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jutulnet-my.sharepoint.com/personal/kontor_jutul_net/Documents/Årsmøte/Årsmøte 2026/HS/"/>
    </mc:Choice>
  </mc:AlternateContent>
  <xr:revisionPtr revIDLastSave="2" documentId="8_{4DA67996-0AD6-4289-B8F8-DDC6C4BB10A7}" xr6:coauthVersionLast="47" xr6:coauthVersionMax="47" xr10:uidLastSave="{EDA6AEC6-8BE3-4965-81B4-2F4CBFF91284}"/>
  <bookViews>
    <workbookView xWindow="-108" yWindow="-108" windowWidth="23256" windowHeight="12456" activeTab="4" xr2:uid="{76D7B31D-FE5B-4244-AEB5-6D99A5E91627}"/>
  </bookViews>
  <sheets>
    <sheet name="Årsrapport 2025" sheetId="6" r:id="rId1"/>
    <sheet name="Saldobalanse" sheetId="5" state="hidden" r:id="rId2"/>
    <sheet name="Resultat" sheetId="4" r:id="rId3"/>
    <sheet name="Ark1" sheetId="9" state="hidden" r:id="rId4"/>
    <sheet name="Årsrapport 2024" sheetId="10" r:id="rId5"/>
  </sheets>
  <externalReferences>
    <externalReference r:id="rId6"/>
  </externalReferences>
  <definedNames>
    <definedName name="_xlnm._FilterDatabase" localSheetId="3" hidden="1">'Ark1'!$F$5:$I$5</definedName>
    <definedName name="_xlnm._FilterDatabase" localSheetId="2" hidden="1">Resultat!$P$21:$Z$21</definedName>
    <definedName name="_xlnm._FilterDatabase" localSheetId="1" hidden="1">Saldobalanse!$K$18:$L$18</definedName>
  </definedNames>
  <calcPr calcId="191029"/>
  <pivotCaches>
    <pivotCache cacheId="12" r:id="rId7"/>
    <pivotCache cacheId="13" r:id="rId8"/>
    <pivotCache cacheId="14" r:id="rId9"/>
    <pivotCache cacheId="15" r:id="rId1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1" i="6" l="1"/>
  <c r="B141" i="6"/>
  <c r="B140" i="6"/>
  <c r="B139" i="6"/>
  <c r="B137" i="6"/>
  <c r="B138" i="6"/>
  <c r="C149" i="6"/>
  <c r="B126" i="6"/>
  <c r="C126" i="6"/>
  <c r="C131" i="6"/>
  <c r="L27" i="6"/>
  <c r="L28" i="6"/>
  <c r="L29" i="6"/>
  <c r="L30" i="6"/>
  <c r="L31" i="6"/>
  <c r="L32" i="6"/>
  <c r="L33" i="6"/>
  <c r="L34" i="6"/>
  <c r="L35" i="6"/>
  <c r="L36" i="6" s="1"/>
  <c r="L26" i="6"/>
  <c r="K28" i="10"/>
  <c r="K32" i="10"/>
  <c r="K31" i="10"/>
  <c r="K27" i="10"/>
  <c r="E32" i="10"/>
  <c r="E33" i="10" s="1"/>
  <c r="E30" i="10"/>
  <c r="E26" i="10"/>
  <c r="E28" i="10"/>
  <c r="D30" i="10"/>
  <c r="D32" i="10"/>
  <c r="D26" i="10"/>
  <c r="D28" i="10" s="1"/>
  <c r="D12" i="6"/>
  <c r="B150" i="10"/>
  <c r="B149" i="10"/>
  <c r="B148" i="10"/>
  <c r="B147" i="10"/>
  <c r="B146" i="10"/>
  <c r="B145" i="10"/>
  <c r="B140" i="10"/>
  <c r="B142" i="10" s="1"/>
  <c r="B135" i="10"/>
  <c r="B123" i="10"/>
  <c r="B122" i="10"/>
  <c r="B121" i="10"/>
  <c r="B120" i="10"/>
  <c r="B119" i="10"/>
  <c r="B118" i="10"/>
  <c r="B117" i="10"/>
  <c r="B116" i="10"/>
  <c r="B113" i="10"/>
  <c r="B97" i="10"/>
  <c r="B96" i="10"/>
  <c r="B98" i="10" s="1"/>
  <c r="B92" i="10"/>
  <c r="F72" i="10"/>
  <c r="E72" i="10"/>
  <c r="D72" i="10"/>
  <c r="C72" i="10"/>
  <c r="B72" i="10"/>
  <c r="F70" i="10"/>
  <c r="E69" i="10"/>
  <c r="E71" i="10" s="1"/>
  <c r="D69" i="10"/>
  <c r="D71" i="10" s="1"/>
  <c r="C69" i="10"/>
  <c r="C71" i="10" s="1"/>
  <c r="B68" i="10"/>
  <c r="B69" i="10" s="1"/>
  <c r="B71" i="10" s="1"/>
  <c r="F67" i="10"/>
  <c r="J34" i="10"/>
  <c r="I34" i="10"/>
  <c r="H34" i="10"/>
  <c r="G34" i="10"/>
  <c r="F34" i="10"/>
  <c r="E34" i="10"/>
  <c r="D34" i="10"/>
  <c r="C34" i="10"/>
  <c r="J30" i="10"/>
  <c r="I30" i="10"/>
  <c r="H30" i="10"/>
  <c r="G30" i="10"/>
  <c r="F30" i="10"/>
  <c r="C30" i="10"/>
  <c r="J29" i="10"/>
  <c r="I29" i="10"/>
  <c r="H29" i="10"/>
  <c r="G29" i="10"/>
  <c r="F29" i="10"/>
  <c r="E29" i="10"/>
  <c r="D29" i="10"/>
  <c r="C29" i="10"/>
  <c r="J28" i="10"/>
  <c r="I28" i="10"/>
  <c r="C28" i="10"/>
  <c r="J26" i="10"/>
  <c r="I26" i="10"/>
  <c r="H26" i="10"/>
  <c r="H28" i="10" s="1"/>
  <c r="G26" i="10"/>
  <c r="G28" i="10" s="1"/>
  <c r="F26" i="10"/>
  <c r="F28" i="10" s="1"/>
  <c r="C26" i="10"/>
  <c r="C14" i="10"/>
  <c r="C11" i="10"/>
  <c r="B101" i="10"/>
  <c r="C8" i="10"/>
  <c r="C7" i="10"/>
  <c r="C6" i="10"/>
  <c r="C5" i="10"/>
  <c r="C16" i="10"/>
  <c r="C3" i="10"/>
  <c r="C15" i="10"/>
  <c r="C132" i="6" l="1"/>
  <c r="C32" i="10"/>
  <c r="J32" i="10"/>
  <c r="G32" i="10"/>
  <c r="I32" i="10"/>
  <c r="D33" i="10"/>
  <c r="D35" i="10" s="1"/>
  <c r="K26" i="10"/>
  <c r="C33" i="10"/>
  <c r="C35" i="10" s="1"/>
  <c r="H32" i="10"/>
  <c r="H33" i="10" s="1"/>
  <c r="H35" i="10" s="1"/>
  <c r="D15" i="6"/>
  <c r="D3" i="6"/>
  <c r="D16" i="6"/>
  <c r="D5" i="6"/>
  <c r="D6" i="6"/>
  <c r="D7" i="6"/>
  <c r="D8" i="6"/>
  <c r="D11" i="6"/>
  <c r="D14" i="6"/>
  <c r="K34" i="10"/>
  <c r="B151" i="10"/>
  <c r="B124" i="10"/>
  <c r="K30" i="10"/>
  <c r="E35" i="10"/>
  <c r="F32" i="10"/>
  <c r="F33" i="10" s="1"/>
  <c r="F35" i="10" s="1"/>
  <c r="C4" i="10"/>
  <c r="D4" i="6" s="1"/>
  <c r="C9" i="10"/>
  <c r="B102" i="10"/>
  <c r="C13" i="10"/>
  <c r="C17" i="10"/>
  <c r="D17" i="6" s="1"/>
  <c r="F69" i="10"/>
  <c r="G33" i="10"/>
  <c r="G35" i="10" s="1"/>
  <c r="I33" i="10"/>
  <c r="I35" i="10" s="1"/>
  <c r="J33" i="10"/>
  <c r="J35" i="10" s="1"/>
  <c r="K29" i="10"/>
  <c r="F68" i="10"/>
  <c r="K33" i="10" l="1"/>
  <c r="K35" i="10" s="1"/>
  <c r="C18" i="10"/>
  <c r="D18" i="6" s="1"/>
  <c r="D13" i="6"/>
  <c r="C10" i="10"/>
  <c r="D10" i="6" s="1"/>
  <c r="D9" i="6"/>
  <c r="F71" i="10"/>
  <c r="I69" i="10"/>
  <c r="G71" i="10" l="1"/>
  <c r="B84" i="10"/>
  <c r="T23" i="4" l="1"/>
  <c r="T22" i="4"/>
  <c r="R18" i="4"/>
  <c r="R17" i="4"/>
  <c r="R14" i="4"/>
  <c r="S25" i="4" s="1"/>
  <c r="D104" i="4"/>
  <c r="E104" i="4"/>
  <c r="F104" i="4"/>
  <c r="G104" i="4"/>
  <c r="H104" i="4"/>
  <c r="I104" i="4"/>
  <c r="J104" i="4"/>
  <c r="K104" i="4"/>
  <c r="L104" i="4"/>
  <c r="C104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4" i="4"/>
  <c r="D105" i="4"/>
  <c r="E105" i="4"/>
  <c r="F105" i="4"/>
  <c r="G105" i="4"/>
  <c r="H105" i="4"/>
  <c r="I105" i="4"/>
  <c r="J105" i="4"/>
  <c r="K105" i="4"/>
  <c r="L105" i="4"/>
  <c r="C105" i="4"/>
  <c r="B158" i="6"/>
  <c r="B146" i="6"/>
  <c r="B149" i="6" s="1"/>
  <c r="B132" i="6"/>
  <c r="B121" i="6"/>
  <c r="B111" i="6"/>
  <c r="B99" i="6"/>
  <c r="B100" i="6" s="1"/>
  <c r="B93" i="6"/>
  <c r="B94" i="6"/>
  <c r="B89" i="6"/>
  <c r="E68" i="6"/>
  <c r="F68" i="6" s="1"/>
  <c r="F67" i="6"/>
  <c r="F63" i="6"/>
  <c r="M104" i="4" l="1"/>
  <c r="M105" i="4"/>
  <c r="B96" i="6"/>
  <c r="C66" i="6" l="1"/>
  <c r="B66" i="6"/>
  <c r="D66" i="6"/>
  <c r="E18" i="5" l="1"/>
  <c r="E30" i="6"/>
  <c r="D30" i="6"/>
  <c r="D34" i="6"/>
  <c r="E34" i="6"/>
  <c r="F34" i="6"/>
  <c r="G34" i="6"/>
  <c r="H34" i="6"/>
  <c r="I34" i="6"/>
  <c r="J34" i="6"/>
  <c r="C34" i="6"/>
  <c r="U25" i="4"/>
  <c r="F30" i="6" s="1"/>
  <c r="D31" i="6"/>
  <c r="E31" i="6"/>
  <c r="F31" i="6"/>
  <c r="G31" i="6"/>
  <c r="H31" i="6"/>
  <c r="I31" i="6"/>
  <c r="J31" i="6"/>
  <c r="C31" i="6"/>
  <c r="G30" i="6"/>
  <c r="I30" i="6"/>
  <c r="J30" i="6"/>
  <c r="C30" i="6"/>
  <c r="J29" i="6"/>
  <c r="I29" i="6"/>
  <c r="H29" i="6"/>
  <c r="G29" i="6"/>
  <c r="F29" i="6"/>
  <c r="E29" i="6"/>
  <c r="D29" i="6"/>
  <c r="C29" i="6"/>
  <c r="D27" i="6"/>
  <c r="E27" i="6"/>
  <c r="F27" i="6"/>
  <c r="G27" i="6"/>
  <c r="H27" i="6"/>
  <c r="I27" i="6"/>
  <c r="J27" i="6"/>
  <c r="C27" i="6"/>
  <c r="D26" i="6"/>
  <c r="E26" i="6"/>
  <c r="F26" i="6"/>
  <c r="G26" i="6"/>
  <c r="I26" i="6"/>
  <c r="J26" i="6"/>
  <c r="C26" i="6"/>
  <c r="W15" i="4"/>
  <c r="X15" i="4"/>
  <c r="W16" i="4"/>
  <c r="X16" i="4"/>
  <c r="W18" i="4"/>
  <c r="X18" i="4"/>
  <c r="W19" i="4"/>
  <c r="X19" i="4"/>
  <c r="V15" i="4"/>
  <c r="W22" i="4" s="1"/>
  <c r="H26" i="6" s="1"/>
  <c r="V16" i="4"/>
  <c r="V17" i="4"/>
  <c r="V18" i="4"/>
  <c r="W24" i="4" s="1"/>
  <c r="V19" i="4"/>
  <c r="V14" i="4"/>
  <c r="W25" i="4" s="1"/>
  <c r="H30" i="6" s="1"/>
  <c r="U15" i="4"/>
  <c r="U16" i="4"/>
  <c r="U17" i="4"/>
  <c r="U18" i="4"/>
  <c r="U19" i="4"/>
  <c r="U14" i="4"/>
  <c r="T15" i="4"/>
  <c r="T16" i="4"/>
  <c r="T17" i="4"/>
  <c r="T18" i="4"/>
  <c r="T19" i="4"/>
  <c r="T14" i="4"/>
  <c r="S15" i="4"/>
  <c r="S16" i="4"/>
  <c r="S17" i="4"/>
  <c r="S18" i="4"/>
  <c r="S19" i="4"/>
  <c r="S14" i="4"/>
  <c r="T25" i="4" s="1"/>
  <c r="R15" i="4"/>
  <c r="R16" i="4"/>
  <c r="R19" i="4"/>
  <c r="Q15" i="4"/>
  <c r="Q16" i="4"/>
  <c r="Q17" i="4"/>
  <c r="Q18" i="4"/>
  <c r="Q19" i="4"/>
  <c r="Q14" i="4"/>
  <c r="X14" i="4"/>
  <c r="W14" i="4"/>
  <c r="C11" i="6"/>
  <c r="C7" i="6"/>
  <c r="C16" i="6"/>
  <c r="C5" i="6"/>
  <c r="C14" i="6"/>
  <c r="C3" i="6"/>
  <c r="C6" i="6"/>
  <c r="C8" i="6"/>
  <c r="C15" i="6"/>
  <c r="J28" i="6" l="1"/>
  <c r="J32" i="6"/>
  <c r="K27" i="6"/>
  <c r="H28" i="6"/>
  <c r="G32" i="6"/>
  <c r="D32" i="6"/>
  <c r="I32" i="6"/>
  <c r="E32" i="6"/>
  <c r="G28" i="6"/>
  <c r="F28" i="6"/>
  <c r="E28" i="6"/>
  <c r="H32" i="6"/>
  <c r="D28" i="6"/>
  <c r="C4" i="6"/>
  <c r="K34" i="6"/>
  <c r="I28" i="6"/>
  <c r="K31" i="6"/>
  <c r="K26" i="6"/>
  <c r="F32" i="6"/>
  <c r="K30" i="6"/>
  <c r="C17" i="6"/>
  <c r="C9" i="6"/>
  <c r="C32" i="6"/>
  <c r="K29" i="6"/>
  <c r="C28" i="6"/>
  <c r="D33" i="6" l="1"/>
  <c r="D35" i="6" s="1"/>
  <c r="D36" i="6" s="1"/>
  <c r="J33" i="6"/>
  <c r="J35" i="6" s="1"/>
  <c r="J36" i="6" s="1"/>
  <c r="G33" i="6"/>
  <c r="G35" i="6" s="1"/>
  <c r="G36" i="6" s="1"/>
  <c r="C33" i="6"/>
  <c r="C35" i="6" s="1"/>
  <c r="C36" i="6" s="1"/>
  <c r="K28" i="6"/>
  <c r="E33" i="6"/>
  <c r="E35" i="6" s="1"/>
  <c r="E36" i="6" s="1"/>
  <c r="H33" i="6"/>
  <c r="H35" i="6" s="1"/>
  <c r="H36" i="6" s="1"/>
  <c r="F33" i="6"/>
  <c r="F35" i="6" s="1"/>
  <c r="F36" i="6" s="1"/>
  <c r="I33" i="6"/>
  <c r="I35" i="6" s="1"/>
  <c r="I36" i="6" s="1"/>
  <c r="C10" i="6"/>
  <c r="K32" i="6"/>
  <c r="K33" i="6" l="1"/>
  <c r="K35" i="6" s="1"/>
  <c r="K36" i="6" s="1"/>
  <c r="C12" i="6" l="1"/>
  <c r="C13" i="6" s="1"/>
  <c r="C18" i="6" s="1"/>
</calcChain>
</file>

<file path=xl/sharedStrings.xml><?xml version="1.0" encoding="utf-8"?>
<sst xmlns="http://schemas.openxmlformats.org/spreadsheetml/2006/main" count="1069" uniqueCount="414">
  <si>
    <t>Kontonummer</t>
  </si>
  <si>
    <t>Kontonavn</t>
  </si>
  <si>
    <t>Avdelingsnummer</t>
  </si>
  <si>
    <t>Avdelingsnavn</t>
  </si>
  <si>
    <t>Beskrivelse</t>
  </si>
  <si>
    <t>Akk avskrivninger lyskastere</t>
  </si>
  <si>
    <t>Inngående saldo</t>
  </si>
  <si>
    <t>Fotball</t>
  </si>
  <si>
    <t>Akk. avskr. fletteverksgjerde</t>
  </si>
  <si>
    <t>Akk. avskr. Esport ustyr</t>
  </si>
  <si>
    <t>Esport</t>
  </si>
  <si>
    <t>Akk. Avsvkrivninger oppusing esport</t>
  </si>
  <si>
    <t>akk. avskrivninger ESH brakker</t>
  </si>
  <si>
    <t>ESH</t>
  </si>
  <si>
    <t>Akk avskrivninger Styrkerom</t>
  </si>
  <si>
    <t>Hovedstyret</t>
  </si>
  <si>
    <t>Innkjøpte varer for videresalg</t>
  </si>
  <si>
    <t>Varelager Esport</t>
  </si>
  <si>
    <t>Varelager Hockey kafeteria</t>
  </si>
  <si>
    <t>Hockey</t>
  </si>
  <si>
    <t>Varelager Hockeyshop</t>
  </si>
  <si>
    <t>Kundefordringer</t>
  </si>
  <si>
    <t>Ski</t>
  </si>
  <si>
    <t>Jutulkara</t>
  </si>
  <si>
    <t>Andre kortsiktige fordringer</t>
  </si>
  <si>
    <t>Andre forskuddsbetalte kostnader</t>
  </si>
  <si>
    <t>1506.21.85969 Lagskasse J2009</t>
  </si>
  <si>
    <t>1506.91.39288 Fotball Jenter 2017</t>
  </si>
  <si>
    <t>1506.21.86078 Lagskasse G2008</t>
  </si>
  <si>
    <t>1506.21.85977 Lagskasse J2010 Fotball</t>
  </si>
  <si>
    <t>1506.21.86051 Lagskasse G2007 Fotball</t>
  </si>
  <si>
    <t>1506.21.85888 Old Boys Fotball Lagskasse</t>
  </si>
  <si>
    <t>1506.21.86043 Lagskasse G2014 Fotball</t>
  </si>
  <si>
    <t>1506.21.86116 Lagskasse G2011 Fotball</t>
  </si>
  <si>
    <t>1506.82.86481 Lagskasse G/J 2016 Fotball</t>
  </si>
  <si>
    <t>1506.21.85993 Lagskasse J2012 Fotball</t>
  </si>
  <si>
    <t>1506.50.04167 Lagskasse J2013 Fotball</t>
  </si>
  <si>
    <t>1506.36.93771 Lagskasse J2014 Fotball</t>
  </si>
  <si>
    <t>1506.21.86124 Lagskasse G2012 Fotball</t>
  </si>
  <si>
    <t>1506.21.86132 Lagskasse G2013 Fotball</t>
  </si>
  <si>
    <t>1506.50.88328 Lagskasse J2015 Fotball</t>
  </si>
  <si>
    <t>1506.99.86940 Lagskasse G/J2018 Fotball</t>
  </si>
  <si>
    <t>1520.01.65958 Avsatt feriepenger</t>
  </si>
  <si>
    <t>1506.50.88212 Lagskasse G2015</t>
  </si>
  <si>
    <t>Kontanter NOK</t>
  </si>
  <si>
    <t>1520.06.90653 Hockey sponsor høyrente</t>
  </si>
  <si>
    <t>1520.11.13501 HOCKEY SWIFT KØLLER</t>
  </si>
  <si>
    <t>1506.19.24857 Ski Tour de Bærum</t>
  </si>
  <si>
    <t>Bankinnskudd</t>
  </si>
  <si>
    <t>HS</t>
  </si>
  <si>
    <t>Fotball akademi</t>
  </si>
  <si>
    <t>Hornigjengen</t>
  </si>
  <si>
    <t>Feriepenger</t>
  </si>
  <si>
    <t>Idrettskole</t>
  </si>
  <si>
    <t>7131.05.20327  Hockeystyret</t>
  </si>
  <si>
    <t>Lønn</t>
  </si>
  <si>
    <t>1503.55.14101 Løkkehockey</t>
  </si>
  <si>
    <t>1503.11.32689 Idrettsskolen</t>
  </si>
  <si>
    <t>1627.10.77886  Fotballstyret</t>
  </si>
  <si>
    <t>1506.65.40658  Esport</t>
  </si>
  <si>
    <t>1503.48.33920 Hornigjengen</t>
  </si>
  <si>
    <t>1202.46.71001 Idrettsskolens plasseringskonto</t>
  </si>
  <si>
    <t>1503.48.34099 Skigruppa plasseringskonto</t>
  </si>
  <si>
    <t>1602.57.85138 Jutultreffen</t>
  </si>
  <si>
    <t>7131.20.40934 Jutulkara</t>
  </si>
  <si>
    <t>1503.11.32700  Skigruppen driftskonto</t>
  </si>
  <si>
    <t>1520.13.81824</t>
  </si>
  <si>
    <t>1520.15.53692</t>
  </si>
  <si>
    <t>1520.15.53730</t>
  </si>
  <si>
    <t>1503.88.79615 Avsatte midler fotball</t>
  </si>
  <si>
    <t>1503.98.06239 Lagskasse Hockey 2009</t>
  </si>
  <si>
    <t>1506.12.68143 Lagskasse Hockey U18</t>
  </si>
  <si>
    <t>1506.17.37453 Lagskasse Hockey 2010</t>
  </si>
  <si>
    <t>1506.17.37518 Lagskasse Hockey 2011</t>
  </si>
  <si>
    <t>Bankinnskudd for skattetrekk</t>
  </si>
  <si>
    <t>1506.17.37526 Lagskasse Hockey 2012</t>
  </si>
  <si>
    <t>1506.17.37534 Hockey Oldboys lagskasse</t>
  </si>
  <si>
    <t>1506.17.78931 Hockey jenter</t>
  </si>
  <si>
    <t>1503.93.35104  Akademiet fotball</t>
  </si>
  <si>
    <t>1503.65.57777 Jutulkiosken fotball</t>
  </si>
  <si>
    <t>1520.24.26236	HOCKEY A-LAG</t>
  </si>
  <si>
    <t>1520.25.29531	FOTBALL J2019</t>
  </si>
  <si>
    <t>1506.85.59917 Hockey 2016</t>
  </si>
  <si>
    <t>1506.91.39237</t>
  </si>
  <si>
    <t>1506.91.39245 Fotball G2017</t>
  </si>
  <si>
    <t>1520.25.37488	HOCKEY 2019</t>
  </si>
  <si>
    <t>1503.85.62263 HS Depositum/lønnskonto</t>
  </si>
  <si>
    <t>1520.21.88297 MOMS SPONSORMIDLER</t>
  </si>
  <si>
    <t>1644.05.60907 HS Plasseringskonto</t>
  </si>
  <si>
    <t>1644.08.46924 HS prosjekt sprintløype</t>
  </si>
  <si>
    <t>1506.66.21933  Etter skole hockey</t>
  </si>
  <si>
    <t>1506.69.28060 Hockey 2014</t>
  </si>
  <si>
    <t>1506.71.70900 Hockey 2013</t>
  </si>
  <si>
    <t>1506.72.67963 Hockey 2015</t>
  </si>
  <si>
    <t>1506.72.67971 IDRETTSLAGET JUTUL</t>
  </si>
  <si>
    <t>1506.72.67998 Løkke fotball</t>
  </si>
  <si>
    <t>1506.78.03709 Fotball a-lag</t>
  </si>
  <si>
    <t>Leverandørgjeld</t>
  </si>
  <si>
    <t>Rennpåmelding</t>
  </si>
  <si>
    <t>Forskuddstrekk</t>
  </si>
  <si>
    <t>Utleggstrekk</t>
  </si>
  <si>
    <t>Utgående merverdiavgift, høy sats</t>
  </si>
  <si>
    <t>Inngående merverdiavgift, høy sats</t>
  </si>
  <si>
    <t>Oppgjørskonto merverdiavgift</t>
  </si>
  <si>
    <t>Skyldig arbeidsgiveravgift</t>
  </si>
  <si>
    <t>Påløpt arbeidsgiveravgift på ferielønn</t>
  </si>
  <si>
    <t>Gave fra Arne</t>
  </si>
  <si>
    <t>Gjeld til ansatte og eiere</t>
  </si>
  <si>
    <t>Skyldig lønn</t>
  </si>
  <si>
    <t>Skyldig feriepenger</t>
  </si>
  <si>
    <t>Sponsorinntekt , avgiftspliktig</t>
  </si>
  <si>
    <t>Salgsinntekt, avgiftsfri</t>
  </si>
  <si>
    <t>Kiosksalg etc</t>
  </si>
  <si>
    <t>Tilskudd fra idr org</t>
  </si>
  <si>
    <t>Momskompensasjon</t>
  </si>
  <si>
    <t>Tilskudd øremerkede</t>
  </si>
  <si>
    <t>Utleie</t>
  </si>
  <si>
    <t>Grasrotandelen - Norsk Tipping</t>
  </si>
  <si>
    <t>Fritidsstipend - Bærum Kommune</t>
  </si>
  <si>
    <t>Treningsavgifter spoortz</t>
  </si>
  <si>
    <t>Super invite inntekter</t>
  </si>
  <si>
    <t>Treningsavgifter</t>
  </si>
  <si>
    <t>Innbetalinger fra Rubic AS.</t>
  </si>
  <si>
    <t>Refusjoner medlemskontingent/treningsavgift etc.</t>
  </si>
  <si>
    <t>Innbetalinger lagskasser</t>
  </si>
  <si>
    <t>Diverse inntekter</t>
  </si>
  <si>
    <t>Overgangsgebyr</t>
  </si>
  <si>
    <t>Leie istid Bærum ishall</t>
  </si>
  <si>
    <t>Hockey Leie treningsrom</t>
  </si>
  <si>
    <t>Dommerregning</t>
  </si>
  <si>
    <t>Trenerutgifter innleide trenere</t>
  </si>
  <si>
    <t>Kontingent krets</t>
  </si>
  <si>
    <t>Lag/serieavg</t>
  </si>
  <si>
    <t>CUP/kamp mv</t>
  </si>
  <si>
    <t>Diverse utlegg/kostnader</t>
  </si>
  <si>
    <t>Mat Interne ordninger</t>
  </si>
  <si>
    <t>Transport interne ordninger</t>
  </si>
  <si>
    <t>Innkjøp av varer for videresalg</t>
  </si>
  <si>
    <t>Dugnadskostnader</t>
  </si>
  <si>
    <t>Utstyr</t>
  </si>
  <si>
    <t>Dommerustyr</t>
  </si>
  <si>
    <t>Premier</t>
  </si>
  <si>
    <t>Beholdningsendring</t>
  </si>
  <si>
    <t>Kostnader lagskasser</t>
  </si>
  <si>
    <t>Lønn til ansatte</t>
  </si>
  <si>
    <t>Lønn  ansatte under 10 000 - agapliktig</t>
  </si>
  <si>
    <t>Andre lønnsperiodiseringer</t>
  </si>
  <si>
    <t>Arbeidsgiveravgift</t>
  </si>
  <si>
    <t>Arbeidsgiveravgift av opptjente feriepenger</t>
  </si>
  <si>
    <t>Trekkpliktig del av reise</t>
  </si>
  <si>
    <t>Refusjon av sykepenger</t>
  </si>
  <si>
    <t>Gave til ansatte, fradragsberettiget</t>
  </si>
  <si>
    <t>Pensjonsforsikring for ansatte</t>
  </si>
  <si>
    <t>Annen personalkostnad</t>
  </si>
  <si>
    <t>Avskrivning lyskastere</t>
  </si>
  <si>
    <t>Avskrivninger fletteverksgjerde</t>
  </si>
  <si>
    <t>Avskrivninger esport utstyr</t>
  </si>
  <si>
    <t>Avskrivninger oppusing esport</t>
  </si>
  <si>
    <t>Avskrivninger ESH-brakker</t>
  </si>
  <si>
    <t>Avskrivninger styrkerom</t>
  </si>
  <si>
    <t>Leie lokale</t>
  </si>
  <si>
    <t>Renovasjon, vann, avløp o.l.</t>
  </si>
  <si>
    <t>Renhold</t>
  </si>
  <si>
    <t>Annen kostnad lokaler</t>
  </si>
  <si>
    <t>Leie datasystemer</t>
  </si>
  <si>
    <t>Leie transportmidler</t>
  </si>
  <si>
    <t>Annen leiekostnad</t>
  </si>
  <si>
    <t>Inventar</t>
  </si>
  <si>
    <t>Driftsmateriale</t>
  </si>
  <si>
    <t>Datautstyr (software)</t>
  </si>
  <si>
    <t>Rekvisita</t>
  </si>
  <si>
    <t>Annet driftsmateriale</t>
  </si>
  <si>
    <t>Reparasjon og vedlikehold bygninger</t>
  </si>
  <si>
    <t>Reparasjon og vedlikehold utstyr</t>
  </si>
  <si>
    <t>Vedlikehold Anlegg</t>
  </si>
  <si>
    <t>Reparasjon og vedlikehold annet</t>
  </si>
  <si>
    <t>Revisjon og regnskap</t>
  </si>
  <si>
    <t>Honorar regnskap</t>
  </si>
  <si>
    <t>Honorar for juridisk bistand, fradragsberettiget</t>
  </si>
  <si>
    <t>Kontorrekvisita</t>
  </si>
  <si>
    <t>Datakostnad</t>
  </si>
  <si>
    <t>Trykksak</t>
  </si>
  <si>
    <t>Aviser, tidsskrifter, bøker o.l.</t>
  </si>
  <si>
    <t>Møte, kurs, oppdatering o.l.</t>
  </si>
  <si>
    <t>Kursavgifter</t>
  </si>
  <si>
    <t>Annen kontorkostnad</t>
  </si>
  <si>
    <t>Telefon</t>
  </si>
  <si>
    <t>Porto</t>
  </si>
  <si>
    <t>Drivstoff, selskapets transportmidler</t>
  </si>
  <si>
    <t>Annen kostnad, selskapets transportmidler</t>
  </si>
  <si>
    <t>Bilgodtgjørelse oppgavepliktig</t>
  </si>
  <si>
    <t>Reisekostnad, ikke oppgavepliktig</t>
  </si>
  <si>
    <t>Reklamekostnad</t>
  </si>
  <si>
    <t>Gave, fradragsberettiget</t>
  </si>
  <si>
    <t>Forsikringspremie</t>
  </si>
  <si>
    <t>Øredifferanser</t>
  </si>
  <si>
    <t>Bank og kortgebyrer</t>
  </si>
  <si>
    <t>Nets gebyr</t>
  </si>
  <si>
    <t>Gebyrer deltager.no</t>
  </si>
  <si>
    <t>Vippsgebyr</t>
  </si>
  <si>
    <t>Gebyer Rubic AS</t>
  </si>
  <si>
    <t>Gebyr Izettle</t>
  </si>
  <si>
    <t>Annen kostnad, fradragsberettiget</t>
  </si>
  <si>
    <t>Annen renteinntekt</t>
  </si>
  <si>
    <t>Valutagevinst (agio)</t>
  </si>
  <si>
    <t>Annen rentekostnad</t>
  </si>
  <si>
    <t>Valutatap (disagio)</t>
  </si>
  <si>
    <t>Radetiketter</t>
  </si>
  <si>
    <t>Totalsum</t>
  </si>
  <si>
    <t>(tom)</t>
  </si>
  <si>
    <t>Summer av Beløp</t>
  </si>
  <si>
    <t>Kategori</t>
  </si>
  <si>
    <t>Driftsinntekter</t>
  </si>
  <si>
    <t>Lagskasseinntekter</t>
  </si>
  <si>
    <t>Annen driftskostnad</t>
  </si>
  <si>
    <t>Lagskassekostnader</t>
  </si>
  <si>
    <t>Lønnskostnader</t>
  </si>
  <si>
    <t>Netto finans</t>
  </si>
  <si>
    <t>Endring</t>
  </si>
  <si>
    <t>Utgående saldo</t>
  </si>
  <si>
    <t>Klubbhuset</t>
  </si>
  <si>
    <t>Skui idrettspark</t>
  </si>
  <si>
    <t>Idrettsbod ved skileik</t>
  </si>
  <si>
    <t>Lyskastere fotballbanen</t>
  </si>
  <si>
    <t>Flettverksgjerde Fotballbanen</t>
  </si>
  <si>
    <t>E-sport utstyr</t>
  </si>
  <si>
    <t>Oppussing esport</t>
  </si>
  <si>
    <t>E-H-S Brakker</t>
  </si>
  <si>
    <t>Styrkerom</t>
  </si>
  <si>
    <t>Akk. avskri inventar</t>
  </si>
  <si>
    <t>Aksjer i Bærum ishall</t>
  </si>
  <si>
    <t>1506.21.86094 Lagskasse G2010 Fotball</t>
  </si>
  <si>
    <t>1506.21.86035 Lagskasse G2005/2006 Fotball</t>
  </si>
  <si>
    <t>1506.21.85896 Lagskasse Damelaget Fotball</t>
  </si>
  <si>
    <t>1506.21.85934 Lagskasse J2006 Fotball</t>
  </si>
  <si>
    <t>1520.06.31185 Hockey sponsor</t>
  </si>
  <si>
    <t>1503.65.27290 HS iZettle</t>
  </si>
  <si>
    <t>1506.17.37445 Lagskasse Hockey 2007</t>
  </si>
  <si>
    <t>1506.17.37437 Lagskasse Hockey 2006</t>
  </si>
  <si>
    <t>1503.63.18713 HS prosjekt snøproduksjon</t>
  </si>
  <si>
    <t>Annen egenkapital</t>
  </si>
  <si>
    <t>Forskudd fra kunder</t>
  </si>
  <si>
    <t>BUFDIR ESPORT 3 år</t>
  </si>
  <si>
    <t>Sponsort inntekt fra 24SO</t>
  </si>
  <si>
    <t>Dummykonto mva pga to systemer</t>
  </si>
  <si>
    <t>Motkonto dummy konto pga to systemer</t>
  </si>
  <si>
    <t>Dummykonto pga feil mva-kode</t>
  </si>
  <si>
    <t>Motkonto dummyføring feil kode</t>
  </si>
  <si>
    <t>Spesielt offentlig tilskudd for tilvirkede/solgte varer</t>
  </si>
  <si>
    <t>Leieinntekt fast eiendom, avgiftspliktig</t>
  </si>
  <si>
    <t>Annen driftsrelatert inntekt</t>
  </si>
  <si>
    <t>Påmelding jutultreffen</t>
  </si>
  <si>
    <t>Gave fra Privatpersoner</t>
  </si>
  <si>
    <t>Omberamming kamp</t>
  </si>
  <si>
    <t>Kostnader Hockeyshop</t>
  </si>
  <si>
    <t>Lønn under kr 10 000, skattefritt og aga-fritt</t>
  </si>
  <si>
    <t>Lønn uten feriepenger</t>
  </si>
  <si>
    <t>Fri telefon</t>
  </si>
  <si>
    <t>Motkonto for gruppe 52</t>
  </si>
  <si>
    <t>Arbeidsgiveravgift av andre påløpte lønnskostnader</t>
  </si>
  <si>
    <t>Avskrivninger inventar</t>
  </si>
  <si>
    <t>Lys, varme</t>
  </si>
  <si>
    <t>Leie maskiner</t>
  </si>
  <si>
    <t>Leie andre kontormaskiner</t>
  </si>
  <si>
    <t>Inntekt Bussleie</t>
  </si>
  <si>
    <t>Kostnad bussleie</t>
  </si>
  <si>
    <t>Annen fremmed tjeneste</t>
  </si>
  <si>
    <t>Vedlikehold, selskapets transportmidler</t>
  </si>
  <si>
    <t>KM godtgjørelse skattepliktig</t>
  </si>
  <si>
    <t>Gebyr Ping Jutultreffen</t>
  </si>
  <si>
    <t>Annen kostnad, ikke fradragsberettiget</t>
  </si>
  <si>
    <t>Konstaterte tap på fordringer</t>
  </si>
  <si>
    <t>Overføringer annen egenkapital</t>
  </si>
  <si>
    <t>Hjelpekonto</t>
  </si>
  <si>
    <t>Avdeling</t>
  </si>
  <si>
    <t>Anleggsmidler</t>
  </si>
  <si>
    <t>Summer av Utgående saldo</t>
  </si>
  <si>
    <t>Bank og kontanter</t>
  </si>
  <si>
    <t>Egenkapital</t>
  </si>
  <si>
    <t>Kortsiktig gjeld</t>
  </si>
  <si>
    <t>Kortsiktige fordringer</t>
  </si>
  <si>
    <t>Periodisert inntekt</t>
  </si>
  <si>
    <t>Varer</t>
  </si>
  <si>
    <t>Idrettskolen</t>
  </si>
  <si>
    <t>IL Jutul Balanse 2025</t>
  </si>
  <si>
    <t>Note</t>
  </si>
  <si>
    <t>Alle avdelinger</t>
  </si>
  <si>
    <t>Sum anleggsmidler</t>
  </si>
  <si>
    <t>Bank</t>
  </si>
  <si>
    <t>Sum omløpsmidler</t>
  </si>
  <si>
    <t>Sum Eiendeler</t>
  </si>
  <si>
    <t>Årets resultat</t>
  </si>
  <si>
    <t>Sum egenkapital</t>
  </si>
  <si>
    <t>Sum gjeld</t>
  </si>
  <si>
    <t>Sum EK og gjeld</t>
  </si>
  <si>
    <t>IL Jutul Resultat 2025</t>
  </si>
  <si>
    <t>Total</t>
  </si>
  <si>
    <t>Sum Driftsinntekter</t>
  </si>
  <si>
    <t>Sum Driftskostnader</t>
  </si>
  <si>
    <t>Driftsresultat</t>
  </si>
  <si>
    <t>Årets Resultat</t>
  </si>
  <si>
    <t>Summer av Hovedstyret</t>
  </si>
  <si>
    <t>Summer av Fotball</t>
  </si>
  <si>
    <t>Summer av Hockey</t>
  </si>
  <si>
    <t>Summer av Ski</t>
  </si>
  <si>
    <t>Summer av Idrettskole</t>
  </si>
  <si>
    <t>Summer av Esport</t>
  </si>
  <si>
    <t>Summer av ESH</t>
  </si>
  <si>
    <t>Summer av Hornigjengen</t>
  </si>
  <si>
    <t>Summer av Jutulkara</t>
  </si>
  <si>
    <t>Summer av Fotball akademi</t>
  </si>
  <si>
    <t>rangering</t>
  </si>
  <si>
    <t>Prinsippnote</t>
  </si>
  <si>
    <t xml:space="preserve">Driftsinntekter </t>
  </si>
  <si>
    <t>Varer og tjenester inntektsføres på leveringstidspunktet</t>
  </si>
  <si>
    <t>Medlemskontingenter og offentlige tilskudd inntektsføres etter kontantprinsippet</t>
  </si>
  <si>
    <t>Klassifisering og vurdering av balanseposter</t>
  </si>
  <si>
    <t>Anleggsmidler omfatter eiendeler bestemt til varig eie og bruk. Anleggsmidler er vurdert</t>
  </si>
  <si>
    <t>til anskaffelseskost. Varige driftsmidler balanseføres og avskrives over driftsmidlets økonomiske</t>
  </si>
  <si>
    <t xml:space="preserve">levetid. </t>
  </si>
  <si>
    <t xml:space="preserve">Omløpsmidler og kortsiktig gjeld omfatter normalt poster som forfaller til betaling </t>
  </si>
  <si>
    <t>innen ett år etter balansedagen , samt poster som knytter seg til varekretsløpet</t>
  </si>
  <si>
    <t>Omløpsmidler vurderes til laveste verdi av anskaffelseskost og antatt virkelig verdi</t>
  </si>
  <si>
    <t>Fordringer</t>
  </si>
  <si>
    <t xml:space="preserve">Kundefordringer og andre fordringer oppføres til pålydende etter fradrag for avsetning </t>
  </si>
  <si>
    <t xml:space="preserve">til forventet tap. Avsetning til tap gjøres på grunnlag av en individuell vurdering av de </t>
  </si>
  <si>
    <t xml:space="preserve">enkelte fordringene. </t>
  </si>
  <si>
    <t>Skatt</t>
  </si>
  <si>
    <t>Idrettslaget er fritatt fra beksatning etter skattelovens §2-32 første ledd</t>
  </si>
  <si>
    <t>Note 1 - Anleggsmidler/driftsmidler</t>
  </si>
  <si>
    <t xml:space="preserve">Hockey </t>
  </si>
  <si>
    <t>Tilgang driftsmidler</t>
  </si>
  <si>
    <t>Årets ordinære avskrivninger</t>
  </si>
  <si>
    <t xml:space="preserve">Økonomisk levetid </t>
  </si>
  <si>
    <t>5 år</t>
  </si>
  <si>
    <t>3-5 år</t>
  </si>
  <si>
    <t>Beskrivelse driftsmidler</t>
  </si>
  <si>
    <t>Fletteverksgjerde, innbytterbenker og lyskastere</t>
  </si>
  <si>
    <t>Oppussing og kjøp av inventar</t>
  </si>
  <si>
    <t>ESH-brakker og container til oppbevaring</t>
  </si>
  <si>
    <t xml:space="preserve">Videre ligger det 4 stk føringer i balansen: </t>
  </si>
  <si>
    <t>Bokført verdi</t>
  </si>
  <si>
    <t>Aksjer i Bærum Idrettshall</t>
  </si>
  <si>
    <t>Bokført verdi anleggsmidler/driftsmidler</t>
  </si>
  <si>
    <t>Forsikringer anleggmidler/driftsmidler</t>
  </si>
  <si>
    <t>Forsikringssum</t>
  </si>
  <si>
    <t>Klubbhus Ringeriksveien 249</t>
  </si>
  <si>
    <t>Maskiner og løsøre Skuiløkka 15/19</t>
  </si>
  <si>
    <t>Maskiner og løsøre Ringeriksveien 249</t>
  </si>
  <si>
    <t>Utstyrbod Hauger Skolevei 50</t>
  </si>
  <si>
    <t>Maskiner og løsøre Hauger Skolevei 50</t>
  </si>
  <si>
    <t>Note 2 - varer</t>
  </si>
  <si>
    <t>Varebeholdning Kafeteria</t>
  </si>
  <si>
    <t>Varebeholdning Esport</t>
  </si>
  <si>
    <t xml:space="preserve">Note 3  - Kortsiktige fordringer </t>
  </si>
  <si>
    <t>Note 4 -  Bank fordelt på avdelinger</t>
  </si>
  <si>
    <t>Note 5 - Kortsiktig gjeld /periodisert inntekt</t>
  </si>
  <si>
    <t>Note 6 - Driftsinntekter</t>
  </si>
  <si>
    <t>Sponsorinntekter</t>
  </si>
  <si>
    <t>Totale inntekter</t>
  </si>
  <si>
    <t>Note 7 - Lønn og ytelser, godgjørelse til Daglig leder</t>
  </si>
  <si>
    <t>Pensjon</t>
  </si>
  <si>
    <t xml:space="preserve">Note 8 - Antall medlemmer </t>
  </si>
  <si>
    <t>Anskaffelseskost pr 01.01.2025</t>
  </si>
  <si>
    <t>Anskaffelseskost pr 31.12.2025</t>
  </si>
  <si>
    <t>Akkumulerte avskrivninger 31.12.2025</t>
  </si>
  <si>
    <t>Bokført Verdi 31.12.2025</t>
  </si>
  <si>
    <t>I 2025 har Jutul IL hatt 1289 medlemmer</t>
  </si>
  <si>
    <t>Maskiner og eiendeler Skuiløkka 17</t>
  </si>
  <si>
    <t>Varebeholdning Hockeyshop</t>
  </si>
  <si>
    <t>Gave Arne-fondet</t>
  </si>
  <si>
    <t>Periodisert inntekt Esport Bufdir , 3 års plan, overskudd fra 2023</t>
  </si>
  <si>
    <t>Tilskudd ørermerkde</t>
  </si>
  <si>
    <t>Øvrige innteker</t>
  </si>
  <si>
    <t>MVA Komp</t>
  </si>
  <si>
    <t>Kiosksalg</t>
  </si>
  <si>
    <t>Grasroftmidler Norsk Tipping</t>
  </si>
  <si>
    <t>Utleieinntekter Jutulstua</t>
  </si>
  <si>
    <t>Treningsavgifter,medlemsskap og arrangementer</t>
  </si>
  <si>
    <t>Kolonneetiketter</t>
  </si>
  <si>
    <t>5099 Totalt</t>
  </si>
  <si>
    <t>s</t>
  </si>
  <si>
    <t>Forskuddsbetalt forsikring for året  2026</t>
  </si>
  <si>
    <t>IL Jutul Balanse 2024</t>
  </si>
  <si>
    <t>IL Jutul Resultat 2024</t>
  </si>
  <si>
    <t>Skui 19. mars 2025</t>
  </si>
  <si>
    <t xml:space="preserve">Paul Torgersen </t>
  </si>
  <si>
    <t>Sofi Kulvik</t>
  </si>
  <si>
    <t>Styrets Leder</t>
  </si>
  <si>
    <t>Daglig leder</t>
  </si>
  <si>
    <t>(elektronisk signert)</t>
  </si>
  <si>
    <t>Anskaffelseskost pr 01.01.2024</t>
  </si>
  <si>
    <t>Anskaffelseskost pr 31.12.2024</t>
  </si>
  <si>
    <t>Akkumulerte avskrivninger 31.12.2024</t>
  </si>
  <si>
    <t>Bokført Verdi 31.12.2024</t>
  </si>
  <si>
    <t xml:space="preserve">Forskuddsbetalte kostnader </t>
  </si>
  <si>
    <t>Påløpt arbeidsgiveravgift ferielønn</t>
  </si>
  <si>
    <t>Periodisert inntekt Esport Bufdir , 3 års plan</t>
  </si>
  <si>
    <t>Gave Arne</t>
  </si>
  <si>
    <t>Diverse kortsiktig gjeld (små poster)</t>
  </si>
  <si>
    <t>Treningsavgifter og medlemsskap</t>
  </si>
  <si>
    <t>Øvrige inntekter</t>
  </si>
  <si>
    <t>Offentlig tilskudd</t>
  </si>
  <si>
    <t>Mva kompensasjon</t>
  </si>
  <si>
    <t>Kiosksalg og parkering</t>
  </si>
  <si>
    <t>Fritidsstipend</t>
  </si>
  <si>
    <t>Gaveinntekter</t>
  </si>
  <si>
    <t>Annen godtgjørelse</t>
  </si>
  <si>
    <t>50 % av lønnskostnadene til HS er fordelt på følgende grupper i 2024:</t>
  </si>
  <si>
    <t>I 2024 har Jutul IL hatt 1123 medlemmer</t>
  </si>
  <si>
    <t xml:space="preserve">50 % av lønnskostnadene til HS er fordelt på følgende grupper </t>
  </si>
  <si>
    <t>Lønninger</t>
  </si>
  <si>
    <t>Pensjonskostnader</t>
  </si>
  <si>
    <t>Andre ytelser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</si>
</sst>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34" borderId="10" xfId="0" applyFill="1" applyBorder="1"/>
    <xf numFmtId="0" fontId="16" fillId="34" borderId="10" xfId="0" applyFont="1" applyFill="1" applyBorder="1"/>
    <xf numFmtId="0" fontId="0" fillId="0" borderId="10" xfId="0" applyBorder="1"/>
    <xf numFmtId="0" fontId="16" fillId="0" borderId="10" xfId="0" applyFont="1" applyBorder="1" applyAlignment="1">
      <alignment horizontal="center"/>
    </xf>
    <xf numFmtId="164" fontId="0" fillId="0" borderId="10" xfId="42" applyNumberFormat="1" applyFont="1" applyBorder="1"/>
    <xf numFmtId="164" fontId="0" fillId="0" borderId="0" xfId="42" applyNumberFormat="1" applyFont="1"/>
    <xf numFmtId="0" fontId="16" fillId="0" borderId="10" xfId="0" applyFont="1" applyBorder="1"/>
    <xf numFmtId="164" fontId="16" fillId="0" borderId="10" xfId="42" applyNumberFormat="1" applyFont="1" applyBorder="1"/>
    <xf numFmtId="0" fontId="16" fillId="0" borderId="0" xfId="0" applyFont="1" applyAlignment="1">
      <alignment horizontal="center"/>
    </xf>
    <xf numFmtId="164" fontId="0" fillId="0" borderId="0" xfId="42" applyNumberFormat="1" applyFont="1" applyBorder="1"/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/>
    </xf>
    <xf numFmtId="164" fontId="16" fillId="33" borderId="10" xfId="42" applyNumberFormat="1" applyFont="1" applyFill="1" applyBorder="1"/>
    <xf numFmtId="0" fontId="0" fillId="35" borderId="10" xfId="0" applyFill="1" applyBorder="1"/>
    <xf numFmtId="0" fontId="0" fillId="35" borderId="10" xfId="0" applyFill="1" applyBorder="1" applyAlignment="1">
      <alignment horizontal="center"/>
    </xf>
    <xf numFmtId="164" fontId="0" fillId="35" borderId="10" xfId="42" applyNumberFormat="1" applyFont="1" applyFill="1" applyBorder="1"/>
    <xf numFmtId="0" fontId="16" fillId="0" borderId="0" xfId="0" applyFont="1"/>
    <xf numFmtId="164" fontId="16" fillId="0" borderId="0" xfId="42" applyNumberFormat="1" applyFont="1" applyFill="1" applyBorder="1"/>
    <xf numFmtId="164" fontId="0" fillId="0" borderId="0" xfId="0" applyNumberFormat="1"/>
    <xf numFmtId="0" fontId="0" fillId="34" borderId="0" xfId="0" applyFill="1"/>
    <xf numFmtId="0" fontId="16" fillId="34" borderId="0" xfId="0" applyFont="1" applyFill="1"/>
    <xf numFmtId="164" fontId="16" fillId="34" borderId="0" xfId="42" applyNumberFormat="1" applyFont="1" applyFill="1"/>
    <xf numFmtId="164" fontId="16" fillId="34" borderId="11" xfId="42" applyNumberFormat="1" applyFont="1" applyFill="1" applyBorder="1"/>
    <xf numFmtId="164" fontId="0" fillId="0" borderId="12" xfId="42" applyNumberFormat="1" applyFont="1" applyBorder="1"/>
    <xf numFmtId="164" fontId="16" fillId="33" borderId="13" xfId="42" applyNumberFormat="1" applyFont="1" applyFill="1" applyBorder="1"/>
    <xf numFmtId="164" fontId="16" fillId="35" borderId="18" xfId="42" applyNumberFormat="1" applyFont="1" applyFill="1" applyBorder="1" applyAlignment="1">
      <alignment horizontal="right"/>
    </xf>
    <xf numFmtId="164" fontId="16" fillId="35" borderId="14" xfId="42" applyNumberFormat="1" applyFont="1" applyFill="1" applyBorder="1" applyAlignment="1">
      <alignment horizontal="right"/>
    </xf>
    <xf numFmtId="164" fontId="16" fillId="35" borderId="19" xfId="42" applyNumberFormat="1" applyFont="1" applyFill="1" applyBorder="1" applyAlignment="1">
      <alignment horizontal="right"/>
    </xf>
    <xf numFmtId="164" fontId="16" fillId="35" borderId="17" xfId="42" applyNumberFormat="1" applyFont="1" applyFill="1" applyBorder="1" applyAlignment="1">
      <alignment horizontal="right"/>
    </xf>
    <xf numFmtId="164" fontId="16" fillId="35" borderId="15" xfId="42" applyNumberFormat="1" applyFont="1" applyFill="1" applyBorder="1"/>
    <xf numFmtId="164" fontId="16" fillId="35" borderId="18" xfId="42" applyNumberFormat="1" applyFont="1" applyFill="1" applyBorder="1"/>
    <xf numFmtId="0" fontId="16" fillId="35" borderId="18" xfId="0" applyFont="1" applyFill="1" applyBorder="1"/>
    <xf numFmtId="0" fontId="16" fillId="35" borderId="17" xfId="0" applyFont="1" applyFill="1" applyBorder="1"/>
    <xf numFmtId="43" fontId="0" fillId="0" borderId="0" xfId="0" applyNumberFormat="1"/>
    <xf numFmtId="164" fontId="0" fillId="0" borderId="10" xfId="44" applyNumberFormat="1" applyFont="1" applyBorder="1"/>
    <xf numFmtId="164" fontId="0" fillId="0" borderId="0" xfId="44" applyNumberFormat="1" applyFont="1"/>
    <xf numFmtId="164" fontId="16" fillId="0" borderId="10" xfId="44" applyNumberFormat="1" applyFont="1" applyBorder="1"/>
    <xf numFmtId="164" fontId="16" fillId="34" borderId="0" xfId="44" applyNumberFormat="1" applyFont="1" applyFill="1"/>
    <xf numFmtId="43" fontId="0" fillId="0" borderId="0" xfId="44" applyFont="1"/>
    <xf numFmtId="164" fontId="16" fillId="34" borderId="0" xfId="43" applyNumberFormat="1" applyFont="1" applyFill="1"/>
    <xf numFmtId="43" fontId="16" fillId="0" borderId="0" xfId="44" applyFont="1"/>
    <xf numFmtId="164" fontId="0" fillId="0" borderId="10" xfId="43" applyNumberFormat="1" applyFont="1" applyBorder="1"/>
    <xf numFmtId="0" fontId="0" fillId="0" borderId="16" xfId="0" applyBorder="1"/>
    <xf numFmtId="0" fontId="16" fillId="0" borderId="0" xfId="0" applyFont="1" applyAlignment="1">
      <alignment vertical="center"/>
    </xf>
    <xf numFmtId="43" fontId="16" fillId="0" borderId="0" xfId="44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6" xfId="0" applyFont="1" applyBorder="1"/>
    <xf numFmtId="164" fontId="16" fillId="0" borderId="16" xfId="44" applyNumberFormat="1" applyFont="1" applyBorder="1"/>
    <xf numFmtId="43" fontId="0" fillId="0" borderId="10" xfId="44" applyFont="1" applyBorder="1"/>
    <xf numFmtId="43" fontId="16" fillId="0" borderId="16" xfId="44" applyFont="1" applyBorder="1"/>
    <xf numFmtId="43" fontId="16" fillId="0" borderId="0" xfId="44" applyFont="1" applyBorder="1"/>
    <xf numFmtId="164" fontId="0" fillId="0" borderId="0" xfId="43" applyNumberFormat="1" applyFont="1"/>
    <xf numFmtId="164" fontId="0" fillId="0" borderId="16" xfId="43" applyNumberFormat="1" applyFont="1" applyBorder="1"/>
    <xf numFmtId="164" fontId="16" fillId="0" borderId="10" xfId="43" applyNumberFormat="1" applyFont="1" applyBorder="1"/>
    <xf numFmtId="164" fontId="16" fillId="0" borderId="0" xfId="43" applyNumberFormat="1" applyFont="1"/>
    <xf numFmtId="164" fontId="1" fillId="0" borderId="0" xfId="44" applyNumberFormat="1" applyFont="1"/>
    <xf numFmtId="164" fontId="1" fillId="0" borderId="10" xfId="44" applyNumberFormat="1" applyFont="1" applyBorder="1"/>
    <xf numFmtId="164" fontId="0" fillId="0" borderId="0" xfId="43" applyNumberFormat="1" applyFont="1" applyFill="1" applyBorder="1"/>
    <xf numFmtId="164" fontId="0" fillId="0" borderId="0" xfId="45" applyNumberFormat="1" applyFont="1"/>
    <xf numFmtId="164" fontId="16" fillId="0" borderId="16" xfId="45" applyNumberFormat="1" applyFont="1" applyBorder="1"/>
    <xf numFmtId="43" fontId="0" fillId="0" borderId="0" xfId="45" applyFont="1"/>
    <xf numFmtId="0" fontId="0" fillId="36" borderId="0" xfId="0" applyFill="1"/>
    <xf numFmtId="164" fontId="0" fillId="0" borderId="13" xfId="42" applyNumberFormat="1" applyFont="1" applyBorder="1"/>
    <xf numFmtId="0" fontId="16" fillId="35" borderId="0" xfId="0" applyFont="1" applyFill="1"/>
    <xf numFmtId="164" fontId="16" fillId="35" borderId="0" xfId="42" applyNumberFormat="1" applyFont="1" applyFill="1"/>
    <xf numFmtId="164" fontId="16" fillId="35" borderId="14" xfId="42" applyNumberFormat="1" applyFont="1" applyFill="1" applyBorder="1"/>
    <xf numFmtId="0" fontId="0" fillId="37" borderId="0" xfId="0" applyFill="1"/>
    <xf numFmtId="43" fontId="0" fillId="0" borderId="0" xfId="42" applyFont="1"/>
    <xf numFmtId="164" fontId="16" fillId="34" borderId="0" xfId="45" applyNumberFormat="1" applyFont="1" applyFill="1"/>
    <xf numFmtId="43" fontId="16" fillId="0" borderId="0" xfId="42" applyFont="1"/>
    <xf numFmtId="164" fontId="0" fillId="0" borderId="10" xfId="45" applyNumberFormat="1" applyFont="1" applyBorder="1"/>
    <xf numFmtId="164" fontId="0" fillId="0" borderId="16" xfId="45" applyNumberFormat="1" applyFont="1" applyBorder="1"/>
    <xf numFmtId="164" fontId="16" fillId="0" borderId="10" xfId="45" applyNumberFormat="1" applyFont="1" applyBorder="1"/>
    <xf numFmtId="164" fontId="16" fillId="0" borderId="0" xfId="45" applyNumberFormat="1" applyFont="1"/>
    <xf numFmtId="164" fontId="16" fillId="0" borderId="0" xfId="42" applyNumberFormat="1" applyFont="1"/>
    <xf numFmtId="43" fontId="16" fillId="0" borderId="0" xfId="42" applyFont="1" applyAlignment="1">
      <alignment vertical="center" wrapText="1"/>
    </xf>
    <xf numFmtId="164" fontId="16" fillId="0" borderId="16" xfId="42" applyNumberFormat="1" applyFont="1" applyBorder="1"/>
    <xf numFmtId="43" fontId="0" fillId="0" borderId="10" xfId="42" applyFont="1" applyBorder="1"/>
    <xf numFmtId="43" fontId="16" fillId="0" borderId="16" xfId="42" applyFont="1" applyBorder="1"/>
    <xf numFmtId="164" fontId="1" fillId="0" borderId="0" xfId="42" applyNumberFormat="1" applyFont="1"/>
    <xf numFmtId="164" fontId="1" fillId="0" borderId="10" xfId="42" applyNumberFormat="1" applyFont="1" applyBorder="1"/>
    <xf numFmtId="43" fontId="16" fillId="0" borderId="0" xfId="42" applyFont="1" applyBorder="1"/>
    <xf numFmtId="43" fontId="1" fillId="0" borderId="0" xfId="42" applyFont="1" applyBorder="1"/>
    <xf numFmtId="0" fontId="16" fillId="34" borderId="11" xfId="42" applyNumberFormat="1" applyFont="1" applyFill="1" applyBorder="1"/>
    <xf numFmtId="164" fontId="0" fillId="0" borderId="10" xfId="42" applyNumberFormat="1" applyFont="1" applyBorder="1" applyAlignment="1">
      <alignment horizontal="center" vertical="center"/>
    </xf>
    <xf numFmtId="164" fontId="16" fillId="0" borderId="10" xfId="42" applyNumberFormat="1" applyFont="1" applyBorder="1" applyAlignment="1">
      <alignment horizontal="center" vertical="center"/>
    </xf>
    <xf numFmtId="164" fontId="0" fillId="0" borderId="0" xfId="42" applyNumberFormat="1" applyFont="1" applyBorder="1" applyAlignment="1">
      <alignment horizontal="center" vertical="center"/>
    </xf>
    <xf numFmtId="164" fontId="16" fillId="33" borderId="10" xfId="42" applyNumberFormat="1" applyFont="1" applyFill="1" applyBorder="1" applyAlignment="1">
      <alignment horizontal="center" vertical="center"/>
    </xf>
    <xf numFmtId="164" fontId="0" fillId="35" borderId="10" xfId="42" applyNumberFormat="1" applyFont="1" applyFill="1" applyBorder="1" applyAlignment="1">
      <alignment horizontal="center" vertical="center"/>
    </xf>
    <xf numFmtId="164" fontId="0" fillId="0" borderId="0" xfId="42" applyNumberFormat="1" applyFont="1" applyAlignment="1">
      <alignment horizontal="center" vertical="center"/>
    </xf>
    <xf numFmtId="164" fontId="0" fillId="0" borderId="0" xfId="42" applyNumberFormat="1" applyFont="1" applyAlignment="1">
      <alignment horizontal="right"/>
    </xf>
    <xf numFmtId="0" fontId="16" fillId="34" borderId="10" xfId="0" applyFont="1" applyFill="1" applyBorder="1" applyAlignment="1">
      <alignment horizontal="right"/>
    </xf>
    <xf numFmtId="164" fontId="1" fillId="0" borderId="0" xfId="45" applyNumberFormat="1" applyFont="1" applyBorder="1"/>
    <xf numFmtId="164" fontId="16" fillId="0" borderId="0" xfId="44" applyNumberFormat="1" applyFont="1" applyFill="1"/>
    <xf numFmtId="164" fontId="16" fillId="0" borderId="10" xfId="44" applyNumberFormat="1" applyFont="1" applyFill="1" applyBorder="1"/>
    <xf numFmtId="164" fontId="0" fillId="0" borderId="0" xfId="44" applyNumberFormat="1" applyFont="1" applyFill="1"/>
    <xf numFmtId="164" fontId="1" fillId="0" borderId="0" xfId="44" applyNumberFormat="1" applyFont="1" applyFill="1"/>
    <xf numFmtId="164" fontId="1" fillId="0" borderId="10" xfId="44" applyNumberFormat="1" applyFont="1" applyFill="1" applyBorder="1"/>
    <xf numFmtId="164" fontId="16" fillId="0" borderId="16" xfId="44" applyNumberFormat="1" applyFont="1" applyFill="1" applyBorder="1"/>
    <xf numFmtId="164" fontId="16" fillId="34" borderId="10" xfId="44" applyNumberFormat="1" applyFont="1" applyFill="1" applyBorder="1"/>
    <xf numFmtId="0" fontId="16" fillId="0" borderId="10" xfId="44" applyNumberFormat="1" applyFont="1" applyBorder="1"/>
    <xf numFmtId="0" fontId="18" fillId="33" borderId="0" xfId="0" applyFont="1" applyFill="1" applyAlignment="1">
      <alignment horizontal="center"/>
    </xf>
  </cellXfs>
  <cellStyles count="46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mma" xfId="45" builtinId="3"/>
    <cellStyle name="Komma 2" xfId="42" xr:uid="{95A96A41-9259-45BC-90B2-2E2601397A64}"/>
    <cellStyle name="Komma 2 2" xfId="44" xr:uid="{B4C7F0D8-9EF1-40FB-9044-A2D0A73334DC}"/>
    <cellStyle name="Komma 3" xfId="43" xr:uid="{3D02DF9A-AAF0-4420-8DE0-3549EA7BD099}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ortenGr&#248;ndal\AppData\Local\Microsoft\Windows\INetCache\Content.Outlook\RHZSXJDT\&#197;rsrapport%202024%20(002).xlsx" TargetMode="External"/><Relationship Id="rId1" Type="http://schemas.openxmlformats.org/officeDocument/2006/relationships/externalLinkPath" Target="file:///C:\Users\MortenGr&#248;ndal\AppData\Local\Microsoft\Windows\INetCache\Content.Outlook\RHZSXJDT\&#197;rsrapport%202024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Årsrapport "/>
      <sheetName val="Resultat "/>
      <sheetName val="Detalj1"/>
      <sheetName val="Saldobalanse "/>
      <sheetName val="Input"/>
      <sheetName val="Pivot"/>
      <sheetName val="Ark1"/>
      <sheetName val="Hovedbok"/>
    </sheetNames>
    <sheetDataSet>
      <sheetData sheetId="0"/>
      <sheetData sheetId="1">
        <row r="4">
          <cell r="Q4">
            <v>647609.47000000009</v>
          </cell>
          <cell r="R4">
            <v>2581562.5299999998</v>
          </cell>
          <cell r="S4">
            <v>3567466.5300000003</v>
          </cell>
          <cell r="T4">
            <v>458939.52999999997</v>
          </cell>
          <cell r="U4">
            <v>9205.0499999999993</v>
          </cell>
          <cell r="V4">
            <v>431102.19</v>
          </cell>
          <cell r="W4">
            <v>63357.78</v>
          </cell>
          <cell r="X4">
            <v>99906.319999999992</v>
          </cell>
        </row>
        <row r="5">
          <cell r="Q5">
            <v>-1174732.31</v>
          </cell>
          <cell r="R5">
            <v>-3951831.9899999998</v>
          </cell>
          <cell r="S5">
            <v>-4491073.13</v>
          </cell>
          <cell r="T5">
            <v>-527012.25</v>
          </cell>
          <cell r="U5">
            <v>-486414.4</v>
          </cell>
          <cell r="V5">
            <v>-1410348.84</v>
          </cell>
          <cell r="W5">
            <v>-74685.100000000006</v>
          </cell>
          <cell r="X5">
            <v>-150641</v>
          </cell>
        </row>
        <row r="6">
          <cell r="Q6">
            <v>573176.28999999992</v>
          </cell>
          <cell r="R6">
            <v>1414264.0199999998</v>
          </cell>
          <cell r="S6">
            <v>1720193.9400000002</v>
          </cell>
          <cell r="T6">
            <v>153783.54999999999</v>
          </cell>
          <cell r="U6">
            <v>402451.70999999996</v>
          </cell>
          <cell r="V6">
            <v>829995.60000000009</v>
          </cell>
          <cell r="W6">
            <v>36006.97</v>
          </cell>
          <cell r="X6">
            <v>35023.409999999996</v>
          </cell>
        </row>
        <row r="7">
          <cell r="Q7">
            <v>-333.83</v>
          </cell>
          <cell r="R7">
            <v>-47497.7</v>
          </cell>
          <cell r="S7">
            <v>-18777.96</v>
          </cell>
          <cell r="T7">
            <v>-10624.23</v>
          </cell>
          <cell r="U7">
            <v>-8.31</v>
          </cell>
          <cell r="V7">
            <v>0</v>
          </cell>
          <cell r="W7">
            <v>0</v>
          </cell>
          <cell r="X7">
            <v>0</v>
          </cell>
        </row>
        <row r="54">
          <cell r="D54">
            <v>194574.5</v>
          </cell>
          <cell r="E54">
            <v>106011.03</v>
          </cell>
          <cell r="F54">
            <v>22023.27</v>
          </cell>
          <cell r="H54">
            <v>33997.08</v>
          </cell>
          <cell r="I54">
            <v>36006.97</v>
          </cell>
          <cell r="J54">
            <v>35023.409999999996</v>
          </cell>
        </row>
        <row r="64">
          <cell r="C64">
            <v>0</v>
          </cell>
          <cell r="D64">
            <v>132896.04</v>
          </cell>
          <cell r="K64">
            <v>132896.04</v>
          </cell>
        </row>
        <row r="65">
          <cell r="C65">
            <v>0</v>
          </cell>
          <cell r="D65">
            <v>19191.96</v>
          </cell>
          <cell r="E65">
            <v>5000.04</v>
          </cell>
          <cell r="K65">
            <v>24192</v>
          </cell>
        </row>
        <row r="66">
          <cell r="C66">
            <v>0</v>
          </cell>
          <cell r="D66">
            <v>15188.04</v>
          </cell>
          <cell r="K66">
            <v>15188.04</v>
          </cell>
        </row>
        <row r="67">
          <cell r="C67">
            <v>0</v>
          </cell>
          <cell r="D67">
            <v>0</v>
          </cell>
          <cell r="H67">
            <v>15761</v>
          </cell>
          <cell r="K67">
            <v>15761</v>
          </cell>
        </row>
        <row r="68">
          <cell r="C68">
            <v>0</v>
          </cell>
          <cell r="D68">
            <v>0</v>
          </cell>
          <cell r="H68">
            <v>35785.760000000002</v>
          </cell>
          <cell r="K68">
            <v>35785.760000000002</v>
          </cell>
        </row>
        <row r="69">
          <cell r="C69">
            <v>0</v>
          </cell>
          <cell r="D69">
            <v>0</v>
          </cell>
          <cell r="E69">
            <v>39759.960000000006</v>
          </cell>
          <cell r="K69">
            <v>39759.960000000006</v>
          </cell>
        </row>
        <row r="70">
          <cell r="C70">
            <v>35152</v>
          </cell>
          <cell r="D70">
            <v>0</v>
          </cell>
          <cell r="K70">
            <v>35152</v>
          </cell>
        </row>
      </sheetData>
      <sheetData sheetId="2"/>
      <sheetData sheetId="3">
        <row r="2">
          <cell r="F2" t="str">
            <v>Radetiketter</v>
          </cell>
        </row>
        <row r="20">
          <cell r="C20">
            <v>6062</v>
          </cell>
        </row>
        <row r="21">
          <cell r="C21">
            <v>23523.48</v>
          </cell>
        </row>
        <row r="96">
          <cell r="C96">
            <v>-134923</v>
          </cell>
        </row>
        <row r="100">
          <cell r="C100">
            <v>-81624.62</v>
          </cell>
        </row>
        <row r="101">
          <cell r="C101">
            <v>-187103.95999999993</v>
          </cell>
        </row>
        <row r="102">
          <cell r="C102">
            <v>-59409.720000000016</v>
          </cell>
        </row>
        <row r="104">
          <cell r="C104">
            <v>-468943.51</v>
          </cell>
        </row>
        <row r="105">
          <cell r="C105">
            <v>-750000</v>
          </cell>
        </row>
        <row r="107">
          <cell r="C107">
            <v>-746.86000000001513</v>
          </cell>
        </row>
        <row r="108">
          <cell r="C108">
            <v>-421347.11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ortenGr&#248;ndal\AppData\Local\Microsoft\Windows\INetCache\Content.Outlook\RHZSXJDT\Utkast%20V3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rten Grøndal" refreshedDate="46064.616659490741" createdVersion="8" refreshedVersion="8" minRefreshableVersion="3" recordCount="16816" xr:uid="{1517898E-26A1-4173-AA48-5352484CBB36}">
  <cacheSource type="worksheet">
    <worksheetSource ref="A1:AA16817" sheet="Idrettslaget Jutul_Hovedbok_202" r:id="rId2"/>
  </cacheSource>
  <cacheFields count="27">
    <cacheField name="Bilagsnummer" numFmtId="0">
      <sharedItems containsString="0" containsBlank="1" containsNumber="1" containsInteger="1" minValue="1" maxValue="1001237"/>
    </cacheField>
    <cacheField name="Bilagsår" numFmtId="0">
      <sharedItems containsString="0" containsBlank="1" containsNumber="1" containsInteger="1" minValue="2024" maxValue="2026"/>
    </cacheField>
    <cacheField name="Bilagsbeskrivelse" numFmtId="0">
      <sharedItems containsBlank="1" containsMixedTypes="1" containsNumber="1" containsInteger="1" minValue="1862" maxValue="4999"/>
    </cacheField>
    <cacheField name="Dato" numFmtId="14">
      <sharedItems containsSemiMixedTypes="0" containsNonDate="0" containsDate="1" containsString="0" minDate="2025-01-01T00:00:00" maxDate="2026-01-01T00:00:00"/>
    </cacheField>
    <cacheField name="Forfallsdato" numFmtId="0">
      <sharedItems containsNonDate="0" containsDate="1" containsString="0" containsBlank="1" minDate="2024-06-04T00:00:00" maxDate="2026-01-30T00:00:00"/>
    </cacheField>
    <cacheField name="Kontonummer" numFmtId="0">
      <sharedItems containsSemiMixedTypes="0" containsString="0" containsNumber="1" containsInteger="1" minValue="1201" maxValue="8160" count="189">
        <n v="1201"/>
        <n v="1204"/>
        <n v="1206"/>
        <n v="1208"/>
        <n v="1210"/>
        <n v="1212"/>
        <n v="1460"/>
        <n v="1462"/>
        <n v="1463"/>
        <n v="1464"/>
        <n v="1500"/>
        <n v="1579"/>
        <n v="1749"/>
        <n v="1861"/>
        <n v="1862"/>
        <n v="1863"/>
        <n v="1866"/>
        <n v="1869"/>
        <n v="1873"/>
        <n v="1874"/>
        <n v="1875"/>
        <n v="1876"/>
        <n v="1879"/>
        <n v="1880"/>
        <n v="1881"/>
        <n v="1882"/>
        <n v="1883"/>
        <n v="1884"/>
        <n v="1885"/>
        <n v="1886"/>
        <n v="1899"/>
        <n v="1900"/>
        <n v="1912"/>
        <n v="1913"/>
        <n v="1914"/>
        <n v="1920"/>
        <n v="1923"/>
        <n v="1924"/>
        <n v="1926"/>
        <n v="1928"/>
        <n v="1929"/>
        <n v="1930"/>
        <n v="1931"/>
        <n v="1932"/>
        <n v="1933"/>
        <n v="1934"/>
        <n v="1935"/>
        <n v="1936"/>
        <n v="1937"/>
        <n v="1938"/>
        <n v="1942"/>
        <n v="1943"/>
        <n v="1947"/>
        <n v="1948"/>
        <n v="1949"/>
        <n v="1950"/>
        <n v="1951"/>
        <n v="1952"/>
        <n v="1953"/>
        <n v="1954"/>
        <n v="1955"/>
        <n v="1956"/>
        <n v="1957"/>
        <n v="1961"/>
        <n v="1962"/>
        <n v="1963"/>
        <n v="1964"/>
        <n v="1985"/>
        <n v="1987"/>
        <n v="1991"/>
        <n v="1992"/>
        <n v="1993"/>
        <n v="1994"/>
        <n v="1995"/>
        <n v="1996"/>
        <n v="1997"/>
        <n v="1998"/>
        <n v="1999"/>
        <n v="2400"/>
        <n v="2600"/>
        <n v="2610"/>
        <n v="2700"/>
        <n v="2710"/>
        <n v="2740"/>
        <n v="2770"/>
        <n v="2785"/>
        <n v="2902"/>
        <n v="2910"/>
        <n v="2930"/>
        <n v="2940"/>
        <n v="3000"/>
        <n v="3100"/>
        <n v="3205"/>
        <n v="3410"/>
        <n v="3412"/>
        <n v="3442"/>
        <n v="3601"/>
        <n v="3922"/>
        <n v="3923"/>
        <n v="3941"/>
        <n v="3942"/>
        <n v="3951"/>
        <n v="3952"/>
        <n v="3957"/>
        <n v="3995"/>
        <n v="3999"/>
        <n v="4115"/>
        <n v="4210"/>
        <n v="4215"/>
        <n v="4220"/>
        <n v="4230"/>
        <n v="4240"/>
        <n v="4251"/>
        <n v="4255"/>
        <n v="4256"/>
        <n v="4258"/>
        <n v="4261"/>
        <n v="4262"/>
        <n v="4300"/>
        <n v="4301"/>
        <n v="4310"/>
        <n v="4311"/>
        <n v="4325"/>
        <n v="4390"/>
        <n v="4999"/>
        <n v="5000"/>
        <n v="5002"/>
        <n v="5020"/>
        <n v="5099"/>
        <n v="5400"/>
        <n v="5401"/>
        <n v="5510"/>
        <n v="5800"/>
        <n v="5900"/>
        <n v="5945"/>
        <n v="5990"/>
        <n v="6000"/>
        <n v="6004"/>
        <n v="6006"/>
        <n v="6008"/>
        <n v="6009"/>
        <n v="6012"/>
        <n v="6300"/>
        <n v="6320"/>
        <n v="6360"/>
        <n v="6390"/>
        <n v="6420"/>
        <n v="6440"/>
        <n v="6490"/>
        <n v="6540"/>
        <n v="6550"/>
        <n v="6552"/>
        <n v="6560"/>
        <n v="6590"/>
        <n v="6600"/>
        <n v="6620"/>
        <n v="6630"/>
        <n v="6690"/>
        <n v="6700"/>
        <n v="6705"/>
        <n v="6725"/>
        <n v="6800"/>
        <n v="6810"/>
        <n v="6820"/>
        <n v="6840"/>
        <n v="6860"/>
        <n v="6870"/>
        <n v="6890"/>
        <n v="6900"/>
        <n v="6940"/>
        <n v="7000"/>
        <n v="7090"/>
        <n v="7100"/>
        <n v="7140"/>
        <n v="7320"/>
        <n v="7420"/>
        <n v="7500"/>
        <n v="7740"/>
        <n v="7770"/>
        <n v="7771"/>
        <n v="7775"/>
        <n v="7776"/>
        <n v="7777"/>
        <n v="7779"/>
        <n v="7790"/>
        <n v="8050"/>
        <n v="8060"/>
        <n v="8150"/>
        <n v="8160"/>
      </sharedItems>
    </cacheField>
    <cacheField name="Kontonavn" numFmtId="0">
      <sharedItems count="189">
        <s v="Akk avskrivninger lyskastere"/>
        <s v="Akk. avskr. fletteverksgjerde"/>
        <s v="Akk. avskr. Esport ustyr"/>
        <s v="Akk. Avsvkrivninger oppusing esport"/>
        <s v="akk. avskrivninger ESH brakker"/>
        <s v="Akk avskrivninger Styrkerom"/>
        <s v="Innkjøpte varer for videresalg"/>
        <s v="Varelager Esport"/>
        <s v="Varelager Hockey kafeteria"/>
        <s v="Varelager Hockeyshop"/>
        <s v="Kundefordringer"/>
        <s v="Andre kortsiktige fordringer"/>
        <s v="Andre forskuddsbetalte kostnader"/>
        <s v="1506.21.85969 Lagskasse J2009"/>
        <s v="1506.91.39288 Fotball Jenter 2017"/>
        <s v="1506.21.86078 Lagskasse G2008"/>
        <s v="1506.21.85977 Lagskasse J2010 Fotball"/>
        <s v="1506.21.86051 Lagskasse G2007 Fotball"/>
        <s v="1506.21.85888 Old Boys Fotball Lagskasse"/>
        <s v="1506.21.86043 Lagskasse G2014 Fotball"/>
        <s v="1506.21.86116 Lagskasse G2011 Fotball"/>
        <s v="1506.82.86481 Lagskasse G/J 2016 Fotball"/>
        <s v="1506.21.85993 Lagskasse J2012 Fotball"/>
        <s v="1506.50.04167 Lagskasse J2013 Fotball"/>
        <s v="1506.36.93771 Lagskasse J2014 Fotball"/>
        <s v="1506.21.86124 Lagskasse G2012 Fotball"/>
        <s v="1506.21.86132 Lagskasse G2013 Fotball"/>
        <s v="1506.50.88328 Lagskasse J2015 Fotball"/>
        <s v="1506.99.86940 Lagskasse G/J2018 Fotball"/>
        <s v="1520.01.65958 Avsatt feriepenger"/>
        <s v="1506.50.88212 Lagskasse G2015"/>
        <s v="Kontanter NOK"/>
        <s v="1520.06.90653 Hockey sponsor høyrente"/>
        <s v="1520.11.13501 HOCKEY SWIFT KØLLER"/>
        <s v="1506.19.24857 Ski Tour de Bærum"/>
        <s v="Bankinnskudd"/>
        <s v="7131.05.20327  Hockeystyret"/>
        <s v="1503.55.14101 Løkkehockey"/>
        <s v="1503.11.32689 Idrettsskolen"/>
        <s v="1627.10.77886  Fotballstyret"/>
        <s v="1506.65.40658  Esport"/>
        <s v="1503.48.33920 Hornigjengen"/>
        <s v="1202.46.71001 Idrettsskolens plasseringskonto"/>
        <s v="1503.48.34099 Skigruppa plasseringskonto"/>
        <s v="1602.57.85138 Jutultreffen"/>
        <s v="7131.20.40934 Jutulkara"/>
        <s v="1503.11.32700  Skigruppen driftskonto"/>
        <s v="1520.13.81824"/>
        <s v="1520.15.53692"/>
        <s v="1520.15.53730"/>
        <s v="1503.88.79615 Avsatte midler fotball"/>
        <s v="1503.98.06239 Lagskasse Hockey 2009"/>
        <s v="1506.12.68143 Lagskasse Hockey U18"/>
        <s v="1506.17.37453 Lagskasse Hockey 2010"/>
        <s v="1506.17.37518 Lagskasse Hockey 2011"/>
        <s v="Bankinnskudd for skattetrekk"/>
        <s v="1506.17.37526 Lagskasse Hockey 2012"/>
        <s v="1506.17.37534 Hockey Oldboys lagskasse"/>
        <s v="1506.17.78931 Hockey jenter"/>
        <s v="1503.93.35104  Akademiet fotball"/>
        <s v="1503.65.57777 Jutulkiosken fotball"/>
        <s v="1520.24.26236_x0009_HOCKEY A-LAG"/>
        <s v="1520.25.29531_x0009_FOTBALL J2019"/>
        <s v="1506.85.59917 Hockey 2016"/>
        <s v="1506.91.39237"/>
        <s v="1506.91.39245 Fotball G2017"/>
        <s v="1520.25.37488_x0009_HOCKEY 2019"/>
        <s v="1503.85.62263 HS Depositum/lønnskonto"/>
        <s v="1520.21.88297 MOMS SPONSORMIDLER"/>
        <s v="1644.05.60907 HS Plasseringskonto"/>
        <s v="1644.08.46924 HS prosjekt sprintløype"/>
        <s v="1506.66.21933  Etter skole hockey"/>
        <s v="1506.69.28060 Hockey 2014"/>
        <s v="1506.71.70900 Hockey 2013"/>
        <s v="1506.72.67963 Hockey 2015"/>
        <s v="1506.72.67971 IDRETTSLAGET JUTUL"/>
        <s v="1506.72.67998 Løkke fotball"/>
        <s v="1506.78.03709 Fotball a-lag"/>
        <s v="Leverandørgjeld"/>
        <s v="Forskuddstrekk"/>
        <s v="Utleggstrekk"/>
        <s v="Utgående merverdiavgift, høy sats"/>
        <s v="Inngående merverdiavgift, høy sats"/>
        <s v="Oppgjørskonto merverdiavgift"/>
        <s v="Skyldig arbeidsgiveravgift"/>
        <s v="Påløpt arbeidsgiveravgift på ferielønn"/>
        <s v="Gave fra Arne"/>
        <s v="Gjeld til ansatte og eiere"/>
        <s v="Skyldig lønn"/>
        <s v="Skyldig feriepenger"/>
        <s v="Sponsorinntekt , avgiftspliktig"/>
        <s v="Salgsinntekt, avgiftsfri"/>
        <s v="Kiosksalg etc"/>
        <s v="Tilskudd fra idr org"/>
        <s v="Momskompensasjon"/>
        <s v="Tilskudd øremerkede"/>
        <s v="Utleie"/>
        <s v="Grasrotandelen - Norsk Tipping"/>
        <s v="Fritidsstipend - Bærum Kommune"/>
        <s v="Treningsavgifter spoortz"/>
        <s v="Super invite inntekter"/>
        <s v="Treningsavgifter"/>
        <s v="Innbetalinger fra Rubic AS."/>
        <s v="Refusjoner medlemskontingent/treningsavgift etc."/>
        <s v="Innbetalinger lagskasser"/>
        <s v="Diverse inntekter"/>
        <s v="Overgangsgebyr"/>
        <s v="Leie istid Bærum ishall"/>
        <s v="Hockey Leie treningsrom"/>
        <s v="Rennpåmelding"/>
        <s v="Dommerregning"/>
        <s v="Trenerutgifter innleide trenere"/>
        <s v="Kontingent krets"/>
        <s v="Lag/serieavg"/>
        <s v="CUP/kamp mv"/>
        <s v="Diverse utlegg/kostnader"/>
        <s v="Mat Interne ordninger"/>
        <s v="Transport interne ordninger"/>
        <s v="Innkjøp av varer for videresalg"/>
        <s v="Dugnadskostnader"/>
        <s v="Utstyr"/>
        <s v="Dommerustyr"/>
        <s v="Premier"/>
        <s v="Beholdningsendring"/>
        <s v="Kostnader lagskasser"/>
        <s v="Lønn til ansatte"/>
        <s v="Lønn  ansatte under 10 000 - agapliktig"/>
        <s v="Feriepenger"/>
        <s v="Andre lønnsperiodiseringer"/>
        <s v="Arbeidsgiveravgift"/>
        <s v="Arbeidsgiveravgift av opptjente feriepenger"/>
        <s v="Trekkpliktig del av reise"/>
        <s v="Refusjon av sykepenger"/>
        <s v="Gave til ansatte, fradragsberettiget"/>
        <s v="Pensjonsforsikring for ansatte"/>
        <s v="Annen personalkostnad"/>
        <s v="Avskrivning lyskastere"/>
        <s v="Avskrivninger fletteverksgjerde"/>
        <s v="Avskrivninger esport utstyr"/>
        <s v="Avskrivninger oppusing esport"/>
        <s v="Avskrivninger ESH-brakker"/>
        <s v="Avskrivninger styrkerom"/>
        <s v="Leie lokale"/>
        <s v="Renovasjon, vann, avløp o.l."/>
        <s v="Renhold"/>
        <s v="Annen kostnad lokaler"/>
        <s v="Leie datasystemer"/>
        <s v="Leie transportmidler"/>
        <s v="Annen leiekostnad"/>
        <s v="Inventar"/>
        <s v="Driftsmateriale"/>
        <s v="Datautstyr (software)"/>
        <s v="Rekvisita"/>
        <s v="Annet driftsmateriale"/>
        <s v="Reparasjon og vedlikehold bygninger"/>
        <s v="Reparasjon og vedlikehold utstyr"/>
        <s v="Vedlikehold Anlegg"/>
        <s v="Reparasjon og vedlikehold annet"/>
        <s v="Revisjon og regnskap"/>
        <s v="Honorar regnskap"/>
        <s v="Honorar for juridisk bistand, fradragsberettiget"/>
        <s v="Kontorrekvisita"/>
        <s v="Datakostnad"/>
        <s v="Trykksak"/>
        <s v="Aviser, tidsskrifter, bøker o.l."/>
        <s v="Møte, kurs, oppdatering o.l."/>
        <s v="Kursavgifter"/>
        <s v="Annen kontorkostnad"/>
        <s v="Telefon"/>
        <s v="Porto"/>
        <s v="Drivstoff, selskapets transportmidler"/>
        <s v="Annen kostnad, selskapets transportmidler"/>
        <s v="Bilgodtgjørelse oppgavepliktig"/>
        <s v="Reisekostnad, ikke oppgavepliktig"/>
        <s v="Reklamekostnad"/>
        <s v="Gave, fradragsberettiget"/>
        <s v="Forsikringspremie"/>
        <s v="Øredifferanser"/>
        <s v="Bank og kortgebyrer"/>
        <s v="Nets gebyr"/>
        <s v="Gebyrer deltager.no"/>
        <s v="Vippsgebyr"/>
        <s v="Gebyer Rubic AS"/>
        <s v="Gebyr Izettle"/>
        <s v="Annen kostnad, fradragsberettiget"/>
        <s v="Annen renteinntekt"/>
        <s v="Valutagevinst (agio)"/>
        <s v="Annen rentekostnad"/>
        <s v="Valutatap (disagio)"/>
      </sharedItems>
    </cacheField>
    <cacheField name="Kundenummer" numFmtId="0">
      <sharedItems containsString="0" containsBlank="1" containsNumber="1" containsInteger="1" minValue="10005" maxValue="10131"/>
    </cacheField>
    <cacheField name="Kundenavn" numFmtId="0">
      <sharedItems containsBlank="1"/>
    </cacheField>
    <cacheField name="Leverandørnummer" numFmtId="0">
      <sharedItems containsString="0" containsBlank="1" containsNumber="1" containsInteger="1" minValue="20001" maxValue="20601"/>
    </cacheField>
    <cacheField name="Leverandørnavn" numFmtId="0">
      <sharedItems containsBlank="1"/>
    </cacheField>
    <cacheField name="Ansattnummer" numFmtId="0">
      <sharedItems containsString="0" containsBlank="1" containsNumber="1" containsInteger="1" minValue="77" maxValue="1352"/>
    </cacheField>
    <cacheField name="Ansattnavn" numFmtId="0">
      <sharedItems containsBlank="1"/>
    </cacheField>
    <cacheField name="Avdelingsnummer" numFmtId="0">
      <sharedItems containsString="0" containsBlank="1" containsNumber="1" containsInteger="1" minValue="1" maxValue="11" count="11">
        <m/>
        <n v="2"/>
        <n v="8"/>
        <n v="6"/>
        <n v="1"/>
        <n v="3"/>
        <n v="4"/>
        <n v="11"/>
        <n v="5"/>
        <n v="10"/>
        <n v="7"/>
      </sharedItems>
    </cacheField>
    <cacheField name="Avdelingsnavn" numFmtId="0">
      <sharedItems containsBlank="1" count="11">
        <m/>
        <s v="Fotball"/>
        <s v="Esport"/>
        <s v="ESH"/>
        <s v="Hovedstyret"/>
        <s v="Hockey"/>
        <s v="Ski"/>
        <s v="Jutulkara"/>
        <s v="Fotball akademi"/>
        <s v="Hornigjengen"/>
        <s v="Idrettskole"/>
      </sharedItems>
    </cacheField>
    <cacheField name="Prosjektnummer" numFmtId="0">
      <sharedItems containsNonDate="0" containsString="0" containsBlank="1"/>
    </cacheField>
    <cacheField name="Prosjektnavn" numFmtId="0">
      <sharedItems containsNonDate="0" containsString="0" containsBlank="1"/>
    </cacheField>
    <cacheField name="Produktnummer" numFmtId="0">
      <sharedItems containsString="0" containsBlank="1" containsNumber="1" containsInteger="1" minValue="1" maxValue="4"/>
    </cacheField>
    <cacheField name="Produktnavn" numFmtId="0">
      <sharedItems containsBlank="1"/>
    </cacheField>
    <cacheField name="Mva-kode" numFmtId="0">
      <sharedItems containsString="0" containsBlank="1" containsNumber="1" containsInteger="1" minValue="0" maxValue="5"/>
    </cacheField>
    <cacheField name="Mva Navn" numFmtId="0">
      <sharedItems containsBlank="1"/>
    </cacheField>
    <cacheField name="Beskrivelse" numFmtId="0">
      <sharedItems containsBlank="1" containsMixedTypes="1" containsNumber="1" containsInteger="1" minValue="1862" maxValue="4999"/>
    </cacheField>
    <cacheField name="Beløp" numFmtId="0">
      <sharedItems containsSemiMixedTypes="0" containsString="0" containsNumber="1" minValue="-784359" maxValue="1554169.55"/>
    </cacheField>
    <cacheField name="Valuta" numFmtId="0">
      <sharedItems containsBlank="1"/>
    </cacheField>
    <cacheField name="Beløp valuta" numFmtId="0">
      <sharedItems containsString="0" containsBlank="1" containsNumber="1" minValue="-784359" maxValue="1320233.67"/>
    </cacheField>
    <cacheField name="Fakturanummer" numFmtId="0">
      <sharedItems containsBlank="1" containsMixedTypes="1" containsNumber="1" minValue="1" maxValue="61136014474926"/>
    </cacheField>
    <cacheField name="Sal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rten Grøndal" refreshedDate="46064.641429398151" createdVersion="8" refreshedVersion="8" minRefreshableVersion="3" recordCount="245" xr:uid="{CB773F87-B28E-44FA-A97A-901A7C23D505}">
  <cacheSource type="worksheet">
    <worksheetSource ref="A1:G247" sheet="Saldobalanse"/>
  </cacheSource>
  <cacheFields count="7">
    <cacheField name="Kontonummer" numFmtId="0">
      <sharedItems containsSemiMixedTypes="0" containsString="0" containsNumber="1" containsInteger="1" minValue="1101" maxValue="9999"/>
    </cacheField>
    <cacheField name="Kontonavn" numFmtId="0">
      <sharedItems/>
    </cacheField>
    <cacheField name="Inngående saldo" numFmtId="0">
      <sharedItems containsSemiMixedTypes="0" containsString="0" containsNumber="1" minValue="-4942961.8899999997" maxValue="1554169.55"/>
    </cacheField>
    <cacheField name="Endring" numFmtId="0">
      <sharedItems containsString="0" containsBlank="1" containsNumber="1" minValue="-2970379" maxValue="3925224.48"/>
    </cacheField>
    <cacheField name="Utgående saldo" numFmtId="0">
      <sharedItems containsSemiMixedTypes="0" containsString="0" containsNumber="1" minValue="-4942961.8899999997" maxValue="3925224.48"/>
    </cacheField>
    <cacheField name="Beskrivelse" numFmtId="0">
      <sharedItems containsBlank="1"/>
    </cacheField>
    <cacheField name="Avdeling" numFmtId="0">
      <sharedItems containsBlank="1" count="9">
        <m/>
        <s v="Fotball"/>
        <s v="Hovedstyret"/>
        <s v="Esport"/>
        <s v="Hockey"/>
        <s v="Ski"/>
        <s v="Idrettskolen"/>
        <s v="Hornigjengen"/>
        <s v="Jutulkar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rten Grøndal" refreshedDate="46080.577425925927" createdVersion="8" refreshedVersion="8" minRefreshableVersion="3" recordCount="246" xr:uid="{2D5A4CF9-632C-454F-A257-E1DCD7B766CB}">
  <cacheSource type="worksheet">
    <worksheetSource ref="A1:F247" sheet="Saldobalanse"/>
  </cacheSource>
  <cacheFields count="6">
    <cacheField name="Kontonummer" numFmtId="0">
      <sharedItems containsSemiMixedTypes="0" containsString="0" containsNumber="1" containsInteger="1" minValue="1101" maxValue="9999"/>
    </cacheField>
    <cacheField name="Kontonavn" numFmtId="0">
      <sharedItems/>
    </cacheField>
    <cacheField name="Inngående saldo" numFmtId="0">
      <sharedItems containsString="0" containsBlank="1" containsNumber="1" minValue="-4942961.8899999997" maxValue="1554169.55"/>
    </cacheField>
    <cacheField name="Endring" numFmtId="0">
      <sharedItems containsString="0" containsBlank="1" containsNumber="1" minValue="-2970379" maxValue="3925224.48"/>
    </cacheField>
    <cacheField name="Utgående saldo" numFmtId="0">
      <sharedItems containsSemiMixedTypes="0" containsString="0" containsNumber="1" minValue="-4942961.8899999997" maxValue="3925224.48"/>
    </cacheField>
    <cacheField name="Beskrivelse" numFmtId="0">
      <sharedItems containsBlank="1" count="10">
        <s v="Anleggsmidler"/>
        <m/>
        <s v="Varer"/>
        <s v="Kundefordringer"/>
        <s v="Kortsiktige fordringer"/>
        <s v="Bank og kontanter"/>
        <s v="Egenkapital"/>
        <s v="Leverandørgjeld"/>
        <s v="Kortsiktig gjeld"/>
        <s v="Periodisert inntek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rten Grøndal" refreshedDate="46080.578370138886" createdVersion="8" refreshedVersion="8" minRefreshableVersion="3" recordCount="101" xr:uid="{6BAE9CDF-2173-443D-A15E-718EEA3C55D0}">
  <cacheSource type="worksheet">
    <worksheetSource ref="A3:N104" sheet="Resultat"/>
  </cacheSource>
  <cacheFields count="14">
    <cacheField name="Kontonummer" numFmtId="0">
      <sharedItems containsMixedTypes="1" containsNumber="1" containsInteger="1" minValue="3000" maxValue="8160"/>
    </cacheField>
    <cacheField name="Kontonavn" numFmtId="0">
      <sharedItems containsBlank="1"/>
    </cacheField>
    <cacheField name="Hovedstyret" numFmtId="0">
      <sharedItems containsString="0" containsBlank="1" containsNumber="1" minValue="-482052" maxValue="706103.2300000001"/>
    </cacheField>
    <cacheField name="Fotball" numFmtId="0">
      <sharedItems containsString="0" containsBlank="1" containsNumber="1" minValue="-791059" maxValue="741586.78"/>
    </cacheField>
    <cacheField name="Hockey" numFmtId="0">
      <sharedItems containsString="0" containsBlank="1" containsNumber="1" minValue="-948346.66999999993" maxValue="1045234.75"/>
    </cacheField>
    <cacheField name="Ski" numFmtId="0">
      <sharedItems containsString="0" containsBlank="1" containsNumber="1" minValue="-125000" maxValue="183039.81000000006"/>
    </cacheField>
    <cacheField name="Fotball akademi" numFmtId="0">
      <sharedItems containsString="0" containsBlank="1" containsNumber="1" minValue="-800089.9" maxValue="376990.50000000006"/>
    </cacheField>
    <cacheField name="ESH" numFmtId="0">
      <sharedItems containsString="0" containsBlank="1" containsNumber="1" minValue="-732609.74" maxValue="621528.93999999994"/>
    </cacheField>
    <cacheField name="Idrettskole" numFmtId="0">
      <sharedItems containsString="0" containsBlank="1" containsNumber="1" minValue="-137621" maxValue="220926.06"/>
    </cacheField>
    <cacheField name="Esport" numFmtId="0">
      <sharedItems containsString="0" containsBlank="1" containsNumber="1" minValue="-1243198" maxValue="645245.47"/>
    </cacheField>
    <cacheField name="Hornigjengen" numFmtId="0">
      <sharedItems containsString="0" containsBlank="1" containsNumber="1" minValue="-63963.360000000001" maxValue="36567.470000000008"/>
    </cacheField>
    <cacheField name="Jutulkara" numFmtId="0">
      <sharedItems containsString="0" containsBlank="1" containsNumber="1" minValue="-70000" maxValue="37774.19"/>
    </cacheField>
    <cacheField name="Totalsum" numFmtId="0">
      <sharedItems containsSemiMixedTypes="0" containsString="0" containsNumber="1" minValue="-2970379" maxValue="3925224.4800000004"/>
    </cacheField>
    <cacheField name="Kategori" numFmtId="0">
      <sharedItems containsBlank="1" count="7">
        <s v="Driftsinntekter"/>
        <s v="Lagskasseinntekter"/>
        <s v="Annen driftskostnad"/>
        <s v="Lagskassekostnader"/>
        <s v="Lønnskostnader"/>
        <s v="Netto finans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816">
  <r>
    <m/>
    <m/>
    <m/>
    <d v="2025-01-01T00:00:00"/>
    <m/>
    <x v="0"/>
    <x v="0"/>
    <m/>
    <m/>
    <m/>
    <m/>
    <m/>
    <m/>
    <x v="0"/>
    <x v="0"/>
    <m/>
    <m/>
    <m/>
    <m/>
    <m/>
    <m/>
    <s v="Inngående saldo"/>
    <n v="-166120.04"/>
    <m/>
    <m/>
    <m/>
    <s v="-166120.04"/>
  </r>
  <r>
    <n v="864"/>
    <n v="2025"/>
    <s v="Avksrivninger lyskastere"/>
    <d v="2025-01-01T00:00:00"/>
    <m/>
    <x v="0"/>
    <x v="0"/>
    <m/>
    <m/>
    <m/>
    <m/>
    <m/>
    <m/>
    <x v="1"/>
    <x v="1"/>
    <m/>
    <m/>
    <m/>
    <m/>
    <n v="0"/>
    <s v="Ingen avgiftsbehandling"/>
    <s v="Avksrivninger lyskastere"/>
    <n v="-11074.63"/>
    <s v="NOK"/>
    <n v="-11074.63"/>
    <m/>
    <s v="-177194.67"/>
  </r>
  <r>
    <n v="864"/>
    <n v="2025"/>
    <s v="Avksrivninger lyskastere"/>
    <d v="2025-02-01T00:00:00"/>
    <m/>
    <x v="0"/>
    <x v="0"/>
    <m/>
    <m/>
    <m/>
    <m/>
    <m/>
    <m/>
    <x v="1"/>
    <x v="1"/>
    <m/>
    <m/>
    <m/>
    <m/>
    <n v="0"/>
    <s v="Ingen avgiftsbehandling"/>
    <s v="Avksrivninger lyskastere"/>
    <n v="-11074.63"/>
    <s v="NOK"/>
    <n v="-11074.63"/>
    <m/>
    <s v="-188269.30"/>
  </r>
  <r>
    <n v="864"/>
    <n v="2025"/>
    <s v="Avksrivninger lyskastere"/>
    <d v="2025-03-01T00:00:00"/>
    <m/>
    <x v="0"/>
    <x v="0"/>
    <m/>
    <m/>
    <m/>
    <m/>
    <m/>
    <m/>
    <x v="1"/>
    <x v="1"/>
    <m/>
    <m/>
    <m/>
    <m/>
    <n v="0"/>
    <s v="Ingen avgiftsbehandling"/>
    <s v="Avksrivninger lyskastere"/>
    <n v="-11074.63"/>
    <s v="NOK"/>
    <n v="-11074.63"/>
    <m/>
    <s v="-199343.93"/>
  </r>
  <r>
    <n v="864"/>
    <n v="2025"/>
    <s v="Avksrivninger lyskastere"/>
    <d v="2025-04-01T00:00:00"/>
    <m/>
    <x v="0"/>
    <x v="0"/>
    <m/>
    <m/>
    <m/>
    <m/>
    <m/>
    <m/>
    <x v="1"/>
    <x v="1"/>
    <m/>
    <m/>
    <m/>
    <m/>
    <n v="0"/>
    <s v="Ingen avgiftsbehandling"/>
    <s v="Avksrivninger lyskastere"/>
    <n v="-11074.63"/>
    <s v="NOK"/>
    <n v="-11074.63"/>
    <m/>
    <s v="-210418.56"/>
  </r>
  <r>
    <n v="864"/>
    <n v="2025"/>
    <s v="Avksrivninger lyskastere"/>
    <d v="2025-05-01T00:00:00"/>
    <m/>
    <x v="0"/>
    <x v="0"/>
    <m/>
    <m/>
    <m/>
    <m/>
    <m/>
    <m/>
    <x v="1"/>
    <x v="1"/>
    <m/>
    <m/>
    <m/>
    <m/>
    <n v="0"/>
    <s v="Ingen avgiftsbehandling"/>
    <s v="Avksrivninger lyskastere"/>
    <n v="-11074.63"/>
    <s v="NOK"/>
    <n v="-11074.63"/>
    <m/>
    <s v="-221493.19"/>
  </r>
  <r>
    <n v="864"/>
    <n v="2025"/>
    <s v="Avksrivninger lyskastere"/>
    <d v="2025-06-01T00:00:00"/>
    <m/>
    <x v="0"/>
    <x v="0"/>
    <m/>
    <m/>
    <m/>
    <m/>
    <m/>
    <m/>
    <x v="1"/>
    <x v="1"/>
    <m/>
    <m/>
    <m/>
    <m/>
    <n v="0"/>
    <s v="Ingen avgiftsbehandling"/>
    <s v="Avksrivninger lyskastere"/>
    <n v="-11074.63"/>
    <s v="NOK"/>
    <n v="-11074.63"/>
    <m/>
    <s v="-232567.82"/>
  </r>
  <r>
    <n v="864"/>
    <n v="2025"/>
    <s v="Avksrivninger lyskastere"/>
    <d v="2025-07-01T00:00:00"/>
    <m/>
    <x v="0"/>
    <x v="0"/>
    <m/>
    <m/>
    <m/>
    <m/>
    <m/>
    <m/>
    <x v="1"/>
    <x v="1"/>
    <m/>
    <m/>
    <m/>
    <m/>
    <n v="0"/>
    <s v="Ingen avgiftsbehandling"/>
    <s v="Avksrivninger lyskastere"/>
    <n v="-11074.63"/>
    <s v="NOK"/>
    <n v="-11074.63"/>
    <m/>
    <s v="-243642.45"/>
  </r>
  <r>
    <n v="864"/>
    <n v="2025"/>
    <s v="Avksrivninger lyskastere"/>
    <d v="2025-08-01T00:00:00"/>
    <m/>
    <x v="0"/>
    <x v="0"/>
    <m/>
    <m/>
    <m/>
    <m/>
    <m/>
    <m/>
    <x v="1"/>
    <x v="1"/>
    <m/>
    <m/>
    <m/>
    <m/>
    <n v="0"/>
    <s v="Ingen avgiftsbehandling"/>
    <s v="Avksrivninger lyskastere"/>
    <n v="-11074.63"/>
    <s v="NOK"/>
    <n v="-11074.63"/>
    <m/>
    <s v="-254717.08"/>
  </r>
  <r>
    <n v="864"/>
    <n v="2025"/>
    <s v="Avksrivninger lyskastere"/>
    <d v="2025-09-01T00:00:00"/>
    <m/>
    <x v="0"/>
    <x v="0"/>
    <m/>
    <m/>
    <m/>
    <m/>
    <m/>
    <m/>
    <x v="1"/>
    <x v="1"/>
    <m/>
    <m/>
    <m/>
    <m/>
    <n v="0"/>
    <s v="Ingen avgiftsbehandling"/>
    <s v="Avksrivninger lyskastere"/>
    <n v="-11074.63"/>
    <s v="NOK"/>
    <n v="-11074.63"/>
    <m/>
    <s v="-265791.71"/>
  </r>
  <r>
    <n v="864"/>
    <n v="2025"/>
    <s v="Avksrivninger lyskastere"/>
    <d v="2025-10-01T00:00:00"/>
    <m/>
    <x v="0"/>
    <x v="0"/>
    <m/>
    <m/>
    <m/>
    <m/>
    <m/>
    <m/>
    <x v="1"/>
    <x v="1"/>
    <m/>
    <m/>
    <m/>
    <m/>
    <n v="0"/>
    <s v="Ingen avgiftsbehandling"/>
    <s v="Avksrivninger lyskastere"/>
    <n v="-11074.63"/>
    <s v="NOK"/>
    <n v="-11074.63"/>
    <m/>
    <s v="-276866.34"/>
  </r>
  <r>
    <n v="864"/>
    <n v="2025"/>
    <s v="Avksrivninger lyskastere"/>
    <d v="2025-11-01T00:00:00"/>
    <m/>
    <x v="0"/>
    <x v="0"/>
    <m/>
    <m/>
    <m/>
    <m/>
    <m/>
    <m/>
    <x v="1"/>
    <x v="1"/>
    <m/>
    <m/>
    <m/>
    <m/>
    <n v="0"/>
    <s v="Ingen avgiftsbehandling"/>
    <s v="Avksrivninger lyskastere"/>
    <n v="-11074.63"/>
    <s v="NOK"/>
    <n v="-11074.63"/>
    <m/>
    <s v="-287940.97"/>
  </r>
  <r>
    <n v="864"/>
    <n v="2025"/>
    <s v="Avksrivninger lyskastere"/>
    <d v="2025-12-01T00:00:00"/>
    <m/>
    <x v="0"/>
    <x v="0"/>
    <m/>
    <m/>
    <m/>
    <m/>
    <m/>
    <m/>
    <x v="1"/>
    <x v="1"/>
    <m/>
    <m/>
    <m/>
    <m/>
    <n v="0"/>
    <s v="Ingen avgiftsbehandling"/>
    <s v="Avksrivninger lyskastere"/>
    <n v="-11074.63"/>
    <s v="NOK"/>
    <n v="-11074.63"/>
    <m/>
    <s v="-299015.60"/>
  </r>
  <r>
    <m/>
    <m/>
    <m/>
    <d v="2025-01-01T00:00:00"/>
    <m/>
    <x v="1"/>
    <x v="1"/>
    <m/>
    <m/>
    <m/>
    <m/>
    <m/>
    <m/>
    <x v="0"/>
    <x v="0"/>
    <m/>
    <m/>
    <m/>
    <m/>
    <m/>
    <m/>
    <s v="Inngående saldo"/>
    <n v="-51892.04"/>
    <m/>
    <m/>
    <m/>
    <s v="-51892.04"/>
  </r>
  <r>
    <n v="865"/>
    <n v="2025"/>
    <s v="Avskrivninger"/>
    <d v="2025-01-01T00:00:00"/>
    <m/>
    <x v="1"/>
    <x v="1"/>
    <m/>
    <m/>
    <m/>
    <m/>
    <m/>
    <m/>
    <x v="1"/>
    <x v="1"/>
    <m/>
    <m/>
    <m/>
    <m/>
    <n v="0"/>
    <s v="Ingen avgiftsbehandling"/>
    <s v="Avskrivninger"/>
    <n v="-1266"/>
    <s v="NOK"/>
    <n v="-1266"/>
    <m/>
    <s v="-53158.04"/>
  </r>
  <r>
    <n v="865"/>
    <n v="2025"/>
    <s v="Avskrivninger"/>
    <d v="2025-02-01T00:00:00"/>
    <m/>
    <x v="1"/>
    <x v="1"/>
    <m/>
    <m/>
    <m/>
    <m/>
    <m/>
    <m/>
    <x v="1"/>
    <x v="1"/>
    <m/>
    <m/>
    <m/>
    <m/>
    <n v="0"/>
    <s v="Ingen avgiftsbehandling"/>
    <s v="Avskrivninger"/>
    <n v="-1266"/>
    <s v="NOK"/>
    <n v="-1266"/>
    <m/>
    <s v="-54424.04"/>
  </r>
  <r>
    <n v="865"/>
    <n v="2025"/>
    <s v="Avskrivninger"/>
    <d v="2025-03-01T00:00:00"/>
    <m/>
    <x v="1"/>
    <x v="1"/>
    <m/>
    <m/>
    <m/>
    <m/>
    <m/>
    <m/>
    <x v="1"/>
    <x v="1"/>
    <m/>
    <m/>
    <m/>
    <m/>
    <n v="0"/>
    <s v="Ingen avgiftsbehandling"/>
    <s v="Avskrivninger"/>
    <n v="-1266"/>
    <s v="NOK"/>
    <n v="-1266"/>
    <m/>
    <s v="-55690.04"/>
  </r>
  <r>
    <n v="865"/>
    <n v="2025"/>
    <s v="Avskrivninger"/>
    <d v="2025-04-01T00:00:00"/>
    <m/>
    <x v="1"/>
    <x v="1"/>
    <m/>
    <m/>
    <m/>
    <m/>
    <m/>
    <m/>
    <x v="1"/>
    <x v="1"/>
    <m/>
    <m/>
    <m/>
    <m/>
    <n v="0"/>
    <s v="Ingen avgiftsbehandling"/>
    <s v="Avskrivninger"/>
    <n v="-1266"/>
    <s v="NOK"/>
    <n v="-1266"/>
    <m/>
    <s v="-56956.04"/>
  </r>
  <r>
    <n v="865"/>
    <n v="2025"/>
    <s v="Avskrivninger"/>
    <d v="2025-05-01T00:00:00"/>
    <m/>
    <x v="1"/>
    <x v="1"/>
    <m/>
    <m/>
    <m/>
    <m/>
    <m/>
    <m/>
    <x v="1"/>
    <x v="1"/>
    <m/>
    <m/>
    <m/>
    <m/>
    <n v="0"/>
    <s v="Ingen avgiftsbehandling"/>
    <s v="Avskrivninger"/>
    <n v="-1266"/>
    <s v="NOK"/>
    <n v="-1266"/>
    <m/>
    <s v="-58222.04"/>
  </r>
  <r>
    <n v="865"/>
    <n v="2025"/>
    <s v="Avskrivninger"/>
    <d v="2025-06-01T00:00:00"/>
    <m/>
    <x v="1"/>
    <x v="1"/>
    <m/>
    <m/>
    <m/>
    <m/>
    <m/>
    <m/>
    <x v="1"/>
    <x v="1"/>
    <m/>
    <m/>
    <m/>
    <m/>
    <n v="0"/>
    <s v="Ingen avgiftsbehandling"/>
    <s v="Avskrivninger"/>
    <n v="-1266"/>
    <s v="NOK"/>
    <n v="-1266"/>
    <m/>
    <s v="-59488.04"/>
  </r>
  <r>
    <n v="865"/>
    <n v="2025"/>
    <s v="Avskrivninger"/>
    <d v="2025-07-01T00:00:00"/>
    <m/>
    <x v="1"/>
    <x v="1"/>
    <m/>
    <m/>
    <m/>
    <m/>
    <m/>
    <m/>
    <x v="1"/>
    <x v="1"/>
    <m/>
    <m/>
    <m/>
    <m/>
    <n v="0"/>
    <s v="Ingen avgiftsbehandling"/>
    <s v="Avskrivninger"/>
    <n v="-1266"/>
    <s v="NOK"/>
    <n v="-1266"/>
    <m/>
    <s v="-60754.04"/>
  </r>
  <r>
    <n v="865"/>
    <n v="2025"/>
    <s v="Avskrivninger"/>
    <d v="2025-08-01T00:00:00"/>
    <m/>
    <x v="1"/>
    <x v="1"/>
    <m/>
    <m/>
    <m/>
    <m/>
    <m/>
    <m/>
    <x v="1"/>
    <x v="1"/>
    <m/>
    <m/>
    <m/>
    <m/>
    <n v="0"/>
    <s v="Ingen avgiftsbehandling"/>
    <s v="Avskrivninger"/>
    <n v="-1266"/>
    <s v="NOK"/>
    <n v="-1266"/>
    <m/>
    <s v="-62020.04"/>
  </r>
  <r>
    <n v="865"/>
    <n v="2025"/>
    <s v="Avskrivninger"/>
    <d v="2025-09-01T00:00:00"/>
    <m/>
    <x v="1"/>
    <x v="1"/>
    <m/>
    <m/>
    <m/>
    <m/>
    <m/>
    <m/>
    <x v="1"/>
    <x v="1"/>
    <m/>
    <m/>
    <m/>
    <m/>
    <n v="0"/>
    <s v="Ingen avgiftsbehandling"/>
    <s v="Avskrivninger"/>
    <n v="-1266"/>
    <s v="NOK"/>
    <n v="-1266"/>
    <m/>
    <s v="-63286.04"/>
  </r>
  <r>
    <n v="865"/>
    <n v="2025"/>
    <s v="Avskrivninger"/>
    <d v="2025-10-01T00:00:00"/>
    <m/>
    <x v="1"/>
    <x v="1"/>
    <m/>
    <m/>
    <m/>
    <m/>
    <m/>
    <m/>
    <x v="1"/>
    <x v="1"/>
    <m/>
    <m/>
    <m/>
    <m/>
    <n v="0"/>
    <s v="Ingen avgiftsbehandling"/>
    <s v="Avskrivninger"/>
    <n v="-1266"/>
    <s v="NOK"/>
    <n v="-1266"/>
    <m/>
    <s v="-64552.04"/>
  </r>
  <r>
    <n v="865"/>
    <n v="2025"/>
    <s v="Avskrivninger"/>
    <d v="2025-11-01T00:00:00"/>
    <m/>
    <x v="1"/>
    <x v="1"/>
    <m/>
    <m/>
    <m/>
    <m/>
    <m/>
    <m/>
    <x v="1"/>
    <x v="1"/>
    <m/>
    <m/>
    <m/>
    <m/>
    <n v="0"/>
    <s v="Ingen avgiftsbehandling"/>
    <s v="Avskrivninger"/>
    <n v="-1266"/>
    <s v="NOK"/>
    <n v="-1266"/>
    <m/>
    <s v="-65818.04"/>
  </r>
  <r>
    <n v="865"/>
    <n v="2025"/>
    <s v="Avskrivninger"/>
    <d v="2025-12-01T00:00:00"/>
    <m/>
    <x v="1"/>
    <x v="1"/>
    <m/>
    <m/>
    <m/>
    <m/>
    <m/>
    <m/>
    <x v="1"/>
    <x v="1"/>
    <m/>
    <m/>
    <m/>
    <m/>
    <n v="0"/>
    <s v="Ingen avgiftsbehandling"/>
    <s v="Avskrivninger"/>
    <n v="-1266"/>
    <s v="NOK"/>
    <n v="-1266"/>
    <m/>
    <s v="-67084.04"/>
  </r>
  <r>
    <m/>
    <m/>
    <m/>
    <d v="2025-01-01T00:00:00"/>
    <m/>
    <x v="2"/>
    <x v="2"/>
    <m/>
    <m/>
    <m/>
    <m/>
    <m/>
    <m/>
    <x v="0"/>
    <x v="0"/>
    <m/>
    <m/>
    <m/>
    <m/>
    <m/>
    <m/>
    <s v="Inngående saldo"/>
    <n v="-129648"/>
    <m/>
    <m/>
    <m/>
    <s v="-129648.00"/>
  </r>
  <r>
    <n v="863"/>
    <n v="2025"/>
    <s v="Avskrivninger Esport"/>
    <d v="2025-03-01T00:00:00"/>
    <m/>
    <x v="2"/>
    <x v="2"/>
    <m/>
    <m/>
    <m/>
    <m/>
    <m/>
    <m/>
    <x v="2"/>
    <x v="2"/>
    <m/>
    <m/>
    <m/>
    <m/>
    <n v="0"/>
    <s v="Ingen avgiftsbehandling"/>
    <s v="Avskrivninger Esport"/>
    <n v="-1972.5"/>
    <s v="NOK"/>
    <n v="-1972.5"/>
    <m/>
    <s v="-131620.50"/>
  </r>
  <r>
    <n v="863"/>
    <n v="2025"/>
    <s v="Avskrivninger Esport"/>
    <d v="2025-04-01T00:00:00"/>
    <m/>
    <x v="2"/>
    <x v="2"/>
    <m/>
    <m/>
    <m/>
    <m/>
    <m/>
    <m/>
    <x v="2"/>
    <x v="2"/>
    <m/>
    <m/>
    <m/>
    <m/>
    <n v="0"/>
    <s v="Ingen avgiftsbehandling"/>
    <s v="Avskrivninger Esport"/>
    <n v="-1972.5"/>
    <s v="NOK"/>
    <n v="-1972.5"/>
    <m/>
    <s v="-133593.00"/>
  </r>
  <r>
    <n v="863"/>
    <n v="2025"/>
    <s v="Avskrivninger Esport"/>
    <d v="2025-05-01T00:00:00"/>
    <m/>
    <x v="2"/>
    <x v="2"/>
    <m/>
    <m/>
    <m/>
    <m/>
    <m/>
    <m/>
    <x v="2"/>
    <x v="2"/>
    <m/>
    <m/>
    <m/>
    <m/>
    <n v="0"/>
    <s v="Ingen avgiftsbehandling"/>
    <s v="Avskrivninger Esport"/>
    <n v="-1972.5"/>
    <s v="NOK"/>
    <n v="-1972.5"/>
    <m/>
    <s v="-135565.50"/>
  </r>
  <r>
    <n v="863"/>
    <n v="2025"/>
    <s v="Avskrivninger Esport"/>
    <d v="2025-06-01T00:00:00"/>
    <m/>
    <x v="2"/>
    <x v="2"/>
    <m/>
    <m/>
    <m/>
    <m/>
    <m/>
    <m/>
    <x v="2"/>
    <x v="2"/>
    <m/>
    <m/>
    <m/>
    <m/>
    <n v="0"/>
    <s v="Ingen avgiftsbehandling"/>
    <s v="Avskrivninger Esport"/>
    <n v="-1972.5"/>
    <s v="NOK"/>
    <n v="-1972.5"/>
    <m/>
    <s v="-137538.00"/>
  </r>
  <r>
    <n v="863"/>
    <n v="2025"/>
    <s v="Avskrivninger Esport"/>
    <d v="2025-07-01T00:00:00"/>
    <m/>
    <x v="2"/>
    <x v="2"/>
    <m/>
    <m/>
    <m/>
    <m/>
    <m/>
    <m/>
    <x v="2"/>
    <x v="2"/>
    <m/>
    <m/>
    <m/>
    <m/>
    <n v="0"/>
    <s v="Ingen avgiftsbehandling"/>
    <s v="Avskrivninger Esport"/>
    <n v="-1972.5"/>
    <s v="NOK"/>
    <n v="-1972.5"/>
    <m/>
    <s v="-139510.50"/>
  </r>
  <r>
    <n v="863"/>
    <n v="2025"/>
    <s v="Avskrivninger Esport"/>
    <d v="2025-08-01T00:00:00"/>
    <m/>
    <x v="2"/>
    <x v="2"/>
    <m/>
    <m/>
    <m/>
    <m/>
    <m/>
    <m/>
    <x v="2"/>
    <x v="2"/>
    <m/>
    <m/>
    <m/>
    <m/>
    <n v="0"/>
    <s v="Ingen avgiftsbehandling"/>
    <s v="Avskrivninger Esport"/>
    <n v="-1972.5"/>
    <s v="NOK"/>
    <n v="-1972.5"/>
    <m/>
    <s v="-141483.00"/>
  </r>
  <r>
    <n v="863"/>
    <n v="2025"/>
    <s v="Avskrivninger Esport"/>
    <d v="2025-09-01T00:00:00"/>
    <m/>
    <x v="2"/>
    <x v="2"/>
    <m/>
    <m/>
    <m/>
    <m/>
    <m/>
    <m/>
    <x v="2"/>
    <x v="2"/>
    <m/>
    <m/>
    <m/>
    <m/>
    <n v="0"/>
    <s v="Ingen avgiftsbehandling"/>
    <s v="Avskrivninger Esport"/>
    <n v="-1972.5"/>
    <s v="NOK"/>
    <n v="-1972.5"/>
    <m/>
    <s v="-143455.50"/>
  </r>
  <r>
    <n v="863"/>
    <n v="2025"/>
    <s v="Avskrivninger Esport"/>
    <d v="2025-10-01T00:00:00"/>
    <m/>
    <x v="2"/>
    <x v="2"/>
    <m/>
    <m/>
    <m/>
    <m/>
    <m/>
    <m/>
    <x v="2"/>
    <x v="2"/>
    <m/>
    <m/>
    <m/>
    <m/>
    <n v="0"/>
    <s v="Ingen avgiftsbehandling"/>
    <s v="Avskrivninger Esport"/>
    <n v="-1972.5"/>
    <s v="NOK"/>
    <n v="-1972.5"/>
    <m/>
    <s v="-145428.00"/>
  </r>
  <r>
    <n v="863"/>
    <n v="2025"/>
    <s v="Avskrivninger Esport"/>
    <d v="2025-11-01T00:00:00"/>
    <m/>
    <x v="2"/>
    <x v="2"/>
    <m/>
    <m/>
    <m/>
    <m/>
    <m/>
    <m/>
    <x v="2"/>
    <x v="2"/>
    <m/>
    <m/>
    <m/>
    <m/>
    <n v="0"/>
    <s v="Ingen avgiftsbehandling"/>
    <s v="Avskrivninger Esport"/>
    <n v="-1972.5"/>
    <s v="NOK"/>
    <n v="-1972.5"/>
    <m/>
    <s v="-147400.50"/>
  </r>
  <r>
    <n v="863"/>
    <n v="2025"/>
    <s v="Avskrivninger Esport"/>
    <d v="2025-12-01T00:00:00"/>
    <m/>
    <x v="2"/>
    <x v="2"/>
    <m/>
    <m/>
    <m/>
    <m/>
    <m/>
    <m/>
    <x v="2"/>
    <x v="2"/>
    <m/>
    <m/>
    <m/>
    <m/>
    <n v="0"/>
    <s v="Ingen avgiftsbehandling"/>
    <s v="Avskrivninger Esport"/>
    <n v="-1972.5"/>
    <s v="NOK"/>
    <n v="-1972.5"/>
    <m/>
    <s v="-149373.00"/>
  </r>
  <r>
    <m/>
    <m/>
    <m/>
    <d v="2025-01-01T00:00:00"/>
    <m/>
    <x v="3"/>
    <x v="3"/>
    <m/>
    <m/>
    <m/>
    <m/>
    <m/>
    <m/>
    <x v="0"/>
    <x v="0"/>
    <m/>
    <m/>
    <m/>
    <m/>
    <m/>
    <m/>
    <s v="Inngående saldo"/>
    <n v="-88983.76"/>
    <m/>
    <m/>
    <m/>
    <s v="-88983.76"/>
  </r>
  <r>
    <n v="866"/>
    <n v="2025"/>
    <s v="Avskrivninger"/>
    <d v="2025-01-01T00:00:00"/>
    <m/>
    <x v="3"/>
    <x v="3"/>
    <m/>
    <m/>
    <m/>
    <m/>
    <m/>
    <m/>
    <x v="2"/>
    <x v="2"/>
    <m/>
    <m/>
    <m/>
    <m/>
    <n v="0"/>
    <s v="Ingen avgiftsbehandling"/>
    <s v="Avskrivninger"/>
    <n v="-2982"/>
    <s v="NOK"/>
    <n v="-2982"/>
    <m/>
    <s v="-91965.76"/>
  </r>
  <r>
    <n v="866"/>
    <n v="2025"/>
    <s v="Avskrivninger"/>
    <d v="2025-02-01T00:00:00"/>
    <m/>
    <x v="3"/>
    <x v="3"/>
    <m/>
    <m/>
    <m/>
    <m/>
    <m/>
    <m/>
    <x v="2"/>
    <x v="2"/>
    <m/>
    <m/>
    <m/>
    <m/>
    <n v="0"/>
    <s v="Ingen avgiftsbehandling"/>
    <s v="Avskrivninger"/>
    <n v="-2982"/>
    <s v="NOK"/>
    <n v="-2982"/>
    <m/>
    <s v="-94947.76"/>
  </r>
  <r>
    <n v="866"/>
    <n v="2025"/>
    <s v="Avskrivninger"/>
    <d v="2025-03-01T00:00:00"/>
    <m/>
    <x v="3"/>
    <x v="3"/>
    <m/>
    <m/>
    <m/>
    <m/>
    <m/>
    <m/>
    <x v="2"/>
    <x v="2"/>
    <m/>
    <m/>
    <m/>
    <m/>
    <n v="0"/>
    <s v="Ingen avgiftsbehandling"/>
    <s v="Avskrivninger"/>
    <n v="-2982"/>
    <s v="NOK"/>
    <n v="-2982"/>
    <m/>
    <s v="-97929.76"/>
  </r>
  <r>
    <n v="866"/>
    <n v="2025"/>
    <s v="Avskrivninger"/>
    <d v="2025-04-01T00:00:00"/>
    <m/>
    <x v="3"/>
    <x v="3"/>
    <m/>
    <m/>
    <m/>
    <m/>
    <m/>
    <m/>
    <x v="2"/>
    <x v="2"/>
    <m/>
    <m/>
    <m/>
    <m/>
    <n v="0"/>
    <s v="Ingen avgiftsbehandling"/>
    <s v="Avskrivninger"/>
    <n v="-2982"/>
    <s v="NOK"/>
    <n v="-2982"/>
    <m/>
    <s v="-100911.76"/>
  </r>
  <r>
    <n v="866"/>
    <n v="2025"/>
    <s v="Avskrivninger"/>
    <d v="2025-05-01T00:00:00"/>
    <m/>
    <x v="3"/>
    <x v="3"/>
    <m/>
    <m/>
    <m/>
    <m/>
    <m/>
    <m/>
    <x v="2"/>
    <x v="2"/>
    <m/>
    <m/>
    <m/>
    <m/>
    <n v="0"/>
    <s v="Ingen avgiftsbehandling"/>
    <s v="Avskrivninger"/>
    <n v="-2982"/>
    <s v="NOK"/>
    <n v="-2982"/>
    <m/>
    <s v="-103893.76"/>
  </r>
  <r>
    <n v="866"/>
    <n v="2025"/>
    <s v="Avskrivninger"/>
    <d v="2025-06-01T00:00:00"/>
    <m/>
    <x v="3"/>
    <x v="3"/>
    <m/>
    <m/>
    <m/>
    <m/>
    <m/>
    <m/>
    <x v="2"/>
    <x v="2"/>
    <m/>
    <m/>
    <m/>
    <m/>
    <n v="0"/>
    <s v="Ingen avgiftsbehandling"/>
    <s v="Avskrivninger"/>
    <n v="-2982"/>
    <s v="NOK"/>
    <n v="-2982"/>
    <m/>
    <s v="-106875.76"/>
  </r>
  <r>
    <n v="866"/>
    <n v="2025"/>
    <s v="Avskrivninger"/>
    <d v="2025-07-01T00:00:00"/>
    <m/>
    <x v="3"/>
    <x v="3"/>
    <m/>
    <m/>
    <m/>
    <m/>
    <m/>
    <m/>
    <x v="2"/>
    <x v="2"/>
    <m/>
    <m/>
    <m/>
    <m/>
    <n v="0"/>
    <s v="Ingen avgiftsbehandling"/>
    <s v="Avskrivninger"/>
    <n v="-2982"/>
    <s v="NOK"/>
    <n v="-2982"/>
    <m/>
    <s v="-109857.76"/>
  </r>
  <r>
    <n v="866"/>
    <n v="2025"/>
    <s v="Avskrivninger"/>
    <d v="2025-08-01T00:00:00"/>
    <m/>
    <x v="3"/>
    <x v="3"/>
    <m/>
    <m/>
    <m/>
    <m/>
    <m/>
    <m/>
    <x v="2"/>
    <x v="2"/>
    <m/>
    <m/>
    <m/>
    <m/>
    <n v="0"/>
    <s v="Ingen avgiftsbehandling"/>
    <s v="Avskrivninger"/>
    <n v="-2982"/>
    <s v="NOK"/>
    <n v="-2982"/>
    <m/>
    <s v="-112839.76"/>
  </r>
  <r>
    <n v="866"/>
    <n v="2025"/>
    <s v="Avskrivninger"/>
    <d v="2025-09-01T00:00:00"/>
    <m/>
    <x v="3"/>
    <x v="3"/>
    <m/>
    <m/>
    <m/>
    <m/>
    <m/>
    <m/>
    <x v="2"/>
    <x v="2"/>
    <m/>
    <m/>
    <m/>
    <m/>
    <n v="0"/>
    <s v="Ingen avgiftsbehandling"/>
    <s v="Avskrivninger"/>
    <n v="-2982"/>
    <s v="NOK"/>
    <n v="-2982"/>
    <m/>
    <s v="-115821.76"/>
  </r>
  <r>
    <n v="866"/>
    <n v="2025"/>
    <s v="Avskrivninger"/>
    <d v="2025-10-01T00:00:00"/>
    <m/>
    <x v="3"/>
    <x v="3"/>
    <m/>
    <m/>
    <m/>
    <m/>
    <m/>
    <m/>
    <x v="2"/>
    <x v="2"/>
    <m/>
    <m/>
    <m/>
    <m/>
    <n v="0"/>
    <s v="Ingen avgiftsbehandling"/>
    <s v="Avskrivninger"/>
    <n v="-2982"/>
    <s v="NOK"/>
    <n v="-2982"/>
    <m/>
    <s v="-118803.76"/>
  </r>
  <r>
    <n v="866"/>
    <n v="2025"/>
    <s v="Avskrivninger"/>
    <d v="2025-11-01T00:00:00"/>
    <m/>
    <x v="3"/>
    <x v="3"/>
    <m/>
    <m/>
    <m/>
    <m/>
    <m/>
    <m/>
    <x v="2"/>
    <x v="2"/>
    <m/>
    <m/>
    <m/>
    <m/>
    <n v="0"/>
    <s v="Ingen avgiftsbehandling"/>
    <s v="Avskrivninger"/>
    <n v="-2982"/>
    <s v="NOK"/>
    <n v="-2982"/>
    <m/>
    <s v="-121785.76"/>
  </r>
  <r>
    <n v="866"/>
    <n v="2025"/>
    <s v="Avskrivninger"/>
    <d v="2025-12-01T00:00:00"/>
    <m/>
    <x v="3"/>
    <x v="3"/>
    <m/>
    <m/>
    <m/>
    <m/>
    <m/>
    <m/>
    <x v="2"/>
    <x v="2"/>
    <m/>
    <m/>
    <m/>
    <m/>
    <n v="0"/>
    <s v="Ingen avgiftsbehandling"/>
    <s v="Avskrivninger"/>
    <n v="-2982"/>
    <s v="NOK"/>
    <n v="-2982"/>
    <m/>
    <s v="-124767.76"/>
  </r>
  <r>
    <m/>
    <m/>
    <m/>
    <d v="2025-01-01T00:00:00"/>
    <m/>
    <x v="4"/>
    <x v="4"/>
    <m/>
    <m/>
    <m/>
    <m/>
    <m/>
    <m/>
    <x v="0"/>
    <x v="0"/>
    <m/>
    <m/>
    <m/>
    <m/>
    <m/>
    <m/>
    <s v="Inngående saldo"/>
    <n v="-86146.96"/>
    <m/>
    <m/>
    <m/>
    <s v="-86146.96"/>
  </r>
  <r>
    <n v="867"/>
    <n v="2025"/>
    <s v="Avskrivninger"/>
    <d v="2025-01-01T00:00:00"/>
    <m/>
    <x v="4"/>
    <x v="4"/>
    <m/>
    <m/>
    <m/>
    <m/>
    <m/>
    <m/>
    <x v="3"/>
    <x v="3"/>
    <m/>
    <m/>
    <m/>
    <m/>
    <n v="0"/>
    <s v="Ingen avgiftsbehandling"/>
    <s v="Avskrivninger"/>
    <n v="-3313"/>
    <s v="NOK"/>
    <n v="-3313"/>
    <m/>
    <s v="-89459.96"/>
  </r>
  <r>
    <n v="867"/>
    <n v="2025"/>
    <s v="Avskrivninger"/>
    <d v="2025-02-01T00:00:00"/>
    <m/>
    <x v="4"/>
    <x v="4"/>
    <m/>
    <m/>
    <m/>
    <m/>
    <m/>
    <m/>
    <x v="3"/>
    <x v="3"/>
    <m/>
    <m/>
    <m/>
    <m/>
    <n v="0"/>
    <s v="Ingen avgiftsbehandling"/>
    <s v="Avskrivninger"/>
    <n v="-3313"/>
    <s v="NOK"/>
    <n v="-3313"/>
    <m/>
    <s v="-92772.96"/>
  </r>
  <r>
    <n v="867"/>
    <n v="2025"/>
    <s v="Avskrivninger"/>
    <d v="2025-03-01T00:00:00"/>
    <m/>
    <x v="4"/>
    <x v="4"/>
    <m/>
    <m/>
    <m/>
    <m/>
    <m/>
    <m/>
    <x v="3"/>
    <x v="3"/>
    <m/>
    <m/>
    <m/>
    <m/>
    <n v="0"/>
    <s v="Ingen avgiftsbehandling"/>
    <s v="Avskrivninger"/>
    <n v="-3313"/>
    <s v="NOK"/>
    <n v="-3313"/>
    <m/>
    <s v="-96085.96"/>
  </r>
  <r>
    <n v="867"/>
    <n v="2025"/>
    <s v="Avskrivninger"/>
    <d v="2025-04-01T00:00:00"/>
    <m/>
    <x v="4"/>
    <x v="4"/>
    <m/>
    <m/>
    <m/>
    <m/>
    <m/>
    <m/>
    <x v="3"/>
    <x v="3"/>
    <m/>
    <m/>
    <m/>
    <m/>
    <n v="0"/>
    <s v="Ingen avgiftsbehandling"/>
    <s v="Avskrivninger"/>
    <n v="-3313"/>
    <s v="NOK"/>
    <n v="-3313"/>
    <m/>
    <s v="-99398.96"/>
  </r>
  <r>
    <n v="867"/>
    <n v="2025"/>
    <s v="Avskrivninger"/>
    <d v="2025-05-01T00:00:00"/>
    <m/>
    <x v="4"/>
    <x v="4"/>
    <m/>
    <m/>
    <m/>
    <m/>
    <m/>
    <m/>
    <x v="3"/>
    <x v="3"/>
    <m/>
    <m/>
    <m/>
    <m/>
    <n v="0"/>
    <s v="Ingen avgiftsbehandling"/>
    <s v="Avskrivninger"/>
    <n v="-3313"/>
    <s v="NOK"/>
    <n v="-3313"/>
    <m/>
    <s v="-102711.96"/>
  </r>
  <r>
    <n v="867"/>
    <n v="2025"/>
    <s v="Avskrivninger"/>
    <d v="2025-06-01T00:00:00"/>
    <m/>
    <x v="4"/>
    <x v="4"/>
    <m/>
    <m/>
    <m/>
    <m/>
    <m/>
    <m/>
    <x v="3"/>
    <x v="3"/>
    <m/>
    <m/>
    <m/>
    <m/>
    <n v="0"/>
    <s v="Ingen avgiftsbehandling"/>
    <s v="Avskrivninger"/>
    <n v="-3313"/>
    <s v="NOK"/>
    <n v="-3313"/>
    <m/>
    <s v="-106024.96"/>
  </r>
  <r>
    <n v="867"/>
    <n v="2025"/>
    <s v="Avskrivninger"/>
    <d v="2025-07-01T00:00:00"/>
    <m/>
    <x v="4"/>
    <x v="4"/>
    <m/>
    <m/>
    <m/>
    <m/>
    <m/>
    <m/>
    <x v="3"/>
    <x v="3"/>
    <m/>
    <m/>
    <m/>
    <m/>
    <n v="0"/>
    <s v="Ingen avgiftsbehandling"/>
    <s v="Avskrivninger"/>
    <n v="-3313"/>
    <s v="NOK"/>
    <n v="-3313"/>
    <m/>
    <s v="-109337.96"/>
  </r>
  <r>
    <n v="867"/>
    <n v="2025"/>
    <s v="Avskrivninger"/>
    <d v="2025-08-01T00:00:00"/>
    <m/>
    <x v="4"/>
    <x v="4"/>
    <m/>
    <m/>
    <m/>
    <m/>
    <m/>
    <m/>
    <x v="3"/>
    <x v="3"/>
    <m/>
    <m/>
    <m/>
    <m/>
    <n v="0"/>
    <s v="Ingen avgiftsbehandling"/>
    <s v="Avskrivninger"/>
    <n v="-3313"/>
    <s v="NOK"/>
    <n v="-3313"/>
    <m/>
    <s v="-112650.96"/>
  </r>
  <r>
    <n v="867"/>
    <n v="2025"/>
    <s v="Avskrivninger"/>
    <d v="2025-09-01T00:00:00"/>
    <m/>
    <x v="4"/>
    <x v="4"/>
    <m/>
    <m/>
    <m/>
    <m/>
    <m/>
    <m/>
    <x v="3"/>
    <x v="3"/>
    <m/>
    <m/>
    <m/>
    <m/>
    <n v="0"/>
    <s v="Ingen avgiftsbehandling"/>
    <s v="Avskrivninger"/>
    <n v="-3313"/>
    <s v="NOK"/>
    <n v="-3313"/>
    <m/>
    <s v="-115963.96"/>
  </r>
  <r>
    <n v="867"/>
    <n v="2025"/>
    <s v="Avskrivninger"/>
    <d v="2025-10-01T00:00:00"/>
    <m/>
    <x v="4"/>
    <x v="4"/>
    <m/>
    <m/>
    <m/>
    <m/>
    <m/>
    <m/>
    <x v="3"/>
    <x v="3"/>
    <m/>
    <m/>
    <m/>
    <m/>
    <n v="0"/>
    <s v="Ingen avgiftsbehandling"/>
    <s v="Avskrivninger"/>
    <n v="-3313"/>
    <s v="NOK"/>
    <n v="-3313"/>
    <m/>
    <s v="-119276.96"/>
  </r>
  <r>
    <n v="867"/>
    <n v="2025"/>
    <s v="Avskrivninger"/>
    <d v="2025-11-01T00:00:00"/>
    <m/>
    <x v="4"/>
    <x v="4"/>
    <m/>
    <m/>
    <m/>
    <m/>
    <m/>
    <m/>
    <x v="3"/>
    <x v="3"/>
    <m/>
    <m/>
    <m/>
    <m/>
    <n v="0"/>
    <s v="Ingen avgiftsbehandling"/>
    <s v="Avskrivninger"/>
    <n v="-3313"/>
    <s v="NOK"/>
    <n v="-3313"/>
    <m/>
    <s v="-122589.96"/>
  </r>
  <r>
    <n v="867"/>
    <n v="2025"/>
    <s v="Avskrivninger"/>
    <d v="2025-12-01T00:00:00"/>
    <m/>
    <x v="4"/>
    <x v="4"/>
    <m/>
    <m/>
    <m/>
    <m/>
    <m/>
    <m/>
    <x v="3"/>
    <x v="3"/>
    <m/>
    <m/>
    <m/>
    <m/>
    <n v="0"/>
    <s v="Ingen avgiftsbehandling"/>
    <s v="Avskrivninger"/>
    <n v="-3313"/>
    <s v="NOK"/>
    <n v="-3313"/>
    <m/>
    <s v="-125902.96"/>
  </r>
  <r>
    <m/>
    <m/>
    <m/>
    <d v="2025-01-01T00:00:00"/>
    <m/>
    <x v="5"/>
    <x v="5"/>
    <m/>
    <m/>
    <m/>
    <m/>
    <m/>
    <m/>
    <x v="0"/>
    <x v="0"/>
    <m/>
    <m/>
    <m/>
    <m/>
    <m/>
    <m/>
    <s v="Inngående saldo"/>
    <n v="-35152"/>
    <m/>
    <m/>
    <m/>
    <s v="-35152.00"/>
  </r>
  <r>
    <n v="868"/>
    <n v="2025"/>
    <s v="Avskrivninger"/>
    <d v="2025-01-01T00:00:00"/>
    <m/>
    <x v="5"/>
    <x v="5"/>
    <m/>
    <m/>
    <m/>
    <m/>
    <m/>
    <m/>
    <x v="4"/>
    <x v="4"/>
    <m/>
    <m/>
    <m/>
    <m/>
    <n v="0"/>
    <s v="Ingen avgiftsbehandling"/>
    <s v="Avskrivninger"/>
    <n v="-820.35"/>
    <s v="NOK"/>
    <n v="-820.35"/>
    <m/>
    <s v="-35972.35"/>
  </r>
  <r>
    <n v="868"/>
    <n v="2025"/>
    <s v="Avskrivninger"/>
    <d v="2025-01-01T00:00:00"/>
    <m/>
    <x v="5"/>
    <x v="5"/>
    <m/>
    <m/>
    <m/>
    <m/>
    <m/>
    <m/>
    <x v="4"/>
    <x v="4"/>
    <m/>
    <m/>
    <m/>
    <m/>
    <n v="0"/>
    <s v="Ingen avgiftsbehandling"/>
    <s v="Avskrivninger"/>
    <n v="-820.35"/>
    <s v="NOK"/>
    <n v="-820.35"/>
    <m/>
    <s v="-36792.70"/>
  </r>
  <r>
    <n v="869"/>
    <n v="2025"/>
    <s v="Avksrivninger"/>
    <d v="2025-01-01T00:00:00"/>
    <m/>
    <x v="5"/>
    <x v="5"/>
    <m/>
    <m/>
    <m/>
    <m/>
    <m/>
    <m/>
    <x v="4"/>
    <x v="4"/>
    <m/>
    <m/>
    <m/>
    <m/>
    <n v="0"/>
    <s v="Ingen avgiftsbehandling"/>
    <s v="Avksrivninger"/>
    <n v="-5214"/>
    <s v="NOK"/>
    <n v="-5214"/>
    <m/>
    <s v="-42006.70"/>
  </r>
  <r>
    <n v="869"/>
    <n v="2025"/>
    <s v="Avksrivninger"/>
    <d v="2025-02-01T00:00:00"/>
    <m/>
    <x v="5"/>
    <x v="5"/>
    <m/>
    <m/>
    <m/>
    <m/>
    <m/>
    <m/>
    <x v="4"/>
    <x v="4"/>
    <m/>
    <m/>
    <m/>
    <m/>
    <n v="0"/>
    <s v="Ingen avgiftsbehandling"/>
    <s v="Avksrivninger"/>
    <n v="-5214"/>
    <s v="NOK"/>
    <n v="-5214"/>
    <m/>
    <s v="-47220.70"/>
  </r>
  <r>
    <n v="869"/>
    <n v="2025"/>
    <s v="Avksrivninger"/>
    <d v="2025-03-01T00:00:00"/>
    <m/>
    <x v="5"/>
    <x v="5"/>
    <m/>
    <m/>
    <m/>
    <m/>
    <m/>
    <m/>
    <x v="4"/>
    <x v="4"/>
    <m/>
    <m/>
    <m/>
    <m/>
    <n v="0"/>
    <s v="Ingen avgiftsbehandling"/>
    <s v="Avksrivninger"/>
    <n v="-5214"/>
    <s v="NOK"/>
    <n v="-5214"/>
    <m/>
    <s v="-52434.70"/>
  </r>
  <r>
    <n v="869"/>
    <n v="2025"/>
    <s v="Avksrivninger"/>
    <d v="2025-04-01T00:00:00"/>
    <m/>
    <x v="5"/>
    <x v="5"/>
    <m/>
    <m/>
    <m/>
    <m/>
    <m/>
    <m/>
    <x v="4"/>
    <x v="4"/>
    <m/>
    <m/>
    <m/>
    <m/>
    <n v="0"/>
    <s v="Ingen avgiftsbehandling"/>
    <s v="Avksrivninger"/>
    <n v="-5214"/>
    <s v="NOK"/>
    <n v="-5214"/>
    <m/>
    <s v="-57648.70"/>
  </r>
  <r>
    <n v="869"/>
    <n v="2025"/>
    <s v="Avksrivninger"/>
    <d v="2025-05-01T00:00:00"/>
    <m/>
    <x v="5"/>
    <x v="5"/>
    <m/>
    <m/>
    <m/>
    <m/>
    <m/>
    <m/>
    <x v="4"/>
    <x v="4"/>
    <m/>
    <m/>
    <m/>
    <m/>
    <n v="0"/>
    <s v="Ingen avgiftsbehandling"/>
    <s v="Avksrivninger"/>
    <n v="-5214"/>
    <s v="NOK"/>
    <n v="-5214"/>
    <m/>
    <s v="-62862.70"/>
  </r>
  <r>
    <n v="869"/>
    <n v="2025"/>
    <s v="Avksrivninger"/>
    <d v="2025-06-01T00:00:00"/>
    <m/>
    <x v="5"/>
    <x v="5"/>
    <m/>
    <m/>
    <m/>
    <m/>
    <m/>
    <m/>
    <x v="4"/>
    <x v="4"/>
    <m/>
    <m/>
    <m/>
    <m/>
    <n v="0"/>
    <s v="Ingen avgiftsbehandling"/>
    <s v="Avksrivninger"/>
    <n v="-5214"/>
    <s v="NOK"/>
    <n v="-5214"/>
    <m/>
    <s v="-68076.70"/>
  </r>
  <r>
    <n v="869"/>
    <n v="2025"/>
    <s v="Avksrivninger"/>
    <d v="2025-07-01T00:00:00"/>
    <m/>
    <x v="5"/>
    <x v="5"/>
    <m/>
    <m/>
    <m/>
    <m/>
    <m/>
    <m/>
    <x v="4"/>
    <x v="4"/>
    <m/>
    <m/>
    <m/>
    <m/>
    <n v="0"/>
    <s v="Ingen avgiftsbehandling"/>
    <s v="Avksrivninger"/>
    <n v="-5214"/>
    <s v="NOK"/>
    <n v="-5214"/>
    <m/>
    <s v="-73290.70"/>
  </r>
  <r>
    <n v="869"/>
    <n v="2025"/>
    <s v="Avksrivninger"/>
    <d v="2025-08-01T00:00:00"/>
    <m/>
    <x v="5"/>
    <x v="5"/>
    <m/>
    <m/>
    <m/>
    <m/>
    <m/>
    <m/>
    <x v="4"/>
    <x v="4"/>
    <m/>
    <m/>
    <m/>
    <m/>
    <n v="0"/>
    <s v="Ingen avgiftsbehandling"/>
    <s v="Avksrivninger"/>
    <n v="-5214"/>
    <s v="NOK"/>
    <n v="-5214"/>
    <m/>
    <s v="-78504.70"/>
  </r>
  <r>
    <n v="869"/>
    <n v="2025"/>
    <s v="Avksrivninger"/>
    <d v="2025-09-01T00:00:00"/>
    <m/>
    <x v="5"/>
    <x v="5"/>
    <m/>
    <m/>
    <m/>
    <m/>
    <m/>
    <m/>
    <x v="4"/>
    <x v="4"/>
    <m/>
    <m/>
    <m/>
    <m/>
    <n v="0"/>
    <s v="Ingen avgiftsbehandling"/>
    <s v="Avksrivninger"/>
    <n v="-5214"/>
    <s v="NOK"/>
    <n v="-5214"/>
    <m/>
    <s v="-83718.70"/>
  </r>
  <r>
    <n v="869"/>
    <n v="2025"/>
    <s v="Avksrivninger"/>
    <d v="2025-10-01T00:00:00"/>
    <m/>
    <x v="5"/>
    <x v="5"/>
    <m/>
    <m/>
    <m/>
    <m/>
    <m/>
    <m/>
    <x v="4"/>
    <x v="4"/>
    <m/>
    <m/>
    <m/>
    <m/>
    <n v="0"/>
    <s v="Ingen avgiftsbehandling"/>
    <s v="Avksrivninger"/>
    <n v="-5214"/>
    <s v="NOK"/>
    <n v="-5214"/>
    <m/>
    <s v="-88932.70"/>
  </r>
  <r>
    <n v="869"/>
    <n v="2025"/>
    <s v="Avksrivninger"/>
    <d v="2025-11-01T00:00:00"/>
    <m/>
    <x v="5"/>
    <x v="5"/>
    <m/>
    <m/>
    <m/>
    <m/>
    <m/>
    <m/>
    <x v="4"/>
    <x v="4"/>
    <m/>
    <m/>
    <m/>
    <m/>
    <n v="0"/>
    <s v="Ingen avgiftsbehandling"/>
    <s v="Avksrivninger"/>
    <n v="-5214"/>
    <s v="NOK"/>
    <n v="-5214"/>
    <m/>
    <s v="-94146.70"/>
  </r>
  <r>
    <n v="869"/>
    <n v="2025"/>
    <s v="Avksrivninger"/>
    <d v="2025-12-01T00:00:00"/>
    <m/>
    <x v="5"/>
    <x v="5"/>
    <m/>
    <m/>
    <m/>
    <m/>
    <m/>
    <m/>
    <x v="4"/>
    <x v="4"/>
    <m/>
    <m/>
    <m/>
    <m/>
    <n v="0"/>
    <s v="Ingen avgiftsbehandling"/>
    <s v="Avksrivninger"/>
    <n v="-5214"/>
    <s v="NOK"/>
    <n v="-5214"/>
    <m/>
    <s v="-99360.70"/>
  </r>
  <r>
    <m/>
    <m/>
    <m/>
    <d v="2025-01-01T00:00:00"/>
    <m/>
    <x v="6"/>
    <x v="6"/>
    <m/>
    <m/>
    <m/>
    <m/>
    <m/>
    <m/>
    <x v="0"/>
    <x v="0"/>
    <m/>
    <m/>
    <m/>
    <m/>
    <m/>
    <m/>
    <s v="Inngående saldo"/>
    <n v="0"/>
    <m/>
    <m/>
    <m/>
    <s v="0.00"/>
  </r>
  <r>
    <n v="1516"/>
    <n v="2025"/>
    <s v="JT"/>
    <d v="2025-09-07T00:00:00"/>
    <m/>
    <x v="6"/>
    <x v="6"/>
    <m/>
    <m/>
    <m/>
    <m/>
    <m/>
    <m/>
    <x v="1"/>
    <x v="1"/>
    <m/>
    <m/>
    <m/>
    <m/>
    <n v="0"/>
    <s v="Ingen avgiftsbehandling"/>
    <s v="JUTULTREFFEN"/>
    <n v="-1291"/>
    <s v="NOK"/>
    <n v="-1291"/>
    <m/>
    <s v="-1291.00"/>
  </r>
  <r>
    <n v="1609"/>
    <n v="2025"/>
    <s v="Reversering av bilag 1516-2025. JT"/>
    <d v="2025-09-07T00:00:00"/>
    <m/>
    <x v="6"/>
    <x v="6"/>
    <m/>
    <m/>
    <m/>
    <m/>
    <m/>
    <m/>
    <x v="1"/>
    <x v="1"/>
    <m/>
    <m/>
    <m/>
    <m/>
    <n v="0"/>
    <s v="Ingen avgiftsbehandling"/>
    <s v="Reversering av bilag 1516-2025. JUTULTREFFEN"/>
    <n v="1291"/>
    <s v="NOK"/>
    <n v="1291"/>
    <m/>
    <s v="0.00"/>
  </r>
  <r>
    <m/>
    <m/>
    <m/>
    <d v="2025-01-01T00:00:00"/>
    <m/>
    <x v="7"/>
    <x v="7"/>
    <m/>
    <m/>
    <m/>
    <m/>
    <m/>
    <m/>
    <x v="0"/>
    <x v="0"/>
    <m/>
    <m/>
    <m/>
    <m/>
    <m/>
    <m/>
    <s v="Inngående saldo"/>
    <n v="6062"/>
    <m/>
    <m/>
    <m/>
    <s v="6062.00"/>
  </r>
  <r>
    <n v="2531"/>
    <n v="2025"/>
    <s v="Beholdningsendring esport"/>
    <d v="2025-12-31T00:00:00"/>
    <m/>
    <x v="7"/>
    <x v="7"/>
    <m/>
    <m/>
    <m/>
    <m/>
    <m/>
    <m/>
    <x v="2"/>
    <x v="2"/>
    <m/>
    <m/>
    <m/>
    <m/>
    <n v="0"/>
    <s v="Ingen avgiftsbehandling"/>
    <s v="Beholdningsendring esport"/>
    <n v="-1129.55"/>
    <s v="NOK"/>
    <n v="-1129.55"/>
    <m/>
    <s v="4932.45"/>
  </r>
  <r>
    <m/>
    <m/>
    <m/>
    <d v="2025-01-01T00:00:00"/>
    <m/>
    <x v="8"/>
    <x v="8"/>
    <m/>
    <m/>
    <m/>
    <m/>
    <m/>
    <m/>
    <x v="0"/>
    <x v="0"/>
    <m/>
    <m/>
    <m/>
    <m/>
    <m/>
    <m/>
    <s v="Inngående saldo"/>
    <n v="23523.48"/>
    <m/>
    <m/>
    <m/>
    <s v="23523.48"/>
  </r>
  <r>
    <n v="2544"/>
    <n v="2025"/>
    <s v="Varelager Hockey cafeteria. Se avstemmingsdokumentasjon for bilag"/>
    <d v="2025-12-31T00:00:00"/>
    <m/>
    <x v="8"/>
    <x v="8"/>
    <m/>
    <m/>
    <m/>
    <m/>
    <m/>
    <m/>
    <x v="5"/>
    <x v="5"/>
    <m/>
    <m/>
    <m/>
    <m/>
    <n v="0"/>
    <s v="Ingen avgiftsbehandling"/>
    <s v="Varelager Hockey cafeteria. Se avstemmingsdokumentasjon for bilag"/>
    <n v="5865.32"/>
    <s v="NOK"/>
    <n v="5865.32"/>
    <m/>
    <s v="29388.80"/>
  </r>
  <r>
    <m/>
    <m/>
    <m/>
    <d v="2025-01-01T00:00:00"/>
    <m/>
    <x v="9"/>
    <x v="9"/>
    <m/>
    <m/>
    <m/>
    <m/>
    <m/>
    <m/>
    <x v="0"/>
    <x v="0"/>
    <m/>
    <m/>
    <m/>
    <m/>
    <m/>
    <m/>
    <s v="Inngående saldo"/>
    <n v="0"/>
    <m/>
    <m/>
    <m/>
    <s v="0.00"/>
  </r>
  <r>
    <n v="2533"/>
    <n v="2025"/>
    <s v="Hockeyshop.pdf"/>
    <d v="2025-12-31T00:00:00"/>
    <m/>
    <x v="9"/>
    <x v="9"/>
    <m/>
    <m/>
    <m/>
    <m/>
    <m/>
    <m/>
    <x v="5"/>
    <x v="5"/>
    <m/>
    <m/>
    <m/>
    <m/>
    <n v="0"/>
    <s v="Ingen avgiftsbehandling"/>
    <s v="Hockeyshop.pdf"/>
    <n v="15481.1"/>
    <s v="NOK"/>
    <n v="15481.1"/>
    <m/>
    <s v="15481.10"/>
  </r>
  <r>
    <m/>
    <m/>
    <m/>
    <d v="2025-01-01T00:00:00"/>
    <m/>
    <x v="10"/>
    <x v="10"/>
    <m/>
    <m/>
    <m/>
    <m/>
    <m/>
    <m/>
    <x v="0"/>
    <x v="0"/>
    <m/>
    <m/>
    <m/>
    <m/>
    <m/>
    <m/>
    <s v="Inngående saldo"/>
    <n v="213807.97"/>
    <m/>
    <m/>
    <m/>
    <s v="213807.97"/>
  </r>
  <r>
    <n v="1001086"/>
    <n v="2025"/>
    <s v="Faktura nummer 1086 til Eiksmarka Ishockeyklubb (10039)"/>
    <d v="2025-01-01T00:00:00"/>
    <d v="2025-01-08T00:00:00"/>
    <x v="10"/>
    <x v="10"/>
    <n v="10039"/>
    <s v="Eiksmarka Ishockeyklubb"/>
    <m/>
    <m/>
    <m/>
    <s v="Sofi Kulvik"/>
    <x v="3"/>
    <x v="3"/>
    <m/>
    <m/>
    <m/>
    <m/>
    <n v="0"/>
    <s v="Ingen avgiftsbehandling"/>
    <s v="Faktura nummer 1086 til Eiksmarka Ishockeyklubb (10039)"/>
    <n v="13500"/>
    <s v="NOK"/>
    <n v="13500"/>
    <n v="1086"/>
    <s v="227307.97"/>
  </r>
  <r>
    <n v="71"/>
    <n v="2025"/>
    <m/>
    <d v="2025-01-0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.75"/>
    <s v="NOK"/>
    <n v="-294.75"/>
    <m/>
    <s v="227013.22"/>
  </r>
  <r>
    <n v="71"/>
    <n v="2025"/>
    <m/>
    <d v="2025-01-0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53.7"/>
    <s v="NOK"/>
    <n v="-353.7"/>
    <m/>
    <s v="226659.52"/>
  </r>
  <r>
    <n v="71"/>
    <n v="2025"/>
    <m/>
    <d v="2025-01-0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.95"/>
    <s v="NOK"/>
    <n v="-58.95"/>
    <m/>
    <s v="226600.57"/>
  </r>
  <r>
    <n v="71"/>
    <n v="2025"/>
    <m/>
    <d v="2025-01-0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66.35"/>
    <s v="NOK"/>
    <n v="-766.35"/>
    <m/>
    <s v="225834.22"/>
  </r>
  <r>
    <n v="66"/>
    <n v="2025"/>
    <m/>
    <d v="2025-01-0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5"/>
    <s v="NOK"/>
    <n v="-75"/>
    <m/>
    <s v="225759.22"/>
  </r>
  <r>
    <n v="66"/>
    <n v="2025"/>
    <m/>
    <d v="2025-01-0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154.76"/>
    <s v="NOK"/>
    <n v="-6154.76"/>
    <m/>
    <s v="219604.46"/>
  </r>
  <r>
    <n v="66"/>
    <n v="2025"/>
    <m/>
    <d v="2025-01-0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92.66"/>
    <s v="NOK"/>
    <n v="-392.66"/>
    <m/>
    <s v="219211.80"/>
  </r>
  <r>
    <n v="66"/>
    <n v="2025"/>
    <m/>
    <d v="2025-01-0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78.03"/>
    <s v="NOK"/>
    <n v="-378.03"/>
    <m/>
    <s v="218833.77"/>
  </r>
  <r>
    <n v="71"/>
    <n v="2025"/>
    <m/>
    <d v="2025-01-0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679.79"/>
    <s v="NOK"/>
    <n v="-13679.79"/>
    <m/>
    <s v="205153.98"/>
  </r>
  <r>
    <n v="71"/>
    <n v="2025"/>
    <m/>
    <d v="2025-01-0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02.82"/>
    <s v="NOK"/>
    <n v="-402.82"/>
    <m/>
    <s v="204751.16"/>
  </r>
  <r>
    <n v="71"/>
    <n v="2025"/>
    <m/>
    <d v="2025-01-0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76.85"/>
    <s v="NOK"/>
    <n v="-176.85"/>
    <m/>
    <s v="204574.31"/>
  </r>
  <r>
    <n v="266"/>
    <n v="2025"/>
    <s v="Stripe"/>
    <d v="2025-01-07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54078"/>
    <s v="NOK"/>
    <n v="-54078"/>
    <m/>
    <s v="150496.31"/>
  </r>
  <r>
    <n v="66"/>
    <n v="2025"/>
    <m/>
    <d v="2025-01-0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85.09"/>
    <s v="NOK"/>
    <n v="-185.09"/>
    <m/>
    <s v="150311.22"/>
  </r>
  <r>
    <n v="244"/>
    <n v="2025"/>
    <s v="Norsk tipping"/>
    <d v="2025-01-08T00:00:00"/>
    <m/>
    <x v="10"/>
    <x v="10"/>
    <n v="10025"/>
    <s v="Norsk Tipping AS"/>
    <m/>
    <m/>
    <m/>
    <m/>
    <x v="0"/>
    <x v="0"/>
    <m/>
    <m/>
    <m/>
    <m/>
    <n v="0"/>
    <s v="Ingen avgiftsbehandling"/>
    <s v="Norsk tipping"/>
    <n v="-94552.69"/>
    <s v="NOK"/>
    <n v="-94552.69"/>
    <m/>
    <s v="55758.53"/>
  </r>
  <r>
    <n v="1001093"/>
    <n v="2025"/>
    <s v="Faktura nummer 1093 til Globus Event Astri Østvik Morin (10064)"/>
    <d v="2025-01-09T00:00:00"/>
    <d v="2025-01-19T00:00:00"/>
    <x v="10"/>
    <x v="10"/>
    <n v="10064"/>
    <s v="Globus Event Astri Østvik Morin"/>
    <m/>
    <m/>
    <m/>
    <s v="Sofi Kulvik"/>
    <x v="4"/>
    <x v="4"/>
    <m/>
    <m/>
    <m/>
    <m/>
    <n v="0"/>
    <s v="Ingen avgiftsbehandling"/>
    <s v="Faktura nummer 1093 til Globus Event Astri Østvik Morin (10064)"/>
    <n v="700"/>
    <s v="NOK"/>
    <n v="700"/>
    <n v="1093"/>
    <s v="56458.53"/>
  </r>
  <r>
    <n v="66"/>
    <n v="2025"/>
    <m/>
    <d v="2025-01-0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749.38"/>
    <s v="NOK"/>
    <n v="-1749.38"/>
    <m/>
    <s v="54709.15"/>
  </r>
  <r>
    <n v="66"/>
    <n v="2025"/>
    <m/>
    <d v="2025-01-0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4.39"/>
    <s v="NOK"/>
    <n v="-34.39"/>
    <m/>
    <s v="54674.76"/>
  </r>
  <r>
    <n v="245"/>
    <n v="2025"/>
    <s v="Rubic"/>
    <d v="2025-01-09T00:00:00"/>
    <m/>
    <x v="10"/>
    <x v="10"/>
    <n v="10036"/>
    <s v="Rubic AS"/>
    <m/>
    <m/>
    <m/>
    <m/>
    <x v="0"/>
    <x v="0"/>
    <m/>
    <m/>
    <m/>
    <m/>
    <n v="0"/>
    <s v="Ingen avgiftsbehandling"/>
    <s v="Rubic"/>
    <n v="-9017.25"/>
    <s v="NOK"/>
    <n v="-9017.25"/>
    <m/>
    <s v="45657.51"/>
  </r>
  <r>
    <n v="245"/>
    <n v="2025"/>
    <s v="Rubic"/>
    <d v="2025-01-09T00:00:00"/>
    <m/>
    <x v="10"/>
    <x v="10"/>
    <n v="10036"/>
    <s v="Rubic AS"/>
    <m/>
    <m/>
    <m/>
    <m/>
    <x v="0"/>
    <x v="0"/>
    <m/>
    <m/>
    <m/>
    <m/>
    <n v="0"/>
    <s v="Ingen avgiftsbehandling"/>
    <s v="Rubic"/>
    <n v="-8537.5"/>
    <s v="NOK"/>
    <n v="-8537.5"/>
    <m/>
    <s v="37120.01"/>
  </r>
  <r>
    <n v="271"/>
    <n v="2025"/>
    <s v="Izettle"/>
    <d v="2025-01-09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127.72"/>
    <s v="NOK"/>
    <n v="-127.72"/>
    <m/>
    <s v="36992.29"/>
  </r>
  <r>
    <n v="1001094"/>
    <n v="2025"/>
    <s v="Faktura nummer 1094 til Jar Idrettslag (10023)"/>
    <d v="2025-01-10T00:00:00"/>
    <d v="2025-01-20T00:00:00"/>
    <x v="10"/>
    <x v="10"/>
    <n v="10023"/>
    <s v="Jar Idrettslag"/>
    <m/>
    <m/>
    <m/>
    <m/>
    <x v="5"/>
    <x v="5"/>
    <m/>
    <m/>
    <m/>
    <m/>
    <n v="0"/>
    <s v="Ingen avgiftsbehandling"/>
    <s v="Faktura nummer 1094 til Jar Idrettslag (10023)"/>
    <n v="9377.7800000000007"/>
    <s v="NOK"/>
    <n v="9377.7800000000007"/>
    <n v="1094"/>
    <s v="46370.07"/>
  </r>
  <r>
    <n v="66"/>
    <n v="2025"/>
    <m/>
    <d v="2025-01-1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53.99"/>
    <s v="NOK"/>
    <n v="-453.99"/>
    <m/>
    <s v="45916.08"/>
  </r>
  <r>
    <n v="81"/>
    <n v="2025"/>
    <s v="Betaling: Faktura nummer 1093 til Globus Event Astri Østvik Morin (10064)"/>
    <d v="2025-01-10T00:00:00"/>
    <m/>
    <x v="10"/>
    <x v="10"/>
    <n v="10064"/>
    <s v="Globus Event Astri Østvik Morin"/>
    <m/>
    <m/>
    <m/>
    <s v="Sofi Kulvik"/>
    <x v="4"/>
    <x v="4"/>
    <m/>
    <m/>
    <m/>
    <m/>
    <n v="0"/>
    <s v="Ingen avgiftsbehandling"/>
    <s v="Betaling: Faktura nummer 1093 til Globus Event Astri Østvik Morin (10064)"/>
    <n v="-700"/>
    <s v="NOK"/>
    <n v="-700"/>
    <n v="1093"/>
    <s v="45216.08"/>
  </r>
  <r>
    <n v="82"/>
    <n v="2025"/>
    <s v="Betaling: Faktura nummer 1077 til Christian Reiertsen (10061)"/>
    <d v="2025-01-10T00:00:00"/>
    <m/>
    <x v="10"/>
    <x v="10"/>
    <n v="10061"/>
    <s v="Christian Reiertsen"/>
    <m/>
    <m/>
    <m/>
    <s v="Sofi Kulvik"/>
    <x v="5"/>
    <x v="5"/>
    <m/>
    <m/>
    <m/>
    <m/>
    <n v="0"/>
    <s v="Ingen avgiftsbehandling"/>
    <s v="Betaling: Faktura nummer 1077 til Christian Reiertsen (10061)"/>
    <n v="-500"/>
    <s v="NOK"/>
    <n v="-500"/>
    <n v="1077"/>
    <s v="44716.08"/>
  </r>
  <r>
    <n v="264"/>
    <n v="2025"/>
    <s v="Betaling: Faktura nummer 1086 til Eiksmarka Ishockeyklubb (10039)"/>
    <d v="2025-01-10T00:00:00"/>
    <m/>
    <x v="10"/>
    <x v="10"/>
    <n v="10039"/>
    <s v="Eiksmarka Ishockeyklubb"/>
    <m/>
    <m/>
    <m/>
    <s v="Sofi Kulvik"/>
    <x v="3"/>
    <x v="3"/>
    <m/>
    <m/>
    <m/>
    <m/>
    <n v="0"/>
    <s v="Ingen avgiftsbehandling"/>
    <s v="Betaling: Faktura nummer 1086 til Eiksmarka Ishockeyklubb (10039)"/>
    <n v="-13500"/>
    <s v="NOK"/>
    <n v="-13500"/>
    <n v="1086"/>
    <s v="31216.08"/>
  </r>
  <r>
    <n v="271"/>
    <n v="2025"/>
    <s v="Izettle"/>
    <d v="2025-01-10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539.36"/>
    <s v="NOK"/>
    <n v="-539.36"/>
    <m/>
    <s v="30676.72"/>
  </r>
  <r>
    <n v="1001095"/>
    <n v="2025"/>
    <s v="Faktura nummer 1095 til Jar Idrettslag (10023)"/>
    <d v="2025-01-11T00:00:00"/>
    <d v="2025-01-21T00:00:00"/>
    <x v="10"/>
    <x v="10"/>
    <n v="10023"/>
    <s v="Jar Idrettslag"/>
    <m/>
    <m/>
    <m/>
    <m/>
    <x v="5"/>
    <x v="5"/>
    <m/>
    <m/>
    <m/>
    <m/>
    <n v="0"/>
    <s v="Ingen avgiftsbehandling"/>
    <s v="Faktura nummer 1095 til Jar Idrettslag (10023)"/>
    <n v="9377.7800000000007"/>
    <s v="NOK"/>
    <n v="9377.7800000000007"/>
    <n v="1095"/>
    <s v="40054.50"/>
  </r>
  <r>
    <n v="66"/>
    <n v="2025"/>
    <m/>
    <d v="2025-01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9.63"/>
    <s v="NOK"/>
    <n v="-89.63"/>
    <m/>
    <s v="39964.87"/>
  </r>
  <r>
    <n v="71"/>
    <n v="2025"/>
    <m/>
    <d v="2025-01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670.25"/>
    <s v="NOK"/>
    <n v="-1670.25"/>
    <m/>
    <s v="38294.62"/>
  </r>
  <r>
    <n v="271"/>
    <n v="2025"/>
    <s v="Izettle"/>
    <d v="2025-01-13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2456.25"/>
    <s v="NOK"/>
    <n v="-2456.25"/>
    <m/>
    <s v="35838.37"/>
  </r>
  <r>
    <n v="1001096"/>
    <n v="2025"/>
    <s v="Faktura nummer 1096 til AS Bærum Ishall (10037)"/>
    <d v="2025-01-14T00:00:00"/>
    <d v="2025-01-24T00:00:00"/>
    <x v="10"/>
    <x v="10"/>
    <n v="10037"/>
    <s v="AS Bærum Ishall"/>
    <m/>
    <m/>
    <m/>
    <s v="Sofi Kulvik"/>
    <x v="0"/>
    <x v="0"/>
    <m/>
    <m/>
    <m/>
    <m/>
    <n v="0"/>
    <s v="Ingen avgiftsbehandling"/>
    <s v="Faktura nummer 1096 til AS Bærum Ishall (10037)"/>
    <n v="12000"/>
    <s v="NOK"/>
    <n v="12000"/>
    <n v="1096"/>
    <s v="47838.37"/>
  </r>
  <r>
    <n v="66"/>
    <n v="2025"/>
    <m/>
    <d v="2025-01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022.72"/>
    <s v="NOK"/>
    <n v="-8022.72"/>
    <m/>
    <s v="39815.65"/>
  </r>
  <r>
    <n v="66"/>
    <n v="2025"/>
    <m/>
    <d v="2025-01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819.1499999999996"/>
    <s v="NOK"/>
    <n v="-4819.1499999999996"/>
    <m/>
    <s v="34996.50"/>
  </r>
  <r>
    <n v="66"/>
    <n v="2025"/>
    <m/>
    <d v="2025-01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0.18"/>
    <s v="NOK"/>
    <n v="-980.18"/>
    <m/>
    <s v="34016.32"/>
  </r>
  <r>
    <n v="66"/>
    <n v="2025"/>
    <m/>
    <d v="2025-01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8.42"/>
    <s v="NOK"/>
    <n v="-88.42"/>
    <m/>
    <s v="33927.90"/>
  </r>
  <r>
    <n v="69"/>
    <n v="2025"/>
    <m/>
    <d v="2025-01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.75"/>
    <s v="NOK"/>
    <n v="-294.75"/>
    <m/>
    <s v="33633.15"/>
  </r>
  <r>
    <n v="71"/>
    <n v="2025"/>
    <m/>
    <d v="2025-01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08.08"/>
    <s v="NOK"/>
    <n v="-108.08"/>
    <m/>
    <s v="33525.07"/>
  </r>
  <r>
    <n v="71"/>
    <n v="2025"/>
    <m/>
    <d v="2025-01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670.25"/>
    <s v="NOK"/>
    <n v="-1670.25"/>
    <m/>
    <s v="31854.82"/>
  </r>
  <r>
    <n v="71"/>
    <n v="2025"/>
    <m/>
    <d v="2025-01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002.15"/>
    <s v="NOK"/>
    <n v="-1002.15"/>
    <m/>
    <s v="30852.67"/>
  </r>
  <r>
    <n v="71"/>
    <n v="2025"/>
    <m/>
    <d v="2025-01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136.32"/>
    <s v="NOK"/>
    <n v="-4136.32"/>
    <m/>
    <s v="26716.35"/>
  </r>
  <r>
    <n v="66"/>
    <n v="2025"/>
    <m/>
    <d v="2025-01-1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03.92"/>
    <s v="NOK"/>
    <n v="-303.92"/>
    <m/>
    <s v="26412.43"/>
  </r>
  <r>
    <n v="71"/>
    <n v="2025"/>
    <m/>
    <d v="2025-01-1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91.25"/>
    <s v="NOK"/>
    <n v="-491.25"/>
    <m/>
    <s v="25921.18"/>
  </r>
  <r>
    <n v="71"/>
    <n v="2025"/>
    <m/>
    <d v="2025-01-1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851.4"/>
    <s v="NOK"/>
    <n v="-3851.4"/>
    <m/>
    <s v="22069.78"/>
  </r>
  <r>
    <n v="66"/>
    <n v="2025"/>
    <m/>
    <d v="2025-01-1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290.0899999999999"/>
    <s v="NOK"/>
    <n v="-1290.0899999999999"/>
    <m/>
    <s v="20779.69"/>
  </r>
  <r>
    <n v="71"/>
    <n v="2025"/>
    <m/>
    <d v="2025-01-1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17.9"/>
    <s v="NOK"/>
    <n v="-117.9"/>
    <m/>
    <s v="20661.79"/>
  </r>
  <r>
    <n v="271"/>
    <n v="2025"/>
    <s v="Izettle"/>
    <d v="2025-01-16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142.46"/>
    <s v="NOK"/>
    <n v="-142.46"/>
    <m/>
    <s v="20519.33"/>
  </r>
  <r>
    <n v="66"/>
    <n v="2025"/>
    <m/>
    <d v="2025-01-1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9.77"/>
    <s v="NOK"/>
    <n v="-199.77"/>
    <m/>
    <s v="20319.56"/>
  </r>
  <r>
    <n v="271"/>
    <n v="2025"/>
    <s v="Izettle"/>
    <d v="2025-01-17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835.07"/>
    <s v="NOK"/>
    <n v="-835.07"/>
    <m/>
    <s v="19484.49"/>
  </r>
  <r>
    <n v="66"/>
    <n v="2025"/>
    <m/>
    <d v="2025-01-2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68.89999999999998"/>
    <s v="NOK"/>
    <n v="-268.89999999999998"/>
    <m/>
    <s v="19215.59"/>
  </r>
  <r>
    <n v="71"/>
    <n v="2025"/>
    <m/>
    <d v="2025-01-2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.95"/>
    <s v="NOK"/>
    <n v="-58.95"/>
    <m/>
    <s v="19156.64"/>
  </r>
  <r>
    <n v="83"/>
    <n v="2025"/>
    <s v="Betaling: Faktura nummer 1094 til Jar Idrettslag (10023)"/>
    <d v="2025-01-20T00:00:00"/>
    <m/>
    <x v="10"/>
    <x v="10"/>
    <n v="10023"/>
    <s v="Jar Idrettslag"/>
    <m/>
    <m/>
    <m/>
    <m/>
    <x v="5"/>
    <x v="5"/>
    <m/>
    <m/>
    <m/>
    <m/>
    <n v="0"/>
    <s v="Ingen avgiftsbehandling"/>
    <s v="Betaling: Faktura nummer 1094 til Jar Idrettslag (10023)"/>
    <n v="-9377.7800000000007"/>
    <s v="NOK"/>
    <n v="-9377.7800000000007"/>
    <n v="1094"/>
    <s v="9778.86"/>
  </r>
  <r>
    <n v="66"/>
    <n v="2025"/>
    <m/>
    <d v="2025-01-2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85.15"/>
    <s v="NOK"/>
    <n v="-5885.15"/>
    <m/>
    <s v="3893.71"/>
  </r>
  <r>
    <n v="66"/>
    <n v="2025"/>
    <m/>
    <d v="2025-01-2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99.77"/>
    <s v="NOK"/>
    <n v="-1499.77"/>
    <m/>
    <s v="2393.94"/>
  </r>
  <r>
    <n v="66"/>
    <n v="2025"/>
    <m/>
    <d v="2025-01-2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6.38"/>
    <s v="NOK"/>
    <n v="-136.38"/>
    <m/>
    <s v="2257.56"/>
  </r>
  <r>
    <n v="71"/>
    <n v="2025"/>
    <m/>
    <d v="2025-01-2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38.62"/>
    <s v="NOK"/>
    <n v="-638.62"/>
    <m/>
    <s v="1618.94"/>
  </r>
  <r>
    <n v="71"/>
    <n v="2025"/>
    <m/>
    <d v="2025-01-2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237.95"/>
    <s v="NOK"/>
    <n v="-1237.95"/>
    <m/>
    <s v="380.99"/>
  </r>
  <r>
    <n v="84"/>
    <n v="2025"/>
    <s v="Betaling: Faktura nummer 1095 til Jar Idrettslag (10023)"/>
    <d v="2025-01-21T00:00:00"/>
    <m/>
    <x v="10"/>
    <x v="10"/>
    <n v="10023"/>
    <s v="Jar Idrettslag"/>
    <m/>
    <m/>
    <m/>
    <m/>
    <x v="5"/>
    <x v="5"/>
    <m/>
    <m/>
    <m/>
    <m/>
    <n v="0"/>
    <s v="Ingen avgiftsbehandling"/>
    <s v="Betaling: Faktura nummer 1095 til Jar Idrettslag (10023)"/>
    <n v="-9377.7800000000007"/>
    <s v="NOK"/>
    <n v="-9377.7800000000007"/>
    <n v="1095"/>
    <s v="-8996.79"/>
  </r>
  <r>
    <n v="66"/>
    <n v="2025"/>
    <m/>
    <d v="2025-01-2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54.88"/>
    <s v="NOK"/>
    <n v="-154.88"/>
    <m/>
    <s v="-9151.67"/>
  </r>
  <r>
    <n v="69"/>
    <n v="2025"/>
    <m/>
    <d v="2025-01-2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6.5"/>
    <s v="NOK"/>
    <n v="-196.5"/>
    <m/>
    <s v="-9348.17"/>
  </r>
  <r>
    <n v="245"/>
    <n v="2025"/>
    <s v="Rubic"/>
    <d v="2025-01-22T00:00:00"/>
    <m/>
    <x v="10"/>
    <x v="10"/>
    <n v="10036"/>
    <s v="Rubic AS"/>
    <m/>
    <m/>
    <m/>
    <m/>
    <x v="0"/>
    <x v="0"/>
    <m/>
    <m/>
    <m/>
    <m/>
    <n v="0"/>
    <s v="Ingen avgiftsbehandling"/>
    <s v="Rubic"/>
    <n v="-334542.61"/>
    <s v="NOK"/>
    <n v="-334542.61"/>
    <m/>
    <s v="-343890.78"/>
  </r>
  <r>
    <n v="245"/>
    <n v="2025"/>
    <s v="Rubic"/>
    <d v="2025-01-22T00:00:00"/>
    <m/>
    <x v="10"/>
    <x v="10"/>
    <n v="10036"/>
    <s v="Rubic AS"/>
    <m/>
    <m/>
    <m/>
    <m/>
    <x v="0"/>
    <x v="0"/>
    <m/>
    <m/>
    <m/>
    <m/>
    <n v="0"/>
    <s v="Ingen avgiftsbehandling"/>
    <s v="Rubic"/>
    <n v="-20137.5"/>
    <s v="NOK"/>
    <n v="-20137.5"/>
    <m/>
    <s v="-364028.28"/>
  </r>
  <r>
    <n v="66"/>
    <n v="2025"/>
    <m/>
    <d v="2025-01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543.51"/>
    <s v="NOK"/>
    <n v="-1543.51"/>
    <m/>
    <s v="-365571.79"/>
  </r>
  <r>
    <n v="66"/>
    <n v="2025"/>
    <m/>
    <d v="2025-01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4.39"/>
    <s v="NOK"/>
    <n v="-34.39"/>
    <m/>
    <s v="-365606.18"/>
  </r>
  <r>
    <n v="70"/>
    <n v="2025"/>
    <m/>
    <d v="2025-01-23T00:00:00"/>
    <m/>
    <x v="10"/>
    <x v="10"/>
    <n v="10031"/>
    <s v="Vipps AS"/>
    <m/>
    <m/>
    <m/>
    <m/>
    <x v="0"/>
    <x v="0"/>
    <m/>
    <m/>
    <m/>
    <m/>
    <n v="0"/>
    <s v="Ingen avgiftsbehandling"/>
    <m/>
    <n v="-486.34"/>
    <s v="NOK"/>
    <n v="-486.34"/>
    <m/>
    <s v="-366092.52"/>
  </r>
  <r>
    <n v="71"/>
    <n v="2025"/>
    <m/>
    <d v="2025-01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.95"/>
    <s v="NOK"/>
    <n v="-58.95"/>
    <m/>
    <s v="-366151.47"/>
  </r>
  <r>
    <n v="80"/>
    <n v="2025"/>
    <s v="Betaling: Faktura nummer 1096 til AS Bærum Ishall (10037)"/>
    <d v="2025-01-23T00:00:00"/>
    <m/>
    <x v="10"/>
    <x v="10"/>
    <n v="10037"/>
    <s v="AS Bærum Ishall"/>
    <m/>
    <m/>
    <m/>
    <s v="Sofi Kulvik"/>
    <x v="0"/>
    <x v="0"/>
    <m/>
    <m/>
    <m/>
    <m/>
    <n v="0"/>
    <s v="Ingen avgiftsbehandling"/>
    <s v="Betaling: Faktura nummer 1096 til AS Bærum Ishall (10037)"/>
    <n v="-12000"/>
    <s v="NOK"/>
    <n v="-12000"/>
    <n v="1096"/>
    <s v="-378151.47"/>
  </r>
  <r>
    <n v="271"/>
    <n v="2025"/>
    <s v="Izettle"/>
    <d v="2025-01-23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201.4"/>
    <s v="NOK"/>
    <n v="-201.4"/>
    <m/>
    <s v="-378352.87"/>
  </r>
  <r>
    <n v="66"/>
    <n v="2025"/>
    <m/>
    <d v="2025-01-2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07.85000000000002"/>
    <s v="NOK"/>
    <n v="-307.85000000000002"/>
    <m/>
    <s v="-378660.72"/>
  </r>
  <r>
    <n v="266"/>
    <n v="2025"/>
    <s v="Stripe"/>
    <d v="2025-01-24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5055"/>
    <s v="NOK"/>
    <n v="-5055"/>
    <m/>
    <s v="-383715.72"/>
  </r>
  <r>
    <n v="271"/>
    <n v="2025"/>
    <s v="Izettle"/>
    <d v="2025-01-24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805.59"/>
    <s v="NOK"/>
    <n v="-805.59"/>
    <m/>
    <s v="-384521.31"/>
  </r>
  <r>
    <n v="170"/>
    <n v="2025"/>
    <m/>
    <d v="2025-01-2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1.26"/>
    <s v="NOK"/>
    <n v="-141.26"/>
    <m/>
    <s v="-384662.57"/>
  </r>
  <r>
    <n v="170"/>
    <n v="2025"/>
    <m/>
    <d v="2025-01-2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449.9"/>
    <s v="NOK"/>
    <n v="-9449.9"/>
    <m/>
    <s v="-394112.47"/>
  </r>
  <r>
    <n v="170"/>
    <n v="2025"/>
    <m/>
    <d v="2025-01-2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055.2800000000002"/>
    <s v="NOK"/>
    <n v="-2055.2800000000002"/>
    <m/>
    <s v="-396167.75"/>
  </r>
  <r>
    <n v="170"/>
    <n v="2025"/>
    <m/>
    <d v="2025-01-2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74.39"/>
    <s v="NOK"/>
    <n v="-174.39"/>
    <m/>
    <s v="-396342.14"/>
  </r>
  <r>
    <n v="173"/>
    <n v="2025"/>
    <m/>
    <d v="2025-01-28T00:00:00"/>
    <m/>
    <x v="10"/>
    <x v="10"/>
    <n v="10031"/>
    <s v="Vipps AS"/>
    <m/>
    <m/>
    <m/>
    <m/>
    <x v="0"/>
    <x v="0"/>
    <m/>
    <m/>
    <m/>
    <m/>
    <n v="0"/>
    <s v="Ingen avgiftsbehandling"/>
    <m/>
    <n v="-589.5"/>
    <s v="NOK"/>
    <n v="-589.5"/>
    <m/>
    <s v="-396931.64"/>
  </r>
  <r>
    <n v="174"/>
    <n v="2025"/>
    <m/>
    <d v="2025-01-2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4.56"/>
    <s v="NOK"/>
    <n v="-24.56"/>
    <m/>
    <s v="-396956.20"/>
  </r>
  <r>
    <n v="174"/>
    <n v="2025"/>
    <m/>
    <d v="2025-01-2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328.39"/>
    <s v="NOK"/>
    <n v="-9328.39"/>
    <m/>
    <s v="-406284.59"/>
  </r>
  <r>
    <n v="174"/>
    <n v="2025"/>
    <m/>
    <d v="2025-01-2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572"/>
    <s v="NOK"/>
    <n v="-1572"/>
    <m/>
    <s v="-407856.59"/>
  </r>
  <r>
    <n v="174"/>
    <n v="2025"/>
    <m/>
    <d v="2025-01-2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01.07"/>
    <s v="NOK"/>
    <n v="-501.07"/>
    <m/>
    <s v="-408357.66"/>
  </r>
  <r>
    <n v="1001097"/>
    <n v="2025"/>
    <s v="Faktura nummer 1097 til Julie Sofie Franksdatter Aas (10048)"/>
    <d v="2025-01-29T00:00:00"/>
    <d v="2025-02-08T00:00:00"/>
    <x v="10"/>
    <x v="10"/>
    <n v="10048"/>
    <s v="Julie Sofie Franksdatter Aas"/>
    <m/>
    <m/>
    <m/>
    <s v="Sofi Kulvik"/>
    <x v="6"/>
    <x v="6"/>
    <m/>
    <m/>
    <m/>
    <m/>
    <n v="0"/>
    <s v="Ingen avgiftsbehandling"/>
    <s v="Faktura nummer 1097 til Julie Sofie Franksdatter Aas (10048)"/>
    <n v="9139"/>
    <s v="NOK"/>
    <n v="9139"/>
    <n v="1097"/>
    <s v="-399218.66"/>
  </r>
  <r>
    <n v="1001098"/>
    <n v="2025"/>
    <s v="Faktura nummer 1098 til Elias Lande Olsen v/foresatt (10044)"/>
    <d v="2025-01-29T00:00:00"/>
    <d v="2025-02-08T00:00:00"/>
    <x v="10"/>
    <x v="10"/>
    <n v="10044"/>
    <s v="Elias Lande Olsen v/foresatt"/>
    <m/>
    <m/>
    <m/>
    <s v="Sofi Kulvik"/>
    <x v="6"/>
    <x v="6"/>
    <m/>
    <m/>
    <m/>
    <m/>
    <n v="0"/>
    <s v="Ingen avgiftsbehandling"/>
    <s v="Faktura nummer 1098 til Elias Lande Olsen v/foresatt (10044)"/>
    <n v="2000"/>
    <s v="NOK"/>
    <n v="2000"/>
    <n v="1098"/>
    <s v="-397218.66"/>
  </r>
  <r>
    <n v="1001099"/>
    <n v="2025"/>
    <s v="Faktura nummer 1099 til Karen Laukeland (10046)"/>
    <d v="2025-01-29T00:00:00"/>
    <d v="2025-02-08T00:00:00"/>
    <x v="10"/>
    <x v="10"/>
    <n v="10046"/>
    <s v="Karen Laukeland"/>
    <m/>
    <m/>
    <m/>
    <s v="Sofi Kulvik"/>
    <x v="6"/>
    <x v="6"/>
    <m/>
    <m/>
    <m/>
    <m/>
    <n v="0"/>
    <s v="Ingen avgiftsbehandling"/>
    <s v="Faktura nummer 1099 til Karen Laukeland (10046)"/>
    <n v="2000"/>
    <s v="NOK"/>
    <n v="2000"/>
    <n v="1099"/>
    <s v="-395218.66"/>
  </r>
  <r>
    <n v="1001100"/>
    <n v="2025"/>
    <s v="Faktura nummer 1100 til Margrethe Hamre Køber (10047)"/>
    <d v="2025-01-29T00:00:00"/>
    <d v="2025-02-08T00:00:00"/>
    <x v="10"/>
    <x v="10"/>
    <n v="10047"/>
    <s v="Margrethe Hamre Køber"/>
    <m/>
    <m/>
    <m/>
    <s v="Sofi Kulvik"/>
    <x v="6"/>
    <x v="6"/>
    <m/>
    <m/>
    <m/>
    <m/>
    <n v="0"/>
    <s v="Ingen avgiftsbehandling"/>
    <s v="Faktura nummer 1100 til Margrethe Hamre Køber (10047)"/>
    <n v="2000"/>
    <s v="NOK"/>
    <n v="2000"/>
    <n v="1100"/>
    <s v="-393218.66"/>
  </r>
  <r>
    <n v="170"/>
    <n v="2025"/>
    <m/>
    <d v="2025-01-2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01.23"/>
    <s v="NOK"/>
    <n v="-301.23"/>
    <m/>
    <s v="-393519.89"/>
  </r>
  <r>
    <n v="254"/>
    <n v="2025"/>
    <s v="Betalt dobbelt fra akademi"/>
    <d v="2025-01-29T00:00:00"/>
    <m/>
    <x v="10"/>
    <x v="10"/>
    <n v="10030"/>
    <s v="Stripe innbetalinger"/>
    <m/>
    <m/>
    <m/>
    <m/>
    <x v="0"/>
    <x v="0"/>
    <m/>
    <m/>
    <m/>
    <m/>
    <n v="0"/>
    <s v="Ingen avgiftsbehandling"/>
    <s v="Betalt dobbelt fra akademi"/>
    <n v="-112760"/>
    <s v="NOK"/>
    <n v="-112760"/>
    <m/>
    <s v="-506279.89"/>
  </r>
  <r>
    <n v="170"/>
    <n v="2025"/>
    <m/>
    <d v="2025-01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75.44"/>
    <s v="NOK"/>
    <n v="-475.44"/>
    <m/>
    <s v="-506755.33"/>
  </r>
  <r>
    <n v="174"/>
    <n v="2025"/>
    <m/>
    <d v="2025-01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39.73"/>
    <s v="NOK"/>
    <n v="-239.73"/>
    <m/>
    <s v="-506995.06"/>
  </r>
  <r>
    <n v="271"/>
    <n v="2025"/>
    <s v="Izettle"/>
    <d v="2025-01-30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34.39"/>
    <s v="NOK"/>
    <n v="-34.39"/>
    <m/>
    <s v="-507029.45"/>
  </r>
  <r>
    <n v="629"/>
    <n v="2025"/>
    <s v="Svar på søknad om fritidsstipend (29).pdf"/>
    <d v="2025-01-30T00:00:00"/>
    <m/>
    <x v="10"/>
    <x v="10"/>
    <n v="10005"/>
    <s v="Bærum Kommune"/>
    <m/>
    <m/>
    <m/>
    <m/>
    <x v="4"/>
    <x v="4"/>
    <m/>
    <m/>
    <m/>
    <m/>
    <n v="0"/>
    <s v="Ingen avgiftsbehandling"/>
    <s v="Ardian Vahab"/>
    <n v="4040"/>
    <s v="NOK"/>
    <n v="4040"/>
    <m/>
    <s v="-502989.45"/>
  </r>
  <r>
    <n v="629"/>
    <n v="2025"/>
    <s v="Svar på søknad om fritidsstipend (29).pdf"/>
    <d v="2025-01-30T00:00:00"/>
    <m/>
    <x v="10"/>
    <x v="10"/>
    <n v="10005"/>
    <s v="Bærum Kommune"/>
    <m/>
    <m/>
    <m/>
    <m/>
    <x v="4"/>
    <x v="4"/>
    <m/>
    <m/>
    <m/>
    <m/>
    <n v="0"/>
    <s v="Ingen avgiftsbehandling"/>
    <s v="Dovydas Arlauskaite"/>
    <n v="3750"/>
    <s v="NOK"/>
    <n v="3750"/>
    <m/>
    <s v="-499239.45"/>
  </r>
  <r>
    <n v="629"/>
    <n v="2025"/>
    <s v="Svar på søknad om fritidsstipend (29).pdf"/>
    <d v="2025-01-30T00:00:00"/>
    <m/>
    <x v="10"/>
    <x v="10"/>
    <n v="10005"/>
    <s v="Bærum Kommune"/>
    <m/>
    <m/>
    <m/>
    <m/>
    <x v="4"/>
    <x v="4"/>
    <m/>
    <m/>
    <m/>
    <m/>
    <n v="0"/>
    <s v="Ingen avgiftsbehandling"/>
    <s v="Johan Engh Larsen"/>
    <n v="1650"/>
    <s v="NOK"/>
    <n v="1650"/>
    <m/>
    <s v="-497589.45"/>
  </r>
  <r>
    <n v="629"/>
    <n v="2025"/>
    <s v="Svar på søknad om fritidsstipend (29).pdf"/>
    <d v="2025-01-30T00:00:00"/>
    <m/>
    <x v="10"/>
    <x v="10"/>
    <n v="10005"/>
    <s v="Bærum Kommune"/>
    <m/>
    <m/>
    <m/>
    <m/>
    <x v="4"/>
    <x v="4"/>
    <m/>
    <m/>
    <m/>
    <m/>
    <n v="0"/>
    <s v="Ingen avgiftsbehandling"/>
    <s v="Gabriel Ingvaldsen"/>
    <n v="3090"/>
    <s v="NOK"/>
    <n v="3090"/>
    <m/>
    <s v="-494499.45"/>
  </r>
  <r>
    <n v="629"/>
    <n v="2025"/>
    <s v="Svar på søknad om fritidsstipend (29).pdf"/>
    <d v="2025-01-30T00:00:00"/>
    <m/>
    <x v="10"/>
    <x v="10"/>
    <n v="10005"/>
    <s v="Bærum Kommune"/>
    <m/>
    <m/>
    <m/>
    <m/>
    <x v="4"/>
    <x v="4"/>
    <m/>
    <m/>
    <m/>
    <m/>
    <n v="0"/>
    <s v="Ingen avgiftsbehandling"/>
    <s v="Annie Lill Rolund"/>
    <n v="4640"/>
    <s v="NOK"/>
    <n v="4640"/>
    <m/>
    <s v="-489859.45"/>
  </r>
  <r>
    <n v="170"/>
    <n v="2025"/>
    <m/>
    <d v="2025-01-3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47.3"/>
    <s v="NOK"/>
    <n v="-447.3"/>
    <m/>
    <s v="-490306.75"/>
  </r>
  <r>
    <n v="172"/>
    <n v="2025"/>
    <m/>
    <d v="2025-01-31T00:00:00"/>
    <m/>
    <x v="10"/>
    <x v="10"/>
    <n v="10031"/>
    <s v="Vipps AS"/>
    <m/>
    <m/>
    <m/>
    <m/>
    <x v="0"/>
    <x v="0"/>
    <m/>
    <m/>
    <m/>
    <m/>
    <n v="0"/>
    <s v="Ingen avgiftsbehandling"/>
    <m/>
    <n v="-68.42"/>
    <s v="NOK"/>
    <n v="-68.42"/>
    <m/>
    <s v="-490375.17"/>
  </r>
  <r>
    <n v="247"/>
    <n v="2025"/>
    <s v="Betaling: Faktura nummer 1084 til AS Bærum Ishall (10037)"/>
    <d v="2025-01-31T00:00:00"/>
    <m/>
    <x v="10"/>
    <x v="10"/>
    <n v="10037"/>
    <s v="AS Bærum Ishall"/>
    <m/>
    <m/>
    <m/>
    <s v="Sofi Kulvik"/>
    <x v="0"/>
    <x v="0"/>
    <m/>
    <m/>
    <m/>
    <m/>
    <n v="0"/>
    <s v="Ingen avgiftsbehandling"/>
    <s v="Betaling: Faktura nummer 1084 til AS Bærum Ishall (10037)"/>
    <n v="-2750"/>
    <s v="NOK"/>
    <n v="-2750"/>
    <n v="1084"/>
    <s v="-493125.17"/>
  </r>
  <r>
    <n v="260"/>
    <n v="2025"/>
    <s v="Betaling: Faktura nummer 1100 til Margrethe Hamre Køber (10047)"/>
    <d v="2025-01-31T00:00:00"/>
    <m/>
    <x v="10"/>
    <x v="10"/>
    <n v="10047"/>
    <s v="Margrethe Hamre Køber"/>
    <m/>
    <m/>
    <m/>
    <s v="Sofi Kulvik"/>
    <x v="6"/>
    <x v="6"/>
    <m/>
    <m/>
    <m/>
    <m/>
    <n v="0"/>
    <s v="Ingen avgiftsbehandling"/>
    <s v="Betaling: Faktura nummer 1100 til Margrethe Hamre Køber (10047)"/>
    <n v="-2000"/>
    <s v="NOK"/>
    <n v="-2000"/>
    <n v="1100"/>
    <s v="-495125.17"/>
  </r>
  <r>
    <n v="271"/>
    <n v="2025"/>
    <s v="Izettle"/>
    <d v="2025-01-31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442.08"/>
    <s v="NOK"/>
    <n v="-442.08"/>
    <m/>
    <s v="-495567.25"/>
  </r>
  <r>
    <n v="830"/>
    <n v="2025"/>
    <s v="Zettle-Sales-Report-20250101-20250131.pdf"/>
    <d v="2025-01-31T00:00:00"/>
    <m/>
    <x v="10"/>
    <x v="10"/>
    <n v="10062"/>
    <s v="Izettle Merchant Services AS"/>
    <m/>
    <m/>
    <m/>
    <m/>
    <x v="0"/>
    <x v="0"/>
    <m/>
    <m/>
    <m/>
    <m/>
    <n v="0"/>
    <s v="Ingen avgiftsbehandling"/>
    <s v="Zettle-Sales-Report-20250101-20250131.pdf"/>
    <n v="5584.32"/>
    <s v="NOK"/>
    <n v="5584.32"/>
    <m/>
    <s v="-489982.93"/>
  </r>
  <r>
    <n v="171"/>
    <n v="2025"/>
    <m/>
    <d v="2025-02-03T00:00:00"/>
    <m/>
    <x v="10"/>
    <x v="10"/>
    <n v="10031"/>
    <s v="Vipps AS"/>
    <m/>
    <m/>
    <m/>
    <m/>
    <x v="0"/>
    <x v="0"/>
    <m/>
    <m/>
    <m/>
    <m/>
    <n v="0"/>
    <s v="Ingen avgiftsbehandling"/>
    <m/>
    <n v="-104.26"/>
    <s v="NOK"/>
    <n v="-104.26"/>
    <m/>
    <s v="-490087.19"/>
  </r>
  <r>
    <n v="250"/>
    <n v="2025"/>
    <n v="1923"/>
    <d v="2025-02-04T00:00:00"/>
    <m/>
    <x v="10"/>
    <x v="10"/>
    <n v="10031"/>
    <s v="Vipps AS"/>
    <m/>
    <m/>
    <m/>
    <m/>
    <x v="0"/>
    <x v="0"/>
    <m/>
    <m/>
    <m/>
    <m/>
    <n v="0"/>
    <s v="Ingen avgiftsbehandling"/>
    <n v="1923"/>
    <n v="-7377.46"/>
    <s v="NOK"/>
    <n v="-7377.46"/>
    <m/>
    <s v="-497464.65"/>
  </r>
  <r>
    <n v="250"/>
    <n v="2025"/>
    <n v="1923"/>
    <d v="2025-02-04T00:00:00"/>
    <m/>
    <x v="10"/>
    <x v="10"/>
    <n v="10031"/>
    <s v="Vipps AS"/>
    <m/>
    <m/>
    <m/>
    <m/>
    <x v="0"/>
    <x v="0"/>
    <m/>
    <m/>
    <m/>
    <m/>
    <n v="0"/>
    <s v="Ingen avgiftsbehandling"/>
    <n v="1923"/>
    <n v="-4585.37"/>
    <s v="NOK"/>
    <n v="-4585.37"/>
    <m/>
    <s v="-502050.02"/>
  </r>
  <r>
    <n v="257"/>
    <n v="2025"/>
    <s v="Spond"/>
    <d v="2025-02-04T00:00:00"/>
    <m/>
    <x v="10"/>
    <x v="10"/>
    <n v="10031"/>
    <s v="Vipps AS"/>
    <m/>
    <m/>
    <m/>
    <m/>
    <x v="0"/>
    <x v="0"/>
    <m/>
    <m/>
    <m/>
    <m/>
    <n v="0"/>
    <s v="Ingen avgiftsbehandling"/>
    <s v="Spond"/>
    <n v="-108.07"/>
    <s v="NOK"/>
    <n v="-108.07"/>
    <m/>
    <s v="-502158.09"/>
  </r>
  <r>
    <n v="257"/>
    <n v="2025"/>
    <s v="Spond"/>
    <d v="2025-02-04T00:00:00"/>
    <m/>
    <x v="10"/>
    <x v="10"/>
    <n v="10031"/>
    <s v="Vipps AS"/>
    <m/>
    <m/>
    <m/>
    <m/>
    <x v="0"/>
    <x v="0"/>
    <m/>
    <m/>
    <m/>
    <m/>
    <n v="0"/>
    <s v="Ingen avgiftsbehandling"/>
    <s v="Spond"/>
    <n v="-221.06"/>
    <s v="NOK"/>
    <n v="-221.06"/>
    <m/>
    <s v="-502379.15"/>
  </r>
  <r>
    <n v="262"/>
    <n v="2025"/>
    <s v="Vipps"/>
    <d v="2025-02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9.12"/>
    <s v="NOK"/>
    <n v="-49.12"/>
    <m/>
    <s v="-502428.27"/>
  </r>
  <r>
    <n v="263"/>
    <n v="2025"/>
    <s v="Vipps"/>
    <d v="2025-02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99.56"/>
    <s v="NOK"/>
    <n v="-5899.56"/>
    <m/>
    <s v="-508327.83"/>
  </r>
  <r>
    <n v="267"/>
    <n v="2025"/>
    <s v="Vipps"/>
    <d v="2025-02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42.12"/>
    <s v="NOK"/>
    <n v="-442.12"/>
    <m/>
    <s v="-508769.95"/>
  </r>
  <r>
    <n v="267"/>
    <n v="2025"/>
    <s v="Vipps"/>
    <d v="2025-02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25.3"/>
    <s v="NOK"/>
    <n v="-825.3"/>
    <m/>
    <s v="-509595.25"/>
  </r>
  <r>
    <n v="268"/>
    <n v="2025"/>
    <s v="vipps"/>
    <d v="2025-02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.95"/>
    <s v="NOK"/>
    <n v="-58.95"/>
    <m/>
    <s v="-509654.20"/>
  </r>
  <r>
    <n v="675"/>
    <n v="2025"/>
    <s v="Spoortz"/>
    <d v="2025-02-04T00:00:00"/>
    <m/>
    <x v="10"/>
    <x v="10"/>
    <n v="10029"/>
    <s v="Spoortz AS"/>
    <m/>
    <m/>
    <m/>
    <m/>
    <x v="0"/>
    <x v="0"/>
    <m/>
    <m/>
    <m/>
    <m/>
    <n v="0"/>
    <s v="Ingen avgiftsbehandling"/>
    <s v="Spoortz"/>
    <n v="967.6"/>
    <s v="NOK"/>
    <n v="967.6"/>
    <m/>
    <s v="-508686.60"/>
  </r>
  <r>
    <n v="1001101"/>
    <n v="2025"/>
    <s v="Faktura nummer 1101 til Eiksmarka Ishockeyklubb (10039)"/>
    <d v="2025-02-05T00:00:00"/>
    <d v="2025-02-12T00:00:00"/>
    <x v="10"/>
    <x v="10"/>
    <n v="10039"/>
    <s v="Eiksmarka Ishockeyklubb"/>
    <m/>
    <m/>
    <m/>
    <s v="Sofi Kulvik"/>
    <x v="3"/>
    <x v="3"/>
    <m/>
    <m/>
    <m/>
    <m/>
    <n v="0"/>
    <s v="Ingen avgiftsbehandling"/>
    <s v="Faktura nummer 1101 til Eiksmarka Ishockeyklubb (10039)"/>
    <n v="13500"/>
    <s v="NOK"/>
    <n v="13500"/>
    <n v="1101"/>
    <s v="-495186.60"/>
  </r>
  <r>
    <n v="1001102"/>
    <n v="2025"/>
    <s v="Faktura nummer 1102 til Lars Teigland Støre v/foresatt (10045)"/>
    <d v="2025-02-05T00:00:00"/>
    <d v="2025-02-15T00:00:00"/>
    <x v="10"/>
    <x v="10"/>
    <n v="10045"/>
    <s v="Lars Teigland Støre v/foresatt"/>
    <m/>
    <m/>
    <m/>
    <s v="Sofi Kulvik"/>
    <x v="6"/>
    <x v="6"/>
    <m/>
    <m/>
    <m/>
    <m/>
    <n v="0"/>
    <s v="Ingen avgiftsbehandling"/>
    <s v="Faktura nummer 1102 til Lars Teigland Støre v/foresatt (10045)"/>
    <n v="2000"/>
    <s v="NOK"/>
    <n v="2000"/>
    <n v="1102"/>
    <s v="-493186.60"/>
  </r>
  <r>
    <n v="250"/>
    <n v="2025"/>
    <n v="1923"/>
    <d v="2025-02-05T00:00:00"/>
    <m/>
    <x v="10"/>
    <x v="10"/>
    <n v="10031"/>
    <s v="Vipps AS"/>
    <m/>
    <m/>
    <m/>
    <m/>
    <x v="0"/>
    <x v="0"/>
    <m/>
    <m/>
    <m/>
    <m/>
    <n v="0"/>
    <s v="Ingen avgiftsbehandling"/>
    <n v="1923"/>
    <n v="-189.01"/>
    <s v="NOK"/>
    <n v="-189.01"/>
    <m/>
    <s v="-493375.61"/>
  </r>
  <r>
    <n v="250"/>
    <n v="2025"/>
    <n v="1923"/>
    <d v="2025-02-05T00:00:00"/>
    <m/>
    <x v="10"/>
    <x v="10"/>
    <n v="10031"/>
    <s v="Vipps AS"/>
    <m/>
    <m/>
    <m/>
    <m/>
    <x v="0"/>
    <x v="0"/>
    <m/>
    <m/>
    <m/>
    <m/>
    <n v="0"/>
    <s v="Ingen avgiftsbehandling"/>
    <n v="1923"/>
    <n v="-210.47"/>
    <s v="NOK"/>
    <n v="-210.47"/>
    <m/>
    <s v="-493586.08"/>
  </r>
  <r>
    <n v="259"/>
    <n v="2025"/>
    <s v="Vipps"/>
    <d v="2025-02-0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4.56"/>
    <s v="NOK"/>
    <n v="-24.56"/>
    <m/>
    <s v="-493610.64"/>
  </r>
  <r>
    <n v="1001103"/>
    <n v="2025"/>
    <s v="Faktura nummer 1103 til Obos Bbl (10067)"/>
    <d v="2025-02-06T00:00:00"/>
    <d v="2025-02-16T00:00:00"/>
    <x v="10"/>
    <x v="10"/>
    <n v="10067"/>
    <s v="Obos Bbl"/>
    <m/>
    <m/>
    <m/>
    <s v="Sofi Kulvik"/>
    <x v="5"/>
    <x v="5"/>
    <m/>
    <m/>
    <m/>
    <m/>
    <n v="0"/>
    <s v="Ingen avgiftsbehandling"/>
    <s v="Faktura nummer 1103 til Obos Bbl (10067)"/>
    <n v="10000"/>
    <s v="NOK"/>
    <n v="10000"/>
    <n v="1103"/>
    <s v="-483610.64"/>
  </r>
  <r>
    <n v="250"/>
    <n v="2025"/>
    <n v="1923"/>
    <d v="2025-02-06T00:00:00"/>
    <m/>
    <x v="10"/>
    <x v="10"/>
    <n v="10031"/>
    <s v="Vipps AS"/>
    <m/>
    <m/>
    <m/>
    <m/>
    <x v="0"/>
    <x v="0"/>
    <m/>
    <m/>
    <m/>
    <m/>
    <n v="0"/>
    <s v="Ingen avgiftsbehandling"/>
    <n v="1923"/>
    <n v="-1358.37"/>
    <s v="NOK"/>
    <n v="-1358.37"/>
    <m/>
    <s v="-484969.01"/>
  </r>
  <r>
    <n v="250"/>
    <n v="2025"/>
    <n v="1923"/>
    <d v="2025-02-06T00:00:00"/>
    <m/>
    <x v="10"/>
    <x v="10"/>
    <n v="10030"/>
    <s v="Stripe innbetalinger"/>
    <m/>
    <m/>
    <m/>
    <m/>
    <x v="0"/>
    <x v="0"/>
    <m/>
    <m/>
    <m/>
    <m/>
    <n v="0"/>
    <s v="Ingen avgiftsbehandling"/>
    <n v="1923"/>
    <n v="-19266"/>
    <s v="NOK"/>
    <n v="-19266"/>
    <m/>
    <s v="-504235.01"/>
  </r>
  <r>
    <n v="249"/>
    <n v="2025"/>
    <s v="Rubic"/>
    <d v="2025-02-07T00:00:00"/>
    <m/>
    <x v="10"/>
    <x v="10"/>
    <n v="10036"/>
    <s v="Rubic AS"/>
    <m/>
    <m/>
    <m/>
    <m/>
    <x v="0"/>
    <x v="0"/>
    <m/>
    <m/>
    <m/>
    <m/>
    <n v="0"/>
    <s v="Ingen avgiftsbehandling"/>
    <s v="Rubic"/>
    <n v="-214960.69"/>
    <s v="NOK"/>
    <n v="-214960.69"/>
    <m/>
    <s v="-719195.70"/>
  </r>
  <r>
    <n v="249"/>
    <n v="2025"/>
    <s v="Rubic"/>
    <d v="2025-02-07T00:00:00"/>
    <m/>
    <x v="10"/>
    <x v="10"/>
    <n v="10036"/>
    <s v="Rubic AS"/>
    <m/>
    <m/>
    <m/>
    <m/>
    <x v="0"/>
    <x v="0"/>
    <m/>
    <m/>
    <m/>
    <m/>
    <n v="0"/>
    <s v="Ingen avgiftsbehandling"/>
    <s v="Rubic"/>
    <n v="-38615"/>
    <s v="NOK"/>
    <n v="-38615"/>
    <m/>
    <s v="-757810.70"/>
  </r>
  <r>
    <n v="250"/>
    <n v="2025"/>
    <n v="1923"/>
    <d v="2025-02-07T00:00:00"/>
    <m/>
    <x v="10"/>
    <x v="10"/>
    <n v="10031"/>
    <s v="Vipps AS"/>
    <m/>
    <m/>
    <m/>
    <m/>
    <x v="0"/>
    <x v="0"/>
    <m/>
    <m/>
    <m/>
    <m/>
    <n v="0"/>
    <s v="Ingen avgiftsbehandling"/>
    <n v="1923"/>
    <n v="-779.46"/>
    <s v="NOK"/>
    <n v="-779.46"/>
    <m/>
    <s v="-758590.16"/>
  </r>
  <r>
    <n v="265"/>
    <n v="2025"/>
    <s v="Betaling: Faktura nummer 1101 til Eiksmarka Ishockeyklubb (10039)"/>
    <d v="2025-02-07T00:00:00"/>
    <m/>
    <x v="10"/>
    <x v="10"/>
    <n v="10039"/>
    <s v="Eiksmarka Ishockeyklubb"/>
    <m/>
    <m/>
    <m/>
    <s v="Sofi Kulvik"/>
    <x v="3"/>
    <x v="3"/>
    <m/>
    <m/>
    <m/>
    <m/>
    <n v="0"/>
    <s v="Ingen avgiftsbehandling"/>
    <s v="Betaling: Faktura nummer 1101 til Eiksmarka Ishockeyklubb (10039)"/>
    <n v="-13500"/>
    <s v="NOK"/>
    <n v="-13500"/>
    <n v="1101"/>
    <s v="-772090.16"/>
  </r>
  <r>
    <n v="266"/>
    <n v="2025"/>
    <s v="Stripe"/>
    <d v="2025-02-07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56857"/>
    <s v="NOK"/>
    <n v="-56857"/>
    <m/>
    <s v="-828947.16"/>
  </r>
  <r>
    <n v="271"/>
    <n v="2025"/>
    <s v="Izettle"/>
    <d v="2025-02-07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1315.48"/>
    <s v="NOK"/>
    <n v="-1315.48"/>
    <m/>
    <s v="-830262.64"/>
  </r>
  <r>
    <n v="250"/>
    <n v="2025"/>
    <n v="1923"/>
    <d v="2025-02-10T00:00:00"/>
    <m/>
    <x v="10"/>
    <x v="10"/>
    <n v="10031"/>
    <s v="Vipps AS"/>
    <m/>
    <m/>
    <m/>
    <m/>
    <x v="0"/>
    <x v="0"/>
    <m/>
    <m/>
    <m/>
    <m/>
    <n v="0"/>
    <s v="Ingen avgiftsbehandling"/>
    <n v="1923"/>
    <n v="-211.38"/>
    <s v="NOK"/>
    <n v="-211.38"/>
    <m/>
    <s v="-830474.02"/>
  </r>
  <r>
    <n v="261"/>
    <n v="2025"/>
    <s v="Betaling: Faktura nummer 1099 til Karen Laukeland (10046)"/>
    <d v="2025-02-10T00:00:00"/>
    <m/>
    <x v="10"/>
    <x v="10"/>
    <n v="10046"/>
    <s v="Karen Laukeland"/>
    <m/>
    <m/>
    <m/>
    <s v="Sofi Kulvik"/>
    <x v="6"/>
    <x v="6"/>
    <m/>
    <m/>
    <m/>
    <m/>
    <n v="0"/>
    <s v="Ingen avgiftsbehandling"/>
    <s v="Betaling: Faktura nummer 1099 til Karen Laukeland (10046)"/>
    <n v="-2000"/>
    <s v="NOK"/>
    <n v="-2000"/>
    <n v="1099"/>
    <s v="-832474.02"/>
  </r>
  <r>
    <n v="407"/>
    <n v="2025"/>
    <m/>
    <d v="2025-02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900.69"/>
    <s v="NOK"/>
    <n v="-3900.69"/>
    <m/>
    <s v="-836374.71"/>
  </r>
  <r>
    <n v="407"/>
    <n v="2025"/>
    <m/>
    <d v="2025-02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200.2600000000002"/>
    <s v="NOK"/>
    <n v="-2200.2600000000002"/>
    <m/>
    <s v="-838574.97"/>
  </r>
  <r>
    <n v="407"/>
    <n v="2025"/>
    <m/>
    <d v="2025-02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14.4"/>
    <s v="NOK"/>
    <n v="-214.4"/>
    <m/>
    <s v="-838789.37"/>
  </r>
  <r>
    <n v="576"/>
    <n v="2025"/>
    <s v="Vipps"/>
    <d v="2025-02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031.5999999999999"/>
    <s v="NOK"/>
    <n v="-1031.5999999999999"/>
    <m/>
    <s v="-839820.97"/>
  </r>
  <r>
    <n v="576"/>
    <n v="2025"/>
    <s v="Vipps"/>
    <d v="2025-02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50.17999999999995"/>
    <s v="NOK"/>
    <n v="-550.17999999999995"/>
    <m/>
    <s v="-840371.15"/>
  </r>
  <r>
    <n v="576"/>
    <n v="2025"/>
    <s v="Vipps"/>
    <d v="2025-02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14.78"/>
    <s v="NOK"/>
    <n v="-1414.78"/>
    <m/>
    <s v="-841785.93"/>
  </r>
  <r>
    <n v="576"/>
    <n v="2025"/>
    <s v="Vipps"/>
    <d v="2025-02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.95"/>
    <s v="NOK"/>
    <n v="-58.95"/>
    <m/>
    <s v="-841844.88"/>
  </r>
  <r>
    <n v="576"/>
    <n v="2025"/>
    <s v="Vipps"/>
    <d v="2025-02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4.56"/>
    <s v="NOK"/>
    <n v="-24.56"/>
    <m/>
    <s v="-841869.44"/>
  </r>
  <r>
    <n v="858"/>
    <n v="2025"/>
    <s v="Depositum leie"/>
    <d v="2025-02-11T00:00:00"/>
    <m/>
    <x v="10"/>
    <x v="10"/>
    <n v="10079"/>
    <s v="Hanna Gebremedhin"/>
    <m/>
    <m/>
    <m/>
    <m/>
    <x v="0"/>
    <x v="0"/>
    <m/>
    <m/>
    <m/>
    <m/>
    <n v="0"/>
    <s v="Ingen avgiftsbehandling"/>
    <s v="Hanne"/>
    <n v="-2000"/>
    <s v="NOK"/>
    <n v="-2000"/>
    <m/>
    <s v="-843869.44"/>
  </r>
  <r>
    <n v="341"/>
    <n v="2025"/>
    <s v="Betaling for faktura nummer 1098"/>
    <d v="2025-02-12T00:00:00"/>
    <m/>
    <x v="10"/>
    <x v="10"/>
    <n v="10044"/>
    <s v="Elias Lande Olsen v/foresatt"/>
    <m/>
    <m/>
    <m/>
    <s v="Sofi Kulvik"/>
    <x v="6"/>
    <x v="6"/>
    <m/>
    <m/>
    <m/>
    <m/>
    <n v="0"/>
    <s v="Ingen avgiftsbehandling"/>
    <s v="Betaling for faktura nummer 1098 til Elias Lande Olsen v/foresatt"/>
    <n v="-2000"/>
    <s v="NOK"/>
    <n v="-2000"/>
    <n v="1098"/>
    <s v="-845869.44"/>
  </r>
  <r>
    <n v="407"/>
    <n v="2025"/>
    <m/>
    <d v="2025-02-1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89.94"/>
    <s v="NOK"/>
    <n v="-189.94"/>
    <m/>
    <s v="-846059.38"/>
  </r>
  <r>
    <n v="576"/>
    <n v="2025"/>
    <s v="Vipps"/>
    <d v="2025-02-1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.95"/>
    <s v="NOK"/>
    <n v="-58.95"/>
    <m/>
    <s v="-846118.33"/>
  </r>
  <r>
    <n v="1001104"/>
    <n v="2025"/>
    <s v="Faktura nummer 1104 til tour de bærum (10068)"/>
    <d v="2025-02-13T00:00:00"/>
    <d v="2025-02-23T00:00:00"/>
    <x v="10"/>
    <x v="10"/>
    <n v="10068"/>
    <s v="tour de bærum"/>
    <m/>
    <m/>
    <m/>
    <s v="Sofi Kulvik"/>
    <x v="6"/>
    <x v="6"/>
    <m/>
    <m/>
    <m/>
    <m/>
    <n v="0"/>
    <s v="Ingen avgiftsbehandling"/>
    <s v="Faktura nummer 1104 til tour de bærum (10068)"/>
    <n v="1500"/>
    <s v="NOK"/>
    <n v="1500"/>
    <n v="1104"/>
    <s v="-844618.33"/>
  </r>
  <r>
    <n v="407"/>
    <n v="2025"/>
    <m/>
    <d v="2025-02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96.52"/>
    <s v="NOK"/>
    <n v="-396.52"/>
    <m/>
    <s v="-845014.85"/>
  </r>
  <r>
    <n v="576"/>
    <n v="2025"/>
    <s v="Vipps"/>
    <d v="2025-02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.95"/>
    <s v="NOK"/>
    <n v="-58.95"/>
    <m/>
    <s v="-845073.80"/>
  </r>
  <r>
    <n v="609"/>
    <n v="2025"/>
    <s v="Izettle"/>
    <d v="2025-02-13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24.56"/>
    <s v="NOK"/>
    <n v="-24.56"/>
    <m/>
    <s v="-845098.36"/>
  </r>
  <r>
    <n v="666"/>
    <n v="2025"/>
    <s v="Stripe"/>
    <d v="2025-02-13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10433"/>
    <s v="NOK"/>
    <n v="-10433"/>
    <m/>
    <s v="-855531.36"/>
  </r>
  <r>
    <n v="338"/>
    <n v="2025"/>
    <s v="Betaling for faktura nummer 1046"/>
    <d v="2025-02-14T00:00:00"/>
    <m/>
    <x v="10"/>
    <x v="10"/>
    <n v="10045"/>
    <s v="Lars Teigland Støre v/foresatt"/>
    <m/>
    <m/>
    <m/>
    <s v="Sofi Kulvik"/>
    <x v="6"/>
    <x v="6"/>
    <m/>
    <m/>
    <m/>
    <m/>
    <n v="0"/>
    <s v="Ingen avgiftsbehandling"/>
    <s v="Betaling for faktura nummer 1046 til Lars Teigland Støre v/foresatt"/>
    <n v="-5750"/>
    <s v="NOK"/>
    <n v="-5750"/>
    <n v="1046"/>
    <s v="-861281.36"/>
  </r>
  <r>
    <n v="339"/>
    <n v="2025"/>
    <s v="Betaling for faktura nummer 1049"/>
    <d v="2025-02-14T00:00:00"/>
    <m/>
    <x v="10"/>
    <x v="10"/>
    <n v="10045"/>
    <s v="Lars Teigland Støre v/foresatt"/>
    <m/>
    <m/>
    <m/>
    <s v="Sofi Kulvik"/>
    <x v="6"/>
    <x v="6"/>
    <m/>
    <m/>
    <m/>
    <m/>
    <n v="0"/>
    <s v="Ingen avgiftsbehandling"/>
    <s v="Betaling for faktura nummer 1049 til Lars Teigland Støre v/foresatt"/>
    <n v="-2000"/>
    <s v="NOK"/>
    <n v="-2000"/>
    <n v="1049"/>
    <s v="-863281.36"/>
  </r>
  <r>
    <n v="340"/>
    <n v="2025"/>
    <s v="Betaling for faktura nummer 1102"/>
    <d v="2025-02-14T00:00:00"/>
    <m/>
    <x v="10"/>
    <x v="10"/>
    <n v="10045"/>
    <s v="Lars Teigland Støre v/foresatt"/>
    <m/>
    <m/>
    <m/>
    <s v="Sofi Kulvik"/>
    <x v="6"/>
    <x v="6"/>
    <m/>
    <m/>
    <m/>
    <m/>
    <n v="0"/>
    <s v="Ingen avgiftsbehandling"/>
    <s v="Betaling for faktura nummer 1102 til Lars Teigland Støre v/foresatt"/>
    <n v="-2000"/>
    <s v="NOK"/>
    <n v="-2000"/>
    <n v="1102"/>
    <s v="-865281.36"/>
  </r>
  <r>
    <n v="407"/>
    <n v="2025"/>
    <m/>
    <d v="2025-02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22.32"/>
    <s v="NOK"/>
    <n v="-822.32"/>
    <m/>
    <s v="-866103.68"/>
  </r>
  <r>
    <n v="609"/>
    <n v="2025"/>
    <s v="Izettle"/>
    <d v="2025-02-14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931.32"/>
    <s v="NOK"/>
    <n v="-931.32"/>
    <m/>
    <s v="-867035.00"/>
  </r>
  <r>
    <n v="630"/>
    <n v="2025"/>
    <s v="Bærum kommune"/>
    <d v="2025-02-14T00:00:00"/>
    <m/>
    <x v="10"/>
    <x v="10"/>
    <n v="10005"/>
    <s v="Bærum Kommune"/>
    <m/>
    <m/>
    <m/>
    <m/>
    <x v="0"/>
    <x v="0"/>
    <m/>
    <m/>
    <m/>
    <m/>
    <n v="0"/>
    <s v="Ingen avgiftsbehandling"/>
    <s v="Bærum kommune"/>
    <n v="-17170"/>
    <s v="NOK"/>
    <n v="-17170"/>
    <m/>
    <s v="-884205.00"/>
  </r>
  <r>
    <n v="1315"/>
    <n v="2025"/>
    <s v="Claussen betalt tilbake i august"/>
    <d v="2025-02-14T00:00:00"/>
    <m/>
    <x v="10"/>
    <x v="10"/>
    <n v="10051"/>
    <s v="Hans Claussen AS"/>
    <m/>
    <m/>
    <m/>
    <m/>
    <x v="0"/>
    <x v="0"/>
    <m/>
    <m/>
    <m/>
    <m/>
    <n v="0"/>
    <s v="Ingen avgiftsbehandling"/>
    <s v="Claussen betalt tilbake i august"/>
    <n v="-2000"/>
    <s v="NOK"/>
    <n v="-2000"/>
    <m/>
    <s v="-886205.00"/>
  </r>
  <r>
    <n v="342"/>
    <n v="2025"/>
    <s v="Betaling for faktura nummer 1103"/>
    <d v="2025-02-16T00:00:00"/>
    <m/>
    <x v="10"/>
    <x v="10"/>
    <n v="10067"/>
    <s v="Obos Bbl"/>
    <m/>
    <m/>
    <m/>
    <s v="Sofi Kulvik"/>
    <x v="5"/>
    <x v="5"/>
    <m/>
    <m/>
    <m/>
    <m/>
    <n v="0"/>
    <s v="Ingen avgiftsbehandling"/>
    <s v="Betaling for faktura nummer 1103 til Obos Bbl"/>
    <n v="-10000"/>
    <s v="NOK"/>
    <n v="-10000"/>
    <n v="1103"/>
    <s v="-896205.00"/>
  </r>
  <r>
    <n v="407"/>
    <n v="2025"/>
    <m/>
    <d v="2025-02-1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247.22"/>
    <s v="NOK"/>
    <n v="-1247.22"/>
    <m/>
    <s v="-897452.22"/>
  </r>
  <r>
    <n v="609"/>
    <n v="2025"/>
    <s v="Izettle"/>
    <d v="2025-02-17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158.16999999999999"/>
    <s v="NOK"/>
    <n v="-158.16999999999999"/>
    <m/>
    <s v="-897610.39"/>
  </r>
  <r>
    <n v="637"/>
    <n v="2025"/>
    <s v="Spoortz"/>
    <d v="2025-02-17T00:00:00"/>
    <m/>
    <x v="10"/>
    <x v="10"/>
    <n v="10029"/>
    <s v="Spoortz AS"/>
    <m/>
    <m/>
    <m/>
    <m/>
    <x v="0"/>
    <x v="0"/>
    <m/>
    <m/>
    <m/>
    <m/>
    <n v="0"/>
    <s v="Ingen avgiftsbehandling"/>
    <s v="Spoortz"/>
    <n v="-967.6"/>
    <s v="NOK"/>
    <n v="-967.6"/>
    <m/>
    <s v="-898577.99"/>
  </r>
  <r>
    <n v="1001105"/>
    <n v="2025"/>
    <s v="Faktura nummer 1105 til Jar Idrettslag (10023)"/>
    <d v="2025-02-18T00:00:00"/>
    <d v="2025-02-28T00:00:00"/>
    <x v="10"/>
    <x v="10"/>
    <n v="10023"/>
    <s v="Jar Idrettslag"/>
    <m/>
    <m/>
    <m/>
    <m/>
    <x v="5"/>
    <x v="5"/>
    <m/>
    <m/>
    <m/>
    <m/>
    <n v="0"/>
    <s v="Ingen avgiftsbehandling"/>
    <s v="Faktura nummer 1105 til Jar Idrettslag (10023)"/>
    <n v="4140"/>
    <s v="NOK"/>
    <n v="4140"/>
    <n v="1105"/>
    <s v="-894437.99"/>
  </r>
  <r>
    <n v="407"/>
    <n v="2025"/>
    <m/>
    <d v="2025-02-1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934.08"/>
    <s v="NOK"/>
    <n v="-7934.08"/>
    <m/>
    <s v="-902372.07"/>
  </r>
  <r>
    <n v="407"/>
    <n v="2025"/>
    <m/>
    <d v="2025-02-1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737.85"/>
    <s v="NOK"/>
    <n v="-1737.85"/>
    <m/>
    <s v="-904109.92"/>
  </r>
  <r>
    <n v="407"/>
    <n v="2025"/>
    <m/>
    <d v="2025-02-1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17.27"/>
    <s v="NOK"/>
    <n v="-217.27"/>
    <m/>
    <s v="-904327.19"/>
  </r>
  <r>
    <n v="576"/>
    <n v="2025"/>
    <s v="Vipps"/>
    <d v="2025-02-1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.95"/>
    <s v="NOK"/>
    <n v="-58.95"/>
    <m/>
    <s v="-904386.14"/>
  </r>
  <r>
    <n v="576"/>
    <n v="2025"/>
    <s v="Vipps"/>
    <d v="2025-02-1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07.4"/>
    <s v="NOK"/>
    <n v="-707.4"/>
    <m/>
    <s v="-905093.54"/>
  </r>
  <r>
    <n v="576"/>
    <n v="2025"/>
    <s v="Vipps"/>
    <d v="2025-02-1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.75"/>
    <s v="NOK"/>
    <n v="-294.75"/>
    <m/>
    <s v="-905388.29"/>
  </r>
  <r>
    <n v="609"/>
    <n v="2025"/>
    <s v="Izettle"/>
    <d v="2025-02-18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152.27000000000001"/>
    <s v="NOK"/>
    <n v="-152.27000000000001"/>
    <m/>
    <s v="-905540.56"/>
  </r>
  <r>
    <n v="660"/>
    <n v="2025"/>
    <n v="1934"/>
    <d v="2025-02-18T00:00:00"/>
    <m/>
    <x v="10"/>
    <x v="10"/>
    <n v="10031"/>
    <s v="Vipps AS"/>
    <m/>
    <m/>
    <m/>
    <m/>
    <x v="0"/>
    <x v="0"/>
    <m/>
    <m/>
    <m/>
    <m/>
    <n v="0"/>
    <s v="Ingen avgiftsbehandling"/>
    <n v="1934"/>
    <n v="-982.5"/>
    <s v="NOK"/>
    <n v="-982.5"/>
    <m/>
    <s v="-906523.06"/>
  </r>
  <r>
    <n v="407"/>
    <n v="2025"/>
    <m/>
    <d v="2025-02-1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56.88999999999999"/>
    <s v="NOK"/>
    <n v="-156.88999999999999"/>
    <m/>
    <s v="-906679.95"/>
  </r>
  <r>
    <n v="576"/>
    <n v="2025"/>
    <s v="Vipps"/>
    <d v="2025-02-1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102.3599999999999"/>
    <s v="NOK"/>
    <n v="-1102.3599999999999"/>
    <m/>
    <s v="-907782.31"/>
  </r>
  <r>
    <n v="609"/>
    <n v="2025"/>
    <s v="Izettle"/>
    <d v="2025-02-19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98.24"/>
    <s v="NOK"/>
    <n v="-98.24"/>
    <m/>
    <s v="-907880.55"/>
  </r>
  <r>
    <n v="1001106"/>
    <n v="2025"/>
    <s v="Faktura nummer 1106 til Jar Idrettslag (10023)"/>
    <d v="2025-02-20T00:00:00"/>
    <d v="2025-03-02T00:00:00"/>
    <x v="10"/>
    <x v="10"/>
    <n v="10023"/>
    <s v="Jar Idrettslag"/>
    <m/>
    <m/>
    <m/>
    <m/>
    <x v="5"/>
    <x v="5"/>
    <m/>
    <m/>
    <m/>
    <m/>
    <n v="0"/>
    <s v="Ingen avgiftsbehandling"/>
    <s v="Faktura nummer 1106 til Jar Idrettslag (10023)"/>
    <n v="9377.7800000000007"/>
    <s v="NOK"/>
    <n v="9377.7800000000007"/>
    <n v="1106"/>
    <s v="-898502.77"/>
  </r>
  <r>
    <n v="1001107"/>
    <n v="2025"/>
    <s v="Faktura nummer 1107 til Inger-Lise Tandberg (10069)"/>
    <d v="2025-02-20T00:00:00"/>
    <d v="2025-03-02T00:00:00"/>
    <x v="10"/>
    <x v="10"/>
    <n v="10069"/>
    <s v="Inger-Lise Tandberg"/>
    <m/>
    <m/>
    <m/>
    <s v="Sofi Kulvik"/>
    <x v="4"/>
    <x v="4"/>
    <m/>
    <m/>
    <m/>
    <m/>
    <n v="0"/>
    <s v="Ingen avgiftsbehandling"/>
    <s v="Faktura nummer 1107 til Inger-Lise Tandberg (10069)"/>
    <n v="2700"/>
    <s v="NOK"/>
    <n v="2700"/>
    <n v="1107"/>
    <s v="-895802.77"/>
  </r>
  <r>
    <n v="407"/>
    <n v="2025"/>
    <m/>
    <d v="2025-02-2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244.32"/>
    <s v="NOK"/>
    <n v="-1244.32"/>
    <m/>
    <s v="-897047.09"/>
  </r>
  <r>
    <n v="409"/>
    <n v="2025"/>
    <m/>
    <d v="2025-02-2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4.21"/>
    <s v="NOK"/>
    <n v="-34.21"/>
    <m/>
    <s v="-897081.30"/>
  </r>
  <r>
    <n v="609"/>
    <n v="2025"/>
    <s v="Izettle"/>
    <d v="2025-02-20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49.12"/>
    <s v="NOK"/>
    <n v="-49.12"/>
    <m/>
    <s v="-89713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Lucas Pettersen"/>
    <n v="3500"/>
    <s v="NOK"/>
    <n v="3500"/>
    <m/>
    <s v="-89363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Cornelia Smiths"/>
    <n v="1900"/>
    <s v="NOK"/>
    <n v="1900"/>
    <m/>
    <s v="-89173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Michael Alami"/>
    <n v="1900"/>
    <s v="NOK"/>
    <n v="1900"/>
    <m/>
    <s v="-88983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Humam Al-Khatib"/>
    <n v="3000"/>
    <s v="NOK"/>
    <n v="3000"/>
    <m/>
    <s v="-88683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Elias Karim"/>
    <n v="2190"/>
    <s v="NOK"/>
    <n v="2190"/>
    <m/>
    <s v="-88464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Anas Abdirahmaan"/>
    <n v="2300"/>
    <s v="NOK"/>
    <n v="2300"/>
    <m/>
    <s v="-88234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Kaja Suchecka"/>
    <n v="2100"/>
    <s v="NOK"/>
    <n v="2100"/>
    <m/>
    <s v="-88024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Najm Sheet"/>
    <n v="1900"/>
    <s v="NOK"/>
    <n v="1900"/>
    <m/>
    <s v="-87834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Gabriel Lopez"/>
    <n v="2100"/>
    <s v="NOK"/>
    <n v="2100"/>
    <m/>
    <s v="-87624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Mariam Sadeq"/>
    <n v="2100"/>
    <s v="NOK"/>
    <n v="2100"/>
    <m/>
    <s v="-87414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Tomine Austrheim Stenrud"/>
    <n v="3500"/>
    <s v="NOK"/>
    <n v="3500"/>
    <m/>
    <s v="-87064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Maria Amir"/>
    <n v="3790"/>
    <s v="NOK"/>
    <n v="3790"/>
    <m/>
    <s v="-86685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Oscar Glåmseter"/>
    <n v="3790"/>
    <s v="NOK"/>
    <n v="3790"/>
    <m/>
    <s v="-86306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Yosias Yonas"/>
    <n v="2590"/>
    <s v="NOK"/>
    <n v="2590"/>
    <m/>
    <s v="-86047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Yahya Qarane"/>
    <n v="2390"/>
    <s v="NOK"/>
    <n v="2390"/>
    <m/>
    <s v="-85808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Daud Qarane"/>
    <n v="3290"/>
    <s v="NOK"/>
    <n v="3290"/>
    <m/>
    <s v="-85479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Martin Sirwan"/>
    <n v="3290"/>
    <s v="NOK"/>
    <n v="3290"/>
    <m/>
    <s v="-85150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Aro Sirwan"/>
    <n v="3790"/>
    <s v="NOK"/>
    <n v="3790"/>
    <m/>
    <s v="-84771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Armin Ali"/>
    <n v="3790"/>
    <s v="NOK"/>
    <n v="3790"/>
    <m/>
    <s v="-84392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Adna Ahmed Mohamed Ali"/>
    <n v="3290"/>
    <s v="NOK"/>
    <n v="3290"/>
    <m/>
    <s v="-84063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Mahdi Rezaei"/>
    <n v="2390"/>
    <s v="NOK"/>
    <n v="2390"/>
    <m/>
    <s v="-83824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Nazim Hadibi"/>
    <n v="2190"/>
    <s v="NOK"/>
    <n v="2190"/>
    <m/>
    <s v="-836050.42"/>
  </r>
  <r>
    <n v="629"/>
    <n v="2025"/>
    <s v="Svar på søknad om fritidsstipend (29).pdf"/>
    <d v="2025-02-20T00:00:00"/>
    <m/>
    <x v="10"/>
    <x v="10"/>
    <n v="10005"/>
    <s v="Bærum Kommune"/>
    <m/>
    <m/>
    <m/>
    <m/>
    <x v="4"/>
    <x v="4"/>
    <m/>
    <m/>
    <m/>
    <m/>
    <n v="0"/>
    <s v="Ingen avgiftsbehandling"/>
    <s v="Nazim Hadibi"/>
    <n v="3080"/>
    <s v="NOK"/>
    <n v="3080"/>
    <m/>
    <s v="-832970.42"/>
  </r>
  <r>
    <n v="666"/>
    <n v="2025"/>
    <s v="Stripe"/>
    <d v="2025-02-20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1283"/>
    <s v="NOK"/>
    <n v="-1283"/>
    <m/>
    <s v="-834253.42"/>
  </r>
  <r>
    <n v="407"/>
    <n v="2025"/>
    <m/>
    <d v="2025-02-2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08.13"/>
    <s v="NOK"/>
    <n v="-108.13"/>
    <m/>
    <s v="-834361.55"/>
  </r>
  <r>
    <n v="407"/>
    <n v="2025"/>
    <m/>
    <d v="2025-02-2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6.010000000000005"/>
    <s v="NOK"/>
    <n v="-76.010000000000005"/>
    <m/>
    <s v="-834437.56"/>
  </r>
  <r>
    <n v="609"/>
    <n v="2025"/>
    <s v="Izettle"/>
    <d v="2025-02-21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24.56"/>
    <s v="NOK"/>
    <n v="-24.56"/>
    <m/>
    <s v="-834462.12"/>
  </r>
  <r>
    <n v="636"/>
    <n v="2025"/>
    <s v="Payex -rubic"/>
    <d v="2025-02-21T00:00:00"/>
    <m/>
    <x v="10"/>
    <x v="10"/>
    <n v="10036"/>
    <s v="Rubic AS"/>
    <m/>
    <m/>
    <m/>
    <m/>
    <x v="0"/>
    <x v="0"/>
    <m/>
    <m/>
    <m/>
    <m/>
    <n v="0"/>
    <s v="Ingen avgiftsbehandling"/>
    <s v="Payex -rubic"/>
    <n v="-282770.83"/>
    <s v="NOK"/>
    <n v="-282770.83"/>
    <m/>
    <s v="-1117232.95"/>
  </r>
  <r>
    <n v="636"/>
    <n v="2025"/>
    <s v="Payex -rubic"/>
    <d v="2025-02-21T00:00:00"/>
    <m/>
    <x v="10"/>
    <x v="10"/>
    <n v="10036"/>
    <s v="Rubic AS"/>
    <m/>
    <m/>
    <m/>
    <m/>
    <x v="0"/>
    <x v="0"/>
    <m/>
    <m/>
    <m/>
    <m/>
    <n v="0"/>
    <s v="Ingen avgiftsbehandling"/>
    <s v="Payex -rubic"/>
    <n v="-42845"/>
    <s v="NOK"/>
    <n v="-42845"/>
    <m/>
    <s v="-1160077.95"/>
  </r>
  <r>
    <n v="678"/>
    <n v="2025"/>
    <s v="Betaling for faktura nummer 1107"/>
    <d v="2025-02-23T00:00:00"/>
    <m/>
    <x v="10"/>
    <x v="10"/>
    <n v="10069"/>
    <s v="Inger-Lise Tandberg"/>
    <m/>
    <m/>
    <m/>
    <s v="Sofi Kulvik"/>
    <x v="4"/>
    <x v="4"/>
    <m/>
    <m/>
    <m/>
    <m/>
    <n v="0"/>
    <s v="Ingen avgiftsbehandling"/>
    <s v="Betaling for faktura nummer 1107 til Inger-Lise Tandberg"/>
    <n v="-2700"/>
    <s v="NOK"/>
    <n v="-2700"/>
    <n v="1107"/>
    <s v="-1162777.95"/>
  </r>
  <r>
    <n v="609"/>
    <n v="2025"/>
    <s v="Izettle"/>
    <d v="2025-02-24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35.369999999999997"/>
    <s v="NOK"/>
    <n v="-35.369999999999997"/>
    <m/>
    <s v="-1162813.32"/>
  </r>
  <r>
    <n v="629"/>
    <n v="2025"/>
    <s v="Svar på søknad om fritidsstipend (29).pdf"/>
    <d v="2025-02-24T00:00:00"/>
    <m/>
    <x v="10"/>
    <x v="10"/>
    <n v="10005"/>
    <s v="Bærum Kommune"/>
    <m/>
    <m/>
    <m/>
    <m/>
    <x v="4"/>
    <x v="4"/>
    <m/>
    <m/>
    <m/>
    <m/>
    <n v="0"/>
    <s v="Ingen avgiftsbehandling"/>
    <s v="Yasmina Friessnegg"/>
    <n v="2300"/>
    <s v="NOK"/>
    <n v="2300"/>
    <m/>
    <s v="-1160513.32"/>
  </r>
  <r>
    <n v="407"/>
    <n v="2025"/>
    <m/>
    <d v="2025-02-2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78.27"/>
    <s v="NOK"/>
    <n v="-678.27"/>
    <m/>
    <s v="-1161191.59"/>
  </r>
  <r>
    <n v="407"/>
    <n v="2025"/>
    <m/>
    <d v="2025-02-2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66.65"/>
    <s v="NOK"/>
    <n v="-166.65"/>
    <m/>
    <s v="-1161358.24"/>
  </r>
  <r>
    <n v="407"/>
    <n v="2025"/>
    <m/>
    <d v="2025-02-2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2.63"/>
    <s v="NOK"/>
    <n v="-52.63"/>
    <m/>
    <s v="-1161410.87"/>
  </r>
  <r>
    <n v="576"/>
    <n v="2025"/>
    <s v="Vipps"/>
    <d v="2025-02-2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2.5"/>
    <s v="NOK"/>
    <n v="-982.5"/>
    <m/>
    <s v="-1162393.37"/>
  </r>
  <r>
    <n v="576"/>
    <n v="2025"/>
    <s v="Vipps"/>
    <d v="2025-02-2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2.5"/>
    <s v="NOK"/>
    <n v="-982.5"/>
    <m/>
    <s v="-1163375.87"/>
  </r>
  <r>
    <n v="609"/>
    <n v="2025"/>
    <s v="Izettle"/>
    <d v="2025-02-25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49.12"/>
    <s v="NOK"/>
    <n v="-49.12"/>
    <m/>
    <s v="-1163424.99"/>
  </r>
  <r>
    <n v="668"/>
    <n v="2025"/>
    <s v="Stripe"/>
    <d v="2025-02-25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7470"/>
    <s v="NOK"/>
    <n v="-7470"/>
    <m/>
    <s v="-1170894.99"/>
  </r>
  <r>
    <n v="407"/>
    <n v="2025"/>
    <m/>
    <d v="2025-02-2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02.41"/>
    <s v="NOK"/>
    <n v="-402.41"/>
    <m/>
    <s v="-1171297.40"/>
  </r>
  <r>
    <n v="576"/>
    <n v="2025"/>
    <s v="Vipps"/>
    <d v="2025-02-2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65"/>
    <s v="NOK"/>
    <n v="-1965"/>
    <m/>
    <s v="-1173262.40"/>
  </r>
  <r>
    <n v="643"/>
    <n v="2025"/>
    <s v="Ishalle"/>
    <d v="2025-02-26T00:00:00"/>
    <m/>
    <x v="10"/>
    <x v="10"/>
    <n v="10037"/>
    <s v="AS Bærum Ishall"/>
    <m/>
    <m/>
    <m/>
    <m/>
    <x v="0"/>
    <x v="0"/>
    <m/>
    <m/>
    <m/>
    <m/>
    <n v="0"/>
    <s v="Ingen avgiftsbehandling"/>
    <s v="Ishalle"/>
    <n v="1353.75"/>
    <s v="NOK"/>
    <n v="1353.75"/>
    <m/>
    <s v="-1171908.65"/>
  </r>
  <r>
    <n v="343"/>
    <n v="2025"/>
    <s v="Betaling for faktura nummer 1105"/>
    <d v="2025-02-27T00:00:00"/>
    <m/>
    <x v="10"/>
    <x v="10"/>
    <n v="10023"/>
    <s v="Jar Idrettslag"/>
    <m/>
    <m/>
    <m/>
    <m/>
    <x v="5"/>
    <x v="5"/>
    <m/>
    <m/>
    <m/>
    <m/>
    <n v="0"/>
    <s v="Ingen avgiftsbehandling"/>
    <s v="Betaling for faktura nummer 1105 til Jar Idrettslag"/>
    <n v="-4140"/>
    <s v="NOK"/>
    <n v="-4140"/>
    <n v="1105"/>
    <s v="-1176048.65"/>
  </r>
  <r>
    <n v="407"/>
    <n v="2025"/>
    <m/>
    <d v="2025-02-2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021.18"/>
    <s v="NOK"/>
    <n v="-1021.18"/>
    <m/>
    <s v="-1177069.83"/>
  </r>
  <r>
    <n v="576"/>
    <n v="2025"/>
    <s v="Vipps"/>
    <d v="2025-02-2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930"/>
    <s v="NOK"/>
    <n v="-3930"/>
    <m/>
    <s v="-1180999.83"/>
  </r>
  <r>
    <n v="666"/>
    <n v="2025"/>
    <s v="Stripe"/>
    <d v="2025-02-27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2566"/>
    <s v="NOK"/>
    <n v="-2566"/>
    <m/>
    <s v="-1183565.83"/>
  </r>
  <r>
    <n v="407"/>
    <n v="2025"/>
    <m/>
    <d v="2025-02-2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179.4100000000001"/>
    <s v="NOK"/>
    <n v="-1179.4100000000001"/>
    <m/>
    <s v="-1184745.24"/>
  </r>
  <r>
    <n v="576"/>
    <n v="2025"/>
    <s v="Vipps"/>
    <d v="2025-02-2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.25"/>
    <s v="NOK"/>
    <n v="-98.25"/>
    <m/>
    <s v="-1184843.49"/>
  </r>
  <r>
    <n v="576"/>
    <n v="2025"/>
    <s v="Vipps"/>
    <d v="2025-02-2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778.32"/>
    <s v="NOK"/>
    <n v="-1778.32"/>
    <m/>
    <s v="-1186621.81"/>
  </r>
  <r>
    <n v="609"/>
    <n v="2025"/>
    <s v="Izettle"/>
    <d v="2025-02-28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835.07"/>
    <s v="NOK"/>
    <n v="-835.07"/>
    <m/>
    <s v="-1187456.88"/>
  </r>
  <r>
    <n v="649"/>
    <n v="2025"/>
    <s v="Stripe"/>
    <d v="2025-02-28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70753"/>
    <s v="NOK"/>
    <n v="-70753"/>
    <m/>
    <s v="-1258209.88"/>
  </r>
  <r>
    <n v="826"/>
    <n v="2025"/>
    <s v="Zettle-Sales-Report-20250201-20250228.pdf"/>
    <d v="2025-02-28T00:00:00"/>
    <m/>
    <x v="10"/>
    <x v="10"/>
    <n v="10062"/>
    <s v="Izettle Merchant Services AS"/>
    <m/>
    <m/>
    <m/>
    <m/>
    <x v="0"/>
    <x v="0"/>
    <m/>
    <m/>
    <m/>
    <m/>
    <n v="0"/>
    <s v="Ingen avgiftsbehandling"/>
    <s v="Zettle-Sales-Report-20250201-20250228.pdf"/>
    <n v="3708.65"/>
    <s v="NOK"/>
    <n v="3708.65"/>
    <m/>
    <s v="-1254501.23"/>
  </r>
  <r>
    <n v="1001108"/>
    <n v="2025"/>
    <s v="Faktura nummer 1108 til Eiksmarka Ishockeyklubb (10039)"/>
    <d v="2025-03-03T00:00:00"/>
    <d v="2025-03-10T00:00:00"/>
    <x v="10"/>
    <x v="10"/>
    <n v="10039"/>
    <s v="Eiksmarka Ishockeyklubb"/>
    <m/>
    <m/>
    <m/>
    <s v="Sofi Kulvik"/>
    <x v="3"/>
    <x v="3"/>
    <m/>
    <m/>
    <m/>
    <m/>
    <n v="0"/>
    <s v="Ingen avgiftsbehandling"/>
    <s v="Faktura nummer 1108 til Eiksmarka Ishockeyklubb (10039)"/>
    <n v="13500"/>
    <s v="NOK"/>
    <n v="13500"/>
    <n v="1108"/>
    <s v="-1241001.23"/>
  </r>
  <r>
    <n v="407"/>
    <n v="2025"/>
    <m/>
    <d v="2025-03-0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22.79999999999995"/>
    <s v="NOK"/>
    <n v="-622.79999999999995"/>
    <m/>
    <s v="-1241624.03"/>
  </r>
  <r>
    <n v="576"/>
    <n v="2025"/>
    <s v="Vipps"/>
    <d v="2025-03-0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7.5"/>
    <s v="NOK"/>
    <n v="-2947.5"/>
    <m/>
    <s v="-1244571.53"/>
  </r>
  <r>
    <n v="609"/>
    <n v="2025"/>
    <s v="Izettle"/>
    <d v="2025-03-03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35.369999999999997"/>
    <s v="NOK"/>
    <n v="-35.369999999999997"/>
    <m/>
    <s v="-1244606.90"/>
  </r>
  <r>
    <n v="650"/>
    <n v="2025"/>
    <s v="Betaling: Faktura nummer 1106 til Jar Idrettslag (10023)"/>
    <d v="2025-03-03T00:00:00"/>
    <m/>
    <x v="10"/>
    <x v="10"/>
    <n v="10023"/>
    <s v="Jar Idrettslag"/>
    <m/>
    <m/>
    <m/>
    <m/>
    <x v="5"/>
    <x v="5"/>
    <m/>
    <m/>
    <m/>
    <m/>
    <n v="0"/>
    <s v="Ingen avgiftsbehandling"/>
    <s v="Betaling: Faktura nummer 1106 til Jar Idrettslag (10023)"/>
    <n v="-9377.7800000000007"/>
    <s v="NOK"/>
    <n v="-9377.7800000000007"/>
    <n v="1106"/>
    <s v="-1253984.68"/>
  </r>
  <r>
    <n v="667"/>
    <n v="2025"/>
    <s v="Stripe"/>
    <d v="2025-03-03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86696"/>
    <s v="NOK"/>
    <n v="-86696"/>
    <m/>
    <s v="-1340680.68"/>
  </r>
  <r>
    <n v="1001109"/>
    <n v="2025"/>
    <s v="Faktura nummer 1109 til Kyllings Tømrertjenester AS (10070)"/>
    <d v="2025-03-04T00:00:00"/>
    <d v="2025-03-14T00:00:00"/>
    <x v="10"/>
    <x v="10"/>
    <n v="10070"/>
    <s v="Kyllings Tømrertjenester AS"/>
    <m/>
    <m/>
    <m/>
    <s v="Sofi Kulvik"/>
    <x v="5"/>
    <x v="5"/>
    <m/>
    <m/>
    <m/>
    <m/>
    <n v="0"/>
    <s v="Ingen avgiftsbehandling"/>
    <s v="Faktura nummer 1109 til Kyllings Tømrertjenester AS (10070)"/>
    <n v="24375"/>
    <s v="NOK"/>
    <n v="24375"/>
    <n v="1109"/>
    <s v="-1316305.68"/>
  </r>
  <r>
    <n v="407"/>
    <n v="2025"/>
    <m/>
    <d v="2025-03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443.8599999999997"/>
    <s v="NOK"/>
    <n v="-4443.8599999999997"/>
    <m/>
    <s v="-1320749.54"/>
  </r>
  <r>
    <n v="407"/>
    <n v="2025"/>
    <m/>
    <d v="2025-03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622.35"/>
    <s v="NOK"/>
    <n v="-3622.35"/>
    <m/>
    <s v="-1324371.89"/>
  </r>
  <r>
    <n v="407"/>
    <n v="2025"/>
    <m/>
    <d v="2025-03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12.18"/>
    <s v="NOK"/>
    <n v="-412.18"/>
    <m/>
    <s v="-1324784.07"/>
  </r>
  <r>
    <n v="407"/>
    <n v="2025"/>
    <m/>
    <d v="2025-03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8.42"/>
    <s v="NOK"/>
    <n v="-88.42"/>
    <m/>
    <s v="-1324872.49"/>
  </r>
  <r>
    <n v="576"/>
    <n v="2025"/>
    <s v="Vipps"/>
    <d v="2025-03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912.5"/>
    <s v="NOK"/>
    <n v="-4912.5"/>
    <m/>
    <s v="-1329784.99"/>
  </r>
  <r>
    <n v="576"/>
    <n v="2025"/>
    <s v="Vipps"/>
    <d v="2025-03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438.75"/>
    <s v="NOK"/>
    <n v="-3438.75"/>
    <m/>
    <s v="-1333223.74"/>
  </r>
  <r>
    <n v="576"/>
    <n v="2025"/>
    <s v="Vipps"/>
    <d v="2025-03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274.67"/>
    <s v="NOK"/>
    <n v="-3274.67"/>
    <m/>
    <s v="-1336498.41"/>
  </r>
  <r>
    <n v="576"/>
    <n v="2025"/>
    <s v="Vipps"/>
    <d v="2025-03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.95"/>
    <s v="NOK"/>
    <n v="-58.95"/>
    <m/>
    <s v="-1336557.36"/>
  </r>
  <r>
    <n v="576"/>
    <n v="2025"/>
    <s v="Vipps"/>
    <d v="2025-03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9.5"/>
    <s v="NOK"/>
    <n v="-589.5"/>
    <m/>
    <s v="-1337146.86"/>
  </r>
  <r>
    <n v="407"/>
    <n v="2025"/>
    <m/>
    <d v="2025-03-0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22.7"/>
    <s v="NOK"/>
    <n v="-822.7"/>
    <m/>
    <s v="-1337969.56"/>
  </r>
  <r>
    <n v="609"/>
    <n v="2025"/>
    <s v="Izettle"/>
    <d v="2025-03-05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24.56"/>
    <s v="NOK"/>
    <n v="-24.56"/>
    <m/>
    <s v="-1337994.12"/>
  </r>
  <r>
    <n v="407"/>
    <n v="2025"/>
    <m/>
    <d v="2025-03-0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520.1"/>
    <s v="NOK"/>
    <n v="-1520.1"/>
    <m/>
    <s v="-1339514.22"/>
  </r>
  <r>
    <n v="609"/>
    <n v="2025"/>
    <s v="Izettle"/>
    <d v="2025-03-06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49.12"/>
    <s v="NOK"/>
    <n v="-49.12"/>
    <m/>
    <s v="-1339563.34"/>
  </r>
  <r>
    <n v="666"/>
    <n v="2025"/>
    <s v="Stripe"/>
    <d v="2025-03-06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93024"/>
    <s v="NOK"/>
    <n v="-93024"/>
    <m/>
    <s v="-1432587.34"/>
  </r>
  <r>
    <n v="407"/>
    <n v="2025"/>
    <m/>
    <d v="2025-03-0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292.28"/>
    <s v="NOK"/>
    <n v="-1292.28"/>
    <m/>
    <s v="-1433879.62"/>
  </r>
  <r>
    <n v="609"/>
    <n v="2025"/>
    <s v="Izettle"/>
    <d v="2025-03-07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917.61"/>
    <s v="NOK"/>
    <n v="-917.61"/>
    <m/>
    <s v="-1434797.23"/>
  </r>
  <r>
    <n v="636"/>
    <n v="2025"/>
    <s v="Payex -rubic"/>
    <d v="2025-03-07T00:00:00"/>
    <m/>
    <x v="10"/>
    <x v="10"/>
    <n v="10036"/>
    <s v="Rubic AS"/>
    <m/>
    <m/>
    <m/>
    <m/>
    <x v="0"/>
    <x v="0"/>
    <m/>
    <m/>
    <m/>
    <m/>
    <n v="0"/>
    <s v="Ingen avgiftsbehandling"/>
    <s v="Payex -rubic"/>
    <n v="-117802.55"/>
    <s v="NOK"/>
    <n v="-117802.55"/>
    <m/>
    <s v="-1552599.78"/>
  </r>
  <r>
    <n v="636"/>
    <n v="2025"/>
    <s v="Payex -rubic"/>
    <d v="2025-03-07T00:00:00"/>
    <m/>
    <x v="10"/>
    <x v="10"/>
    <n v="10036"/>
    <s v="Rubic AS"/>
    <m/>
    <m/>
    <m/>
    <m/>
    <x v="0"/>
    <x v="0"/>
    <m/>
    <m/>
    <m/>
    <m/>
    <n v="0"/>
    <s v="Ingen avgiftsbehandling"/>
    <s v="Payex -rubic"/>
    <n v="-29992.5"/>
    <s v="NOK"/>
    <n v="-29992.5"/>
    <m/>
    <s v="-1582592.28"/>
  </r>
  <r>
    <n v="660"/>
    <n v="2025"/>
    <n v="1934"/>
    <d v="2025-03-07T00:00:00"/>
    <m/>
    <x v="10"/>
    <x v="10"/>
    <n v="10031"/>
    <s v="Vipps AS"/>
    <m/>
    <m/>
    <m/>
    <m/>
    <x v="0"/>
    <x v="0"/>
    <m/>
    <m/>
    <m/>
    <m/>
    <n v="0"/>
    <s v="Ingen avgiftsbehandling"/>
    <n v="1934"/>
    <n v="-339.94"/>
    <s v="NOK"/>
    <n v="-339.94"/>
    <m/>
    <s v="-1582932.22"/>
  </r>
  <r>
    <n v="661"/>
    <n v="2025"/>
    <s v="Betaling: Faktura nummer 1097 til Julie Sofie Franksdatter Aas (10048)"/>
    <d v="2025-03-07T00:00:00"/>
    <m/>
    <x v="10"/>
    <x v="10"/>
    <n v="10048"/>
    <s v="Julie Sofie Franksdatter Aas"/>
    <m/>
    <m/>
    <m/>
    <s v="Sofi Kulvik"/>
    <x v="6"/>
    <x v="6"/>
    <m/>
    <m/>
    <m/>
    <m/>
    <n v="0"/>
    <s v="Ingen avgiftsbehandling"/>
    <s v="Betaling: Faktura nummer 1097 til Julie Sofie Franksdatter Aas (10048)"/>
    <n v="-9139"/>
    <s v="NOK"/>
    <n v="-9139"/>
    <n v="1097"/>
    <s v="-1592071.22"/>
  </r>
  <r>
    <n v="407"/>
    <n v="2025"/>
    <m/>
    <d v="2025-03-1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71.86"/>
    <s v="NOK"/>
    <n v="-271.86"/>
    <m/>
    <s v="-1592343.08"/>
  </r>
  <r>
    <n v="609"/>
    <n v="2025"/>
    <s v="Izettle"/>
    <d v="2025-03-10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133.61000000000001"/>
    <s v="NOK"/>
    <n v="-133.61000000000001"/>
    <m/>
    <s v="-1592476.69"/>
  </r>
  <r>
    <n v="651"/>
    <n v="2025"/>
    <s v="Betaling: Faktura nummer 1109 til Kyllings Tømrertjenester AS (10070)"/>
    <d v="2025-03-10T00:00:00"/>
    <m/>
    <x v="10"/>
    <x v="10"/>
    <n v="10070"/>
    <s v="Kyllings Tømrertjenester AS"/>
    <m/>
    <m/>
    <m/>
    <s v="Sofi Kulvik"/>
    <x v="5"/>
    <x v="5"/>
    <m/>
    <m/>
    <m/>
    <m/>
    <n v="0"/>
    <s v="Ingen avgiftsbehandling"/>
    <s v="Betaling: Faktura nummer 1109 til Kyllings Tømrertjenester AS (10070)"/>
    <n v="-24375"/>
    <s v="NOK"/>
    <n v="-24375"/>
    <n v="1109"/>
    <s v="-1616851.69"/>
  </r>
  <r>
    <n v="669"/>
    <n v="2025"/>
    <s v="Betaling: Faktura nummer 1108 til Eiksmarka Ishockeyklubb (10039)"/>
    <d v="2025-03-10T00:00:00"/>
    <m/>
    <x v="10"/>
    <x v="10"/>
    <n v="10039"/>
    <s v="Eiksmarka Ishockeyklubb"/>
    <m/>
    <m/>
    <m/>
    <s v="Sofi Kulvik"/>
    <x v="3"/>
    <x v="3"/>
    <m/>
    <m/>
    <m/>
    <m/>
    <n v="0"/>
    <s v="Ingen avgiftsbehandling"/>
    <s v="Betaling: Faktura nummer 1108 til Eiksmarka Ishockeyklubb (10039)"/>
    <n v="-13500"/>
    <s v="NOK"/>
    <n v="-13500"/>
    <n v="1108"/>
    <s v="-1630351.69"/>
  </r>
  <r>
    <n v="407"/>
    <n v="2025"/>
    <m/>
    <d v="2025-03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359.37"/>
    <s v="NOK"/>
    <n v="-3359.37"/>
    <m/>
    <s v="-1633711.06"/>
  </r>
  <r>
    <n v="407"/>
    <n v="2025"/>
    <m/>
    <d v="2025-03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596.06"/>
    <s v="NOK"/>
    <n v="-2596.06"/>
    <m/>
    <s v="-1636307.12"/>
  </r>
  <r>
    <n v="407"/>
    <n v="2025"/>
    <m/>
    <d v="2025-03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24.15"/>
    <s v="NOK"/>
    <n v="-224.15"/>
    <m/>
    <s v="-1636531.27"/>
  </r>
  <r>
    <n v="576"/>
    <n v="2025"/>
    <s v="Vipps"/>
    <d v="2025-03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.95"/>
    <s v="NOK"/>
    <n v="-58.95"/>
    <m/>
    <s v="-1636590.22"/>
  </r>
  <r>
    <n v="609"/>
    <n v="2025"/>
    <s v="Izettle"/>
    <d v="2025-03-11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24.56"/>
    <s v="NOK"/>
    <n v="-24.56"/>
    <m/>
    <s v="-1636614.78"/>
  </r>
  <r>
    <n v="407"/>
    <n v="2025"/>
    <m/>
    <d v="2025-03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570.89"/>
    <s v="NOK"/>
    <n v="-1570.89"/>
    <m/>
    <s v="-1638185.67"/>
  </r>
  <r>
    <n v="407"/>
    <n v="2025"/>
    <m/>
    <d v="2025-03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27.42"/>
    <s v="NOK"/>
    <n v="-327.42"/>
    <m/>
    <s v="-1638513.09"/>
  </r>
  <r>
    <n v="660"/>
    <n v="2025"/>
    <n v="1934"/>
    <d v="2025-03-13T00:00:00"/>
    <m/>
    <x v="10"/>
    <x v="10"/>
    <n v="10031"/>
    <s v="Vipps AS"/>
    <m/>
    <m/>
    <m/>
    <m/>
    <x v="0"/>
    <x v="0"/>
    <m/>
    <m/>
    <m/>
    <m/>
    <n v="0"/>
    <s v="Ingen avgiftsbehandling"/>
    <n v="1934"/>
    <n v="-398.89"/>
    <s v="NOK"/>
    <n v="-398.89"/>
    <m/>
    <s v="-1638911.98"/>
  </r>
  <r>
    <n v="666"/>
    <n v="2025"/>
    <s v="Stripe"/>
    <d v="2025-03-13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47481"/>
    <s v="NOK"/>
    <n v="-47481"/>
    <m/>
    <s v="-1686392.98"/>
  </r>
  <r>
    <n v="458"/>
    <n v="2025"/>
    <m/>
    <d v="2025-03-14T00:00:00"/>
    <m/>
    <x v="10"/>
    <x v="10"/>
    <n v="10031"/>
    <s v="Vipps AS"/>
    <m/>
    <m/>
    <m/>
    <m/>
    <x v="0"/>
    <x v="0"/>
    <m/>
    <m/>
    <m/>
    <m/>
    <n v="0"/>
    <s v="Ingen avgiftsbehandling"/>
    <m/>
    <n v="-760.2"/>
    <s v="NOK"/>
    <n v="-760.2"/>
    <m/>
    <s v="-1687153.18"/>
  </r>
  <r>
    <n v="609"/>
    <n v="2025"/>
    <s v="Izettle"/>
    <d v="2025-03-14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965.73"/>
    <s v="NOK"/>
    <n v="-965.73"/>
    <m/>
    <s v="-1688118.91"/>
  </r>
  <r>
    <n v="660"/>
    <n v="2025"/>
    <n v="1934"/>
    <d v="2025-03-14T00:00:00"/>
    <m/>
    <x v="10"/>
    <x v="10"/>
    <n v="10031"/>
    <s v="Vipps AS"/>
    <m/>
    <m/>
    <m/>
    <m/>
    <x v="0"/>
    <x v="0"/>
    <m/>
    <m/>
    <m/>
    <m/>
    <n v="0"/>
    <s v="Ingen avgiftsbehandling"/>
    <n v="1934"/>
    <n v="-982.5"/>
    <s v="NOK"/>
    <n v="-982.5"/>
    <m/>
    <s v="-1689101.41"/>
  </r>
  <r>
    <n v="458"/>
    <n v="2025"/>
    <m/>
    <d v="2025-03-17T00:00:00"/>
    <m/>
    <x v="10"/>
    <x v="10"/>
    <n v="10031"/>
    <s v="Vipps AS"/>
    <m/>
    <m/>
    <m/>
    <m/>
    <x v="0"/>
    <x v="0"/>
    <m/>
    <m/>
    <m/>
    <m/>
    <n v="0"/>
    <s v="Ingen avgiftsbehandling"/>
    <m/>
    <n v="-235.77"/>
    <s v="NOK"/>
    <n v="-235.77"/>
    <m/>
    <s v="-1689337.18"/>
  </r>
  <r>
    <n v="609"/>
    <n v="2025"/>
    <s v="Izettle"/>
    <d v="2025-03-17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179.79"/>
    <s v="NOK"/>
    <n v="-179.79"/>
    <m/>
    <s v="-1689516.97"/>
  </r>
  <r>
    <n v="458"/>
    <n v="2025"/>
    <m/>
    <d v="2025-03-18T00:00:00"/>
    <m/>
    <x v="10"/>
    <x v="10"/>
    <n v="10031"/>
    <s v="Vipps AS"/>
    <m/>
    <m/>
    <m/>
    <m/>
    <x v="0"/>
    <x v="0"/>
    <m/>
    <m/>
    <m/>
    <m/>
    <n v="0"/>
    <s v="Ingen avgiftsbehandling"/>
    <m/>
    <n v="-78.959999999999994"/>
    <s v="NOK"/>
    <n v="-78.959999999999994"/>
    <m/>
    <s v="-1689595.93"/>
  </r>
  <r>
    <n v="576"/>
    <n v="2025"/>
    <s v="Vipps"/>
    <d v="2025-03-1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2477.13"/>
    <s v="NOK"/>
    <n v="-12477.13"/>
    <m/>
    <s v="-1702073.06"/>
  </r>
  <r>
    <n v="576"/>
    <n v="2025"/>
    <s v="Vipps"/>
    <d v="2025-03-1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9.12"/>
    <s v="NOK"/>
    <n v="-49.12"/>
    <m/>
    <s v="-1702122.18"/>
  </r>
  <r>
    <n v="576"/>
    <n v="2025"/>
    <s v="Vipps"/>
    <d v="2025-03-1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7.37"/>
    <s v="NOK"/>
    <n v="-147.37"/>
    <m/>
    <s v="-1702269.55"/>
  </r>
  <r>
    <n v="609"/>
    <n v="2025"/>
    <s v="Izettle"/>
    <d v="2025-03-18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24.56"/>
    <s v="NOK"/>
    <n v="-24.56"/>
    <m/>
    <s v="-1702294.11"/>
  </r>
  <r>
    <n v="458"/>
    <n v="2025"/>
    <m/>
    <d v="2025-03-19T00:00:00"/>
    <m/>
    <x v="10"/>
    <x v="10"/>
    <n v="10031"/>
    <s v="Vipps AS"/>
    <m/>
    <m/>
    <m/>
    <m/>
    <x v="0"/>
    <x v="0"/>
    <m/>
    <m/>
    <m/>
    <m/>
    <n v="0"/>
    <s v="Ingen avgiftsbehandling"/>
    <m/>
    <n v="-33.130000000000003"/>
    <s v="NOK"/>
    <n v="-33.130000000000003"/>
    <m/>
    <s v="-1702327.24"/>
  </r>
  <r>
    <n v="576"/>
    <n v="2025"/>
    <s v="Vipps"/>
    <d v="2025-03-1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7.37"/>
    <s v="NOK"/>
    <n v="-147.37"/>
    <m/>
    <s v="-1702474.61"/>
  </r>
  <r>
    <n v="1001110"/>
    <n v="2025"/>
    <s v="Faktura nummer 1110 til Bjerke Dagligvare AS (10071)"/>
    <d v="2025-03-20T00:00:00"/>
    <d v="2025-04-19T00:00:00"/>
    <x v="10"/>
    <x v="10"/>
    <n v="10071"/>
    <s v="Bjerke Dagligvare AS"/>
    <m/>
    <m/>
    <m/>
    <s v="Sofi Kulvik"/>
    <x v="6"/>
    <x v="6"/>
    <m/>
    <m/>
    <m/>
    <m/>
    <n v="0"/>
    <s v="Ingen avgiftsbehandling"/>
    <s v="Faktura nummer 1110 til Bjerke Dagligvare AS (10071)"/>
    <n v="37500"/>
    <s v="NOK"/>
    <n v="37500"/>
    <n v="1110"/>
    <s v="-1664974.61"/>
  </r>
  <r>
    <n v="609"/>
    <n v="2025"/>
    <s v="Izettle"/>
    <d v="2025-03-20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49.12"/>
    <s v="NOK"/>
    <n v="-49.12"/>
    <m/>
    <s v="-1665023.73"/>
  </r>
  <r>
    <n v="666"/>
    <n v="2025"/>
    <s v="Stripe"/>
    <d v="2025-03-20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13462"/>
    <s v="NOK"/>
    <n v="-13462"/>
    <m/>
    <s v="-1678485.73"/>
  </r>
  <r>
    <n v="1001111"/>
    <n v="2025"/>
    <s v="Faktura nummer 1111 til Bærum og omegn Hesteavlsforening (10072)"/>
    <d v="2025-03-21T00:00:00"/>
    <d v="2025-03-31T00:00:00"/>
    <x v="10"/>
    <x v="10"/>
    <n v="10072"/>
    <s v="Bærum og omegn Hesteavlsforening"/>
    <m/>
    <m/>
    <m/>
    <s v="Sofi Kulvik"/>
    <x v="4"/>
    <x v="4"/>
    <m/>
    <m/>
    <m/>
    <m/>
    <n v="0"/>
    <s v="Ingen avgiftsbehandling"/>
    <s v="Faktura nummer 1111 til Bærum og omegn Hesteavlsforening (10072)"/>
    <n v="2100"/>
    <s v="NOK"/>
    <n v="2100"/>
    <n v="1111"/>
    <s v="-1676385.73"/>
  </r>
  <r>
    <n v="1001112"/>
    <n v="2025"/>
    <s v="Faktura nummer 1112 til Globus Event Astri Østvik Morin (10064)"/>
    <d v="2025-03-21T00:00:00"/>
    <d v="2025-03-31T00:00:00"/>
    <x v="10"/>
    <x v="10"/>
    <n v="10064"/>
    <s v="Globus Event Astri Østvik Morin"/>
    <m/>
    <m/>
    <m/>
    <s v="Sofi Kulvik"/>
    <x v="4"/>
    <x v="4"/>
    <m/>
    <m/>
    <m/>
    <m/>
    <n v="0"/>
    <s v="Ingen avgiftsbehandling"/>
    <s v="Faktura nummer 1112 til Globus Event Astri Østvik Morin (10064)"/>
    <n v="2100"/>
    <s v="NOK"/>
    <n v="2100"/>
    <n v="1112"/>
    <s v="-1674285.73"/>
  </r>
  <r>
    <n v="609"/>
    <n v="2025"/>
    <s v="Izettle"/>
    <d v="2025-03-21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964.25"/>
    <s v="NOK"/>
    <n v="-964.25"/>
    <m/>
    <s v="-1675249.98"/>
  </r>
  <r>
    <n v="636"/>
    <n v="2025"/>
    <s v="Payex -rubic"/>
    <d v="2025-03-21T00:00:00"/>
    <m/>
    <x v="10"/>
    <x v="10"/>
    <n v="10036"/>
    <s v="Rubic AS"/>
    <m/>
    <m/>
    <m/>
    <m/>
    <x v="0"/>
    <x v="0"/>
    <m/>
    <m/>
    <m/>
    <m/>
    <n v="0"/>
    <s v="Ingen avgiftsbehandling"/>
    <s v="Payex -rubic"/>
    <n v="-101010.81"/>
    <s v="NOK"/>
    <n v="-101010.81"/>
    <m/>
    <s v="-1776260.79"/>
  </r>
  <r>
    <n v="636"/>
    <n v="2025"/>
    <s v="Payex -rubic"/>
    <d v="2025-03-21T00:00:00"/>
    <m/>
    <x v="10"/>
    <x v="10"/>
    <n v="10036"/>
    <s v="Rubic AS"/>
    <m/>
    <m/>
    <m/>
    <m/>
    <x v="0"/>
    <x v="0"/>
    <m/>
    <m/>
    <m/>
    <m/>
    <n v="0"/>
    <s v="Ingen avgiftsbehandling"/>
    <s v="Payex -rubic"/>
    <n v="-45292.5"/>
    <s v="NOK"/>
    <n v="-45292.5"/>
    <m/>
    <s v="-1821553.29"/>
  </r>
  <r>
    <n v="609"/>
    <n v="2025"/>
    <s v="Izettle"/>
    <d v="2025-03-24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49.12"/>
    <s v="NOK"/>
    <n v="-49.12"/>
    <m/>
    <s v="-1821602.41"/>
  </r>
  <r>
    <n v="640"/>
    <n v="2025"/>
    <s v="Betaling: Faktura nummer 1112 til Globus Event Astri Østvik Morin (10064)"/>
    <d v="2025-03-24T00:00:00"/>
    <m/>
    <x v="10"/>
    <x v="10"/>
    <n v="10064"/>
    <s v="Globus Event Astri Østvik Morin"/>
    <m/>
    <m/>
    <m/>
    <s v="Sofi Kulvik"/>
    <x v="4"/>
    <x v="4"/>
    <m/>
    <m/>
    <m/>
    <m/>
    <n v="0"/>
    <s v="Ingen avgiftsbehandling"/>
    <s v="Betaling: Faktura nummer 1112 til Globus Event Astri Østvik Morin (10064)"/>
    <n v="-2100"/>
    <s v="NOK"/>
    <n v="-2100"/>
    <n v="1112"/>
    <s v="-1823702.41"/>
  </r>
  <r>
    <n v="458"/>
    <n v="2025"/>
    <m/>
    <d v="2025-03-25T00:00:00"/>
    <m/>
    <x v="10"/>
    <x v="10"/>
    <n v="10031"/>
    <s v="Vipps AS"/>
    <m/>
    <m/>
    <m/>
    <m/>
    <x v="0"/>
    <x v="0"/>
    <m/>
    <m/>
    <m/>
    <m/>
    <n v="0"/>
    <s v="Ingen avgiftsbehandling"/>
    <m/>
    <n v="-33.130000000000003"/>
    <s v="NOK"/>
    <n v="-33.130000000000003"/>
    <m/>
    <s v="-1823735.54"/>
  </r>
  <r>
    <n v="576"/>
    <n v="2025"/>
    <s v="Vipps"/>
    <d v="2025-03-2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5296.9"/>
    <s v="NOK"/>
    <n v="-15296.9"/>
    <m/>
    <s v="-1839032.44"/>
  </r>
  <r>
    <n v="576"/>
    <n v="2025"/>
    <s v="Vipps"/>
    <d v="2025-03-2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7.37"/>
    <s v="NOK"/>
    <n v="-147.37"/>
    <m/>
    <s v="-1839179.81"/>
  </r>
  <r>
    <n v="609"/>
    <n v="2025"/>
    <s v="Izettle"/>
    <d v="2025-03-25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155.22999999999999"/>
    <s v="NOK"/>
    <n v="-155.22999999999999"/>
    <m/>
    <s v="-1839335.04"/>
  </r>
  <r>
    <n v="609"/>
    <n v="2025"/>
    <s v="Izettle"/>
    <d v="2025-03-27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108.07"/>
    <s v="NOK"/>
    <n v="-108.07"/>
    <m/>
    <s v="-1839443.11"/>
  </r>
  <r>
    <n v="666"/>
    <n v="2025"/>
    <s v="Stripe"/>
    <d v="2025-03-27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21471"/>
    <s v="NOK"/>
    <n v="-21471"/>
    <m/>
    <s v="-1860914.11"/>
  </r>
  <r>
    <n v="1001113"/>
    <n v="2025"/>
    <s v="Faktura nummer 1113 til Eiksmarka Ishockeyklubb (10039)"/>
    <d v="2025-03-28T00:00:00"/>
    <d v="2025-04-04T00:00:00"/>
    <x v="10"/>
    <x v="10"/>
    <n v="10039"/>
    <s v="Eiksmarka Ishockeyklubb"/>
    <m/>
    <m/>
    <m/>
    <s v="Sofi Kulvik"/>
    <x v="3"/>
    <x v="3"/>
    <m/>
    <m/>
    <m/>
    <m/>
    <n v="0"/>
    <s v="Ingen avgiftsbehandling"/>
    <s v="Faktura nummer 1113 til Eiksmarka Ishockeyklubb (10039)"/>
    <n v="13500"/>
    <s v="NOK"/>
    <n v="13500"/>
    <n v="1113"/>
    <s v="-1847414.11"/>
  </r>
  <r>
    <n v="572"/>
    <n v="2025"/>
    <m/>
    <d v="2025-03-28T00:00:00"/>
    <m/>
    <x v="10"/>
    <x v="10"/>
    <n v="10031"/>
    <s v="Vipps AS"/>
    <m/>
    <m/>
    <m/>
    <m/>
    <x v="0"/>
    <x v="0"/>
    <m/>
    <m/>
    <m/>
    <m/>
    <n v="0"/>
    <s v="Ingen avgiftsbehandling"/>
    <m/>
    <n v="-23.38"/>
    <s v="NOK"/>
    <n v="-23.38"/>
    <m/>
    <s v="-1847437.49"/>
  </r>
  <r>
    <n v="609"/>
    <n v="2025"/>
    <s v="Izettle"/>
    <d v="2025-03-28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1188.78"/>
    <s v="NOK"/>
    <n v="-1188.78"/>
    <m/>
    <s v="-1848626.27"/>
  </r>
  <r>
    <n v="668"/>
    <n v="2025"/>
    <s v="Stripe"/>
    <d v="2025-03-28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75191"/>
    <s v="NOK"/>
    <n v="-75191"/>
    <m/>
    <s v="-1923817.27"/>
  </r>
  <r>
    <n v="814"/>
    <n v="2025"/>
    <s v="Bærum idrettsråd, feil, refundert i mai"/>
    <d v="2025-03-28T00:00:00"/>
    <m/>
    <x v="10"/>
    <x v="10"/>
    <n v="10063"/>
    <s v="Bærum idrettstråd"/>
    <m/>
    <m/>
    <m/>
    <m/>
    <x v="0"/>
    <x v="0"/>
    <m/>
    <m/>
    <m/>
    <m/>
    <n v="0"/>
    <s v="Ingen avgiftsbehandling"/>
    <s v="Bærum idrettsråd, feil, refundert i mai"/>
    <n v="-13375"/>
    <s v="NOK"/>
    <n v="-13375"/>
    <m/>
    <s v="-1937192.27"/>
  </r>
  <r>
    <n v="609"/>
    <n v="2025"/>
    <s v="Izettle"/>
    <d v="2025-03-31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93.34"/>
    <s v="NOK"/>
    <n v="-93.34"/>
    <m/>
    <s v="-1937285.61"/>
  </r>
  <r>
    <n v="631"/>
    <n v="2025"/>
    <s v="Bærum kommune"/>
    <d v="2025-03-31T00:00:00"/>
    <m/>
    <x v="10"/>
    <x v="10"/>
    <n v="10005"/>
    <s v="Bærum Kommune"/>
    <m/>
    <m/>
    <m/>
    <m/>
    <x v="0"/>
    <x v="0"/>
    <m/>
    <m/>
    <m/>
    <m/>
    <n v="0"/>
    <s v="Ingen avgiftsbehandling"/>
    <s v="Bærum kommune"/>
    <n v="-24620"/>
    <s v="NOK"/>
    <n v="-24620"/>
    <m/>
    <s v="-1961905.61"/>
  </r>
  <r>
    <n v="641"/>
    <n v="2025"/>
    <s v="Betaling: Faktura nummer 1111 til Bærum og omegn Hesteavlsforening (10072)"/>
    <d v="2025-03-31T00:00:00"/>
    <m/>
    <x v="10"/>
    <x v="10"/>
    <n v="10072"/>
    <s v="Bærum og omegn Hesteavlsforening"/>
    <m/>
    <m/>
    <m/>
    <s v="Sofi Kulvik"/>
    <x v="4"/>
    <x v="4"/>
    <m/>
    <m/>
    <m/>
    <m/>
    <n v="0"/>
    <s v="Ingen avgiftsbehandling"/>
    <s v="Betaling: Faktura nummer 1111 til Bærum og omegn Hesteavlsforening (10072)"/>
    <n v="-2100"/>
    <s v="NOK"/>
    <n v="-2100"/>
    <n v="1111"/>
    <s v="-1964005.61"/>
  </r>
  <r>
    <n v="672"/>
    <n v="2025"/>
    <s v="Rubic Q1"/>
    <d v="2025-03-31T00:00:00"/>
    <m/>
    <x v="10"/>
    <x v="10"/>
    <n v="10036"/>
    <s v="Rubic AS"/>
    <m/>
    <m/>
    <m/>
    <m/>
    <x v="0"/>
    <x v="0"/>
    <m/>
    <m/>
    <m/>
    <m/>
    <n v="0"/>
    <s v="Ingen avgiftsbehandling"/>
    <s v="Rubic Q1"/>
    <n v="1320233.67"/>
    <s v="NOK"/>
    <n v="1320233.67"/>
    <m/>
    <s v="-643771.94"/>
  </r>
  <r>
    <n v="673"/>
    <n v="2025"/>
    <s v="Vipps Q1"/>
    <d v="2025-03-31T00:00:00"/>
    <m/>
    <x v="10"/>
    <x v="10"/>
    <n v="10031"/>
    <s v="Vipps AS"/>
    <m/>
    <m/>
    <m/>
    <m/>
    <x v="0"/>
    <x v="0"/>
    <m/>
    <m/>
    <m/>
    <m/>
    <n v="0"/>
    <s v="Ingen avgiftsbehandling"/>
    <s v="Vipps Q1"/>
    <n v="244993.51"/>
    <s v="NOK"/>
    <n v="244993.51"/>
    <m/>
    <s v="-398778.43"/>
  </r>
  <r>
    <n v="674"/>
    <n v="2025"/>
    <s v="Superintivte q1.pdf"/>
    <d v="2025-03-31T00:00:00"/>
    <m/>
    <x v="10"/>
    <x v="10"/>
    <n v="10030"/>
    <s v="Stripe innbetalinger"/>
    <m/>
    <m/>
    <m/>
    <m/>
    <x v="0"/>
    <x v="0"/>
    <m/>
    <m/>
    <m/>
    <m/>
    <n v="0"/>
    <s v="Ingen avgiftsbehandling"/>
    <s v="Superintivte q1.pdf"/>
    <n v="764493.37"/>
    <s v="NOK"/>
    <n v="764493.37"/>
    <m/>
    <s v="365714.94"/>
  </r>
  <r>
    <n v="827"/>
    <n v="2025"/>
    <s v="Zettle-Sales-Report-20250301-20250331.pdf"/>
    <d v="2025-03-31T00:00:00"/>
    <m/>
    <x v="10"/>
    <x v="10"/>
    <n v="10062"/>
    <s v="Izettle Merchant Services AS"/>
    <m/>
    <m/>
    <m/>
    <m/>
    <x v="0"/>
    <x v="0"/>
    <m/>
    <m/>
    <m/>
    <m/>
    <n v="0"/>
    <s v="Ingen avgiftsbehandling"/>
    <s v="Zettle-Sales-Report-20250301-20250331.pdf"/>
    <n v="5276.24"/>
    <s v="NOK"/>
    <n v="5276.24"/>
    <m/>
    <s v="370991.18"/>
  </r>
  <r>
    <n v="572"/>
    <n v="2025"/>
    <m/>
    <d v="2025-04-01T00:00:00"/>
    <m/>
    <x v="10"/>
    <x v="10"/>
    <n v="10031"/>
    <s v="Vipps AS"/>
    <m/>
    <m/>
    <m/>
    <m/>
    <x v="0"/>
    <x v="0"/>
    <m/>
    <m/>
    <m/>
    <m/>
    <n v="0"/>
    <s v="Ingen avgiftsbehandling"/>
    <m/>
    <n v="-54.04"/>
    <s v="NOK"/>
    <n v="-54.04"/>
    <m/>
    <s v="370937.14"/>
  </r>
  <r>
    <n v="572"/>
    <n v="2025"/>
    <m/>
    <d v="2025-04-01T00:00:00"/>
    <m/>
    <x v="10"/>
    <x v="10"/>
    <n v="10031"/>
    <s v="Vipps AS"/>
    <m/>
    <m/>
    <m/>
    <m/>
    <x v="0"/>
    <x v="0"/>
    <m/>
    <m/>
    <m/>
    <m/>
    <n v="0"/>
    <s v="Ingen avgiftsbehandling"/>
    <m/>
    <n v="-23.38"/>
    <s v="NOK"/>
    <n v="-23.38"/>
    <m/>
    <s v="370913.76"/>
  </r>
  <r>
    <n v="576"/>
    <n v="2025"/>
    <s v="Vipps"/>
    <d v="2025-04-0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86.9"/>
    <s v="NOK"/>
    <n v="-9886.9"/>
    <m/>
    <s v="361026.86"/>
  </r>
  <r>
    <n v="576"/>
    <n v="2025"/>
    <s v="Vipps"/>
    <d v="2025-04-0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75.5"/>
    <s v="NOK"/>
    <n v="-1375.5"/>
    <m/>
    <s v="359651.36"/>
  </r>
  <r>
    <n v="576"/>
    <n v="2025"/>
    <s v="Vipps"/>
    <d v="2025-04-0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0846.85"/>
    <s v="NOK"/>
    <n v="-10846.85"/>
    <m/>
    <s v="348804.51"/>
  </r>
  <r>
    <n v="609"/>
    <n v="2025"/>
    <s v="Izettle"/>
    <d v="2025-04-01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348.79"/>
    <s v="NOK"/>
    <n v="-348.79"/>
    <m/>
    <s v="348455.72"/>
  </r>
  <r>
    <n v="632"/>
    <n v="2025"/>
    <s v="Bærum kommune"/>
    <d v="2025-04-01T00:00:00"/>
    <m/>
    <x v="10"/>
    <x v="10"/>
    <n v="10005"/>
    <s v="Bærum Kommune"/>
    <m/>
    <m/>
    <m/>
    <m/>
    <x v="0"/>
    <x v="0"/>
    <m/>
    <m/>
    <m/>
    <m/>
    <n v="0"/>
    <s v="Ingen avgiftsbehandling"/>
    <s v="Bærum kommune"/>
    <n v="-23670"/>
    <s v="NOK"/>
    <n v="-23670"/>
    <m/>
    <s v="324785.72"/>
  </r>
  <r>
    <n v="572"/>
    <n v="2025"/>
    <m/>
    <d v="2025-04-02T00:00:00"/>
    <m/>
    <x v="10"/>
    <x v="10"/>
    <n v="10031"/>
    <s v="Vipps AS"/>
    <m/>
    <m/>
    <m/>
    <m/>
    <x v="0"/>
    <x v="0"/>
    <m/>
    <m/>
    <m/>
    <m/>
    <n v="0"/>
    <s v="Ingen avgiftsbehandling"/>
    <m/>
    <n v="-28.25"/>
    <s v="NOK"/>
    <n v="-28.25"/>
    <m/>
    <s v="324757.47"/>
  </r>
  <r>
    <n v="576"/>
    <n v="2025"/>
    <s v="Vipps"/>
    <d v="2025-04-0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65"/>
    <s v="NOK"/>
    <n v="-1965"/>
    <m/>
    <s v="322792.47"/>
  </r>
  <r>
    <n v="654"/>
    <n v="2025"/>
    <s v="Vipps"/>
    <d v="2025-04-0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.89"/>
    <s v="NOK"/>
    <n v="-5.89"/>
    <m/>
    <s v="322786.58"/>
  </r>
  <r>
    <n v="576"/>
    <n v="2025"/>
    <s v="Vipps"/>
    <d v="2025-04-0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126.5"/>
    <s v="NOK"/>
    <n v="-4126.5"/>
    <m/>
    <s v="318660.08"/>
  </r>
  <r>
    <n v="609"/>
    <n v="2025"/>
    <s v="Izettle"/>
    <d v="2025-04-03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49.12"/>
    <s v="NOK"/>
    <n v="-49.12"/>
    <m/>
    <s v="318610.96"/>
  </r>
  <r>
    <n v="666"/>
    <n v="2025"/>
    <s v="Stripe"/>
    <d v="2025-04-03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4641"/>
    <s v="NOK"/>
    <n v="-4641"/>
    <m/>
    <s v="313969.96"/>
  </r>
  <r>
    <n v="1001114"/>
    <n v="2025"/>
    <s v="Faktura nummer 1114 til Pål Henning Albertsen (10073)"/>
    <d v="2025-04-04T00:00:00"/>
    <d v="2025-04-14T00:00:00"/>
    <x v="10"/>
    <x v="10"/>
    <n v="10073"/>
    <s v="Pål Henning Albertsen"/>
    <m/>
    <m/>
    <m/>
    <s v="Sofi Kulvik"/>
    <x v="4"/>
    <x v="4"/>
    <m/>
    <m/>
    <m/>
    <m/>
    <n v="0"/>
    <s v="Ingen avgiftsbehandling"/>
    <s v="Faktura nummer 1114 til Pål Henning Albertsen (10073)"/>
    <n v="600"/>
    <s v="NOK"/>
    <n v="600"/>
    <n v="1114"/>
    <s v="314569.96"/>
  </r>
  <r>
    <n v="572"/>
    <n v="2025"/>
    <m/>
    <d v="2025-04-04T00:00:00"/>
    <m/>
    <x v="10"/>
    <x v="10"/>
    <n v="10031"/>
    <s v="Vipps AS"/>
    <m/>
    <m/>
    <m/>
    <m/>
    <x v="0"/>
    <x v="0"/>
    <m/>
    <m/>
    <m/>
    <m/>
    <n v="0"/>
    <s v="Ingen avgiftsbehandling"/>
    <m/>
    <n v="-153.97"/>
    <s v="NOK"/>
    <n v="-153.97"/>
    <m/>
    <s v="314415.99"/>
  </r>
  <r>
    <n v="609"/>
    <n v="2025"/>
    <s v="Izettle"/>
    <d v="2025-04-04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790.88"/>
    <s v="NOK"/>
    <n v="-790.88"/>
    <m/>
    <s v="313625.11"/>
  </r>
  <r>
    <n v="632"/>
    <n v="2025"/>
    <s v="Bærum kommune"/>
    <d v="2025-04-04T00:00:00"/>
    <m/>
    <x v="10"/>
    <x v="10"/>
    <n v="10005"/>
    <s v="Bærum Kommune"/>
    <m/>
    <m/>
    <m/>
    <m/>
    <x v="0"/>
    <x v="0"/>
    <m/>
    <m/>
    <m/>
    <m/>
    <n v="0"/>
    <s v="Ingen avgiftsbehandling"/>
    <s v="Bærum kommune"/>
    <n v="-18170"/>
    <s v="NOK"/>
    <n v="-18170"/>
    <m/>
    <s v="295455.11"/>
  </r>
  <r>
    <n v="1001115"/>
    <n v="2025"/>
    <s v="Faktura nummer 1115 til Ibrahim Saleh Mohamed (10074)"/>
    <d v="2025-04-07T00:00:00"/>
    <d v="2025-04-14T00:00:00"/>
    <x v="10"/>
    <x v="10"/>
    <n v="10074"/>
    <s v="Ibrahim Saleh Mohamed"/>
    <m/>
    <m/>
    <m/>
    <s v="Sofi Kulvik"/>
    <x v="4"/>
    <x v="4"/>
    <m/>
    <m/>
    <m/>
    <m/>
    <n v="0"/>
    <s v="Ingen avgiftsbehandling"/>
    <s v="Faktura nummer 1115 til Ibrahim Saleh Mohamed (10074)"/>
    <n v="3000"/>
    <s v="NOK"/>
    <n v="3000"/>
    <n v="1115"/>
    <s v="298455.11"/>
  </r>
  <r>
    <n v="572"/>
    <n v="2025"/>
    <m/>
    <d v="2025-04-07T00:00:00"/>
    <m/>
    <x v="10"/>
    <x v="10"/>
    <n v="10031"/>
    <s v="Vipps AS"/>
    <m/>
    <m/>
    <m/>
    <m/>
    <x v="0"/>
    <x v="0"/>
    <m/>
    <m/>
    <m/>
    <m/>
    <n v="0"/>
    <s v="Ingen avgiftsbehandling"/>
    <m/>
    <n v="-194.02"/>
    <s v="NOK"/>
    <n v="-194.02"/>
    <m/>
    <s v="298261.09"/>
  </r>
  <r>
    <n v="573"/>
    <n v="2025"/>
    <m/>
    <d v="2025-04-07T00:00:00"/>
    <m/>
    <x v="10"/>
    <x v="10"/>
    <n v="10031"/>
    <s v="Vipps AS"/>
    <m/>
    <m/>
    <m/>
    <m/>
    <x v="0"/>
    <x v="0"/>
    <m/>
    <m/>
    <m/>
    <m/>
    <n v="0"/>
    <s v="Ingen avgiftsbehandling"/>
    <m/>
    <n v="-2795.65"/>
    <s v="NOK"/>
    <n v="-2795.65"/>
    <m/>
    <s v="295465.44"/>
  </r>
  <r>
    <n v="576"/>
    <n v="2025"/>
    <s v="Vipps"/>
    <d v="2025-04-0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75.5"/>
    <s v="NOK"/>
    <n v="-1375.5"/>
    <m/>
    <s v="294089.94"/>
  </r>
  <r>
    <n v="609"/>
    <n v="2025"/>
    <s v="Izettle"/>
    <d v="2025-04-07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261.33999999999997"/>
    <s v="NOK"/>
    <n v="-261.33999999999997"/>
    <m/>
    <s v="293828.60"/>
  </r>
  <r>
    <n v="636"/>
    <n v="2025"/>
    <s v="Payex -rubic"/>
    <d v="2025-04-07T00:00:00"/>
    <m/>
    <x v="10"/>
    <x v="10"/>
    <n v="10036"/>
    <s v="Rubic AS"/>
    <m/>
    <m/>
    <m/>
    <m/>
    <x v="0"/>
    <x v="0"/>
    <m/>
    <m/>
    <m/>
    <m/>
    <n v="0"/>
    <s v="Ingen avgiftsbehandling"/>
    <s v="Payex -rubic"/>
    <n v="-74883.63"/>
    <s v="NOK"/>
    <n v="-74883.63"/>
    <m/>
    <s v="218944.97"/>
  </r>
  <r>
    <n v="636"/>
    <n v="2025"/>
    <s v="Payex -rubic"/>
    <d v="2025-04-07T00:00:00"/>
    <m/>
    <x v="10"/>
    <x v="10"/>
    <n v="10036"/>
    <s v="Rubic AS"/>
    <m/>
    <m/>
    <m/>
    <m/>
    <x v="0"/>
    <x v="0"/>
    <m/>
    <m/>
    <m/>
    <m/>
    <n v="0"/>
    <s v="Ingen avgiftsbehandling"/>
    <s v="Payex -rubic"/>
    <n v="-16455"/>
    <s v="NOK"/>
    <n v="-16455"/>
    <m/>
    <s v="202489.97"/>
  </r>
  <r>
    <n v="572"/>
    <n v="2025"/>
    <m/>
    <d v="2025-04-08T00:00:00"/>
    <m/>
    <x v="10"/>
    <x v="10"/>
    <n v="10031"/>
    <s v="Vipps AS"/>
    <m/>
    <m/>
    <m/>
    <m/>
    <x v="0"/>
    <x v="0"/>
    <m/>
    <m/>
    <m/>
    <m/>
    <n v="0"/>
    <s v="Ingen avgiftsbehandling"/>
    <m/>
    <n v="-85.76"/>
    <s v="NOK"/>
    <n v="-85.76"/>
    <m/>
    <s v="202404.21"/>
  </r>
  <r>
    <n v="572"/>
    <n v="2025"/>
    <m/>
    <d v="2025-04-08T00:00:00"/>
    <m/>
    <x v="10"/>
    <x v="10"/>
    <n v="10031"/>
    <s v="Vipps AS"/>
    <m/>
    <m/>
    <m/>
    <m/>
    <x v="0"/>
    <x v="0"/>
    <m/>
    <m/>
    <m/>
    <m/>
    <n v="0"/>
    <s v="Ingen avgiftsbehandling"/>
    <m/>
    <n v="-23.38"/>
    <s v="NOK"/>
    <n v="-23.38"/>
    <m/>
    <s v="202380.83"/>
  </r>
  <r>
    <n v="573"/>
    <n v="2025"/>
    <m/>
    <d v="2025-04-08T00:00:00"/>
    <m/>
    <x v="10"/>
    <x v="10"/>
    <n v="10031"/>
    <s v="Vipps AS"/>
    <m/>
    <m/>
    <m/>
    <m/>
    <x v="0"/>
    <x v="0"/>
    <m/>
    <m/>
    <m/>
    <m/>
    <n v="0"/>
    <s v="Ingen avgiftsbehandling"/>
    <m/>
    <n v="-70.38"/>
    <s v="NOK"/>
    <n v="-70.38"/>
    <m/>
    <s v="202310.45"/>
  </r>
  <r>
    <n v="576"/>
    <n v="2025"/>
    <s v="Vipps"/>
    <d v="2025-04-0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796.48"/>
    <s v="NOK"/>
    <n v="-9796.48"/>
    <m/>
    <s v="192513.97"/>
  </r>
  <r>
    <n v="576"/>
    <n v="2025"/>
    <s v="Vipps"/>
    <d v="2025-04-0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7.5"/>
    <s v="NOK"/>
    <n v="-2947.5"/>
    <m/>
    <s v="189566.47"/>
  </r>
  <r>
    <n v="576"/>
    <n v="2025"/>
    <s v="Vipps"/>
    <d v="2025-04-0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768.5"/>
    <s v="NOK"/>
    <n v="-1768.5"/>
    <m/>
    <s v="187797.97"/>
  </r>
  <r>
    <n v="576"/>
    <n v="2025"/>
    <s v="Vipps"/>
    <d v="2025-04-0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84.25"/>
    <s v="NOK"/>
    <n v="-884.25"/>
    <m/>
    <s v="186913.72"/>
  </r>
  <r>
    <n v="576"/>
    <n v="2025"/>
    <s v="Vipps"/>
    <d v="2025-04-0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1205.96"/>
    <s v="NOK"/>
    <n v="-11205.96"/>
    <m/>
    <s v="175707.76"/>
  </r>
  <r>
    <n v="576"/>
    <n v="2025"/>
    <s v="Vipps"/>
    <d v="2025-04-0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09.48"/>
    <s v="NOK"/>
    <n v="-309.48"/>
    <m/>
    <s v="175398.28"/>
  </r>
  <r>
    <n v="609"/>
    <n v="2025"/>
    <s v="Izettle"/>
    <d v="2025-04-08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69.760000000000005"/>
    <s v="NOK"/>
    <n v="-69.760000000000005"/>
    <m/>
    <s v="175328.52"/>
  </r>
  <r>
    <n v="572"/>
    <n v="2025"/>
    <m/>
    <d v="2025-04-09T00:00:00"/>
    <m/>
    <x v="10"/>
    <x v="10"/>
    <n v="10031"/>
    <s v="Vipps AS"/>
    <m/>
    <m/>
    <m/>
    <m/>
    <x v="0"/>
    <x v="0"/>
    <m/>
    <m/>
    <m/>
    <m/>
    <n v="0"/>
    <s v="Ingen avgiftsbehandling"/>
    <m/>
    <n v="-23.38"/>
    <s v="NOK"/>
    <n v="-23.38"/>
    <m/>
    <s v="175305.14"/>
  </r>
  <r>
    <n v="575"/>
    <n v="2025"/>
    <m/>
    <d v="2025-04-09T00:00:00"/>
    <m/>
    <x v="10"/>
    <x v="10"/>
    <n v="10031"/>
    <s v="Vipps AS"/>
    <m/>
    <m/>
    <m/>
    <m/>
    <x v="0"/>
    <x v="0"/>
    <m/>
    <m/>
    <m/>
    <m/>
    <n v="0"/>
    <s v="Ingen avgiftsbehandling"/>
    <m/>
    <n v="-5936.23"/>
    <s v="NOK"/>
    <n v="-5936.23"/>
    <m/>
    <s v="169368.91"/>
  </r>
  <r>
    <n v="576"/>
    <n v="2025"/>
    <s v="Vipps"/>
    <d v="2025-04-0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.75"/>
    <s v="NOK"/>
    <n v="-294.75"/>
    <m/>
    <s v="169074.16"/>
  </r>
  <r>
    <n v="576"/>
    <n v="2025"/>
    <s v="Vipps"/>
    <d v="2025-04-0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9.299999999999997"/>
    <s v="NOK"/>
    <n v="-39.299999999999997"/>
    <m/>
    <s v="169034.86"/>
  </r>
  <r>
    <n v="576"/>
    <n v="2025"/>
    <s v="Vipps"/>
    <d v="2025-04-0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407.09"/>
    <s v="NOK"/>
    <n v="-2407.09"/>
    <m/>
    <s v="166627.77"/>
  </r>
  <r>
    <n v="620"/>
    <n v="2025"/>
    <s v="Nets"/>
    <d v="2025-04-09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84.19"/>
    <s v="NOK"/>
    <n v="-84.19"/>
    <m/>
    <s v="166543.58"/>
  </r>
  <r>
    <n v="654"/>
    <n v="2025"/>
    <s v="Vipps"/>
    <d v="2025-04-0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86"/>
    <s v="NOK"/>
    <n v="-786"/>
    <m/>
    <s v="165757.58"/>
  </r>
  <r>
    <n v="572"/>
    <n v="2025"/>
    <m/>
    <d v="2025-04-10T00:00:00"/>
    <m/>
    <x v="10"/>
    <x v="10"/>
    <n v="10031"/>
    <s v="Vipps AS"/>
    <m/>
    <m/>
    <m/>
    <m/>
    <x v="0"/>
    <x v="0"/>
    <m/>
    <m/>
    <m/>
    <m/>
    <n v="0"/>
    <s v="Ingen avgiftsbehandling"/>
    <m/>
    <n v="-28.25"/>
    <s v="NOK"/>
    <n v="-28.25"/>
    <m/>
    <s v="165729.33"/>
  </r>
  <r>
    <n v="575"/>
    <n v="2025"/>
    <m/>
    <d v="2025-04-10T00:00:00"/>
    <m/>
    <x v="10"/>
    <x v="10"/>
    <n v="10031"/>
    <s v="Vipps AS"/>
    <m/>
    <m/>
    <m/>
    <m/>
    <x v="0"/>
    <x v="0"/>
    <m/>
    <m/>
    <m/>
    <m/>
    <n v="0"/>
    <s v="Ingen avgiftsbehandling"/>
    <m/>
    <n v="-937.29"/>
    <s v="NOK"/>
    <n v="-937.29"/>
    <m/>
    <s v="164792.04"/>
  </r>
  <r>
    <n v="576"/>
    <n v="2025"/>
    <s v="Vipps"/>
    <d v="2025-04-1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84.25"/>
    <s v="NOK"/>
    <n v="-884.25"/>
    <m/>
    <s v="163907.79"/>
  </r>
  <r>
    <n v="576"/>
    <n v="2025"/>
    <s v="Vipps"/>
    <d v="2025-04-1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289.04"/>
    <s v="NOK"/>
    <n v="-1289.04"/>
    <m/>
    <s v="162618.75"/>
  </r>
  <r>
    <n v="576"/>
    <n v="2025"/>
    <s v="Vipps"/>
    <d v="2025-04-1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567.07"/>
    <s v="NOK"/>
    <n v="-1567.07"/>
    <m/>
    <s v="161051.68"/>
  </r>
  <r>
    <n v="576"/>
    <n v="2025"/>
    <s v="Vipps"/>
    <d v="2025-04-1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87.74"/>
    <s v="NOK"/>
    <n v="-687.74"/>
    <m/>
    <s v="160363.94"/>
  </r>
  <r>
    <n v="609"/>
    <n v="2025"/>
    <s v="Izettle"/>
    <d v="2025-04-10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83.51"/>
    <s v="NOK"/>
    <n v="-83.51"/>
    <m/>
    <s v="160280.43"/>
  </r>
  <r>
    <n v="620"/>
    <n v="2025"/>
    <s v="Nets"/>
    <d v="2025-04-1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178.67"/>
    <s v="NOK"/>
    <n v="-1178.67"/>
    <m/>
    <s v="159101.76"/>
  </r>
  <r>
    <n v="620"/>
    <n v="2025"/>
    <s v="Nets"/>
    <d v="2025-04-1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549.71"/>
    <s v="NOK"/>
    <n v="-549.71"/>
    <m/>
    <s v="158552.05"/>
  </r>
  <r>
    <n v="620"/>
    <n v="2025"/>
    <s v="Nets"/>
    <d v="2025-04-1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535.26"/>
    <s v="NOK"/>
    <n v="-1535.26"/>
    <m/>
    <s v="157016.79"/>
  </r>
  <r>
    <n v="620"/>
    <n v="2025"/>
    <s v="Nets"/>
    <d v="2025-04-1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89.14"/>
    <s v="NOK"/>
    <n v="-89.14"/>
    <m/>
    <s v="156927.65"/>
  </r>
  <r>
    <n v="620"/>
    <n v="2025"/>
    <s v="Nets"/>
    <d v="2025-04-1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0.99"/>
    <s v="NOK"/>
    <n v="-0.99"/>
    <m/>
    <s v="156926.66"/>
  </r>
  <r>
    <n v="654"/>
    <n v="2025"/>
    <s v="Vipps"/>
    <d v="2025-04-1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358"/>
    <s v="NOK"/>
    <n v="-2358"/>
    <m/>
    <s v="154568.66"/>
  </r>
  <r>
    <n v="576"/>
    <n v="2025"/>
    <s v="Vipps"/>
    <d v="2025-04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129.8599999999999"/>
    <s v="NOK"/>
    <n v="-1129.8599999999999"/>
    <m/>
    <s v="153438.80"/>
  </r>
  <r>
    <n v="576"/>
    <n v="2025"/>
    <s v="Vipps"/>
    <d v="2025-04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65.27"/>
    <s v="NOK"/>
    <n v="-265.27"/>
    <m/>
    <s v="153173.53"/>
  </r>
  <r>
    <n v="576"/>
    <n v="2025"/>
    <s v="Vipps"/>
    <d v="2025-04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43.87"/>
    <s v="NOK"/>
    <n v="-343.87"/>
    <m/>
    <s v="152829.66"/>
  </r>
  <r>
    <n v="609"/>
    <n v="2025"/>
    <s v="Izettle"/>
    <d v="2025-04-11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947.09"/>
    <s v="NOK"/>
    <n v="-947.09"/>
    <m/>
    <s v="151882.57"/>
  </r>
  <r>
    <n v="572"/>
    <n v="2025"/>
    <m/>
    <d v="2025-04-14T00:00:00"/>
    <m/>
    <x v="10"/>
    <x v="10"/>
    <n v="10031"/>
    <s v="Vipps AS"/>
    <m/>
    <m/>
    <m/>
    <m/>
    <x v="0"/>
    <x v="0"/>
    <m/>
    <m/>
    <m/>
    <m/>
    <n v="0"/>
    <s v="Ingen avgiftsbehandling"/>
    <m/>
    <n v="-28.25"/>
    <s v="NOK"/>
    <n v="-28.25"/>
    <m/>
    <s v="151854.32"/>
  </r>
  <r>
    <n v="576"/>
    <n v="2025"/>
    <s v="Vipps"/>
    <d v="2025-04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179"/>
    <s v="NOK"/>
    <n v="-1179"/>
    <m/>
    <s v="150675.32"/>
  </r>
  <r>
    <n v="576"/>
    <n v="2025"/>
    <s v="Vipps"/>
    <d v="2025-04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91.24"/>
    <s v="NOK"/>
    <n v="-491.24"/>
    <m/>
    <s v="150184.08"/>
  </r>
  <r>
    <n v="576"/>
    <n v="2025"/>
    <s v="Vipps"/>
    <d v="2025-04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87.74"/>
    <s v="NOK"/>
    <n v="-687.74"/>
    <m/>
    <s v="149496.34"/>
  </r>
  <r>
    <n v="609"/>
    <n v="2025"/>
    <s v="Izettle"/>
    <d v="2025-04-14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130.66999999999999"/>
    <s v="NOK"/>
    <n v="-130.66999999999999"/>
    <m/>
    <s v="149365.67"/>
  </r>
  <r>
    <n v="670"/>
    <n v="2025"/>
    <s v="Betaling: Faktura nummer 1113 til Eiksmarka Ishockeyklubb (10039)"/>
    <d v="2025-04-14T00:00:00"/>
    <m/>
    <x v="10"/>
    <x v="10"/>
    <n v="10039"/>
    <s v="Eiksmarka Ishockeyklubb"/>
    <m/>
    <m/>
    <m/>
    <s v="Sofi Kulvik"/>
    <x v="3"/>
    <x v="3"/>
    <m/>
    <m/>
    <m/>
    <m/>
    <n v="0"/>
    <s v="Ingen avgiftsbehandling"/>
    <s v="Betaling: Faktura nummer 1113 til Eiksmarka Ishockeyklubb (10039)"/>
    <n v="-13500"/>
    <s v="NOK"/>
    <n v="-13500"/>
    <n v="1113"/>
    <s v="135865.67"/>
  </r>
  <r>
    <n v="677"/>
    <n v="2025"/>
    <s v="Betaling for faktura nummer 1115"/>
    <d v="2025-04-14T00:00:00"/>
    <m/>
    <x v="10"/>
    <x v="10"/>
    <n v="10074"/>
    <s v="Ibrahim Saleh Mohamed"/>
    <m/>
    <m/>
    <m/>
    <s v="Sofi Kulvik"/>
    <x v="4"/>
    <x v="4"/>
    <m/>
    <m/>
    <m/>
    <m/>
    <n v="0"/>
    <s v="Ingen avgiftsbehandling"/>
    <s v="Betaling for faktura nummer 1115 til Ibrahim Saleh Mohamed"/>
    <n v="-3000"/>
    <s v="NOK"/>
    <n v="-3000"/>
    <n v="1115"/>
    <s v="132865.67"/>
  </r>
  <r>
    <n v="572"/>
    <n v="2025"/>
    <m/>
    <d v="2025-04-15T00:00:00"/>
    <m/>
    <x v="10"/>
    <x v="10"/>
    <n v="10031"/>
    <s v="Vipps AS"/>
    <m/>
    <m/>
    <m/>
    <m/>
    <x v="0"/>
    <x v="0"/>
    <m/>
    <m/>
    <m/>
    <m/>
    <n v="0"/>
    <s v="Ingen avgiftsbehandling"/>
    <m/>
    <n v="-1626.69"/>
    <s v="NOK"/>
    <n v="-1626.69"/>
    <m/>
    <s v="131238.98"/>
  </r>
  <r>
    <n v="572"/>
    <n v="2025"/>
    <m/>
    <d v="2025-04-15T00:00:00"/>
    <m/>
    <x v="10"/>
    <x v="10"/>
    <n v="10031"/>
    <s v="Vipps AS"/>
    <m/>
    <m/>
    <m/>
    <m/>
    <x v="0"/>
    <x v="0"/>
    <m/>
    <m/>
    <m/>
    <m/>
    <n v="0"/>
    <s v="Ingen avgiftsbehandling"/>
    <m/>
    <n v="-28.25"/>
    <s v="NOK"/>
    <n v="-28.25"/>
    <m/>
    <s v="131210.73"/>
  </r>
  <r>
    <n v="571"/>
    <n v="2025"/>
    <m/>
    <d v="2025-04-1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554.5"/>
    <s v="NOK"/>
    <n v="-2554.5"/>
    <m/>
    <s v="128656.23"/>
  </r>
  <r>
    <n v="571"/>
    <n v="2025"/>
    <m/>
    <d v="2025-04-1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358"/>
    <s v="NOK"/>
    <n v="-2358"/>
    <m/>
    <s v="126298.23"/>
  </r>
  <r>
    <n v="573"/>
    <n v="2025"/>
    <m/>
    <d v="2025-04-16T00:00:00"/>
    <m/>
    <x v="10"/>
    <x v="10"/>
    <n v="10031"/>
    <s v="Vipps AS"/>
    <m/>
    <m/>
    <m/>
    <m/>
    <x v="0"/>
    <x v="0"/>
    <m/>
    <m/>
    <m/>
    <m/>
    <n v="0"/>
    <s v="Ingen avgiftsbehandling"/>
    <m/>
    <n v="-35.19"/>
    <s v="NOK"/>
    <n v="-35.19"/>
    <m/>
    <s v="126263.04"/>
  </r>
  <r>
    <n v="576"/>
    <n v="2025"/>
    <s v="Vipps"/>
    <d v="2025-04-1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.75"/>
    <s v="NOK"/>
    <n v="-294.75"/>
    <m/>
    <s v="125968.29"/>
  </r>
  <r>
    <n v="576"/>
    <n v="2025"/>
    <s v="Vipps"/>
    <d v="2025-04-1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75.5"/>
    <s v="NOK"/>
    <n v="-1375.5"/>
    <m/>
    <s v="124592.79"/>
  </r>
  <r>
    <n v="576"/>
    <n v="2025"/>
    <s v="Vipps"/>
    <d v="2025-04-1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75.5"/>
    <s v="NOK"/>
    <n v="-1375.5"/>
    <m/>
    <s v="123217.29"/>
  </r>
  <r>
    <n v="576"/>
    <n v="2025"/>
    <s v="Vipps"/>
    <d v="2025-04-1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86"/>
    <s v="NOK"/>
    <n v="-786"/>
    <m/>
    <s v="122431.29"/>
  </r>
  <r>
    <n v="576"/>
    <n v="2025"/>
    <s v="Vipps"/>
    <d v="2025-04-1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.649999999999999"/>
    <s v="NOK"/>
    <n v="-19.649999999999999"/>
    <m/>
    <s v="122411.64"/>
  </r>
  <r>
    <n v="653"/>
    <n v="2025"/>
    <s v="Vipps"/>
    <d v="2025-04-1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80.01"/>
    <s v="NOK"/>
    <n v="-280.01"/>
    <m/>
    <s v="122131.63"/>
  </r>
  <r>
    <n v="654"/>
    <n v="2025"/>
    <s v="Vipps"/>
    <d v="2025-04-1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6.5"/>
    <s v="NOK"/>
    <n v="-196.5"/>
    <m/>
    <s v="121935.13"/>
  </r>
  <r>
    <n v="571"/>
    <n v="2025"/>
    <m/>
    <d v="2025-04-2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86"/>
    <s v="NOK"/>
    <n v="-786"/>
    <m/>
    <s v="121149.13"/>
  </r>
  <r>
    <n v="575"/>
    <n v="2025"/>
    <m/>
    <d v="2025-04-22T00:00:00"/>
    <m/>
    <x v="10"/>
    <x v="10"/>
    <n v="10031"/>
    <s v="Vipps AS"/>
    <m/>
    <m/>
    <m/>
    <m/>
    <x v="0"/>
    <x v="0"/>
    <m/>
    <m/>
    <m/>
    <m/>
    <n v="0"/>
    <s v="Ingen avgiftsbehandling"/>
    <m/>
    <n v="-1562.17"/>
    <s v="NOK"/>
    <n v="-1562.17"/>
    <m/>
    <s v="119586.96"/>
  </r>
  <r>
    <n v="576"/>
    <n v="2025"/>
    <s v="Vipps"/>
    <d v="2025-04-2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43.87"/>
    <s v="NOK"/>
    <n v="-343.87"/>
    <m/>
    <s v="119243.09"/>
  </r>
  <r>
    <n v="592"/>
    <n v="2025"/>
    <s v="Betaling: Faktura nummer 1110 til Bjerke Dagligvare AS (10071)"/>
    <d v="2025-04-22T00:00:00"/>
    <m/>
    <x v="10"/>
    <x v="10"/>
    <n v="10071"/>
    <s v="Bjerke Dagligvare AS"/>
    <m/>
    <m/>
    <m/>
    <s v="Sofi Kulvik"/>
    <x v="6"/>
    <x v="6"/>
    <m/>
    <m/>
    <m/>
    <m/>
    <n v="0"/>
    <s v="Ingen avgiftsbehandling"/>
    <s v="Betaling: Faktura nummer 1110 til Bjerke Dagligvare AS (10071)"/>
    <n v="-37500"/>
    <s v="NOK"/>
    <n v="-37500"/>
    <n v="1110"/>
    <s v="81743.09"/>
  </r>
  <r>
    <n v="653"/>
    <n v="2025"/>
    <s v="Vipps"/>
    <d v="2025-04-2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9.5"/>
    <s v="NOK"/>
    <n v="-589.5"/>
    <m/>
    <s v="81153.59"/>
  </r>
  <r>
    <n v="571"/>
    <n v="2025"/>
    <m/>
    <d v="2025-04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179"/>
    <s v="NOK"/>
    <n v="-1179"/>
    <m/>
    <s v="79974.59"/>
  </r>
  <r>
    <n v="571"/>
    <n v="2025"/>
    <m/>
    <d v="2025-04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2.5"/>
    <s v="NOK"/>
    <n v="-982.5"/>
    <m/>
    <s v="78992.09"/>
  </r>
  <r>
    <n v="571"/>
    <n v="2025"/>
    <m/>
    <d v="2025-04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93"/>
    <s v="NOK"/>
    <n v="-393"/>
    <m/>
    <s v="78599.09"/>
  </r>
  <r>
    <n v="571"/>
    <n v="2025"/>
    <m/>
    <d v="2025-04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6.5"/>
    <s v="NOK"/>
    <n v="-196.5"/>
    <m/>
    <s v="78402.59"/>
  </r>
  <r>
    <n v="572"/>
    <n v="2025"/>
    <m/>
    <d v="2025-04-23T00:00:00"/>
    <m/>
    <x v="10"/>
    <x v="10"/>
    <n v="10031"/>
    <s v="Vipps AS"/>
    <m/>
    <m/>
    <m/>
    <m/>
    <x v="0"/>
    <x v="0"/>
    <m/>
    <m/>
    <m/>
    <m/>
    <n v="0"/>
    <s v="Ingen avgiftsbehandling"/>
    <m/>
    <n v="-49.71"/>
    <s v="NOK"/>
    <n v="-49.71"/>
    <m/>
    <s v="78352.88"/>
  </r>
  <r>
    <n v="572"/>
    <n v="2025"/>
    <m/>
    <d v="2025-04-23T00:00:00"/>
    <m/>
    <x v="10"/>
    <x v="10"/>
    <n v="10031"/>
    <s v="Vipps AS"/>
    <m/>
    <m/>
    <m/>
    <m/>
    <x v="0"/>
    <x v="0"/>
    <m/>
    <m/>
    <m/>
    <m/>
    <n v="0"/>
    <s v="Ingen avgiftsbehandling"/>
    <m/>
    <n v="-47.75"/>
    <s v="NOK"/>
    <n v="-47.75"/>
    <m/>
    <s v="78305.13"/>
  </r>
  <r>
    <n v="575"/>
    <n v="2025"/>
    <m/>
    <d v="2025-04-23T00:00:00"/>
    <m/>
    <x v="10"/>
    <x v="10"/>
    <n v="10031"/>
    <s v="Vipps AS"/>
    <m/>
    <m/>
    <m/>
    <m/>
    <x v="0"/>
    <x v="0"/>
    <m/>
    <m/>
    <m/>
    <m/>
    <n v="0"/>
    <s v="Ingen avgiftsbehandling"/>
    <m/>
    <n v="-156.22"/>
    <s v="NOK"/>
    <n v="-156.22"/>
    <m/>
    <s v="78148.91"/>
  </r>
  <r>
    <n v="576"/>
    <n v="2025"/>
    <s v="Vipps"/>
    <d v="2025-04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.75"/>
    <s v="NOK"/>
    <n v="-294.75"/>
    <m/>
    <s v="77854.16"/>
  </r>
  <r>
    <n v="576"/>
    <n v="2025"/>
    <s v="Vipps"/>
    <d v="2025-04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75.5"/>
    <s v="NOK"/>
    <n v="-1375.5"/>
    <m/>
    <s v="76478.66"/>
  </r>
  <r>
    <n v="576"/>
    <n v="2025"/>
    <s v="Vipps"/>
    <d v="2025-04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75.5"/>
    <s v="NOK"/>
    <n v="-1375.5"/>
    <m/>
    <s v="75103.16"/>
  </r>
  <r>
    <n v="576"/>
    <n v="2025"/>
    <s v="Vipps"/>
    <d v="2025-04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93"/>
    <s v="NOK"/>
    <n v="-393"/>
    <m/>
    <s v="74710.16"/>
  </r>
  <r>
    <n v="576"/>
    <n v="2025"/>
    <s v="Vipps"/>
    <d v="2025-04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0611"/>
    <s v="NOK"/>
    <n v="-10611"/>
    <m/>
    <s v="64099.16"/>
  </r>
  <r>
    <n v="576"/>
    <n v="2025"/>
    <s v="Vipps"/>
    <d v="2025-04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537"/>
    <s v="NOK"/>
    <n v="-3537"/>
    <m/>
    <s v="60562.16"/>
  </r>
  <r>
    <n v="576"/>
    <n v="2025"/>
    <s v="Vipps"/>
    <d v="2025-04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84.25"/>
    <s v="NOK"/>
    <n v="-884.25"/>
    <m/>
    <s v="59677.91"/>
  </r>
  <r>
    <n v="576"/>
    <n v="2025"/>
    <s v="Vipps"/>
    <d v="2025-04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84.25"/>
    <s v="NOK"/>
    <n v="-884.25"/>
    <m/>
    <s v="58793.66"/>
  </r>
  <r>
    <n v="576"/>
    <n v="2025"/>
    <s v="Vipps"/>
    <d v="2025-04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43.87"/>
    <s v="NOK"/>
    <n v="-343.87"/>
    <m/>
    <s v="58449.79"/>
  </r>
  <r>
    <n v="653"/>
    <n v="2025"/>
    <s v="Vipps"/>
    <d v="2025-04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652.75"/>
    <s v="NOK"/>
    <n v="-2652.75"/>
    <m/>
    <s v="55797.04"/>
  </r>
  <r>
    <n v="654"/>
    <n v="2025"/>
    <s v="Vipps"/>
    <d v="2025-04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6.5"/>
    <s v="NOK"/>
    <n v="-196.5"/>
    <m/>
    <s v="55600.54"/>
  </r>
  <r>
    <n v="571"/>
    <n v="2025"/>
    <m/>
    <d v="2025-04-2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65"/>
    <s v="NOK"/>
    <n v="-1965"/>
    <m/>
    <s v="53635.54"/>
  </r>
  <r>
    <n v="575"/>
    <n v="2025"/>
    <m/>
    <d v="2025-04-24T00:00:00"/>
    <m/>
    <x v="10"/>
    <x v="10"/>
    <n v="10031"/>
    <s v="Vipps AS"/>
    <m/>
    <m/>
    <m/>
    <m/>
    <x v="0"/>
    <x v="0"/>
    <m/>
    <m/>
    <m/>
    <m/>
    <n v="0"/>
    <s v="Ingen avgiftsbehandling"/>
    <m/>
    <n v="-156.22"/>
    <s v="NOK"/>
    <n v="-156.22"/>
    <m/>
    <s v="53479.32"/>
  </r>
  <r>
    <n v="576"/>
    <n v="2025"/>
    <s v="Vipps"/>
    <d v="2025-04-2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768.5"/>
    <s v="NOK"/>
    <n v="-1768.5"/>
    <m/>
    <s v="51710.82"/>
  </r>
  <r>
    <n v="609"/>
    <n v="2025"/>
    <s v="Izettle"/>
    <d v="2025-04-24T00:00:00"/>
    <m/>
    <x v="10"/>
    <x v="10"/>
    <n v="10062"/>
    <s v="Izettle Merchant Services AS"/>
    <m/>
    <m/>
    <m/>
    <m/>
    <x v="0"/>
    <x v="0"/>
    <m/>
    <m/>
    <m/>
    <m/>
    <n v="0"/>
    <s v="Ingen avgiftsbehandling"/>
    <s v="Izettle"/>
    <n v="-24.56"/>
    <s v="NOK"/>
    <n v="-24.56"/>
    <m/>
    <s v="51686.26"/>
  </r>
  <r>
    <n v="636"/>
    <n v="2025"/>
    <s v="Payex -rubic"/>
    <d v="2025-04-24T00:00:00"/>
    <m/>
    <x v="10"/>
    <x v="10"/>
    <n v="10036"/>
    <s v="Rubic AS"/>
    <m/>
    <m/>
    <m/>
    <m/>
    <x v="0"/>
    <x v="0"/>
    <m/>
    <m/>
    <m/>
    <m/>
    <n v="0"/>
    <s v="Ingen avgiftsbehandling"/>
    <s v="Payex -rubic"/>
    <n v="-39055.31"/>
    <s v="NOK"/>
    <n v="-39055.31"/>
    <m/>
    <s v="12630.95"/>
  </r>
  <r>
    <n v="636"/>
    <n v="2025"/>
    <s v="Payex -rubic"/>
    <d v="2025-04-24T00:00:00"/>
    <m/>
    <x v="10"/>
    <x v="10"/>
    <n v="10036"/>
    <s v="Rubic AS"/>
    <m/>
    <m/>
    <m/>
    <m/>
    <x v="0"/>
    <x v="0"/>
    <m/>
    <m/>
    <m/>
    <m/>
    <n v="0"/>
    <s v="Ingen avgiftsbehandling"/>
    <s v="Payex -rubic"/>
    <n v="-26637.5"/>
    <s v="NOK"/>
    <n v="-26637.5"/>
    <m/>
    <s v="-14006.55"/>
  </r>
  <r>
    <n v="649"/>
    <n v="2025"/>
    <s v="Stripe"/>
    <d v="2025-04-24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93091"/>
    <s v="NOK"/>
    <n v="-93091"/>
    <m/>
    <s v="-107097.55"/>
  </r>
  <r>
    <n v="649"/>
    <n v="2025"/>
    <s v="Stripe"/>
    <d v="2025-04-24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32580"/>
    <s v="NOK"/>
    <n v="-32580"/>
    <m/>
    <s v="-139677.55"/>
  </r>
  <r>
    <n v="649"/>
    <n v="2025"/>
    <s v="Stripe"/>
    <d v="2025-04-24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12000"/>
    <s v="NOK"/>
    <n v="-12000"/>
    <m/>
    <s v="-151677.55"/>
  </r>
  <r>
    <n v="668"/>
    <n v="2025"/>
    <s v="Stripe"/>
    <d v="2025-04-24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60930"/>
    <s v="NOK"/>
    <n v="-60930"/>
    <m/>
    <s v="-212607.55"/>
  </r>
  <r>
    <n v="619"/>
    <n v="2025"/>
    <s v="Nets 01.04.2025-25.04.2025"/>
    <d v="2025-04-25T00:00:00"/>
    <m/>
    <x v="10"/>
    <x v="10"/>
    <n v="10075"/>
    <s v="Nets Branch Norway NUF"/>
    <m/>
    <m/>
    <m/>
    <m/>
    <x v="0"/>
    <x v="0"/>
    <m/>
    <m/>
    <m/>
    <m/>
    <n v="0"/>
    <s v="Ingen avgiftsbehandling"/>
    <s v="Nets 01.04.2025-25.04.2025"/>
    <n v="4735.49"/>
    <s v="NOK"/>
    <n v="4735.49"/>
    <m/>
    <s v="-207872.06"/>
  </r>
  <r>
    <n v="905"/>
    <n v="2025"/>
    <n v="1882"/>
    <d v="2025-04-25T00:00:00"/>
    <m/>
    <x v="10"/>
    <x v="10"/>
    <n v="10031"/>
    <s v="Vipps AS"/>
    <m/>
    <m/>
    <m/>
    <m/>
    <x v="0"/>
    <x v="0"/>
    <m/>
    <m/>
    <m/>
    <m/>
    <n v="0"/>
    <s v="Ingen avgiftsbehandling"/>
    <n v="1882"/>
    <n v="-1375.5"/>
    <s v="NOK"/>
    <n v="-1375.5"/>
    <m/>
    <s v="-209247.56"/>
  </r>
  <r>
    <n v="934"/>
    <n v="2025"/>
    <n v="1920"/>
    <d v="2025-04-25T00:00:00"/>
    <m/>
    <x v="10"/>
    <x v="10"/>
    <n v="10031"/>
    <s v="Vipps AS"/>
    <m/>
    <m/>
    <m/>
    <m/>
    <x v="0"/>
    <x v="0"/>
    <m/>
    <m/>
    <m/>
    <m/>
    <n v="0"/>
    <s v="Ingen avgiftsbehandling"/>
    <n v="1920"/>
    <n v="-393"/>
    <s v="NOK"/>
    <n v="-393"/>
    <m/>
    <s v="-209640.56"/>
  </r>
  <r>
    <n v="938"/>
    <n v="2025"/>
    <n v="1923"/>
    <d v="2025-04-25T00:00:00"/>
    <m/>
    <x v="10"/>
    <x v="10"/>
    <n v="10031"/>
    <s v="Vipps AS"/>
    <m/>
    <m/>
    <m/>
    <m/>
    <x v="0"/>
    <x v="0"/>
    <m/>
    <m/>
    <m/>
    <m/>
    <n v="0"/>
    <s v="Ingen avgiftsbehandling"/>
    <n v="1923"/>
    <n v="-98.44"/>
    <s v="NOK"/>
    <n v="-98.44"/>
    <m/>
    <s v="-209739.00"/>
  </r>
  <r>
    <n v="941"/>
    <n v="2025"/>
    <n v="1929"/>
    <d v="2025-04-25T00:00:00"/>
    <m/>
    <x v="10"/>
    <x v="10"/>
    <n v="10062"/>
    <s v="Izettle Merchant Services AS"/>
    <m/>
    <m/>
    <m/>
    <m/>
    <x v="0"/>
    <x v="0"/>
    <m/>
    <m/>
    <m/>
    <m/>
    <n v="0"/>
    <s v="Ingen avgiftsbehandling"/>
    <n v="1929"/>
    <n v="-599.78"/>
    <s v="NOK"/>
    <n v="-599.78"/>
    <m/>
    <s v="-210338.78"/>
  </r>
  <r>
    <n v="1253"/>
    <n v="2025"/>
    <s v="Vipps"/>
    <d v="2025-04-2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14.05999999999995"/>
    <s v="NOK"/>
    <n v="-614.05999999999995"/>
    <m/>
    <s v="-210952.84"/>
  </r>
  <r>
    <n v="1254"/>
    <n v="2025"/>
    <s v="nets"/>
    <d v="2025-04-25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524.96"/>
    <s v="NOK"/>
    <n v="-524.96"/>
    <m/>
    <s v="-211477.80"/>
  </r>
  <r>
    <n v="931"/>
    <n v="2025"/>
    <n v="1996"/>
    <d v="2025-04-28T00:00:00"/>
    <m/>
    <x v="10"/>
    <x v="10"/>
    <n v="10031"/>
    <s v="Vipps AS"/>
    <m/>
    <m/>
    <m/>
    <m/>
    <x v="0"/>
    <x v="0"/>
    <m/>
    <m/>
    <m/>
    <m/>
    <n v="0"/>
    <s v="Ingen avgiftsbehandling"/>
    <n v="1996"/>
    <n v="-196.5"/>
    <s v="NOK"/>
    <n v="-196.5"/>
    <m/>
    <s v="-211674.30"/>
  </r>
  <r>
    <n v="933"/>
    <n v="2025"/>
    <n v="1938"/>
    <d v="2025-04-28T00:00:00"/>
    <m/>
    <x v="10"/>
    <x v="10"/>
    <n v="10031"/>
    <s v="Vipps AS"/>
    <m/>
    <m/>
    <m/>
    <m/>
    <x v="0"/>
    <x v="0"/>
    <m/>
    <m/>
    <m/>
    <m/>
    <n v="0"/>
    <s v="Ingen avgiftsbehandling"/>
    <n v="1938"/>
    <n v="-884.25"/>
    <s v="NOK"/>
    <n v="-884.25"/>
    <m/>
    <s v="-212558.55"/>
  </r>
  <r>
    <n v="934"/>
    <n v="2025"/>
    <n v="1920"/>
    <d v="2025-04-28T00:00:00"/>
    <m/>
    <x v="10"/>
    <x v="10"/>
    <n v="10031"/>
    <s v="Vipps AS"/>
    <m/>
    <m/>
    <m/>
    <m/>
    <x v="0"/>
    <x v="0"/>
    <m/>
    <m/>
    <m/>
    <m/>
    <n v="0"/>
    <s v="Ingen avgiftsbehandling"/>
    <n v="1920"/>
    <n v="-786"/>
    <s v="NOK"/>
    <n v="-786"/>
    <m/>
    <s v="-213344.55"/>
  </r>
  <r>
    <n v="941"/>
    <n v="2025"/>
    <n v="1929"/>
    <d v="2025-04-28T00:00:00"/>
    <m/>
    <x v="10"/>
    <x v="10"/>
    <n v="10062"/>
    <s v="Izettle Merchant Services AS"/>
    <m/>
    <m/>
    <m/>
    <m/>
    <x v="0"/>
    <x v="0"/>
    <m/>
    <m/>
    <m/>
    <m/>
    <n v="0"/>
    <s v="Ingen avgiftsbehandling"/>
    <n v="1929"/>
    <n v="-29.47"/>
    <s v="NOK"/>
    <n v="-29.47"/>
    <m/>
    <s v="-213374.02"/>
  </r>
  <r>
    <n v="946"/>
    <n v="2025"/>
    <n v="1954"/>
    <d v="2025-04-28T00:00:00"/>
    <m/>
    <x v="10"/>
    <x v="10"/>
    <n v="10031"/>
    <s v="Vipps AS"/>
    <m/>
    <m/>
    <m/>
    <m/>
    <x v="0"/>
    <x v="0"/>
    <m/>
    <m/>
    <m/>
    <m/>
    <n v="0"/>
    <s v="Ingen avgiftsbehandling"/>
    <n v="1954"/>
    <n v="-624.87"/>
    <s v="NOK"/>
    <n v="-624.87"/>
    <m/>
    <s v="-213998.89"/>
  </r>
  <r>
    <n v="1253"/>
    <n v="2025"/>
    <s v="Vipps"/>
    <d v="2025-04-2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36.17"/>
    <s v="NOK"/>
    <n v="-1336.17"/>
    <m/>
    <s v="-215335.06"/>
  </r>
  <r>
    <n v="1254"/>
    <n v="2025"/>
    <s v="nets"/>
    <d v="2025-04-28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772.57"/>
    <s v="NOK"/>
    <n v="-772.57"/>
    <m/>
    <s v="-216107.63"/>
  </r>
  <r>
    <n v="1001116"/>
    <n v="2025"/>
    <s v="Faktura nummer 1116 til Ng Kiwi Oslo Akershus AS (10008)"/>
    <d v="2025-04-29T00:00:00"/>
    <d v="2025-05-29T00:00:00"/>
    <x v="10"/>
    <x v="10"/>
    <n v="10008"/>
    <s v="Ng Kiwi Oslo Akershus AS"/>
    <m/>
    <m/>
    <m/>
    <s v="Sofi Kulvik"/>
    <x v="1"/>
    <x v="1"/>
    <m/>
    <m/>
    <m/>
    <m/>
    <n v="0"/>
    <s v="Ingen avgiftsbehandling"/>
    <s v="Faktura nummer 1116 til Ng Kiwi Oslo Akershus AS (10008)"/>
    <n v="43750"/>
    <s v="NOK"/>
    <n v="43750"/>
    <n v="1116"/>
    <s v="-172357.63"/>
  </r>
  <r>
    <n v="1001117"/>
    <n v="2025"/>
    <s v="Faktura nummer 1117 til Ng Kiwi Oslo Akershus AS (10008)"/>
    <d v="2025-04-29T00:00:00"/>
    <d v="2025-05-29T00:00:00"/>
    <x v="10"/>
    <x v="10"/>
    <n v="10008"/>
    <s v="Ng Kiwi Oslo Akershus AS"/>
    <m/>
    <m/>
    <m/>
    <s v="Sofi Kulvik"/>
    <x v="5"/>
    <x v="5"/>
    <m/>
    <m/>
    <m/>
    <m/>
    <n v="0"/>
    <s v="Ingen avgiftsbehandling"/>
    <s v="Faktura nummer 1117 til Ng Kiwi Oslo Akershus AS (10008)"/>
    <n v="9375"/>
    <s v="NOK"/>
    <n v="9375"/>
    <n v="1117"/>
    <s v="-162982.63"/>
  </r>
  <r>
    <n v="1001118"/>
    <n v="2025"/>
    <s v="Faktura nummer 1118 til Megaflis AS (10006)"/>
    <d v="2025-04-29T00:00:00"/>
    <d v="2025-05-29T00:00:00"/>
    <x v="10"/>
    <x v="10"/>
    <n v="10006"/>
    <s v="Megaflis AS"/>
    <m/>
    <m/>
    <m/>
    <s v="Sofi Kulvik"/>
    <x v="1"/>
    <x v="1"/>
    <m/>
    <m/>
    <m/>
    <m/>
    <n v="0"/>
    <s v="Ingen avgiftsbehandling"/>
    <s v="Faktura nummer 1118 til Megaflis AS (10006)"/>
    <n v="250000"/>
    <s v="NOK"/>
    <n v="250000"/>
    <n v="1118"/>
    <s v="87017.37"/>
  </r>
  <r>
    <n v="1001119"/>
    <n v="2025"/>
    <s v="Faktura nummer 1119 til Asker Og Bærum Steinimport AS (10009)"/>
    <d v="2025-04-29T00:00:00"/>
    <d v="2025-05-29T00:00:00"/>
    <x v="10"/>
    <x v="10"/>
    <n v="10009"/>
    <s v="Asker Og Bærum Steinimport AS"/>
    <m/>
    <m/>
    <m/>
    <s v="Sofi Kulvik"/>
    <x v="5"/>
    <x v="5"/>
    <m/>
    <m/>
    <m/>
    <m/>
    <n v="0"/>
    <s v="Ingen avgiftsbehandling"/>
    <s v="Faktura nummer 1119 til Asker Og Bærum Steinimport AS (10009)"/>
    <n v="11250"/>
    <s v="NOK"/>
    <n v="11250"/>
    <n v="1119"/>
    <s v="98267.37"/>
  </r>
  <r>
    <n v="1001120"/>
    <n v="2025"/>
    <s v="Faktura nummer 1120 til Beauty Bozza AS (10076)"/>
    <d v="2025-04-29T00:00:00"/>
    <d v="2025-05-29T00:00:00"/>
    <x v="10"/>
    <x v="10"/>
    <n v="10076"/>
    <s v="Beauty Bozza AS"/>
    <m/>
    <m/>
    <m/>
    <s v="Sofi Kulvik"/>
    <x v="5"/>
    <x v="5"/>
    <m/>
    <m/>
    <m/>
    <m/>
    <n v="0"/>
    <s v="Ingen avgiftsbehandling"/>
    <s v="Faktura nummer 1120 til Beauty Bozza AS (10076)"/>
    <n v="9375"/>
    <s v="NOK"/>
    <n v="9375"/>
    <n v="1120"/>
    <s v="107642.37"/>
  </r>
  <r>
    <n v="905"/>
    <n v="2025"/>
    <n v="1882"/>
    <d v="2025-04-29T00:00:00"/>
    <m/>
    <x v="10"/>
    <x v="10"/>
    <n v="10031"/>
    <s v="Vipps AS"/>
    <m/>
    <m/>
    <m/>
    <m/>
    <x v="0"/>
    <x v="0"/>
    <m/>
    <m/>
    <m/>
    <m/>
    <n v="0"/>
    <s v="Ingen avgiftsbehandling"/>
    <n v="1882"/>
    <n v="-1129.8699999999999"/>
    <s v="NOK"/>
    <n v="-1129.8699999999999"/>
    <m/>
    <s v="106512.50"/>
  </r>
  <r>
    <n v="925"/>
    <n v="2025"/>
    <m/>
    <d v="2025-04-29T00:00:00"/>
    <m/>
    <x v="10"/>
    <x v="10"/>
    <n v="10031"/>
    <s v="Vipps AS"/>
    <m/>
    <m/>
    <m/>
    <m/>
    <x v="0"/>
    <x v="0"/>
    <m/>
    <m/>
    <m/>
    <m/>
    <n v="0"/>
    <s v="Ingen avgiftsbehandling"/>
    <m/>
    <n v="-343.87"/>
    <s v="NOK"/>
    <n v="-343.87"/>
    <m/>
    <s v="106168.63"/>
  </r>
  <r>
    <n v="931"/>
    <n v="2025"/>
    <n v="1996"/>
    <d v="2025-04-29T00:00:00"/>
    <m/>
    <x v="10"/>
    <x v="10"/>
    <n v="10031"/>
    <s v="Vipps AS"/>
    <m/>
    <m/>
    <m/>
    <m/>
    <x v="0"/>
    <x v="0"/>
    <m/>
    <m/>
    <m/>
    <m/>
    <n v="0"/>
    <s v="Ingen avgiftsbehandling"/>
    <n v="1996"/>
    <n v="-196.5"/>
    <s v="NOK"/>
    <n v="-196.5"/>
    <m/>
    <s v="105972.13"/>
  </r>
  <r>
    <n v="933"/>
    <n v="2025"/>
    <n v="1938"/>
    <d v="2025-04-29T00:00:00"/>
    <m/>
    <x v="10"/>
    <x v="10"/>
    <n v="10031"/>
    <s v="Vipps AS"/>
    <m/>
    <m/>
    <m/>
    <m/>
    <x v="0"/>
    <x v="0"/>
    <m/>
    <m/>
    <m/>
    <m/>
    <n v="0"/>
    <s v="Ingen avgiftsbehandling"/>
    <n v="1938"/>
    <n v="-294.75"/>
    <s v="NOK"/>
    <n v="-294.75"/>
    <m/>
    <s v="105677.38"/>
  </r>
  <r>
    <n v="934"/>
    <n v="2025"/>
    <n v="1920"/>
    <d v="2025-04-29T00:00:00"/>
    <m/>
    <x v="10"/>
    <x v="10"/>
    <n v="10031"/>
    <s v="Vipps AS"/>
    <m/>
    <m/>
    <m/>
    <m/>
    <x v="0"/>
    <x v="0"/>
    <m/>
    <m/>
    <m/>
    <m/>
    <n v="0"/>
    <s v="Ingen avgiftsbehandling"/>
    <n v="1920"/>
    <n v="-393"/>
    <s v="NOK"/>
    <n v="-393"/>
    <m/>
    <s v="105284.38"/>
  </r>
  <r>
    <n v="934"/>
    <n v="2025"/>
    <n v="1920"/>
    <d v="2025-04-29T00:00:00"/>
    <m/>
    <x v="10"/>
    <x v="10"/>
    <n v="10031"/>
    <s v="Vipps AS"/>
    <m/>
    <m/>
    <m/>
    <m/>
    <x v="0"/>
    <x v="0"/>
    <m/>
    <m/>
    <m/>
    <m/>
    <n v="0"/>
    <s v="Ingen avgiftsbehandling"/>
    <n v="1920"/>
    <n v="-196.5"/>
    <s v="NOK"/>
    <n v="-196.5"/>
    <m/>
    <s v="105087.88"/>
  </r>
  <r>
    <n v="938"/>
    <n v="2025"/>
    <n v="1923"/>
    <d v="2025-04-29T00:00:00"/>
    <m/>
    <x v="10"/>
    <x v="10"/>
    <n v="10031"/>
    <s v="Vipps AS"/>
    <m/>
    <m/>
    <m/>
    <m/>
    <x v="0"/>
    <x v="0"/>
    <m/>
    <m/>
    <m/>
    <m/>
    <n v="0"/>
    <s v="Ingen avgiftsbehandling"/>
    <n v="1923"/>
    <n v="-4162.6899999999996"/>
    <s v="NOK"/>
    <n v="-4162.6899999999996"/>
    <m/>
    <s v="100925.19"/>
  </r>
  <r>
    <n v="938"/>
    <n v="2025"/>
    <n v="1923"/>
    <d v="2025-04-29T00:00:00"/>
    <m/>
    <x v="10"/>
    <x v="10"/>
    <n v="10031"/>
    <s v="Vipps AS"/>
    <m/>
    <m/>
    <m/>
    <m/>
    <x v="0"/>
    <x v="0"/>
    <m/>
    <m/>
    <m/>
    <m/>
    <n v="0"/>
    <s v="Ingen avgiftsbehandling"/>
    <n v="1923"/>
    <n v="-117.9"/>
    <s v="NOK"/>
    <n v="-117.9"/>
    <m/>
    <s v="100807.29"/>
  </r>
  <r>
    <n v="938"/>
    <n v="2025"/>
    <n v="1923"/>
    <d v="2025-04-29T00:00:00"/>
    <m/>
    <x v="10"/>
    <x v="10"/>
    <n v="10031"/>
    <s v="Vipps AS"/>
    <m/>
    <m/>
    <m/>
    <m/>
    <x v="0"/>
    <x v="0"/>
    <m/>
    <m/>
    <m/>
    <m/>
    <n v="0"/>
    <s v="Ingen avgiftsbehandling"/>
    <n v="1923"/>
    <n v="-80.89"/>
    <s v="NOK"/>
    <n v="-80.89"/>
    <m/>
    <s v="100726.40"/>
  </r>
  <r>
    <n v="941"/>
    <n v="2025"/>
    <n v="1929"/>
    <d v="2025-04-29T00:00:00"/>
    <m/>
    <x v="10"/>
    <x v="10"/>
    <n v="10031"/>
    <s v="Vipps AS"/>
    <m/>
    <m/>
    <m/>
    <m/>
    <x v="0"/>
    <x v="0"/>
    <m/>
    <m/>
    <m/>
    <m/>
    <n v="0"/>
    <s v="Ingen avgiftsbehandling"/>
    <n v="1929"/>
    <n v="-70.38"/>
    <s v="NOK"/>
    <n v="-70.38"/>
    <m/>
    <s v="100656.02"/>
  </r>
  <r>
    <n v="946"/>
    <n v="2025"/>
    <n v="1954"/>
    <d v="2025-04-29T00:00:00"/>
    <m/>
    <x v="10"/>
    <x v="10"/>
    <n v="10030"/>
    <s v="Stripe innbetalinger"/>
    <m/>
    <m/>
    <m/>
    <m/>
    <x v="0"/>
    <x v="0"/>
    <m/>
    <m/>
    <m/>
    <m/>
    <n v="0"/>
    <s v="Ingen avgiftsbehandling"/>
    <n v="1954"/>
    <n v="-107816"/>
    <s v="NOK"/>
    <n v="-107816"/>
    <m/>
    <s v="-7159.98"/>
  </r>
  <r>
    <n v="946"/>
    <n v="2025"/>
    <n v="1954"/>
    <d v="2025-04-29T00:00:00"/>
    <m/>
    <x v="10"/>
    <x v="10"/>
    <n v="10030"/>
    <s v="Stripe innbetalinger"/>
    <m/>
    <m/>
    <m/>
    <m/>
    <x v="0"/>
    <x v="0"/>
    <m/>
    <m/>
    <m/>
    <m/>
    <n v="0"/>
    <s v="Ingen avgiftsbehandling"/>
    <n v="1954"/>
    <n v="-62048"/>
    <s v="NOK"/>
    <n v="-62048"/>
    <m/>
    <s v="-69207.98"/>
  </r>
  <r>
    <n v="1253"/>
    <n v="2025"/>
    <s v="Vipps"/>
    <d v="2025-04-2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11.23"/>
    <s v="NOK"/>
    <n v="-211.23"/>
    <m/>
    <s v="-69419.21"/>
  </r>
  <r>
    <n v="828"/>
    <n v="2025"/>
    <s v="Zettle-Sales-Report-20250401-20250430.pdf"/>
    <d v="2025-04-30T00:00:00"/>
    <m/>
    <x v="10"/>
    <x v="10"/>
    <n v="10062"/>
    <s v="Izettle Merchant Services AS"/>
    <m/>
    <m/>
    <m/>
    <m/>
    <x v="0"/>
    <x v="0"/>
    <m/>
    <m/>
    <m/>
    <m/>
    <n v="0"/>
    <s v="Ingen avgiftsbehandling"/>
    <s v="Zettle-Sales-Report-20250401-20250430.pdf"/>
    <n v="3123.72"/>
    <s v="NOK"/>
    <n v="3123.72"/>
    <m/>
    <s v="-66295.49"/>
  </r>
  <r>
    <n v="918"/>
    <n v="2025"/>
    <n v="1947"/>
    <d v="2025-04-30T00:00:00"/>
    <m/>
    <x v="10"/>
    <x v="10"/>
    <n v="10031"/>
    <s v="Vipps AS"/>
    <m/>
    <m/>
    <m/>
    <m/>
    <x v="0"/>
    <x v="0"/>
    <m/>
    <m/>
    <m/>
    <m/>
    <n v="0"/>
    <s v="Ingen avgiftsbehandling"/>
    <n v="1947"/>
    <n v="-982.5"/>
    <s v="NOK"/>
    <n v="-982.5"/>
    <m/>
    <s v="-67277.99"/>
  </r>
  <r>
    <n v="938"/>
    <n v="2025"/>
    <n v="1923"/>
    <d v="2025-04-30T00:00:00"/>
    <m/>
    <x v="10"/>
    <x v="10"/>
    <n v="10031"/>
    <s v="Vipps AS"/>
    <m/>
    <m/>
    <m/>
    <m/>
    <x v="0"/>
    <x v="0"/>
    <m/>
    <m/>
    <m/>
    <m/>
    <n v="0"/>
    <s v="Ingen avgiftsbehandling"/>
    <n v="1923"/>
    <n v="-76.010000000000005"/>
    <s v="NOK"/>
    <n v="-76.010000000000005"/>
    <m/>
    <s v="-67354.00"/>
  </r>
  <r>
    <n v="941"/>
    <n v="2025"/>
    <n v="1929"/>
    <d v="2025-04-30T00:00:00"/>
    <m/>
    <x v="10"/>
    <x v="10"/>
    <n v="10031"/>
    <s v="Vipps AS"/>
    <m/>
    <m/>
    <m/>
    <m/>
    <x v="0"/>
    <x v="0"/>
    <m/>
    <m/>
    <m/>
    <m/>
    <n v="0"/>
    <s v="Ingen avgiftsbehandling"/>
    <n v="1929"/>
    <n v="-35.19"/>
    <s v="NOK"/>
    <n v="-35.19"/>
    <m/>
    <s v="-67389.19"/>
  </r>
  <r>
    <n v="1253"/>
    <n v="2025"/>
    <s v="Vipps"/>
    <d v="2025-04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17.9"/>
    <s v="NOK"/>
    <n v="-117.9"/>
    <m/>
    <s v="-67507.09"/>
  </r>
  <r>
    <n v="1254"/>
    <n v="2025"/>
    <s v="nets"/>
    <d v="2025-04-3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272.76"/>
    <s v="NOK"/>
    <n v="-1272.76"/>
    <m/>
    <s v="-68779.85"/>
  </r>
  <r>
    <n v="1001121"/>
    <n v="2025"/>
    <s v="Faktura nummer 1121 til Eiksmarka Ishockeyklubb (10039)"/>
    <d v="2025-05-02T00:00:00"/>
    <d v="2025-05-12T00:00:00"/>
    <x v="10"/>
    <x v="10"/>
    <n v="10039"/>
    <s v="Eiksmarka Ishockeyklubb"/>
    <m/>
    <m/>
    <m/>
    <s v="Sofi Kulvik"/>
    <x v="5"/>
    <x v="5"/>
    <m/>
    <m/>
    <m/>
    <m/>
    <n v="0"/>
    <s v="Ingen avgiftsbehandling"/>
    <s v="Faktura nummer 1121 til Eiksmarka Ishockeyklubb (10039)"/>
    <n v="2328"/>
    <s v="NOK"/>
    <n v="2328"/>
    <n v="1121"/>
    <s v="-66451.85"/>
  </r>
  <r>
    <n v="1001122"/>
    <n v="2025"/>
    <s v="Faktura nummer 1122 til Jar Idrettslag (10023)"/>
    <d v="2025-05-02T00:00:00"/>
    <d v="2025-05-12T00:00:00"/>
    <x v="10"/>
    <x v="10"/>
    <n v="10023"/>
    <s v="Jar Idrettslag"/>
    <m/>
    <m/>
    <m/>
    <m/>
    <x v="5"/>
    <x v="5"/>
    <m/>
    <m/>
    <m/>
    <m/>
    <n v="0"/>
    <s v="Ingen avgiftsbehandling"/>
    <s v="Faktura nummer 1122 til Jar Idrettslag (10023)"/>
    <n v="7393.13"/>
    <s v="NOK"/>
    <n v="7393.13"/>
    <n v="1122"/>
    <s v="-59058.72"/>
  </r>
  <r>
    <n v="761"/>
    <n v="2025"/>
    <s v="Betaling for faktura nummer 1104"/>
    <d v="2025-05-02T00:00:00"/>
    <m/>
    <x v="10"/>
    <x v="10"/>
    <n v="10068"/>
    <s v="tour de bærum"/>
    <m/>
    <m/>
    <m/>
    <s v="Sofi Kulvik"/>
    <x v="6"/>
    <x v="6"/>
    <m/>
    <m/>
    <m/>
    <m/>
    <n v="0"/>
    <s v="Ingen avgiftsbehandling"/>
    <s v="Betaling for faktura nummer 1104 til tour de bærum"/>
    <n v="-1500"/>
    <s v="NOK"/>
    <n v="-1500"/>
    <n v="1104"/>
    <s v="-60558.72"/>
  </r>
  <r>
    <n v="815"/>
    <n v="2025"/>
    <s v="Bærum idrettstråd"/>
    <d v="2025-05-02T00:00:00"/>
    <m/>
    <x v="10"/>
    <x v="10"/>
    <n v="10063"/>
    <s v="Bærum idrettstråd"/>
    <m/>
    <m/>
    <m/>
    <m/>
    <x v="0"/>
    <x v="0"/>
    <m/>
    <m/>
    <m/>
    <m/>
    <n v="0"/>
    <s v="Ingen avgiftsbehandling"/>
    <s v="Bærum idrettstråd"/>
    <n v="13375"/>
    <s v="NOK"/>
    <n v="13375"/>
    <m/>
    <s v="-47183.72"/>
  </r>
  <r>
    <n v="905"/>
    <n v="2025"/>
    <n v="1882"/>
    <d v="2025-05-02T00:00:00"/>
    <m/>
    <x v="10"/>
    <x v="10"/>
    <n v="10031"/>
    <s v="Vipps AS"/>
    <m/>
    <m/>
    <m/>
    <m/>
    <x v="0"/>
    <x v="0"/>
    <m/>
    <m/>
    <m/>
    <m/>
    <n v="0"/>
    <s v="Ingen avgiftsbehandling"/>
    <n v="1882"/>
    <n v="-491.25"/>
    <s v="NOK"/>
    <n v="-491.25"/>
    <m/>
    <s v="-47674.97"/>
  </r>
  <r>
    <n v="922"/>
    <n v="2025"/>
    <n v="1952"/>
    <d v="2025-05-02T00:00:00"/>
    <m/>
    <x v="10"/>
    <x v="10"/>
    <n v="10031"/>
    <s v="Vipps AS"/>
    <m/>
    <m/>
    <m/>
    <m/>
    <x v="0"/>
    <x v="0"/>
    <m/>
    <m/>
    <m/>
    <m/>
    <n v="0"/>
    <s v="Ingen avgiftsbehandling"/>
    <n v="1952"/>
    <n v="-884.25"/>
    <s v="NOK"/>
    <n v="-884.25"/>
    <m/>
    <s v="-48559.22"/>
  </r>
  <r>
    <n v="942"/>
    <n v="2025"/>
    <n v="1929"/>
    <d v="2025-05-02T00:00:00"/>
    <m/>
    <x v="10"/>
    <x v="10"/>
    <n v="10062"/>
    <s v="Izettle Merchant Services AS"/>
    <m/>
    <m/>
    <m/>
    <m/>
    <x v="0"/>
    <x v="0"/>
    <m/>
    <m/>
    <m/>
    <m/>
    <n v="0"/>
    <s v="Ingen avgiftsbehandling"/>
    <n v="1929"/>
    <n v="-137.54"/>
    <s v="NOK"/>
    <n v="-137.54"/>
    <m/>
    <s v="-48696.76"/>
  </r>
  <r>
    <n v="1253"/>
    <n v="2025"/>
    <s v="Vipps"/>
    <d v="2025-05-0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60.36"/>
    <s v="NOK"/>
    <n v="-260.36"/>
    <m/>
    <s v="-48957.12"/>
  </r>
  <r>
    <n v="1254"/>
    <n v="2025"/>
    <s v="nets"/>
    <d v="2025-05-02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312"/>
    <s v="NOK"/>
    <n v="-312"/>
    <m/>
    <s v="-49269.12"/>
  </r>
  <r>
    <n v="1254"/>
    <n v="2025"/>
    <s v="nets"/>
    <d v="2025-05-02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668.57"/>
    <s v="NOK"/>
    <n v="-668.57"/>
    <m/>
    <s v="-49937.69"/>
  </r>
  <r>
    <n v="935"/>
    <n v="2025"/>
    <s v="kontoregulering"/>
    <d v="2025-05-05T00:00:00"/>
    <m/>
    <x v="10"/>
    <x v="10"/>
    <n v="10031"/>
    <s v="Vipps AS"/>
    <m/>
    <m/>
    <m/>
    <m/>
    <x v="0"/>
    <x v="0"/>
    <m/>
    <m/>
    <m/>
    <m/>
    <n v="0"/>
    <s v="Ingen avgiftsbehandling"/>
    <s v="kontoregulering"/>
    <n v="-786"/>
    <s v="NOK"/>
    <n v="-786"/>
    <m/>
    <s v="-50723.69"/>
  </r>
  <r>
    <n v="939"/>
    <n v="2025"/>
    <n v="1923"/>
    <d v="2025-05-05T00:00:00"/>
    <m/>
    <x v="10"/>
    <x v="10"/>
    <n v="10031"/>
    <s v="Vipps AS"/>
    <m/>
    <m/>
    <m/>
    <m/>
    <x v="0"/>
    <x v="0"/>
    <m/>
    <m/>
    <m/>
    <m/>
    <n v="0"/>
    <s v="Ingen avgiftsbehandling"/>
    <n v="1923"/>
    <n v="-152.01"/>
    <s v="NOK"/>
    <n v="-152.01"/>
    <m/>
    <s v="-50875.70"/>
  </r>
  <r>
    <n v="939"/>
    <n v="2025"/>
    <n v="1923"/>
    <d v="2025-05-05T00:00:00"/>
    <m/>
    <x v="10"/>
    <x v="10"/>
    <n v="10031"/>
    <s v="Vipps AS"/>
    <m/>
    <m/>
    <m/>
    <m/>
    <x v="0"/>
    <x v="0"/>
    <m/>
    <m/>
    <m/>
    <m/>
    <n v="0"/>
    <s v="Ingen avgiftsbehandling"/>
    <n v="1923"/>
    <n v="-110.13"/>
    <s v="NOK"/>
    <n v="-110.13"/>
    <m/>
    <s v="-50985.83"/>
  </r>
  <r>
    <n v="942"/>
    <n v="2025"/>
    <n v="1929"/>
    <d v="2025-05-05T00:00:00"/>
    <m/>
    <x v="10"/>
    <x v="10"/>
    <n v="10062"/>
    <s v="Izettle Merchant Services AS"/>
    <m/>
    <m/>
    <m/>
    <m/>
    <x v="0"/>
    <x v="0"/>
    <m/>
    <m/>
    <m/>
    <m/>
    <n v="0"/>
    <s v="Ingen avgiftsbehandling"/>
    <n v="1929"/>
    <n v="-123.79"/>
    <s v="NOK"/>
    <n v="-123.79"/>
    <m/>
    <s v="-51109.62"/>
  </r>
  <r>
    <n v="1253"/>
    <n v="2025"/>
    <s v="Vipps"/>
    <d v="2025-05-0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20.70000000000005"/>
    <s v="NOK"/>
    <n v="-520.70000000000005"/>
    <m/>
    <s v="-51630.32"/>
  </r>
  <r>
    <n v="1253"/>
    <n v="2025"/>
    <s v="Vipps"/>
    <d v="2025-05-0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76.85"/>
    <s v="NOK"/>
    <n v="-176.85"/>
    <m/>
    <s v="-51807.17"/>
  </r>
  <r>
    <n v="1254"/>
    <n v="2025"/>
    <s v="nets"/>
    <d v="2025-05-05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544.76"/>
    <s v="NOK"/>
    <n v="-544.76"/>
    <m/>
    <s v="-52351.93"/>
  </r>
  <r>
    <n v="905"/>
    <n v="2025"/>
    <n v="1882"/>
    <d v="2025-05-06T00:00:00"/>
    <m/>
    <x v="10"/>
    <x v="10"/>
    <n v="10031"/>
    <s v="Vipps AS"/>
    <m/>
    <m/>
    <m/>
    <m/>
    <x v="0"/>
    <x v="0"/>
    <m/>
    <m/>
    <m/>
    <m/>
    <n v="0"/>
    <s v="Ingen avgiftsbehandling"/>
    <n v="1882"/>
    <n v="-491.25"/>
    <s v="NOK"/>
    <n v="-491.25"/>
    <m/>
    <s v="-52843.18"/>
  </r>
  <r>
    <n v="905"/>
    <n v="2025"/>
    <n v="1882"/>
    <d v="2025-05-06T00:00:00"/>
    <m/>
    <x v="10"/>
    <x v="10"/>
    <n v="10031"/>
    <s v="Vipps AS"/>
    <m/>
    <m/>
    <m/>
    <m/>
    <x v="0"/>
    <x v="0"/>
    <m/>
    <m/>
    <m/>
    <m/>
    <n v="0"/>
    <s v="Ingen avgiftsbehandling"/>
    <n v="1882"/>
    <n v="-2112.37"/>
    <s v="NOK"/>
    <n v="-2112.37"/>
    <m/>
    <s v="-54955.55"/>
  </r>
  <r>
    <n v="935"/>
    <n v="2025"/>
    <s v="kontoregulering"/>
    <d v="2025-05-06T00:00:00"/>
    <m/>
    <x v="10"/>
    <x v="10"/>
    <n v="10031"/>
    <s v="Vipps AS"/>
    <m/>
    <m/>
    <m/>
    <m/>
    <x v="0"/>
    <x v="0"/>
    <m/>
    <m/>
    <m/>
    <m/>
    <n v="0"/>
    <s v="Ingen avgiftsbehandling"/>
    <s v="kontoregulering"/>
    <n v="-196.5"/>
    <s v="NOK"/>
    <n v="-196.5"/>
    <m/>
    <s v="-55152.05"/>
  </r>
  <r>
    <n v="939"/>
    <n v="2025"/>
    <n v="1923"/>
    <d v="2025-05-06T00:00:00"/>
    <m/>
    <x v="10"/>
    <x v="10"/>
    <n v="10031"/>
    <s v="Vipps AS"/>
    <m/>
    <m/>
    <m/>
    <m/>
    <x v="0"/>
    <x v="0"/>
    <m/>
    <m/>
    <m/>
    <m/>
    <n v="0"/>
    <s v="Ingen avgiftsbehandling"/>
    <n v="1923"/>
    <n v="-28.25"/>
    <s v="NOK"/>
    <n v="-28.25"/>
    <m/>
    <s v="-55180.30"/>
  </r>
  <r>
    <n v="942"/>
    <n v="2025"/>
    <n v="1929"/>
    <d v="2025-05-06T00:00:00"/>
    <m/>
    <x v="10"/>
    <x v="10"/>
    <n v="10062"/>
    <s v="Izettle Merchant Services AS"/>
    <m/>
    <m/>
    <m/>
    <m/>
    <x v="0"/>
    <x v="0"/>
    <m/>
    <m/>
    <m/>
    <m/>
    <n v="0"/>
    <s v="Ingen avgiftsbehandling"/>
    <n v="1929"/>
    <n v="-117.89"/>
    <s v="NOK"/>
    <n v="-117.89"/>
    <m/>
    <s v="-55298.19"/>
  </r>
  <r>
    <n v="943"/>
    <n v="2025"/>
    <n v="1929"/>
    <d v="2025-05-06T00:00:00"/>
    <m/>
    <x v="10"/>
    <x v="10"/>
    <n v="10031"/>
    <s v="Vipps AS"/>
    <m/>
    <m/>
    <m/>
    <m/>
    <x v="0"/>
    <x v="0"/>
    <m/>
    <m/>
    <m/>
    <m/>
    <n v="0"/>
    <s v="Ingen avgiftsbehandling"/>
    <n v="1929"/>
    <n v="-35.19"/>
    <s v="NOK"/>
    <n v="-35.19"/>
    <m/>
    <s v="-55333.38"/>
  </r>
  <r>
    <n v="1253"/>
    <n v="2025"/>
    <s v="Vipps"/>
    <d v="2025-05-0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25.29"/>
    <s v="NOK"/>
    <n v="-825.29"/>
    <m/>
    <s v="-56158.67"/>
  </r>
  <r>
    <n v="760"/>
    <n v="2025"/>
    <s v="Betaling for faktura nummer 1114"/>
    <d v="2025-05-07T00:00:00"/>
    <m/>
    <x v="10"/>
    <x v="10"/>
    <n v="10073"/>
    <s v="Pål Henning Albertsen"/>
    <m/>
    <m/>
    <m/>
    <s v="Sofi Kulvik"/>
    <x v="4"/>
    <x v="4"/>
    <m/>
    <m/>
    <m/>
    <m/>
    <n v="0"/>
    <s v="Ingen avgiftsbehandling"/>
    <s v="Betaling for faktura nummer 1114 til Pål Henning Albertsen"/>
    <n v="-600"/>
    <s v="NOK"/>
    <n v="-600"/>
    <n v="1114"/>
    <s v="-56758.67"/>
  </r>
  <r>
    <n v="904"/>
    <n v="2025"/>
    <n v="1881"/>
    <d v="2025-05-07T00:00:00"/>
    <m/>
    <x v="10"/>
    <x v="10"/>
    <n v="10031"/>
    <s v="Vipps AS"/>
    <m/>
    <m/>
    <m/>
    <m/>
    <x v="0"/>
    <x v="0"/>
    <m/>
    <m/>
    <m/>
    <m/>
    <n v="0"/>
    <s v="Ingen avgiftsbehandling"/>
    <n v="1881"/>
    <n v="-1768.5"/>
    <s v="NOK"/>
    <n v="-1768.5"/>
    <m/>
    <s v="-58527.17"/>
  </r>
  <r>
    <n v="918"/>
    <n v="2025"/>
    <n v="1947"/>
    <d v="2025-05-07T00:00:00"/>
    <m/>
    <x v="10"/>
    <x v="10"/>
    <n v="10031"/>
    <s v="Vipps AS"/>
    <m/>
    <m/>
    <m/>
    <m/>
    <x v="0"/>
    <x v="0"/>
    <m/>
    <m/>
    <m/>
    <m/>
    <n v="0"/>
    <s v="Ingen avgiftsbehandling"/>
    <n v="1947"/>
    <n v="-894.04"/>
    <s v="NOK"/>
    <n v="-894.04"/>
    <m/>
    <s v="-59421.21"/>
  </r>
  <r>
    <n v="922"/>
    <n v="2025"/>
    <n v="1952"/>
    <d v="2025-05-07T00:00:00"/>
    <m/>
    <x v="10"/>
    <x v="10"/>
    <n v="10031"/>
    <s v="Vipps AS"/>
    <m/>
    <m/>
    <m/>
    <m/>
    <x v="0"/>
    <x v="0"/>
    <m/>
    <m/>
    <m/>
    <m/>
    <n v="0"/>
    <s v="Ingen avgiftsbehandling"/>
    <n v="1952"/>
    <n v="-884.25"/>
    <s v="NOK"/>
    <n v="-884.25"/>
    <m/>
    <s v="-60305.46"/>
  </r>
  <r>
    <n v="928"/>
    <n v="2025"/>
    <n v="1993"/>
    <d v="2025-05-07T00:00:00"/>
    <m/>
    <x v="10"/>
    <x v="10"/>
    <n v="10030"/>
    <s v="Stripe innbetalinger"/>
    <m/>
    <m/>
    <m/>
    <m/>
    <x v="0"/>
    <x v="0"/>
    <m/>
    <m/>
    <m/>
    <m/>
    <n v="0"/>
    <s v="Ingen avgiftsbehandling"/>
    <n v="1993"/>
    <n v="-56891"/>
    <s v="NOK"/>
    <n v="-56891"/>
    <m/>
    <s v="-117196.46"/>
  </r>
  <r>
    <n v="935"/>
    <n v="2025"/>
    <s v="kontoregulering"/>
    <d v="2025-05-07T00:00:00"/>
    <m/>
    <x v="10"/>
    <x v="10"/>
    <n v="10031"/>
    <s v="Vipps AS"/>
    <m/>
    <m/>
    <m/>
    <m/>
    <x v="0"/>
    <x v="0"/>
    <m/>
    <m/>
    <m/>
    <m/>
    <n v="0"/>
    <s v="Ingen avgiftsbehandling"/>
    <s v="kontoregulering"/>
    <n v="-393"/>
    <s v="NOK"/>
    <n v="-393"/>
    <m/>
    <s v="-117589.46"/>
  </r>
  <r>
    <n v="939"/>
    <n v="2025"/>
    <n v="1923"/>
    <d v="2025-05-07T00:00:00"/>
    <m/>
    <x v="10"/>
    <x v="10"/>
    <n v="10031"/>
    <s v="Vipps AS"/>
    <m/>
    <m/>
    <m/>
    <m/>
    <x v="0"/>
    <x v="0"/>
    <m/>
    <m/>
    <m/>
    <m/>
    <n v="0"/>
    <s v="Ingen avgiftsbehandling"/>
    <n v="1923"/>
    <n v="-23.38"/>
    <s v="NOK"/>
    <n v="-23.38"/>
    <m/>
    <s v="-117612.84"/>
  </r>
  <r>
    <n v="943"/>
    <n v="2025"/>
    <n v="1929"/>
    <d v="2025-05-07T00:00:00"/>
    <m/>
    <x v="10"/>
    <x v="10"/>
    <n v="10031"/>
    <s v="Vipps AS"/>
    <m/>
    <m/>
    <m/>
    <m/>
    <x v="0"/>
    <x v="0"/>
    <m/>
    <m/>
    <m/>
    <m/>
    <n v="0"/>
    <s v="Ingen avgiftsbehandling"/>
    <n v="1929"/>
    <n v="-35.19"/>
    <s v="NOK"/>
    <n v="-35.19"/>
    <m/>
    <s v="-117648.03"/>
  </r>
  <r>
    <n v="947"/>
    <n v="2025"/>
    <n v="1923"/>
    <d v="2025-05-07T00:00:00"/>
    <m/>
    <x v="10"/>
    <x v="10"/>
    <n v="10030"/>
    <s v="Stripe innbetalinger"/>
    <m/>
    <m/>
    <m/>
    <m/>
    <x v="0"/>
    <x v="0"/>
    <m/>
    <m/>
    <m/>
    <m/>
    <n v="0"/>
    <s v="Ingen avgiftsbehandling"/>
    <n v="1923"/>
    <n v="-46463"/>
    <s v="NOK"/>
    <n v="-46463"/>
    <m/>
    <s v="-164111.03"/>
  </r>
  <r>
    <n v="1253"/>
    <n v="2025"/>
    <s v="Vipps"/>
    <d v="2025-05-0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86.32"/>
    <s v="NOK"/>
    <n v="-486.32"/>
    <m/>
    <s v="-164597.35"/>
  </r>
  <r>
    <n v="1254"/>
    <n v="2025"/>
    <s v="nets"/>
    <d v="2025-05-07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2040.36"/>
    <s v="NOK"/>
    <n v="-2040.36"/>
    <m/>
    <s v="-166637.71"/>
  </r>
  <r>
    <n v="904"/>
    <n v="2025"/>
    <n v="1881"/>
    <d v="2025-05-08T00:00:00"/>
    <m/>
    <x v="10"/>
    <x v="10"/>
    <n v="10031"/>
    <s v="Vipps AS"/>
    <m/>
    <m/>
    <m/>
    <m/>
    <x v="0"/>
    <x v="0"/>
    <m/>
    <m/>
    <m/>
    <m/>
    <n v="0"/>
    <s v="Ingen avgiftsbehandling"/>
    <n v="1881"/>
    <n v="-884.25"/>
    <s v="NOK"/>
    <n v="-884.25"/>
    <m/>
    <s v="-167521.96"/>
  </r>
  <r>
    <n v="905"/>
    <n v="2025"/>
    <n v="1882"/>
    <d v="2025-05-08T00:00:00"/>
    <m/>
    <x v="10"/>
    <x v="10"/>
    <n v="10031"/>
    <s v="Vipps AS"/>
    <m/>
    <m/>
    <m/>
    <m/>
    <x v="0"/>
    <x v="0"/>
    <m/>
    <m/>
    <m/>
    <m/>
    <n v="0"/>
    <s v="Ingen avgiftsbehandling"/>
    <n v="1882"/>
    <n v="-1277.25"/>
    <s v="NOK"/>
    <n v="-1277.25"/>
    <m/>
    <s v="-168799.21"/>
  </r>
  <r>
    <n v="935"/>
    <n v="2025"/>
    <s v="kontoregulering"/>
    <d v="2025-05-08T00:00:00"/>
    <m/>
    <x v="10"/>
    <x v="10"/>
    <n v="10031"/>
    <s v="Vipps AS"/>
    <m/>
    <m/>
    <m/>
    <m/>
    <x v="0"/>
    <x v="0"/>
    <m/>
    <m/>
    <m/>
    <m/>
    <n v="0"/>
    <s v="Ingen avgiftsbehandling"/>
    <s v="kontoregulering"/>
    <n v="-982.5"/>
    <s v="NOK"/>
    <n v="-982.5"/>
    <m/>
    <s v="-169781.71"/>
  </r>
  <r>
    <n v="939"/>
    <n v="2025"/>
    <n v="1923"/>
    <d v="2025-05-08T00:00:00"/>
    <m/>
    <x v="10"/>
    <x v="10"/>
    <n v="10031"/>
    <s v="Vipps AS"/>
    <m/>
    <m/>
    <m/>
    <m/>
    <x v="0"/>
    <x v="0"/>
    <m/>
    <m/>
    <m/>
    <m/>
    <n v="0"/>
    <s v="Ingen avgiftsbehandling"/>
    <n v="1923"/>
    <n v="-28.25"/>
    <s v="NOK"/>
    <n v="-28.25"/>
    <m/>
    <s v="-169809.96"/>
  </r>
  <r>
    <n v="942"/>
    <n v="2025"/>
    <n v="1929"/>
    <d v="2025-05-08T00:00:00"/>
    <m/>
    <x v="10"/>
    <x v="10"/>
    <n v="10062"/>
    <s v="Izettle Merchant Services AS"/>
    <m/>
    <m/>
    <m/>
    <m/>
    <x v="0"/>
    <x v="0"/>
    <m/>
    <m/>
    <m/>
    <m/>
    <n v="0"/>
    <s v="Ingen avgiftsbehandling"/>
    <n v="1929"/>
    <n v="-58.95"/>
    <s v="NOK"/>
    <n v="-58.95"/>
    <m/>
    <s v="-169868.91"/>
  </r>
  <r>
    <n v="945"/>
    <n v="2025"/>
    <n v="1954"/>
    <d v="2025-05-08T00:00:00"/>
    <m/>
    <x v="10"/>
    <x v="10"/>
    <n v="10031"/>
    <s v="Vipps AS"/>
    <m/>
    <m/>
    <m/>
    <m/>
    <x v="0"/>
    <x v="0"/>
    <m/>
    <m/>
    <m/>
    <m/>
    <n v="0"/>
    <s v="Ingen avgiftsbehandling"/>
    <n v="1954"/>
    <n v="-6681"/>
    <s v="NOK"/>
    <n v="-6681"/>
    <m/>
    <s v="-176549.91"/>
  </r>
  <r>
    <n v="1232"/>
    <n v="2025"/>
    <s v="Rubic"/>
    <d v="2025-05-08T00:00:00"/>
    <m/>
    <x v="10"/>
    <x v="10"/>
    <n v="10036"/>
    <s v="Rubic AS"/>
    <m/>
    <m/>
    <m/>
    <m/>
    <x v="0"/>
    <x v="0"/>
    <m/>
    <m/>
    <m/>
    <m/>
    <n v="0"/>
    <s v="Ingen avgiftsbehandling"/>
    <s v="Rubic"/>
    <n v="-40490"/>
    <s v="NOK"/>
    <n v="-40490"/>
    <m/>
    <s v="-217039.91"/>
  </r>
  <r>
    <n v="1253"/>
    <n v="2025"/>
    <s v="Vipps"/>
    <d v="2025-05-0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9.48"/>
    <s v="NOK"/>
    <n v="-589.48"/>
    <m/>
    <s v="-217629.39"/>
  </r>
  <r>
    <n v="1254"/>
    <n v="2025"/>
    <s v="nets"/>
    <d v="2025-05-08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624.39"/>
    <s v="NOK"/>
    <n v="-1624.39"/>
    <m/>
    <s v="-219253.78"/>
  </r>
  <r>
    <n v="904"/>
    <n v="2025"/>
    <n v="1881"/>
    <d v="2025-05-09T00:00:00"/>
    <m/>
    <x v="10"/>
    <x v="10"/>
    <n v="10031"/>
    <s v="Vipps AS"/>
    <m/>
    <m/>
    <m/>
    <m/>
    <x v="0"/>
    <x v="0"/>
    <m/>
    <m/>
    <m/>
    <m/>
    <n v="0"/>
    <s v="Ingen avgiftsbehandling"/>
    <n v="1881"/>
    <n v="-884.25"/>
    <s v="NOK"/>
    <n v="-884.25"/>
    <m/>
    <s v="-220138.03"/>
  </r>
  <r>
    <n v="905"/>
    <n v="2025"/>
    <n v="1882"/>
    <d v="2025-05-09T00:00:00"/>
    <m/>
    <x v="10"/>
    <x v="10"/>
    <n v="10031"/>
    <s v="Vipps AS"/>
    <m/>
    <m/>
    <m/>
    <m/>
    <x v="0"/>
    <x v="0"/>
    <m/>
    <m/>
    <m/>
    <m/>
    <n v="0"/>
    <s v="Ingen avgiftsbehandling"/>
    <n v="1882"/>
    <n v="-638.62"/>
    <s v="NOK"/>
    <n v="-638.62"/>
    <m/>
    <s v="-220776.65"/>
  </r>
  <r>
    <n v="928"/>
    <n v="2025"/>
    <n v="1993"/>
    <d v="2025-05-09T00:00:00"/>
    <m/>
    <x v="10"/>
    <x v="10"/>
    <n v="10031"/>
    <s v="Vipps AS"/>
    <m/>
    <m/>
    <m/>
    <m/>
    <x v="0"/>
    <x v="0"/>
    <m/>
    <m/>
    <m/>
    <m/>
    <n v="0"/>
    <s v="Ingen avgiftsbehandling"/>
    <n v="1993"/>
    <n v="-589.5"/>
    <s v="NOK"/>
    <n v="-589.5"/>
    <m/>
    <s v="-221366.15"/>
  </r>
  <r>
    <n v="933"/>
    <n v="2025"/>
    <n v="1938"/>
    <d v="2025-05-09T00:00:00"/>
    <m/>
    <x v="10"/>
    <x v="10"/>
    <n v="10031"/>
    <s v="Vipps AS"/>
    <m/>
    <m/>
    <m/>
    <m/>
    <x v="0"/>
    <x v="0"/>
    <m/>
    <m/>
    <m/>
    <m/>
    <n v="0"/>
    <s v="Ingen avgiftsbehandling"/>
    <n v="1938"/>
    <n v="-294.75"/>
    <s v="NOK"/>
    <n v="-294.75"/>
    <m/>
    <s v="-221660.90"/>
  </r>
  <r>
    <n v="935"/>
    <n v="2025"/>
    <s v="kontoregulering"/>
    <d v="2025-05-09T00:00:00"/>
    <m/>
    <x v="10"/>
    <x v="10"/>
    <n v="10031"/>
    <s v="Vipps AS"/>
    <m/>
    <m/>
    <m/>
    <m/>
    <x v="0"/>
    <x v="0"/>
    <m/>
    <m/>
    <m/>
    <m/>
    <n v="0"/>
    <s v="Ingen avgiftsbehandling"/>
    <s v="kontoregulering"/>
    <n v="-393"/>
    <s v="NOK"/>
    <n v="-393"/>
    <m/>
    <s v="-222053.90"/>
  </r>
  <r>
    <n v="939"/>
    <n v="2025"/>
    <n v="1923"/>
    <d v="2025-05-09T00:00:00"/>
    <m/>
    <x v="10"/>
    <x v="10"/>
    <n v="10031"/>
    <s v="Vipps AS"/>
    <m/>
    <m/>
    <m/>
    <m/>
    <x v="0"/>
    <x v="0"/>
    <m/>
    <m/>
    <m/>
    <m/>
    <n v="0"/>
    <s v="Ingen avgiftsbehandling"/>
    <n v="1923"/>
    <n v="-219.27"/>
    <s v="NOK"/>
    <n v="-219.27"/>
    <m/>
    <s v="-222273.17"/>
  </r>
  <r>
    <n v="942"/>
    <n v="2025"/>
    <n v="1929"/>
    <d v="2025-05-09T00:00:00"/>
    <m/>
    <x v="10"/>
    <x v="10"/>
    <n v="10062"/>
    <s v="Izettle Merchant Services AS"/>
    <m/>
    <m/>
    <m/>
    <m/>
    <x v="0"/>
    <x v="0"/>
    <m/>
    <m/>
    <m/>
    <m/>
    <n v="0"/>
    <s v="Ingen avgiftsbehandling"/>
    <n v="1929"/>
    <n v="-871.88"/>
    <s v="NOK"/>
    <n v="-871.88"/>
    <m/>
    <s v="-223145.05"/>
  </r>
  <r>
    <n v="1232"/>
    <n v="2025"/>
    <s v="Rubic"/>
    <d v="2025-05-09T00:00:00"/>
    <m/>
    <x v="10"/>
    <x v="10"/>
    <n v="10036"/>
    <s v="Rubic AS"/>
    <m/>
    <m/>
    <m/>
    <m/>
    <x v="0"/>
    <x v="0"/>
    <m/>
    <m/>
    <m/>
    <m/>
    <n v="0"/>
    <s v="Ingen avgiftsbehandling"/>
    <s v="Rubic"/>
    <n v="-106511.65"/>
    <s v="NOK"/>
    <n v="-106511.65"/>
    <m/>
    <s v="-329656.70"/>
  </r>
  <r>
    <n v="1253"/>
    <n v="2025"/>
    <s v="Vipps"/>
    <d v="2025-05-0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56.85"/>
    <s v="NOK"/>
    <n v="-456.85"/>
    <m/>
    <s v="-330113.55"/>
  </r>
  <r>
    <n v="1254"/>
    <n v="2025"/>
    <s v="nets"/>
    <d v="2025-05-09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723.05"/>
    <s v="NOK"/>
    <n v="-723.05"/>
    <m/>
    <s v="-330836.60"/>
  </r>
  <r>
    <n v="1001123"/>
    <n v="2025"/>
    <s v="Faktura nummer 1123 til Jar Idrettslag (10023)"/>
    <d v="2025-05-10T00:00:00"/>
    <d v="2025-05-20T00:00:00"/>
    <x v="10"/>
    <x v="10"/>
    <n v="10023"/>
    <s v="Jar Idrettslag"/>
    <m/>
    <m/>
    <m/>
    <m/>
    <x v="5"/>
    <x v="5"/>
    <m/>
    <m/>
    <m/>
    <m/>
    <n v="0"/>
    <s v="Ingen avgiftsbehandling"/>
    <s v="Faktura nummer 1123 til Jar Idrettslag (10023)"/>
    <n v="26343.75"/>
    <s v="NOK"/>
    <n v="26343.75"/>
    <n v="1123"/>
    <s v="-304492.85"/>
  </r>
  <r>
    <n v="1001124"/>
    <n v="2025"/>
    <s v="Faktura nummer 1124 til Jar Idrettslag (10023)"/>
    <d v="2025-05-10T00:00:00"/>
    <d v="2025-05-20T00:00:00"/>
    <x v="10"/>
    <x v="10"/>
    <n v="10023"/>
    <s v="Jar Idrettslag"/>
    <m/>
    <m/>
    <m/>
    <m/>
    <x v="5"/>
    <x v="5"/>
    <m/>
    <m/>
    <m/>
    <m/>
    <n v="0"/>
    <s v="Ingen avgiftsbehandling"/>
    <s v="Faktura nummer 1124 til Jar Idrettslag (10023)"/>
    <n v="22500"/>
    <s v="NOK"/>
    <n v="22500"/>
    <n v="1124"/>
    <s v="-281992.85"/>
  </r>
  <r>
    <n v="1001125"/>
    <n v="2025"/>
    <s v="Faktura nummer 1125 til Joakim Knutson (10077)"/>
    <d v="2025-05-11T00:00:00"/>
    <d v="2025-05-21T00:00:00"/>
    <x v="10"/>
    <x v="10"/>
    <n v="10077"/>
    <s v="Joakim Knutson"/>
    <m/>
    <m/>
    <m/>
    <s v="Sofi Kulvik"/>
    <x v="4"/>
    <x v="4"/>
    <m/>
    <m/>
    <m/>
    <m/>
    <n v="0"/>
    <s v="Ingen avgiftsbehandling"/>
    <s v="Faktura nummer 1125 til Joakim Knutson (10077)"/>
    <n v="2100"/>
    <s v="NOK"/>
    <n v="2100"/>
    <n v="1125"/>
    <s v="-279892.85"/>
  </r>
  <r>
    <n v="1001126"/>
    <n v="2025"/>
    <s v="Faktura nummer 1126 til Anders Telnes-Bengtson (10078)"/>
    <d v="2025-05-11T00:00:00"/>
    <d v="2025-05-21T00:00:00"/>
    <x v="10"/>
    <x v="10"/>
    <n v="10078"/>
    <s v="Anders Telnes-Bengtson"/>
    <m/>
    <m/>
    <m/>
    <s v="Sofi Kulvik"/>
    <x v="4"/>
    <x v="4"/>
    <m/>
    <m/>
    <m/>
    <m/>
    <n v="0"/>
    <s v="Ingen avgiftsbehandling"/>
    <s v="Faktura nummer 1126 til Anders Telnes-Bengtson (10078)"/>
    <n v="1800"/>
    <s v="NOK"/>
    <n v="1800"/>
    <n v="1126"/>
    <s v="-278092.85"/>
  </r>
  <r>
    <n v="928"/>
    <n v="2025"/>
    <n v="1993"/>
    <d v="2025-05-12T00:00:00"/>
    <m/>
    <x v="10"/>
    <x v="10"/>
    <n v="10031"/>
    <s v="Vipps AS"/>
    <m/>
    <m/>
    <m/>
    <m/>
    <x v="0"/>
    <x v="0"/>
    <m/>
    <m/>
    <m/>
    <m/>
    <n v="0"/>
    <s v="Ingen avgiftsbehandling"/>
    <n v="1993"/>
    <n v="-294.75"/>
    <s v="NOK"/>
    <n v="-294.75"/>
    <m/>
    <s v="-278387.60"/>
  </r>
  <r>
    <n v="939"/>
    <n v="2025"/>
    <n v="1923"/>
    <d v="2025-05-12T00:00:00"/>
    <m/>
    <x v="10"/>
    <x v="10"/>
    <n v="10031"/>
    <s v="Vipps AS"/>
    <m/>
    <m/>
    <m/>
    <m/>
    <x v="0"/>
    <x v="0"/>
    <m/>
    <m/>
    <m/>
    <m/>
    <n v="0"/>
    <s v="Ingen avgiftsbehandling"/>
    <n v="1923"/>
    <n v="-388.06"/>
    <s v="NOK"/>
    <n v="-388.06"/>
    <m/>
    <s v="-278775.66"/>
  </r>
  <r>
    <n v="942"/>
    <n v="2025"/>
    <n v="1929"/>
    <d v="2025-05-12T00:00:00"/>
    <m/>
    <x v="10"/>
    <x v="10"/>
    <n v="10062"/>
    <s v="Izettle Merchant Services AS"/>
    <m/>
    <m/>
    <m/>
    <m/>
    <x v="0"/>
    <x v="0"/>
    <m/>
    <m/>
    <m/>
    <m/>
    <n v="0"/>
    <s v="Ingen avgiftsbehandling"/>
    <n v="1929"/>
    <n v="-2556.46"/>
    <s v="NOK"/>
    <n v="-2556.46"/>
    <m/>
    <s v="-281332.12"/>
  </r>
  <r>
    <n v="1253"/>
    <n v="2025"/>
    <s v="Vipps"/>
    <d v="2025-05-1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21.43"/>
    <s v="NOK"/>
    <n v="-1321.43"/>
    <m/>
    <s v="-282653.55"/>
  </r>
  <r>
    <n v="1254"/>
    <n v="2025"/>
    <s v="nets"/>
    <d v="2025-05-12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48.57"/>
    <s v="NOK"/>
    <n v="-148.57"/>
    <m/>
    <s v="-282802.12"/>
  </r>
  <r>
    <n v="1254"/>
    <n v="2025"/>
    <s v="nets"/>
    <d v="2025-05-12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892.2"/>
    <s v="NOK"/>
    <n v="-1892.2"/>
    <m/>
    <s v="-284694.32"/>
  </r>
  <r>
    <n v="1001127"/>
    <n v="2025"/>
    <s v="Faktura nummer 1127 til Hanna Gebremedhin (10079)"/>
    <d v="2025-05-13T00:00:00"/>
    <d v="2025-05-23T00:00:00"/>
    <x v="10"/>
    <x v="10"/>
    <n v="10079"/>
    <s v="Hanna Gebremedhin"/>
    <m/>
    <m/>
    <m/>
    <s v="Sofi Kulvik"/>
    <x v="4"/>
    <x v="4"/>
    <m/>
    <m/>
    <m/>
    <m/>
    <n v="0"/>
    <s v="Ingen avgiftsbehandling"/>
    <s v="Faktura nummer 1127 til Hanna Gebremedhin (10079)"/>
    <n v="4700"/>
    <s v="NOK"/>
    <n v="4700"/>
    <n v="1127"/>
    <s v="-279994.32"/>
  </r>
  <r>
    <n v="851"/>
    <n v="2025"/>
    <s v="Betaling: Faktura nummer 1121 til Eiksmarka Ishockeyklubb (10039)"/>
    <d v="2025-05-13T00:00:00"/>
    <m/>
    <x v="10"/>
    <x v="10"/>
    <n v="10039"/>
    <s v="Eiksmarka Ishockeyklubb"/>
    <m/>
    <m/>
    <m/>
    <s v="Sofi Kulvik"/>
    <x v="5"/>
    <x v="5"/>
    <m/>
    <m/>
    <m/>
    <m/>
    <n v="0"/>
    <s v="Ingen avgiftsbehandling"/>
    <s v="Betaling: Faktura nummer 1121 til Eiksmarka Ishockeyklubb (10039)"/>
    <n v="-2328"/>
    <s v="NOK"/>
    <n v="-2328"/>
    <n v="1121"/>
    <s v="-282322.32"/>
  </r>
  <r>
    <n v="903"/>
    <n v="2025"/>
    <n v="1880"/>
    <d v="2025-05-13T00:00:00"/>
    <m/>
    <x v="10"/>
    <x v="10"/>
    <n v="10031"/>
    <s v="Vipps AS"/>
    <m/>
    <m/>
    <m/>
    <m/>
    <x v="0"/>
    <x v="0"/>
    <m/>
    <m/>
    <m/>
    <m/>
    <n v="0"/>
    <s v="Ingen avgiftsbehandling"/>
    <n v="1880"/>
    <n v="-294.75"/>
    <s v="NOK"/>
    <n v="-294.75"/>
    <m/>
    <s v="-282617.07"/>
  </r>
  <r>
    <n v="903"/>
    <n v="2025"/>
    <n v="1880"/>
    <d v="2025-05-13T00:00:00"/>
    <m/>
    <x v="10"/>
    <x v="10"/>
    <n v="10031"/>
    <s v="Vipps AS"/>
    <m/>
    <m/>
    <m/>
    <m/>
    <x v="0"/>
    <x v="0"/>
    <m/>
    <m/>
    <m/>
    <m/>
    <n v="0"/>
    <s v="Ingen avgiftsbehandling"/>
    <n v="1880"/>
    <n v="-13165.09"/>
    <s v="NOK"/>
    <n v="-13165.09"/>
    <m/>
    <s v="-295782.16"/>
  </r>
  <r>
    <n v="904"/>
    <n v="2025"/>
    <n v="1881"/>
    <d v="2025-05-13T00:00:00"/>
    <m/>
    <x v="10"/>
    <x v="10"/>
    <n v="10031"/>
    <s v="Vipps AS"/>
    <m/>
    <m/>
    <m/>
    <m/>
    <x v="0"/>
    <x v="0"/>
    <m/>
    <m/>
    <m/>
    <m/>
    <n v="0"/>
    <s v="Ingen avgiftsbehandling"/>
    <n v="1881"/>
    <n v="-884.25"/>
    <s v="NOK"/>
    <n v="-884.25"/>
    <m/>
    <s v="-296666.41"/>
  </r>
  <r>
    <n v="905"/>
    <n v="2025"/>
    <n v="1882"/>
    <d v="2025-05-13T00:00:00"/>
    <m/>
    <x v="10"/>
    <x v="10"/>
    <n v="10031"/>
    <s v="Vipps AS"/>
    <m/>
    <m/>
    <m/>
    <m/>
    <x v="0"/>
    <x v="0"/>
    <m/>
    <m/>
    <m/>
    <m/>
    <n v="0"/>
    <s v="Ingen avgiftsbehandling"/>
    <n v="1882"/>
    <n v="-1375.5"/>
    <s v="NOK"/>
    <n v="-1375.5"/>
    <m/>
    <s v="-298041.91"/>
  </r>
  <r>
    <n v="939"/>
    <n v="2025"/>
    <n v="1923"/>
    <d v="2025-05-13T00:00:00"/>
    <m/>
    <x v="10"/>
    <x v="10"/>
    <n v="10031"/>
    <s v="Vipps AS"/>
    <m/>
    <m/>
    <m/>
    <m/>
    <x v="0"/>
    <x v="0"/>
    <m/>
    <m/>
    <m/>
    <m/>
    <n v="0"/>
    <s v="Ingen avgiftsbehandling"/>
    <n v="1923"/>
    <n v="-197.84"/>
    <s v="NOK"/>
    <n v="-197.84"/>
    <m/>
    <s v="-298239.75"/>
  </r>
  <r>
    <n v="942"/>
    <n v="2025"/>
    <n v="1929"/>
    <d v="2025-05-13T00:00:00"/>
    <m/>
    <x v="10"/>
    <x v="10"/>
    <n v="10062"/>
    <s v="Izettle Merchant Services AS"/>
    <m/>
    <m/>
    <m/>
    <m/>
    <x v="0"/>
    <x v="0"/>
    <m/>
    <m/>
    <m/>
    <m/>
    <n v="0"/>
    <s v="Ingen avgiftsbehandling"/>
    <n v="1929"/>
    <n v="-99.23"/>
    <s v="NOK"/>
    <n v="-99.23"/>
    <m/>
    <s v="-298338.98"/>
  </r>
  <r>
    <n v="1244"/>
    <n v="2025"/>
    <s v="Hanne"/>
    <d v="2025-05-13T00:00:00"/>
    <m/>
    <x v="10"/>
    <x v="10"/>
    <n v="10079"/>
    <s v="Hanna Gebremedhin"/>
    <m/>
    <m/>
    <m/>
    <m/>
    <x v="0"/>
    <x v="0"/>
    <m/>
    <m/>
    <m/>
    <m/>
    <n v="0"/>
    <s v="Ingen avgiftsbehandling"/>
    <s v="Hanne"/>
    <n v="-2700"/>
    <s v="NOK"/>
    <n v="-2700"/>
    <m/>
    <s v="-301038.98"/>
  </r>
  <r>
    <n v="1253"/>
    <n v="2025"/>
    <s v="Vipps"/>
    <d v="2025-05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84.92"/>
    <s v="NOK"/>
    <n v="-284.92"/>
    <m/>
    <s v="-301323.90"/>
  </r>
  <r>
    <n v="1253"/>
    <n v="2025"/>
    <s v="Vipps"/>
    <d v="2025-05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.25"/>
    <s v="NOK"/>
    <n v="-98.25"/>
    <m/>
    <s v="-301422.15"/>
  </r>
  <r>
    <n v="829"/>
    <n v="2025"/>
    <s v="Zettle-Sales-Report-20250501-20250514.pdf"/>
    <d v="2025-05-14T00:00:00"/>
    <m/>
    <x v="10"/>
    <x v="10"/>
    <n v="10062"/>
    <s v="Izettle Merchant Services AS"/>
    <m/>
    <m/>
    <m/>
    <m/>
    <x v="0"/>
    <x v="0"/>
    <m/>
    <m/>
    <m/>
    <m/>
    <n v="0"/>
    <s v="Ingen avgiftsbehandling"/>
    <s v="Zettle-Sales-Report-20250501-20250514.pdf"/>
    <n v="5301.95"/>
    <s v="NOK"/>
    <n v="5301.95"/>
    <m/>
    <s v="-296120.20"/>
  </r>
  <r>
    <n v="829"/>
    <n v="2025"/>
    <s v="Zettle-Sales-Report-20250501-20250514.pdf"/>
    <d v="2025-05-14T00:00:00"/>
    <m/>
    <x v="10"/>
    <x v="10"/>
    <n v="10031"/>
    <s v="Vipps AS"/>
    <m/>
    <m/>
    <m/>
    <m/>
    <x v="0"/>
    <x v="0"/>
    <m/>
    <m/>
    <m/>
    <m/>
    <n v="0"/>
    <s v="Ingen avgiftsbehandling"/>
    <s v="Zettle-Sales-Report-20250501-20250514.pdf"/>
    <n v="30"/>
    <s v="NOK"/>
    <n v="30"/>
    <m/>
    <s v="-296090.20"/>
  </r>
  <r>
    <n v="903"/>
    <n v="2025"/>
    <n v="1880"/>
    <d v="2025-05-14T00:00:00"/>
    <m/>
    <x v="10"/>
    <x v="10"/>
    <n v="10031"/>
    <s v="Vipps AS"/>
    <m/>
    <m/>
    <m/>
    <m/>
    <x v="0"/>
    <x v="0"/>
    <m/>
    <m/>
    <m/>
    <m/>
    <n v="0"/>
    <s v="Ingen avgiftsbehandling"/>
    <n v="1880"/>
    <n v="-311.45"/>
    <s v="NOK"/>
    <n v="-311.45"/>
    <m/>
    <s v="-296401.65"/>
  </r>
  <r>
    <n v="904"/>
    <n v="2025"/>
    <n v="1881"/>
    <d v="2025-05-14T00:00:00"/>
    <m/>
    <x v="10"/>
    <x v="10"/>
    <n v="10031"/>
    <s v="Vipps AS"/>
    <m/>
    <m/>
    <m/>
    <m/>
    <x v="0"/>
    <x v="0"/>
    <m/>
    <m/>
    <m/>
    <m/>
    <n v="0"/>
    <s v="Ingen avgiftsbehandling"/>
    <n v="1881"/>
    <n v="-1768.5"/>
    <s v="NOK"/>
    <n v="-1768.5"/>
    <m/>
    <s v="-298170.15"/>
  </r>
  <r>
    <n v="905"/>
    <n v="2025"/>
    <n v="1882"/>
    <d v="2025-05-14T00:00:00"/>
    <m/>
    <x v="10"/>
    <x v="10"/>
    <n v="10031"/>
    <s v="Vipps AS"/>
    <m/>
    <m/>
    <m/>
    <m/>
    <x v="0"/>
    <x v="0"/>
    <m/>
    <m/>
    <m/>
    <m/>
    <n v="0"/>
    <s v="Ingen avgiftsbehandling"/>
    <n v="1882"/>
    <n v="-786"/>
    <s v="NOK"/>
    <n v="-786"/>
    <m/>
    <s v="-298956.15"/>
  </r>
  <r>
    <n v="918"/>
    <n v="2025"/>
    <n v="1947"/>
    <d v="2025-05-14T00:00:00"/>
    <m/>
    <x v="10"/>
    <x v="10"/>
    <n v="10031"/>
    <s v="Vipps AS"/>
    <m/>
    <m/>
    <m/>
    <m/>
    <x v="0"/>
    <x v="0"/>
    <m/>
    <m/>
    <m/>
    <m/>
    <n v="0"/>
    <s v="Ingen avgiftsbehandling"/>
    <n v="1947"/>
    <n v="-1179.4000000000001"/>
    <s v="NOK"/>
    <n v="-1179.4000000000001"/>
    <m/>
    <s v="-300135.55"/>
  </r>
  <r>
    <n v="942"/>
    <n v="2025"/>
    <n v="1929"/>
    <d v="2025-05-14T00:00:00"/>
    <m/>
    <x v="10"/>
    <x v="10"/>
    <n v="10062"/>
    <s v="Izettle Merchant Services AS"/>
    <m/>
    <m/>
    <m/>
    <m/>
    <x v="0"/>
    <x v="0"/>
    <m/>
    <m/>
    <m/>
    <m/>
    <n v="0"/>
    <s v="Ingen avgiftsbehandling"/>
    <n v="1929"/>
    <n v="-1473.75"/>
    <s v="NOK"/>
    <n v="-1473.75"/>
    <m/>
    <s v="-301609.30"/>
  </r>
  <r>
    <n v="943"/>
    <n v="2025"/>
    <n v="1929"/>
    <d v="2025-05-14T00:00:00"/>
    <m/>
    <x v="10"/>
    <x v="10"/>
    <n v="10031"/>
    <s v="Vipps AS"/>
    <m/>
    <m/>
    <m/>
    <m/>
    <x v="0"/>
    <x v="0"/>
    <m/>
    <m/>
    <m/>
    <m/>
    <n v="0"/>
    <s v="Ingen avgiftsbehandling"/>
    <n v="1929"/>
    <n v="-35.19"/>
    <s v="NOK"/>
    <n v="-35.19"/>
    <m/>
    <s v="-301644.49"/>
  </r>
  <r>
    <n v="945"/>
    <n v="2025"/>
    <n v="1954"/>
    <d v="2025-05-14T00:00:00"/>
    <m/>
    <x v="10"/>
    <x v="10"/>
    <n v="10031"/>
    <s v="Vipps AS"/>
    <m/>
    <m/>
    <m/>
    <m/>
    <x v="0"/>
    <x v="0"/>
    <m/>
    <m/>
    <m/>
    <m/>
    <n v="0"/>
    <s v="Ingen avgiftsbehandling"/>
    <n v="1954"/>
    <n v="-1179"/>
    <s v="NOK"/>
    <n v="-1179"/>
    <m/>
    <s v="-302823.49"/>
  </r>
  <r>
    <n v="1253"/>
    <n v="2025"/>
    <s v="Vipps"/>
    <d v="2025-05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04.58"/>
    <s v="NOK"/>
    <n v="-304.58"/>
    <m/>
    <s v="-303128.07"/>
  </r>
  <r>
    <n v="1254"/>
    <n v="2025"/>
    <s v="nets"/>
    <d v="2025-05-14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975.64"/>
    <s v="NOK"/>
    <n v="-975.64"/>
    <m/>
    <s v="-304103.71"/>
  </r>
  <r>
    <n v="1001128"/>
    <n v="2025"/>
    <s v="Kreditnota nummer 1128 til Jar Idrettslag (10023)"/>
    <d v="2025-05-15T00:00:00"/>
    <d v="2025-05-15T00:00:00"/>
    <x v="10"/>
    <x v="10"/>
    <n v="10023"/>
    <s v="Jar Idrettslag"/>
    <m/>
    <m/>
    <m/>
    <m/>
    <x v="5"/>
    <x v="5"/>
    <m/>
    <m/>
    <m/>
    <m/>
    <n v="0"/>
    <s v="Ingen avgiftsbehandling"/>
    <s v="Kreditnota nummer 1128 til Jar Idrettslag (10023)"/>
    <n v="-22500"/>
    <s v="NOK"/>
    <n v="-22500"/>
    <n v="1128"/>
    <s v="-326603.71"/>
  </r>
  <r>
    <n v="1001129"/>
    <n v="2025"/>
    <s v="Faktura nummer 1129 til Jar Idrettslag (10023)"/>
    <d v="2025-05-15T00:00:00"/>
    <d v="2025-05-25T00:00:00"/>
    <x v="10"/>
    <x v="10"/>
    <n v="10023"/>
    <s v="Jar Idrettslag"/>
    <m/>
    <m/>
    <m/>
    <m/>
    <x v="5"/>
    <x v="5"/>
    <m/>
    <m/>
    <m/>
    <m/>
    <n v="0"/>
    <s v="Ingen avgiftsbehandling"/>
    <s v="Faktura nummer 1129 til Jar Idrettslag (10023)"/>
    <n v="19000"/>
    <s v="NOK"/>
    <n v="19000"/>
    <n v="1129"/>
    <s v="-307603.71"/>
  </r>
  <r>
    <n v="1001130"/>
    <n v="2025"/>
    <s v="Faktura nummer 1130 til Gui Sportsklubb (10080)"/>
    <d v="2025-05-15T00:00:00"/>
    <d v="2025-05-25T00:00:00"/>
    <x v="10"/>
    <x v="10"/>
    <n v="10080"/>
    <s v="Gui Sportsklubb"/>
    <m/>
    <m/>
    <m/>
    <s v="Sofi Kulvik"/>
    <x v="1"/>
    <x v="1"/>
    <m/>
    <m/>
    <m/>
    <m/>
    <n v="0"/>
    <s v="Ingen avgiftsbehandling"/>
    <s v="Faktura nummer 1130 til Gui Sportsklubb (10080)"/>
    <n v="188.15"/>
    <s v="NOK"/>
    <n v="188.15"/>
    <n v="1130"/>
    <s v="-307415.56"/>
  </r>
  <r>
    <n v="1001131"/>
    <n v="2025"/>
    <s v="Faktura nummer 1131 til AS Bærum Ishall (10037/20353)"/>
    <d v="2025-05-15T00:00:00"/>
    <d v="2025-05-25T00:00:00"/>
    <x v="10"/>
    <x v="10"/>
    <n v="10037"/>
    <s v="AS Bærum Ishall"/>
    <m/>
    <m/>
    <m/>
    <s v="Sofi Kulvik"/>
    <x v="5"/>
    <x v="5"/>
    <m/>
    <m/>
    <m/>
    <m/>
    <n v="0"/>
    <s v="Ingen avgiftsbehandling"/>
    <s v="Faktura nummer 1131 til AS Bærum Ishall (10037/20353)"/>
    <n v="53193"/>
    <s v="NOK"/>
    <n v="53193"/>
    <n v="1131"/>
    <s v="-254222.56"/>
  </r>
  <r>
    <n v="850"/>
    <n v="2025"/>
    <s v="Betaling: Faktura nummer 1122 til Jar Idrettslag (10023)"/>
    <d v="2025-05-15T00:00:00"/>
    <m/>
    <x v="10"/>
    <x v="10"/>
    <n v="10023"/>
    <s v="Jar Idrettslag"/>
    <m/>
    <m/>
    <m/>
    <m/>
    <x v="5"/>
    <x v="5"/>
    <m/>
    <m/>
    <m/>
    <m/>
    <n v="0"/>
    <s v="Ingen avgiftsbehandling"/>
    <s v="Betaling: Faktura nummer 1122 til Jar Idrettslag (10023)"/>
    <n v="-7393.13"/>
    <s v="NOK"/>
    <n v="-7393.13"/>
    <n v="1122"/>
    <s v="-261615.69"/>
  </r>
  <r>
    <n v="904"/>
    <n v="2025"/>
    <n v="1881"/>
    <d v="2025-05-15T00:00:00"/>
    <m/>
    <x v="10"/>
    <x v="10"/>
    <n v="10031"/>
    <s v="Vipps AS"/>
    <m/>
    <m/>
    <m/>
    <m/>
    <x v="0"/>
    <x v="0"/>
    <m/>
    <m/>
    <m/>
    <m/>
    <n v="0"/>
    <s v="Ingen avgiftsbehandling"/>
    <n v="1881"/>
    <n v="-1768.5"/>
    <s v="NOK"/>
    <n v="-1768.5"/>
    <m/>
    <s v="-263384.19"/>
  </r>
  <r>
    <n v="918"/>
    <n v="2025"/>
    <n v="1947"/>
    <d v="2025-05-15T00:00:00"/>
    <m/>
    <x v="10"/>
    <x v="10"/>
    <n v="10031"/>
    <s v="Vipps AS"/>
    <m/>
    <m/>
    <m/>
    <m/>
    <x v="0"/>
    <x v="0"/>
    <m/>
    <m/>
    <m/>
    <m/>
    <n v="0"/>
    <s v="Ingen avgiftsbehandling"/>
    <n v="1947"/>
    <n v="-73.69"/>
    <s v="NOK"/>
    <n v="-73.69"/>
    <m/>
    <s v="-263457.88"/>
  </r>
  <r>
    <n v="928"/>
    <n v="2025"/>
    <n v="1993"/>
    <d v="2025-05-15T00:00:00"/>
    <m/>
    <x v="10"/>
    <x v="10"/>
    <n v="10031"/>
    <s v="Vipps AS"/>
    <m/>
    <m/>
    <m/>
    <m/>
    <x v="0"/>
    <x v="0"/>
    <m/>
    <m/>
    <m/>
    <m/>
    <n v="0"/>
    <s v="Ingen avgiftsbehandling"/>
    <n v="1993"/>
    <n v="-294.75"/>
    <s v="NOK"/>
    <n v="-294.75"/>
    <m/>
    <s v="-263752.63"/>
  </r>
  <r>
    <n v="940"/>
    <n v="2025"/>
    <n v="1923"/>
    <d v="2025-05-15T00:00:00"/>
    <m/>
    <x v="10"/>
    <x v="10"/>
    <n v="10031"/>
    <s v="Vipps AS"/>
    <m/>
    <m/>
    <m/>
    <m/>
    <x v="0"/>
    <x v="0"/>
    <m/>
    <m/>
    <m/>
    <m/>
    <n v="0"/>
    <s v="Ingen avgiftsbehandling"/>
    <n v="1923"/>
    <n v="-95.51"/>
    <s v="NOK"/>
    <n v="-95.51"/>
    <m/>
    <s v="-263848.14"/>
  </r>
  <r>
    <n v="1253"/>
    <n v="2025"/>
    <s v="Vipps"/>
    <d v="2025-05-1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25.2"/>
    <s v="NOK"/>
    <n v="-325.2"/>
    <m/>
    <s v="-264173.34"/>
  </r>
  <r>
    <n v="1254"/>
    <n v="2025"/>
    <s v="nets"/>
    <d v="2025-05-15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955.79"/>
    <s v="NOK"/>
    <n v="-955.79"/>
    <m/>
    <s v="-265129.13"/>
  </r>
  <r>
    <n v="1001132"/>
    <n v="2025"/>
    <s v="Faktura nummer 1132 til Jar Idrettslag (10023)"/>
    <d v="2025-05-16T00:00:00"/>
    <d v="2025-05-26T00:00:00"/>
    <x v="10"/>
    <x v="10"/>
    <n v="10023"/>
    <s v="Jar Idrettslag"/>
    <m/>
    <m/>
    <m/>
    <m/>
    <x v="5"/>
    <x v="5"/>
    <m/>
    <m/>
    <m/>
    <m/>
    <n v="0"/>
    <s v="Ingen avgiftsbehandling"/>
    <s v="Faktura nummer 1132 til Jar Idrettslag (10023)"/>
    <n v="21100"/>
    <s v="NOK"/>
    <n v="21100"/>
    <n v="1132"/>
    <s v="-244029.13"/>
  </r>
  <r>
    <n v="929"/>
    <n v="2025"/>
    <n v="1994"/>
    <d v="2025-05-16T00:00:00"/>
    <m/>
    <x v="10"/>
    <x v="10"/>
    <n v="10031"/>
    <s v="Vipps AS"/>
    <m/>
    <m/>
    <m/>
    <m/>
    <x v="0"/>
    <x v="0"/>
    <m/>
    <m/>
    <m/>
    <m/>
    <n v="0"/>
    <s v="Ingen avgiftsbehandling"/>
    <n v="1994"/>
    <n v="-58.95"/>
    <s v="NOK"/>
    <n v="-58.95"/>
    <m/>
    <s v="-244088.08"/>
  </r>
  <r>
    <n v="939"/>
    <n v="2025"/>
    <n v="1923"/>
    <d v="2025-05-16T00:00:00"/>
    <m/>
    <x v="10"/>
    <x v="10"/>
    <n v="10031"/>
    <s v="Vipps AS"/>
    <m/>
    <m/>
    <m/>
    <m/>
    <x v="0"/>
    <x v="0"/>
    <m/>
    <m/>
    <m/>
    <m/>
    <n v="0"/>
    <s v="Ingen avgiftsbehandling"/>
    <n v="1923"/>
    <n v="-489.45"/>
    <s v="NOK"/>
    <n v="-489.45"/>
    <m/>
    <s v="-244577.53"/>
  </r>
  <r>
    <n v="945"/>
    <n v="2025"/>
    <n v="1954"/>
    <d v="2025-05-16T00:00:00"/>
    <m/>
    <x v="10"/>
    <x v="10"/>
    <n v="10031"/>
    <s v="Vipps AS"/>
    <m/>
    <m/>
    <m/>
    <m/>
    <x v="0"/>
    <x v="0"/>
    <m/>
    <m/>
    <m/>
    <m/>
    <n v="0"/>
    <s v="Ingen avgiftsbehandling"/>
    <n v="1954"/>
    <n v="-393"/>
    <s v="NOK"/>
    <n v="-393"/>
    <m/>
    <s v="-244970.53"/>
  </r>
  <r>
    <n v="1187"/>
    <n v="2025"/>
    <s v="Nets mai"/>
    <d v="2025-05-16T00:00:00"/>
    <m/>
    <x v="10"/>
    <x v="10"/>
    <n v="10075"/>
    <s v="Nets Branch Norway NUF"/>
    <m/>
    <m/>
    <m/>
    <m/>
    <x v="0"/>
    <x v="0"/>
    <m/>
    <m/>
    <m/>
    <m/>
    <n v="0"/>
    <s v="Ingen avgiftsbehandling"/>
    <s v="Nets mai"/>
    <n v="-168.38"/>
    <s v="NOK"/>
    <n v="-168.38"/>
    <m/>
    <s v="-245138.91"/>
  </r>
  <r>
    <n v="1253"/>
    <n v="2025"/>
    <s v="Vipps"/>
    <d v="2025-05-1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32.29"/>
    <s v="NOK"/>
    <n v="-432.29"/>
    <m/>
    <s v="-245571.20"/>
  </r>
  <r>
    <n v="1254"/>
    <n v="2025"/>
    <s v="nets"/>
    <d v="2025-05-16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643.82000000000005"/>
    <s v="NOK"/>
    <n v="-643.82000000000005"/>
    <m/>
    <s v="-246215.02"/>
  </r>
  <r>
    <n v="904"/>
    <n v="2025"/>
    <n v="1881"/>
    <d v="2025-05-19T00:00:00"/>
    <m/>
    <x v="10"/>
    <x v="10"/>
    <n v="10031"/>
    <s v="Vipps AS"/>
    <m/>
    <m/>
    <m/>
    <m/>
    <x v="0"/>
    <x v="0"/>
    <m/>
    <m/>
    <m/>
    <m/>
    <n v="0"/>
    <s v="Ingen avgiftsbehandling"/>
    <n v="1881"/>
    <n v="-5305.5"/>
    <s v="NOK"/>
    <n v="-5305.5"/>
    <m/>
    <s v="-251520.52"/>
  </r>
  <r>
    <n v="939"/>
    <n v="2025"/>
    <n v="1923"/>
    <d v="2025-05-19T00:00:00"/>
    <m/>
    <x v="10"/>
    <x v="10"/>
    <n v="10031"/>
    <s v="Vipps AS"/>
    <m/>
    <m/>
    <m/>
    <m/>
    <x v="0"/>
    <x v="0"/>
    <m/>
    <m/>
    <m/>
    <m/>
    <n v="0"/>
    <s v="Ingen avgiftsbehandling"/>
    <n v="1923"/>
    <n v="-28.25"/>
    <s v="NOK"/>
    <n v="-28.25"/>
    <m/>
    <s v="-251548.77"/>
  </r>
  <r>
    <n v="1187"/>
    <n v="2025"/>
    <s v="Nets mai"/>
    <d v="2025-05-19T00:00:00"/>
    <m/>
    <x v="10"/>
    <x v="10"/>
    <n v="10075"/>
    <s v="Nets Branch Norway NUF"/>
    <m/>
    <m/>
    <m/>
    <m/>
    <x v="0"/>
    <x v="0"/>
    <m/>
    <m/>
    <m/>
    <m/>
    <n v="0"/>
    <s v="Ingen avgiftsbehandling"/>
    <s v="Nets mai"/>
    <n v="-71.319999999999993"/>
    <s v="NOK"/>
    <n v="-71.319999999999993"/>
    <m/>
    <s v="-251620.09"/>
  </r>
  <r>
    <n v="1253"/>
    <n v="2025"/>
    <s v="Vipps"/>
    <d v="2025-05-1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50.19000000000005"/>
    <s v="NOK"/>
    <n v="-550.19000000000005"/>
    <m/>
    <s v="-252170.28"/>
  </r>
  <r>
    <n v="1254"/>
    <n v="2025"/>
    <s v="nets"/>
    <d v="2025-05-19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514.46"/>
    <s v="NOK"/>
    <n v="-514.46"/>
    <m/>
    <s v="-252684.74"/>
  </r>
  <r>
    <n v="1254"/>
    <n v="2025"/>
    <s v="nets"/>
    <d v="2025-05-19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163.83"/>
    <s v="NOK"/>
    <n v="-1163.83"/>
    <m/>
    <s v="-253848.57"/>
  </r>
  <r>
    <n v="1001133"/>
    <n v="2025"/>
    <s v="Kreditnota nummer 1133 til Ng Kiwi Oslo Akershus AS (10008)"/>
    <d v="2025-05-21T00:00:00"/>
    <d v="2025-05-21T00:00:00"/>
    <x v="10"/>
    <x v="10"/>
    <n v="10008"/>
    <s v="Ng Kiwi Oslo Akershus AS"/>
    <m/>
    <m/>
    <m/>
    <s v="Sofi Kulvik"/>
    <x v="5"/>
    <x v="5"/>
    <m/>
    <m/>
    <m/>
    <m/>
    <n v="0"/>
    <s v="Ingen avgiftsbehandling"/>
    <s v="Kreditnota nummer 1133 til Ng Kiwi Oslo Akershus AS (10008)"/>
    <n v="-9375"/>
    <s v="NOK"/>
    <n v="-9375"/>
    <n v="1133"/>
    <s v="-263223.57"/>
  </r>
  <r>
    <n v="1001134"/>
    <n v="2025"/>
    <s v="Kreditnota nummer 1134 til Ng Kiwi Oslo Akershus AS (10008)"/>
    <d v="2025-05-21T00:00:00"/>
    <d v="2025-05-21T00:00:00"/>
    <x v="10"/>
    <x v="10"/>
    <n v="10008"/>
    <s v="Ng Kiwi Oslo Akershus AS"/>
    <m/>
    <m/>
    <m/>
    <s v="Sofi Kulvik"/>
    <x v="1"/>
    <x v="1"/>
    <m/>
    <m/>
    <m/>
    <m/>
    <n v="0"/>
    <s v="Ingen avgiftsbehandling"/>
    <s v="Kreditnota nummer 1134 til Ng Kiwi Oslo Akershus AS (10008)"/>
    <n v="-43750"/>
    <s v="NOK"/>
    <n v="-43750"/>
    <n v="1134"/>
    <s v="-306973.57"/>
  </r>
  <r>
    <n v="1001135"/>
    <n v="2025"/>
    <s v="Faktura nummer 1135 til Kiwi Norge AS -region Oslo sør (10081)"/>
    <d v="2025-05-21T00:00:00"/>
    <d v="2025-06-20T00:00:00"/>
    <x v="10"/>
    <x v="10"/>
    <n v="10081"/>
    <s v="Kiwi Norge AS -region Oslo sør"/>
    <m/>
    <m/>
    <m/>
    <s v="Sofi Kulvik"/>
    <x v="1"/>
    <x v="1"/>
    <m/>
    <m/>
    <m/>
    <m/>
    <n v="0"/>
    <s v="Ingen avgiftsbehandling"/>
    <s v="Faktura nummer 1135 til Kiwi Norge AS -region Oslo sør (10081)"/>
    <n v="43750"/>
    <s v="NOK"/>
    <n v="43750"/>
    <n v="1135"/>
    <s v="-263223.57"/>
  </r>
  <r>
    <n v="1001136"/>
    <n v="2025"/>
    <s v="Faktura nummer 1136 til Kiwi Norge AS -region Oslo sør (10081)"/>
    <d v="2025-05-21T00:00:00"/>
    <d v="2025-06-20T00:00:00"/>
    <x v="10"/>
    <x v="10"/>
    <n v="10081"/>
    <s v="Kiwi Norge AS -region Oslo sør"/>
    <m/>
    <m/>
    <m/>
    <s v="Sofi Kulvik"/>
    <x v="5"/>
    <x v="5"/>
    <m/>
    <m/>
    <m/>
    <m/>
    <n v="0"/>
    <s v="Ingen avgiftsbehandling"/>
    <s v="Faktura nummer 1136 til Kiwi Norge AS -region Oslo sør (10081)"/>
    <n v="9375"/>
    <s v="NOK"/>
    <n v="9375"/>
    <n v="1136"/>
    <s v="-253848.57"/>
  </r>
  <r>
    <n v="918"/>
    <n v="2025"/>
    <n v="1947"/>
    <d v="2025-05-21T00:00:00"/>
    <m/>
    <x v="10"/>
    <x v="10"/>
    <n v="10031"/>
    <s v="Vipps AS"/>
    <m/>
    <m/>
    <m/>
    <m/>
    <x v="0"/>
    <x v="0"/>
    <m/>
    <m/>
    <m/>
    <m/>
    <n v="0"/>
    <s v="Ingen avgiftsbehandling"/>
    <n v="1947"/>
    <n v="-736.9"/>
    <s v="NOK"/>
    <n v="-736.9"/>
    <m/>
    <s v="-254585.47"/>
  </r>
  <r>
    <n v="922"/>
    <n v="2025"/>
    <n v="1952"/>
    <d v="2025-05-21T00:00:00"/>
    <m/>
    <x v="10"/>
    <x v="10"/>
    <n v="10031"/>
    <s v="Vipps AS"/>
    <m/>
    <m/>
    <m/>
    <m/>
    <x v="0"/>
    <x v="0"/>
    <m/>
    <m/>
    <m/>
    <m/>
    <n v="0"/>
    <s v="Ingen avgiftsbehandling"/>
    <n v="1952"/>
    <n v="-884.25"/>
    <s v="NOK"/>
    <n v="-884.25"/>
    <m/>
    <s v="-255469.72"/>
  </r>
  <r>
    <n v="928"/>
    <n v="2025"/>
    <n v="1993"/>
    <d v="2025-05-21T00:00:00"/>
    <m/>
    <x v="10"/>
    <x v="10"/>
    <n v="10031"/>
    <s v="Vipps AS"/>
    <m/>
    <m/>
    <m/>
    <m/>
    <x v="0"/>
    <x v="0"/>
    <m/>
    <m/>
    <m/>
    <m/>
    <n v="0"/>
    <s v="Ingen avgiftsbehandling"/>
    <n v="1993"/>
    <n v="-343.87"/>
    <s v="NOK"/>
    <n v="-343.87"/>
    <m/>
    <s v="-255813.59"/>
  </r>
  <r>
    <n v="931"/>
    <n v="2025"/>
    <n v="1996"/>
    <d v="2025-05-21T00:00:00"/>
    <m/>
    <x v="10"/>
    <x v="10"/>
    <n v="10031"/>
    <s v="Vipps AS"/>
    <m/>
    <m/>
    <m/>
    <m/>
    <x v="0"/>
    <x v="0"/>
    <m/>
    <m/>
    <m/>
    <m/>
    <n v="0"/>
    <s v="Ingen avgiftsbehandling"/>
    <n v="1996"/>
    <n v="-4214.8999999999996"/>
    <s v="NOK"/>
    <n v="-4214.8999999999996"/>
    <m/>
    <s v="-260028.49"/>
  </r>
  <r>
    <n v="931"/>
    <n v="2025"/>
    <n v="1996"/>
    <d v="2025-05-21T00:00:00"/>
    <m/>
    <x v="10"/>
    <x v="10"/>
    <n v="10031"/>
    <s v="Vipps AS"/>
    <m/>
    <m/>
    <m/>
    <m/>
    <x v="0"/>
    <x v="0"/>
    <m/>
    <m/>
    <m/>
    <m/>
    <n v="0"/>
    <s v="Ingen avgiftsbehandling"/>
    <n v="1996"/>
    <n v="-1678.1"/>
    <s v="NOK"/>
    <n v="-1678.1"/>
    <m/>
    <s v="-261706.59"/>
  </r>
  <r>
    <n v="937"/>
    <n v="2025"/>
    <s v="Betaling: Faktura nummer 1125 til Joakim Knutson (10077)"/>
    <d v="2025-05-21T00:00:00"/>
    <m/>
    <x v="10"/>
    <x v="10"/>
    <n v="10077"/>
    <s v="Joakim Knutson"/>
    <m/>
    <m/>
    <m/>
    <s v="Sofi Kulvik"/>
    <x v="4"/>
    <x v="4"/>
    <m/>
    <m/>
    <m/>
    <m/>
    <n v="0"/>
    <s v="Ingen avgiftsbehandling"/>
    <s v="Betaling: Faktura nummer 1125 til Joakim Knutson (10077)"/>
    <n v="-2100"/>
    <s v="NOK"/>
    <n v="-2100"/>
    <n v="1125"/>
    <s v="-263806.59"/>
  </r>
  <r>
    <n v="939"/>
    <n v="2025"/>
    <n v="1923"/>
    <d v="2025-05-21T00:00:00"/>
    <m/>
    <x v="10"/>
    <x v="10"/>
    <n v="10031"/>
    <s v="Vipps AS"/>
    <m/>
    <m/>
    <m/>
    <m/>
    <x v="0"/>
    <x v="0"/>
    <m/>
    <m/>
    <m/>
    <m/>
    <n v="0"/>
    <s v="Ingen avgiftsbehandling"/>
    <n v="1923"/>
    <n v="-138.4"/>
    <s v="NOK"/>
    <n v="-138.4"/>
    <m/>
    <s v="-263944.99"/>
  </r>
  <r>
    <n v="939"/>
    <n v="2025"/>
    <n v="1923"/>
    <d v="2025-05-21T00:00:00"/>
    <m/>
    <x v="10"/>
    <x v="10"/>
    <n v="10031"/>
    <s v="Vipps AS"/>
    <m/>
    <m/>
    <m/>
    <m/>
    <x v="0"/>
    <x v="0"/>
    <m/>
    <m/>
    <m/>
    <m/>
    <n v="0"/>
    <s v="Ingen avgiftsbehandling"/>
    <n v="1923"/>
    <n v="-84.76"/>
    <s v="NOK"/>
    <n v="-84.76"/>
    <m/>
    <s v="-264029.75"/>
  </r>
  <r>
    <n v="945"/>
    <n v="2025"/>
    <n v="1954"/>
    <d v="2025-05-21T00:00:00"/>
    <m/>
    <x v="10"/>
    <x v="10"/>
    <n v="10031"/>
    <s v="Vipps AS"/>
    <m/>
    <m/>
    <m/>
    <m/>
    <x v="0"/>
    <x v="0"/>
    <m/>
    <m/>
    <m/>
    <m/>
    <n v="0"/>
    <s v="Ingen avgiftsbehandling"/>
    <n v="1954"/>
    <n v="-786"/>
    <s v="NOK"/>
    <n v="-786"/>
    <m/>
    <s v="-264815.75"/>
  </r>
  <r>
    <n v="945"/>
    <n v="2025"/>
    <n v="1954"/>
    <d v="2025-05-21T00:00:00"/>
    <m/>
    <x v="10"/>
    <x v="10"/>
    <n v="10031"/>
    <s v="Vipps AS"/>
    <m/>
    <m/>
    <m/>
    <m/>
    <x v="0"/>
    <x v="0"/>
    <m/>
    <m/>
    <m/>
    <m/>
    <n v="0"/>
    <s v="Ingen avgiftsbehandling"/>
    <n v="1954"/>
    <n v="-393"/>
    <s v="NOK"/>
    <n v="-393"/>
    <m/>
    <s v="-265208.75"/>
  </r>
  <r>
    <n v="1187"/>
    <n v="2025"/>
    <s v="Nets mai"/>
    <d v="2025-05-21T00:00:00"/>
    <m/>
    <x v="10"/>
    <x v="10"/>
    <n v="10075"/>
    <s v="Nets Branch Norway NUF"/>
    <m/>
    <m/>
    <m/>
    <m/>
    <x v="0"/>
    <x v="0"/>
    <m/>
    <m/>
    <m/>
    <m/>
    <n v="0"/>
    <s v="Ingen avgiftsbehandling"/>
    <s v="Nets mai"/>
    <n v="-135.69"/>
    <s v="NOK"/>
    <n v="-135.69"/>
    <m/>
    <s v="-265344.44"/>
  </r>
  <r>
    <n v="1253"/>
    <n v="2025"/>
    <s v="Vipps"/>
    <d v="2025-05-2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74.76"/>
    <s v="NOK"/>
    <n v="-574.76"/>
    <m/>
    <s v="-265919.20"/>
  </r>
  <r>
    <n v="1253"/>
    <n v="2025"/>
    <s v="Vipps"/>
    <d v="2025-05-2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01.81"/>
    <s v="NOK"/>
    <n v="-1301.81"/>
    <m/>
    <s v="-267221.01"/>
  </r>
  <r>
    <n v="1253"/>
    <n v="2025"/>
    <s v="Vipps"/>
    <d v="2025-05-2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.649999999999999"/>
    <s v="NOK"/>
    <n v="-19.649999999999999"/>
    <m/>
    <s v="-267240.66"/>
  </r>
  <r>
    <n v="1253"/>
    <n v="2025"/>
    <s v="Vipps"/>
    <d v="2025-05-2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86.67"/>
    <s v="NOK"/>
    <n v="-186.67"/>
    <m/>
    <s v="-267427.33"/>
  </r>
  <r>
    <n v="1254"/>
    <n v="2025"/>
    <s v="nets"/>
    <d v="2025-05-21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2401.9299999999998"/>
    <s v="NOK"/>
    <n v="-2401.9299999999998"/>
    <m/>
    <s v="-269829.26"/>
  </r>
  <r>
    <n v="1001137"/>
    <n v="2025"/>
    <s v="Faktura nummer 1137 til Vivil Idrettslag (10082)"/>
    <d v="2025-05-22T00:00:00"/>
    <d v="2025-06-01T00:00:00"/>
    <x v="10"/>
    <x v="10"/>
    <n v="10082"/>
    <s v="Vivil Idrettslag"/>
    <m/>
    <m/>
    <m/>
    <s v="Sofi Kulvik"/>
    <x v="6"/>
    <x v="6"/>
    <m/>
    <m/>
    <m/>
    <m/>
    <n v="0"/>
    <s v="Ingen avgiftsbehandling"/>
    <s v="Faktura nummer 1137 til Vivil Idrettslag (10082)"/>
    <n v="15000"/>
    <s v="NOK"/>
    <n v="15000"/>
    <n v="1137"/>
    <s v="-254829.26"/>
  </r>
  <r>
    <n v="918"/>
    <n v="2025"/>
    <n v="1947"/>
    <d v="2025-05-22T00:00:00"/>
    <m/>
    <x v="10"/>
    <x v="10"/>
    <n v="10031"/>
    <s v="Vipps AS"/>
    <m/>
    <m/>
    <m/>
    <m/>
    <x v="0"/>
    <x v="0"/>
    <m/>
    <m/>
    <m/>
    <m/>
    <n v="0"/>
    <s v="Ingen avgiftsbehandling"/>
    <n v="1947"/>
    <n v="-208.9"/>
    <s v="NOK"/>
    <n v="-208.9"/>
    <m/>
    <s v="-255038.16"/>
  </r>
  <r>
    <n v="931"/>
    <n v="2025"/>
    <n v="1996"/>
    <d v="2025-05-22T00:00:00"/>
    <m/>
    <x v="10"/>
    <x v="10"/>
    <n v="10031"/>
    <s v="Vipps AS"/>
    <m/>
    <m/>
    <m/>
    <m/>
    <x v="0"/>
    <x v="0"/>
    <m/>
    <m/>
    <m/>
    <m/>
    <n v="0"/>
    <s v="Ingen avgiftsbehandling"/>
    <n v="1996"/>
    <n v="-842.98"/>
    <s v="NOK"/>
    <n v="-842.98"/>
    <m/>
    <s v="-255881.14"/>
  </r>
  <r>
    <n v="933"/>
    <n v="2025"/>
    <n v="1938"/>
    <d v="2025-05-22T00:00:00"/>
    <m/>
    <x v="10"/>
    <x v="10"/>
    <n v="10031"/>
    <s v="Vipps AS"/>
    <m/>
    <m/>
    <m/>
    <m/>
    <x v="0"/>
    <x v="0"/>
    <m/>
    <m/>
    <m/>
    <m/>
    <n v="0"/>
    <s v="Ingen avgiftsbehandling"/>
    <n v="1938"/>
    <n v="-58.95"/>
    <s v="NOK"/>
    <n v="-58.95"/>
    <m/>
    <s v="-255940.09"/>
  </r>
  <r>
    <n v="1173"/>
    <n v="2025"/>
    <s v="Vipps"/>
    <d v="2025-05-2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179"/>
    <s v="NOK"/>
    <n v="-1179"/>
    <m/>
    <s v="-257119.09"/>
  </r>
  <r>
    <n v="1232"/>
    <n v="2025"/>
    <s v="Rubic"/>
    <d v="2025-05-22T00:00:00"/>
    <m/>
    <x v="10"/>
    <x v="10"/>
    <n v="10036"/>
    <s v="Rubic AS"/>
    <m/>
    <m/>
    <m/>
    <m/>
    <x v="0"/>
    <x v="0"/>
    <m/>
    <m/>
    <m/>
    <m/>
    <n v="0"/>
    <s v="Ingen avgiftsbehandling"/>
    <s v="Rubic"/>
    <n v="-52652.39"/>
    <s v="NOK"/>
    <n v="-52652.39"/>
    <m/>
    <s v="-309771.48"/>
  </r>
  <r>
    <n v="1253"/>
    <n v="2025"/>
    <s v="Vipps"/>
    <d v="2025-05-2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75.10000000000002"/>
    <s v="NOK"/>
    <n v="-275.10000000000002"/>
    <m/>
    <s v="-310046.58"/>
  </r>
  <r>
    <n v="1254"/>
    <n v="2025"/>
    <s v="nets"/>
    <d v="2025-05-22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050.1199999999999"/>
    <s v="NOK"/>
    <n v="-1050.1199999999999"/>
    <m/>
    <s v="-311096.70"/>
  </r>
  <r>
    <n v="933"/>
    <n v="2025"/>
    <n v="1938"/>
    <d v="2025-05-23T00:00:00"/>
    <m/>
    <x v="10"/>
    <x v="10"/>
    <n v="10031"/>
    <s v="Vipps AS"/>
    <m/>
    <m/>
    <m/>
    <m/>
    <x v="0"/>
    <x v="0"/>
    <m/>
    <m/>
    <m/>
    <m/>
    <n v="0"/>
    <s v="Ingen avgiftsbehandling"/>
    <n v="1938"/>
    <n v="-294.75"/>
    <s v="NOK"/>
    <n v="-294.75"/>
    <m/>
    <s v="-311391.45"/>
  </r>
  <r>
    <n v="1060"/>
    <n v="2025"/>
    <s v="Betaling: Faktura nummer 1132 til Jar Idrettslag (10023)"/>
    <d v="2025-05-23T00:00:00"/>
    <m/>
    <x v="10"/>
    <x v="10"/>
    <n v="10023"/>
    <s v="Jar Idrettslag"/>
    <m/>
    <m/>
    <m/>
    <m/>
    <x v="5"/>
    <x v="5"/>
    <m/>
    <m/>
    <m/>
    <m/>
    <n v="0"/>
    <s v="Ingen avgiftsbehandling"/>
    <s v="Betaling: Faktura nummer 1132 til Jar Idrettslag (10023)"/>
    <n v="-21100"/>
    <s v="NOK"/>
    <n v="-21100"/>
    <n v="1132"/>
    <s v="-332491.45"/>
  </r>
  <r>
    <n v="1061"/>
    <n v="2025"/>
    <s v="Betaling: Faktura nummer 1129 til Jar Idrettslag (10023)"/>
    <d v="2025-05-23T00:00:00"/>
    <m/>
    <x v="10"/>
    <x v="10"/>
    <n v="10023"/>
    <s v="Jar Idrettslag"/>
    <m/>
    <m/>
    <m/>
    <m/>
    <x v="5"/>
    <x v="5"/>
    <m/>
    <m/>
    <m/>
    <m/>
    <n v="0"/>
    <s v="Ingen avgiftsbehandling"/>
    <s v="Betaling: Faktura nummer 1129 til Jar Idrettslag (10023)"/>
    <n v="-19000"/>
    <s v="NOK"/>
    <n v="-19000"/>
    <n v="1129"/>
    <s v="-351491.45"/>
  </r>
  <r>
    <n v="1153"/>
    <n v="2025"/>
    <s v="Vipps"/>
    <d v="2025-05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46.04"/>
    <s v="NOK"/>
    <n v="-346.04"/>
    <m/>
    <s v="-351837.49"/>
  </r>
  <r>
    <n v="1187"/>
    <n v="2025"/>
    <s v="Nets mai"/>
    <d v="2025-05-23T00:00:00"/>
    <m/>
    <x v="10"/>
    <x v="10"/>
    <n v="10075"/>
    <s v="Nets Branch Norway NUF"/>
    <m/>
    <m/>
    <m/>
    <m/>
    <x v="0"/>
    <x v="0"/>
    <m/>
    <m/>
    <m/>
    <m/>
    <n v="0"/>
    <s v="Ingen avgiftsbehandling"/>
    <s v="Nets mai"/>
    <n v="-163.41"/>
    <s v="NOK"/>
    <n v="-163.41"/>
    <m/>
    <s v="-352000.90"/>
  </r>
  <r>
    <n v="1253"/>
    <n v="2025"/>
    <s v="Vipps"/>
    <d v="2025-05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95.81"/>
    <s v="NOK"/>
    <n v="-795.81"/>
    <m/>
    <s v="-352796.71"/>
  </r>
  <r>
    <n v="1254"/>
    <n v="2025"/>
    <s v="nets"/>
    <d v="2025-05-23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035.05"/>
    <s v="NOK"/>
    <n v="-1035.05"/>
    <m/>
    <s v="-353831.76"/>
  </r>
  <r>
    <n v="928"/>
    <n v="2025"/>
    <n v="1993"/>
    <d v="2025-05-26T00:00:00"/>
    <m/>
    <x v="10"/>
    <x v="10"/>
    <n v="10031"/>
    <s v="Vipps AS"/>
    <m/>
    <m/>
    <m/>
    <m/>
    <x v="0"/>
    <x v="0"/>
    <m/>
    <m/>
    <m/>
    <m/>
    <n v="0"/>
    <s v="Ingen avgiftsbehandling"/>
    <n v="1993"/>
    <n v="-9114"/>
    <s v="NOK"/>
    <n v="-9114"/>
    <m/>
    <s v="-362945.76"/>
  </r>
  <r>
    <n v="1153"/>
    <n v="2025"/>
    <s v="Vipps"/>
    <d v="2025-05-2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8.25"/>
    <s v="NOK"/>
    <n v="-28.25"/>
    <m/>
    <s v="-362974.01"/>
  </r>
  <r>
    <n v="1187"/>
    <n v="2025"/>
    <s v="Nets mai"/>
    <d v="2025-05-26T00:00:00"/>
    <m/>
    <x v="10"/>
    <x v="10"/>
    <n v="10075"/>
    <s v="Nets Branch Norway NUF"/>
    <m/>
    <m/>
    <m/>
    <m/>
    <x v="0"/>
    <x v="0"/>
    <m/>
    <m/>
    <m/>
    <m/>
    <n v="0"/>
    <s v="Ingen avgiftsbehandling"/>
    <s v="Nets mai"/>
    <n v="-898.27"/>
    <s v="NOK"/>
    <n v="-898.27"/>
    <m/>
    <s v="-363872.28"/>
  </r>
  <r>
    <n v="1187"/>
    <n v="2025"/>
    <s v="Nets mai"/>
    <d v="2025-05-26T00:00:00"/>
    <m/>
    <x v="10"/>
    <x v="10"/>
    <n v="10075"/>
    <s v="Nets Branch Norway NUF"/>
    <m/>
    <m/>
    <m/>
    <m/>
    <x v="0"/>
    <x v="0"/>
    <m/>
    <m/>
    <m/>
    <m/>
    <n v="0"/>
    <s v="Ingen avgiftsbehandling"/>
    <s v="Nets mai"/>
    <n v="-131.74"/>
    <s v="NOK"/>
    <n v="-131.74"/>
    <m/>
    <s v="-364004.02"/>
  </r>
  <r>
    <n v="1253"/>
    <n v="2025"/>
    <s v="Vipps"/>
    <d v="2025-05-2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45.61"/>
    <s v="NOK"/>
    <n v="-245.61"/>
    <m/>
    <s v="-364249.63"/>
  </r>
  <r>
    <n v="1254"/>
    <n v="2025"/>
    <s v="nets"/>
    <d v="2025-05-26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737.91"/>
    <s v="NOK"/>
    <n v="-737.91"/>
    <m/>
    <s v="-364987.54"/>
  </r>
  <r>
    <n v="1001138"/>
    <n v="2025"/>
    <s v="Faktura nummer 1138 til Bærum Kommune (10005/20094)"/>
    <d v="2025-05-27T00:00:00"/>
    <d v="2025-06-26T00:00:00"/>
    <x v="10"/>
    <x v="10"/>
    <n v="10005"/>
    <s v="Bærum Kommune"/>
    <m/>
    <m/>
    <m/>
    <s v="Sofi Kulvik"/>
    <x v="4"/>
    <x v="4"/>
    <m/>
    <m/>
    <m/>
    <m/>
    <n v="0"/>
    <s v="Ingen avgiftsbehandling"/>
    <s v="Faktura nummer 1138 til Bærum Kommune (10005/20094)"/>
    <n v="10000"/>
    <s v="NOK"/>
    <n v="10000"/>
    <n v="1138"/>
    <s v="-354987.54"/>
  </r>
  <r>
    <n v="1153"/>
    <n v="2025"/>
    <s v="Vipps"/>
    <d v="2025-05-2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7.13"/>
    <s v="NOK"/>
    <n v="-147.13"/>
    <m/>
    <s v="-355134.67"/>
  </r>
  <r>
    <n v="1185"/>
    <n v="2025"/>
    <s v="Vipps"/>
    <d v="2025-05-2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42.98"/>
    <s v="NOK"/>
    <n v="-842.98"/>
    <m/>
    <s v="-355977.65"/>
  </r>
  <r>
    <n v="1253"/>
    <n v="2025"/>
    <s v="Vipps"/>
    <d v="2025-05-2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3.86"/>
    <s v="NOK"/>
    <n v="-63.86"/>
    <m/>
    <s v="-356041.51"/>
  </r>
  <r>
    <n v="1253"/>
    <n v="2025"/>
    <s v="Vipps"/>
    <d v="2025-05-2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4.04"/>
    <s v="NOK"/>
    <n v="-54.04"/>
    <m/>
    <s v="-356095.55"/>
  </r>
  <r>
    <n v="1052"/>
    <n v="2025"/>
    <s v="Betaling: Faktura nummer 1130 til Gui Sportsklubb (10080)"/>
    <d v="2025-05-28T00:00:00"/>
    <m/>
    <x v="10"/>
    <x v="10"/>
    <n v="10080"/>
    <s v="Gui Sportsklubb"/>
    <m/>
    <m/>
    <m/>
    <s v="Sofi Kulvik"/>
    <x v="1"/>
    <x v="1"/>
    <m/>
    <m/>
    <m/>
    <m/>
    <n v="0"/>
    <s v="Ingen avgiftsbehandling"/>
    <s v="Betaling: Faktura nummer 1130 til Gui Sportsklubb (10080)"/>
    <n v="-188.15"/>
    <s v="NOK"/>
    <n v="-188.15"/>
    <n v="1130"/>
    <s v="-356283.70"/>
  </r>
  <r>
    <n v="1055"/>
    <n v="2025"/>
    <s v="Betaling: Faktura nummer 1118 til Megaflis AS (10006)"/>
    <d v="2025-05-28T00:00:00"/>
    <m/>
    <x v="10"/>
    <x v="10"/>
    <n v="10006"/>
    <s v="Megaflis AS"/>
    <m/>
    <m/>
    <m/>
    <s v="Sofi Kulvik"/>
    <x v="1"/>
    <x v="1"/>
    <m/>
    <m/>
    <m/>
    <m/>
    <n v="0"/>
    <s v="Ingen avgiftsbehandling"/>
    <s v="Betaling: Faktura nummer 1118 til Megaflis AS (10006)"/>
    <n v="-250000"/>
    <s v="NOK"/>
    <n v="-250000"/>
    <n v="1118"/>
    <s v="-606283.70"/>
  </r>
  <r>
    <n v="1059"/>
    <n v="2025"/>
    <s v="Betaling: Faktura nummer 1120 til Beauty Bozza AS (10076)"/>
    <d v="2025-05-28T00:00:00"/>
    <m/>
    <x v="10"/>
    <x v="10"/>
    <n v="10076"/>
    <s v="Beauty Bozza AS"/>
    <m/>
    <m/>
    <m/>
    <s v="Sofi Kulvik"/>
    <x v="5"/>
    <x v="5"/>
    <m/>
    <m/>
    <m/>
    <m/>
    <n v="0"/>
    <s v="Ingen avgiftsbehandling"/>
    <s v="Betaling: Faktura nummer 1120 til Beauty Bozza AS (10076)"/>
    <n v="-9375"/>
    <s v="NOK"/>
    <n v="-9375"/>
    <n v="1120"/>
    <s v="-615658.70"/>
  </r>
  <r>
    <n v="1153"/>
    <n v="2025"/>
    <s v="Vipps"/>
    <d v="2025-05-2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15.97"/>
    <s v="NOK"/>
    <n v="-115.97"/>
    <m/>
    <s v="-615774.67"/>
  </r>
  <r>
    <n v="1183"/>
    <n v="2025"/>
    <s v="Vipps"/>
    <d v="2025-05-2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36.9"/>
    <s v="NOK"/>
    <n v="-736.9"/>
    <m/>
    <s v="-616511.57"/>
  </r>
  <r>
    <n v="1185"/>
    <n v="2025"/>
    <s v="Vipps"/>
    <d v="2025-05-2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42.98"/>
    <s v="NOK"/>
    <n v="-842.98"/>
    <m/>
    <s v="-617354.55"/>
  </r>
  <r>
    <n v="1187"/>
    <n v="2025"/>
    <s v="Nets mai"/>
    <d v="2025-05-28T00:00:00"/>
    <m/>
    <x v="10"/>
    <x v="10"/>
    <n v="10075"/>
    <s v="Nets Branch Norway NUF"/>
    <m/>
    <m/>
    <m/>
    <m/>
    <x v="0"/>
    <x v="0"/>
    <m/>
    <m/>
    <m/>
    <m/>
    <n v="0"/>
    <s v="Ingen avgiftsbehandling"/>
    <s v="Nets mai"/>
    <n v="-69.33"/>
    <s v="NOK"/>
    <n v="-69.33"/>
    <m/>
    <s v="-617423.88"/>
  </r>
  <r>
    <n v="1253"/>
    <n v="2025"/>
    <s v="Vipps"/>
    <d v="2025-05-2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2.63999999999999"/>
    <s v="NOK"/>
    <n v="-132.63999999999999"/>
    <m/>
    <s v="-617556.52"/>
  </r>
  <r>
    <n v="1254"/>
    <n v="2025"/>
    <s v="nets"/>
    <d v="2025-05-28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841.65"/>
    <s v="NOK"/>
    <n v="-841.65"/>
    <m/>
    <s v="-618398.17"/>
  </r>
  <r>
    <n v="1073"/>
    <n v="2025"/>
    <s v="Vipps  1926"/>
    <d v="2025-05-30T00:00:00"/>
    <m/>
    <x v="10"/>
    <x v="10"/>
    <n v="10031"/>
    <s v="Vipps AS"/>
    <m/>
    <m/>
    <m/>
    <m/>
    <x v="0"/>
    <x v="0"/>
    <m/>
    <m/>
    <m/>
    <m/>
    <n v="0"/>
    <s v="Ingen avgiftsbehandling"/>
    <s v="Vipps  1926"/>
    <n v="-393"/>
    <s v="NOK"/>
    <n v="-393"/>
    <m/>
    <s v="-618791.17"/>
  </r>
  <r>
    <n v="1153"/>
    <n v="2025"/>
    <s v="Vipps"/>
    <d v="2025-05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32.89"/>
    <s v="NOK"/>
    <n v="-232.89"/>
    <m/>
    <s v="-619024.06"/>
  </r>
  <r>
    <n v="1182"/>
    <n v="2025"/>
    <s v="Vipps"/>
    <d v="2025-05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84.25"/>
    <s v="NOK"/>
    <n v="-884.25"/>
    <m/>
    <s v="-619908.31"/>
  </r>
  <r>
    <n v="1187"/>
    <n v="2025"/>
    <s v="Nets mai"/>
    <d v="2025-05-30T00:00:00"/>
    <m/>
    <x v="10"/>
    <x v="10"/>
    <n v="10075"/>
    <s v="Nets Branch Norway NUF"/>
    <m/>
    <m/>
    <m/>
    <m/>
    <x v="0"/>
    <x v="0"/>
    <m/>
    <m/>
    <m/>
    <m/>
    <n v="0"/>
    <s v="Ingen avgiftsbehandling"/>
    <s v="Nets mai"/>
    <n v="-74.28"/>
    <s v="NOK"/>
    <n v="-74.28"/>
    <m/>
    <s v="-619982.59"/>
  </r>
  <r>
    <n v="1219"/>
    <n v="2025"/>
    <n v="1954"/>
    <d v="2025-05-30T00:00:00"/>
    <m/>
    <x v="10"/>
    <x v="10"/>
    <n v="10030"/>
    <s v="Stripe innbetalinger"/>
    <m/>
    <m/>
    <m/>
    <m/>
    <x v="0"/>
    <x v="0"/>
    <m/>
    <m/>
    <m/>
    <m/>
    <n v="0"/>
    <s v="Ingen avgiftsbehandling"/>
    <n v="1954"/>
    <n v="-71668"/>
    <s v="NOK"/>
    <n v="-71668"/>
    <m/>
    <s v="-691650.59"/>
  </r>
  <r>
    <n v="1253"/>
    <n v="2025"/>
    <s v="Vipps"/>
    <d v="2025-05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60.36"/>
    <s v="NOK"/>
    <n v="-260.36"/>
    <m/>
    <s v="-691910.95"/>
  </r>
  <r>
    <n v="1254"/>
    <n v="2025"/>
    <s v="nets"/>
    <d v="2025-05-3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3633.09"/>
    <s v="NOK"/>
    <n v="-3633.09"/>
    <m/>
    <s v="-695544.04"/>
  </r>
  <r>
    <n v="1254"/>
    <n v="2025"/>
    <s v="nets"/>
    <d v="2025-05-3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63.43"/>
    <s v="NOK"/>
    <n v="-163.43"/>
    <m/>
    <s v="-695707.47"/>
  </r>
  <r>
    <n v="1155"/>
    <n v="2025"/>
    <s v="Vipps"/>
    <d v="2025-06-0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6.5"/>
    <s v="NOK"/>
    <n v="-196.5"/>
    <m/>
    <s v="-695903.97"/>
  </r>
  <r>
    <n v="1253"/>
    <n v="2025"/>
    <s v="Vipps"/>
    <d v="2025-06-0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79.66999999999996"/>
    <s v="NOK"/>
    <n v="-579.66999999999996"/>
    <m/>
    <s v="-696483.64"/>
  </r>
  <r>
    <n v="1076"/>
    <n v="2025"/>
    <s v="Vipps"/>
    <d v="2025-06-0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75.5"/>
    <s v="NOK"/>
    <n v="-1375.5"/>
    <m/>
    <s v="-697859.14"/>
  </r>
  <r>
    <n v="1183"/>
    <n v="2025"/>
    <s v="Vipps"/>
    <d v="2025-06-0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3.69"/>
    <s v="NOK"/>
    <n v="-73.69"/>
    <m/>
    <s v="-697932.83"/>
  </r>
  <r>
    <n v="1253"/>
    <n v="2025"/>
    <s v="Vipps"/>
    <d v="2025-06-0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89.15"/>
    <s v="NOK"/>
    <n v="-889.15"/>
    <m/>
    <s v="-698821.98"/>
  </r>
  <r>
    <n v="1172"/>
    <n v="2025"/>
    <s v="Vipps"/>
    <d v="2025-06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280.38"/>
    <s v="NOK"/>
    <n v="-2280.38"/>
    <m/>
    <s v="-701102.36"/>
  </r>
  <r>
    <n v="1183"/>
    <n v="2025"/>
    <s v="Vipps"/>
    <d v="2025-06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26.41"/>
    <s v="NOK"/>
    <n v="-1326.41"/>
    <m/>
    <s v="-702428.77"/>
  </r>
  <r>
    <n v="1184"/>
    <n v="2025"/>
    <s v="Vipps"/>
    <d v="2025-06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.75"/>
    <s v="NOK"/>
    <n v="-294.75"/>
    <m/>
    <s v="-702723.52"/>
  </r>
  <r>
    <n v="1185"/>
    <n v="2025"/>
    <s v="Vipps"/>
    <d v="2025-06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42.98"/>
    <s v="NOK"/>
    <n v="-842.98"/>
    <m/>
    <s v="-703566.50"/>
  </r>
  <r>
    <n v="1253"/>
    <n v="2025"/>
    <s v="Vipps"/>
    <d v="2025-06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57.19999999999999"/>
    <s v="NOK"/>
    <n v="-157.19999999999999"/>
    <m/>
    <s v="-703723.70"/>
  </r>
  <r>
    <n v="1254"/>
    <n v="2025"/>
    <s v="nets"/>
    <d v="2025-06-04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3043.7"/>
    <s v="NOK"/>
    <n v="-3043.7"/>
    <m/>
    <s v="-706767.40"/>
  </r>
  <r>
    <n v="1183"/>
    <n v="2025"/>
    <s v="Vipps"/>
    <d v="2025-06-0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3.69"/>
    <s v="NOK"/>
    <n v="-73.69"/>
    <m/>
    <s v="-706841.09"/>
  </r>
  <r>
    <n v="1185"/>
    <n v="2025"/>
    <s v="Vipps"/>
    <d v="2025-06-0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42.98"/>
    <s v="NOK"/>
    <n v="-842.98"/>
    <m/>
    <s v="-707684.07"/>
  </r>
  <r>
    <n v="1253"/>
    <n v="2025"/>
    <s v="Vipps"/>
    <d v="2025-06-0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01.07"/>
    <s v="NOK"/>
    <n v="-501.07"/>
    <m/>
    <s v="-708185.14"/>
  </r>
  <r>
    <n v="1254"/>
    <n v="2025"/>
    <s v="nets"/>
    <d v="2025-06-05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633.9"/>
    <s v="NOK"/>
    <n v="-633.9"/>
    <m/>
    <s v="-708819.04"/>
  </r>
  <r>
    <n v="1054"/>
    <n v="2025"/>
    <s v="Betaling: Faktura nummer 1137 til Vivil Idrettslag (10082)"/>
    <d v="2025-06-06T00:00:00"/>
    <m/>
    <x v="10"/>
    <x v="10"/>
    <n v="10082"/>
    <s v="Vivil Idrettslag"/>
    <m/>
    <m/>
    <m/>
    <s v="Sofi Kulvik"/>
    <x v="6"/>
    <x v="6"/>
    <m/>
    <m/>
    <m/>
    <m/>
    <n v="0"/>
    <s v="Ingen avgiftsbehandling"/>
    <s v="Betaling: Faktura nummer 1137 til Vivil Idrettslag (10082)"/>
    <n v="-15000"/>
    <s v="NOK"/>
    <n v="-15000"/>
    <n v="1137"/>
    <s v="-723819.04"/>
  </r>
  <r>
    <n v="1058"/>
    <n v="2025"/>
    <s v="Betaling: Faktura nummer 1131 til AS Bærum Ishall (10037/20353)"/>
    <d v="2025-06-06T00:00:00"/>
    <m/>
    <x v="10"/>
    <x v="10"/>
    <n v="10037"/>
    <s v="AS Bærum Ishall"/>
    <m/>
    <m/>
    <m/>
    <s v="Sofi Kulvik"/>
    <x v="5"/>
    <x v="5"/>
    <m/>
    <m/>
    <m/>
    <m/>
    <n v="0"/>
    <s v="Ingen avgiftsbehandling"/>
    <s v="Betaling: Faktura nummer 1131 til AS Bærum Ishall (10037/20353)"/>
    <n v="-53193"/>
    <s v="NOK"/>
    <n v="-53193"/>
    <n v="1131"/>
    <s v="-777012.04"/>
  </r>
  <r>
    <n v="1192"/>
    <n v="2025"/>
    <s v="Nets"/>
    <d v="2025-06-06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04"/>
    <s v="NOK"/>
    <n v="-104"/>
    <m/>
    <s v="-777116.04"/>
  </r>
  <r>
    <n v="1253"/>
    <n v="2025"/>
    <s v="Vipps"/>
    <d v="2025-06-0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16.15"/>
    <s v="NOK"/>
    <n v="-216.15"/>
    <m/>
    <s v="-777332.19"/>
  </r>
  <r>
    <n v="1254"/>
    <n v="2025"/>
    <s v="nets"/>
    <d v="2025-06-06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217.59"/>
    <s v="NOK"/>
    <n v="-217.59"/>
    <m/>
    <s v="-777549.78"/>
  </r>
  <r>
    <n v="1057"/>
    <n v="2025"/>
    <s v="Betaling: Faktura nummer 1119 til Asker Og Bærum Steinimport AS (10009)"/>
    <d v="2025-06-10T00:00:00"/>
    <m/>
    <x v="10"/>
    <x v="10"/>
    <n v="10009"/>
    <s v="Asker Og Bærum Steinimport AS"/>
    <m/>
    <m/>
    <m/>
    <s v="Sofi Kulvik"/>
    <x v="5"/>
    <x v="5"/>
    <m/>
    <m/>
    <m/>
    <m/>
    <n v="0"/>
    <s v="Ingen avgiftsbehandling"/>
    <s v="Betaling: Faktura nummer 1119 til Asker Og Bærum Steinimport AS (10009)"/>
    <n v="-11250"/>
    <s v="NOK"/>
    <n v="-11250"/>
    <n v="1119"/>
    <s v="-788799.78"/>
  </r>
  <r>
    <n v="1192"/>
    <n v="2025"/>
    <s v="Nets"/>
    <d v="2025-06-1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025.8"/>
    <s v="NOK"/>
    <n v="-1025.8"/>
    <m/>
    <s v="-789825.58"/>
  </r>
  <r>
    <n v="1192"/>
    <n v="2025"/>
    <s v="Nets"/>
    <d v="2025-06-1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49.52"/>
    <s v="NOK"/>
    <n v="-49.52"/>
    <m/>
    <s v="-789875.10"/>
  </r>
  <r>
    <n v="1232"/>
    <n v="2025"/>
    <s v="Rubic"/>
    <d v="2025-06-10T00:00:00"/>
    <m/>
    <x v="10"/>
    <x v="10"/>
    <n v="10036"/>
    <s v="Rubic AS"/>
    <m/>
    <m/>
    <m/>
    <m/>
    <x v="0"/>
    <x v="0"/>
    <m/>
    <m/>
    <m/>
    <m/>
    <n v="0"/>
    <s v="Ingen avgiftsbehandling"/>
    <s v="Rubic"/>
    <n v="-14698.17"/>
    <s v="NOK"/>
    <n v="-14698.17"/>
    <m/>
    <s v="-804573.27"/>
  </r>
  <r>
    <n v="1254"/>
    <n v="2025"/>
    <s v="nets"/>
    <d v="2025-06-1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599.25"/>
    <s v="NOK"/>
    <n v="-599.25"/>
    <m/>
    <s v="-805172.52"/>
  </r>
  <r>
    <n v="1254"/>
    <n v="2025"/>
    <s v="nets"/>
    <d v="2025-06-1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474.67"/>
    <s v="NOK"/>
    <n v="-474.67"/>
    <m/>
    <s v="-805647.19"/>
  </r>
  <r>
    <n v="1191"/>
    <n v="2025"/>
    <s v="Vipps"/>
    <d v="2025-06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5.19"/>
    <s v="NOK"/>
    <n v="-35.19"/>
    <m/>
    <s v="-805682.38"/>
  </r>
  <r>
    <n v="1253"/>
    <n v="2025"/>
    <s v="Vipps"/>
    <d v="2025-06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60.36"/>
    <s v="NOK"/>
    <n v="-260.36"/>
    <m/>
    <s v="-805942.74"/>
  </r>
  <r>
    <n v="1253"/>
    <n v="2025"/>
    <s v="Vipps"/>
    <d v="2025-06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81.76"/>
    <s v="NOK"/>
    <n v="-181.76"/>
    <m/>
    <s v="-806124.50"/>
  </r>
  <r>
    <n v="1253"/>
    <n v="2025"/>
    <s v="Vipps"/>
    <d v="2025-06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3.33"/>
    <s v="NOK"/>
    <n v="-93.33"/>
    <m/>
    <s v="-806217.83"/>
  </r>
  <r>
    <n v="1254"/>
    <n v="2025"/>
    <s v="nets"/>
    <d v="2025-06-11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148.94"/>
    <s v="NOK"/>
    <n v="-1148.94"/>
    <m/>
    <s v="-807366.77"/>
  </r>
  <r>
    <n v="1253"/>
    <n v="2025"/>
    <s v="Vipps"/>
    <d v="2025-06-1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25.97"/>
    <s v="NOK"/>
    <n v="-225.97"/>
    <m/>
    <s v="-807592.74"/>
  </r>
  <r>
    <n v="1254"/>
    <n v="2025"/>
    <s v="nets"/>
    <d v="2025-06-12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673.53"/>
    <s v="NOK"/>
    <n v="-673.53"/>
    <m/>
    <s v="-808266.27"/>
  </r>
  <r>
    <n v="1192"/>
    <n v="2025"/>
    <s v="Nets"/>
    <d v="2025-06-13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232.76"/>
    <s v="NOK"/>
    <n v="-232.76"/>
    <m/>
    <s v="-808499.03"/>
  </r>
  <r>
    <n v="1253"/>
    <n v="2025"/>
    <s v="Vipps"/>
    <d v="2025-06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83.17"/>
    <s v="NOK"/>
    <n v="-383.17"/>
    <m/>
    <s v="-808882.20"/>
  </r>
  <r>
    <n v="1254"/>
    <n v="2025"/>
    <s v="nets"/>
    <d v="2025-06-13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138.79"/>
    <s v="NOK"/>
    <n v="-1138.79"/>
    <m/>
    <s v="-810020.99"/>
  </r>
  <r>
    <n v="1192"/>
    <n v="2025"/>
    <s v="Nets"/>
    <d v="2025-06-16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413.51"/>
    <s v="NOK"/>
    <n v="-413.51"/>
    <m/>
    <s v="-810434.50"/>
  </r>
  <r>
    <n v="1192"/>
    <n v="2025"/>
    <s v="Nets"/>
    <d v="2025-06-16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9.809999999999999"/>
    <s v="NOK"/>
    <n v="-19.809999999999999"/>
    <m/>
    <s v="-810454.31"/>
  </r>
  <r>
    <n v="1253"/>
    <n v="2025"/>
    <s v="Vipps"/>
    <d v="2025-06-1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50.53"/>
    <s v="NOK"/>
    <n v="-250.53"/>
    <m/>
    <s v="-810704.84"/>
  </r>
  <r>
    <n v="1254"/>
    <n v="2025"/>
    <s v="nets"/>
    <d v="2025-06-16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79.239999999999995"/>
    <s v="NOK"/>
    <n v="-79.239999999999995"/>
    <m/>
    <s v="-810784.08"/>
  </r>
  <r>
    <n v="1076"/>
    <n v="2025"/>
    <s v="Vipps"/>
    <d v="2025-06-1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75.5"/>
    <s v="NOK"/>
    <n v="-1375.5"/>
    <m/>
    <s v="-812159.58"/>
  </r>
  <r>
    <n v="1191"/>
    <n v="2025"/>
    <s v="Vipps"/>
    <d v="2025-06-1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5.19"/>
    <s v="NOK"/>
    <n v="-35.19"/>
    <m/>
    <s v="-812194.77"/>
  </r>
  <r>
    <n v="1074"/>
    <n v="2025"/>
    <s v="Vipps 1933"/>
    <d v="2025-06-18T00:00:00"/>
    <m/>
    <x v="10"/>
    <x v="10"/>
    <n v="10031"/>
    <s v="Vipps AS"/>
    <m/>
    <m/>
    <m/>
    <m/>
    <x v="0"/>
    <x v="0"/>
    <m/>
    <m/>
    <m/>
    <m/>
    <n v="0"/>
    <s v="Ingen avgiftsbehandling"/>
    <s v="Vipps 1933"/>
    <n v="-88.42"/>
    <s v="NOK"/>
    <n v="-88.42"/>
    <m/>
    <s v="-812283.19"/>
  </r>
  <r>
    <n v="1183"/>
    <n v="2025"/>
    <s v="Vipps"/>
    <d v="2025-06-1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26.41"/>
    <s v="NOK"/>
    <n v="-1326.41"/>
    <m/>
    <s v="-813609.60"/>
  </r>
  <r>
    <n v="1191"/>
    <n v="2025"/>
    <s v="Vipps"/>
    <d v="2025-06-1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5.19"/>
    <s v="NOK"/>
    <n v="-35.19"/>
    <m/>
    <s v="-813644.79"/>
  </r>
  <r>
    <n v="1195"/>
    <n v="2025"/>
    <s v="Vipps"/>
    <d v="2025-06-1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726.2999999999993"/>
    <s v="NOK"/>
    <n v="-9726.2999999999993"/>
    <m/>
    <s v="-823371.09"/>
  </r>
  <r>
    <n v="1214"/>
    <n v="2025"/>
    <m/>
    <d v="2025-06-18T00:00:00"/>
    <m/>
    <x v="10"/>
    <x v="10"/>
    <n v="10030"/>
    <s v="Stripe innbetalinger"/>
    <m/>
    <m/>
    <m/>
    <m/>
    <x v="0"/>
    <x v="0"/>
    <m/>
    <m/>
    <m/>
    <m/>
    <n v="0"/>
    <s v="Ingen avgiftsbehandling"/>
    <m/>
    <n v="-40172"/>
    <s v="NOK"/>
    <n v="-40172"/>
    <m/>
    <s v="-863543.09"/>
  </r>
  <r>
    <n v="1253"/>
    <n v="2025"/>
    <s v="Vipps"/>
    <d v="2025-06-1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61.76"/>
    <s v="NOK"/>
    <n v="-461.76"/>
    <m/>
    <s v="-864004.85"/>
  </r>
  <r>
    <n v="1254"/>
    <n v="2025"/>
    <s v="nets"/>
    <d v="2025-06-18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688.39"/>
    <s v="NOK"/>
    <n v="-688.39"/>
    <m/>
    <s v="-864693.24"/>
  </r>
  <r>
    <n v="1001139"/>
    <n v="2025"/>
    <s v="Faktura nummer 1139 til Bærums Skiklub (10083)"/>
    <d v="2025-06-19T00:00:00"/>
    <d v="2025-06-29T00:00:00"/>
    <x v="10"/>
    <x v="10"/>
    <n v="10083"/>
    <s v="Bærums Skiklub"/>
    <m/>
    <m/>
    <m/>
    <s v="Sofi Kulvik"/>
    <x v="6"/>
    <x v="6"/>
    <m/>
    <m/>
    <m/>
    <m/>
    <n v="0"/>
    <s v="Ingen avgiftsbehandling"/>
    <s v="Faktura nummer 1139 til Bærums Skiklub (10083)"/>
    <n v="26697"/>
    <s v="NOK"/>
    <n v="26697"/>
    <n v="1139"/>
    <s v="-837996.24"/>
  </r>
  <r>
    <n v="1001140"/>
    <n v="2025"/>
    <s v="Faktura nummer 1140 til Tiger Drage (10014)"/>
    <d v="2025-06-19T00:00:00"/>
    <d v="2025-06-29T00:00:00"/>
    <x v="10"/>
    <x v="10"/>
    <n v="10014"/>
    <s v="Tiger Drage"/>
    <m/>
    <m/>
    <m/>
    <s v="Sofi Kulvik"/>
    <x v="4"/>
    <x v="4"/>
    <m/>
    <m/>
    <m/>
    <m/>
    <n v="0"/>
    <s v="Ingen avgiftsbehandling"/>
    <s v="Faktura nummer 1140 til Tiger Drage (10014)"/>
    <n v="4542"/>
    <s v="NOK"/>
    <n v="4542"/>
    <n v="1140"/>
    <s v="-833454.24"/>
  </r>
  <r>
    <n v="1053"/>
    <n v="2025"/>
    <s v="Betaling: Faktura nummer 1135 til Kiwi Norge AS -region Oslo sør (10081)"/>
    <d v="2025-06-19T00:00:00"/>
    <m/>
    <x v="10"/>
    <x v="10"/>
    <n v="10081"/>
    <s v="Kiwi Norge AS -region Oslo sør"/>
    <m/>
    <m/>
    <m/>
    <s v="Sofi Kulvik"/>
    <x v="1"/>
    <x v="1"/>
    <m/>
    <m/>
    <m/>
    <m/>
    <n v="0"/>
    <s v="Ingen avgiftsbehandling"/>
    <s v="Betaling: Faktura nummer 1135 til Kiwi Norge AS -region Oslo sør (10081)"/>
    <n v="-43750"/>
    <s v="NOK"/>
    <n v="-43750"/>
    <n v="1135"/>
    <s v="-877204.24"/>
  </r>
  <r>
    <n v="1056"/>
    <n v="2025"/>
    <s v="Betaling: Faktura nummer 1136 til Kiwi Norge AS -region Oslo sør (10081)"/>
    <d v="2025-06-19T00:00:00"/>
    <m/>
    <x v="10"/>
    <x v="10"/>
    <n v="10081"/>
    <s v="Kiwi Norge AS -region Oslo sør"/>
    <m/>
    <m/>
    <m/>
    <s v="Sofi Kulvik"/>
    <x v="5"/>
    <x v="5"/>
    <m/>
    <m/>
    <m/>
    <m/>
    <n v="0"/>
    <s v="Ingen avgiftsbehandling"/>
    <s v="Betaling: Faktura nummer 1136 til Kiwi Norge AS -region Oslo sør (10081)"/>
    <n v="-9375"/>
    <s v="NOK"/>
    <n v="-9375"/>
    <n v="1136"/>
    <s v="-886579.24"/>
  </r>
  <r>
    <n v="1075"/>
    <n v="2025"/>
    <s v="Vipps"/>
    <d v="2025-06-1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75.5"/>
    <s v="NOK"/>
    <n v="-1375.5"/>
    <m/>
    <s v="-887954.74"/>
  </r>
  <r>
    <n v="1195"/>
    <n v="2025"/>
    <s v="Vipps"/>
    <d v="2025-06-1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18.97"/>
    <s v="NOK"/>
    <n v="-618.97"/>
    <m/>
    <s v="-888573.71"/>
  </r>
  <r>
    <n v="1253"/>
    <n v="2025"/>
    <s v="Vipps"/>
    <d v="2025-06-1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061.0899999999999"/>
    <s v="NOK"/>
    <n v="-1061.0899999999999"/>
    <m/>
    <s v="-889634.80"/>
  </r>
  <r>
    <n v="1254"/>
    <n v="2025"/>
    <s v="nets"/>
    <d v="2025-06-19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936.64"/>
    <s v="NOK"/>
    <n v="-936.64"/>
    <m/>
    <s v="-890571.44"/>
  </r>
  <r>
    <n v="1192"/>
    <n v="2025"/>
    <s v="Nets"/>
    <d v="2025-06-2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99.04"/>
    <s v="NOK"/>
    <n v="-99.04"/>
    <m/>
    <s v="-890670.48"/>
  </r>
  <r>
    <n v="1253"/>
    <n v="2025"/>
    <s v="Vipps"/>
    <d v="2025-06-2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68.43"/>
    <s v="NOK"/>
    <n v="-368.43"/>
    <m/>
    <s v="-891038.91"/>
  </r>
  <r>
    <n v="1254"/>
    <n v="2025"/>
    <s v="nets"/>
    <d v="2025-06-2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896.12"/>
    <s v="NOK"/>
    <n v="-896.12"/>
    <m/>
    <s v="-891935.03"/>
  </r>
  <r>
    <n v="1001141"/>
    <n v="2025"/>
    <s v="Faktura nummer 1141 til Holmen Idrettsforening (10084)"/>
    <d v="2025-06-22T00:00:00"/>
    <d v="2025-07-02T00:00:00"/>
    <x v="10"/>
    <x v="10"/>
    <n v="10084"/>
    <s v="Holmen Idrettsforening"/>
    <m/>
    <m/>
    <m/>
    <s v="Sofi Kulvik"/>
    <x v="6"/>
    <x v="6"/>
    <m/>
    <m/>
    <m/>
    <m/>
    <n v="0"/>
    <s v="Ingen avgiftsbehandling"/>
    <s v="Faktura nummer 1141 til Holmen Idrettsforening (10084)"/>
    <n v="30577"/>
    <s v="NOK"/>
    <n v="30577"/>
    <n v="1141"/>
    <s v="-861358.03"/>
  </r>
  <r>
    <n v="1001142"/>
    <n v="2025"/>
    <s v="Faktura nummer 1142 til Hege Karin Slettene (10085)"/>
    <d v="2025-06-22T00:00:00"/>
    <d v="2025-07-02T00:00:00"/>
    <x v="10"/>
    <x v="10"/>
    <n v="10085"/>
    <s v="Hege Karin Slettene"/>
    <m/>
    <m/>
    <m/>
    <s v="Sofi Kulvik"/>
    <x v="4"/>
    <x v="4"/>
    <m/>
    <m/>
    <m/>
    <m/>
    <n v="0"/>
    <s v="Ingen avgiftsbehandling"/>
    <s v="Faktura nummer 1142 til Hege Karin Slettene (10085)"/>
    <n v="4100"/>
    <s v="NOK"/>
    <n v="4100"/>
    <n v="1142"/>
    <s v="-857258.03"/>
  </r>
  <r>
    <n v="1001143"/>
    <n v="2025"/>
    <s v="Faktura nummer 1143 til Henrikke Fossen (10086)"/>
    <d v="2025-06-22T00:00:00"/>
    <d v="2025-07-02T00:00:00"/>
    <x v="10"/>
    <x v="10"/>
    <n v="10086"/>
    <s v="Henrikke Fossen"/>
    <m/>
    <m/>
    <m/>
    <s v="Sofi Kulvik"/>
    <x v="4"/>
    <x v="4"/>
    <m/>
    <m/>
    <m/>
    <m/>
    <n v="0"/>
    <s v="Ingen avgiftsbehandling"/>
    <s v="Faktura nummer 1143 til Henrikke Fossen (10086)"/>
    <n v="6100"/>
    <s v="NOK"/>
    <n v="6100"/>
    <n v="1143"/>
    <s v="-851158.03"/>
  </r>
  <r>
    <n v="2542"/>
    <n v="2025"/>
    <m/>
    <d v="2025-06-22T00:00:00"/>
    <m/>
    <x v="10"/>
    <x v="10"/>
    <n v="10065"/>
    <s v="Hege Karin Slettene"/>
    <m/>
    <m/>
    <m/>
    <m/>
    <x v="4"/>
    <x v="4"/>
    <m/>
    <m/>
    <m/>
    <m/>
    <n v="0"/>
    <s v="Ingen avgiftsbehandling"/>
    <s v="Knyttet opp mot faktura 1142"/>
    <n v="2000"/>
    <s v="NOK"/>
    <n v="2000"/>
    <m/>
    <s v="-849158.03"/>
  </r>
  <r>
    <n v="1177"/>
    <n v="2025"/>
    <s v="Betaling: Faktura nummer 1140 til Tiger Drage (10014)"/>
    <d v="2025-06-23T00:00:00"/>
    <m/>
    <x v="10"/>
    <x v="10"/>
    <n v="10014"/>
    <s v="Tiger Drage"/>
    <m/>
    <m/>
    <m/>
    <s v="Sofi Kulvik"/>
    <x v="4"/>
    <x v="4"/>
    <m/>
    <m/>
    <m/>
    <m/>
    <n v="0"/>
    <s v="Ingen avgiftsbehandling"/>
    <s v="Betaling: Faktura nummer 1140 til Tiger Drage (10014)"/>
    <n v="-4542"/>
    <s v="NOK"/>
    <n v="-4542"/>
    <n v="1140"/>
    <s v="-853700.03"/>
  </r>
  <r>
    <n v="1192"/>
    <n v="2025"/>
    <s v="Nets"/>
    <d v="2025-06-23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485.91"/>
    <s v="NOK"/>
    <n v="-485.91"/>
    <m/>
    <s v="-854185.94"/>
  </r>
  <r>
    <n v="1232"/>
    <n v="2025"/>
    <s v="Rubic"/>
    <d v="2025-06-23T00:00:00"/>
    <m/>
    <x v="10"/>
    <x v="10"/>
    <n v="10036"/>
    <s v="Rubic AS"/>
    <m/>
    <m/>
    <m/>
    <m/>
    <x v="0"/>
    <x v="0"/>
    <m/>
    <m/>
    <m/>
    <m/>
    <n v="0"/>
    <s v="Ingen avgiftsbehandling"/>
    <s v="Rubic"/>
    <n v="-17121.89"/>
    <s v="NOK"/>
    <n v="-17121.89"/>
    <m/>
    <s v="-871307.83"/>
  </r>
  <r>
    <n v="1232"/>
    <n v="2025"/>
    <s v="Rubic"/>
    <d v="2025-06-23T00:00:00"/>
    <m/>
    <x v="10"/>
    <x v="10"/>
    <n v="10036"/>
    <s v="Rubic AS"/>
    <m/>
    <m/>
    <m/>
    <m/>
    <x v="0"/>
    <x v="0"/>
    <m/>
    <m/>
    <m/>
    <m/>
    <n v="0"/>
    <s v="Ingen avgiftsbehandling"/>
    <s v="Rubic"/>
    <n v="-8919"/>
    <s v="NOK"/>
    <n v="-8919"/>
    <m/>
    <s v="-880226.83"/>
  </r>
  <r>
    <n v="1253"/>
    <n v="2025"/>
    <s v="Vipps"/>
    <d v="2025-06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7.55000000000001"/>
    <s v="NOK"/>
    <n v="-137.55000000000001"/>
    <m/>
    <s v="-880364.38"/>
  </r>
  <r>
    <n v="1254"/>
    <n v="2025"/>
    <s v="nets"/>
    <d v="2025-06-23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58.47999999999999"/>
    <s v="NOK"/>
    <n v="-158.47999999999999"/>
    <m/>
    <s v="-880522.86"/>
  </r>
  <r>
    <n v="1254"/>
    <n v="2025"/>
    <s v="nets"/>
    <d v="2025-06-23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326.86"/>
    <s v="NOK"/>
    <n v="-326.86"/>
    <m/>
    <s v="-880849.72"/>
  </r>
  <r>
    <n v="1178"/>
    <n v="2025"/>
    <s v="Betaling: Faktura nummer 1126 til Anders Telnes-Bengtson (10078)"/>
    <d v="2025-06-24T00:00:00"/>
    <m/>
    <x v="10"/>
    <x v="10"/>
    <n v="10078"/>
    <s v="Anders Telnes-Bengtson"/>
    <m/>
    <m/>
    <m/>
    <s v="Sofi Kulvik"/>
    <x v="4"/>
    <x v="4"/>
    <m/>
    <m/>
    <m/>
    <m/>
    <n v="0"/>
    <s v="Ingen avgiftsbehandling"/>
    <s v="Betaling: Faktura nummer 1126 til Anders Telnes-Bengtson (10078)"/>
    <n v="-1800"/>
    <s v="NOK"/>
    <n v="-1800"/>
    <n v="1126"/>
    <s v="-882649.72"/>
  </r>
  <r>
    <n v="1253"/>
    <n v="2025"/>
    <s v="Vipps"/>
    <d v="2025-06-2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9.299999999999997"/>
    <s v="NOK"/>
    <n v="-39.299999999999997"/>
    <m/>
    <s v="-882689.02"/>
  </r>
  <r>
    <n v="1183"/>
    <n v="2025"/>
    <s v="Vipps"/>
    <d v="2025-06-2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00.09"/>
    <s v="NOK"/>
    <n v="-1400.09"/>
    <m/>
    <s v="-884089.11"/>
  </r>
  <r>
    <n v="1192"/>
    <n v="2025"/>
    <s v="Nets"/>
    <d v="2025-06-25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328.81"/>
    <s v="NOK"/>
    <n v="-328.81"/>
    <m/>
    <s v="-884417.92"/>
  </r>
  <r>
    <n v="1192"/>
    <n v="2025"/>
    <s v="Nets"/>
    <d v="2025-06-26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471.43"/>
    <s v="NOK"/>
    <n v="-471.43"/>
    <m/>
    <s v="-884889.35"/>
  </r>
  <r>
    <n v="1181"/>
    <n v="2025"/>
    <s v="Vipps"/>
    <d v="2025-06-2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849.24"/>
    <s v="NOK"/>
    <n v="-2849.24"/>
    <m/>
    <s v="-887738.59"/>
  </r>
  <r>
    <n v="1192"/>
    <n v="2025"/>
    <s v="Nets"/>
    <d v="2025-06-27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313.95"/>
    <s v="NOK"/>
    <n v="-313.95"/>
    <m/>
    <s v="-888052.54"/>
  </r>
  <r>
    <n v="1241"/>
    <n v="2025"/>
    <s v="Svar på søknad om fritidsstipend (100).pdf"/>
    <d v="2025-06-27T00:00:00"/>
    <m/>
    <x v="10"/>
    <x v="10"/>
    <n v="10005"/>
    <s v="Bærum Kommune"/>
    <m/>
    <m/>
    <m/>
    <m/>
    <x v="0"/>
    <x v="0"/>
    <m/>
    <m/>
    <m/>
    <m/>
    <n v="0"/>
    <s v="Ingen avgiftsbehandling"/>
    <s v="Svar på søknad om fritidsstipend (100).pdf"/>
    <n v="-10000"/>
    <s v="NOK"/>
    <n v="-10000"/>
    <m/>
    <s v="-898052.54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80.64999999999998"/>
    <s v="NOK"/>
    <n v="-280.64999999999998"/>
    <m/>
    <s v="-898333.19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3.130000000000003"/>
    <s v="NOK"/>
    <n v="-33.130000000000003"/>
    <m/>
    <s v="-898366.32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24.76"/>
    <s v="NOK"/>
    <n v="-124.76"/>
    <m/>
    <s v="-898491.08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40.67"/>
    <s v="NOK"/>
    <n v="-440.67"/>
    <m/>
    <s v="-898931.75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7.51"/>
    <s v="NOK"/>
    <n v="-57.51"/>
    <m/>
    <s v="-898989.26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4.75"/>
    <s v="NOK"/>
    <n v="-84.75"/>
    <m/>
    <s v="-899074.01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1.66"/>
    <s v="NOK"/>
    <n v="-51.66"/>
    <m/>
    <s v="-899125.67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.47"/>
    <s v="NOK"/>
    <n v="-29.47"/>
    <m/>
    <s v="-899155.14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27.8"/>
    <s v="NOK"/>
    <n v="-427.8"/>
    <m/>
    <s v="-899582.94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07.89999999999998"/>
    <s v="NOK"/>
    <n v="-307.89999999999998"/>
    <m/>
    <s v="-899890.84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9.12"/>
    <s v="NOK"/>
    <n v="-49.12"/>
    <m/>
    <s v="-899939.96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8.25"/>
    <s v="NOK"/>
    <n v="-28.25"/>
    <m/>
    <s v="-899968.21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8.77"/>
    <s v="NOK"/>
    <n v="-198.77"/>
    <m/>
    <s v="-900166.98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3.38"/>
    <s v="NOK"/>
    <n v="-23.38"/>
    <m/>
    <s v="-900190.36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26.52"/>
    <s v="NOK"/>
    <n v="-326.52"/>
    <m/>
    <s v="-900516.88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8.25"/>
    <s v="NOK"/>
    <n v="-28.25"/>
    <m/>
    <s v="-900545.13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06.19000000000005"/>
    <s v="NOK"/>
    <n v="-606.19000000000005"/>
    <m/>
    <s v="-901151.32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0.88"/>
    <s v="NOK"/>
    <n v="-80.88"/>
    <m/>
    <s v="-901232.20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8.25"/>
    <s v="NOK"/>
    <n v="-28.25"/>
    <m/>
    <s v="-901260.45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5.33"/>
    <s v="NOK"/>
    <n v="-25.33"/>
    <m/>
    <s v="-901285.78"/>
  </r>
  <r>
    <n v="1156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2.63"/>
    <s v="NOK"/>
    <n v="-52.63"/>
    <m/>
    <s v="-901338.41"/>
  </r>
  <r>
    <n v="1181"/>
    <n v="2025"/>
    <s v="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24.62"/>
    <s v="NOK"/>
    <n v="-1424.62"/>
    <m/>
    <s v="-902763.03"/>
  </r>
  <r>
    <n v="1192"/>
    <n v="2025"/>
    <s v="Nets"/>
    <d v="2025-06-3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476.38"/>
    <s v="NOK"/>
    <n v="-476.38"/>
    <m/>
    <s v="-903239.41"/>
  </r>
  <r>
    <n v="1192"/>
    <n v="2025"/>
    <s v="Nets"/>
    <d v="2025-06-3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74.28"/>
    <s v="NOK"/>
    <n v="-74.28"/>
    <m/>
    <s v="-903313.69"/>
  </r>
  <r>
    <n v="1223"/>
    <n v="2025"/>
    <s v="Betaling: Faktura nummer 1139 til Bærums Skiklub (10083)"/>
    <d v="2025-06-30T00:00:00"/>
    <m/>
    <x v="10"/>
    <x v="10"/>
    <n v="10083"/>
    <s v="Bærums Skiklub"/>
    <m/>
    <m/>
    <m/>
    <s v="Sofi Kulvik"/>
    <x v="6"/>
    <x v="6"/>
    <m/>
    <m/>
    <m/>
    <m/>
    <n v="0"/>
    <s v="Ingen avgiftsbehandling"/>
    <s v="Betaling: Faktura nummer 1139 til Bærums Skiklub (10083)"/>
    <n v="-26697"/>
    <s v="NOK"/>
    <n v="-26697"/>
    <n v="1139"/>
    <s v="-930010.69"/>
  </r>
  <r>
    <n v="1283"/>
    <n v="2025"/>
    <s v="Invite Q2"/>
    <d v="2025-06-30T00:00:00"/>
    <m/>
    <x v="10"/>
    <x v="10"/>
    <n v="10030"/>
    <s v="Stripe innbetalinger"/>
    <m/>
    <m/>
    <m/>
    <m/>
    <x v="0"/>
    <x v="0"/>
    <m/>
    <m/>
    <m/>
    <m/>
    <n v="0"/>
    <s v="Ingen avgiftsbehandling"/>
    <s v="Invite Q2"/>
    <n v="828630.97"/>
    <s v="NOK"/>
    <n v="828630.97"/>
    <m/>
    <s v="-101379.72"/>
  </r>
  <r>
    <n v="1284"/>
    <n v="2025"/>
    <s v="Rubic første halvår"/>
    <d v="2025-06-30T00:00:00"/>
    <m/>
    <x v="10"/>
    <x v="10"/>
    <n v="10036"/>
    <s v="Rubic AS"/>
    <m/>
    <m/>
    <m/>
    <m/>
    <x v="0"/>
    <x v="0"/>
    <m/>
    <m/>
    <m/>
    <m/>
    <n v="0"/>
    <s v="Ingen avgiftsbehandling"/>
    <s v="Rubic første halvår"/>
    <n v="337608.87"/>
    <s v="NOK"/>
    <n v="337608.87"/>
    <m/>
    <s v="236229.15"/>
  </r>
  <r>
    <n v="1285"/>
    <n v="2025"/>
    <s v="Vipps Q2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Vipps Q2"/>
    <n v="234661.29"/>
    <s v="NOK"/>
    <n v="234661.29"/>
    <m/>
    <s v="470890.44"/>
  </r>
  <r>
    <n v="1312"/>
    <n v="2025"/>
    <s v="Feilføring nets og vipps"/>
    <d v="2025-06-30T00:00:00"/>
    <m/>
    <x v="10"/>
    <x v="10"/>
    <n v="10031"/>
    <s v="Vipps AS"/>
    <m/>
    <m/>
    <m/>
    <m/>
    <x v="0"/>
    <x v="0"/>
    <m/>
    <m/>
    <m/>
    <m/>
    <n v="0"/>
    <s v="Ingen avgiftsbehandling"/>
    <s v="Feilføring nets og vipps"/>
    <n v="4735.49"/>
    <s v="NOK"/>
    <n v="4735.49"/>
    <m/>
    <s v="475625.93"/>
  </r>
  <r>
    <n v="1312"/>
    <n v="2025"/>
    <s v="Feilføring nets og vipps"/>
    <d v="2025-06-30T00:00:00"/>
    <m/>
    <x v="10"/>
    <x v="10"/>
    <n v="10075"/>
    <s v="Nets Branch Norway NUF"/>
    <m/>
    <m/>
    <m/>
    <m/>
    <x v="0"/>
    <x v="0"/>
    <m/>
    <m/>
    <m/>
    <m/>
    <n v="0"/>
    <s v="Ingen avgiftsbehandling"/>
    <s v="Feilføring nets og vipps"/>
    <n v="-4735.49"/>
    <s v="NOK"/>
    <n v="-4735.49"/>
    <m/>
    <s v="470890.44"/>
  </r>
  <r>
    <n v="1313"/>
    <n v="2025"/>
    <s v="Nets settlements 01-01-2025 - 30-06-2025.pdf"/>
    <d v="2025-06-30T00:00:00"/>
    <m/>
    <x v="10"/>
    <x v="10"/>
    <n v="10075"/>
    <s v="Nets Branch Norway NUF"/>
    <m/>
    <m/>
    <m/>
    <m/>
    <x v="0"/>
    <x v="0"/>
    <m/>
    <m/>
    <m/>
    <m/>
    <n v="0"/>
    <s v="Ingen avgiftsbehandling"/>
    <s v="Fotball kiosk"/>
    <n v="44976.87"/>
    <s v="NOK"/>
    <n v="44976.87"/>
    <m/>
    <s v="515867.31"/>
  </r>
  <r>
    <n v="1181"/>
    <n v="2025"/>
    <s v="Vipps"/>
    <d v="2025-07-0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24.62"/>
    <s v="NOK"/>
    <n v="-1424.62"/>
    <m/>
    <s v="514442.69"/>
  </r>
  <r>
    <n v="1219"/>
    <n v="2025"/>
    <n v="1954"/>
    <d v="2025-07-01T00:00:00"/>
    <m/>
    <x v="10"/>
    <x v="10"/>
    <n v="10030"/>
    <s v="Stripe innbetalinger"/>
    <m/>
    <m/>
    <m/>
    <m/>
    <x v="0"/>
    <x v="0"/>
    <m/>
    <m/>
    <m/>
    <m/>
    <n v="0"/>
    <s v="Ingen avgiftsbehandling"/>
    <n v="1954"/>
    <n v="-63076"/>
    <s v="NOK"/>
    <n v="-63076"/>
    <m/>
    <s v="451366.69"/>
  </r>
  <r>
    <n v="1229"/>
    <n v="2025"/>
    <s v="Stripe"/>
    <d v="2025-07-01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93495"/>
    <s v="NOK"/>
    <n v="-93495"/>
    <m/>
    <s v="357871.69"/>
  </r>
  <r>
    <n v="1001144"/>
    <n v="2025"/>
    <s v="Faktura nummer 1144 til Jar Idrettslag (10023)"/>
    <d v="2025-07-02T00:00:00"/>
    <d v="2025-07-09T00:00:00"/>
    <x v="10"/>
    <x v="10"/>
    <n v="10023"/>
    <s v="Jar Idrettslag"/>
    <m/>
    <m/>
    <m/>
    <m/>
    <x v="5"/>
    <x v="5"/>
    <m/>
    <m/>
    <m/>
    <m/>
    <n v="0"/>
    <s v="Ingen avgiftsbehandling"/>
    <s v="Faktura nummer 1144 til Jar Idrettslag (10023)"/>
    <n v="14000"/>
    <s v="NOK"/>
    <n v="14000"/>
    <n v="1144"/>
    <s v="371871.69"/>
  </r>
  <r>
    <n v="1001145"/>
    <n v="2025"/>
    <s v="Faktura nummer 1145 til Jar Idrettslag (10023)"/>
    <d v="2025-07-02T00:00:00"/>
    <d v="2025-07-09T00:00:00"/>
    <x v="10"/>
    <x v="10"/>
    <n v="10023"/>
    <s v="Jar Idrettslag"/>
    <m/>
    <m/>
    <m/>
    <m/>
    <x v="5"/>
    <x v="5"/>
    <m/>
    <m/>
    <m/>
    <m/>
    <n v="0"/>
    <s v="Ingen avgiftsbehandling"/>
    <s v="Faktura nummer 1145 til Jar Idrettslag (10023)"/>
    <n v="6850"/>
    <s v="NOK"/>
    <n v="6850"/>
    <n v="1145"/>
    <s v="378721.69"/>
  </r>
  <r>
    <n v="1181"/>
    <n v="2025"/>
    <s v="Vipps"/>
    <d v="2025-07-0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24.62"/>
    <s v="NOK"/>
    <n v="-1424.62"/>
    <m/>
    <s v="377297.07"/>
  </r>
  <r>
    <n v="1193"/>
    <n v="2025"/>
    <s v="Nets"/>
    <d v="2025-07-02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74.28"/>
    <s v="NOK"/>
    <n v="-74.28"/>
    <m/>
    <s v="377222.79"/>
  </r>
  <r>
    <n v="1181"/>
    <n v="2025"/>
    <s v="Vipps"/>
    <d v="2025-07-0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849.24"/>
    <s v="NOK"/>
    <n v="-2849.24"/>
    <m/>
    <s v="374373.55"/>
  </r>
  <r>
    <n v="1222"/>
    <n v="2025"/>
    <s v="Betaling: Faktura nummer 1141 til Holmen Idrettsforening (10084)"/>
    <d v="2025-07-03T00:00:00"/>
    <m/>
    <x v="10"/>
    <x v="10"/>
    <n v="10084"/>
    <s v="Holmen Idrettsforening"/>
    <m/>
    <m/>
    <m/>
    <s v="Sofi Kulvik"/>
    <x v="6"/>
    <x v="6"/>
    <m/>
    <m/>
    <m/>
    <m/>
    <n v="0"/>
    <s v="Ingen avgiftsbehandling"/>
    <s v="Betaling: Faktura nummer 1141 til Holmen Idrettsforening (10084)"/>
    <n v="-30577"/>
    <s v="NOK"/>
    <n v="-30577"/>
    <n v="1141"/>
    <s v="343796.55"/>
  </r>
  <r>
    <n v="1224"/>
    <n v="2025"/>
    <s v="Betaling: Faktura nummer 1143 til Henrikke Fossen (10086)"/>
    <d v="2025-07-04T00:00:00"/>
    <m/>
    <x v="10"/>
    <x v="10"/>
    <n v="10086"/>
    <s v="Henrikke Fossen"/>
    <m/>
    <m/>
    <m/>
    <s v="Sofi Kulvik"/>
    <x v="4"/>
    <x v="4"/>
    <m/>
    <m/>
    <m/>
    <m/>
    <n v="0"/>
    <s v="Ingen avgiftsbehandling"/>
    <s v="Betaling: Faktura nummer 1143 til Henrikke Fossen (10086)"/>
    <n v="-6100"/>
    <s v="NOK"/>
    <n v="-6100"/>
    <n v="1143"/>
    <s v="337696.55"/>
  </r>
  <r>
    <n v="1225"/>
    <n v="2025"/>
    <s v="Betaling: Faktura nummer 1142 til Hege Karin Slettene (10085)"/>
    <d v="2025-07-07T00:00:00"/>
    <m/>
    <x v="10"/>
    <x v="10"/>
    <n v="10085"/>
    <s v="Hege Karin Slettene"/>
    <m/>
    <m/>
    <m/>
    <s v="Sofi Kulvik"/>
    <x v="4"/>
    <x v="4"/>
    <m/>
    <m/>
    <m/>
    <m/>
    <n v="0"/>
    <s v="Ingen avgiftsbehandling"/>
    <s v="Betaling: Faktura nummer 1142 til Hege Karin Slettene (10085)"/>
    <n v="-4100"/>
    <s v="NOK"/>
    <n v="-4100"/>
    <n v="1142"/>
    <s v="333596.55"/>
  </r>
  <r>
    <n v="1232"/>
    <n v="2025"/>
    <s v="Rubic"/>
    <d v="2025-07-07T00:00:00"/>
    <m/>
    <x v="10"/>
    <x v="10"/>
    <n v="10036"/>
    <s v="Rubic AS"/>
    <m/>
    <m/>
    <m/>
    <m/>
    <x v="0"/>
    <x v="0"/>
    <m/>
    <m/>
    <m/>
    <m/>
    <n v="0"/>
    <s v="Ingen avgiftsbehandling"/>
    <s v="Rubic"/>
    <n v="-22462.959999999999"/>
    <s v="NOK"/>
    <n v="-22462.959999999999"/>
    <m/>
    <s v="311133.59"/>
  </r>
  <r>
    <n v="1232"/>
    <n v="2025"/>
    <s v="Rubic"/>
    <d v="2025-07-07T00:00:00"/>
    <m/>
    <x v="10"/>
    <x v="10"/>
    <n v="10036"/>
    <s v="Rubic AS"/>
    <m/>
    <m/>
    <m/>
    <m/>
    <x v="0"/>
    <x v="0"/>
    <m/>
    <m/>
    <m/>
    <m/>
    <n v="0"/>
    <s v="Ingen avgiftsbehandling"/>
    <s v="Rubic"/>
    <n v="-8122.5"/>
    <s v="NOK"/>
    <n v="-8122.5"/>
    <m/>
    <s v="303011.09"/>
  </r>
  <r>
    <n v="1213"/>
    <n v="2025"/>
    <s v="Betaling: Faktura nummer 1145 til Jar Idrettslag (10023)"/>
    <d v="2025-07-10T00:00:00"/>
    <m/>
    <x v="10"/>
    <x v="10"/>
    <n v="10023"/>
    <s v="Jar Idrettslag"/>
    <m/>
    <m/>
    <m/>
    <m/>
    <x v="5"/>
    <x v="5"/>
    <m/>
    <m/>
    <m/>
    <m/>
    <n v="0"/>
    <s v="Ingen avgiftsbehandling"/>
    <s v="Betaling: Faktura nummer 1145 til Jar Idrettslag (10023)"/>
    <n v="-6850"/>
    <s v="NOK"/>
    <n v="-6850"/>
    <n v="1145"/>
    <s v="296161.09"/>
  </r>
  <r>
    <n v="1181"/>
    <n v="2025"/>
    <s v="Vipps"/>
    <d v="2025-07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849.24"/>
    <s v="NOK"/>
    <n v="-2849.24"/>
    <m/>
    <s v="293311.85"/>
  </r>
  <r>
    <n v="1158"/>
    <n v="2025"/>
    <s v="Vipps juli"/>
    <d v="2025-07-17T00:00:00"/>
    <m/>
    <x v="10"/>
    <x v="10"/>
    <n v="10031"/>
    <s v="Vipps AS"/>
    <m/>
    <m/>
    <m/>
    <m/>
    <x v="0"/>
    <x v="0"/>
    <m/>
    <m/>
    <m/>
    <m/>
    <n v="0"/>
    <s v="Ingen avgiftsbehandling"/>
    <s v="Vipps juli"/>
    <n v="-274.8"/>
    <s v="NOK"/>
    <n v="-274.8"/>
    <m/>
    <s v="293037.05"/>
  </r>
  <r>
    <n v="1181"/>
    <n v="2025"/>
    <s v="Vipps"/>
    <d v="2025-07-1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849.24"/>
    <s v="NOK"/>
    <n v="-2849.24"/>
    <m/>
    <s v="290187.81"/>
  </r>
  <r>
    <n v="1182"/>
    <n v="2025"/>
    <s v="Vipps"/>
    <d v="2025-07-1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75.5"/>
    <s v="NOK"/>
    <n v="-1375.5"/>
    <m/>
    <s v="288812.31"/>
  </r>
  <r>
    <n v="1212"/>
    <n v="2025"/>
    <s v="Betaling: Faktura nummer 1144 til Jar Idrettslag (10023)"/>
    <d v="2025-07-21T00:00:00"/>
    <m/>
    <x v="10"/>
    <x v="10"/>
    <n v="10023"/>
    <s v="Jar Idrettslag"/>
    <m/>
    <m/>
    <m/>
    <m/>
    <x v="5"/>
    <x v="5"/>
    <m/>
    <m/>
    <m/>
    <m/>
    <n v="0"/>
    <s v="Ingen avgiftsbehandling"/>
    <s v="Betaling: Faktura nummer 1144 til Jar Idrettslag (10023)"/>
    <n v="-14000"/>
    <s v="NOK"/>
    <n v="-14000"/>
    <n v="1144"/>
    <s v="274812.31"/>
  </r>
  <r>
    <n v="1232"/>
    <n v="2025"/>
    <s v="Rubic"/>
    <d v="2025-07-22T00:00:00"/>
    <m/>
    <x v="10"/>
    <x v="10"/>
    <n v="10036"/>
    <s v="Rubic AS"/>
    <m/>
    <m/>
    <m/>
    <m/>
    <x v="0"/>
    <x v="0"/>
    <m/>
    <m/>
    <m/>
    <m/>
    <n v="0"/>
    <s v="Ingen avgiftsbehandling"/>
    <s v="Rubic"/>
    <n v="-1265"/>
    <s v="NOK"/>
    <n v="-1265"/>
    <m/>
    <s v="273547.31"/>
  </r>
  <r>
    <n v="1232"/>
    <n v="2025"/>
    <s v="Rubic"/>
    <d v="2025-07-22T00:00:00"/>
    <m/>
    <x v="10"/>
    <x v="10"/>
    <n v="10036"/>
    <s v="Rubic AS"/>
    <m/>
    <m/>
    <m/>
    <m/>
    <x v="0"/>
    <x v="0"/>
    <m/>
    <m/>
    <m/>
    <m/>
    <n v="0"/>
    <s v="Ingen avgiftsbehandling"/>
    <s v="Rubic"/>
    <n v="-949.46"/>
    <s v="NOK"/>
    <n v="-949.46"/>
    <m/>
    <s v="272597.85"/>
  </r>
  <r>
    <n v="1287"/>
    <n v="2025"/>
    <s v="Lene Kobbevik Norderhaug"/>
    <d v="2025-07-31T00:00:00"/>
    <m/>
    <x v="10"/>
    <x v="10"/>
    <n v="10088"/>
    <s v="Lene Kobbevik-Norderhaug"/>
    <m/>
    <m/>
    <m/>
    <m/>
    <x v="0"/>
    <x v="0"/>
    <m/>
    <m/>
    <m/>
    <m/>
    <n v="0"/>
    <s v="Ingen avgiftsbehandling"/>
    <s v="Lene Kobbevik Norderhaug"/>
    <n v="-2000"/>
    <s v="NOK"/>
    <n v="-2000"/>
    <m/>
    <s v="270597.85"/>
  </r>
  <r>
    <n v="1001146"/>
    <n v="2025"/>
    <s v="Faktura nummer 1146 til Elektroentreprenøren Guriby (10038)"/>
    <d v="2025-08-06T00:00:00"/>
    <d v="2025-08-16T00:00:00"/>
    <x v="10"/>
    <x v="10"/>
    <n v="10038"/>
    <s v="Elektroentreprenøren Guriby"/>
    <m/>
    <m/>
    <m/>
    <s v="Sofi Kulvik"/>
    <x v="5"/>
    <x v="5"/>
    <m/>
    <m/>
    <m/>
    <m/>
    <n v="0"/>
    <s v="Ingen avgiftsbehandling"/>
    <s v="Faktura nummer 1146 til Elektroentreprenøren Guriby (10038)"/>
    <n v="6250"/>
    <s v="NOK"/>
    <n v="6250"/>
    <n v="1146"/>
    <s v="276847.85"/>
  </r>
  <r>
    <n v="1001147"/>
    <n v="2025"/>
    <s v="Faktura nummer 1147 til Lommedalen Vei Og Anlegg AS (10016)"/>
    <d v="2025-08-06T00:00:00"/>
    <d v="2025-08-16T00:00:00"/>
    <x v="10"/>
    <x v="10"/>
    <n v="10016"/>
    <s v="Lommedalen Vei Og Anlegg AS"/>
    <m/>
    <m/>
    <m/>
    <s v="Sofi Kulvik"/>
    <x v="5"/>
    <x v="5"/>
    <m/>
    <m/>
    <m/>
    <m/>
    <n v="0"/>
    <s v="Ingen avgiftsbehandling"/>
    <s v="Faktura nummer 1147 til Lommedalen Vei Og Anlegg AS (10016)"/>
    <n v="9375"/>
    <s v="NOK"/>
    <n v="9375"/>
    <n v="1147"/>
    <s v="286222.85"/>
  </r>
  <r>
    <n v="1001148"/>
    <n v="2025"/>
    <s v="Faktura nummer 1148 til Skollerud Anlegg AS (10010)"/>
    <d v="2025-08-06T00:00:00"/>
    <d v="2025-08-16T00:00:00"/>
    <x v="10"/>
    <x v="10"/>
    <n v="10010"/>
    <s v="Skollerud Anlegg AS"/>
    <m/>
    <m/>
    <m/>
    <s v="Sofi Kulvik"/>
    <x v="5"/>
    <x v="5"/>
    <m/>
    <m/>
    <m/>
    <m/>
    <n v="0"/>
    <s v="Ingen avgiftsbehandling"/>
    <s v="Faktura nummer 1148 til Skollerud Anlegg AS (10010)"/>
    <n v="6250"/>
    <s v="NOK"/>
    <n v="6250"/>
    <n v="1148"/>
    <s v="292472.85"/>
  </r>
  <r>
    <n v="1001149"/>
    <n v="2025"/>
    <s v="Faktura nummer 1149 til Male AS (10011)"/>
    <d v="2025-08-06T00:00:00"/>
    <d v="2025-08-16T00:00:00"/>
    <x v="10"/>
    <x v="10"/>
    <n v="10011"/>
    <s v="Male AS"/>
    <m/>
    <m/>
    <m/>
    <s v="Sofi Kulvik"/>
    <x v="5"/>
    <x v="5"/>
    <m/>
    <m/>
    <m/>
    <m/>
    <n v="0"/>
    <s v="Ingen avgiftsbehandling"/>
    <s v="Faktura nummer 1149 til Male AS (10011)"/>
    <n v="18750"/>
    <s v="NOK"/>
    <n v="18750"/>
    <n v="1149"/>
    <s v="311222.85"/>
  </r>
  <r>
    <n v="1329"/>
    <n v="2025"/>
    <s v="vipps"/>
    <d v="2025-08-0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5.33"/>
    <s v="NOK"/>
    <n v="-25.33"/>
    <m/>
    <s v="311197.52"/>
  </r>
  <r>
    <n v="1343"/>
    <n v="2025"/>
    <s v="Vipps"/>
    <d v="2025-08-0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63.19"/>
    <s v="NOK"/>
    <n v="-663.19"/>
    <m/>
    <s v="310534.33"/>
  </r>
  <r>
    <n v="1329"/>
    <n v="2025"/>
    <s v="vipps"/>
    <d v="2025-08-0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10.12"/>
    <s v="NOK"/>
    <n v="-110.12"/>
    <m/>
    <s v="310424.21"/>
  </r>
  <r>
    <n v="1343"/>
    <n v="2025"/>
    <s v="Vipps"/>
    <d v="2025-08-0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57.94"/>
    <s v="NOK"/>
    <n v="-957.94"/>
    <m/>
    <s v="309466.27"/>
  </r>
  <r>
    <n v="1001150"/>
    <n v="2025"/>
    <s v="Faktura nummer 1150 til As Backe (10087)"/>
    <d v="2025-08-11T00:00:00"/>
    <d v="2025-08-21T00:00:00"/>
    <x v="10"/>
    <x v="10"/>
    <n v="10087"/>
    <s v="As Backe"/>
    <m/>
    <m/>
    <m/>
    <s v="Sofi Kulvik"/>
    <x v="5"/>
    <x v="5"/>
    <m/>
    <m/>
    <m/>
    <m/>
    <n v="0"/>
    <s v="Ingen avgiftsbehandling"/>
    <s v="Faktura nummer 1150 til As Backe (10087)"/>
    <n v="10000"/>
    <s v="NOK"/>
    <n v="10000"/>
    <n v="1150"/>
    <s v="319466.27"/>
  </r>
  <r>
    <n v="1329"/>
    <n v="2025"/>
    <s v="vipps"/>
    <d v="2025-08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1.63"/>
    <s v="NOK"/>
    <n v="-51.63"/>
    <m/>
    <s v="319414.64"/>
  </r>
  <r>
    <n v="1333"/>
    <n v="2025"/>
    <s v="Rubic"/>
    <d v="2025-08-11T00:00:00"/>
    <m/>
    <x v="10"/>
    <x v="10"/>
    <n v="10036"/>
    <s v="Rubic AS"/>
    <m/>
    <m/>
    <m/>
    <m/>
    <x v="0"/>
    <x v="0"/>
    <m/>
    <m/>
    <m/>
    <m/>
    <n v="0"/>
    <s v="Ingen avgiftsbehandling"/>
    <s v="Rubic"/>
    <n v="-3874.46"/>
    <s v="NOK"/>
    <n v="-3874.46"/>
    <m/>
    <s v="315540.18"/>
  </r>
  <r>
    <n v="1343"/>
    <n v="2025"/>
    <s v="Vipps"/>
    <d v="2025-08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179"/>
    <s v="NOK"/>
    <n v="-1179"/>
    <m/>
    <s v="314361.18"/>
  </r>
  <r>
    <n v="1327"/>
    <n v="2025"/>
    <s v="reguleringer"/>
    <d v="2025-08-12T00:00:00"/>
    <m/>
    <x v="10"/>
    <x v="10"/>
    <n v="10051"/>
    <s v="Hans Claussen AS"/>
    <m/>
    <m/>
    <m/>
    <m/>
    <x v="0"/>
    <x v="0"/>
    <m/>
    <m/>
    <m/>
    <m/>
    <n v="0"/>
    <s v="Ingen avgiftsbehandling"/>
    <s v="reguleringer"/>
    <n v="2000"/>
    <s v="NOK"/>
    <n v="2000"/>
    <m/>
    <s v="316361.18"/>
  </r>
  <r>
    <n v="1329"/>
    <n v="2025"/>
    <s v="vipps"/>
    <d v="2025-08-1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5.33"/>
    <s v="NOK"/>
    <n v="-25.33"/>
    <m/>
    <s v="316335.85"/>
  </r>
  <r>
    <n v="1343"/>
    <n v="2025"/>
    <s v="Vipps"/>
    <d v="2025-08-1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.75"/>
    <s v="NOK"/>
    <n v="-294.75"/>
    <m/>
    <s v="316041.10"/>
  </r>
  <r>
    <n v="1329"/>
    <n v="2025"/>
    <s v="vipps"/>
    <d v="2025-08-13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101370"/>
    <s v="NOK"/>
    <n v="-101370"/>
    <m/>
    <s v="214671.10"/>
  </r>
  <r>
    <n v="1329"/>
    <n v="2025"/>
    <s v="vipps"/>
    <d v="2025-08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16.31"/>
    <s v="NOK"/>
    <n v="-416.31"/>
    <m/>
    <s v="214254.79"/>
  </r>
  <r>
    <n v="1330"/>
    <n v="2025"/>
    <s v="Nets"/>
    <d v="2025-08-13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47.55000000000001"/>
    <s v="NOK"/>
    <n v="-147.55000000000001"/>
    <m/>
    <s v="214107.24"/>
  </r>
  <r>
    <n v="1331"/>
    <n v="2025"/>
    <s v="Stripe"/>
    <d v="2025-08-13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13324"/>
    <s v="NOK"/>
    <n v="-13324"/>
    <m/>
    <s v="200783.24"/>
  </r>
  <r>
    <n v="1343"/>
    <n v="2025"/>
    <s v="Vipps"/>
    <d v="2025-08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.25"/>
    <s v="NOK"/>
    <n v="-98.25"/>
    <m/>
    <s v="200684.99"/>
  </r>
  <r>
    <n v="1329"/>
    <n v="2025"/>
    <s v="vipps"/>
    <d v="2025-08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8.38999999999999"/>
    <s v="NOK"/>
    <n v="-138.38999999999999"/>
    <m/>
    <s v="200546.60"/>
  </r>
  <r>
    <n v="1329"/>
    <n v="2025"/>
    <s v="vipps"/>
    <d v="2025-08-14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1818"/>
    <s v="NOK"/>
    <n v="-1818"/>
    <m/>
    <s v="198728.60"/>
  </r>
  <r>
    <n v="1330"/>
    <n v="2025"/>
    <s v="Nets"/>
    <d v="2025-08-14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87.18"/>
    <s v="NOK"/>
    <n v="-187.18"/>
    <m/>
    <s v="198541.42"/>
  </r>
  <r>
    <n v="1340"/>
    <n v="2025"/>
    <s v="Vipps"/>
    <d v="2025-08-1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85.15"/>
    <s v="NOK"/>
    <n v="-185.15"/>
    <m/>
    <s v="198356.27"/>
  </r>
  <r>
    <n v="1341"/>
    <n v="2025"/>
    <s v="Stripe"/>
    <d v="2025-08-15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6592"/>
    <s v="NOK"/>
    <n v="-6592"/>
    <m/>
    <s v="191764.27"/>
  </r>
  <r>
    <n v="1452"/>
    <n v="2025"/>
    <s v="Nets og vipps august"/>
    <d v="2025-08-15T00:00:00"/>
    <m/>
    <x v="10"/>
    <x v="10"/>
    <n v="10075"/>
    <s v="Nets Branch Norway NUF"/>
    <m/>
    <m/>
    <m/>
    <m/>
    <x v="0"/>
    <x v="0"/>
    <m/>
    <m/>
    <m/>
    <m/>
    <n v="0"/>
    <s v="Ingen avgiftsbehandling"/>
    <s v="Nets og vipps august"/>
    <n v="-136.68"/>
    <s v="NOK"/>
    <n v="-136.68"/>
    <m/>
    <s v="191627.59"/>
  </r>
  <r>
    <n v="1379"/>
    <n v="2025"/>
    <s v="Betaling: Faktura nummer 1147 til Lommedalen Vei Og Anlegg AS (10016)"/>
    <d v="2025-08-18T00:00:00"/>
    <m/>
    <x v="10"/>
    <x v="10"/>
    <n v="10016"/>
    <s v="Lommedalen Vei Og Anlegg AS"/>
    <m/>
    <m/>
    <m/>
    <s v="Sofi Kulvik"/>
    <x v="5"/>
    <x v="5"/>
    <m/>
    <m/>
    <m/>
    <m/>
    <n v="0"/>
    <s v="Ingen avgiftsbehandling"/>
    <s v="Betaling: Faktura nummer 1147 til Lommedalen Vei Og Anlegg AS (10016)"/>
    <n v="-9375"/>
    <s v="NOK"/>
    <n v="-9375"/>
    <n v="1147"/>
    <s v="182252.59"/>
  </r>
  <r>
    <n v="1380"/>
    <n v="2025"/>
    <s v="Betaling: Faktura nummer 1148 til Skollerud Anlegg AS (10010)"/>
    <d v="2025-08-18T00:00:00"/>
    <m/>
    <x v="10"/>
    <x v="10"/>
    <n v="10010"/>
    <s v="Skollerud Anlegg AS"/>
    <m/>
    <m/>
    <m/>
    <s v="Sofi Kulvik"/>
    <x v="5"/>
    <x v="5"/>
    <m/>
    <m/>
    <m/>
    <m/>
    <n v="0"/>
    <s v="Ingen avgiftsbehandling"/>
    <s v="Betaling: Faktura nummer 1148 til Skollerud Anlegg AS (10010)"/>
    <n v="-6250"/>
    <s v="NOK"/>
    <n v="-6250"/>
    <n v="1148"/>
    <s v="176002.59"/>
  </r>
  <r>
    <n v="1381"/>
    <n v="2025"/>
    <s v="Betaling: Faktura nummer 1146 til Elektroentreprenøren Guriby (10038)"/>
    <d v="2025-08-18T00:00:00"/>
    <m/>
    <x v="10"/>
    <x v="10"/>
    <n v="10038"/>
    <s v="Elektroentreprenøren Guriby"/>
    <m/>
    <m/>
    <m/>
    <s v="Sofi Kulvik"/>
    <x v="5"/>
    <x v="5"/>
    <m/>
    <m/>
    <m/>
    <m/>
    <n v="0"/>
    <s v="Ingen avgiftsbehandling"/>
    <s v="Betaling: Faktura nummer 1146 til Elektroentreprenøren Guriby (10038)"/>
    <n v="-6250"/>
    <s v="NOK"/>
    <n v="-6250"/>
    <n v="1146"/>
    <s v="169752.59"/>
  </r>
  <r>
    <n v="1382"/>
    <n v="2025"/>
    <s v="Betaling: Faktura nummer 1149 til Male AS (10011)"/>
    <d v="2025-08-18T00:00:00"/>
    <m/>
    <x v="10"/>
    <x v="10"/>
    <n v="10011"/>
    <s v="Male AS"/>
    <m/>
    <m/>
    <m/>
    <s v="Sofi Kulvik"/>
    <x v="5"/>
    <x v="5"/>
    <m/>
    <m/>
    <m/>
    <m/>
    <n v="0"/>
    <s v="Ingen avgiftsbehandling"/>
    <s v="Betaling: Faktura nummer 1149 til Male AS (10011)"/>
    <n v="-18750"/>
    <s v="NOK"/>
    <n v="-18750"/>
    <n v="1149"/>
    <s v="151002.59"/>
  </r>
  <r>
    <n v="1407"/>
    <n v="2025"/>
    <n v="1923"/>
    <d v="2025-08-18T00:00:00"/>
    <m/>
    <x v="10"/>
    <x v="10"/>
    <n v="10031"/>
    <s v="Vipps AS"/>
    <m/>
    <m/>
    <m/>
    <m/>
    <x v="0"/>
    <x v="0"/>
    <m/>
    <m/>
    <m/>
    <m/>
    <n v="0"/>
    <s v="Ingen avgiftsbehandling"/>
    <n v="1923"/>
    <n v="-70.14"/>
    <s v="NOK"/>
    <n v="-70.14"/>
    <m/>
    <s v="150932.45"/>
  </r>
  <r>
    <n v="1452"/>
    <n v="2025"/>
    <s v="Nets og vipps august"/>
    <d v="2025-08-18T00:00:00"/>
    <m/>
    <x v="10"/>
    <x v="10"/>
    <n v="10075"/>
    <s v="Nets Branch Norway NUF"/>
    <m/>
    <m/>
    <m/>
    <m/>
    <x v="0"/>
    <x v="0"/>
    <m/>
    <m/>
    <m/>
    <m/>
    <n v="0"/>
    <s v="Ingen avgiftsbehandling"/>
    <s v="Nets og vipps august"/>
    <n v="-277.32"/>
    <s v="NOK"/>
    <n v="-277.32"/>
    <m/>
    <s v="150655.13"/>
  </r>
  <r>
    <n v="1452"/>
    <n v="2025"/>
    <s v="Nets og vipps august"/>
    <d v="2025-08-18T00:00:00"/>
    <m/>
    <x v="10"/>
    <x v="10"/>
    <n v="10075"/>
    <s v="Nets Branch Norway NUF"/>
    <m/>
    <m/>
    <m/>
    <m/>
    <x v="0"/>
    <x v="0"/>
    <m/>
    <m/>
    <m/>
    <m/>
    <n v="0"/>
    <s v="Ingen avgiftsbehandling"/>
    <s v="Nets og vipps august"/>
    <n v="-49.52"/>
    <s v="NOK"/>
    <n v="-49.52"/>
    <m/>
    <s v="150605.61"/>
  </r>
  <r>
    <n v="1407"/>
    <n v="2025"/>
    <n v="1923"/>
    <d v="2025-08-19T00:00:00"/>
    <m/>
    <x v="10"/>
    <x v="10"/>
    <n v="10031"/>
    <s v="Vipps AS"/>
    <m/>
    <m/>
    <m/>
    <m/>
    <x v="0"/>
    <x v="0"/>
    <m/>
    <m/>
    <m/>
    <m/>
    <n v="0"/>
    <s v="Ingen avgiftsbehandling"/>
    <n v="1923"/>
    <n v="-511.8"/>
    <s v="NOK"/>
    <n v="-511.8"/>
    <m/>
    <s v="150093.81"/>
  </r>
  <r>
    <n v="1407"/>
    <n v="2025"/>
    <n v="1923"/>
    <d v="2025-08-19T00:00:00"/>
    <m/>
    <x v="10"/>
    <x v="10"/>
    <n v="10031"/>
    <s v="Vipps AS"/>
    <m/>
    <m/>
    <m/>
    <m/>
    <x v="0"/>
    <x v="0"/>
    <m/>
    <m/>
    <m/>
    <m/>
    <n v="0"/>
    <s v="Ingen avgiftsbehandling"/>
    <n v="1923"/>
    <n v="-88.42"/>
    <s v="NOK"/>
    <n v="-88.42"/>
    <m/>
    <s v="150005.39"/>
  </r>
  <r>
    <n v="1389"/>
    <n v="2025"/>
    <n v="1875"/>
    <d v="2025-08-20T00:00:00"/>
    <m/>
    <x v="10"/>
    <x v="10"/>
    <n v="10031"/>
    <s v="Vipps AS"/>
    <m/>
    <m/>
    <m/>
    <m/>
    <x v="0"/>
    <x v="0"/>
    <m/>
    <m/>
    <m/>
    <m/>
    <n v="0"/>
    <s v="Ingen avgiftsbehandling"/>
    <n v="1875"/>
    <n v="-196.5"/>
    <s v="NOK"/>
    <n v="-196.5"/>
    <m/>
    <s v="149808.89"/>
  </r>
  <r>
    <n v="1400"/>
    <n v="2025"/>
    <s v="Nets og vipps"/>
    <d v="2025-08-20T00:00:00"/>
    <m/>
    <x v="10"/>
    <x v="10"/>
    <n v="10075"/>
    <s v="Nets Branch Norway NUF"/>
    <m/>
    <m/>
    <m/>
    <m/>
    <x v="0"/>
    <x v="0"/>
    <m/>
    <m/>
    <m/>
    <m/>
    <n v="0"/>
    <s v="Ingen avgiftsbehandling"/>
    <s v="Nets og vipps"/>
    <n v="-1003.82"/>
    <s v="NOK"/>
    <n v="-1003.82"/>
    <m/>
    <s v="148805.07"/>
  </r>
  <r>
    <n v="1400"/>
    <n v="2025"/>
    <s v="Nets og vipps"/>
    <d v="2025-08-20T00:00:00"/>
    <m/>
    <x v="10"/>
    <x v="10"/>
    <n v="10031"/>
    <s v="Vipps AS"/>
    <m/>
    <m/>
    <m/>
    <m/>
    <x v="0"/>
    <x v="0"/>
    <m/>
    <m/>
    <m/>
    <m/>
    <n v="0"/>
    <s v="Ingen avgiftsbehandling"/>
    <s v="Nets og vipps"/>
    <n v="-39.299999999999997"/>
    <s v="NOK"/>
    <n v="-39.299999999999997"/>
    <m/>
    <s v="148765.77"/>
  </r>
  <r>
    <n v="1404"/>
    <n v="2025"/>
    <s v="2f898d50-3ad2-4d1e-8ca0-1019ce68f92b.pdf"/>
    <d v="2025-08-20T00:00:00"/>
    <m/>
    <x v="10"/>
    <x v="10"/>
    <n v="10031"/>
    <s v="Vipps AS"/>
    <m/>
    <m/>
    <m/>
    <m/>
    <x v="0"/>
    <x v="0"/>
    <m/>
    <m/>
    <m/>
    <m/>
    <n v="0"/>
    <s v="Ingen avgiftsbehandling"/>
    <s v="2f898d50-3ad2-4d1e-8ca0-1019ce68f92b.pdf"/>
    <n v="-343.87"/>
    <s v="NOK"/>
    <n v="-343.87"/>
    <m/>
    <s v="148421.90"/>
  </r>
  <r>
    <n v="1407"/>
    <n v="2025"/>
    <n v="1923"/>
    <d v="2025-08-20T00:00:00"/>
    <m/>
    <x v="10"/>
    <x v="10"/>
    <n v="10031"/>
    <s v="Vipps AS"/>
    <m/>
    <m/>
    <m/>
    <m/>
    <x v="0"/>
    <x v="0"/>
    <m/>
    <m/>
    <m/>
    <m/>
    <n v="0"/>
    <s v="Ingen avgiftsbehandling"/>
    <n v="1923"/>
    <n v="-23.38"/>
    <s v="NOK"/>
    <n v="-23.38"/>
    <m/>
    <s v="148398.52"/>
  </r>
  <r>
    <n v="1407"/>
    <n v="2025"/>
    <n v="1923"/>
    <d v="2025-08-20T00:00:00"/>
    <m/>
    <x v="10"/>
    <x v="10"/>
    <n v="10031"/>
    <s v="Vipps AS"/>
    <m/>
    <m/>
    <m/>
    <m/>
    <x v="0"/>
    <x v="0"/>
    <m/>
    <m/>
    <m/>
    <m/>
    <n v="0"/>
    <s v="Ingen avgiftsbehandling"/>
    <n v="1923"/>
    <n v="-24.56"/>
    <s v="NOK"/>
    <n v="-24.56"/>
    <m/>
    <s v="148373.96"/>
  </r>
  <r>
    <n v="1391"/>
    <n v="2025"/>
    <n v="1880"/>
    <d v="2025-08-21T00:00:00"/>
    <m/>
    <x v="10"/>
    <x v="10"/>
    <n v="10031"/>
    <s v="Vipps AS"/>
    <m/>
    <m/>
    <m/>
    <m/>
    <x v="0"/>
    <x v="0"/>
    <m/>
    <m/>
    <m/>
    <m/>
    <n v="0"/>
    <s v="Ingen avgiftsbehandling"/>
    <n v="1880"/>
    <n v="-1424.62"/>
    <s v="NOK"/>
    <n v="-1424.62"/>
    <m/>
    <s v="146949.34"/>
  </r>
  <r>
    <n v="1395"/>
    <n v="2025"/>
    <s v="7d4601fc-4b3b-407b-853a-4a08b0dfcad7.pdf"/>
    <d v="2025-08-21T00:00:00"/>
    <m/>
    <x v="10"/>
    <x v="10"/>
    <n v="10030"/>
    <s v="Stripe innbetalinger"/>
    <m/>
    <m/>
    <m/>
    <m/>
    <x v="0"/>
    <x v="0"/>
    <m/>
    <m/>
    <m/>
    <m/>
    <n v="0"/>
    <s v="Ingen avgiftsbehandling"/>
    <s v="7d4601fc-4b3b-407b-853a-4a08b0dfcad7.pdf"/>
    <n v="-53349"/>
    <s v="NOK"/>
    <n v="-53349"/>
    <m/>
    <s v="93600.34"/>
  </r>
  <r>
    <n v="1400"/>
    <n v="2025"/>
    <s v="Nets og vipps"/>
    <d v="2025-08-21T00:00:00"/>
    <m/>
    <x v="10"/>
    <x v="10"/>
    <n v="10075"/>
    <s v="Nets Branch Norway NUF"/>
    <m/>
    <m/>
    <m/>
    <m/>
    <x v="0"/>
    <x v="0"/>
    <m/>
    <m/>
    <m/>
    <m/>
    <n v="0"/>
    <s v="Ingen avgiftsbehandling"/>
    <s v="Nets og vipps"/>
    <n v="-1332.18"/>
    <s v="NOK"/>
    <n v="-1332.18"/>
    <m/>
    <s v="92268.16"/>
  </r>
  <r>
    <n v="1400"/>
    <n v="2025"/>
    <s v="Nets og vipps"/>
    <d v="2025-08-21T00:00:00"/>
    <m/>
    <x v="10"/>
    <x v="10"/>
    <n v="10031"/>
    <s v="Vipps AS"/>
    <m/>
    <m/>
    <m/>
    <m/>
    <x v="0"/>
    <x v="0"/>
    <m/>
    <m/>
    <m/>
    <m/>
    <n v="0"/>
    <s v="Ingen avgiftsbehandling"/>
    <s v="Nets og vipps"/>
    <n v="-761.43"/>
    <s v="NOK"/>
    <n v="-761.43"/>
    <m/>
    <s v="91506.73"/>
  </r>
  <r>
    <n v="1400"/>
    <n v="2025"/>
    <s v="Nets og vipps"/>
    <d v="2025-08-22T00:00:00"/>
    <m/>
    <x v="10"/>
    <x v="10"/>
    <n v="10075"/>
    <s v="Nets Branch Norway NUF"/>
    <m/>
    <m/>
    <m/>
    <m/>
    <x v="0"/>
    <x v="0"/>
    <m/>
    <m/>
    <m/>
    <m/>
    <n v="0"/>
    <s v="Ingen avgiftsbehandling"/>
    <s v="Nets og vipps"/>
    <n v="-420.62"/>
    <s v="NOK"/>
    <n v="-420.62"/>
    <m/>
    <s v="91086.11"/>
  </r>
  <r>
    <n v="1400"/>
    <n v="2025"/>
    <s v="Nets og vipps"/>
    <d v="2025-08-22T00:00:00"/>
    <m/>
    <x v="10"/>
    <x v="10"/>
    <n v="10031"/>
    <s v="Vipps AS"/>
    <m/>
    <m/>
    <m/>
    <m/>
    <x v="0"/>
    <x v="0"/>
    <m/>
    <m/>
    <m/>
    <m/>
    <n v="0"/>
    <s v="Ingen avgiftsbehandling"/>
    <s v="Nets og vipps"/>
    <n v="-368.43"/>
    <s v="NOK"/>
    <n v="-368.43"/>
    <m/>
    <s v="90717.68"/>
  </r>
  <r>
    <n v="1402"/>
    <n v="2025"/>
    <s v="Depositum Ragnhild Agathe Tornes for leie november"/>
    <d v="2025-08-22T00:00:00"/>
    <m/>
    <x v="10"/>
    <x v="10"/>
    <n v="10090"/>
    <s v="Ragnhild Agathe Tornes"/>
    <m/>
    <m/>
    <m/>
    <m/>
    <x v="0"/>
    <x v="0"/>
    <m/>
    <m/>
    <m/>
    <m/>
    <n v="0"/>
    <s v="Ingen avgiftsbehandling"/>
    <s v="Depositum Ragnhild Agathe Tornes for leie november"/>
    <n v="-2000"/>
    <s v="NOK"/>
    <n v="-2000"/>
    <m/>
    <s v="88717.68"/>
  </r>
  <r>
    <n v="1405"/>
    <n v="2025"/>
    <s v="f1e23ec3-4a64-4c77-ae1c-0d5be02ebb3a.pdf"/>
    <d v="2025-08-22T00:00:00"/>
    <m/>
    <x v="10"/>
    <x v="10"/>
    <n v="10031"/>
    <s v="Vipps AS"/>
    <m/>
    <m/>
    <m/>
    <m/>
    <x v="0"/>
    <x v="0"/>
    <m/>
    <m/>
    <m/>
    <m/>
    <n v="0"/>
    <s v="Ingen avgiftsbehandling"/>
    <s v="f1e23ec3-4a64-4c77-ae1c-0d5be02ebb3a.pdf"/>
    <n v="-10001.85"/>
    <s v="NOK"/>
    <n v="-10001.85"/>
    <m/>
    <s v="78715.83"/>
  </r>
  <r>
    <n v="1406"/>
    <n v="2025"/>
    <s v="Innkommende betaling481555331.pdf"/>
    <d v="2025-08-22T00:00:00"/>
    <m/>
    <x v="10"/>
    <x v="10"/>
    <n v="10036"/>
    <s v="Rubic AS"/>
    <m/>
    <m/>
    <m/>
    <m/>
    <x v="0"/>
    <x v="0"/>
    <m/>
    <m/>
    <m/>
    <m/>
    <n v="0"/>
    <s v="Ingen avgiftsbehandling"/>
    <s v="Innkommende betaling481555331.pdf"/>
    <n v="-6612.5"/>
    <s v="NOK"/>
    <n v="-6612.5"/>
    <m/>
    <s v="72103.33"/>
  </r>
  <r>
    <n v="1406"/>
    <n v="2025"/>
    <s v="Innkommende betaling481555331.pdf"/>
    <d v="2025-08-22T00:00:00"/>
    <m/>
    <x v="10"/>
    <x v="10"/>
    <n v="10036"/>
    <s v="Rubic AS"/>
    <m/>
    <m/>
    <m/>
    <m/>
    <x v="0"/>
    <x v="0"/>
    <m/>
    <m/>
    <m/>
    <m/>
    <n v="0"/>
    <s v="Ingen avgiftsbehandling"/>
    <s v="Innkommende betaling481555331.pdf"/>
    <n v="-136477.91"/>
    <s v="NOK"/>
    <n v="-136477.91"/>
    <m/>
    <s v="-64374.58"/>
  </r>
  <r>
    <n v="1407"/>
    <n v="2025"/>
    <n v="1923"/>
    <d v="2025-08-22T00:00:00"/>
    <m/>
    <x v="10"/>
    <x v="10"/>
    <n v="10031"/>
    <s v="Vipps AS"/>
    <m/>
    <m/>
    <m/>
    <m/>
    <x v="0"/>
    <x v="0"/>
    <m/>
    <m/>
    <m/>
    <m/>
    <n v="0"/>
    <s v="Ingen avgiftsbehandling"/>
    <n v="1923"/>
    <n v="-122.76"/>
    <s v="NOK"/>
    <n v="-122.76"/>
    <m/>
    <s v="-64497.34"/>
  </r>
  <r>
    <n v="1407"/>
    <n v="2025"/>
    <n v="1923"/>
    <d v="2025-08-22T00:00:00"/>
    <m/>
    <x v="10"/>
    <x v="10"/>
    <n v="10031"/>
    <s v="Vipps AS"/>
    <m/>
    <m/>
    <m/>
    <m/>
    <x v="0"/>
    <x v="0"/>
    <m/>
    <m/>
    <m/>
    <m/>
    <n v="0"/>
    <s v="Ingen avgiftsbehandling"/>
    <n v="1923"/>
    <n v="-24.56"/>
    <s v="NOK"/>
    <n v="-24.56"/>
    <m/>
    <s v="-64521.90"/>
  </r>
  <r>
    <n v="1452"/>
    <n v="2025"/>
    <s v="Nets og vipps august"/>
    <d v="2025-08-22T00:00:00"/>
    <m/>
    <x v="10"/>
    <x v="10"/>
    <n v="10075"/>
    <s v="Nets Branch Norway NUF"/>
    <m/>
    <m/>
    <m/>
    <m/>
    <x v="0"/>
    <x v="0"/>
    <m/>
    <m/>
    <m/>
    <m/>
    <n v="0"/>
    <s v="Ingen avgiftsbehandling"/>
    <s v="Nets og vipps august"/>
    <n v="-584.35"/>
    <s v="NOK"/>
    <n v="-584.35"/>
    <m/>
    <s v="-65106.25"/>
  </r>
  <r>
    <n v="1452"/>
    <n v="2025"/>
    <s v="Nets og vipps august"/>
    <d v="2025-08-25T00:00:00"/>
    <m/>
    <x v="10"/>
    <x v="10"/>
    <n v="10075"/>
    <s v="Nets Branch Norway NUF"/>
    <m/>
    <m/>
    <m/>
    <m/>
    <x v="0"/>
    <x v="0"/>
    <m/>
    <m/>
    <m/>
    <m/>
    <n v="0"/>
    <s v="Ingen avgiftsbehandling"/>
    <s v="Nets og vipps august"/>
    <n v="-974.57"/>
    <s v="NOK"/>
    <n v="-974.57"/>
    <m/>
    <s v="-66080.82"/>
  </r>
  <r>
    <n v="1476"/>
    <n v="2025"/>
    <n v="1955"/>
    <d v="2025-08-25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524.94000000000005"/>
    <s v="NOK"/>
    <n v="-524.94000000000005"/>
    <m/>
    <s v="-66605.76"/>
  </r>
  <r>
    <n v="1476"/>
    <n v="2025"/>
    <n v="1955"/>
    <d v="2025-08-25T00:00:00"/>
    <m/>
    <x v="10"/>
    <x v="10"/>
    <n v="10031"/>
    <s v="Vipps AS"/>
    <m/>
    <m/>
    <m/>
    <m/>
    <x v="0"/>
    <x v="0"/>
    <m/>
    <m/>
    <m/>
    <m/>
    <n v="0"/>
    <s v="Ingen avgiftsbehandling"/>
    <n v="1955"/>
    <n v="-525.62"/>
    <s v="NOK"/>
    <n v="-525.62"/>
    <m/>
    <s v="-67131.38"/>
  </r>
  <r>
    <n v="1478"/>
    <n v="2025"/>
    <n v="1994"/>
    <d v="2025-08-25T00:00:00"/>
    <m/>
    <x v="10"/>
    <x v="10"/>
    <n v="10031"/>
    <s v="Vipps AS"/>
    <m/>
    <m/>
    <m/>
    <m/>
    <x v="0"/>
    <x v="0"/>
    <m/>
    <m/>
    <m/>
    <m/>
    <n v="0"/>
    <s v="Ingen avgiftsbehandling"/>
    <n v="1994"/>
    <n v="-343.87"/>
    <s v="NOK"/>
    <n v="-343.87"/>
    <m/>
    <s v="-67475.25"/>
  </r>
  <r>
    <n v="1479"/>
    <n v="2025"/>
    <n v="1996"/>
    <d v="2025-08-25T00:00:00"/>
    <m/>
    <x v="10"/>
    <x v="10"/>
    <n v="10031"/>
    <s v="Vipps AS"/>
    <m/>
    <m/>
    <m/>
    <m/>
    <x v="0"/>
    <x v="0"/>
    <m/>
    <m/>
    <m/>
    <m/>
    <n v="0"/>
    <s v="Ingen avgiftsbehandling"/>
    <n v="1996"/>
    <n v="-491.25"/>
    <s v="NOK"/>
    <n v="-491.25"/>
    <m/>
    <s v="-67966.50"/>
  </r>
  <r>
    <n v="1455"/>
    <n v="2025"/>
    <s v="Vipps"/>
    <d v="2025-08-2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9.91"/>
    <s v="NOK"/>
    <n v="-79.91"/>
    <m/>
    <s v="-68046.41"/>
  </r>
  <r>
    <n v="1455"/>
    <n v="2025"/>
    <s v="Vipps"/>
    <d v="2025-08-2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8.71"/>
    <s v="NOK"/>
    <n v="-48.71"/>
    <m/>
    <s v="-68095.12"/>
  </r>
  <r>
    <n v="1457"/>
    <n v="2025"/>
    <s v="Betaling: Faktura nummer 1150 til As Backe (10087)"/>
    <d v="2025-08-26T00:00:00"/>
    <m/>
    <x v="10"/>
    <x v="10"/>
    <n v="10087"/>
    <s v="As Backe"/>
    <m/>
    <m/>
    <m/>
    <s v="Sofi Kulvik"/>
    <x v="5"/>
    <x v="5"/>
    <m/>
    <m/>
    <m/>
    <m/>
    <n v="0"/>
    <s v="Ingen avgiftsbehandling"/>
    <s v="Betaling: Faktura nummer 1150 til As Backe (10087)"/>
    <n v="-10000"/>
    <s v="NOK"/>
    <n v="-10000"/>
    <n v="1150"/>
    <s v="-78095.12"/>
  </r>
  <r>
    <n v="1475"/>
    <n v="2025"/>
    <n v="1938"/>
    <d v="2025-08-26T00:00:00"/>
    <m/>
    <x v="10"/>
    <x v="10"/>
    <n v="10031"/>
    <s v="Vipps AS"/>
    <m/>
    <m/>
    <m/>
    <m/>
    <x v="0"/>
    <x v="0"/>
    <m/>
    <m/>
    <m/>
    <m/>
    <n v="0"/>
    <s v="Ingen avgiftsbehandling"/>
    <n v="1938"/>
    <n v="-58.95"/>
    <s v="NOK"/>
    <n v="-58.95"/>
    <m/>
    <s v="-78154.07"/>
  </r>
  <r>
    <n v="1478"/>
    <n v="2025"/>
    <n v="1994"/>
    <d v="2025-08-26T00:00:00"/>
    <m/>
    <x v="10"/>
    <x v="10"/>
    <n v="10031"/>
    <s v="Vipps AS"/>
    <m/>
    <m/>
    <m/>
    <m/>
    <x v="0"/>
    <x v="0"/>
    <m/>
    <m/>
    <m/>
    <m/>
    <n v="0"/>
    <s v="Ingen avgiftsbehandling"/>
    <n v="1994"/>
    <n v="-343.87"/>
    <s v="NOK"/>
    <n v="-343.87"/>
    <m/>
    <s v="-78497.94"/>
  </r>
  <r>
    <n v="1479"/>
    <n v="2025"/>
    <n v="1996"/>
    <d v="2025-08-26T00:00:00"/>
    <m/>
    <x v="10"/>
    <x v="10"/>
    <n v="10031"/>
    <s v="Vipps AS"/>
    <m/>
    <m/>
    <m/>
    <m/>
    <x v="0"/>
    <x v="0"/>
    <m/>
    <m/>
    <m/>
    <m/>
    <n v="0"/>
    <s v="Ingen avgiftsbehandling"/>
    <n v="1996"/>
    <n v="-491.25"/>
    <s v="NOK"/>
    <n v="-491.25"/>
    <m/>
    <s v="-78989.19"/>
  </r>
  <r>
    <n v="1479"/>
    <n v="2025"/>
    <n v="1996"/>
    <d v="2025-08-26T00:00:00"/>
    <m/>
    <x v="10"/>
    <x v="10"/>
    <n v="10031"/>
    <s v="Vipps AS"/>
    <m/>
    <m/>
    <m/>
    <m/>
    <x v="0"/>
    <x v="0"/>
    <m/>
    <m/>
    <m/>
    <m/>
    <n v="0"/>
    <s v="Ingen avgiftsbehandling"/>
    <n v="1996"/>
    <n v="-491.25"/>
    <s v="NOK"/>
    <n v="-491.25"/>
    <m/>
    <s v="-79480.44"/>
  </r>
  <r>
    <n v="1452"/>
    <n v="2025"/>
    <s v="Nets og vipps august"/>
    <d v="2025-08-27T00:00:00"/>
    <m/>
    <x v="10"/>
    <x v="10"/>
    <n v="10075"/>
    <s v="Nets Branch Norway NUF"/>
    <m/>
    <m/>
    <m/>
    <m/>
    <x v="0"/>
    <x v="0"/>
    <m/>
    <m/>
    <m/>
    <m/>
    <n v="0"/>
    <s v="Ingen avgiftsbehandling"/>
    <s v="Nets og vipps august"/>
    <n v="-59.42"/>
    <s v="NOK"/>
    <n v="-59.42"/>
    <m/>
    <s v="-79539.86"/>
  </r>
  <r>
    <n v="1452"/>
    <n v="2025"/>
    <s v="Nets og vipps august"/>
    <d v="2025-08-27T00:00:00"/>
    <m/>
    <x v="10"/>
    <x v="10"/>
    <n v="10031"/>
    <s v="Vipps AS"/>
    <m/>
    <m/>
    <m/>
    <m/>
    <x v="0"/>
    <x v="0"/>
    <m/>
    <m/>
    <m/>
    <m/>
    <n v="0"/>
    <s v="Ingen avgiftsbehandling"/>
    <s v="Nets og vipps august"/>
    <n v="-35.19"/>
    <s v="NOK"/>
    <n v="-35.19"/>
    <m/>
    <s v="-79575.05"/>
  </r>
  <r>
    <n v="1462"/>
    <n v="2025"/>
    <s v="Vipps"/>
    <d v="2025-08-2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.75"/>
    <s v="NOK"/>
    <n v="-294.75"/>
    <m/>
    <s v="-79869.80"/>
  </r>
  <r>
    <n v="1476"/>
    <n v="2025"/>
    <n v="1955"/>
    <d v="2025-08-27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683.44"/>
    <s v="NOK"/>
    <n v="-683.44"/>
    <m/>
    <s v="-80553.24"/>
  </r>
  <r>
    <n v="1476"/>
    <n v="2025"/>
    <n v="1955"/>
    <d v="2025-08-27T00:00:00"/>
    <m/>
    <x v="10"/>
    <x v="10"/>
    <n v="10031"/>
    <s v="Vipps AS"/>
    <m/>
    <m/>
    <m/>
    <m/>
    <x v="0"/>
    <x v="0"/>
    <m/>
    <m/>
    <m/>
    <m/>
    <n v="0"/>
    <s v="Ingen avgiftsbehandling"/>
    <n v="1955"/>
    <n v="-44.21"/>
    <s v="NOK"/>
    <n v="-44.21"/>
    <m/>
    <s v="-80597.45"/>
  </r>
  <r>
    <n v="1001151"/>
    <n v="2025"/>
    <s v="Faktura nummer 1151 til AS Bærum Ishall (10037/20353)"/>
    <d v="2025-08-28T00:00:00"/>
    <d v="2025-09-07T00:00:00"/>
    <x v="10"/>
    <x v="10"/>
    <n v="10037"/>
    <s v="AS Bærum Ishall"/>
    <m/>
    <m/>
    <m/>
    <s v="Sofi Kulvik"/>
    <x v="5"/>
    <x v="5"/>
    <m/>
    <m/>
    <m/>
    <m/>
    <n v="0"/>
    <s v="Ingen avgiftsbehandling"/>
    <s v="Faktura nummer 1151 til AS Bærum Ishall (10037/20353)"/>
    <n v="7000"/>
    <s v="NOK"/>
    <n v="7000"/>
    <n v="1151"/>
    <s v="-73597.45"/>
  </r>
  <r>
    <n v="1476"/>
    <n v="2025"/>
    <n v="1955"/>
    <d v="2025-08-28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1060"/>
    <s v="NOK"/>
    <n v="-1060"/>
    <m/>
    <s v="-74657.45"/>
  </r>
  <r>
    <n v="1476"/>
    <n v="2025"/>
    <n v="1955"/>
    <d v="2025-08-28T00:00:00"/>
    <m/>
    <x v="10"/>
    <x v="10"/>
    <n v="10031"/>
    <s v="Vipps AS"/>
    <m/>
    <m/>
    <m/>
    <m/>
    <x v="0"/>
    <x v="0"/>
    <m/>
    <m/>
    <m/>
    <m/>
    <n v="0"/>
    <s v="Ingen avgiftsbehandling"/>
    <n v="1955"/>
    <n v="-270.18"/>
    <s v="NOK"/>
    <n v="-270.18"/>
    <m/>
    <s v="-74927.63"/>
  </r>
  <r>
    <n v="1479"/>
    <n v="2025"/>
    <n v="1996"/>
    <d v="2025-08-28T00:00:00"/>
    <m/>
    <x v="10"/>
    <x v="10"/>
    <n v="10031"/>
    <s v="Vipps AS"/>
    <m/>
    <m/>
    <m/>
    <m/>
    <x v="0"/>
    <x v="0"/>
    <m/>
    <m/>
    <m/>
    <m/>
    <n v="0"/>
    <s v="Ingen avgiftsbehandling"/>
    <n v="1996"/>
    <n v="-117.9"/>
    <s v="NOK"/>
    <n v="-117.9"/>
    <m/>
    <s v="-75045.53"/>
  </r>
  <r>
    <n v="1481"/>
    <n v="2025"/>
    <n v="1998"/>
    <d v="2025-08-28T00:00:00"/>
    <m/>
    <x v="10"/>
    <x v="10"/>
    <n v="10031"/>
    <s v="Vipps AS"/>
    <m/>
    <m/>
    <m/>
    <m/>
    <x v="0"/>
    <x v="0"/>
    <m/>
    <m/>
    <m/>
    <m/>
    <n v="0"/>
    <s v="Ingen avgiftsbehandling"/>
    <n v="1998"/>
    <n v="-29.47"/>
    <s v="NOK"/>
    <n v="-29.47"/>
    <m/>
    <s v="-75075.00"/>
  </r>
  <r>
    <n v="1455"/>
    <n v="2025"/>
    <s v="Vipps"/>
    <d v="2025-08-2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22.17"/>
    <s v="NOK"/>
    <n v="-422.17"/>
    <m/>
    <s v="-75497.17"/>
  </r>
  <r>
    <n v="1459"/>
    <n v="2025"/>
    <s v="Stripe"/>
    <d v="2025-08-29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162210"/>
    <s v="NOK"/>
    <n v="-162210"/>
    <m/>
    <s v="-237707.17"/>
  </r>
  <r>
    <n v="1542"/>
    <n v="2025"/>
    <s v="kontoreguleringer, vipps, gebyr og rubic"/>
    <d v="2025-09-01T00:00:00"/>
    <m/>
    <x v="10"/>
    <x v="10"/>
    <n v="10031"/>
    <s v="Vipps AS"/>
    <m/>
    <m/>
    <m/>
    <m/>
    <x v="0"/>
    <x v="0"/>
    <m/>
    <m/>
    <m/>
    <m/>
    <n v="0"/>
    <s v="Ingen avgiftsbehandling"/>
    <s v="kontoreguleringer, vipps, gebyr og rubic"/>
    <n v="-196.5"/>
    <s v="NOK"/>
    <n v="-196.5"/>
    <m/>
    <s v="-237903.67"/>
  </r>
  <r>
    <n v="1543"/>
    <n v="2025"/>
    <s v="Betaling: Faktura nummer 1151 til AS Bærum Ishall (10037/20353)"/>
    <d v="2025-09-01T00:00:00"/>
    <m/>
    <x v="10"/>
    <x v="10"/>
    <n v="10037"/>
    <s v="AS Bærum Ishall"/>
    <m/>
    <m/>
    <m/>
    <s v="Sofi Kulvik"/>
    <x v="5"/>
    <x v="5"/>
    <m/>
    <m/>
    <m/>
    <m/>
    <n v="0"/>
    <s v="Ingen avgiftsbehandling"/>
    <s v="Betaling: Faktura nummer 1151 til AS Bærum Ishall (10037/20353)"/>
    <n v="-7000"/>
    <s v="NOK"/>
    <n v="-7000"/>
    <n v="1151"/>
    <s v="-244903.67"/>
  </r>
  <r>
    <n v="1554"/>
    <n v="2025"/>
    <n v="1875"/>
    <d v="2025-09-01T00:00:00"/>
    <m/>
    <x v="10"/>
    <x v="10"/>
    <n v="10031"/>
    <s v="Vipps AS"/>
    <m/>
    <m/>
    <m/>
    <m/>
    <x v="0"/>
    <x v="0"/>
    <m/>
    <m/>
    <m/>
    <m/>
    <n v="0"/>
    <s v="Ingen avgiftsbehandling"/>
    <n v="1875"/>
    <n v="-14274.87"/>
    <s v="NOK"/>
    <n v="-14274.87"/>
    <m/>
    <s v="-259178.54"/>
  </r>
  <r>
    <n v="1564"/>
    <n v="2025"/>
    <n v="1955"/>
    <d v="2025-09-01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381.34"/>
    <s v="NOK"/>
    <n v="-381.34"/>
    <m/>
    <s v="-259559.88"/>
  </r>
  <r>
    <n v="1564"/>
    <n v="2025"/>
    <n v="1955"/>
    <d v="2025-09-01T00:00:00"/>
    <m/>
    <x v="10"/>
    <x v="10"/>
    <n v="10031"/>
    <s v="Vipps AS"/>
    <m/>
    <m/>
    <m/>
    <m/>
    <x v="0"/>
    <x v="0"/>
    <m/>
    <m/>
    <m/>
    <m/>
    <n v="0"/>
    <s v="Ingen avgiftsbehandling"/>
    <n v="1955"/>
    <n v="-280.01"/>
    <s v="NOK"/>
    <n v="-280.01"/>
    <m/>
    <s v="-259839.89"/>
  </r>
  <r>
    <n v="1564"/>
    <n v="2025"/>
    <n v="1955"/>
    <d v="2025-09-01T00:00:00"/>
    <m/>
    <x v="10"/>
    <x v="10"/>
    <n v="10031"/>
    <s v="Vipps AS"/>
    <m/>
    <m/>
    <m/>
    <m/>
    <x v="0"/>
    <x v="0"/>
    <m/>
    <m/>
    <m/>
    <m/>
    <n v="0"/>
    <s v="Ingen avgiftsbehandling"/>
    <n v="1955"/>
    <n v="-1193.72"/>
    <s v="NOK"/>
    <n v="-1193.72"/>
    <m/>
    <s v="-261033.61"/>
  </r>
  <r>
    <n v="1564"/>
    <n v="2025"/>
    <n v="1955"/>
    <d v="2025-09-01T00:00:00"/>
    <m/>
    <x v="10"/>
    <x v="10"/>
    <n v="10031"/>
    <s v="Vipps AS"/>
    <m/>
    <m/>
    <m/>
    <m/>
    <x v="0"/>
    <x v="0"/>
    <m/>
    <m/>
    <m/>
    <m/>
    <n v="0"/>
    <s v="Ingen avgiftsbehandling"/>
    <n v="1955"/>
    <n v="-1562.14"/>
    <s v="NOK"/>
    <n v="-1562.14"/>
    <m/>
    <s v="-262595.75"/>
  </r>
  <r>
    <n v="1796"/>
    <n v="2025"/>
    <m/>
    <d v="2025-09-01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1164.23"/>
    <s v="NOK"/>
    <n v="-1164.23"/>
    <m/>
    <s v="-263759.98"/>
  </r>
  <r>
    <n v="1542"/>
    <n v="2025"/>
    <s v="kontoreguleringer, vipps, gebyr og rubic"/>
    <d v="2025-09-02T00:00:00"/>
    <m/>
    <x v="10"/>
    <x v="10"/>
    <n v="10031"/>
    <s v="Vipps AS"/>
    <m/>
    <m/>
    <m/>
    <m/>
    <x v="0"/>
    <x v="0"/>
    <m/>
    <m/>
    <m/>
    <m/>
    <n v="0"/>
    <s v="Ingen avgiftsbehandling"/>
    <s v="kontoreguleringer, vipps, gebyr og rubic"/>
    <n v="-1179"/>
    <s v="NOK"/>
    <n v="-1179"/>
    <m/>
    <s v="-264938.98"/>
  </r>
  <r>
    <n v="1542"/>
    <n v="2025"/>
    <s v="kontoreguleringer, vipps, gebyr og rubic"/>
    <d v="2025-09-02T00:00:00"/>
    <m/>
    <x v="10"/>
    <x v="10"/>
    <n v="10031"/>
    <s v="Vipps AS"/>
    <m/>
    <m/>
    <m/>
    <m/>
    <x v="0"/>
    <x v="0"/>
    <m/>
    <m/>
    <m/>
    <m/>
    <n v="0"/>
    <s v="Ingen avgiftsbehandling"/>
    <s v="kontoreguleringer, vipps, gebyr og rubic"/>
    <n v="-982.5"/>
    <s v="NOK"/>
    <n v="-982.5"/>
    <m/>
    <s v="-265921.48"/>
  </r>
  <r>
    <n v="1547"/>
    <n v="2025"/>
    <s v="Vipps og reguleringer"/>
    <d v="2025-09-02T00:00:00"/>
    <m/>
    <x v="10"/>
    <x v="10"/>
    <n v="10031"/>
    <s v="Vipps AS"/>
    <m/>
    <m/>
    <m/>
    <m/>
    <x v="0"/>
    <x v="0"/>
    <m/>
    <m/>
    <m/>
    <m/>
    <n v="0"/>
    <s v="Ingen avgiftsbehandling"/>
    <s v="Vipps og reguleringer"/>
    <n v="-66.260000000000005"/>
    <s v="NOK"/>
    <n v="-66.260000000000005"/>
    <m/>
    <s v="-265987.74"/>
  </r>
  <r>
    <n v="1547"/>
    <n v="2025"/>
    <s v="Vipps og reguleringer"/>
    <d v="2025-09-02T00:00:00"/>
    <m/>
    <x v="10"/>
    <x v="10"/>
    <n v="10031"/>
    <s v="Vipps AS"/>
    <m/>
    <m/>
    <m/>
    <m/>
    <x v="0"/>
    <x v="0"/>
    <m/>
    <m/>
    <m/>
    <m/>
    <n v="0"/>
    <s v="Ingen avgiftsbehandling"/>
    <s v="Vipps og reguleringer"/>
    <n v="-53.58"/>
    <s v="NOK"/>
    <n v="-53.58"/>
    <m/>
    <s v="-266041.32"/>
  </r>
  <r>
    <n v="1549"/>
    <n v="2025"/>
    <s v="Regulering og vipps"/>
    <d v="2025-09-02T00:00:00"/>
    <m/>
    <x v="10"/>
    <x v="10"/>
    <n v="10031"/>
    <s v="Vipps AS"/>
    <m/>
    <m/>
    <m/>
    <m/>
    <x v="0"/>
    <x v="0"/>
    <m/>
    <m/>
    <m/>
    <m/>
    <n v="0"/>
    <s v="Ingen avgiftsbehandling"/>
    <s v="Regulering og vipps"/>
    <n v="-68.42"/>
    <s v="NOK"/>
    <n v="-68.42"/>
    <m/>
    <s v="-266109.74"/>
  </r>
  <r>
    <n v="1549"/>
    <n v="2025"/>
    <s v="Regulering og vipps"/>
    <d v="2025-09-02T00:00:00"/>
    <m/>
    <x v="10"/>
    <x v="10"/>
    <n v="10031"/>
    <s v="Vipps AS"/>
    <m/>
    <m/>
    <m/>
    <m/>
    <x v="0"/>
    <x v="0"/>
    <m/>
    <m/>
    <m/>
    <m/>
    <n v="0"/>
    <s v="Ingen avgiftsbehandling"/>
    <s v="Regulering og vipps"/>
    <n v="-34.21"/>
    <s v="NOK"/>
    <n v="-34.21"/>
    <m/>
    <s v="-266143.95"/>
  </r>
  <r>
    <n v="1550"/>
    <n v="2025"/>
    <s v="Vipps"/>
    <d v="2025-09-0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.649999999999999"/>
    <s v="NOK"/>
    <n v="-19.649999999999999"/>
    <m/>
    <s v="-266163.60"/>
  </r>
  <r>
    <n v="1553"/>
    <n v="2025"/>
    <s v="vipps"/>
    <d v="2025-09-0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.25"/>
    <s v="NOK"/>
    <n v="-98.25"/>
    <m/>
    <s v="-266261.85"/>
  </r>
  <r>
    <n v="1557"/>
    <n v="2025"/>
    <n v="1882"/>
    <d v="2025-09-02T00:00:00"/>
    <m/>
    <x v="10"/>
    <x v="10"/>
    <n v="10031"/>
    <s v="Vipps AS"/>
    <m/>
    <m/>
    <m/>
    <m/>
    <x v="0"/>
    <x v="0"/>
    <m/>
    <m/>
    <m/>
    <m/>
    <n v="0"/>
    <s v="Ingen avgiftsbehandling"/>
    <n v="1882"/>
    <n v="-98.25"/>
    <s v="NOK"/>
    <n v="-98.25"/>
    <m/>
    <s v="-266360.10"/>
  </r>
  <r>
    <n v="1559"/>
    <n v="2025"/>
    <n v="1926"/>
    <d v="2025-09-02T00:00:00"/>
    <m/>
    <x v="10"/>
    <x v="10"/>
    <n v="10031"/>
    <s v="Vipps AS"/>
    <m/>
    <m/>
    <m/>
    <m/>
    <x v="0"/>
    <x v="0"/>
    <m/>
    <m/>
    <m/>
    <m/>
    <n v="0"/>
    <s v="Ingen avgiftsbehandling"/>
    <n v="1926"/>
    <n v="-44.21"/>
    <s v="NOK"/>
    <n v="-44.21"/>
    <m/>
    <s v="-266404.31"/>
  </r>
  <r>
    <n v="1559"/>
    <n v="2025"/>
    <n v="1926"/>
    <d v="2025-09-02T00:00:00"/>
    <m/>
    <x v="10"/>
    <x v="10"/>
    <n v="10031"/>
    <s v="Vipps AS"/>
    <m/>
    <m/>
    <m/>
    <m/>
    <x v="0"/>
    <x v="0"/>
    <m/>
    <m/>
    <m/>
    <m/>
    <n v="0"/>
    <s v="Ingen avgiftsbehandling"/>
    <n v="1926"/>
    <n v="-117.9"/>
    <s v="NOK"/>
    <n v="-117.9"/>
    <m/>
    <s v="-266522.21"/>
  </r>
  <r>
    <n v="1562"/>
    <n v="2025"/>
    <s v="Vipps"/>
    <d v="2025-09-0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09372.68"/>
    <s v="NOK"/>
    <n v="-109372.68"/>
    <m/>
    <s v="-375894.89"/>
  </r>
  <r>
    <n v="1562"/>
    <n v="2025"/>
    <s v="Vipps"/>
    <d v="2025-09-0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0037.6"/>
    <s v="NOK"/>
    <n v="-140037.6"/>
    <m/>
    <s v="-515932.49"/>
  </r>
  <r>
    <n v="1600"/>
    <n v="2025"/>
    <n v="1956"/>
    <d v="2025-09-02T00:00:00"/>
    <m/>
    <x v="10"/>
    <x v="10"/>
    <n v="10031"/>
    <s v="Vipps AS"/>
    <m/>
    <m/>
    <m/>
    <m/>
    <x v="0"/>
    <x v="0"/>
    <m/>
    <m/>
    <m/>
    <m/>
    <n v="0"/>
    <s v="Ingen avgiftsbehandling"/>
    <n v="1956"/>
    <n v="-785.95"/>
    <s v="NOK"/>
    <n v="-785.95"/>
    <m/>
    <s v="-516718.44"/>
  </r>
  <r>
    <n v="1547"/>
    <n v="2025"/>
    <s v="Vipps og reguleringer"/>
    <d v="2025-09-03T00:00:00"/>
    <m/>
    <x v="10"/>
    <x v="10"/>
    <n v="10031"/>
    <s v="Vipps AS"/>
    <m/>
    <m/>
    <m/>
    <m/>
    <x v="0"/>
    <x v="0"/>
    <m/>
    <m/>
    <m/>
    <m/>
    <n v="0"/>
    <s v="Ingen avgiftsbehandling"/>
    <s v="Vipps og reguleringer"/>
    <n v="-28.25"/>
    <s v="NOK"/>
    <n v="-28.25"/>
    <m/>
    <s v="-516746.69"/>
  </r>
  <r>
    <n v="1557"/>
    <n v="2025"/>
    <n v="1882"/>
    <d v="2025-09-03T00:00:00"/>
    <m/>
    <x v="10"/>
    <x v="10"/>
    <n v="10031"/>
    <s v="Vipps AS"/>
    <m/>
    <m/>
    <m/>
    <m/>
    <x v="0"/>
    <x v="0"/>
    <m/>
    <m/>
    <m/>
    <m/>
    <n v="0"/>
    <s v="Ingen avgiftsbehandling"/>
    <n v="1882"/>
    <n v="-98.25"/>
    <s v="NOK"/>
    <n v="-98.25"/>
    <m/>
    <s v="-516844.94"/>
  </r>
  <r>
    <n v="1562"/>
    <n v="2025"/>
    <s v="Vipps"/>
    <d v="2025-09-0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.95"/>
    <s v="NOK"/>
    <n v="-58.95"/>
    <m/>
    <s v="-516903.89"/>
  </r>
  <r>
    <n v="1564"/>
    <n v="2025"/>
    <n v="1955"/>
    <d v="2025-09-03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12480.44"/>
    <s v="NOK"/>
    <n v="-12480.44"/>
    <m/>
    <s v="-529384.33"/>
  </r>
  <r>
    <n v="1564"/>
    <n v="2025"/>
    <n v="1955"/>
    <d v="2025-09-03T00:00:00"/>
    <m/>
    <x v="10"/>
    <x v="10"/>
    <n v="10031"/>
    <s v="Vipps AS"/>
    <m/>
    <m/>
    <m/>
    <m/>
    <x v="0"/>
    <x v="0"/>
    <m/>
    <m/>
    <m/>
    <m/>
    <n v="0"/>
    <s v="Ingen avgiftsbehandling"/>
    <n v="1955"/>
    <n v="-334.05"/>
    <s v="NOK"/>
    <n v="-334.05"/>
    <m/>
    <s v="-529718.38"/>
  </r>
  <r>
    <n v="1796"/>
    <n v="2025"/>
    <m/>
    <d v="2025-09-03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84.19"/>
    <s v="NOK"/>
    <n v="-84.19"/>
    <m/>
    <s v="-529802.57"/>
  </r>
  <r>
    <n v="1564"/>
    <n v="2025"/>
    <n v="1955"/>
    <d v="2025-09-04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673.54"/>
    <s v="NOK"/>
    <n v="-673.54"/>
    <m/>
    <s v="-530476.11"/>
  </r>
  <r>
    <n v="1564"/>
    <n v="2025"/>
    <n v="1955"/>
    <d v="2025-09-04T00:00:00"/>
    <m/>
    <x v="10"/>
    <x v="10"/>
    <n v="10031"/>
    <s v="Vipps AS"/>
    <m/>
    <m/>
    <m/>
    <m/>
    <x v="0"/>
    <x v="0"/>
    <m/>
    <m/>
    <m/>
    <m/>
    <n v="0"/>
    <s v="Ingen avgiftsbehandling"/>
    <n v="1955"/>
    <n v="-564.92999999999995"/>
    <s v="NOK"/>
    <n v="-564.92999999999995"/>
    <m/>
    <s v="-531041.04"/>
  </r>
  <r>
    <n v="1600"/>
    <n v="2025"/>
    <n v="1956"/>
    <d v="2025-09-04T00:00:00"/>
    <m/>
    <x v="10"/>
    <x v="10"/>
    <n v="10031"/>
    <s v="Vipps AS"/>
    <m/>
    <m/>
    <m/>
    <m/>
    <x v="0"/>
    <x v="0"/>
    <m/>
    <m/>
    <m/>
    <m/>
    <n v="0"/>
    <s v="Ingen avgiftsbehandling"/>
    <n v="1956"/>
    <n v="-49.12"/>
    <s v="NOK"/>
    <n v="-49.12"/>
    <m/>
    <s v="-531090.16"/>
  </r>
  <r>
    <n v="1542"/>
    <n v="2025"/>
    <s v="kontoreguleringer, vipps, gebyr og rubic"/>
    <d v="2025-09-05T00:00:00"/>
    <m/>
    <x v="10"/>
    <x v="10"/>
    <n v="10036"/>
    <s v="Rubic AS"/>
    <m/>
    <m/>
    <m/>
    <m/>
    <x v="0"/>
    <x v="0"/>
    <m/>
    <m/>
    <m/>
    <m/>
    <n v="0"/>
    <s v="Ingen avgiftsbehandling"/>
    <s v="kontoreguleringer, vipps, gebyr og rubic"/>
    <n v="-136693.88"/>
    <s v="NOK"/>
    <n v="-136693.88"/>
    <m/>
    <s v="-667784.04"/>
  </r>
  <r>
    <n v="1542"/>
    <n v="2025"/>
    <s v="kontoreguleringer, vipps, gebyr og rubic"/>
    <d v="2025-09-05T00:00:00"/>
    <m/>
    <x v="10"/>
    <x v="10"/>
    <n v="10036"/>
    <s v="Rubic AS"/>
    <m/>
    <m/>
    <m/>
    <m/>
    <x v="0"/>
    <x v="0"/>
    <m/>
    <m/>
    <m/>
    <m/>
    <n v="0"/>
    <s v="Ingen avgiftsbehandling"/>
    <s v="kontoreguleringer, vipps, gebyr og rubic"/>
    <n v="-30315"/>
    <s v="NOK"/>
    <n v="-30315"/>
    <m/>
    <s v="-698099.04"/>
  </r>
  <r>
    <n v="1547"/>
    <n v="2025"/>
    <s v="Vipps og reguleringer"/>
    <d v="2025-09-05T00:00:00"/>
    <m/>
    <x v="10"/>
    <x v="10"/>
    <n v="10031"/>
    <s v="Vipps AS"/>
    <m/>
    <m/>
    <m/>
    <m/>
    <x v="0"/>
    <x v="0"/>
    <m/>
    <m/>
    <m/>
    <m/>
    <n v="0"/>
    <s v="Ingen avgiftsbehandling"/>
    <s v="Vipps og reguleringer"/>
    <n v="-105.21"/>
    <s v="NOK"/>
    <n v="-105.21"/>
    <m/>
    <s v="-698204.25"/>
  </r>
  <r>
    <n v="1552"/>
    <n v="2025"/>
    <s v="Innbetaling og vipps lagskasse"/>
    <d v="2025-09-05T00:00:00"/>
    <m/>
    <x v="10"/>
    <x v="10"/>
    <n v="10031"/>
    <s v="Vipps AS"/>
    <m/>
    <m/>
    <m/>
    <m/>
    <x v="0"/>
    <x v="0"/>
    <m/>
    <m/>
    <m/>
    <m/>
    <n v="0"/>
    <s v="Ingen avgiftsbehandling"/>
    <s v="Innbetaling og vipps lagskasse"/>
    <n v="-24462.9"/>
    <s v="NOK"/>
    <n v="-24462.9"/>
    <m/>
    <s v="-722667.15"/>
  </r>
  <r>
    <n v="1552"/>
    <n v="2025"/>
    <s v="Innbetaling og vipps lagskasse"/>
    <d v="2025-09-05T00:00:00"/>
    <m/>
    <x v="10"/>
    <x v="10"/>
    <n v="10031"/>
    <s v="Vipps AS"/>
    <m/>
    <m/>
    <m/>
    <m/>
    <x v="0"/>
    <x v="0"/>
    <m/>
    <m/>
    <m/>
    <m/>
    <n v="0"/>
    <s v="Ingen avgiftsbehandling"/>
    <s v="Innbetaling og vipps lagskasse"/>
    <n v="-98.25"/>
    <s v="NOK"/>
    <n v="-98.25"/>
    <m/>
    <s v="-722765.40"/>
  </r>
  <r>
    <n v="1564"/>
    <n v="2025"/>
    <n v="1955"/>
    <d v="2025-09-05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1064.79"/>
    <s v="NOK"/>
    <n v="-1064.79"/>
    <m/>
    <s v="-723830.19"/>
  </r>
  <r>
    <n v="1564"/>
    <n v="2025"/>
    <n v="1955"/>
    <d v="2025-09-05T00:00:00"/>
    <m/>
    <x v="10"/>
    <x v="10"/>
    <n v="10031"/>
    <s v="Vipps AS"/>
    <m/>
    <m/>
    <m/>
    <m/>
    <x v="0"/>
    <x v="0"/>
    <m/>
    <m/>
    <m/>
    <m/>
    <n v="0"/>
    <s v="Ingen avgiftsbehandling"/>
    <n v="1955"/>
    <n v="-265.27"/>
    <s v="NOK"/>
    <n v="-265.27"/>
    <m/>
    <s v="-724095.46"/>
  </r>
  <r>
    <n v="1565"/>
    <n v="2025"/>
    <n v="1962"/>
    <d v="2025-09-05T00:00:00"/>
    <m/>
    <x v="10"/>
    <x v="10"/>
    <n v="10031"/>
    <s v="Vipps AS"/>
    <m/>
    <m/>
    <m/>
    <m/>
    <x v="0"/>
    <x v="0"/>
    <m/>
    <m/>
    <m/>
    <m/>
    <n v="0"/>
    <s v="Ingen avgiftsbehandling"/>
    <n v="1962"/>
    <n v="-1024.73"/>
    <s v="NOK"/>
    <n v="-1024.73"/>
    <m/>
    <s v="-725120.19"/>
  </r>
  <r>
    <n v="1796"/>
    <n v="2025"/>
    <m/>
    <d v="2025-09-05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4149.38"/>
    <s v="NOK"/>
    <n v="-4149.38"/>
    <m/>
    <s v="-729269.57"/>
  </r>
  <r>
    <n v="1597"/>
    <n v="2025"/>
    <s v="Vipps"/>
    <d v="2025-09-0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4.58"/>
    <s v="NOK"/>
    <n v="-54.58"/>
    <m/>
    <s v="-729324.15"/>
  </r>
  <r>
    <n v="1601"/>
    <n v="2025"/>
    <n v="1955"/>
    <d v="2025-09-08T00:00:00"/>
    <m/>
    <x v="10"/>
    <x v="10"/>
    <n v="10031"/>
    <s v="Vipps AS"/>
    <m/>
    <m/>
    <m/>
    <m/>
    <x v="0"/>
    <x v="0"/>
    <m/>
    <m/>
    <m/>
    <m/>
    <n v="0"/>
    <s v="Ingen avgiftsbehandling"/>
    <n v="1955"/>
    <n v="-176.84"/>
    <s v="NOK"/>
    <n v="-176.84"/>
    <m/>
    <s v="-729500.99"/>
  </r>
  <r>
    <n v="1606"/>
    <n v="2025"/>
    <m/>
    <d v="2025-09-08T00:00:00"/>
    <m/>
    <x v="10"/>
    <x v="10"/>
    <n v="10030"/>
    <s v="Stripe innbetalinger"/>
    <m/>
    <m/>
    <m/>
    <m/>
    <x v="0"/>
    <x v="0"/>
    <m/>
    <m/>
    <m/>
    <m/>
    <n v="0"/>
    <s v="Ingen avgiftsbehandling"/>
    <m/>
    <n v="-135389"/>
    <s v="NOK"/>
    <n v="-135389"/>
    <m/>
    <s v="-864889.99"/>
  </r>
  <r>
    <n v="1607"/>
    <n v="2025"/>
    <n v="1926"/>
    <d v="2025-09-08T00:00:00"/>
    <m/>
    <x v="10"/>
    <x v="10"/>
    <n v="10030"/>
    <s v="Stripe innbetalinger"/>
    <m/>
    <m/>
    <m/>
    <m/>
    <x v="0"/>
    <x v="0"/>
    <m/>
    <m/>
    <m/>
    <m/>
    <n v="0"/>
    <s v="Ingen avgiftsbehandling"/>
    <n v="1926"/>
    <n v="-1442"/>
    <s v="NOK"/>
    <n v="-1442"/>
    <m/>
    <s v="-866331.99"/>
  </r>
  <r>
    <n v="1607"/>
    <n v="2025"/>
    <n v="1926"/>
    <d v="2025-09-08T00:00:00"/>
    <m/>
    <x v="10"/>
    <x v="10"/>
    <n v="10030"/>
    <s v="Stripe innbetalinger"/>
    <m/>
    <m/>
    <m/>
    <m/>
    <x v="0"/>
    <x v="0"/>
    <m/>
    <m/>
    <m/>
    <m/>
    <n v="0"/>
    <s v="Ingen avgiftsbehandling"/>
    <n v="1926"/>
    <n v="-71478"/>
    <s v="NOK"/>
    <n v="-71478"/>
    <m/>
    <s v="-937809.99"/>
  </r>
  <r>
    <n v="1796"/>
    <n v="2025"/>
    <m/>
    <d v="2025-09-08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1064.79"/>
    <s v="NOK"/>
    <n v="-1064.79"/>
    <m/>
    <s v="-938874.78"/>
  </r>
  <r>
    <n v="1796"/>
    <n v="2025"/>
    <m/>
    <d v="2025-09-08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128.76"/>
    <s v="NOK"/>
    <n v="-128.76"/>
    <m/>
    <s v="-939003.54"/>
  </r>
  <r>
    <n v="1001152"/>
    <n v="2025"/>
    <s v="Faktura nummer 1152 til Cup Partner AS (10091)"/>
    <d v="2025-09-10T00:00:00"/>
    <d v="2025-09-20T00:00:00"/>
    <x v="10"/>
    <x v="10"/>
    <n v="10091"/>
    <s v="Cup Partner AS"/>
    <m/>
    <m/>
    <m/>
    <s v="Sofi Kulvik"/>
    <x v="1"/>
    <x v="1"/>
    <m/>
    <m/>
    <m/>
    <m/>
    <n v="0"/>
    <s v="Ingen avgiftsbehandling"/>
    <s v="Faktura nummer 1152 til Cup Partner AS (10091)"/>
    <n v="1710"/>
    <s v="NOK"/>
    <n v="1710"/>
    <n v="1152"/>
    <s v="-937293.54"/>
  </r>
  <r>
    <n v="1597"/>
    <n v="2025"/>
    <s v="Vipps"/>
    <d v="2025-09-1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119.59"/>
    <s v="NOK"/>
    <n v="-2119.59"/>
    <m/>
    <s v="-939413.13"/>
  </r>
  <r>
    <n v="1597"/>
    <n v="2025"/>
    <s v="Vipps"/>
    <d v="2025-09-1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8.25"/>
    <s v="NOK"/>
    <n v="-28.25"/>
    <m/>
    <s v="-939441.38"/>
  </r>
  <r>
    <n v="1597"/>
    <n v="2025"/>
    <s v="Vipps"/>
    <d v="2025-09-1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3.38"/>
    <s v="NOK"/>
    <n v="-23.38"/>
    <m/>
    <s v="-939464.76"/>
  </r>
  <r>
    <n v="1599"/>
    <n v="2025"/>
    <n v="1993"/>
    <d v="2025-09-10T00:00:00"/>
    <m/>
    <x v="10"/>
    <x v="10"/>
    <n v="10030"/>
    <s v="Stripe innbetalinger"/>
    <m/>
    <m/>
    <m/>
    <m/>
    <x v="0"/>
    <x v="0"/>
    <m/>
    <m/>
    <m/>
    <m/>
    <n v="0"/>
    <s v="Ingen avgiftsbehandling"/>
    <n v="1993"/>
    <n v="-63312"/>
    <s v="NOK"/>
    <n v="-63312"/>
    <m/>
    <s v="-1002776.76"/>
  </r>
  <r>
    <n v="1599"/>
    <n v="2025"/>
    <n v="1993"/>
    <d v="2025-09-10T00:00:00"/>
    <m/>
    <x v="10"/>
    <x v="10"/>
    <n v="10030"/>
    <s v="Stripe innbetalinger"/>
    <m/>
    <m/>
    <m/>
    <m/>
    <x v="0"/>
    <x v="0"/>
    <m/>
    <m/>
    <m/>
    <m/>
    <n v="0"/>
    <s v="Ingen avgiftsbehandling"/>
    <n v="1993"/>
    <n v="-8033"/>
    <s v="NOK"/>
    <n v="-8033"/>
    <m/>
    <s v="-1010809.76"/>
  </r>
  <r>
    <n v="1599"/>
    <n v="2025"/>
    <n v="1993"/>
    <d v="2025-09-10T00:00:00"/>
    <m/>
    <x v="10"/>
    <x v="10"/>
    <n v="10031"/>
    <s v="Vipps AS"/>
    <m/>
    <m/>
    <m/>
    <m/>
    <x v="0"/>
    <x v="0"/>
    <m/>
    <m/>
    <m/>
    <m/>
    <n v="0"/>
    <s v="Ingen avgiftsbehandling"/>
    <n v="1993"/>
    <n v="-245.62"/>
    <s v="NOK"/>
    <n v="-245.62"/>
    <m/>
    <s v="-1011055.38"/>
  </r>
  <r>
    <n v="1600"/>
    <n v="2025"/>
    <n v="1956"/>
    <d v="2025-09-10T00:00:00"/>
    <m/>
    <x v="10"/>
    <x v="10"/>
    <n v="10031"/>
    <s v="Vipps AS"/>
    <m/>
    <m/>
    <m/>
    <m/>
    <x v="0"/>
    <x v="0"/>
    <m/>
    <m/>
    <m/>
    <m/>
    <n v="0"/>
    <s v="Ingen avgiftsbehandling"/>
    <n v="1956"/>
    <n v="-712.28"/>
    <s v="NOK"/>
    <n v="-712.28"/>
    <m/>
    <s v="-1011767.66"/>
  </r>
  <r>
    <n v="1601"/>
    <n v="2025"/>
    <n v="1955"/>
    <d v="2025-09-10T00:00:00"/>
    <m/>
    <x v="10"/>
    <x v="10"/>
    <n v="10031"/>
    <s v="Vipps AS"/>
    <m/>
    <m/>
    <m/>
    <m/>
    <x v="0"/>
    <x v="0"/>
    <m/>
    <m/>
    <m/>
    <m/>
    <n v="0"/>
    <s v="Ingen avgiftsbehandling"/>
    <n v="1955"/>
    <n v="-289.83"/>
    <s v="NOK"/>
    <n v="-289.83"/>
    <m/>
    <s v="-1012057.49"/>
  </r>
  <r>
    <n v="1602"/>
    <n v="2025"/>
    <s v="Vipps"/>
    <d v="2025-09-1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5868.35"/>
    <s v="NOK"/>
    <n v="-15868.35"/>
    <m/>
    <s v="-1027925.84"/>
  </r>
  <r>
    <n v="1602"/>
    <n v="2025"/>
    <s v="Vipps"/>
    <d v="2025-09-1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.649999999999999"/>
    <s v="NOK"/>
    <n v="-19.649999999999999"/>
    <m/>
    <s v="-1027945.49"/>
  </r>
  <r>
    <n v="1603"/>
    <n v="2025"/>
    <n v="1994"/>
    <d v="2025-09-10T00:00:00"/>
    <m/>
    <x v="10"/>
    <x v="10"/>
    <n v="10031"/>
    <s v="Vipps AS"/>
    <m/>
    <m/>
    <m/>
    <m/>
    <x v="0"/>
    <x v="0"/>
    <m/>
    <m/>
    <m/>
    <m/>
    <n v="0"/>
    <s v="Ingen avgiftsbehandling"/>
    <n v="1994"/>
    <n v="-147.37"/>
    <s v="NOK"/>
    <n v="-147.37"/>
    <m/>
    <s v="-1028092.86"/>
  </r>
  <r>
    <n v="1608"/>
    <n v="2025"/>
    <n v="1962"/>
    <d v="2025-09-10T00:00:00"/>
    <m/>
    <x v="10"/>
    <x v="10"/>
    <n v="10031"/>
    <s v="Vipps AS"/>
    <m/>
    <m/>
    <m/>
    <m/>
    <x v="0"/>
    <x v="0"/>
    <m/>
    <m/>
    <m/>
    <m/>
    <n v="0"/>
    <s v="Ingen avgiftsbehandling"/>
    <n v="1962"/>
    <n v="-1464.88"/>
    <s v="NOK"/>
    <n v="-1464.88"/>
    <m/>
    <s v="-1029557.74"/>
  </r>
  <r>
    <n v="1608"/>
    <n v="2025"/>
    <n v="1962"/>
    <d v="2025-09-10T00:00:00"/>
    <m/>
    <x v="10"/>
    <x v="10"/>
    <n v="10031"/>
    <s v="Vipps AS"/>
    <m/>
    <m/>
    <m/>
    <m/>
    <x v="0"/>
    <x v="0"/>
    <m/>
    <m/>
    <m/>
    <m/>
    <n v="0"/>
    <s v="Ingen avgiftsbehandling"/>
    <n v="1962"/>
    <n v="-146.38999999999999"/>
    <s v="NOK"/>
    <n v="-146.38999999999999"/>
    <m/>
    <s v="-1029704.13"/>
  </r>
  <r>
    <n v="1613"/>
    <n v="2025"/>
    <n v="1875"/>
    <d v="2025-09-10T00:00:00"/>
    <m/>
    <x v="10"/>
    <x v="10"/>
    <n v="10031"/>
    <s v="Vipps AS"/>
    <m/>
    <m/>
    <m/>
    <m/>
    <x v="0"/>
    <x v="0"/>
    <m/>
    <m/>
    <m/>
    <m/>
    <n v="0"/>
    <s v="Ingen avgiftsbehandling"/>
    <n v="1875"/>
    <n v="-952.04"/>
    <s v="NOK"/>
    <n v="-952.04"/>
    <m/>
    <s v="-1030656.17"/>
  </r>
  <r>
    <n v="1597"/>
    <n v="2025"/>
    <s v="Vipps"/>
    <d v="2025-09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1.38"/>
    <s v="NOK"/>
    <n v="-61.38"/>
    <m/>
    <s v="-1030717.55"/>
  </r>
  <r>
    <n v="1601"/>
    <n v="2025"/>
    <n v="1955"/>
    <d v="2025-09-11T00:00:00"/>
    <m/>
    <x v="10"/>
    <x v="10"/>
    <n v="10031"/>
    <s v="Vipps AS"/>
    <m/>
    <m/>
    <m/>
    <m/>
    <x v="0"/>
    <x v="0"/>
    <m/>
    <m/>
    <m/>
    <m/>
    <n v="0"/>
    <s v="Ingen avgiftsbehandling"/>
    <n v="1955"/>
    <n v="-466.69"/>
    <s v="NOK"/>
    <n v="-466.69"/>
    <m/>
    <s v="-1031184.24"/>
  </r>
  <r>
    <n v="1643"/>
    <n v="2025"/>
    <s v="Svar på søknad om fritidsstipend - 2025-09-19T100455.573.pdf"/>
    <d v="2025-09-11T00:00:00"/>
    <m/>
    <x v="10"/>
    <x v="10"/>
    <n v="10005"/>
    <s v="Bærum Kommune"/>
    <m/>
    <m/>
    <m/>
    <m/>
    <x v="4"/>
    <x v="4"/>
    <m/>
    <m/>
    <m/>
    <m/>
    <n v="0"/>
    <s v="Ingen avgiftsbehandling"/>
    <s v="Hanna Yohannes"/>
    <n v="2190"/>
    <s v="NOK"/>
    <n v="2190"/>
    <m/>
    <s v="-1028994.24"/>
  </r>
  <r>
    <n v="1646"/>
    <n v="2025"/>
    <s v="Svar på søknad om fritidsstipend - 2025-09-19T100449.972.pdf"/>
    <d v="2025-09-11T00:00:00"/>
    <m/>
    <x v="10"/>
    <x v="10"/>
    <n v="10005"/>
    <s v="Bærum Kommune"/>
    <m/>
    <m/>
    <m/>
    <m/>
    <x v="4"/>
    <x v="4"/>
    <m/>
    <m/>
    <m/>
    <m/>
    <n v="0"/>
    <s v="Ingen avgiftsbehandling"/>
    <s v="Dovydas Arlauskas"/>
    <n v="7325"/>
    <s v="NOK"/>
    <n v="7325"/>
    <m/>
    <s v="-1021669.24"/>
  </r>
  <r>
    <n v="1647"/>
    <n v="2025"/>
    <s v="Svar på søknad om fritidsstipend - 2025-09-19T100446.660.pdf"/>
    <d v="2025-09-11T00:00:00"/>
    <m/>
    <x v="10"/>
    <x v="10"/>
    <n v="10005"/>
    <s v="Bærum Kommune"/>
    <m/>
    <m/>
    <m/>
    <m/>
    <x v="4"/>
    <x v="4"/>
    <m/>
    <m/>
    <m/>
    <m/>
    <n v="0"/>
    <s v="Ingen avgiftsbehandling"/>
    <s v="Gabriel Ingvaldsen"/>
    <n v="4575"/>
    <s v="NOK"/>
    <n v="4575"/>
    <m/>
    <s v="-1017094.24"/>
  </r>
  <r>
    <n v="1648"/>
    <n v="2025"/>
    <s v="Svar på søknad om fritidsstipend - 2025-09-19T100415.100.pdf"/>
    <d v="2025-09-11T00:00:00"/>
    <m/>
    <x v="10"/>
    <x v="10"/>
    <n v="10005"/>
    <s v="Bærum Kommune"/>
    <m/>
    <m/>
    <m/>
    <m/>
    <x v="4"/>
    <x v="4"/>
    <m/>
    <m/>
    <m/>
    <m/>
    <n v="0"/>
    <s v="Ingen avgiftsbehandling"/>
    <s v="Diana Kryvenko"/>
    <n v="1500"/>
    <s v="NOK"/>
    <n v="1500"/>
    <m/>
    <s v="-1015594.24"/>
  </r>
  <r>
    <n v="1597"/>
    <n v="2025"/>
    <s v="Vipps"/>
    <d v="2025-09-1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054.83"/>
    <s v="NOK"/>
    <n v="-1054.83"/>
    <m/>
    <s v="-1016649.07"/>
  </r>
  <r>
    <n v="1601"/>
    <n v="2025"/>
    <n v="1955"/>
    <d v="2025-09-12T00:00:00"/>
    <m/>
    <x v="10"/>
    <x v="10"/>
    <n v="10031"/>
    <s v="Vipps AS"/>
    <m/>
    <m/>
    <m/>
    <m/>
    <x v="0"/>
    <x v="0"/>
    <m/>
    <m/>
    <m/>
    <m/>
    <n v="0"/>
    <s v="Ingen avgiftsbehandling"/>
    <n v="1955"/>
    <n v="-240.7"/>
    <s v="NOK"/>
    <n v="-240.7"/>
    <m/>
    <s v="-1016889.77"/>
  </r>
  <r>
    <n v="1601"/>
    <n v="2025"/>
    <n v="1955"/>
    <d v="2025-09-12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128.76"/>
    <s v="NOK"/>
    <n v="-128.76"/>
    <m/>
    <s v="-1017018.53"/>
  </r>
  <r>
    <n v="1601"/>
    <n v="2025"/>
    <n v="1955"/>
    <d v="2025-09-12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753.77"/>
    <s v="NOK"/>
    <n v="-753.77"/>
    <m/>
    <s v="-1017772.30"/>
  </r>
  <r>
    <n v="1601"/>
    <n v="2025"/>
    <n v="1955"/>
    <d v="2025-09-12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316.95"/>
    <s v="NOK"/>
    <n v="-316.95"/>
    <m/>
    <s v="-1018089.25"/>
  </r>
  <r>
    <n v="1601"/>
    <n v="2025"/>
    <n v="1955"/>
    <d v="2025-09-12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940.98"/>
    <s v="NOK"/>
    <n v="-940.98"/>
    <m/>
    <s v="-1019030.23"/>
  </r>
  <r>
    <n v="1605"/>
    <n v="2025"/>
    <s v="vipps"/>
    <d v="2025-09-1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522.87"/>
    <s v="NOK"/>
    <n v="-1522.87"/>
    <m/>
    <s v="-1020553.10"/>
  </r>
  <r>
    <n v="1611"/>
    <n v="2025"/>
    <s v="vipps"/>
    <d v="2025-09-1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45.62"/>
    <s v="NOK"/>
    <n v="-245.62"/>
    <m/>
    <s v="-1020798.72"/>
  </r>
  <r>
    <n v="1674"/>
    <n v="2025"/>
    <s v="Vipps"/>
    <d v="2025-09-1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65"/>
    <s v="NOK"/>
    <n v="-1965"/>
    <m/>
    <s v="-1022763.72"/>
  </r>
  <r>
    <n v="1682"/>
    <n v="2025"/>
    <n v="1923"/>
    <d v="2025-09-15T00:00:00"/>
    <m/>
    <x v="10"/>
    <x v="10"/>
    <n v="10031"/>
    <s v="Vipps AS"/>
    <m/>
    <m/>
    <m/>
    <m/>
    <x v="0"/>
    <x v="0"/>
    <m/>
    <m/>
    <m/>
    <m/>
    <n v="0"/>
    <s v="Ingen avgiftsbehandling"/>
    <n v="1923"/>
    <n v="-198.74"/>
    <s v="NOK"/>
    <n v="-198.74"/>
    <m/>
    <s v="-1022962.46"/>
  </r>
  <r>
    <n v="1689"/>
    <n v="2025"/>
    <n v="1955"/>
    <d v="2025-09-15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84.19"/>
    <s v="NOK"/>
    <n v="-84.19"/>
    <m/>
    <s v="-1023046.65"/>
  </r>
  <r>
    <n v="1796"/>
    <n v="2025"/>
    <m/>
    <d v="2025-09-15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454.64"/>
    <s v="NOK"/>
    <n v="-454.64"/>
    <m/>
    <s v="-1023501.29"/>
  </r>
  <r>
    <n v="1796"/>
    <n v="2025"/>
    <m/>
    <d v="2025-09-15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69.33"/>
    <s v="NOK"/>
    <n v="-69.33"/>
    <m/>
    <s v="-1023570.62"/>
  </r>
  <r>
    <n v="1001153"/>
    <n v="2025"/>
    <s v="Faktura nummer 1153 til Birger N Haug AS (10092)"/>
    <d v="2025-09-16T00:00:00"/>
    <d v="2025-09-26T00:00:00"/>
    <x v="10"/>
    <x v="10"/>
    <n v="10092"/>
    <s v="Birger N Haug AS"/>
    <m/>
    <m/>
    <m/>
    <s v="Sofi Kulvik"/>
    <x v="1"/>
    <x v="1"/>
    <m/>
    <m/>
    <m/>
    <m/>
    <n v="0"/>
    <s v="Ingen avgiftsbehandling"/>
    <s v="Faktura nummer 1153 til Birger N Haug AS (10092)"/>
    <n v="10000"/>
    <s v="NOK"/>
    <n v="10000"/>
    <n v="1153"/>
    <s v="-1013570.62"/>
  </r>
  <r>
    <n v="1672"/>
    <n v="2025"/>
    <n v="1913"/>
    <d v="2025-09-16T00:00:00"/>
    <m/>
    <x v="10"/>
    <x v="10"/>
    <n v="10031"/>
    <s v="Vipps AS"/>
    <m/>
    <m/>
    <m/>
    <m/>
    <x v="0"/>
    <x v="0"/>
    <m/>
    <m/>
    <m/>
    <m/>
    <n v="0"/>
    <s v="Ingen avgiftsbehandling"/>
    <n v="1913"/>
    <n v="-206.32"/>
    <s v="NOK"/>
    <n v="-206.32"/>
    <m/>
    <s v="-1013776.94"/>
  </r>
  <r>
    <n v="1672"/>
    <n v="2025"/>
    <n v="1913"/>
    <d v="2025-09-16T00:00:00"/>
    <m/>
    <x v="10"/>
    <x v="10"/>
    <n v="10031"/>
    <s v="Vipps AS"/>
    <m/>
    <m/>
    <m/>
    <m/>
    <x v="0"/>
    <x v="0"/>
    <m/>
    <m/>
    <m/>
    <m/>
    <n v="0"/>
    <s v="Ingen avgiftsbehandling"/>
    <n v="1913"/>
    <n v="-77.62"/>
    <s v="NOK"/>
    <n v="-77.62"/>
    <m/>
    <s v="-1013854.56"/>
  </r>
  <r>
    <n v="1674"/>
    <n v="2025"/>
    <s v="Vipps"/>
    <d v="2025-09-1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65"/>
    <s v="NOK"/>
    <n v="-1965"/>
    <m/>
    <s v="-1015819.56"/>
  </r>
  <r>
    <n v="1674"/>
    <n v="2025"/>
    <s v="Vipps"/>
    <d v="2025-09-1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91.25"/>
    <s v="NOK"/>
    <n v="-491.25"/>
    <m/>
    <s v="-1016310.81"/>
  </r>
  <r>
    <n v="1681"/>
    <n v="2025"/>
    <n v="1920"/>
    <d v="2025-09-16T00:00:00"/>
    <m/>
    <x v="10"/>
    <x v="10"/>
    <n v="10031"/>
    <s v="Vipps AS"/>
    <m/>
    <m/>
    <m/>
    <m/>
    <x v="0"/>
    <x v="0"/>
    <m/>
    <m/>
    <m/>
    <m/>
    <n v="0"/>
    <s v="Ingen avgiftsbehandling"/>
    <n v="1920"/>
    <n v="-393"/>
    <s v="NOK"/>
    <n v="-393"/>
    <m/>
    <s v="-1016703.81"/>
  </r>
  <r>
    <n v="1682"/>
    <n v="2025"/>
    <n v="1923"/>
    <d v="2025-09-16T00:00:00"/>
    <m/>
    <x v="10"/>
    <x v="10"/>
    <n v="10031"/>
    <s v="Vipps AS"/>
    <m/>
    <m/>
    <m/>
    <m/>
    <x v="0"/>
    <x v="0"/>
    <m/>
    <m/>
    <m/>
    <m/>
    <n v="0"/>
    <s v="Ingen avgiftsbehandling"/>
    <n v="1923"/>
    <n v="-3042.22"/>
    <s v="NOK"/>
    <n v="-3042.22"/>
    <m/>
    <s v="-1019746.03"/>
  </r>
  <r>
    <n v="1682"/>
    <n v="2025"/>
    <n v="1923"/>
    <d v="2025-09-16T00:00:00"/>
    <m/>
    <x v="10"/>
    <x v="10"/>
    <n v="10031"/>
    <s v="Vipps AS"/>
    <m/>
    <m/>
    <m/>
    <m/>
    <x v="0"/>
    <x v="0"/>
    <m/>
    <m/>
    <m/>
    <m/>
    <n v="0"/>
    <s v="Ingen avgiftsbehandling"/>
    <n v="1923"/>
    <n v="-562.35"/>
    <s v="NOK"/>
    <n v="-562.35"/>
    <m/>
    <s v="-1020308.38"/>
  </r>
  <r>
    <n v="1682"/>
    <n v="2025"/>
    <n v="1923"/>
    <d v="2025-09-16T00:00:00"/>
    <m/>
    <x v="10"/>
    <x v="10"/>
    <n v="10031"/>
    <s v="Vipps AS"/>
    <m/>
    <m/>
    <m/>
    <m/>
    <x v="0"/>
    <x v="0"/>
    <m/>
    <m/>
    <m/>
    <m/>
    <n v="0"/>
    <s v="Ingen avgiftsbehandling"/>
    <n v="1923"/>
    <n v="-122.76"/>
    <s v="NOK"/>
    <n v="-122.76"/>
    <m/>
    <s v="-1020431.14"/>
  </r>
  <r>
    <n v="1684"/>
    <n v="2025"/>
    <n v="1935"/>
    <d v="2025-09-16T00:00:00"/>
    <m/>
    <x v="10"/>
    <x v="10"/>
    <n v="10031"/>
    <s v="Vipps AS"/>
    <m/>
    <m/>
    <m/>
    <m/>
    <x v="0"/>
    <x v="0"/>
    <m/>
    <m/>
    <m/>
    <m/>
    <n v="0"/>
    <s v="Ingen avgiftsbehandling"/>
    <n v="1935"/>
    <n v="-12811.73"/>
    <s v="NOK"/>
    <n v="-12811.73"/>
    <m/>
    <s v="-1033242.87"/>
  </r>
  <r>
    <n v="1688"/>
    <n v="2025"/>
    <s v="Vipps"/>
    <d v="2025-09-1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42.11"/>
    <s v="NOK"/>
    <n v="-442.11"/>
    <m/>
    <s v="-1033684.98"/>
  </r>
  <r>
    <n v="1672"/>
    <n v="2025"/>
    <n v="1913"/>
    <d v="2025-09-17T00:00:00"/>
    <m/>
    <x v="10"/>
    <x v="10"/>
    <n v="10031"/>
    <s v="Vipps AS"/>
    <m/>
    <m/>
    <m/>
    <m/>
    <x v="0"/>
    <x v="0"/>
    <m/>
    <m/>
    <m/>
    <m/>
    <n v="0"/>
    <s v="Ingen avgiftsbehandling"/>
    <n v="1913"/>
    <n v="-199.44"/>
    <s v="NOK"/>
    <n v="-199.44"/>
    <m/>
    <s v="-1033884.42"/>
  </r>
  <r>
    <n v="1674"/>
    <n v="2025"/>
    <s v="Vipps"/>
    <d v="2025-09-1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2.5"/>
    <s v="NOK"/>
    <n v="-982.5"/>
    <m/>
    <s v="-1034866.92"/>
  </r>
  <r>
    <n v="1677"/>
    <n v="2025"/>
    <s v="Vipps"/>
    <d v="2025-09-1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43.87"/>
    <s v="NOK"/>
    <n v="-343.87"/>
    <m/>
    <s v="-1035210.79"/>
  </r>
  <r>
    <n v="1682"/>
    <n v="2025"/>
    <n v="1923"/>
    <d v="2025-09-17T00:00:00"/>
    <m/>
    <x v="10"/>
    <x v="10"/>
    <n v="10031"/>
    <s v="Vipps AS"/>
    <m/>
    <m/>
    <m/>
    <m/>
    <x v="0"/>
    <x v="0"/>
    <m/>
    <m/>
    <m/>
    <m/>
    <n v="0"/>
    <s v="Ingen avgiftsbehandling"/>
    <n v="1923"/>
    <n v="-1385.31"/>
    <s v="NOK"/>
    <n v="-1385.31"/>
    <m/>
    <s v="-1036596.10"/>
  </r>
  <r>
    <n v="1689"/>
    <n v="2025"/>
    <n v="1955"/>
    <d v="2025-09-17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1139.07"/>
    <s v="NOK"/>
    <n v="-1139.07"/>
    <m/>
    <s v="-1037735.17"/>
  </r>
  <r>
    <n v="1689"/>
    <n v="2025"/>
    <n v="1955"/>
    <d v="2025-09-17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746.83"/>
    <s v="NOK"/>
    <n v="-746.83"/>
    <m/>
    <s v="-1038482.00"/>
  </r>
  <r>
    <n v="1689"/>
    <n v="2025"/>
    <n v="1955"/>
    <d v="2025-09-17T00:00:00"/>
    <m/>
    <x v="10"/>
    <x v="10"/>
    <n v="10031"/>
    <s v="Vipps AS"/>
    <m/>
    <m/>
    <m/>
    <m/>
    <x v="0"/>
    <x v="0"/>
    <m/>
    <m/>
    <m/>
    <m/>
    <n v="0"/>
    <s v="Ingen avgiftsbehandling"/>
    <n v="1955"/>
    <n v="-304.57"/>
    <s v="NOK"/>
    <n v="-304.57"/>
    <m/>
    <s v="-1038786.57"/>
  </r>
  <r>
    <n v="1689"/>
    <n v="2025"/>
    <n v="1955"/>
    <d v="2025-09-17T00:00:00"/>
    <m/>
    <x v="10"/>
    <x v="10"/>
    <n v="10031"/>
    <s v="Vipps AS"/>
    <m/>
    <m/>
    <m/>
    <m/>
    <x v="0"/>
    <x v="0"/>
    <m/>
    <m/>
    <m/>
    <m/>
    <n v="0"/>
    <s v="Ingen avgiftsbehandling"/>
    <n v="1955"/>
    <n v="-412.65"/>
    <s v="NOK"/>
    <n v="-412.65"/>
    <m/>
    <s v="-1039199.22"/>
  </r>
  <r>
    <n v="1689"/>
    <n v="2025"/>
    <n v="1955"/>
    <d v="2025-09-17T00:00:00"/>
    <m/>
    <x v="10"/>
    <x v="10"/>
    <n v="10031"/>
    <s v="Vipps AS"/>
    <m/>
    <m/>
    <m/>
    <m/>
    <x v="0"/>
    <x v="0"/>
    <m/>
    <m/>
    <m/>
    <m/>
    <n v="0"/>
    <s v="Ingen avgiftsbehandling"/>
    <n v="1955"/>
    <n v="-481.42"/>
    <s v="NOK"/>
    <n v="-481.42"/>
    <m/>
    <s v="-1039680.64"/>
  </r>
  <r>
    <n v="1689"/>
    <n v="2025"/>
    <n v="1955"/>
    <d v="2025-09-17T00:00:00"/>
    <m/>
    <x v="10"/>
    <x v="10"/>
    <n v="10031"/>
    <s v="Vipps AS"/>
    <m/>
    <m/>
    <m/>
    <m/>
    <x v="0"/>
    <x v="0"/>
    <m/>
    <m/>
    <m/>
    <m/>
    <n v="0"/>
    <s v="Ingen avgiftsbehandling"/>
    <n v="1955"/>
    <n v="-741.77"/>
    <s v="NOK"/>
    <n v="-741.77"/>
    <m/>
    <s v="-1040422.41"/>
  </r>
  <r>
    <n v="1689"/>
    <n v="2025"/>
    <n v="1955"/>
    <d v="2025-09-17T00:00:00"/>
    <m/>
    <x v="10"/>
    <x v="10"/>
    <n v="10031"/>
    <s v="Vipps AS"/>
    <m/>
    <m/>
    <m/>
    <m/>
    <x v="0"/>
    <x v="0"/>
    <m/>
    <m/>
    <m/>
    <m/>
    <n v="0"/>
    <s v="Ingen avgiftsbehandling"/>
    <n v="1955"/>
    <n v="-451.94"/>
    <s v="NOK"/>
    <n v="-451.94"/>
    <m/>
    <s v="-1040874.35"/>
  </r>
  <r>
    <n v="1796"/>
    <n v="2025"/>
    <m/>
    <d v="2025-09-17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113.91"/>
    <s v="NOK"/>
    <n v="-113.91"/>
    <m/>
    <s v="-1040988.26"/>
  </r>
  <r>
    <n v="1676"/>
    <n v="2025"/>
    <m/>
    <d v="2025-09-18T00:00:00"/>
    <m/>
    <x v="10"/>
    <x v="10"/>
    <n v="10093"/>
    <s v="Eva Kosberg"/>
    <m/>
    <m/>
    <m/>
    <m/>
    <x v="0"/>
    <x v="0"/>
    <m/>
    <m/>
    <m/>
    <m/>
    <n v="0"/>
    <s v="Ingen avgiftsbehandling"/>
    <s v="Leie av jutulstua 21.06.2026"/>
    <n v="-2000"/>
    <s v="NOK"/>
    <n v="-2000"/>
    <m/>
    <s v="-1042988.26"/>
  </r>
  <r>
    <n v="1682"/>
    <n v="2025"/>
    <n v="1923"/>
    <d v="2025-09-18T00:00:00"/>
    <m/>
    <x v="10"/>
    <x v="10"/>
    <n v="10031"/>
    <s v="Vipps AS"/>
    <m/>
    <m/>
    <m/>
    <m/>
    <x v="0"/>
    <x v="0"/>
    <m/>
    <m/>
    <m/>
    <m/>
    <n v="0"/>
    <s v="Ingen avgiftsbehandling"/>
    <n v="1923"/>
    <n v="-363.41"/>
    <s v="NOK"/>
    <n v="-363.41"/>
    <m/>
    <s v="-1043351.67"/>
  </r>
  <r>
    <n v="1685"/>
    <n v="2025"/>
    <n v="1993"/>
    <d v="2025-09-18T00:00:00"/>
    <m/>
    <x v="10"/>
    <x v="10"/>
    <n v="10030"/>
    <s v="Stripe innbetalinger"/>
    <m/>
    <m/>
    <m/>
    <m/>
    <x v="0"/>
    <x v="0"/>
    <m/>
    <m/>
    <m/>
    <m/>
    <n v="0"/>
    <s v="Ingen avgiftsbehandling"/>
    <n v="1993"/>
    <n v="-4341"/>
    <s v="NOK"/>
    <n v="-4341"/>
    <m/>
    <s v="-1047692.67"/>
  </r>
  <r>
    <n v="1689"/>
    <n v="2025"/>
    <n v="1955"/>
    <d v="2025-09-18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663.63"/>
    <s v="NOK"/>
    <n v="-663.63"/>
    <m/>
    <s v="-1048356.30"/>
  </r>
  <r>
    <n v="1001154"/>
    <n v="2025"/>
    <s v="Faktura nummer 1154 til Jar Idrettslag (10023)"/>
    <d v="2025-09-19T00:00:00"/>
    <d v="2025-09-29T00:00:00"/>
    <x v="10"/>
    <x v="10"/>
    <n v="10023"/>
    <s v="Jar Idrettslag"/>
    <m/>
    <m/>
    <m/>
    <m/>
    <x v="5"/>
    <x v="5"/>
    <m/>
    <m/>
    <m/>
    <m/>
    <n v="0"/>
    <s v="Ingen avgiftsbehandling"/>
    <s v="Faktura nummer 1154 til Jar Idrettslag (10023)"/>
    <n v="6037.5"/>
    <s v="NOK"/>
    <n v="6037.5"/>
    <n v="1154"/>
    <s v="-1042318.80"/>
  </r>
  <r>
    <n v="1001155"/>
    <n v="2025"/>
    <s v="Faktura nummer 1155 til Jar Idrettslag (10023)"/>
    <d v="2025-09-19T00:00:00"/>
    <d v="2025-09-29T00:00:00"/>
    <x v="10"/>
    <x v="10"/>
    <n v="10023"/>
    <s v="Jar Idrettslag"/>
    <m/>
    <m/>
    <m/>
    <m/>
    <x v="5"/>
    <x v="5"/>
    <m/>
    <m/>
    <m/>
    <m/>
    <n v="0"/>
    <s v="Ingen avgiftsbehandling"/>
    <s v="Faktura nummer 1155 til Jar Idrettslag (10023)"/>
    <n v="17537.5"/>
    <s v="NOK"/>
    <n v="17537.5"/>
    <n v="1155"/>
    <s v="-1024781.30"/>
  </r>
  <r>
    <n v="1673"/>
    <n v="2025"/>
    <s v="Stripe"/>
    <d v="2025-09-19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1342"/>
    <s v="NOK"/>
    <n v="-1342"/>
    <m/>
    <s v="-1026123.30"/>
  </r>
  <r>
    <n v="1674"/>
    <n v="2025"/>
    <s v="Vipps"/>
    <d v="2025-09-1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42.12"/>
    <s v="NOK"/>
    <n v="-442.12"/>
    <m/>
    <s v="-1026565.42"/>
  </r>
  <r>
    <n v="1682"/>
    <n v="2025"/>
    <n v="1923"/>
    <d v="2025-09-19T00:00:00"/>
    <m/>
    <x v="10"/>
    <x v="10"/>
    <n v="10031"/>
    <s v="Vipps AS"/>
    <m/>
    <m/>
    <m/>
    <m/>
    <x v="0"/>
    <x v="0"/>
    <m/>
    <m/>
    <m/>
    <m/>
    <n v="0"/>
    <s v="Ingen avgiftsbehandling"/>
    <n v="1923"/>
    <n v="-1306.49"/>
    <s v="NOK"/>
    <n v="-1306.49"/>
    <m/>
    <s v="-1027871.91"/>
  </r>
  <r>
    <n v="1683"/>
    <n v="2025"/>
    <n v="1928"/>
    <d v="2025-09-19T00:00:00"/>
    <m/>
    <x v="10"/>
    <x v="10"/>
    <n v="10031"/>
    <s v="Vipps AS"/>
    <m/>
    <m/>
    <m/>
    <m/>
    <x v="0"/>
    <x v="0"/>
    <m/>
    <m/>
    <m/>
    <m/>
    <n v="0"/>
    <s v="Ingen avgiftsbehandling"/>
    <n v="1928"/>
    <n v="-332.34"/>
    <s v="NOK"/>
    <n v="-332.34"/>
    <m/>
    <s v="-1028204.25"/>
  </r>
  <r>
    <n v="1697"/>
    <n v="2025"/>
    <s v="Rubic"/>
    <d v="2025-09-22T00:00:00"/>
    <m/>
    <x v="10"/>
    <x v="10"/>
    <n v="10036"/>
    <s v="Rubic AS"/>
    <m/>
    <m/>
    <m/>
    <m/>
    <x v="0"/>
    <x v="0"/>
    <m/>
    <m/>
    <m/>
    <m/>
    <n v="0"/>
    <s v="Ingen avgiftsbehandling"/>
    <s v="Rubic"/>
    <n v="-95397.52"/>
    <s v="NOK"/>
    <n v="-95397.52"/>
    <m/>
    <s v="-1123601.77"/>
  </r>
  <r>
    <n v="1697"/>
    <n v="2025"/>
    <s v="Rubic"/>
    <d v="2025-09-22T00:00:00"/>
    <m/>
    <x v="10"/>
    <x v="10"/>
    <n v="10036"/>
    <s v="Rubic AS"/>
    <m/>
    <m/>
    <m/>
    <m/>
    <x v="0"/>
    <x v="0"/>
    <m/>
    <m/>
    <m/>
    <m/>
    <n v="0"/>
    <s v="Ingen avgiftsbehandling"/>
    <s v="Rubic"/>
    <n v="-18605"/>
    <s v="NOK"/>
    <n v="-18605"/>
    <m/>
    <s v="-1142206.77"/>
  </r>
  <r>
    <n v="1698"/>
    <n v="2025"/>
    <s v="Vipps"/>
    <d v="2025-09-2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12.76"/>
    <s v="NOK"/>
    <n v="-312.76"/>
    <m/>
    <s v="-1142519.53"/>
  </r>
  <r>
    <n v="1700"/>
    <n v="2025"/>
    <s v="VIpps"/>
    <d v="2025-09-2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6.62"/>
    <s v="NOK"/>
    <n v="-146.62"/>
    <m/>
    <s v="-1142666.15"/>
  </r>
  <r>
    <n v="1701"/>
    <n v="2025"/>
    <s v="VIpps"/>
    <d v="2025-09-2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9.5"/>
    <s v="NOK"/>
    <n v="-589.5"/>
    <m/>
    <s v="-1143255.65"/>
  </r>
  <r>
    <n v="1705"/>
    <n v="2025"/>
    <n v="1955"/>
    <d v="2025-09-22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485.34"/>
    <s v="NOK"/>
    <n v="-485.34"/>
    <m/>
    <s v="-1143740.99"/>
  </r>
  <r>
    <n v="1705"/>
    <n v="2025"/>
    <n v="1955"/>
    <d v="2025-09-22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163.43"/>
    <s v="NOK"/>
    <n v="-163.43"/>
    <m/>
    <s v="-1143904.42"/>
  </r>
  <r>
    <n v="1705"/>
    <n v="2025"/>
    <n v="1955"/>
    <d v="2025-09-22T00:00:00"/>
    <m/>
    <x v="10"/>
    <x v="10"/>
    <n v="10031"/>
    <s v="Vipps AS"/>
    <m/>
    <m/>
    <m/>
    <m/>
    <x v="0"/>
    <x v="0"/>
    <m/>
    <m/>
    <m/>
    <m/>
    <n v="0"/>
    <s v="Ingen avgiftsbehandling"/>
    <n v="1955"/>
    <n v="-358.6"/>
    <s v="NOK"/>
    <n v="-358.6"/>
    <m/>
    <s v="-1144263.02"/>
  </r>
  <r>
    <n v="1796"/>
    <n v="2025"/>
    <m/>
    <d v="2025-09-22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1204.7"/>
    <s v="NOK"/>
    <n v="-1204.7"/>
    <m/>
    <s v="-1145467.72"/>
  </r>
  <r>
    <n v="1796"/>
    <n v="2025"/>
    <m/>
    <d v="2025-09-22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24.76"/>
    <s v="NOK"/>
    <n v="-24.76"/>
    <m/>
    <s v="-1145492.48"/>
  </r>
  <r>
    <n v="1698"/>
    <n v="2025"/>
    <s v="Vipps"/>
    <d v="2025-09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410.21"/>
    <s v="NOK"/>
    <n v="-3410.21"/>
    <m/>
    <s v="-1148902.69"/>
  </r>
  <r>
    <n v="1698"/>
    <n v="2025"/>
    <s v="Vipps"/>
    <d v="2025-09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29.47"/>
    <s v="NOK"/>
    <n v="-829.47"/>
    <m/>
    <s v="-1149732.16"/>
  </r>
  <r>
    <n v="1698"/>
    <n v="2025"/>
    <s v="Vipps"/>
    <d v="2025-09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74.94000000000005"/>
    <s v="NOK"/>
    <n v="-574.94000000000005"/>
    <m/>
    <s v="-1150307.10"/>
  </r>
  <r>
    <n v="1699"/>
    <n v="2025"/>
    <s v="Betaling: Faktura nummer 1152 til Cup Partner AS (10091)"/>
    <d v="2025-09-23T00:00:00"/>
    <m/>
    <x v="10"/>
    <x v="10"/>
    <n v="10091"/>
    <s v="Cup Partner AS"/>
    <m/>
    <m/>
    <m/>
    <s v="Sofi Kulvik"/>
    <x v="1"/>
    <x v="1"/>
    <m/>
    <m/>
    <m/>
    <m/>
    <n v="0"/>
    <s v="Ingen avgiftsbehandling"/>
    <s v="Betaling: Faktura nummer 1152 til Cup Partner AS (10091)"/>
    <n v="-1710"/>
    <s v="NOK"/>
    <n v="-1710"/>
    <n v="1152"/>
    <s v="-1152017.10"/>
  </r>
  <r>
    <n v="1700"/>
    <n v="2025"/>
    <s v="VIpps"/>
    <d v="2025-09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793.3"/>
    <s v="NOK"/>
    <n v="-13793.3"/>
    <m/>
    <s v="-1165810.40"/>
  </r>
  <r>
    <n v="1700"/>
    <n v="2025"/>
    <s v="VIpps"/>
    <d v="2025-09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048.61"/>
    <s v="NOK"/>
    <n v="-7048.61"/>
    <m/>
    <s v="-1172859.01"/>
  </r>
  <r>
    <n v="1702"/>
    <n v="2025"/>
    <s v="Vipps"/>
    <d v="2025-09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.82"/>
    <s v="NOK"/>
    <n v="-9.82"/>
    <m/>
    <s v="-1172868.83"/>
  </r>
  <r>
    <n v="1703"/>
    <n v="2025"/>
    <s v="Vipps"/>
    <d v="2025-09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35.79"/>
    <s v="NOK"/>
    <n v="-235.79"/>
    <m/>
    <s v="-1173104.62"/>
  </r>
  <r>
    <n v="1704"/>
    <n v="2025"/>
    <s v="Vipps"/>
    <d v="2025-09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2.5"/>
    <s v="NOK"/>
    <n v="-982.5"/>
    <m/>
    <s v="-1174087.12"/>
  </r>
  <r>
    <n v="1705"/>
    <n v="2025"/>
    <n v="1955"/>
    <d v="2025-09-23T00:00:00"/>
    <m/>
    <x v="10"/>
    <x v="10"/>
    <n v="10031"/>
    <s v="Vipps AS"/>
    <m/>
    <m/>
    <m/>
    <m/>
    <x v="0"/>
    <x v="0"/>
    <m/>
    <m/>
    <m/>
    <m/>
    <n v="0"/>
    <s v="Ingen avgiftsbehandling"/>
    <n v="1955"/>
    <n v="-186.67"/>
    <s v="NOK"/>
    <n v="-186.67"/>
    <m/>
    <s v="-1174273.79"/>
  </r>
  <r>
    <n v="1705"/>
    <n v="2025"/>
    <n v="1955"/>
    <d v="2025-09-23T00:00:00"/>
    <m/>
    <x v="10"/>
    <x v="10"/>
    <n v="10031"/>
    <s v="Vipps AS"/>
    <m/>
    <m/>
    <m/>
    <m/>
    <x v="0"/>
    <x v="0"/>
    <m/>
    <m/>
    <m/>
    <m/>
    <n v="0"/>
    <s v="Ingen avgiftsbehandling"/>
    <n v="1955"/>
    <n v="-1139.69"/>
    <s v="NOK"/>
    <n v="-1139.69"/>
    <m/>
    <s v="-1175413.48"/>
  </r>
  <r>
    <n v="1705"/>
    <n v="2025"/>
    <n v="1955"/>
    <d v="2025-09-23T00:00:00"/>
    <m/>
    <x v="10"/>
    <x v="10"/>
    <n v="10031"/>
    <s v="Vipps AS"/>
    <m/>
    <m/>
    <m/>
    <m/>
    <x v="0"/>
    <x v="0"/>
    <m/>
    <m/>
    <m/>
    <m/>
    <n v="0"/>
    <s v="Ingen avgiftsbehandling"/>
    <n v="1955"/>
    <n v="-722.13"/>
    <s v="NOK"/>
    <n v="-722.13"/>
    <m/>
    <s v="-1176135.61"/>
  </r>
  <r>
    <n v="1706"/>
    <n v="2025"/>
    <s v="Vipps"/>
    <d v="2025-09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38.57000000000005"/>
    <s v="NOK"/>
    <n v="-638.57000000000005"/>
    <m/>
    <s v="-1176774.18"/>
  </r>
  <r>
    <n v="1696"/>
    <n v="2025"/>
    <s v="Bærum kommune"/>
    <d v="2025-09-24T00:00:00"/>
    <m/>
    <x v="10"/>
    <x v="10"/>
    <n v="10005"/>
    <s v="Bærum Kommune"/>
    <m/>
    <m/>
    <m/>
    <m/>
    <x v="0"/>
    <x v="0"/>
    <m/>
    <m/>
    <m/>
    <m/>
    <n v="0"/>
    <s v="Ingen avgiftsbehandling"/>
    <s v="Bærum kommune"/>
    <n v="-15590"/>
    <s v="NOK"/>
    <n v="-15590"/>
    <m/>
    <s v="-1192364.18"/>
  </r>
  <r>
    <n v="1698"/>
    <n v="2025"/>
    <s v="Vipps"/>
    <d v="2025-09-2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652.58"/>
    <s v="NOK"/>
    <n v="-1652.58"/>
    <m/>
    <s v="-1194016.76"/>
  </r>
  <r>
    <n v="1704"/>
    <n v="2025"/>
    <s v="Vipps"/>
    <d v="2025-09-2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.25"/>
    <s v="NOK"/>
    <n v="-98.25"/>
    <m/>
    <s v="-1194115.01"/>
  </r>
  <r>
    <n v="1705"/>
    <n v="2025"/>
    <n v="1955"/>
    <d v="2025-09-24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1035.08"/>
    <s v="NOK"/>
    <n v="-1035.08"/>
    <m/>
    <s v="-1195150.09"/>
  </r>
  <r>
    <n v="1796"/>
    <n v="2025"/>
    <m/>
    <d v="2025-09-24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2198.91"/>
    <s v="NOK"/>
    <n v="-2198.91"/>
    <m/>
    <s v="-1197349.00"/>
  </r>
  <r>
    <n v="1698"/>
    <n v="2025"/>
    <s v="Vipps"/>
    <d v="2025-09-2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51.43"/>
    <s v="NOK"/>
    <n v="-251.43"/>
    <m/>
    <s v="-1197600.43"/>
  </r>
  <r>
    <n v="1705"/>
    <n v="2025"/>
    <n v="1955"/>
    <d v="2025-09-25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841.91"/>
    <s v="NOK"/>
    <n v="-841.91"/>
    <m/>
    <s v="-1198442.34"/>
  </r>
  <r>
    <n v="1705"/>
    <n v="2025"/>
    <n v="1955"/>
    <d v="2025-09-25T00:00:00"/>
    <m/>
    <x v="10"/>
    <x v="10"/>
    <n v="10031"/>
    <s v="Vipps AS"/>
    <m/>
    <m/>
    <m/>
    <m/>
    <x v="0"/>
    <x v="0"/>
    <m/>
    <m/>
    <m/>
    <m/>
    <n v="0"/>
    <s v="Ingen avgiftsbehandling"/>
    <n v="1955"/>
    <n v="-442.12"/>
    <s v="NOK"/>
    <n v="-442.12"/>
    <m/>
    <s v="-1198884.46"/>
  </r>
  <r>
    <n v="1796"/>
    <n v="2025"/>
    <m/>
    <d v="2025-09-25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49.52"/>
    <s v="NOK"/>
    <n v="-49.52"/>
    <m/>
    <s v="-1198933.98"/>
  </r>
  <r>
    <n v="1698"/>
    <n v="2025"/>
    <s v="Vipps"/>
    <d v="2025-09-2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97.79"/>
    <s v="NOK"/>
    <n v="-1397.79"/>
    <m/>
    <s v="-1200331.77"/>
  </r>
  <r>
    <n v="1705"/>
    <n v="2025"/>
    <n v="1955"/>
    <d v="2025-09-26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986.21"/>
    <s v="NOK"/>
    <n v="-986.21"/>
    <m/>
    <s v="-1201317.98"/>
  </r>
  <r>
    <n v="1705"/>
    <n v="2025"/>
    <n v="1955"/>
    <d v="2025-09-26T00:00:00"/>
    <m/>
    <x v="10"/>
    <x v="10"/>
    <n v="10031"/>
    <s v="Vipps AS"/>
    <m/>
    <m/>
    <m/>
    <m/>
    <x v="0"/>
    <x v="0"/>
    <m/>
    <m/>
    <m/>
    <m/>
    <n v="0"/>
    <s v="Ingen avgiftsbehandling"/>
    <n v="1955"/>
    <n v="-422.47"/>
    <s v="NOK"/>
    <n v="-422.47"/>
    <m/>
    <s v="-1201740.45"/>
  </r>
  <r>
    <n v="1796"/>
    <n v="2025"/>
    <m/>
    <d v="2025-09-26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24.76"/>
    <s v="NOK"/>
    <n v="-24.76"/>
    <m/>
    <s v="-1201765.21"/>
  </r>
  <r>
    <n v="1778"/>
    <n v="2025"/>
    <s v="Vipps"/>
    <d v="2025-09-2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19.97"/>
    <s v="NOK"/>
    <n v="-619.97"/>
    <m/>
    <s v="-1202385.18"/>
  </r>
  <r>
    <n v="1778"/>
    <n v="2025"/>
    <s v="Vipps"/>
    <d v="2025-09-2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570.8200000000002"/>
    <s v="NOK"/>
    <n v="-2570.8200000000002"/>
    <m/>
    <s v="-1204956.00"/>
  </r>
  <r>
    <n v="1779"/>
    <n v="2025"/>
    <s v="Betaling: Faktura nummer 1153 til Birger N Haug AS (10092)"/>
    <d v="2025-09-29T00:00:00"/>
    <m/>
    <x v="10"/>
    <x v="10"/>
    <n v="10092"/>
    <s v="Birger N Haug AS"/>
    <m/>
    <m/>
    <m/>
    <s v="Sofi Kulvik"/>
    <x v="1"/>
    <x v="1"/>
    <m/>
    <m/>
    <m/>
    <m/>
    <n v="0"/>
    <s v="Ingen avgiftsbehandling"/>
    <s v="Betaling: Faktura nummer 1153 til Birger N Haug AS (10092)"/>
    <n v="-10000"/>
    <s v="NOK"/>
    <n v="-10000"/>
    <n v="1153"/>
    <s v="-1214956.00"/>
  </r>
  <r>
    <n v="1788"/>
    <n v="2025"/>
    <n v="1955"/>
    <d v="2025-09-29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336.5"/>
    <s v="NOK"/>
    <n v="-336.5"/>
    <m/>
    <s v="-1215292.50"/>
  </r>
  <r>
    <n v="1788"/>
    <n v="2025"/>
    <n v="1955"/>
    <d v="2025-09-29T00:00:00"/>
    <m/>
    <x v="10"/>
    <x v="10"/>
    <n v="10031"/>
    <s v="Vipps AS"/>
    <m/>
    <m/>
    <m/>
    <m/>
    <x v="0"/>
    <x v="0"/>
    <m/>
    <m/>
    <m/>
    <m/>
    <n v="0"/>
    <s v="Ingen avgiftsbehandling"/>
    <n v="1955"/>
    <n v="-373.34"/>
    <s v="NOK"/>
    <n v="-373.34"/>
    <m/>
    <s v="-1215665.84"/>
  </r>
  <r>
    <n v="1796"/>
    <n v="2025"/>
    <m/>
    <d v="2025-09-29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893.37"/>
    <s v="NOK"/>
    <n v="-893.37"/>
    <m/>
    <s v="-1216559.21"/>
  </r>
  <r>
    <n v="1796"/>
    <n v="2025"/>
    <m/>
    <d v="2025-09-29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225.83"/>
    <s v="NOK"/>
    <n v="-225.83"/>
    <m/>
    <s v="-1216785.04"/>
  </r>
  <r>
    <n v="1796"/>
    <n v="2025"/>
    <m/>
    <d v="2025-09-29T00:00:00"/>
    <m/>
    <x v="10"/>
    <x v="10"/>
    <n v="10031"/>
    <s v="Vipps AS"/>
    <m/>
    <m/>
    <m/>
    <m/>
    <x v="0"/>
    <x v="0"/>
    <m/>
    <m/>
    <m/>
    <m/>
    <n v="0"/>
    <s v="Ingen avgiftsbehandling"/>
    <m/>
    <n v="-106.11"/>
    <s v="NOK"/>
    <n v="-106.11"/>
    <m/>
    <s v="-1216891.15"/>
  </r>
  <r>
    <n v="1751"/>
    <n v="2025"/>
    <s v="Betaling: Faktura nummer 1154 til Jar Idrettslag (10023)"/>
    <d v="2025-09-30T00:00:00"/>
    <m/>
    <x v="10"/>
    <x v="10"/>
    <n v="10023"/>
    <s v="Jar Idrettslag"/>
    <m/>
    <m/>
    <m/>
    <m/>
    <x v="5"/>
    <x v="5"/>
    <m/>
    <m/>
    <m/>
    <m/>
    <n v="0"/>
    <s v="Ingen avgiftsbehandling"/>
    <s v="Betaling: Faktura nummer 1154 til Jar Idrettslag (10023)"/>
    <n v="-6037.5"/>
    <s v="NOK"/>
    <n v="-6037.5"/>
    <n v="1154"/>
    <s v="-1222928.65"/>
  </r>
  <r>
    <n v="1778"/>
    <n v="2025"/>
    <s v="Vipps"/>
    <d v="2025-09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49.17999999999995"/>
    <s v="NOK"/>
    <n v="-649.17999999999995"/>
    <m/>
    <s v="-1223577.83"/>
  </r>
  <r>
    <n v="1778"/>
    <n v="2025"/>
    <s v="Vipps"/>
    <d v="2025-09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0.63"/>
    <s v="NOK"/>
    <n v="-90.63"/>
    <m/>
    <s v="-1223668.46"/>
  </r>
  <r>
    <n v="1781"/>
    <n v="2025"/>
    <s v="Stripe"/>
    <d v="2025-09-30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101250"/>
    <s v="NOK"/>
    <n v="-101250"/>
    <m/>
    <s v="-1324918.46"/>
  </r>
  <r>
    <n v="1784"/>
    <n v="2025"/>
    <n v="1913"/>
    <d v="2025-09-30T00:00:00"/>
    <m/>
    <x v="10"/>
    <x v="10"/>
    <n v="10031"/>
    <s v="Vipps AS"/>
    <m/>
    <m/>
    <m/>
    <m/>
    <x v="0"/>
    <x v="0"/>
    <m/>
    <m/>
    <m/>
    <m/>
    <n v="0"/>
    <s v="Ingen avgiftsbehandling"/>
    <n v="1913"/>
    <n v="-206.32"/>
    <s v="NOK"/>
    <n v="-206.32"/>
    <m/>
    <s v="-1325124.78"/>
  </r>
  <r>
    <n v="1784"/>
    <n v="2025"/>
    <n v="1913"/>
    <d v="2025-09-30T00:00:00"/>
    <m/>
    <x v="10"/>
    <x v="10"/>
    <n v="10031"/>
    <s v="Vipps AS"/>
    <m/>
    <m/>
    <m/>
    <m/>
    <x v="0"/>
    <x v="0"/>
    <m/>
    <m/>
    <m/>
    <m/>
    <n v="0"/>
    <s v="Ingen avgiftsbehandling"/>
    <n v="1913"/>
    <n v="-29.47"/>
    <s v="NOK"/>
    <n v="-29.47"/>
    <m/>
    <s v="-1325154.25"/>
  </r>
  <r>
    <n v="1785"/>
    <n v="2025"/>
    <s v="VIpps"/>
    <d v="2025-09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73.75"/>
    <s v="NOK"/>
    <n v="-1473.75"/>
    <m/>
    <s v="-1326628.00"/>
  </r>
  <r>
    <n v="1785"/>
    <n v="2025"/>
    <s v="VIpps"/>
    <d v="2025-09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733.49"/>
    <s v="NOK"/>
    <n v="-3733.49"/>
    <m/>
    <s v="-1330361.49"/>
  </r>
  <r>
    <n v="1785"/>
    <n v="2025"/>
    <s v="VIpps"/>
    <d v="2025-09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178.99"/>
    <s v="NOK"/>
    <n v="-1178.99"/>
    <m/>
    <s v="-1331540.48"/>
  </r>
  <r>
    <n v="1785"/>
    <n v="2025"/>
    <s v="VIpps"/>
    <d v="2025-09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2.5"/>
    <s v="NOK"/>
    <n v="-982.5"/>
    <m/>
    <s v="-1332522.98"/>
  </r>
  <r>
    <n v="1789"/>
    <n v="2025"/>
    <n v="1994"/>
    <d v="2025-09-30T00:00:00"/>
    <m/>
    <x v="10"/>
    <x v="10"/>
    <n v="10031"/>
    <s v="Vipps AS"/>
    <m/>
    <m/>
    <m/>
    <m/>
    <x v="0"/>
    <x v="0"/>
    <m/>
    <m/>
    <m/>
    <m/>
    <n v="0"/>
    <s v="Ingen avgiftsbehandling"/>
    <n v="1994"/>
    <n v="-147.37"/>
    <s v="NOK"/>
    <n v="-147.37"/>
    <m/>
    <s v="-1332670.35"/>
  </r>
  <r>
    <n v="1809"/>
    <n v="2025"/>
    <s v="Vipp Q3"/>
    <d v="2025-09-30T00:00:00"/>
    <m/>
    <x v="10"/>
    <x v="10"/>
    <n v="10031"/>
    <s v="Vipps AS"/>
    <m/>
    <m/>
    <m/>
    <m/>
    <x v="0"/>
    <x v="0"/>
    <m/>
    <m/>
    <m/>
    <m/>
    <n v="0"/>
    <s v="Ingen avgiftsbehandling"/>
    <s v="Vipp Q3"/>
    <n v="437453.93"/>
    <s v="NOK"/>
    <n v="437453.93"/>
    <m/>
    <s v="-895216.42"/>
  </r>
  <r>
    <n v="1810"/>
    <n v="2025"/>
    <s v="Rubic Q3.pdf"/>
    <d v="2025-09-30T00:00:00"/>
    <m/>
    <x v="10"/>
    <x v="10"/>
    <n v="10036"/>
    <s v="Rubic AS"/>
    <m/>
    <m/>
    <m/>
    <m/>
    <x v="0"/>
    <x v="0"/>
    <m/>
    <m/>
    <m/>
    <m/>
    <n v="0"/>
    <s v="Ingen avgiftsbehandling"/>
    <s v="Rubic Q3.pdf"/>
    <n v="447082.11"/>
    <s v="NOK"/>
    <n v="447082.11"/>
    <m/>
    <s v="-448134.31"/>
  </r>
  <r>
    <n v="1811"/>
    <n v="2025"/>
    <s v="Superinvite Q3"/>
    <d v="2025-09-30T00:00:00"/>
    <m/>
    <x v="10"/>
    <x v="10"/>
    <n v="10030"/>
    <s v="Stripe innbetalinger"/>
    <m/>
    <m/>
    <m/>
    <m/>
    <x v="0"/>
    <x v="0"/>
    <m/>
    <m/>
    <m/>
    <m/>
    <n v="0"/>
    <s v="Ingen avgiftsbehandling"/>
    <s v="Superinvite Q3"/>
    <n v="398221.31"/>
    <s v="NOK"/>
    <n v="398221.31"/>
    <m/>
    <s v="-49913.00"/>
  </r>
  <r>
    <n v="1849"/>
    <n v="2025"/>
    <s v="Nets settlements 01-07-2025 - 30-09-2025.pdf"/>
    <d v="2025-09-30T00:00:00"/>
    <m/>
    <x v="10"/>
    <x v="10"/>
    <n v="10075"/>
    <s v="Nets Branch Norway NUF"/>
    <m/>
    <m/>
    <m/>
    <m/>
    <x v="0"/>
    <x v="0"/>
    <m/>
    <m/>
    <m/>
    <m/>
    <n v="0"/>
    <s v="Ingen avgiftsbehandling"/>
    <s v="Nets settlements 01-07-2025 - 30-09-2025.pdf"/>
    <n v="42751.16"/>
    <s v="NOK"/>
    <n v="42751.16"/>
    <m/>
    <s v="-7161.84"/>
  </r>
  <r>
    <n v="1849"/>
    <n v="2025"/>
    <s v="Nets settlements 01-07-2025 - 30-09-2025.pdf"/>
    <d v="2025-09-30T00:00:00"/>
    <m/>
    <x v="10"/>
    <x v="10"/>
    <n v="10031"/>
    <s v="Vipps AS"/>
    <m/>
    <m/>
    <m/>
    <m/>
    <x v="0"/>
    <x v="0"/>
    <m/>
    <m/>
    <m/>
    <m/>
    <n v="0"/>
    <s v="Ingen avgiftsbehandling"/>
    <s v="Nets settlements 01-07-2025 - 30-09-2025.pdf"/>
    <n v="74.28"/>
    <s v="NOK"/>
    <n v="74.28"/>
    <m/>
    <s v="-7087.56"/>
  </r>
  <r>
    <n v="1849"/>
    <n v="2025"/>
    <s v="Nets settlements 01-07-2025 - 30-09-2025.pdf"/>
    <d v="2025-09-30T00:00:00"/>
    <m/>
    <x v="10"/>
    <x v="10"/>
    <n v="10075"/>
    <s v="Nets Branch Norway NUF"/>
    <m/>
    <m/>
    <m/>
    <m/>
    <x v="0"/>
    <x v="0"/>
    <m/>
    <m/>
    <m/>
    <m/>
    <n v="0"/>
    <s v="Ingen avgiftsbehandling"/>
    <s v="Nets settlements 01-07-2025 - 30-09-2025.pdf"/>
    <n v="-74.28"/>
    <s v="NOK"/>
    <n v="-74.28"/>
    <m/>
    <s v="-7161.84"/>
  </r>
  <r>
    <n v="1001156"/>
    <n v="2025"/>
    <s v="Faktura nummer 1156 til Jar Idrettslag (10023)"/>
    <d v="2025-10-01T00:00:00"/>
    <d v="2025-10-08T00:00:00"/>
    <x v="10"/>
    <x v="10"/>
    <n v="10023"/>
    <s v="Jar Idrettslag"/>
    <m/>
    <m/>
    <m/>
    <m/>
    <x v="5"/>
    <x v="5"/>
    <m/>
    <m/>
    <m/>
    <m/>
    <n v="0"/>
    <s v="Ingen avgiftsbehandling"/>
    <s v="Faktura nummer 1156 til Jar Idrettslag (10023)"/>
    <n v="7500"/>
    <s v="NOK"/>
    <n v="7500"/>
    <n v="1156"/>
    <s v="338.16"/>
  </r>
  <r>
    <n v="1001157"/>
    <n v="2025"/>
    <s v="Faktura nummer 1157 til Bærum Kommune (10005/20094)"/>
    <d v="2025-10-01T00:00:00"/>
    <d v="2025-10-11T00:00:00"/>
    <x v="10"/>
    <x v="10"/>
    <n v="10005"/>
    <s v="Bærum Kommune"/>
    <m/>
    <m/>
    <m/>
    <s v="Sofi Kulvik"/>
    <x v="4"/>
    <x v="4"/>
    <m/>
    <m/>
    <m/>
    <m/>
    <n v="0"/>
    <s v="Ingen avgiftsbehandling"/>
    <s v="Faktura nummer 1157 til Bærum Kommune (10005/20094)"/>
    <n v="10000"/>
    <s v="NOK"/>
    <n v="10000"/>
    <n v="1157"/>
    <s v="10338.16"/>
  </r>
  <r>
    <n v="1814"/>
    <n v="2025"/>
    <s v="Vipps"/>
    <d v="2025-10-0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9.5"/>
    <s v="NOK"/>
    <n v="-589.5"/>
    <m/>
    <s v="9748.66"/>
  </r>
  <r>
    <n v="1817"/>
    <n v="2025"/>
    <m/>
    <d v="2025-10-01T00:00:00"/>
    <m/>
    <x v="10"/>
    <x v="10"/>
    <n v="10031"/>
    <s v="Vipps AS"/>
    <m/>
    <m/>
    <m/>
    <m/>
    <x v="0"/>
    <x v="0"/>
    <m/>
    <m/>
    <m/>
    <m/>
    <n v="0"/>
    <s v="Ingen avgiftsbehandling"/>
    <m/>
    <n v="-196.89"/>
    <s v="NOK"/>
    <n v="-196.89"/>
    <m/>
    <s v="9551.77"/>
  </r>
  <r>
    <n v="1848"/>
    <n v="2025"/>
    <s v="NETS"/>
    <d v="2025-10-01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61.44999999999999"/>
    <s v="NOK"/>
    <n v="-161.44999999999999"/>
    <m/>
    <s v="9390.32"/>
  </r>
  <r>
    <n v="1861"/>
    <n v="2025"/>
    <n v="1929"/>
    <d v="2025-10-01T00:00:00"/>
    <m/>
    <x v="10"/>
    <x v="10"/>
    <n v="10031"/>
    <s v="Vipps AS"/>
    <m/>
    <m/>
    <m/>
    <m/>
    <x v="0"/>
    <x v="0"/>
    <m/>
    <m/>
    <m/>
    <m/>
    <n v="0"/>
    <s v="Ingen avgiftsbehandling"/>
    <n v="1929"/>
    <n v="-35.369999999999997"/>
    <s v="NOK"/>
    <n v="-35.369999999999997"/>
    <m/>
    <s v="9354.95"/>
  </r>
  <r>
    <n v="1863"/>
    <n v="2025"/>
    <s v="VIpps"/>
    <d v="2025-10-0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33.37"/>
    <s v="NOK"/>
    <n v="-933.37"/>
    <m/>
    <s v="8421.58"/>
  </r>
  <r>
    <n v="1814"/>
    <n v="2025"/>
    <s v="Vipps"/>
    <d v="2025-10-0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93"/>
    <s v="NOK"/>
    <n v="-393"/>
    <m/>
    <s v="8028.58"/>
  </r>
  <r>
    <n v="1817"/>
    <n v="2025"/>
    <m/>
    <d v="2025-10-02T00:00:00"/>
    <m/>
    <x v="10"/>
    <x v="10"/>
    <n v="10031"/>
    <s v="Vipps AS"/>
    <m/>
    <m/>
    <m/>
    <m/>
    <x v="0"/>
    <x v="0"/>
    <m/>
    <m/>
    <m/>
    <m/>
    <n v="0"/>
    <s v="Ingen avgiftsbehandling"/>
    <m/>
    <n v="-147.15"/>
    <s v="NOK"/>
    <n v="-147.15"/>
    <m/>
    <s v="7881.43"/>
  </r>
  <r>
    <n v="1848"/>
    <n v="2025"/>
    <s v="NETS"/>
    <d v="2025-10-02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200.07"/>
    <s v="NOK"/>
    <n v="-200.07"/>
    <m/>
    <s v="7681.36"/>
  </r>
  <r>
    <n v="1863"/>
    <n v="2025"/>
    <s v="VIpps"/>
    <d v="2025-10-0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65"/>
    <s v="NOK"/>
    <n v="-1965"/>
    <m/>
    <s v="5716.36"/>
  </r>
  <r>
    <n v="1864"/>
    <n v="2025"/>
    <m/>
    <d v="2025-10-02T00:00:00"/>
    <m/>
    <x v="10"/>
    <x v="10"/>
    <n v="10031"/>
    <s v="Vipps AS"/>
    <m/>
    <m/>
    <m/>
    <m/>
    <x v="0"/>
    <x v="0"/>
    <m/>
    <m/>
    <m/>
    <m/>
    <n v="0"/>
    <s v="Ingen avgiftsbehandling"/>
    <m/>
    <n v="-98.25"/>
    <s v="NOK"/>
    <n v="-98.25"/>
    <m/>
    <s v="5618.11"/>
  </r>
  <r>
    <n v="1814"/>
    <n v="2025"/>
    <s v="Vipps"/>
    <d v="2025-10-0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6.5"/>
    <s v="NOK"/>
    <n v="-196.5"/>
    <m/>
    <s v="5421.61"/>
  </r>
  <r>
    <n v="1817"/>
    <n v="2025"/>
    <m/>
    <d v="2025-10-03T00:00:00"/>
    <m/>
    <x v="10"/>
    <x v="10"/>
    <n v="10031"/>
    <s v="Vipps AS"/>
    <m/>
    <m/>
    <m/>
    <m/>
    <x v="0"/>
    <x v="0"/>
    <m/>
    <m/>
    <m/>
    <m/>
    <n v="0"/>
    <s v="Ingen avgiftsbehandling"/>
    <m/>
    <n v="-274.81"/>
    <s v="NOK"/>
    <n v="-274.81"/>
    <m/>
    <s v="5146.80"/>
  </r>
  <r>
    <n v="1848"/>
    <n v="2025"/>
    <s v="NETS"/>
    <d v="2025-10-03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39.619999999999997"/>
    <s v="NOK"/>
    <n v="-39.619999999999997"/>
    <m/>
    <s v="5107.18"/>
  </r>
  <r>
    <n v="1861"/>
    <n v="2025"/>
    <n v="1929"/>
    <d v="2025-10-03T00:00:00"/>
    <m/>
    <x v="10"/>
    <x v="10"/>
    <n v="10031"/>
    <s v="Vipps AS"/>
    <m/>
    <m/>
    <m/>
    <m/>
    <x v="0"/>
    <x v="0"/>
    <m/>
    <m/>
    <m/>
    <m/>
    <n v="0"/>
    <s v="Ingen avgiftsbehandling"/>
    <n v="1929"/>
    <n v="-29.47"/>
    <s v="NOK"/>
    <n v="-29.47"/>
    <m/>
    <s v="5077.71"/>
  </r>
  <r>
    <n v="1871"/>
    <n v="2025"/>
    <m/>
    <d v="2025-10-03T00:00:00"/>
    <m/>
    <x v="10"/>
    <x v="10"/>
    <n v="10031"/>
    <s v="Vipps AS"/>
    <m/>
    <m/>
    <m/>
    <m/>
    <x v="0"/>
    <x v="0"/>
    <m/>
    <m/>
    <m/>
    <m/>
    <n v="0"/>
    <s v="Ingen avgiftsbehandling"/>
    <m/>
    <n v="-58.95"/>
    <s v="NOK"/>
    <n v="-58.95"/>
    <m/>
    <s v="5018.76"/>
  </r>
  <r>
    <n v="1818"/>
    <n v="2025"/>
    <m/>
    <d v="2025-10-06T00:00:00"/>
    <m/>
    <x v="10"/>
    <x v="10"/>
    <n v="10030"/>
    <s v="Stripe innbetalinger"/>
    <m/>
    <m/>
    <m/>
    <m/>
    <x v="0"/>
    <x v="0"/>
    <m/>
    <m/>
    <m/>
    <m/>
    <n v="0"/>
    <s v="Ingen avgiftsbehandling"/>
    <m/>
    <n v="-25605"/>
    <s v="NOK"/>
    <n v="-25605"/>
    <m/>
    <s v="-20586.24"/>
  </r>
  <r>
    <n v="1820"/>
    <n v="2025"/>
    <m/>
    <d v="2025-10-06T00:00:00"/>
    <m/>
    <x v="10"/>
    <x v="10"/>
    <n v="10030"/>
    <s v="Stripe innbetalinger"/>
    <m/>
    <m/>
    <m/>
    <m/>
    <x v="0"/>
    <x v="0"/>
    <m/>
    <m/>
    <m/>
    <m/>
    <n v="0"/>
    <s v="Ingen avgiftsbehandling"/>
    <m/>
    <n v="-64208"/>
    <s v="NOK"/>
    <n v="-64208"/>
    <m/>
    <s v="-84794.24"/>
  </r>
  <r>
    <n v="1848"/>
    <n v="2025"/>
    <s v="NETS"/>
    <d v="2025-10-06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38.66999999999999"/>
    <s v="NOK"/>
    <n v="-138.66999999999999"/>
    <m/>
    <s v="-84932.91"/>
  </r>
  <r>
    <n v="1900"/>
    <n v="2025"/>
    <s v="Depositum leie jutulstua 2026"/>
    <d v="2025-10-06T00:00:00"/>
    <m/>
    <x v="10"/>
    <x v="10"/>
    <n v="10098"/>
    <s v="Janne Helen Tetli"/>
    <m/>
    <m/>
    <m/>
    <m/>
    <x v="0"/>
    <x v="0"/>
    <m/>
    <m/>
    <m/>
    <m/>
    <n v="0"/>
    <s v="Ingen avgiftsbehandling"/>
    <s v="Depositum leie jutulstua 2026"/>
    <n v="-2000"/>
    <s v="NOK"/>
    <n v="-2000"/>
    <m/>
    <s v="-86932.91"/>
  </r>
  <r>
    <n v="1001158"/>
    <n v="2025"/>
    <s v="Faktura nummer 1158 til Martin Kirknes (10094)"/>
    <d v="2025-10-07T00:00:00"/>
    <d v="2025-10-17T00:00:00"/>
    <x v="10"/>
    <x v="10"/>
    <n v="10094"/>
    <s v="Martin Kirknes"/>
    <m/>
    <m/>
    <m/>
    <s v="Sofi Kulvik"/>
    <x v="4"/>
    <x v="4"/>
    <m/>
    <m/>
    <m/>
    <m/>
    <n v="0"/>
    <s v="Ingen avgiftsbehandling"/>
    <s v="Faktura nummer 1158 til Martin Kirknes (10094)"/>
    <n v="6700"/>
    <s v="NOK"/>
    <n v="6700"/>
    <n v="1158"/>
    <s v="-80232.91"/>
  </r>
  <r>
    <n v="1814"/>
    <n v="2025"/>
    <s v="Vipps"/>
    <d v="2025-10-0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93"/>
    <s v="NOK"/>
    <n v="-393"/>
    <m/>
    <s v="-80625.91"/>
  </r>
  <r>
    <n v="1817"/>
    <n v="2025"/>
    <m/>
    <d v="2025-10-07T00:00:00"/>
    <m/>
    <x v="10"/>
    <x v="10"/>
    <n v="10031"/>
    <s v="Vipps AS"/>
    <m/>
    <m/>
    <m/>
    <m/>
    <x v="0"/>
    <x v="0"/>
    <m/>
    <m/>
    <m/>
    <m/>
    <n v="0"/>
    <s v="Ingen avgiftsbehandling"/>
    <m/>
    <n v="-52.63"/>
    <s v="NOK"/>
    <n v="-52.63"/>
    <m/>
    <s v="-80678.54"/>
  </r>
  <r>
    <n v="1817"/>
    <n v="2025"/>
    <m/>
    <d v="2025-10-07T00:00:00"/>
    <m/>
    <x v="10"/>
    <x v="10"/>
    <n v="10031"/>
    <s v="Vipps AS"/>
    <m/>
    <m/>
    <m/>
    <m/>
    <x v="0"/>
    <x v="0"/>
    <m/>
    <m/>
    <m/>
    <m/>
    <n v="0"/>
    <s v="Ingen avgiftsbehandling"/>
    <m/>
    <n v="-33.130000000000003"/>
    <s v="NOK"/>
    <n v="-33.130000000000003"/>
    <m/>
    <s v="-80711.67"/>
  </r>
  <r>
    <n v="1863"/>
    <n v="2025"/>
    <s v="VIpps"/>
    <d v="2025-10-0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2.5"/>
    <s v="NOK"/>
    <n v="-982.5"/>
    <m/>
    <s v="-81694.17"/>
  </r>
  <r>
    <n v="1870"/>
    <n v="2025"/>
    <m/>
    <d v="2025-10-07T00:00:00"/>
    <m/>
    <x v="10"/>
    <x v="10"/>
    <n v="10031"/>
    <s v="Vipps AS"/>
    <m/>
    <m/>
    <m/>
    <m/>
    <x v="0"/>
    <x v="0"/>
    <m/>
    <m/>
    <m/>
    <m/>
    <n v="0"/>
    <s v="Ingen avgiftsbehandling"/>
    <m/>
    <n v="-8488.7999999999993"/>
    <s v="NOK"/>
    <n v="-8488.7999999999993"/>
    <m/>
    <s v="-90182.97"/>
  </r>
  <r>
    <n v="1872"/>
    <n v="2025"/>
    <m/>
    <d v="2025-10-07T00:00:00"/>
    <m/>
    <x v="10"/>
    <x v="10"/>
    <n v="10031"/>
    <s v="Vipps AS"/>
    <m/>
    <m/>
    <m/>
    <m/>
    <x v="0"/>
    <x v="0"/>
    <m/>
    <m/>
    <m/>
    <m/>
    <n v="0"/>
    <s v="Ingen avgiftsbehandling"/>
    <m/>
    <n v="-392.99"/>
    <s v="NOK"/>
    <n v="-392.99"/>
    <m/>
    <s v="-90575.96"/>
  </r>
  <r>
    <n v="1898"/>
    <n v="2025"/>
    <s v="Betlainger"/>
    <d v="2025-10-07T00:00:00"/>
    <m/>
    <x v="10"/>
    <x v="10"/>
    <n v="10031"/>
    <s v="Vipps AS"/>
    <m/>
    <m/>
    <m/>
    <m/>
    <x v="0"/>
    <x v="0"/>
    <m/>
    <m/>
    <m/>
    <m/>
    <n v="0"/>
    <s v="Ingen avgiftsbehandling"/>
    <s v="Betlainger"/>
    <n v="-49.12"/>
    <s v="NOK"/>
    <n v="-49.12"/>
    <m/>
    <s v="-90625.08"/>
  </r>
  <r>
    <n v="1816"/>
    <n v="2025"/>
    <m/>
    <d v="2025-10-08T00:00:00"/>
    <m/>
    <x v="10"/>
    <x v="10"/>
    <n v="10036"/>
    <s v="Rubic AS"/>
    <m/>
    <m/>
    <m/>
    <m/>
    <x v="0"/>
    <x v="0"/>
    <m/>
    <m/>
    <m/>
    <m/>
    <n v="0"/>
    <s v="Ingen avgiftsbehandling"/>
    <m/>
    <n v="-15541.38"/>
    <s v="NOK"/>
    <n v="-15541.38"/>
    <m/>
    <s v="-106166.46"/>
  </r>
  <r>
    <n v="1816"/>
    <n v="2025"/>
    <m/>
    <d v="2025-10-08T00:00:00"/>
    <m/>
    <x v="10"/>
    <x v="10"/>
    <n v="10036"/>
    <s v="Rubic AS"/>
    <m/>
    <m/>
    <m/>
    <m/>
    <x v="0"/>
    <x v="0"/>
    <m/>
    <m/>
    <m/>
    <m/>
    <n v="0"/>
    <s v="Ingen avgiftsbehandling"/>
    <m/>
    <n v="-725"/>
    <s v="NOK"/>
    <n v="-725"/>
    <m/>
    <s v="-106891.46"/>
  </r>
  <r>
    <n v="1816"/>
    <n v="2025"/>
    <m/>
    <d v="2025-10-08T00:00:00"/>
    <m/>
    <x v="10"/>
    <x v="10"/>
    <n v="10031"/>
    <s v="Vipps AS"/>
    <m/>
    <m/>
    <m/>
    <m/>
    <x v="0"/>
    <x v="0"/>
    <m/>
    <m/>
    <m/>
    <m/>
    <n v="0"/>
    <s v="Ingen avgiftsbehandling"/>
    <m/>
    <n v="-196.5"/>
    <s v="NOK"/>
    <n v="-196.5"/>
    <m/>
    <s v="-107087.96"/>
  </r>
  <r>
    <n v="1817"/>
    <n v="2025"/>
    <m/>
    <d v="2025-10-08T00:00:00"/>
    <m/>
    <x v="10"/>
    <x v="10"/>
    <n v="10031"/>
    <s v="Vipps AS"/>
    <m/>
    <m/>
    <m/>
    <m/>
    <x v="0"/>
    <x v="0"/>
    <m/>
    <m/>
    <m/>
    <m/>
    <n v="0"/>
    <s v="Ingen avgiftsbehandling"/>
    <m/>
    <n v="-117.88"/>
    <s v="NOK"/>
    <n v="-117.88"/>
    <m/>
    <s v="-107205.84"/>
  </r>
  <r>
    <n v="1848"/>
    <n v="2025"/>
    <s v="NETS"/>
    <d v="2025-10-08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52.99"/>
    <s v="NOK"/>
    <n v="-52.99"/>
    <m/>
    <s v="-107258.83"/>
  </r>
  <r>
    <n v="1863"/>
    <n v="2025"/>
    <s v="VIpps"/>
    <d v="2025-10-0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2.5"/>
    <s v="NOK"/>
    <n v="-982.5"/>
    <m/>
    <s v="-108241.33"/>
  </r>
  <r>
    <n v="1866"/>
    <n v="2025"/>
    <n v="1955"/>
    <d v="2025-10-08T00:00:00"/>
    <m/>
    <x v="10"/>
    <x v="10"/>
    <n v="10031"/>
    <s v="Vipps AS"/>
    <m/>
    <m/>
    <m/>
    <m/>
    <x v="0"/>
    <x v="0"/>
    <m/>
    <m/>
    <m/>
    <m/>
    <n v="0"/>
    <s v="Ingen avgiftsbehandling"/>
    <n v="1955"/>
    <n v="-201.41"/>
    <s v="NOK"/>
    <n v="-201.41"/>
    <m/>
    <s v="-108442.74"/>
  </r>
  <r>
    <n v="1866"/>
    <n v="2025"/>
    <n v="1955"/>
    <d v="2025-10-08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331.3"/>
    <s v="NOK"/>
    <n v="-331.3"/>
    <m/>
    <s v="-108774.04"/>
  </r>
  <r>
    <n v="1866"/>
    <n v="2025"/>
    <n v="1955"/>
    <d v="2025-10-08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1242.56"/>
    <s v="NOK"/>
    <n v="-1242.56"/>
    <m/>
    <s v="-110016.60"/>
  </r>
  <r>
    <n v="1866"/>
    <n v="2025"/>
    <n v="1955"/>
    <d v="2025-10-08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782.49"/>
    <s v="NOK"/>
    <n v="-782.49"/>
    <m/>
    <s v="-110799.09"/>
  </r>
  <r>
    <n v="1848"/>
    <n v="2025"/>
    <s v="NETS"/>
    <d v="2025-10-09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24.76"/>
    <s v="NOK"/>
    <n v="-24.76"/>
    <m/>
    <s v="-110823.85"/>
  </r>
  <r>
    <n v="1857"/>
    <n v="2025"/>
    <m/>
    <d v="2025-10-09T00:00:00"/>
    <m/>
    <x v="10"/>
    <x v="10"/>
    <n v="10031"/>
    <s v="Vipps AS"/>
    <m/>
    <m/>
    <m/>
    <m/>
    <x v="0"/>
    <x v="0"/>
    <m/>
    <m/>
    <m/>
    <m/>
    <n v="0"/>
    <s v="Ingen avgiftsbehandling"/>
    <m/>
    <n v="-393"/>
    <s v="NOK"/>
    <n v="-393"/>
    <m/>
    <s v="-111216.85"/>
  </r>
  <r>
    <n v="1858"/>
    <n v="2025"/>
    <n v="1923"/>
    <d v="2025-10-09T00:00:00"/>
    <m/>
    <x v="10"/>
    <x v="10"/>
    <n v="10031"/>
    <s v="Vipps AS"/>
    <m/>
    <m/>
    <m/>
    <m/>
    <x v="0"/>
    <x v="0"/>
    <m/>
    <m/>
    <m/>
    <m/>
    <n v="0"/>
    <s v="Ingen avgiftsbehandling"/>
    <n v="1923"/>
    <n v="-23.38"/>
    <s v="NOK"/>
    <n v="-23.38"/>
    <m/>
    <s v="-111240.23"/>
  </r>
  <r>
    <n v="1859"/>
    <n v="2025"/>
    <s v="Betaling: Faktura nummer 1156 til Jar Idrettslag (10023)"/>
    <d v="2025-10-09T00:00:00"/>
    <m/>
    <x v="10"/>
    <x v="10"/>
    <n v="10023"/>
    <s v="Jar Idrettslag"/>
    <m/>
    <m/>
    <m/>
    <m/>
    <x v="5"/>
    <x v="5"/>
    <m/>
    <m/>
    <m/>
    <m/>
    <n v="0"/>
    <s v="Ingen avgiftsbehandling"/>
    <s v="Betaling: Faktura nummer 1156 til Jar Idrettslag (10023)"/>
    <n v="-7500"/>
    <s v="NOK"/>
    <n v="-7500"/>
    <n v="1156"/>
    <s v="-118740.23"/>
  </r>
  <r>
    <n v="1863"/>
    <n v="2025"/>
    <s v="VIpps"/>
    <d v="2025-10-0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9.12"/>
    <s v="NOK"/>
    <n v="-49.12"/>
    <m/>
    <s v="-118789.35"/>
  </r>
  <r>
    <n v="1866"/>
    <n v="2025"/>
    <n v="1955"/>
    <d v="2025-10-09T00:00:00"/>
    <m/>
    <x v="10"/>
    <x v="10"/>
    <n v="10031"/>
    <s v="Vipps AS"/>
    <m/>
    <m/>
    <m/>
    <m/>
    <x v="0"/>
    <x v="0"/>
    <m/>
    <m/>
    <m/>
    <m/>
    <n v="0"/>
    <s v="Ingen avgiftsbehandling"/>
    <n v="1955"/>
    <n v="-618.95000000000005"/>
    <s v="NOK"/>
    <n v="-618.95000000000005"/>
    <m/>
    <s v="-119408.30"/>
  </r>
  <r>
    <n v="1868"/>
    <n v="2025"/>
    <m/>
    <d v="2025-10-09T00:00:00"/>
    <m/>
    <x v="10"/>
    <x v="10"/>
    <n v="10031"/>
    <s v="Vipps AS"/>
    <m/>
    <m/>
    <m/>
    <m/>
    <x v="0"/>
    <x v="0"/>
    <m/>
    <m/>
    <m/>
    <m/>
    <n v="0"/>
    <s v="Ingen avgiftsbehandling"/>
    <m/>
    <n v="-294.75"/>
    <s v="NOK"/>
    <n v="-294.75"/>
    <m/>
    <s v="-119703.05"/>
  </r>
  <r>
    <n v="1869"/>
    <n v="2025"/>
    <n v="1994"/>
    <d v="2025-10-09T00:00:00"/>
    <m/>
    <x v="10"/>
    <x v="10"/>
    <n v="10031"/>
    <s v="Vipps AS"/>
    <m/>
    <m/>
    <m/>
    <m/>
    <x v="0"/>
    <x v="0"/>
    <m/>
    <m/>
    <m/>
    <m/>
    <n v="0"/>
    <s v="Ingen avgiftsbehandling"/>
    <n v="1994"/>
    <n v="-58.95"/>
    <s v="NOK"/>
    <n v="-58.95"/>
    <m/>
    <s v="-119762.00"/>
  </r>
  <r>
    <n v="1858"/>
    <n v="2025"/>
    <n v="1923"/>
    <d v="2025-10-10T00:00:00"/>
    <m/>
    <x v="10"/>
    <x v="10"/>
    <n v="10031"/>
    <s v="Vipps AS"/>
    <m/>
    <m/>
    <m/>
    <m/>
    <x v="0"/>
    <x v="0"/>
    <m/>
    <m/>
    <m/>
    <m/>
    <n v="0"/>
    <s v="Ingen avgiftsbehandling"/>
    <n v="1923"/>
    <n v="-1679.51"/>
    <s v="NOK"/>
    <n v="-1679.51"/>
    <m/>
    <s v="-121441.51"/>
  </r>
  <r>
    <n v="1858"/>
    <n v="2025"/>
    <n v="1923"/>
    <d v="2025-10-10T00:00:00"/>
    <m/>
    <x v="10"/>
    <x v="10"/>
    <n v="10031"/>
    <s v="Vipps AS"/>
    <m/>
    <m/>
    <m/>
    <m/>
    <x v="0"/>
    <x v="0"/>
    <m/>
    <m/>
    <m/>
    <m/>
    <n v="0"/>
    <s v="Ingen avgiftsbehandling"/>
    <n v="1923"/>
    <n v="-98.25"/>
    <s v="NOK"/>
    <n v="-98.25"/>
    <m/>
    <s v="-121539.76"/>
  </r>
  <r>
    <n v="1861"/>
    <n v="2025"/>
    <n v="1929"/>
    <d v="2025-10-10T00:00:00"/>
    <m/>
    <x v="10"/>
    <x v="10"/>
    <n v="10075"/>
    <s v="Nets Branch Norway NUF"/>
    <m/>
    <m/>
    <m/>
    <m/>
    <x v="0"/>
    <x v="0"/>
    <m/>
    <m/>
    <m/>
    <m/>
    <n v="0"/>
    <s v="Ingen avgiftsbehandling"/>
    <n v="1929"/>
    <n v="-49.52"/>
    <s v="NOK"/>
    <n v="-49.52"/>
    <m/>
    <s v="-121589.28"/>
  </r>
  <r>
    <n v="1866"/>
    <n v="2025"/>
    <n v="1955"/>
    <d v="2025-10-10T00:00:00"/>
    <m/>
    <x v="10"/>
    <x v="10"/>
    <n v="10031"/>
    <s v="Vipps AS"/>
    <m/>
    <m/>
    <m/>
    <m/>
    <x v="0"/>
    <x v="0"/>
    <m/>
    <m/>
    <m/>
    <m/>
    <n v="0"/>
    <s v="Ingen avgiftsbehandling"/>
    <n v="1955"/>
    <n v="-152.28"/>
    <s v="NOK"/>
    <n v="-152.28"/>
    <m/>
    <s v="-121741.56"/>
  </r>
  <r>
    <n v="1869"/>
    <n v="2025"/>
    <n v="1994"/>
    <d v="2025-10-10T00:00:00"/>
    <m/>
    <x v="10"/>
    <x v="10"/>
    <n v="10031"/>
    <s v="Vipps AS"/>
    <m/>
    <m/>
    <m/>
    <m/>
    <x v="0"/>
    <x v="0"/>
    <m/>
    <m/>
    <m/>
    <m/>
    <n v="0"/>
    <s v="Ingen avgiftsbehandling"/>
    <n v="1994"/>
    <n v="-687.74"/>
    <s v="NOK"/>
    <n v="-687.74"/>
    <m/>
    <s v="-122429.30"/>
  </r>
  <r>
    <n v="1001159"/>
    <n v="2025"/>
    <s v="Faktura nummer 1159 til Elias Lande Olsen v/foresatt (10044)"/>
    <d v="2025-10-13T00:00:00"/>
    <d v="2025-10-23T00:00:00"/>
    <x v="10"/>
    <x v="10"/>
    <n v="10044"/>
    <s v="Elias Lande Olsen v/foresatt"/>
    <m/>
    <m/>
    <m/>
    <s v="Sofi Kulvik"/>
    <x v="6"/>
    <x v="6"/>
    <m/>
    <m/>
    <m/>
    <m/>
    <n v="0"/>
    <s v="Ingen avgiftsbehandling"/>
    <s v="Faktura nummer 1159 til Elias Lande Olsen v/foresatt (10044)"/>
    <n v="2125"/>
    <s v="NOK"/>
    <n v="2125"/>
    <n v="1159"/>
    <s v="-120304.30"/>
  </r>
  <r>
    <n v="1001160"/>
    <n v="2025"/>
    <s v="Faktura nummer 1160 til Lars Teigland Støre v/foresatt (10045)"/>
    <d v="2025-10-13T00:00:00"/>
    <d v="2025-10-23T00:00:00"/>
    <x v="10"/>
    <x v="10"/>
    <n v="10045"/>
    <s v="Lars Teigland Støre v/foresatt"/>
    <m/>
    <m/>
    <m/>
    <s v="Sofi Kulvik"/>
    <x v="6"/>
    <x v="6"/>
    <m/>
    <m/>
    <m/>
    <m/>
    <n v="0"/>
    <s v="Ingen avgiftsbehandling"/>
    <s v="Faktura nummer 1160 til Lars Teigland Støre v/foresatt (10045)"/>
    <n v="2125"/>
    <s v="NOK"/>
    <n v="2125"/>
    <n v="1160"/>
    <s v="-118179.30"/>
  </r>
  <r>
    <n v="1001161"/>
    <n v="2025"/>
    <s v="Faktura nummer 1161 til Selma Svege v/foresatt (10095)"/>
    <d v="2025-10-13T00:00:00"/>
    <d v="2025-10-23T00:00:00"/>
    <x v="10"/>
    <x v="10"/>
    <n v="10095"/>
    <s v="Selma Svege v/foresatt"/>
    <m/>
    <m/>
    <m/>
    <s v="Sofi Kulvik"/>
    <x v="6"/>
    <x v="6"/>
    <m/>
    <m/>
    <m/>
    <m/>
    <n v="0"/>
    <s v="Ingen avgiftsbehandling"/>
    <s v="Faktura nummer 1161 til Selma Svege v/foresatt (10095)"/>
    <n v="2750"/>
    <s v="NOK"/>
    <n v="2750"/>
    <n v="1161"/>
    <s v="-115429.30"/>
  </r>
  <r>
    <n v="1001162"/>
    <n v="2025"/>
    <s v="Faktura nummer 1162 til Karen Laukeland (10046)"/>
    <d v="2025-10-13T00:00:00"/>
    <d v="2025-10-23T00:00:00"/>
    <x v="10"/>
    <x v="10"/>
    <n v="10046"/>
    <s v="Karen Laukeland"/>
    <m/>
    <m/>
    <m/>
    <s v="Sofi Kulvik"/>
    <x v="6"/>
    <x v="6"/>
    <m/>
    <m/>
    <m/>
    <m/>
    <n v="0"/>
    <s v="Ingen avgiftsbehandling"/>
    <s v="Faktura nummer 1162 til Karen Laukeland (10046)"/>
    <n v="2125"/>
    <s v="NOK"/>
    <n v="2125"/>
    <n v="1162"/>
    <s v="-113304.30"/>
  </r>
  <r>
    <n v="1001163"/>
    <n v="2025"/>
    <s v="Faktura nummer 1163 til Kaja Lilledal-Fritzvold (10096)"/>
    <d v="2025-10-13T00:00:00"/>
    <d v="2025-10-23T00:00:00"/>
    <x v="10"/>
    <x v="10"/>
    <n v="10096"/>
    <s v="Kaja Lilledal-Fritzvold"/>
    <m/>
    <m/>
    <m/>
    <s v="Sofi Kulvik"/>
    <x v="6"/>
    <x v="6"/>
    <m/>
    <m/>
    <m/>
    <m/>
    <n v="0"/>
    <s v="Ingen avgiftsbehandling"/>
    <s v="Faktura nummer 1163 til Kaja Lilledal-Fritzvold (10096)"/>
    <n v="2750"/>
    <s v="NOK"/>
    <n v="2750"/>
    <n v="1163"/>
    <s v="-110554.30"/>
  </r>
  <r>
    <n v="1901"/>
    <n v="2025"/>
    <s v="Vipps"/>
    <d v="2025-10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5.52"/>
    <s v="NOK"/>
    <n v="-195.52"/>
    <m/>
    <s v="-110749.82"/>
  </r>
  <r>
    <n v="1901"/>
    <n v="2025"/>
    <s v="Vipps"/>
    <d v="2025-10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93"/>
    <s v="NOK"/>
    <n v="-393"/>
    <m/>
    <s v="-111142.82"/>
  </r>
  <r>
    <n v="1902"/>
    <n v="2025"/>
    <s v="Betaling: Faktura nummer 1157 til Bærum Kommune (10005/20094)"/>
    <d v="2025-10-13T00:00:00"/>
    <m/>
    <x v="10"/>
    <x v="10"/>
    <n v="10005"/>
    <s v="Bærum Kommune"/>
    <m/>
    <m/>
    <m/>
    <s v="Sofi Kulvik"/>
    <x v="4"/>
    <x v="4"/>
    <m/>
    <m/>
    <m/>
    <m/>
    <n v="0"/>
    <s v="Ingen avgiftsbehandling"/>
    <s v="Betaling: Faktura nummer 1157 til Bærum Kommune (10005/20094)"/>
    <n v="-10000"/>
    <s v="NOK"/>
    <n v="-10000"/>
    <n v="1157"/>
    <s v="-121142.82"/>
  </r>
  <r>
    <n v="1904"/>
    <n v="2025"/>
    <s v="Vipps"/>
    <d v="2025-10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00.05"/>
    <s v="NOK"/>
    <n v="-500.05"/>
    <m/>
    <s v="-121642.87"/>
  </r>
  <r>
    <n v="1905"/>
    <n v="2025"/>
    <n v="1929"/>
    <d v="2025-10-13T00:00:00"/>
    <m/>
    <x v="10"/>
    <x v="10"/>
    <n v="10075"/>
    <s v="Nets Branch Norway NUF"/>
    <m/>
    <m/>
    <m/>
    <m/>
    <x v="0"/>
    <x v="0"/>
    <m/>
    <m/>
    <m/>
    <m/>
    <n v="0"/>
    <s v="Ingen avgiftsbehandling"/>
    <n v="1929"/>
    <n v="-2055.2800000000002"/>
    <s v="NOK"/>
    <n v="-2055.2800000000002"/>
    <m/>
    <s v="-123698.15"/>
  </r>
  <r>
    <n v="1905"/>
    <n v="2025"/>
    <n v="1929"/>
    <d v="2025-10-13T00:00:00"/>
    <m/>
    <x v="10"/>
    <x v="10"/>
    <n v="10075"/>
    <s v="Nets Branch Norway NUF"/>
    <m/>
    <m/>
    <m/>
    <m/>
    <x v="0"/>
    <x v="0"/>
    <m/>
    <m/>
    <m/>
    <m/>
    <n v="0"/>
    <s v="Ingen avgiftsbehandling"/>
    <n v="1929"/>
    <n v="-1142.19"/>
    <s v="NOK"/>
    <n v="-1142.19"/>
    <m/>
    <s v="-124840.34"/>
  </r>
  <r>
    <n v="1905"/>
    <n v="2025"/>
    <n v="1929"/>
    <d v="2025-10-13T00:00:00"/>
    <m/>
    <x v="10"/>
    <x v="10"/>
    <n v="10031"/>
    <s v="Vipps AS"/>
    <m/>
    <m/>
    <m/>
    <m/>
    <x v="0"/>
    <x v="0"/>
    <m/>
    <m/>
    <m/>
    <m/>
    <n v="0"/>
    <s v="Ingen avgiftsbehandling"/>
    <n v="1929"/>
    <n v="-282.95"/>
    <s v="NOK"/>
    <n v="-282.95"/>
    <m/>
    <s v="-125123.29"/>
  </r>
  <r>
    <n v="1918"/>
    <n v="2025"/>
    <s v="VIpps"/>
    <d v="2025-10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2.5"/>
    <s v="NOK"/>
    <n v="-982.5"/>
    <m/>
    <s v="-126105.79"/>
  </r>
  <r>
    <n v="1939"/>
    <n v="2025"/>
    <n v="1955"/>
    <d v="2025-10-13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222.86"/>
    <s v="NOK"/>
    <n v="-222.86"/>
    <m/>
    <s v="-126328.65"/>
  </r>
  <r>
    <n v="1939"/>
    <n v="2025"/>
    <n v="1955"/>
    <d v="2025-10-13T00:00:00"/>
    <m/>
    <x v="10"/>
    <x v="10"/>
    <n v="10031"/>
    <s v="Vipps AS"/>
    <m/>
    <m/>
    <m/>
    <m/>
    <x v="0"/>
    <x v="0"/>
    <m/>
    <m/>
    <m/>
    <m/>
    <n v="0"/>
    <s v="Ingen avgiftsbehandling"/>
    <n v="1955"/>
    <n v="-334.04"/>
    <s v="NOK"/>
    <n v="-334.04"/>
    <m/>
    <s v="-126662.69"/>
  </r>
  <r>
    <n v="1901"/>
    <n v="2025"/>
    <s v="Vipps"/>
    <d v="2025-10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6.5"/>
    <s v="NOK"/>
    <n v="-196.5"/>
    <m/>
    <s v="-126859.19"/>
  </r>
  <r>
    <n v="1904"/>
    <n v="2025"/>
    <s v="Vipps"/>
    <d v="2025-10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29.63"/>
    <s v="NOK"/>
    <n v="-5829.63"/>
    <m/>
    <s v="-132688.82"/>
  </r>
  <r>
    <n v="1904"/>
    <n v="2025"/>
    <s v="Vipps"/>
    <d v="2025-10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38.78"/>
    <s v="NOK"/>
    <n v="-238.78"/>
    <m/>
    <s v="-132927.60"/>
  </r>
  <r>
    <n v="1904"/>
    <n v="2025"/>
    <s v="Vipps"/>
    <d v="2025-10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0.13"/>
    <s v="NOK"/>
    <n v="-70.13"/>
    <m/>
    <s v="-132997.73"/>
  </r>
  <r>
    <n v="1907"/>
    <n v="2025"/>
    <s v="Betaling: Faktura nummer 1162 til Karen Laukeland (10046)"/>
    <d v="2025-10-14T00:00:00"/>
    <m/>
    <x v="10"/>
    <x v="10"/>
    <n v="10046"/>
    <s v="Karen Laukeland"/>
    <m/>
    <m/>
    <m/>
    <s v="Sofi Kulvik"/>
    <x v="6"/>
    <x v="6"/>
    <m/>
    <m/>
    <m/>
    <m/>
    <n v="0"/>
    <s v="Ingen avgiftsbehandling"/>
    <s v="Betaling: Faktura nummer 1162 til Karen Laukeland (10046)"/>
    <n v="-2125"/>
    <s v="NOK"/>
    <n v="-2125"/>
    <n v="1162"/>
    <s v="-135122.73"/>
  </r>
  <r>
    <n v="1908"/>
    <n v="2025"/>
    <s v="Betaling: Faktura nummer 1159 til Elias Lande Olsen v/foresatt (10044)"/>
    <d v="2025-10-14T00:00:00"/>
    <m/>
    <x v="10"/>
    <x v="10"/>
    <n v="10044"/>
    <s v="Elias Lande Olsen v/foresatt"/>
    <m/>
    <m/>
    <m/>
    <s v="Sofi Kulvik"/>
    <x v="6"/>
    <x v="6"/>
    <m/>
    <m/>
    <m/>
    <m/>
    <n v="0"/>
    <s v="Ingen avgiftsbehandling"/>
    <s v="Betaling: Faktura nummer 1159 til Elias Lande Olsen v/foresatt (10044)"/>
    <n v="-2125"/>
    <s v="NOK"/>
    <n v="-2125"/>
    <n v="1159"/>
    <s v="-137247.73"/>
  </r>
  <r>
    <n v="1910"/>
    <n v="2025"/>
    <s v="Vipps"/>
    <d v="2025-10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.25"/>
    <s v="NOK"/>
    <n v="-98.25"/>
    <m/>
    <s v="-137345.98"/>
  </r>
  <r>
    <n v="1912"/>
    <n v="2025"/>
    <n v="1994"/>
    <d v="2025-10-14T00:00:00"/>
    <m/>
    <x v="10"/>
    <x v="10"/>
    <n v="10031"/>
    <s v="Vipps AS"/>
    <m/>
    <m/>
    <m/>
    <m/>
    <x v="0"/>
    <x v="0"/>
    <m/>
    <m/>
    <m/>
    <m/>
    <n v="0"/>
    <s v="Ingen avgiftsbehandling"/>
    <n v="1994"/>
    <n v="-176.85"/>
    <s v="NOK"/>
    <n v="-176.85"/>
    <m/>
    <s v="-137522.83"/>
  </r>
  <r>
    <n v="1915"/>
    <n v="2025"/>
    <n v="1913"/>
    <d v="2025-10-14T00:00:00"/>
    <m/>
    <x v="10"/>
    <x v="10"/>
    <n v="10031"/>
    <s v="Vipps AS"/>
    <m/>
    <m/>
    <m/>
    <m/>
    <x v="0"/>
    <x v="0"/>
    <m/>
    <m/>
    <m/>
    <m/>
    <n v="0"/>
    <s v="Ingen avgiftsbehandling"/>
    <n v="1913"/>
    <n v="-1350.93"/>
    <s v="NOK"/>
    <n v="-1350.93"/>
    <m/>
    <s v="-138873.76"/>
  </r>
  <r>
    <n v="1939"/>
    <n v="2025"/>
    <n v="1955"/>
    <d v="2025-10-14T00:00:00"/>
    <m/>
    <x v="10"/>
    <x v="10"/>
    <n v="10031"/>
    <s v="Vipps AS"/>
    <m/>
    <m/>
    <m/>
    <m/>
    <x v="0"/>
    <x v="0"/>
    <m/>
    <m/>
    <m/>
    <m/>
    <n v="0"/>
    <s v="Ingen avgiftsbehandling"/>
    <n v="1955"/>
    <n v="-235.8"/>
    <s v="NOK"/>
    <n v="-235.8"/>
    <m/>
    <s v="-139109.56"/>
  </r>
  <r>
    <n v="1901"/>
    <n v="2025"/>
    <s v="Vipps"/>
    <d v="2025-10-1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55.45"/>
    <s v="NOK"/>
    <n v="-255.45"/>
    <m/>
    <s v="-139365.01"/>
  </r>
  <r>
    <n v="1904"/>
    <n v="2025"/>
    <s v="Vipps"/>
    <d v="2025-10-1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13.05"/>
    <s v="NOK"/>
    <n v="-813.05"/>
    <m/>
    <s v="-140178.06"/>
  </r>
  <r>
    <n v="1905"/>
    <n v="2025"/>
    <n v="1929"/>
    <d v="2025-10-15T00:00:00"/>
    <m/>
    <x v="10"/>
    <x v="10"/>
    <n v="10075"/>
    <s v="Nets Branch Norway NUF"/>
    <m/>
    <m/>
    <m/>
    <m/>
    <x v="0"/>
    <x v="0"/>
    <m/>
    <m/>
    <m/>
    <m/>
    <n v="0"/>
    <s v="Ingen avgiftsbehandling"/>
    <n v="1929"/>
    <n v="-71.319999999999993"/>
    <s v="NOK"/>
    <n v="-71.319999999999993"/>
    <m/>
    <s v="-140249.38"/>
  </r>
  <r>
    <n v="1906"/>
    <n v="2025"/>
    <n v="1935"/>
    <d v="2025-10-15T00:00:00"/>
    <m/>
    <x v="10"/>
    <x v="10"/>
    <n v="10031"/>
    <s v="Vipps AS"/>
    <m/>
    <m/>
    <m/>
    <m/>
    <x v="0"/>
    <x v="0"/>
    <m/>
    <m/>
    <m/>
    <m/>
    <n v="0"/>
    <s v="Ingen avgiftsbehandling"/>
    <n v="1935"/>
    <n v="-2554.4299999999998"/>
    <s v="NOK"/>
    <n v="-2554.4299999999998"/>
    <m/>
    <s v="-142803.81"/>
  </r>
  <r>
    <n v="1939"/>
    <n v="2025"/>
    <n v="1955"/>
    <d v="2025-10-15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402.14"/>
    <s v="NOK"/>
    <n v="-402.14"/>
    <m/>
    <s v="-143205.95"/>
  </r>
  <r>
    <n v="1001164"/>
    <n v="2025"/>
    <s v="Faktura nummer 1164 til Sandvika Byfest v/Rebecca Dolati (10097)"/>
    <d v="2025-10-16T00:00:00"/>
    <d v="2025-10-26T00:00:00"/>
    <x v="10"/>
    <x v="10"/>
    <n v="10097"/>
    <s v="Sandvika Byfest v/Rebecca Dolati"/>
    <m/>
    <m/>
    <m/>
    <s v="Sofi Kulvik"/>
    <x v="1"/>
    <x v="1"/>
    <m/>
    <m/>
    <m/>
    <m/>
    <n v="0"/>
    <s v="Ingen avgiftsbehandling"/>
    <s v="Faktura nummer 1164 til Sandvika Byfest v/Rebecca Dolati (10097)"/>
    <n v="15000"/>
    <s v="NOK"/>
    <n v="15000"/>
    <n v="1164"/>
    <s v="-128205.95"/>
  </r>
  <r>
    <n v="1001165"/>
    <n v="2025"/>
    <s v="Faktura nummer 1165 til Jar Idrettslag (10023)"/>
    <d v="2025-10-16T00:00:00"/>
    <d v="2025-10-26T00:00:00"/>
    <x v="10"/>
    <x v="10"/>
    <n v="10023"/>
    <s v="Jar Idrettslag"/>
    <m/>
    <m/>
    <m/>
    <m/>
    <x v="5"/>
    <x v="5"/>
    <m/>
    <m/>
    <m/>
    <m/>
    <n v="0"/>
    <s v="Ingen avgiftsbehandling"/>
    <s v="Faktura nummer 1165 til Jar Idrettslag (10023)"/>
    <n v="9912.5"/>
    <s v="NOK"/>
    <n v="9912.5"/>
    <n v="1165"/>
    <s v="-118293.45"/>
  </r>
  <r>
    <n v="1001166"/>
    <n v="2025"/>
    <s v="Faktura nummer 1166 til Jar Idrettslag (10023)"/>
    <d v="2025-10-16T00:00:00"/>
    <d v="2025-10-26T00:00:00"/>
    <x v="10"/>
    <x v="10"/>
    <n v="10023"/>
    <s v="Jar Idrettslag"/>
    <m/>
    <m/>
    <m/>
    <m/>
    <x v="5"/>
    <x v="5"/>
    <m/>
    <m/>
    <m/>
    <m/>
    <n v="0"/>
    <s v="Ingen avgiftsbehandling"/>
    <s v="Faktura nummer 1166 til Jar Idrettslag (10023)"/>
    <n v="7500"/>
    <s v="NOK"/>
    <n v="7500"/>
    <n v="1166"/>
    <s v="-110793.45"/>
  </r>
  <r>
    <n v="1001167"/>
    <n v="2025"/>
    <s v="Faktura nummer 1167 til Jar Idrettslag (10023)"/>
    <d v="2025-10-16T00:00:00"/>
    <d v="2025-10-26T00:00:00"/>
    <x v="10"/>
    <x v="10"/>
    <n v="10023"/>
    <s v="Jar Idrettslag"/>
    <m/>
    <m/>
    <m/>
    <m/>
    <x v="5"/>
    <x v="5"/>
    <m/>
    <m/>
    <m/>
    <m/>
    <n v="0"/>
    <s v="Ingen avgiftsbehandling"/>
    <s v="Faktura nummer 1167 til Jar Idrettslag (10023)"/>
    <n v="22381.25"/>
    <s v="NOK"/>
    <n v="22381.25"/>
    <n v="1167"/>
    <s v="-88412.20"/>
  </r>
  <r>
    <n v="1904"/>
    <n v="2025"/>
    <s v="Vipps"/>
    <d v="2025-10-1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67.3"/>
    <s v="NOK"/>
    <n v="-867.3"/>
    <m/>
    <s v="-89279.50"/>
  </r>
  <r>
    <n v="1909"/>
    <n v="2025"/>
    <n v="1993"/>
    <d v="2025-10-16T00:00:00"/>
    <m/>
    <x v="10"/>
    <x v="10"/>
    <n v="10031"/>
    <s v="Vipps AS"/>
    <m/>
    <m/>
    <m/>
    <m/>
    <x v="0"/>
    <x v="0"/>
    <m/>
    <m/>
    <m/>
    <m/>
    <n v="0"/>
    <s v="Ingen avgiftsbehandling"/>
    <n v="1993"/>
    <n v="-294.75"/>
    <s v="NOK"/>
    <n v="-294.75"/>
    <m/>
    <s v="-89574.25"/>
  </r>
  <r>
    <n v="1912"/>
    <n v="2025"/>
    <n v="1994"/>
    <d v="2025-10-16T00:00:00"/>
    <m/>
    <x v="10"/>
    <x v="10"/>
    <n v="10031"/>
    <s v="Vipps AS"/>
    <m/>
    <m/>
    <m/>
    <m/>
    <x v="0"/>
    <x v="0"/>
    <m/>
    <m/>
    <m/>
    <m/>
    <n v="0"/>
    <s v="Ingen avgiftsbehandling"/>
    <n v="1994"/>
    <n v="-78.599999999999994"/>
    <s v="NOK"/>
    <n v="-78.599999999999994"/>
    <m/>
    <s v="-89652.85"/>
  </r>
  <r>
    <n v="1939"/>
    <n v="2025"/>
    <n v="1955"/>
    <d v="2025-10-16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272.39"/>
    <s v="NOK"/>
    <n v="-272.39"/>
    <m/>
    <s v="-89925.24"/>
  </r>
  <r>
    <n v="1939"/>
    <n v="2025"/>
    <n v="1955"/>
    <d v="2025-10-16T00:00:00"/>
    <m/>
    <x v="10"/>
    <x v="10"/>
    <n v="10031"/>
    <s v="Vipps AS"/>
    <m/>
    <m/>
    <m/>
    <m/>
    <x v="0"/>
    <x v="0"/>
    <m/>
    <m/>
    <m/>
    <m/>
    <n v="0"/>
    <s v="Ingen avgiftsbehandling"/>
    <n v="1955"/>
    <n v="-894.02"/>
    <s v="NOK"/>
    <n v="-894.02"/>
    <m/>
    <s v="-90819.26"/>
  </r>
  <r>
    <n v="1904"/>
    <n v="2025"/>
    <s v="Vipps"/>
    <d v="2025-10-1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43.54"/>
    <s v="NOK"/>
    <n v="-943.54"/>
    <m/>
    <s v="-91762.80"/>
  </r>
  <r>
    <n v="1905"/>
    <n v="2025"/>
    <n v="1929"/>
    <d v="2025-10-17T00:00:00"/>
    <m/>
    <x v="10"/>
    <x v="10"/>
    <n v="10075"/>
    <s v="Nets Branch Norway NUF"/>
    <m/>
    <m/>
    <m/>
    <m/>
    <x v="0"/>
    <x v="0"/>
    <m/>
    <m/>
    <m/>
    <m/>
    <n v="0"/>
    <s v="Ingen avgiftsbehandling"/>
    <n v="1929"/>
    <n v="-24.76"/>
    <s v="NOK"/>
    <n v="-24.76"/>
    <m/>
    <s v="-91787.56"/>
  </r>
  <r>
    <n v="1909"/>
    <n v="2025"/>
    <n v="1993"/>
    <d v="2025-10-17T00:00:00"/>
    <m/>
    <x v="10"/>
    <x v="10"/>
    <n v="10031"/>
    <s v="Vipps AS"/>
    <m/>
    <m/>
    <m/>
    <m/>
    <x v="0"/>
    <x v="0"/>
    <m/>
    <m/>
    <m/>
    <m/>
    <n v="0"/>
    <s v="Ingen avgiftsbehandling"/>
    <n v="1993"/>
    <n v="-245.62"/>
    <s v="NOK"/>
    <n v="-245.62"/>
    <m/>
    <s v="-92033.18"/>
  </r>
  <r>
    <n v="1939"/>
    <n v="2025"/>
    <n v="1955"/>
    <d v="2025-10-17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19.809999999999999"/>
    <s v="NOK"/>
    <n v="-19.809999999999999"/>
    <m/>
    <s v="-92052.99"/>
  </r>
  <r>
    <n v="1939"/>
    <n v="2025"/>
    <n v="1955"/>
    <d v="2025-10-17T00:00:00"/>
    <m/>
    <x v="10"/>
    <x v="10"/>
    <n v="10031"/>
    <s v="Vipps AS"/>
    <m/>
    <m/>
    <m/>
    <m/>
    <x v="0"/>
    <x v="0"/>
    <m/>
    <m/>
    <m/>
    <m/>
    <n v="0"/>
    <s v="Ingen avgiftsbehandling"/>
    <n v="1955"/>
    <n v="-412.64"/>
    <s v="NOK"/>
    <n v="-412.64"/>
    <m/>
    <s v="-92465.63"/>
  </r>
  <r>
    <n v="1001168"/>
    <n v="2025"/>
    <s v="Kreditnota nummer 1168 til Jar Idrettslag (10023)"/>
    <d v="2025-10-20T00:00:00"/>
    <d v="2025-10-20T00:00:00"/>
    <x v="10"/>
    <x v="10"/>
    <n v="10023"/>
    <s v="Jar Idrettslag"/>
    <m/>
    <m/>
    <m/>
    <m/>
    <x v="5"/>
    <x v="5"/>
    <m/>
    <m/>
    <m/>
    <m/>
    <n v="0"/>
    <s v="Ingen avgiftsbehandling"/>
    <s v="Kreditnota nummer 1168 til Jar Idrettslag (10023)"/>
    <n v="-7500"/>
    <s v="NOK"/>
    <n v="-7500"/>
    <n v="1168"/>
    <s v="-99965.63"/>
  </r>
  <r>
    <n v="1964"/>
    <n v="2025"/>
    <s v="Vipps"/>
    <d v="2025-10-2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06.33000000000004"/>
    <s v="NOK"/>
    <n v="-606.33000000000004"/>
    <m/>
    <s v="-100571.96"/>
  </r>
  <r>
    <n v="1972"/>
    <n v="2025"/>
    <s v="Nets"/>
    <d v="2025-10-2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2290.0300000000002"/>
    <s v="NOK"/>
    <n v="-2290.0300000000002"/>
    <m/>
    <s v="-102861.99"/>
  </r>
  <r>
    <n v="1972"/>
    <n v="2025"/>
    <s v="Nets"/>
    <d v="2025-10-2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216.3499999999999"/>
    <s v="NOK"/>
    <n v="-1216.3499999999999"/>
    <m/>
    <s v="-104078.34"/>
  </r>
  <r>
    <n v="1973"/>
    <n v="2025"/>
    <s v="Vipps"/>
    <d v="2025-10-2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81.97000000000003"/>
    <s v="NOK"/>
    <n v="-281.97000000000003"/>
    <m/>
    <s v="-104360.31"/>
  </r>
  <r>
    <n v="1973"/>
    <n v="2025"/>
    <s v="Vipps"/>
    <d v="2025-10-2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89.62"/>
    <s v="NOK"/>
    <n v="-189.62"/>
    <m/>
    <s v="-104549.93"/>
  </r>
  <r>
    <n v="1981"/>
    <n v="2025"/>
    <n v="1955"/>
    <d v="2025-10-20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673.53"/>
    <s v="NOK"/>
    <n v="-673.53"/>
    <m/>
    <s v="-105223.46"/>
  </r>
  <r>
    <n v="1982"/>
    <n v="2025"/>
    <s v="Vipps"/>
    <d v="2025-10-2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14.04999999999995"/>
    <s v="NOK"/>
    <n v="-614.04999999999995"/>
    <m/>
    <s v="-105837.51"/>
  </r>
  <r>
    <n v="1987"/>
    <n v="2025"/>
    <n v="1938"/>
    <d v="2025-10-20T00:00:00"/>
    <m/>
    <x v="10"/>
    <x v="10"/>
    <n v="10031"/>
    <s v="Vipps AS"/>
    <m/>
    <m/>
    <m/>
    <m/>
    <x v="0"/>
    <x v="0"/>
    <m/>
    <m/>
    <m/>
    <m/>
    <n v="0"/>
    <s v="Ingen avgiftsbehandling"/>
    <n v="1938"/>
    <n v="-147.37"/>
    <s v="NOK"/>
    <n v="-147.37"/>
    <m/>
    <s v="-105984.88"/>
  </r>
  <r>
    <n v="1964"/>
    <n v="2025"/>
    <s v="Vipps"/>
    <d v="2025-10-2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220.68"/>
    <s v="NOK"/>
    <n v="-6220.68"/>
    <m/>
    <s v="-112205.56"/>
  </r>
  <r>
    <n v="1964"/>
    <n v="2025"/>
    <s v="Vipps"/>
    <d v="2025-10-2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15.95"/>
    <s v="NOK"/>
    <n v="-1415.95"/>
    <m/>
    <s v="-113621.51"/>
  </r>
  <r>
    <n v="1964"/>
    <n v="2025"/>
    <s v="Vipps"/>
    <d v="2025-10-2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03.26"/>
    <s v="NOK"/>
    <n v="-103.26"/>
    <m/>
    <s v="-113724.77"/>
  </r>
  <r>
    <n v="1974"/>
    <n v="2025"/>
    <s v="Vipps"/>
    <d v="2025-10-2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7.37"/>
    <s v="NOK"/>
    <n v="-147.37"/>
    <m/>
    <s v="-113872.14"/>
  </r>
  <r>
    <n v="1983"/>
    <n v="2025"/>
    <n v="1956"/>
    <d v="2025-10-21T00:00:00"/>
    <m/>
    <x v="10"/>
    <x v="10"/>
    <n v="10031"/>
    <s v="Vipps AS"/>
    <m/>
    <m/>
    <m/>
    <m/>
    <x v="0"/>
    <x v="0"/>
    <m/>
    <m/>
    <m/>
    <m/>
    <n v="0"/>
    <s v="Ingen avgiftsbehandling"/>
    <n v="1956"/>
    <n v="-442.1"/>
    <s v="NOK"/>
    <n v="-442.1"/>
    <m/>
    <s v="-114314.24"/>
  </r>
  <r>
    <n v="1985"/>
    <n v="2025"/>
    <n v="1913"/>
    <d v="2025-10-21T00:00:00"/>
    <m/>
    <x v="10"/>
    <x v="10"/>
    <n v="10031"/>
    <s v="Vipps AS"/>
    <m/>
    <m/>
    <m/>
    <m/>
    <x v="0"/>
    <x v="0"/>
    <m/>
    <m/>
    <m/>
    <m/>
    <n v="0"/>
    <s v="Ingen avgiftsbehandling"/>
    <n v="1913"/>
    <n v="-67.790000000000006"/>
    <s v="NOK"/>
    <n v="-67.790000000000006"/>
    <m/>
    <s v="-114382.03"/>
  </r>
  <r>
    <n v="1985"/>
    <n v="2025"/>
    <n v="1913"/>
    <d v="2025-10-21T00:00:00"/>
    <m/>
    <x v="10"/>
    <x v="10"/>
    <n v="10031"/>
    <s v="Vipps AS"/>
    <m/>
    <m/>
    <m/>
    <m/>
    <x v="0"/>
    <x v="0"/>
    <m/>
    <m/>
    <m/>
    <m/>
    <n v="0"/>
    <s v="Ingen avgiftsbehandling"/>
    <n v="1913"/>
    <n v="-122.81"/>
    <s v="NOK"/>
    <n v="-122.81"/>
    <m/>
    <s v="-114504.84"/>
  </r>
  <r>
    <n v="1963"/>
    <n v="2025"/>
    <s v="Innkommende betaling501699653.pdf"/>
    <d v="2025-10-22T00:00:00"/>
    <m/>
    <x v="10"/>
    <x v="10"/>
    <n v="10036"/>
    <s v="Rubic AS"/>
    <m/>
    <m/>
    <m/>
    <m/>
    <x v="0"/>
    <x v="0"/>
    <m/>
    <m/>
    <m/>
    <m/>
    <n v="0"/>
    <s v="Ingen avgiftsbehandling"/>
    <s v="Innkommende betaling501699653.pdf"/>
    <n v="-74577.289999999994"/>
    <s v="NOK"/>
    <n v="-74577.289999999994"/>
    <m/>
    <s v="-189082.13"/>
  </r>
  <r>
    <n v="1964"/>
    <n v="2025"/>
    <s v="Vipps"/>
    <d v="2025-10-2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64.04000000000002"/>
    <s v="NOK"/>
    <n v="-264.04000000000002"/>
    <m/>
    <s v="-189346.17"/>
  </r>
  <r>
    <n v="1972"/>
    <n v="2025"/>
    <s v="Nets"/>
    <d v="2025-10-22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24.76"/>
    <s v="NOK"/>
    <n v="-24.76"/>
    <m/>
    <s v="-189370.93"/>
  </r>
  <r>
    <n v="1973"/>
    <n v="2025"/>
    <s v="Vipps"/>
    <d v="2025-10-2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9.93"/>
    <s v="NOK"/>
    <n v="-59.93"/>
    <m/>
    <s v="-189430.86"/>
  </r>
  <r>
    <n v="1981"/>
    <n v="2025"/>
    <n v="1955"/>
    <d v="2025-10-22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316.95"/>
    <s v="NOK"/>
    <n v="-316.95"/>
    <m/>
    <s v="-189747.81"/>
  </r>
  <r>
    <n v="1982"/>
    <n v="2025"/>
    <s v="Vipps"/>
    <d v="2025-10-2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65.27"/>
    <s v="NOK"/>
    <n v="-265.27"/>
    <m/>
    <s v="-190013.08"/>
  </r>
  <r>
    <n v="1964"/>
    <n v="2025"/>
    <s v="Vipps"/>
    <d v="2025-10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44"/>
    <s v="NOK"/>
    <n v="-544"/>
    <m/>
    <s v="-190557.08"/>
  </r>
  <r>
    <n v="1981"/>
    <n v="2025"/>
    <n v="1955"/>
    <d v="2025-10-23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544.77"/>
    <s v="NOK"/>
    <n v="-544.77"/>
    <m/>
    <s v="-191101.85"/>
  </r>
  <r>
    <n v="1982"/>
    <n v="2025"/>
    <s v="Vipps"/>
    <d v="2025-10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96.16"/>
    <s v="NOK"/>
    <n v="-496.16"/>
    <m/>
    <s v="-191598.01"/>
  </r>
  <r>
    <n v="1964"/>
    <n v="2025"/>
    <s v="Vipps"/>
    <d v="2025-10-2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014.69"/>
    <s v="NOK"/>
    <n v="-1014.69"/>
    <m/>
    <s v="-192612.70"/>
  </r>
  <r>
    <n v="1966"/>
    <n v="2025"/>
    <s v="Innkommende betaling502598006.pdf"/>
    <d v="2025-10-24T00:00:00"/>
    <m/>
    <x v="10"/>
    <x v="10"/>
    <n v="10030"/>
    <s v="Stripe innbetalinger"/>
    <m/>
    <m/>
    <m/>
    <m/>
    <x v="0"/>
    <x v="0"/>
    <m/>
    <m/>
    <m/>
    <m/>
    <n v="0"/>
    <s v="Ingen avgiftsbehandling"/>
    <s v="Innkommende betaling502598006.pdf"/>
    <n v="-2000"/>
    <s v="NOK"/>
    <n v="-2000"/>
    <m/>
    <s v="-194612.70"/>
  </r>
  <r>
    <n v="1970"/>
    <n v="2025"/>
    <s v="Innkommende betaling502598005.pdf"/>
    <d v="2025-10-24T00:00:00"/>
    <m/>
    <x v="10"/>
    <x v="10"/>
    <n v="10030"/>
    <s v="Stripe innbetalinger"/>
    <m/>
    <m/>
    <m/>
    <m/>
    <x v="0"/>
    <x v="0"/>
    <m/>
    <m/>
    <m/>
    <m/>
    <n v="0"/>
    <s v="Ingen avgiftsbehandling"/>
    <s v="Innkommende betaling502598005.pdf"/>
    <n v="-1568"/>
    <s v="NOK"/>
    <n v="-1568"/>
    <m/>
    <s v="-196180.70"/>
  </r>
  <r>
    <n v="1969"/>
    <n v="2025"/>
    <s v="Betaling: Faktura nummer 1164 til Sandvika Byfest v/Rebecca Dolati (10097)"/>
    <d v="2025-10-24T00:00:00"/>
    <m/>
    <x v="10"/>
    <x v="10"/>
    <n v="10097"/>
    <s v="Sandvika Byfest v/Rebecca Dolati"/>
    <m/>
    <m/>
    <m/>
    <s v="Sofi Kulvik"/>
    <x v="1"/>
    <x v="1"/>
    <m/>
    <m/>
    <m/>
    <m/>
    <n v="0"/>
    <s v="Ingen avgiftsbehandling"/>
    <s v="Betaling: Faktura nummer 1164 til Sandvika Byfest v/Rebecca Dolati (10097)"/>
    <n v="-15000"/>
    <s v="NOK"/>
    <n v="-15000"/>
    <n v="1164"/>
    <s v="-211180.70"/>
  </r>
  <r>
    <n v="1979"/>
    <n v="2025"/>
    <s v="Innkommende betaling502598004.pdf"/>
    <d v="2025-10-24T00:00:00"/>
    <m/>
    <x v="10"/>
    <x v="10"/>
    <n v="10030"/>
    <s v="Stripe innbetalinger"/>
    <m/>
    <m/>
    <m/>
    <m/>
    <x v="0"/>
    <x v="0"/>
    <m/>
    <m/>
    <m/>
    <m/>
    <n v="0"/>
    <s v="Ingen avgiftsbehandling"/>
    <s v="Innkommende betaling502598004.pdf"/>
    <n v="-75232"/>
    <s v="NOK"/>
    <n v="-75232"/>
    <m/>
    <s v="-286412.70"/>
  </r>
  <r>
    <n v="1981"/>
    <n v="2025"/>
    <n v="1955"/>
    <d v="2025-10-24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208"/>
    <s v="NOK"/>
    <n v="-208"/>
    <m/>
    <s v="-286620.70"/>
  </r>
  <r>
    <n v="1982"/>
    <n v="2025"/>
    <s v="Vipps"/>
    <d v="2025-10-2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09.48"/>
    <s v="NOK"/>
    <n v="-309.48"/>
    <m/>
    <s v="-286930.18"/>
  </r>
  <r>
    <n v="1964"/>
    <n v="2025"/>
    <s v="Vipps"/>
    <d v="2025-10-2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30.03"/>
    <s v="NOK"/>
    <n v="-730.03"/>
    <m/>
    <s v="-287660.21"/>
  </r>
  <r>
    <n v="1965"/>
    <n v="2025"/>
    <s v="Betaling: Faktura nummer 1165 til Jar Idrettslag (10023)"/>
    <d v="2025-10-27T00:00:00"/>
    <m/>
    <x v="10"/>
    <x v="10"/>
    <n v="10023"/>
    <s v="Jar Idrettslag"/>
    <m/>
    <m/>
    <m/>
    <m/>
    <x v="5"/>
    <x v="5"/>
    <m/>
    <m/>
    <m/>
    <m/>
    <n v="0"/>
    <s v="Ingen avgiftsbehandling"/>
    <s v="Betaling: Faktura nummer 1165 til Jar Idrettslag (10023)"/>
    <n v="-9912.5"/>
    <s v="NOK"/>
    <n v="-9912.5"/>
    <n v="1165"/>
    <s v="-297572.71"/>
  </r>
  <r>
    <n v="1972"/>
    <n v="2025"/>
    <s v="Nets"/>
    <d v="2025-10-27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253.97"/>
    <s v="NOK"/>
    <n v="-1253.97"/>
    <m/>
    <s v="-298826.68"/>
  </r>
  <r>
    <n v="1973"/>
    <n v="2025"/>
    <s v="Vipps"/>
    <d v="2025-10-2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46.82"/>
    <s v="NOK"/>
    <n v="-346.82"/>
    <m/>
    <s v="-299173.50"/>
  </r>
  <r>
    <n v="1973"/>
    <n v="2025"/>
    <s v="Vipps"/>
    <d v="2025-10-27T00:00:00"/>
    <m/>
    <x v="10"/>
    <x v="10"/>
    <n v="10075"/>
    <s v="Nets Branch Norway NUF"/>
    <m/>
    <m/>
    <m/>
    <m/>
    <x v="0"/>
    <x v="0"/>
    <m/>
    <m/>
    <m/>
    <m/>
    <n v="0"/>
    <s v="Ingen avgiftsbehandling"/>
    <s v="Vipps"/>
    <n v="-142.63999999999999"/>
    <s v="NOK"/>
    <n v="-142.63999999999999"/>
    <m/>
    <s v="-299316.14"/>
  </r>
  <r>
    <n v="1989"/>
    <n v="2025"/>
    <s v="Betaling: Faktura nummer 1163 til Kaja Lilledal-Fritzvold (10096)"/>
    <d v="2025-10-27T00:00:00"/>
    <m/>
    <x v="10"/>
    <x v="10"/>
    <n v="10096"/>
    <s v="Kaja Lilledal-Fritzvold"/>
    <m/>
    <m/>
    <m/>
    <s v="Sofi Kulvik"/>
    <x v="6"/>
    <x v="6"/>
    <m/>
    <m/>
    <m/>
    <m/>
    <n v="0"/>
    <s v="Ingen avgiftsbehandling"/>
    <s v="Betaling: Faktura nummer 1163 til Kaja Lilledal-Fritzvold (10096)"/>
    <n v="-2750"/>
    <s v="NOK"/>
    <n v="-2750"/>
    <n v="1163"/>
    <s v="-302066.14"/>
  </r>
  <r>
    <n v="2032"/>
    <n v="2025"/>
    <n v="1955"/>
    <d v="2025-10-27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494.73"/>
    <s v="NOK"/>
    <n v="-494.73"/>
    <m/>
    <s v="-302560.87"/>
  </r>
  <r>
    <n v="2022"/>
    <n v="2025"/>
    <n v="1923"/>
    <d v="2025-10-28T00:00:00"/>
    <m/>
    <x v="10"/>
    <x v="10"/>
    <n v="10031"/>
    <s v="Vipps AS"/>
    <m/>
    <m/>
    <m/>
    <m/>
    <x v="0"/>
    <x v="0"/>
    <m/>
    <m/>
    <m/>
    <m/>
    <n v="0"/>
    <s v="Ingen avgiftsbehandling"/>
    <n v="1923"/>
    <n v="-5876.16"/>
    <s v="NOK"/>
    <n v="-5876.16"/>
    <m/>
    <s v="-308437.03"/>
  </r>
  <r>
    <n v="2022"/>
    <n v="2025"/>
    <n v="1923"/>
    <d v="2025-10-28T00:00:00"/>
    <m/>
    <x v="10"/>
    <x v="10"/>
    <n v="10031"/>
    <s v="Vipps AS"/>
    <m/>
    <m/>
    <m/>
    <m/>
    <x v="0"/>
    <x v="0"/>
    <m/>
    <m/>
    <m/>
    <m/>
    <n v="0"/>
    <s v="Ingen avgiftsbehandling"/>
    <n v="1923"/>
    <n v="-1736.58"/>
    <s v="NOK"/>
    <n v="-1736.58"/>
    <m/>
    <s v="-310173.61"/>
  </r>
  <r>
    <n v="2022"/>
    <n v="2025"/>
    <n v="1923"/>
    <d v="2025-10-28T00:00:00"/>
    <m/>
    <x v="10"/>
    <x v="10"/>
    <n v="10031"/>
    <s v="Vipps AS"/>
    <m/>
    <m/>
    <m/>
    <m/>
    <x v="0"/>
    <x v="0"/>
    <m/>
    <m/>
    <m/>
    <m/>
    <n v="0"/>
    <s v="Ingen avgiftsbehandling"/>
    <n v="1923"/>
    <n v="-178.3"/>
    <s v="NOK"/>
    <n v="-178.3"/>
    <m/>
    <s v="-310351.91"/>
  </r>
  <r>
    <n v="2022"/>
    <n v="2025"/>
    <n v="1923"/>
    <d v="2025-10-28T00:00:00"/>
    <m/>
    <x v="10"/>
    <x v="10"/>
    <n v="10031"/>
    <s v="Vipps AS"/>
    <m/>
    <m/>
    <m/>
    <m/>
    <x v="0"/>
    <x v="0"/>
    <m/>
    <m/>
    <m/>
    <m/>
    <n v="0"/>
    <s v="Ingen avgiftsbehandling"/>
    <n v="1923"/>
    <n v="-24.56"/>
    <s v="NOK"/>
    <n v="-24.56"/>
    <m/>
    <s v="-310376.47"/>
  </r>
  <r>
    <n v="2026"/>
    <n v="2025"/>
    <s v="Innkommende betaling503583936.pdf"/>
    <d v="2025-10-28T00:00:00"/>
    <m/>
    <x v="10"/>
    <x v="10"/>
    <n v="10030"/>
    <s v="Stripe innbetalinger"/>
    <m/>
    <m/>
    <m/>
    <m/>
    <x v="0"/>
    <x v="0"/>
    <m/>
    <m/>
    <m/>
    <m/>
    <n v="0"/>
    <s v="Ingen avgiftsbehandling"/>
    <s v="Innkommende betaling503583936.pdf"/>
    <n v="-8398"/>
    <s v="NOK"/>
    <n v="-8398"/>
    <m/>
    <s v="-318774.47"/>
  </r>
  <r>
    <n v="2027"/>
    <n v="2025"/>
    <n v="1913"/>
    <d v="2025-10-28T00:00:00"/>
    <m/>
    <x v="10"/>
    <x v="10"/>
    <n v="10031"/>
    <s v="Vipps AS"/>
    <m/>
    <m/>
    <m/>
    <m/>
    <x v="0"/>
    <x v="0"/>
    <m/>
    <m/>
    <m/>
    <m/>
    <n v="0"/>
    <s v="Ingen avgiftsbehandling"/>
    <n v="1913"/>
    <n v="-392.02"/>
    <s v="NOK"/>
    <n v="-392.02"/>
    <m/>
    <s v="-319166.49"/>
  </r>
  <r>
    <n v="2035"/>
    <n v="2025"/>
    <n v="1929"/>
    <d v="2025-10-28T00:00:00"/>
    <m/>
    <x v="10"/>
    <x v="10"/>
    <n v="10031"/>
    <s v="Vipps AS"/>
    <m/>
    <m/>
    <m/>
    <m/>
    <x v="0"/>
    <x v="0"/>
    <m/>
    <m/>
    <m/>
    <m/>
    <n v="0"/>
    <s v="Ingen avgiftsbehandling"/>
    <n v="1929"/>
    <n v="-24.56"/>
    <s v="NOK"/>
    <n v="-24.56"/>
    <m/>
    <s v="-319191.05"/>
  </r>
  <r>
    <n v="2035"/>
    <n v="2025"/>
    <n v="1929"/>
    <d v="2025-10-28T00:00:00"/>
    <m/>
    <x v="10"/>
    <x v="10"/>
    <n v="10031"/>
    <s v="Vipps AS"/>
    <m/>
    <m/>
    <m/>
    <m/>
    <x v="0"/>
    <x v="0"/>
    <m/>
    <m/>
    <m/>
    <m/>
    <n v="0"/>
    <s v="Ingen avgiftsbehandling"/>
    <n v="1929"/>
    <n v="-59.93"/>
    <s v="NOK"/>
    <n v="-59.93"/>
    <m/>
    <s v="-319250.98"/>
  </r>
  <r>
    <n v="2035"/>
    <n v="2025"/>
    <n v="1929"/>
    <d v="2025-10-28T00:00:00"/>
    <m/>
    <x v="10"/>
    <x v="10"/>
    <n v="10075"/>
    <s v="Nets Branch Norway NUF"/>
    <m/>
    <m/>
    <m/>
    <m/>
    <x v="0"/>
    <x v="0"/>
    <m/>
    <m/>
    <m/>
    <m/>
    <n v="0"/>
    <s v="Ingen avgiftsbehandling"/>
    <n v="1929"/>
    <n v="-96.08"/>
    <s v="NOK"/>
    <n v="-96.08"/>
    <m/>
    <s v="-319347.06"/>
  </r>
  <r>
    <n v="2035"/>
    <n v="2025"/>
    <n v="1929"/>
    <d v="2025-10-28T00:00:00"/>
    <m/>
    <x v="10"/>
    <x v="10"/>
    <n v="10075"/>
    <s v="Nets Branch Norway NUF"/>
    <m/>
    <m/>
    <m/>
    <m/>
    <x v="0"/>
    <x v="0"/>
    <m/>
    <m/>
    <m/>
    <m/>
    <n v="0"/>
    <s v="Ingen avgiftsbehandling"/>
    <n v="1929"/>
    <n v="-49.52"/>
    <s v="NOK"/>
    <n v="-49.52"/>
    <m/>
    <s v="-319396.58"/>
  </r>
  <r>
    <n v="2035"/>
    <n v="2025"/>
    <n v="1929"/>
    <d v="2025-10-28T00:00:00"/>
    <m/>
    <x v="10"/>
    <x v="10"/>
    <n v="10075"/>
    <s v="Nets Branch Norway NUF"/>
    <m/>
    <m/>
    <m/>
    <m/>
    <x v="0"/>
    <x v="0"/>
    <m/>
    <m/>
    <m/>
    <m/>
    <n v="0"/>
    <s v="Ingen avgiftsbehandling"/>
    <n v="1929"/>
    <n v="-49.52"/>
    <s v="NOK"/>
    <n v="-49.52"/>
    <m/>
    <s v="-319446.10"/>
  </r>
  <r>
    <n v="2022"/>
    <n v="2025"/>
    <n v="1923"/>
    <d v="2025-10-29T00:00:00"/>
    <m/>
    <x v="10"/>
    <x v="10"/>
    <n v="10031"/>
    <s v="Vipps AS"/>
    <m/>
    <m/>
    <m/>
    <m/>
    <x v="0"/>
    <x v="0"/>
    <m/>
    <m/>
    <m/>
    <m/>
    <n v="0"/>
    <s v="Ingen avgiftsbehandling"/>
    <n v="1923"/>
    <n v="-201.72"/>
    <s v="NOK"/>
    <n v="-201.72"/>
    <m/>
    <s v="-319647.82"/>
  </r>
  <r>
    <n v="2032"/>
    <n v="2025"/>
    <n v="1955"/>
    <d v="2025-10-29T00:00:00"/>
    <m/>
    <x v="10"/>
    <x v="10"/>
    <n v="10075"/>
    <s v="Nets Branch Norway NUF"/>
    <m/>
    <m/>
    <m/>
    <m/>
    <x v="0"/>
    <x v="0"/>
    <m/>
    <m/>
    <m/>
    <m/>
    <n v="0"/>
    <s v="Ingen avgiftsbehandling"/>
    <n v="1955"/>
    <n v="-24.76"/>
    <s v="NOK"/>
    <n v="-24.76"/>
    <m/>
    <s v="-319672.58"/>
  </r>
  <r>
    <n v="2032"/>
    <n v="2025"/>
    <n v="1955"/>
    <d v="2025-10-29T00:00:00"/>
    <m/>
    <x v="10"/>
    <x v="10"/>
    <n v="10031"/>
    <s v="Vipps AS"/>
    <m/>
    <m/>
    <m/>
    <m/>
    <x v="0"/>
    <x v="0"/>
    <m/>
    <m/>
    <m/>
    <m/>
    <n v="0"/>
    <s v="Ingen avgiftsbehandling"/>
    <n v="1955"/>
    <n v="-835.12"/>
    <s v="NOK"/>
    <n v="-835.12"/>
    <m/>
    <s v="-320507.70"/>
  </r>
  <r>
    <n v="2032"/>
    <n v="2025"/>
    <n v="1955"/>
    <d v="2025-10-29T00:00:00"/>
    <m/>
    <x v="10"/>
    <x v="10"/>
    <n v="10031"/>
    <s v="Vipps AS"/>
    <m/>
    <m/>
    <m/>
    <m/>
    <x v="0"/>
    <x v="0"/>
    <m/>
    <m/>
    <m/>
    <m/>
    <n v="0"/>
    <s v="Ingen avgiftsbehandling"/>
    <n v="1955"/>
    <n v="-63.86"/>
    <s v="NOK"/>
    <n v="-63.86"/>
    <m/>
    <s v="-320571.56"/>
  </r>
  <r>
    <n v="1001169"/>
    <n v="2025"/>
    <s v="Faktura nummer 1169 til Megaflis AS (10006)"/>
    <d v="2025-10-30T00:00:00"/>
    <d v="2025-11-09T00:00:00"/>
    <x v="10"/>
    <x v="10"/>
    <n v="10006"/>
    <s v="Megaflis AS"/>
    <m/>
    <m/>
    <m/>
    <s v="Sofi Kulvik"/>
    <x v="6"/>
    <x v="6"/>
    <m/>
    <m/>
    <m/>
    <m/>
    <n v="0"/>
    <s v="Ingen avgiftsbehandling"/>
    <s v="Faktura nummer 1169 til Megaflis AS (10006)"/>
    <n v="43750"/>
    <s v="NOK"/>
    <n v="43750"/>
    <n v="1169"/>
    <s v="-276821.56"/>
  </r>
  <r>
    <n v="1001170"/>
    <n v="2025"/>
    <s v="Faktura nummer 1170 til Bull Ski &amp; Kajakk AS (10100)"/>
    <d v="2025-10-30T00:00:00"/>
    <d v="2025-11-09T00:00:00"/>
    <x v="10"/>
    <x v="10"/>
    <n v="10100"/>
    <s v="Bull Ski &amp; Kajakk AS"/>
    <m/>
    <m/>
    <m/>
    <s v="Sofi Kulvik"/>
    <x v="6"/>
    <x v="6"/>
    <m/>
    <m/>
    <m/>
    <m/>
    <n v="0"/>
    <s v="Ingen avgiftsbehandling"/>
    <s v="Faktura nummer 1170 til Bull Ski &amp; Kajakk AS (10100)"/>
    <n v="12500"/>
    <s v="NOK"/>
    <n v="12500"/>
    <n v="1170"/>
    <s v="-264321.56"/>
  </r>
  <r>
    <n v="1001171"/>
    <n v="2025"/>
    <s v="Faktura nummer 1171 til Jar Idrettslag (10023)"/>
    <d v="2025-10-30T00:00:00"/>
    <d v="2025-11-09T00:00:00"/>
    <x v="10"/>
    <x v="10"/>
    <n v="10023"/>
    <s v="Jar Idrettslag"/>
    <m/>
    <m/>
    <m/>
    <m/>
    <x v="5"/>
    <x v="5"/>
    <m/>
    <m/>
    <m/>
    <m/>
    <n v="0"/>
    <s v="Ingen avgiftsbehandling"/>
    <s v="Faktura nummer 1171 til Jar Idrettslag (10023)"/>
    <n v="8000"/>
    <s v="NOK"/>
    <n v="8000"/>
    <n v="1171"/>
    <s v="-256321.56"/>
  </r>
  <r>
    <n v="1001172"/>
    <n v="2025"/>
    <s v="Faktura nummer 1172 til Anette Lynaas Meek (10089)"/>
    <d v="2025-10-30T00:00:00"/>
    <d v="2025-11-09T00:00:00"/>
    <x v="10"/>
    <x v="10"/>
    <n v="10089"/>
    <s v="Anette Lynaas Meek"/>
    <m/>
    <m/>
    <m/>
    <m/>
    <x v="0"/>
    <x v="0"/>
    <m/>
    <m/>
    <m/>
    <m/>
    <n v="0"/>
    <s v="Ingen avgiftsbehandling"/>
    <s v="Faktura nummer 1172 til Anette Lynaas Meek (10089)"/>
    <n v="4700"/>
    <s v="NOK"/>
    <n v="4700"/>
    <n v="1172"/>
    <s v="-251621.56"/>
  </r>
  <r>
    <n v="1001173"/>
    <n v="2025"/>
    <s v="Faktura nummer 1173 til Globus Event Astri Østvik Morin (10064)"/>
    <d v="2025-10-30T00:00:00"/>
    <d v="2025-11-09T00:00:00"/>
    <x v="10"/>
    <x v="10"/>
    <n v="10064"/>
    <s v="Globus Event Astri Østvik Morin"/>
    <m/>
    <m/>
    <m/>
    <s v="Sofi Kulvik"/>
    <x v="4"/>
    <x v="4"/>
    <m/>
    <m/>
    <m/>
    <m/>
    <n v="0"/>
    <s v="Ingen avgiftsbehandling"/>
    <s v="Faktura nummer 1173 til Globus Event Astri Østvik Morin (10064)"/>
    <n v="1800"/>
    <s v="NOK"/>
    <n v="1800"/>
    <n v="1173"/>
    <s v="-249821.56"/>
  </r>
  <r>
    <n v="1001174"/>
    <n v="2025"/>
    <s v="Faktura nummer 1174 til Mower Spesialisten AS (10049)"/>
    <d v="2025-10-30T00:00:00"/>
    <d v="2025-11-09T00:00:00"/>
    <x v="10"/>
    <x v="10"/>
    <n v="10049"/>
    <s v="Mower Spesialisten AS"/>
    <m/>
    <m/>
    <m/>
    <s v="Sofi Kulvik"/>
    <x v="4"/>
    <x v="4"/>
    <m/>
    <m/>
    <m/>
    <m/>
    <n v="0"/>
    <s v="Ingen avgiftsbehandling"/>
    <s v="Faktura nummer 1174 til Mower Spesialisten AS (10049)"/>
    <n v="4000"/>
    <s v="NOK"/>
    <n v="4000"/>
    <n v="1174"/>
    <s v="-245821.56"/>
  </r>
  <r>
    <n v="1001175"/>
    <n v="2025"/>
    <s v="Faktura nummer 1175 til Skui Gård Lars Lauritzsen (10028)"/>
    <d v="2025-10-30T00:00:00"/>
    <d v="2025-11-09T00:00:00"/>
    <x v="10"/>
    <x v="10"/>
    <n v="10028"/>
    <s v="Skui Gård Lars Lauritzsen"/>
    <m/>
    <m/>
    <m/>
    <m/>
    <x v="4"/>
    <x v="4"/>
    <m/>
    <m/>
    <m/>
    <m/>
    <n v="0"/>
    <s v="Ingen avgiftsbehandling"/>
    <s v="Faktura nummer 1175 til Skui Gård Lars Lauritzsen (10028)"/>
    <n v="3500"/>
    <s v="NOK"/>
    <n v="3500"/>
    <n v="1175"/>
    <s v="-242321.56"/>
  </r>
  <r>
    <n v="1001176"/>
    <n v="2025"/>
    <s v="Faktura nummer 1176 til Tømrermester Espen Claussen AS (10050)"/>
    <d v="2025-10-30T00:00:00"/>
    <d v="2025-11-09T00:00:00"/>
    <x v="10"/>
    <x v="10"/>
    <n v="10050"/>
    <s v="Tømrermester Espen Claussen AS"/>
    <m/>
    <m/>
    <m/>
    <s v="Sofi Kulvik"/>
    <x v="4"/>
    <x v="4"/>
    <m/>
    <m/>
    <m/>
    <m/>
    <n v="0"/>
    <s v="Ingen avgiftsbehandling"/>
    <s v="Faktura nummer 1176 til Tømrermester Espen Claussen AS (10050)"/>
    <n v="3500"/>
    <s v="NOK"/>
    <n v="3500"/>
    <n v="1176"/>
    <s v="-238821.56"/>
  </r>
  <r>
    <n v="1001177"/>
    <n v="2025"/>
    <s v="Faktura nummer 1177 til Hans Claussen AS (10051)"/>
    <d v="2025-10-30T00:00:00"/>
    <d v="2025-11-09T00:00:00"/>
    <x v="10"/>
    <x v="10"/>
    <n v="10051"/>
    <s v="Hans Claussen AS"/>
    <m/>
    <m/>
    <m/>
    <s v="Sofi Kulvik"/>
    <x v="4"/>
    <x v="4"/>
    <m/>
    <m/>
    <m/>
    <m/>
    <n v="0"/>
    <s v="Ingen avgiftsbehandling"/>
    <s v="Faktura nummer 1177 til Hans Claussen AS (10051)"/>
    <n v="2500"/>
    <s v="NOK"/>
    <n v="2500"/>
    <n v="1177"/>
    <s v="-236321.56"/>
  </r>
  <r>
    <n v="1001178"/>
    <n v="2025"/>
    <s v="Faktura nummer 1178 til Bilspesialisten Asker og Bærum AS (10052)"/>
    <d v="2025-10-30T00:00:00"/>
    <d v="2025-11-09T00:00:00"/>
    <x v="10"/>
    <x v="10"/>
    <n v="10052"/>
    <s v="Bilspesialisten Asker og Bærum AS"/>
    <m/>
    <m/>
    <m/>
    <s v="Sofi Kulvik"/>
    <x v="4"/>
    <x v="4"/>
    <m/>
    <m/>
    <m/>
    <m/>
    <n v="0"/>
    <s v="Ingen avgiftsbehandling"/>
    <s v="Faktura nummer 1178 til Bilspesialisten Asker og Bærum AS (10052)"/>
    <n v="3500"/>
    <s v="NOK"/>
    <n v="3500"/>
    <n v="1178"/>
    <s v="-232821.56"/>
  </r>
  <r>
    <n v="1001179"/>
    <n v="2025"/>
    <s v="Faktura nummer 1179 til Solberg Glass AS (10053)"/>
    <d v="2025-10-30T00:00:00"/>
    <d v="2025-11-09T00:00:00"/>
    <x v="10"/>
    <x v="10"/>
    <n v="10053"/>
    <s v="Solberg Glass AS"/>
    <m/>
    <m/>
    <m/>
    <s v="Sofi Kulvik"/>
    <x v="4"/>
    <x v="4"/>
    <m/>
    <m/>
    <m/>
    <m/>
    <n v="0"/>
    <s v="Ingen avgiftsbehandling"/>
    <s v="Faktura nummer 1179 til Solberg Glass AS (10053)"/>
    <n v="2500"/>
    <s v="NOK"/>
    <n v="2500"/>
    <n v="1179"/>
    <s v="-230321.56"/>
  </r>
  <r>
    <n v="1001180"/>
    <n v="2025"/>
    <s v="Faktura nummer 1180 til Nansen Elektro AS (10054)"/>
    <d v="2025-10-30T00:00:00"/>
    <d v="2025-11-09T00:00:00"/>
    <x v="10"/>
    <x v="10"/>
    <n v="10054"/>
    <s v="Nansen Elektro AS"/>
    <m/>
    <m/>
    <m/>
    <s v="Sofi Kulvik"/>
    <x v="4"/>
    <x v="4"/>
    <m/>
    <m/>
    <m/>
    <m/>
    <n v="0"/>
    <s v="Ingen avgiftsbehandling"/>
    <s v="Faktura nummer 1180 til Nansen Elektro AS (10054)"/>
    <n v="2500"/>
    <s v="NOK"/>
    <n v="2500"/>
    <n v="1180"/>
    <s v="-227821.56"/>
  </r>
  <r>
    <n v="2022"/>
    <n v="2025"/>
    <n v="1923"/>
    <d v="2025-10-30T00:00:00"/>
    <m/>
    <x v="10"/>
    <x v="10"/>
    <n v="10031"/>
    <s v="Vipps AS"/>
    <m/>
    <m/>
    <m/>
    <m/>
    <x v="0"/>
    <x v="0"/>
    <m/>
    <m/>
    <m/>
    <m/>
    <n v="0"/>
    <s v="Ingen avgiftsbehandling"/>
    <n v="1923"/>
    <n v="-833.34"/>
    <s v="NOK"/>
    <n v="-833.34"/>
    <m/>
    <s v="-228654.90"/>
  </r>
  <r>
    <n v="2025"/>
    <n v="2025"/>
    <n v="1993"/>
    <d v="2025-10-30T00:00:00"/>
    <m/>
    <x v="10"/>
    <x v="10"/>
    <n v="10031"/>
    <s v="Vipps AS"/>
    <m/>
    <m/>
    <m/>
    <m/>
    <x v="0"/>
    <x v="0"/>
    <m/>
    <m/>
    <m/>
    <m/>
    <n v="0"/>
    <s v="Ingen avgiftsbehandling"/>
    <n v="1993"/>
    <n v="-294.75"/>
    <s v="NOK"/>
    <n v="-294.75"/>
    <m/>
    <s v="-228949.65"/>
  </r>
  <r>
    <n v="1001181"/>
    <n v="2025"/>
    <s v="Faktura nummer 1181 til Jar Idrettslag (10023)"/>
    <d v="2025-10-31T00:00:00"/>
    <d v="2025-11-10T00:00:00"/>
    <x v="10"/>
    <x v="10"/>
    <n v="10023"/>
    <s v="Jar Idrettslag"/>
    <m/>
    <m/>
    <m/>
    <m/>
    <x v="5"/>
    <x v="5"/>
    <m/>
    <m/>
    <m/>
    <m/>
    <n v="0"/>
    <s v="Ingen avgiftsbehandling"/>
    <s v="Faktura nummer 1181 til Jar Idrettslag (10023)"/>
    <n v="24262"/>
    <s v="NOK"/>
    <n v="24262"/>
    <n v="1181"/>
    <s v="-204687.65"/>
  </r>
  <r>
    <n v="1001182"/>
    <n v="2025"/>
    <s v="Faktura nummer 1182 til Jar Idrettslag (10023)"/>
    <d v="2025-10-31T00:00:00"/>
    <d v="2025-11-10T00:00:00"/>
    <x v="10"/>
    <x v="10"/>
    <n v="10023"/>
    <s v="Jar Idrettslag"/>
    <m/>
    <m/>
    <m/>
    <m/>
    <x v="5"/>
    <x v="5"/>
    <m/>
    <m/>
    <m/>
    <m/>
    <n v="0"/>
    <s v="Ingen avgiftsbehandling"/>
    <s v="Faktura nummer 1182 til Jar Idrettslag (10023)"/>
    <n v="7975"/>
    <s v="NOK"/>
    <n v="7975"/>
    <n v="1182"/>
    <s v="-196712.65"/>
  </r>
  <r>
    <n v="2021"/>
    <n v="2025"/>
    <n v="1920"/>
    <d v="2025-10-31T00:00:00"/>
    <m/>
    <x v="10"/>
    <x v="10"/>
    <n v="10031"/>
    <s v="Vipps AS"/>
    <m/>
    <m/>
    <m/>
    <m/>
    <x v="0"/>
    <x v="0"/>
    <m/>
    <m/>
    <m/>
    <m/>
    <n v="0"/>
    <s v="Ingen avgiftsbehandling"/>
    <n v="1920"/>
    <n v="-589.5"/>
    <s v="NOK"/>
    <n v="-589.5"/>
    <m/>
    <s v="-197302.15"/>
  </r>
  <r>
    <n v="2022"/>
    <n v="2025"/>
    <n v="1923"/>
    <d v="2025-10-31T00:00:00"/>
    <m/>
    <x v="10"/>
    <x v="10"/>
    <n v="10031"/>
    <s v="Vipps AS"/>
    <m/>
    <m/>
    <m/>
    <m/>
    <x v="0"/>
    <x v="0"/>
    <m/>
    <m/>
    <m/>
    <m/>
    <n v="0"/>
    <s v="Ingen avgiftsbehandling"/>
    <n v="1923"/>
    <n v="-58.46"/>
    <s v="NOK"/>
    <n v="-58.46"/>
    <m/>
    <s v="-197360.61"/>
  </r>
  <r>
    <n v="2027"/>
    <n v="2025"/>
    <n v="1913"/>
    <d v="2025-10-31T00:00:00"/>
    <m/>
    <x v="10"/>
    <x v="10"/>
    <n v="10031"/>
    <s v="Vipps AS"/>
    <m/>
    <m/>
    <m/>
    <m/>
    <x v="0"/>
    <x v="0"/>
    <m/>
    <m/>
    <m/>
    <m/>
    <n v="0"/>
    <s v="Ingen avgiftsbehandling"/>
    <n v="1913"/>
    <n v="-245.62"/>
    <s v="NOK"/>
    <n v="-245.62"/>
    <m/>
    <s v="-197606.23"/>
  </r>
  <r>
    <n v="2039"/>
    <n v="2025"/>
    <n v="1934"/>
    <d v="2025-10-31T00:00:00"/>
    <m/>
    <x v="10"/>
    <x v="10"/>
    <n v="10031"/>
    <s v="Vipps AS"/>
    <m/>
    <m/>
    <m/>
    <m/>
    <x v="0"/>
    <x v="0"/>
    <m/>
    <m/>
    <m/>
    <m/>
    <n v="0"/>
    <s v="Ingen avgiftsbehandling"/>
    <n v="1934"/>
    <n v="-491.25"/>
    <s v="NOK"/>
    <n v="-491.25"/>
    <m/>
    <s v="-198097.48"/>
  </r>
  <r>
    <n v="2102"/>
    <n v="2025"/>
    <m/>
    <d v="2025-11-0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50.24"/>
    <s v="NOK"/>
    <n v="-450.24"/>
    <m/>
    <s v="-198547.72"/>
  </r>
  <r>
    <n v="2106"/>
    <n v="2025"/>
    <m/>
    <d v="2025-11-0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52.28"/>
    <s v="NOK"/>
    <n v="-152.28"/>
    <m/>
    <s v="-198700.00"/>
  </r>
  <r>
    <n v="2106"/>
    <n v="2025"/>
    <m/>
    <d v="2025-11-03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293.31"/>
    <s v="NOK"/>
    <n v="-1293.31"/>
    <m/>
    <s v="-199993.31"/>
  </r>
  <r>
    <n v="2106"/>
    <n v="2025"/>
    <m/>
    <d v="2025-11-03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65.41"/>
    <s v="NOK"/>
    <n v="-165.41"/>
    <m/>
    <s v="-200158.72"/>
  </r>
  <r>
    <n v="2122"/>
    <n v="2025"/>
    <m/>
    <d v="2025-11-0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73.75"/>
    <s v="NOK"/>
    <n v="-1473.75"/>
    <m/>
    <s v="-201632.47"/>
  </r>
  <r>
    <n v="2122"/>
    <n v="2025"/>
    <m/>
    <d v="2025-11-03T00:00:00"/>
    <m/>
    <x v="10"/>
    <x v="10"/>
    <n v="10030"/>
    <s v="Stripe innbetalinger"/>
    <m/>
    <m/>
    <m/>
    <m/>
    <x v="0"/>
    <x v="0"/>
    <m/>
    <m/>
    <m/>
    <m/>
    <n v="0"/>
    <s v="Ingen avgiftsbehandling"/>
    <s v="Vipps"/>
    <n v="-52927"/>
    <s v="NOK"/>
    <n v="-52927"/>
    <m/>
    <s v="-254559.47"/>
  </r>
  <r>
    <n v="2122"/>
    <n v="2025"/>
    <m/>
    <d v="2025-11-0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8.599999999999994"/>
    <s v="NOK"/>
    <n v="-78.599999999999994"/>
    <m/>
    <s v="-254638.07"/>
  </r>
  <r>
    <n v="2102"/>
    <n v="2025"/>
    <m/>
    <d v="2025-11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830.48"/>
    <s v="NOK"/>
    <n v="-6830.48"/>
    <m/>
    <s v="-261468.55"/>
  </r>
  <r>
    <n v="2102"/>
    <n v="2025"/>
    <m/>
    <d v="2025-11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310.11"/>
    <s v="NOK"/>
    <n v="-3310.11"/>
    <m/>
    <s v="-264778.66"/>
  </r>
  <r>
    <n v="2106"/>
    <n v="2025"/>
    <m/>
    <d v="2025-11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54.25"/>
    <s v="NOK"/>
    <n v="-154.25"/>
    <m/>
    <s v="-264932.91"/>
  </r>
  <r>
    <n v="2111"/>
    <n v="2025"/>
    <s v="Betaling for faktura nummer 1178"/>
    <d v="2025-11-04T00:00:00"/>
    <m/>
    <x v="10"/>
    <x v="10"/>
    <n v="10052"/>
    <s v="Bilspesialisten Asker og Bærum AS"/>
    <m/>
    <m/>
    <m/>
    <s v="Sofi Kulvik"/>
    <x v="4"/>
    <x v="4"/>
    <m/>
    <m/>
    <m/>
    <m/>
    <n v="0"/>
    <s v="Ingen avgiftsbehandling"/>
    <s v="Betaling: Faktura nummer 1178 til Bilspesialisten Asker og Bærum AS (10052)"/>
    <n v="-3500"/>
    <s v="NOK"/>
    <n v="-3500"/>
    <n v="1178"/>
    <s v="-268432.91"/>
  </r>
  <r>
    <n v="2122"/>
    <n v="2025"/>
    <m/>
    <d v="2025-11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26.37"/>
    <s v="NOK"/>
    <n v="-1326.37"/>
    <m/>
    <s v="-269759.28"/>
  </r>
  <r>
    <n v="2122"/>
    <n v="2025"/>
    <m/>
    <d v="2025-11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8470.310000000001"/>
    <s v="NOK"/>
    <n v="-18470.310000000001"/>
    <m/>
    <s v="-288229.59"/>
  </r>
  <r>
    <n v="2122"/>
    <n v="2025"/>
    <m/>
    <d v="2025-11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91.25"/>
    <s v="NOK"/>
    <n v="-491.25"/>
    <m/>
    <s v="-288720.84"/>
  </r>
  <r>
    <n v="2122"/>
    <n v="2025"/>
    <m/>
    <d v="2025-11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73.75"/>
    <s v="NOK"/>
    <n v="-1473.75"/>
    <m/>
    <s v="-290194.59"/>
  </r>
  <r>
    <n v="2122"/>
    <n v="2025"/>
    <m/>
    <d v="2025-11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.95"/>
    <s v="NOK"/>
    <n v="-58.95"/>
    <m/>
    <s v="-290253.54"/>
  </r>
  <r>
    <n v="2122"/>
    <n v="2025"/>
    <m/>
    <d v="2025-11-0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17.9"/>
    <s v="NOK"/>
    <n v="-117.9"/>
    <m/>
    <s v="-290371.44"/>
  </r>
  <r>
    <n v="2102"/>
    <n v="2025"/>
    <m/>
    <d v="2025-11-0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76.85"/>
    <s v="NOK"/>
    <n v="-776.85"/>
    <m/>
    <s v="-291148.29"/>
  </r>
  <r>
    <n v="2106"/>
    <n v="2025"/>
    <m/>
    <d v="2025-11-0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.47"/>
    <s v="NOK"/>
    <n v="-29.47"/>
    <m/>
    <s v="-291177.76"/>
  </r>
  <r>
    <n v="2106"/>
    <n v="2025"/>
    <m/>
    <d v="2025-11-05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34.71"/>
    <s v="NOK"/>
    <n v="-134.71"/>
    <m/>
    <s v="-291312.47"/>
  </r>
  <r>
    <n v="2122"/>
    <n v="2025"/>
    <m/>
    <d v="2025-11-0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2.5"/>
    <s v="NOK"/>
    <n v="-982.5"/>
    <m/>
    <s v="-292294.97"/>
  </r>
  <r>
    <n v="2102"/>
    <n v="2025"/>
    <m/>
    <d v="2025-11-0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21.54000000000002"/>
    <s v="NOK"/>
    <n v="-321.54000000000002"/>
    <m/>
    <s v="-292616.51"/>
  </r>
  <r>
    <n v="2106"/>
    <n v="2025"/>
    <m/>
    <d v="2025-11-0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4.56"/>
    <s v="NOK"/>
    <n v="-24.56"/>
    <m/>
    <s v="-292641.07"/>
  </r>
  <r>
    <n v="2108"/>
    <n v="2025"/>
    <m/>
    <d v="2025-11-0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.75"/>
    <s v="NOK"/>
    <n v="-294.75"/>
    <m/>
    <s v="-292935.82"/>
  </r>
  <r>
    <n v="2112"/>
    <n v="2025"/>
    <s v="Betaling for faktura nummer 1179"/>
    <d v="2025-11-06T00:00:00"/>
    <m/>
    <x v="10"/>
    <x v="10"/>
    <n v="10053"/>
    <s v="Solberg Glass AS"/>
    <m/>
    <m/>
    <m/>
    <s v="Sofi Kulvik"/>
    <x v="4"/>
    <x v="4"/>
    <m/>
    <m/>
    <m/>
    <m/>
    <n v="0"/>
    <s v="Ingen avgiftsbehandling"/>
    <s v="Betaling: Faktura nummer 1179 til Solberg Glass AS (10053)"/>
    <n v="-2500"/>
    <s v="NOK"/>
    <n v="-2500"/>
    <n v="1179"/>
    <s v="-295435.82"/>
  </r>
  <r>
    <n v="2122"/>
    <n v="2025"/>
    <m/>
    <d v="2025-11-0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2.5"/>
    <s v="NOK"/>
    <n v="-982.5"/>
    <m/>
    <s v="-296418.32"/>
  </r>
  <r>
    <n v="2166"/>
    <n v="2025"/>
    <s v="Betaling for faktura nummer 1172"/>
    <d v="2025-11-06T00:00:00"/>
    <m/>
    <x v="10"/>
    <x v="10"/>
    <n v="10089"/>
    <s v="Anette Lynaas Meek"/>
    <m/>
    <m/>
    <m/>
    <m/>
    <x v="0"/>
    <x v="0"/>
    <m/>
    <m/>
    <m/>
    <m/>
    <n v="0"/>
    <s v="Ingen avgiftsbehandling"/>
    <s v="Betaling: Faktura nummer 1172 til Anette Lynaas Meek (10089)"/>
    <n v="-4700"/>
    <s v="NOK"/>
    <n v="-4700"/>
    <n v="1172"/>
    <s v="-301118.32"/>
  </r>
  <r>
    <n v="2102"/>
    <n v="2025"/>
    <m/>
    <d v="2025-11-0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699.82"/>
    <s v="NOK"/>
    <n v="-699.82"/>
    <m/>
    <s v="-301818.14"/>
  </r>
  <r>
    <n v="2106"/>
    <n v="2025"/>
    <m/>
    <d v="2025-11-07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22.71"/>
    <s v="NOK"/>
    <n v="-22.71"/>
    <m/>
    <s v="-301840.85"/>
  </r>
  <r>
    <n v="2122"/>
    <n v="2025"/>
    <m/>
    <d v="2025-11-0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91.25"/>
    <s v="NOK"/>
    <n v="-491.25"/>
    <m/>
    <s v="-302332.10"/>
  </r>
  <r>
    <n v="2135"/>
    <n v="2025"/>
    <m/>
    <d v="2025-11-07T00:00:00"/>
    <m/>
    <x v="10"/>
    <x v="10"/>
    <n v="10031"/>
    <s v="Vipps AS"/>
    <m/>
    <m/>
    <m/>
    <m/>
    <x v="0"/>
    <x v="0"/>
    <m/>
    <m/>
    <m/>
    <m/>
    <n v="0"/>
    <s v="Ingen avgiftsbehandling"/>
    <m/>
    <n v="-1061.0999999999999"/>
    <s v="NOK"/>
    <n v="-1061.0999999999999"/>
    <m/>
    <s v="-303393.20"/>
  </r>
  <r>
    <n v="2159"/>
    <n v="2025"/>
    <s v="Innkommende betaling507386261.pdf"/>
    <d v="2025-11-07T00:00:00"/>
    <m/>
    <x v="10"/>
    <x v="10"/>
    <n v="10036"/>
    <s v="Rubic AS"/>
    <m/>
    <m/>
    <m/>
    <m/>
    <x v="0"/>
    <x v="0"/>
    <m/>
    <m/>
    <m/>
    <m/>
    <n v="0"/>
    <s v="Ingen avgiftsbehandling"/>
    <s v="Innkommende betaling507386261.pdf"/>
    <n v="-41511.82"/>
    <s v="NOK"/>
    <n v="-41511.82"/>
    <m/>
    <s v="-344905.02"/>
  </r>
  <r>
    <n v="2159"/>
    <n v="2025"/>
    <s v="Innkommende betaling507386261.pdf"/>
    <d v="2025-11-07T00:00:00"/>
    <m/>
    <x v="10"/>
    <x v="10"/>
    <n v="10036"/>
    <s v="Rubic AS"/>
    <m/>
    <m/>
    <m/>
    <m/>
    <x v="0"/>
    <x v="0"/>
    <m/>
    <m/>
    <m/>
    <m/>
    <n v="0"/>
    <s v="Ingen avgiftsbehandling"/>
    <s v="Innkommende betaling507386261.pdf"/>
    <n v="-1687.5"/>
    <s v="NOK"/>
    <n v="-1687.5"/>
    <m/>
    <s v="-346592.52"/>
  </r>
  <r>
    <n v="2159"/>
    <n v="2025"/>
    <s v="Innkommende betaling507386261.pdf"/>
    <d v="2025-11-07T00:00:00"/>
    <m/>
    <x v="10"/>
    <x v="10"/>
    <n v="10094"/>
    <s v="Martin Kirknes"/>
    <m/>
    <m/>
    <m/>
    <m/>
    <x v="0"/>
    <x v="0"/>
    <m/>
    <m/>
    <m/>
    <m/>
    <n v="0"/>
    <s v="Ingen avgiftsbehandling"/>
    <s v="Innkommende betaling507386261.pdf"/>
    <n v="-300"/>
    <s v="NOK"/>
    <n v="-300"/>
    <m/>
    <s v="-346892.52"/>
  </r>
  <r>
    <n v="1001183"/>
    <n v="2025"/>
    <s v="Faktura nummer 1183 til Bull Ski &amp; Kajakk AS (10099)"/>
    <d v="2025-11-08T00:00:00"/>
    <d v="2025-11-18T00:00:00"/>
    <x v="10"/>
    <x v="10"/>
    <n v="10099"/>
    <s v="Bull Ski &amp; Kajakk AS"/>
    <m/>
    <m/>
    <m/>
    <s v="Sofi Kulvik"/>
    <x v="6"/>
    <x v="6"/>
    <m/>
    <m/>
    <m/>
    <m/>
    <n v="0"/>
    <s v="Ingen avgiftsbehandling"/>
    <s v="Faktura nummer 1183 til Bull Ski &amp; Kajakk AS (10099)"/>
    <n v="25000"/>
    <s v="NOK"/>
    <n v="25000"/>
    <n v="1183"/>
    <s v="-321892.52"/>
  </r>
  <r>
    <n v="1001184"/>
    <n v="2025"/>
    <s v="Faktura nummer 1184 til Bjerke Dagligvare AS (10071)"/>
    <d v="2025-11-08T00:00:00"/>
    <d v="2025-11-18T00:00:00"/>
    <x v="10"/>
    <x v="10"/>
    <n v="10071"/>
    <s v="Bjerke Dagligvare AS"/>
    <m/>
    <m/>
    <m/>
    <s v="Sofi Kulvik"/>
    <x v="6"/>
    <x v="6"/>
    <m/>
    <m/>
    <m/>
    <m/>
    <n v="0"/>
    <s v="Ingen avgiftsbehandling"/>
    <s v="Faktura nummer 1184 til Bjerke Dagligvare AS (10071)"/>
    <n v="37500"/>
    <s v="NOK"/>
    <n v="37500"/>
    <n v="1184"/>
    <s v="-284392.52"/>
  </r>
  <r>
    <n v="2101"/>
    <n v="2025"/>
    <m/>
    <d v="2025-11-1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672.4"/>
    <s v="NOK"/>
    <n v="-2672.4"/>
    <m/>
    <s v="-287064.92"/>
  </r>
  <r>
    <n v="2102"/>
    <n v="2025"/>
    <m/>
    <d v="2025-11-1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48.77"/>
    <s v="NOK"/>
    <n v="-348.77"/>
    <m/>
    <s v="-287413.69"/>
  </r>
  <r>
    <n v="2106"/>
    <n v="2025"/>
    <m/>
    <d v="2025-11-1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09.67"/>
    <s v="NOK"/>
    <n v="-409.67"/>
    <m/>
    <s v="-287823.36"/>
  </r>
  <r>
    <n v="2106"/>
    <n v="2025"/>
    <m/>
    <d v="2025-11-1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844.89"/>
    <s v="NOK"/>
    <n v="-844.89"/>
    <m/>
    <s v="-288668.25"/>
  </r>
  <r>
    <n v="2106"/>
    <n v="2025"/>
    <m/>
    <d v="2025-11-10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68.38"/>
    <s v="NOK"/>
    <n v="-168.38"/>
    <m/>
    <s v="-288836.63"/>
  </r>
  <r>
    <n v="2108"/>
    <n v="2025"/>
    <m/>
    <d v="2025-11-1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.75"/>
    <s v="NOK"/>
    <n v="-294.75"/>
    <m/>
    <s v="-289131.38"/>
  </r>
  <r>
    <n v="2113"/>
    <n v="2025"/>
    <s v="Betaling for faktura nummer 1175"/>
    <d v="2025-11-10T00:00:00"/>
    <m/>
    <x v="10"/>
    <x v="10"/>
    <n v="10028"/>
    <s v="Skui Gård Lars Lauritzsen"/>
    <m/>
    <m/>
    <m/>
    <m/>
    <x v="4"/>
    <x v="4"/>
    <m/>
    <m/>
    <m/>
    <m/>
    <n v="0"/>
    <s v="Ingen avgiftsbehandling"/>
    <s v="Betaling: Faktura nummer 1175 til Skui Gård Lars Lauritzsen (10028)"/>
    <n v="-3500"/>
    <s v="NOK"/>
    <n v="-3500"/>
    <n v="1175"/>
    <s v="-292631.38"/>
  </r>
  <r>
    <n v="2114"/>
    <n v="2025"/>
    <s v="Betaling for faktura nummer 1176"/>
    <d v="2025-11-10T00:00:00"/>
    <m/>
    <x v="10"/>
    <x v="10"/>
    <n v="10050"/>
    <s v="Tømrermester Espen Claussen AS"/>
    <m/>
    <m/>
    <m/>
    <s v="Sofi Kulvik"/>
    <x v="4"/>
    <x v="4"/>
    <m/>
    <m/>
    <m/>
    <m/>
    <n v="0"/>
    <s v="Ingen avgiftsbehandling"/>
    <s v="Betaling: Faktura nummer 1176 til Tømrermester Espen Claussen AS (10050)"/>
    <n v="-3500"/>
    <s v="NOK"/>
    <n v="-3500"/>
    <n v="1176"/>
    <s v="-296131.38"/>
  </r>
  <r>
    <n v="2115"/>
    <n v="2025"/>
    <s v="Betaling for faktura nummer 1177"/>
    <d v="2025-11-10T00:00:00"/>
    <m/>
    <x v="10"/>
    <x v="10"/>
    <n v="10051"/>
    <s v="Hans Claussen AS"/>
    <m/>
    <m/>
    <m/>
    <s v="Sofi Kulvik"/>
    <x v="4"/>
    <x v="4"/>
    <m/>
    <m/>
    <m/>
    <m/>
    <n v="0"/>
    <s v="Ingen avgiftsbehandling"/>
    <s v="Betaling: Faktura nummer 1177 til Hans Claussen AS (10051)"/>
    <n v="-2500"/>
    <s v="NOK"/>
    <n v="-2500"/>
    <n v="1177"/>
    <s v="-298631.38"/>
  </r>
  <r>
    <n v="2116"/>
    <n v="2025"/>
    <s v="Betaling for faktura nummer 1180"/>
    <d v="2025-11-10T00:00:00"/>
    <m/>
    <x v="10"/>
    <x v="10"/>
    <n v="10054"/>
    <s v="Nansen Elektro AS"/>
    <m/>
    <m/>
    <m/>
    <s v="Sofi Kulvik"/>
    <x v="4"/>
    <x v="4"/>
    <m/>
    <m/>
    <m/>
    <m/>
    <n v="0"/>
    <s v="Ingen avgiftsbehandling"/>
    <s v="Betaling: Faktura nummer 1180 til Nansen Elektro AS (10054)"/>
    <n v="-2500"/>
    <s v="NOK"/>
    <n v="-2500"/>
    <n v="1180"/>
    <s v="-301131.38"/>
  </r>
  <r>
    <n v="2117"/>
    <n v="2025"/>
    <s v="Betaling for faktura nummer 1173"/>
    <d v="2025-11-10T00:00:00"/>
    <m/>
    <x v="10"/>
    <x v="10"/>
    <n v="10064"/>
    <s v="Globus Event Astri Østvik Morin"/>
    <m/>
    <m/>
    <m/>
    <s v="Sofi Kulvik"/>
    <x v="4"/>
    <x v="4"/>
    <m/>
    <m/>
    <m/>
    <m/>
    <n v="0"/>
    <s v="Ingen avgiftsbehandling"/>
    <s v="Betaling: Faktura nummer 1173 til Globus Event Astri Østvik Morin (10064)"/>
    <n v="-1800"/>
    <s v="NOK"/>
    <n v="-1800"/>
    <n v="1173"/>
    <s v="-302931.38"/>
  </r>
  <r>
    <n v="2118"/>
    <n v="2025"/>
    <s v="Betaling for faktura nummer 1174"/>
    <d v="2025-11-10T00:00:00"/>
    <m/>
    <x v="10"/>
    <x v="10"/>
    <n v="10049"/>
    <s v="Mower Spesialisten AS"/>
    <m/>
    <m/>
    <m/>
    <s v="Sofi Kulvik"/>
    <x v="4"/>
    <x v="4"/>
    <m/>
    <m/>
    <m/>
    <m/>
    <n v="0"/>
    <s v="Ingen avgiftsbehandling"/>
    <s v="Betaling: Faktura nummer 1174 til Mower Spesialisten AS (10049)"/>
    <n v="-4000"/>
    <s v="NOK"/>
    <n v="-4000"/>
    <n v="1174"/>
    <s v="-306931.38"/>
  </r>
  <r>
    <n v="2119"/>
    <n v="2025"/>
    <s v="Betaling for faktura nummer 1171"/>
    <d v="2025-11-10T00:00:00"/>
    <m/>
    <x v="10"/>
    <x v="10"/>
    <n v="10023"/>
    <s v="Jar Idrettslag"/>
    <m/>
    <m/>
    <m/>
    <m/>
    <x v="5"/>
    <x v="5"/>
    <m/>
    <m/>
    <m/>
    <m/>
    <n v="0"/>
    <s v="Ingen avgiftsbehandling"/>
    <s v="Betaling: Faktura nummer 1171 til Jar Idrettslag (10023)"/>
    <n v="-8000"/>
    <s v="NOK"/>
    <n v="-8000"/>
    <n v="1171"/>
    <s v="-314931.38"/>
  </r>
  <r>
    <n v="2120"/>
    <n v="2025"/>
    <s v="Betaling for faktura nummer 1182"/>
    <d v="2025-11-10T00:00:00"/>
    <m/>
    <x v="10"/>
    <x v="10"/>
    <n v="10023"/>
    <s v="Jar Idrettslag"/>
    <m/>
    <m/>
    <m/>
    <m/>
    <x v="5"/>
    <x v="5"/>
    <m/>
    <m/>
    <m/>
    <m/>
    <n v="0"/>
    <s v="Ingen avgiftsbehandling"/>
    <s v="Betaling: Faktura nummer 1182 til Jar Idrettslag (10023)"/>
    <n v="-7975"/>
    <s v="NOK"/>
    <n v="-7975"/>
    <n v="1182"/>
    <s v="-322906.38"/>
  </r>
  <r>
    <n v="2121"/>
    <n v="2025"/>
    <s v="Betaling for faktura nummer 1169"/>
    <d v="2025-11-10T00:00:00"/>
    <m/>
    <x v="10"/>
    <x v="10"/>
    <n v="10006"/>
    <s v="Megaflis AS"/>
    <m/>
    <m/>
    <m/>
    <s v="Sofi Kulvik"/>
    <x v="6"/>
    <x v="6"/>
    <m/>
    <m/>
    <m/>
    <m/>
    <n v="0"/>
    <s v="Ingen avgiftsbehandling"/>
    <s v="Betaling: Faktura nummer 1169 til Megaflis AS (10006)"/>
    <n v="-43750"/>
    <s v="NOK"/>
    <n v="-43750"/>
    <n v="1169"/>
    <s v="-366656.38"/>
  </r>
  <r>
    <n v="2122"/>
    <n v="2025"/>
    <m/>
    <d v="2025-11-1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456.25"/>
    <s v="NOK"/>
    <n v="-2456.25"/>
    <m/>
    <s v="-369112.63"/>
  </r>
  <r>
    <n v="1001185"/>
    <n v="2025"/>
    <s v="Faktura nummer 1185 til Sauna Entreprenør AS (10102)"/>
    <d v="2025-11-11T00:00:00"/>
    <d v="2025-11-21T00:00:00"/>
    <x v="10"/>
    <x v="10"/>
    <n v="10102"/>
    <s v="Sauna Entreprenør AS"/>
    <m/>
    <m/>
    <m/>
    <s v="Sofi Kulvik"/>
    <x v="5"/>
    <x v="5"/>
    <m/>
    <m/>
    <m/>
    <m/>
    <n v="0"/>
    <s v="Ingen avgiftsbehandling"/>
    <s v="Faktura nummer 1185 til Sauna Entreprenør AS (10102)"/>
    <n v="6250"/>
    <s v="NOK"/>
    <n v="6250"/>
    <n v="1185"/>
    <s v="-362862.63"/>
  </r>
  <r>
    <n v="1001186"/>
    <n v="2025"/>
    <s v="Faktura nummer 1186 til Peisbutikken AS (10103)"/>
    <d v="2025-11-11T00:00:00"/>
    <d v="2025-11-21T00:00:00"/>
    <x v="10"/>
    <x v="10"/>
    <n v="10103"/>
    <s v="Peisbutikken AS"/>
    <m/>
    <m/>
    <m/>
    <s v="Sofi Kulvik"/>
    <x v="5"/>
    <x v="5"/>
    <m/>
    <m/>
    <m/>
    <m/>
    <n v="0"/>
    <s v="Ingen avgiftsbehandling"/>
    <s v="Faktura nummer 1186 til Peisbutikken AS (10103)"/>
    <n v="6250"/>
    <s v="NOK"/>
    <n v="6250"/>
    <n v="1186"/>
    <s v="-356612.63"/>
  </r>
  <r>
    <n v="1001187"/>
    <n v="2025"/>
    <s v="Faktura nummer 1187 til Evidensia Smådyr AS (10104)"/>
    <d v="2025-11-11T00:00:00"/>
    <d v="2025-11-21T00:00:00"/>
    <x v="10"/>
    <x v="10"/>
    <n v="10104"/>
    <s v="Evidensia Smådyr AS"/>
    <m/>
    <m/>
    <m/>
    <s v="Sofi Kulvik"/>
    <x v="5"/>
    <x v="5"/>
    <m/>
    <m/>
    <m/>
    <m/>
    <n v="0"/>
    <s v="Ingen avgiftsbehandling"/>
    <s v="Faktura nummer 1187 til Evidensia Smådyr AS (10104)"/>
    <n v="6250"/>
    <s v="NOK"/>
    <n v="6250"/>
    <n v="1187"/>
    <s v="-350362.63"/>
  </r>
  <r>
    <n v="1001188"/>
    <n v="2025"/>
    <s v="Faktura nummer 1188 til Bauda AS (10105)"/>
    <d v="2025-11-11T00:00:00"/>
    <d v="2025-11-21T00:00:00"/>
    <x v="10"/>
    <x v="10"/>
    <n v="10105"/>
    <s v="Bauda AS"/>
    <m/>
    <m/>
    <m/>
    <s v="Sofi Kulvik"/>
    <x v="5"/>
    <x v="5"/>
    <m/>
    <m/>
    <m/>
    <m/>
    <n v="0"/>
    <s v="Ingen avgiftsbehandling"/>
    <s v="Faktura nummer 1188 til Bauda AS (10105)"/>
    <n v="6250"/>
    <s v="NOK"/>
    <n v="6250"/>
    <n v="1188"/>
    <s v="-344112.63"/>
  </r>
  <r>
    <n v="1001189"/>
    <n v="2025"/>
    <s v="Faktura nummer 1189 til Oris Dental AS (10106)"/>
    <d v="2025-11-11T00:00:00"/>
    <d v="2025-11-21T00:00:00"/>
    <x v="10"/>
    <x v="10"/>
    <n v="10106"/>
    <s v="Oris Dental AS"/>
    <m/>
    <m/>
    <m/>
    <s v="Sofi Kulvik"/>
    <x v="5"/>
    <x v="5"/>
    <m/>
    <m/>
    <m/>
    <m/>
    <n v="0"/>
    <s v="Ingen avgiftsbehandling"/>
    <s v="Faktura nummer 1189 til Oris Dental AS (10106)"/>
    <n v="6250"/>
    <s v="NOK"/>
    <n v="6250"/>
    <n v="1189"/>
    <s v="-337862.63"/>
  </r>
  <r>
    <n v="1001190"/>
    <n v="2025"/>
    <s v="Faktura nummer 1190 til Norgård Sport AS (10107)"/>
    <d v="2025-11-11T00:00:00"/>
    <d v="2025-11-21T00:00:00"/>
    <x v="10"/>
    <x v="10"/>
    <n v="10107"/>
    <s v="Norgård Sport AS"/>
    <m/>
    <m/>
    <m/>
    <s v="Sofi Kulvik"/>
    <x v="5"/>
    <x v="5"/>
    <m/>
    <m/>
    <m/>
    <m/>
    <n v="0"/>
    <s v="Ingen avgiftsbehandling"/>
    <s v="Faktura nummer 1190 til Norgård Sport AS (10107)"/>
    <n v="6250"/>
    <s v="NOK"/>
    <n v="6250"/>
    <n v="1190"/>
    <s v="-331612.63"/>
  </r>
  <r>
    <n v="1001191"/>
    <n v="2025"/>
    <s v="Faktura nummer 1191 til Bilservice Sandvika AS (10108)"/>
    <d v="2025-11-11T00:00:00"/>
    <d v="2025-11-21T00:00:00"/>
    <x v="10"/>
    <x v="10"/>
    <n v="10108"/>
    <s v="Bilservice Sandvika AS"/>
    <m/>
    <m/>
    <m/>
    <s v="Sofi Kulvik"/>
    <x v="5"/>
    <x v="5"/>
    <m/>
    <m/>
    <m/>
    <m/>
    <n v="0"/>
    <s v="Ingen avgiftsbehandling"/>
    <s v="Faktura nummer 1191 til Bilservice Sandvika AS (10108)"/>
    <n v="6250"/>
    <s v="NOK"/>
    <n v="6250"/>
    <n v="1191"/>
    <s v="-325362.63"/>
  </r>
  <r>
    <n v="1001192"/>
    <n v="2025"/>
    <s v="Faktura nummer 1192 til Per Andersens Bilverksted AS (10109)"/>
    <d v="2025-11-11T00:00:00"/>
    <d v="2025-11-21T00:00:00"/>
    <x v="10"/>
    <x v="10"/>
    <n v="10109"/>
    <s v="Per Andersens Bilverksted AS"/>
    <m/>
    <m/>
    <m/>
    <s v="Sofi Kulvik"/>
    <x v="5"/>
    <x v="5"/>
    <m/>
    <m/>
    <m/>
    <m/>
    <n v="0"/>
    <s v="Ingen avgiftsbehandling"/>
    <s v="Faktura nummer 1192 til Per Andersens Bilverksted AS (10109)"/>
    <n v="6250"/>
    <s v="NOK"/>
    <n v="6250"/>
    <n v="1192"/>
    <s v="-319112.63"/>
  </r>
  <r>
    <n v="1001193"/>
    <n v="2025"/>
    <s v="Faktura nummer 1193 til Scala Rykkinn AS (10110)"/>
    <d v="2025-11-11T00:00:00"/>
    <d v="2025-11-21T00:00:00"/>
    <x v="10"/>
    <x v="10"/>
    <n v="10110"/>
    <s v="Scala Rykkinn AS"/>
    <m/>
    <m/>
    <m/>
    <s v="Sofi Kulvik"/>
    <x v="5"/>
    <x v="5"/>
    <m/>
    <m/>
    <m/>
    <m/>
    <n v="0"/>
    <s v="Ingen avgiftsbehandling"/>
    <s v="Faktura nummer 1193 til Scala Rykkinn AS (10110)"/>
    <n v="6250"/>
    <s v="NOK"/>
    <n v="6250"/>
    <n v="1193"/>
    <s v="-312862.63"/>
  </r>
  <r>
    <n v="1001194"/>
    <n v="2025"/>
    <s v="Faktura nummer 1194 til Kolsås Hagesenter AS (10111)"/>
    <d v="2025-11-11T00:00:00"/>
    <d v="2025-11-21T00:00:00"/>
    <x v="10"/>
    <x v="10"/>
    <n v="10111"/>
    <s v="Kolsås Hagesenter AS"/>
    <m/>
    <m/>
    <m/>
    <s v="Sofi Kulvik"/>
    <x v="5"/>
    <x v="5"/>
    <m/>
    <m/>
    <m/>
    <m/>
    <n v="0"/>
    <s v="Ingen avgiftsbehandling"/>
    <s v="Faktura nummer 1194 til Kolsås Hagesenter AS (10111)"/>
    <n v="6250"/>
    <s v="NOK"/>
    <n v="6250"/>
    <n v="1194"/>
    <s v="-306612.63"/>
  </r>
  <r>
    <n v="1001195"/>
    <n v="2025"/>
    <s v="Faktura nummer 1195 til Peppes Pizza AS (10112)"/>
    <d v="2025-11-11T00:00:00"/>
    <d v="2025-11-21T00:00:00"/>
    <x v="10"/>
    <x v="10"/>
    <n v="10112"/>
    <s v="Peppes Pizza AS"/>
    <m/>
    <m/>
    <m/>
    <s v="Sofi Kulvik"/>
    <x v="5"/>
    <x v="5"/>
    <m/>
    <m/>
    <m/>
    <m/>
    <n v="0"/>
    <s v="Ingen avgiftsbehandling"/>
    <s v="Faktura nummer 1195 til Peppes Pizza AS (10112)"/>
    <n v="6250"/>
    <s v="NOK"/>
    <n v="6250"/>
    <n v="1195"/>
    <s v="-300362.63"/>
  </r>
  <r>
    <n v="1001196"/>
    <n v="2025"/>
    <s v="Faktura nummer 1196 til Hydroscand (10113)"/>
    <d v="2025-11-11T00:00:00"/>
    <d v="2025-11-21T00:00:00"/>
    <x v="10"/>
    <x v="10"/>
    <n v="10113"/>
    <s v="Hydroscand"/>
    <m/>
    <m/>
    <m/>
    <s v="Sofi Kulvik"/>
    <x v="5"/>
    <x v="5"/>
    <m/>
    <m/>
    <m/>
    <m/>
    <n v="0"/>
    <s v="Ingen avgiftsbehandling"/>
    <s v="Faktura nummer 1196 til Hydroscand (10113)"/>
    <n v="6250"/>
    <s v="NOK"/>
    <n v="6250"/>
    <n v="1196"/>
    <s v="-294112.63"/>
  </r>
  <r>
    <n v="1001197"/>
    <n v="2025"/>
    <s v="Faktura nummer 1197 til Bærum blikk &amp; Ventilasjon (10114)"/>
    <d v="2025-11-11T00:00:00"/>
    <d v="2025-11-21T00:00:00"/>
    <x v="10"/>
    <x v="10"/>
    <n v="10114"/>
    <s v="Bærum blikk &amp; Ventilasjon"/>
    <m/>
    <m/>
    <m/>
    <s v="Sofi Kulvik"/>
    <x v="5"/>
    <x v="5"/>
    <m/>
    <m/>
    <m/>
    <m/>
    <n v="0"/>
    <s v="Ingen avgiftsbehandling"/>
    <s v="Faktura nummer 1197 til Bærum blikk &amp; Ventilasjon (10114)"/>
    <n v="6250"/>
    <s v="NOK"/>
    <n v="6250"/>
    <n v="1197"/>
    <s v="-287862.63"/>
  </r>
  <r>
    <n v="1001198"/>
    <n v="2025"/>
    <s v="Faktura nummer 1198 til Kolsås Rør AS (10012)"/>
    <d v="2025-11-11T00:00:00"/>
    <d v="2025-11-21T00:00:00"/>
    <x v="10"/>
    <x v="10"/>
    <n v="10012"/>
    <s v="Kolsås Rør AS"/>
    <m/>
    <m/>
    <m/>
    <s v="Sofi Kulvik"/>
    <x v="5"/>
    <x v="5"/>
    <m/>
    <m/>
    <m/>
    <m/>
    <n v="0"/>
    <s v="Ingen avgiftsbehandling"/>
    <s v="Faktura nummer 1198 til Kolsås Rør AS (10012)"/>
    <n v="6250"/>
    <s v="NOK"/>
    <n v="6250"/>
    <n v="1198"/>
    <s v="-281612.63"/>
  </r>
  <r>
    <n v="1001199"/>
    <n v="2025"/>
    <s v="Faktura nummer 1199 til Obs bygg (10115)"/>
    <d v="2025-11-11T00:00:00"/>
    <d v="2025-11-21T00:00:00"/>
    <x v="10"/>
    <x v="10"/>
    <n v="10115"/>
    <s v="Obs bygg"/>
    <m/>
    <m/>
    <m/>
    <s v="Sofi Kulvik"/>
    <x v="5"/>
    <x v="5"/>
    <m/>
    <m/>
    <m/>
    <m/>
    <n v="0"/>
    <s v="Ingen avgiftsbehandling"/>
    <s v="Faktura nummer 1199 til Obs bygg (10115)"/>
    <n v="6250"/>
    <s v="NOK"/>
    <n v="6250"/>
    <n v="1199"/>
    <s v="-275362.63"/>
  </r>
  <r>
    <n v="2101"/>
    <n v="2025"/>
    <m/>
    <d v="2025-11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93"/>
    <s v="NOK"/>
    <n v="-393"/>
    <m/>
    <s v="-275755.63"/>
  </r>
  <r>
    <n v="2102"/>
    <n v="2025"/>
    <m/>
    <d v="2025-11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5053.75"/>
    <s v="NOK"/>
    <n v="-25053.75"/>
    <m/>
    <s v="-300809.38"/>
  </r>
  <r>
    <n v="2102"/>
    <n v="2025"/>
    <m/>
    <d v="2025-11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7.5"/>
    <s v="NOK"/>
    <n v="-2947.5"/>
    <m/>
    <s v="-303756.88"/>
  </r>
  <r>
    <n v="2102"/>
    <n v="2025"/>
    <m/>
    <d v="2025-11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7.5"/>
    <s v="NOK"/>
    <n v="-2947.5"/>
    <m/>
    <s v="-306704.38"/>
  </r>
  <r>
    <n v="2102"/>
    <n v="2025"/>
    <m/>
    <d v="2025-11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61.77000000000001"/>
    <s v="NOK"/>
    <n v="-161.77000000000001"/>
    <m/>
    <s v="-306866.15"/>
  </r>
  <r>
    <n v="2106"/>
    <n v="2025"/>
    <m/>
    <d v="2025-11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5.19"/>
    <s v="NOK"/>
    <n v="-45.19"/>
    <m/>
    <s v="-306911.34"/>
  </r>
  <r>
    <n v="2122"/>
    <n v="2025"/>
    <m/>
    <d v="2025-11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91.25"/>
    <s v="NOK"/>
    <n v="-491.25"/>
    <m/>
    <s v="-307402.59"/>
  </r>
  <r>
    <n v="2122"/>
    <n v="2025"/>
    <m/>
    <d v="2025-11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76.85"/>
    <s v="NOK"/>
    <n v="-176.85"/>
    <m/>
    <s v="-307579.44"/>
  </r>
  <r>
    <n v="2122"/>
    <n v="2025"/>
    <m/>
    <d v="2025-11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.75"/>
    <s v="NOK"/>
    <n v="-294.75"/>
    <m/>
    <s v="-307874.19"/>
  </r>
  <r>
    <n v="2122"/>
    <n v="2025"/>
    <m/>
    <d v="2025-11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73.75"/>
    <s v="NOK"/>
    <n v="-1473.75"/>
    <m/>
    <s v="-309347.94"/>
  </r>
  <r>
    <n v="2122"/>
    <n v="2025"/>
    <m/>
    <d v="2025-11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2.5"/>
    <s v="NOK"/>
    <n v="-982.5"/>
    <m/>
    <s v="-310330.44"/>
  </r>
  <r>
    <n v="2122"/>
    <n v="2025"/>
    <m/>
    <d v="2025-11-1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2.5"/>
    <s v="NOK"/>
    <n v="-982.5"/>
    <m/>
    <s v="-311312.94"/>
  </r>
  <r>
    <n v="1001200"/>
    <n v="2025"/>
    <s v="Faktura nummer 1200 til Ng Meny Øst AS (10116)"/>
    <d v="2025-11-12T00:00:00"/>
    <d v="2025-11-22T00:00:00"/>
    <x v="10"/>
    <x v="10"/>
    <n v="10116"/>
    <s v="Ng Meny Øst AS"/>
    <m/>
    <m/>
    <m/>
    <s v="Sofi Kulvik"/>
    <x v="5"/>
    <x v="5"/>
    <m/>
    <m/>
    <m/>
    <m/>
    <n v="0"/>
    <s v="Ingen avgiftsbehandling"/>
    <s v="Faktura nummer 1200 til Ng Meny Øst AS (10116)"/>
    <n v="6250"/>
    <s v="NOK"/>
    <n v="6250"/>
    <n v="1200"/>
    <s v="-305062.94"/>
  </r>
  <r>
    <n v="2102"/>
    <n v="2025"/>
    <m/>
    <d v="2025-11-1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95"/>
    <s v="NOK"/>
    <n v="-5895"/>
    <m/>
    <s v="-310957.94"/>
  </r>
  <r>
    <n v="2102"/>
    <n v="2025"/>
    <m/>
    <d v="2025-11-1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99.62"/>
    <s v="NOK"/>
    <n v="-399.62"/>
    <m/>
    <s v="-311357.56"/>
  </r>
  <r>
    <n v="2106"/>
    <n v="2025"/>
    <m/>
    <d v="2025-11-12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54.48"/>
    <s v="NOK"/>
    <n v="-54.48"/>
    <m/>
    <s v="-311412.04"/>
  </r>
  <r>
    <n v="2122"/>
    <n v="2025"/>
    <m/>
    <d v="2025-11-1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73.75"/>
    <s v="NOK"/>
    <n v="-1473.75"/>
    <m/>
    <s v="-312885.79"/>
  </r>
  <r>
    <n v="2122"/>
    <n v="2025"/>
    <m/>
    <d v="2025-11-12T00:00:00"/>
    <m/>
    <x v="10"/>
    <x v="10"/>
    <n v="10030"/>
    <s v="Stripe innbetalinger"/>
    <m/>
    <m/>
    <m/>
    <m/>
    <x v="0"/>
    <x v="0"/>
    <m/>
    <m/>
    <m/>
    <m/>
    <n v="0"/>
    <s v="Ingen avgiftsbehandling"/>
    <s v="Vipps"/>
    <n v="-69574"/>
    <s v="NOK"/>
    <n v="-69574"/>
    <m/>
    <s v="-382459.79"/>
  </r>
  <r>
    <n v="2102"/>
    <n v="2025"/>
    <m/>
    <d v="2025-11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503.22"/>
    <s v="NOK"/>
    <n v="-1503.22"/>
    <m/>
    <s v="-383963.01"/>
  </r>
  <r>
    <n v="2102"/>
    <n v="2025"/>
    <m/>
    <d v="2025-11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238.81"/>
    <s v="NOK"/>
    <n v="-1238.81"/>
    <m/>
    <s v="-385201.82"/>
  </r>
  <r>
    <n v="2108"/>
    <n v="2025"/>
    <m/>
    <d v="2025-11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.75"/>
    <s v="NOK"/>
    <n v="-294.75"/>
    <m/>
    <s v="-385496.57"/>
  </r>
  <r>
    <n v="2122"/>
    <n v="2025"/>
    <m/>
    <d v="2025-11-13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2610"/>
    <s v="NOK"/>
    <n v="-2610"/>
    <m/>
    <s v="-388106.57"/>
  </r>
  <r>
    <n v="2122"/>
    <n v="2025"/>
    <m/>
    <d v="2025-11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73.75"/>
    <s v="NOK"/>
    <n v="-1473.75"/>
    <m/>
    <s v="-389580.32"/>
  </r>
  <r>
    <n v="2122"/>
    <n v="2025"/>
    <m/>
    <d v="2025-11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6.5"/>
    <s v="NOK"/>
    <n v="-196.5"/>
    <m/>
    <s v="-389776.82"/>
  </r>
  <r>
    <n v="2122"/>
    <n v="2025"/>
    <m/>
    <d v="2025-11-1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9.12"/>
    <s v="NOK"/>
    <n v="-49.12"/>
    <m/>
    <s v="-389825.94"/>
  </r>
  <r>
    <n v="2135"/>
    <n v="2025"/>
    <m/>
    <d v="2025-11-13T00:00:00"/>
    <m/>
    <x v="10"/>
    <x v="10"/>
    <n v="10031"/>
    <s v="Vipps AS"/>
    <m/>
    <m/>
    <m/>
    <m/>
    <x v="0"/>
    <x v="0"/>
    <m/>
    <m/>
    <m/>
    <m/>
    <n v="0"/>
    <s v="Ingen avgiftsbehandling"/>
    <m/>
    <n v="-884.25"/>
    <s v="NOK"/>
    <n v="-884.25"/>
    <m/>
    <s v="-390710.19"/>
  </r>
  <r>
    <n v="2102"/>
    <n v="2025"/>
    <m/>
    <d v="2025-11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73.75"/>
    <s v="NOK"/>
    <n v="-1473.75"/>
    <m/>
    <s v="-392183.94"/>
  </r>
  <r>
    <n v="2102"/>
    <n v="2025"/>
    <m/>
    <d v="2025-11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08.72"/>
    <s v="NOK"/>
    <n v="-508.72"/>
    <m/>
    <s v="-392692.66"/>
  </r>
  <r>
    <n v="2106"/>
    <n v="2025"/>
    <m/>
    <d v="2025-11-14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24.76"/>
    <s v="NOK"/>
    <n v="-24.76"/>
    <m/>
    <s v="-392717.42"/>
  </r>
  <r>
    <n v="2122"/>
    <n v="2025"/>
    <m/>
    <d v="2025-11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91.25"/>
    <s v="NOK"/>
    <n v="-491.25"/>
    <m/>
    <s v="-393208.67"/>
  </r>
  <r>
    <n v="2122"/>
    <n v="2025"/>
    <m/>
    <d v="2025-11-1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913.4799999999996"/>
    <s v="NOK"/>
    <n v="-4913.4799999999996"/>
    <m/>
    <s v="-398122.15"/>
  </r>
  <r>
    <n v="2165"/>
    <n v="2025"/>
    <s v="Betaling: Faktura nummer 1158 til Martin Kirknes (10094)"/>
    <d v="2025-11-17T00:00:00"/>
    <m/>
    <x v="10"/>
    <x v="10"/>
    <n v="10094"/>
    <s v="Martin Kirknes"/>
    <m/>
    <m/>
    <m/>
    <s v="Sofi Kulvik"/>
    <x v="4"/>
    <x v="4"/>
    <m/>
    <m/>
    <m/>
    <m/>
    <n v="0"/>
    <s v="Ingen avgiftsbehandling"/>
    <s v="Betaling: Faktura nummer 1158 til Martin Kirknes (10094)"/>
    <n v="-4700"/>
    <s v="NOK"/>
    <n v="-4700"/>
    <n v="1158"/>
    <s v="-402822.15"/>
  </r>
  <r>
    <n v="2172"/>
    <n v="2025"/>
    <m/>
    <d v="2025-11-1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02.45"/>
    <s v="NOK"/>
    <n v="-402.45"/>
    <m/>
    <s v="-403224.60"/>
  </r>
  <r>
    <n v="2182"/>
    <n v="2025"/>
    <m/>
    <d v="2025-11-17T00:00:00"/>
    <m/>
    <x v="10"/>
    <x v="10"/>
    <n v="10075"/>
    <s v="Nets Branch Norway NUF"/>
    <m/>
    <m/>
    <m/>
    <m/>
    <x v="0"/>
    <x v="0"/>
    <m/>
    <m/>
    <m/>
    <m/>
    <n v="0"/>
    <s v="Ingen avgiftsbehandling"/>
    <s v="Vipps"/>
    <n v="-2160.27"/>
    <s v="NOK"/>
    <n v="-2160.27"/>
    <m/>
    <s v="-405384.87"/>
  </r>
  <r>
    <n v="2182"/>
    <n v="2025"/>
    <m/>
    <d v="2025-11-17T00:00:00"/>
    <m/>
    <x v="10"/>
    <x v="10"/>
    <n v="10075"/>
    <s v="Nets Branch Norway NUF"/>
    <m/>
    <m/>
    <m/>
    <m/>
    <x v="0"/>
    <x v="0"/>
    <m/>
    <m/>
    <m/>
    <m/>
    <n v="0"/>
    <s v="Ingen avgiftsbehandling"/>
    <s v="Vipps"/>
    <n v="-1363.92"/>
    <s v="NOK"/>
    <n v="-1363.92"/>
    <m/>
    <s v="-406748.79"/>
  </r>
  <r>
    <n v="2182"/>
    <n v="2025"/>
    <m/>
    <d v="2025-11-1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22.02"/>
    <s v="NOK"/>
    <n v="-222.02"/>
    <m/>
    <s v="-406970.81"/>
  </r>
  <r>
    <n v="2182"/>
    <n v="2025"/>
    <m/>
    <d v="2025-11-1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.82"/>
    <s v="NOK"/>
    <n v="-9.82"/>
    <m/>
    <s v="-406980.63"/>
  </r>
  <r>
    <n v="2185"/>
    <n v="2025"/>
    <m/>
    <d v="2025-11-17T00:00:00"/>
    <m/>
    <x v="10"/>
    <x v="10"/>
    <n v="10031"/>
    <s v="Vipps AS"/>
    <m/>
    <m/>
    <m/>
    <m/>
    <x v="0"/>
    <x v="0"/>
    <m/>
    <m/>
    <m/>
    <m/>
    <n v="0"/>
    <s v="Ingen avgiftsbehandling"/>
    <m/>
    <n v="-294.75"/>
    <s v="NOK"/>
    <n v="-294.75"/>
    <m/>
    <s v="-407275.38"/>
  </r>
  <r>
    <n v="2191"/>
    <n v="2025"/>
    <m/>
    <d v="2025-11-17T00:00:00"/>
    <m/>
    <x v="10"/>
    <x v="10"/>
    <n v="10031"/>
    <s v="Vipps AS"/>
    <m/>
    <m/>
    <m/>
    <m/>
    <x v="0"/>
    <x v="0"/>
    <m/>
    <m/>
    <m/>
    <m/>
    <n v="0"/>
    <s v="Ingen avgiftsbehandling"/>
    <m/>
    <n v="-1965"/>
    <s v="NOK"/>
    <n v="-1965"/>
    <m/>
    <s v="-409240.38"/>
  </r>
  <r>
    <n v="2172"/>
    <n v="2025"/>
    <m/>
    <d v="2025-11-1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750.11"/>
    <s v="NOK"/>
    <n v="-9750.11"/>
    <m/>
    <s v="-418990.49"/>
  </r>
  <r>
    <n v="2172"/>
    <n v="2025"/>
    <m/>
    <d v="2025-11-1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603.68"/>
    <s v="NOK"/>
    <n v="-5603.68"/>
    <m/>
    <s v="-424594.17"/>
  </r>
  <r>
    <n v="2172"/>
    <n v="2025"/>
    <m/>
    <d v="2025-11-1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73.75"/>
    <s v="NOK"/>
    <n v="-1473.75"/>
    <m/>
    <s v="-426067.92"/>
  </r>
  <r>
    <n v="2172"/>
    <n v="2025"/>
    <m/>
    <d v="2025-11-1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20.52"/>
    <s v="NOK"/>
    <n v="-820.52"/>
    <m/>
    <s v="-426888.44"/>
  </r>
  <r>
    <n v="2172"/>
    <n v="2025"/>
    <m/>
    <d v="2025-11-1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4.56"/>
    <s v="NOK"/>
    <n v="-24.56"/>
    <m/>
    <s v="-426913.00"/>
  </r>
  <r>
    <n v="2188"/>
    <n v="2025"/>
    <m/>
    <d v="2025-11-18T00:00:00"/>
    <m/>
    <x v="10"/>
    <x v="10"/>
    <n v="10031"/>
    <s v="Vipps AS"/>
    <m/>
    <m/>
    <m/>
    <m/>
    <x v="0"/>
    <x v="0"/>
    <m/>
    <m/>
    <m/>
    <m/>
    <n v="0"/>
    <s v="Ingen avgiftsbehandling"/>
    <m/>
    <n v="-786"/>
    <s v="NOK"/>
    <n v="-786"/>
    <m/>
    <s v="-427699.00"/>
  </r>
  <r>
    <n v="2193"/>
    <n v="2025"/>
    <m/>
    <d v="2025-11-18T00:00:00"/>
    <m/>
    <x v="10"/>
    <x v="10"/>
    <n v="10031"/>
    <s v="Vipps AS"/>
    <m/>
    <m/>
    <m/>
    <m/>
    <x v="0"/>
    <x v="0"/>
    <m/>
    <m/>
    <m/>
    <m/>
    <n v="0"/>
    <s v="Ingen avgiftsbehandling"/>
    <m/>
    <n v="-5447.89"/>
    <s v="NOK"/>
    <n v="-5447.89"/>
    <m/>
    <s v="-433146.89"/>
  </r>
  <r>
    <n v="1001201"/>
    <n v="2025"/>
    <s v="Kreditnota nummer 1201 til Ng Meny Øst AS (10116)"/>
    <d v="2025-11-19T00:00:00"/>
    <d v="2025-11-19T00:00:00"/>
    <x v="10"/>
    <x v="10"/>
    <n v="10116"/>
    <s v="Ng Meny Øst AS"/>
    <m/>
    <m/>
    <m/>
    <s v="Sofi Kulvik"/>
    <x v="5"/>
    <x v="5"/>
    <m/>
    <m/>
    <m/>
    <m/>
    <n v="0"/>
    <s v="Ingen avgiftsbehandling"/>
    <s v="Kreditnota nummer 1201 til Ng Meny Øst AS (10116)"/>
    <n v="-6250"/>
    <s v="NOK"/>
    <n v="-6250"/>
    <n v="1201"/>
    <s v="-439396.89"/>
  </r>
  <r>
    <n v="1001202"/>
    <n v="2025"/>
    <s v="Faktura nummer 1202 til Ng Meny Øst AS (10116)"/>
    <d v="2025-11-19T00:00:00"/>
    <d v="2025-11-29T00:00:00"/>
    <x v="10"/>
    <x v="10"/>
    <n v="10116"/>
    <s v="Ng Meny Øst AS"/>
    <m/>
    <m/>
    <m/>
    <s v="Sofi Kulvik"/>
    <x v="5"/>
    <x v="5"/>
    <m/>
    <m/>
    <m/>
    <m/>
    <n v="0"/>
    <s v="Ingen avgiftsbehandling"/>
    <s v="Faktura nummer 1202 til Ng Meny Øst AS (10116)"/>
    <n v="6250"/>
    <s v="NOK"/>
    <n v="6250"/>
    <n v="1202"/>
    <s v="-433146.89"/>
  </r>
  <r>
    <n v="2167"/>
    <n v="2025"/>
    <s v="Betaling: Faktura nummer 1155 til Jar Idrettslag (10023)"/>
    <d v="2025-11-19T00:00:00"/>
    <m/>
    <x v="10"/>
    <x v="10"/>
    <n v="10023"/>
    <s v="Jar Idrettslag"/>
    <m/>
    <m/>
    <m/>
    <m/>
    <x v="5"/>
    <x v="5"/>
    <m/>
    <m/>
    <m/>
    <m/>
    <n v="0"/>
    <s v="Ingen avgiftsbehandling"/>
    <s v="Betaling: Faktura nummer 1155 til Jar Idrettslag (10023)"/>
    <n v="-17537.5"/>
    <s v="NOK"/>
    <n v="-17537.5"/>
    <n v="1155"/>
    <s v="-450684.39"/>
  </r>
  <r>
    <n v="2168"/>
    <n v="2025"/>
    <s v="Betaling: Faktura nummer 1167 til Jar Idrettslag (10023)"/>
    <d v="2025-11-19T00:00:00"/>
    <m/>
    <x v="10"/>
    <x v="10"/>
    <n v="10023"/>
    <s v="Jar Idrettslag"/>
    <m/>
    <m/>
    <m/>
    <m/>
    <x v="5"/>
    <x v="5"/>
    <m/>
    <m/>
    <m/>
    <m/>
    <n v="0"/>
    <s v="Ingen avgiftsbehandling"/>
    <s v="Betaling: Faktura nummer 1167 til Jar Idrettslag (10023)"/>
    <n v="-22381.25"/>
    <s v="NOK"/>
    <n v="-22381.25"/>
    <n v="1167"/>
    <s v="-473065.64"/>
  </r>
  <r>
    <n v="2169"/>
    <n v="2025"/>
    <s v="Betaling: Faktura nummer 1181 til Jar Idrettslag (10023)"/>
    <d v="2025-11-19T00:00:00"/>
    <m/>
    <x v="10"/>
    <x v="10"/>
    <n v="10023"/>
    <s v="Jar Idrettslag"/>
    <m/>
    <m/>
    <m/>
    <m/>
    <x v="5"/>
    <x v="5"/>
    <m/>
    <m/>
    <m/>
    <m/>
    <n v="0"/>
    <s v="Ingen avgiftsbehandling"/>
    <s v="Betaling: Faktura nummer 1181 til Jar Idrettslag (10023)"/>
    <n v="-24262"/>
    <s v="NOK"/>
    <n v="-24262"/>
    <n v="1181"/>
    <s v="-497327.64"/>
  </r>
  <r>
    <n v="2172"/>
    <n v="2025"/>
    <m/>
    <d v="2025-11-1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53.86"/>
    <s v="NOK"/>
    <n v="-853.86"/>
    <m/>
    <s v="-498181.50"/>
  </r>
  <r>
    <n v="2182"/>
    <n v="2025"/>
    <m/>
    <d v="2025-11-19T00:00:00"/>
    <m/>
    <x v="10"/>
    <x v="10"/>
    <n v="10075"/>
    <s v="Nets Branch Norway NUF"/>
    <m/>
    <m/>
    <m/>
    <m/>
    <x v="0"/>
    <x v="0"/>
    <m/>
    <m/>
    <m/>
    <m/>
    <n v="0"/>
    <s v="Ingen avgiftsbehandling"/>
    <s v="Vipps"/>
    <n v="-96.08"/>
    <s v="NOK"/>
    <n v="-96.08"/>
    <m/>
    <s v="-498277.58"/>
  </r>
  <r>
    <n v="2183"/>
    <n v="2025"/>
    <s v="Betaling for faktura nummer 1161"/>
    <d v="2025-11-19T00:00:00"/>
    <m/>
    <x v="10"/>
    <x v="10"/>
    <n v="10095"/>
    <s v="Selma Svege v/foresatt"/>
    <m/>
    <m/>
    <m/>
    <s v="Sofi Kulvik"/>
    <x v="6"/>
    <x v="6"/>
    <m/>
    <m/>
    <m/>
    <m/>
    <n v="0"/>
    <s v="Ingen avgiftsbehandling"/>
    <s v="Betaling: Faktura nummer 1161 til Selma Svege v/foresatt (10095)"/>
    <n v="-2750"/>
    <s v="NOK"/>
    <n v="-2750"/>
    <n v="1161"/>
    <s v="-501027.58"/>
  </r>
  <r>
    <n v="2189"/>
    <n v="2025"/>
    <m/>
    <d v="2025-11-19T00:00:00"/>
    <m/>
    <x v="10"/>
    <x v="10"/>
    <n v="10031"/>
    <s v="Vipps AS"/>
    <m/>
    <m/>
    <m/>
    <m/>
    <x v="0"/>
    <x v="0"/>
    <m/>
    <m/>
    <m/>
    <m/>
    <n v="0"/>
    <s v="Ingen avgiftsbehandling"/>
    <m/>
    <n v="-1237.95"/>
    <s v="NOK"/>
    <n v="-1237.95"/>
    <m/>
    <s v="-502265.53"/>
  </r>
  <r>
    <n v="2193"/>
    <n v="2025"/>
    <m/>
    <d v="2025-11-19T00:00:00"/>
    <m/>
    <x v="10"/>
    <x v="10"/>
    <n v="10031"/>
    <s v="Vipps AS"/>
    <m/>
    <m/>
    <m/>
    <m/>
    <x v="0"/>
    <x v="0"/>
    <m/>
    <m/>
    <m/>
    <m/>
    <n v="0"/>
    <s v="Ingen avgiftsbehandling"/>
    <m/>
    <n v="-884.25"/>
    <s v="NOK"/>
    <n v="-884.25"/>
    <m/>
    <s v="-503149.78"/>
  </r>
  <r>
    <n v="2172"/>
    <n v="2025"/>
    <m/>
    <d v="2025-11-2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113.59"/>
    <s v="NOK"/>
    <n v="-2113.59"/>
    <m/>
    <s v="-505263.37"/>
  </r>
  <r>
    <n v="2182"/>
    <n v="2025"/>
    <m/>
    <d v="2025-11-20T00:00:00"/>
    <m/>
    <x v="10"/>
    <x v="10"/>
    <n v="10075"/>
    <s v="Nets Branch Norway NUF"/>
    <m/>
    <m/>
    <m/>
    <m/>
    <x v="0"/>
    <x v="0"/>
    <m/>
    <m/>
    <m/>
    <m/>
    <n v="0"/>
    <s v="Ingen avgiftsbehandling"/>
    <s v="Vipps"/>
    <n v="-74.290000000000006"/>
    <s v="NOK"/>
    <n v="-74.290000000000006"/>
    <m/>
    <s v="-505337.66"/>
  </r>
  <r>
    <n v="2185"/>
    <n v="2025"/>
    <m/>
    <d v="2025-11-20T00:00:00"/>
    <m/>
    <x v="10"/>
    <x v="10"/>
    <n v="10031"/>
    <s v="Vipps AS"/>
    <m/>
    <m/>
    <m/>
    <m/>
    <x v="0"/>
    <x v="0"/>
    <m/>
    <m/>
    <m/>
    <m/>
    <n v="0"/>
    <s v="Ingen avgiftsbehandling"/>
    <m/>
    <n v="-294.75"/>
    <s v="NOK"/>
    <n v="-294.75"/>
    <m/>
    <s v="-505632.41"/>
  </r>
  <r>
    <n v="2189"/>
    <n v="2025"/>
    <m/>
    <d v="2025-11-20T00:00:00"/>
    <m/>
    <x v="10"/>
    <x v="10"/>
    <n v="10031"/>
    <s v="Vipps AS"/>
    <m/>
    <m/>
    <m/>
    <m/>
    <x v="0"/>
    <x v="0"/>
    <m/>
    <m/>
    <m/>
    <m/>
    <n v="0"/>
    <s v="Ingen avgiftsbehandling"/>
    <m/>
    <n v="-530.54999999999995"/>
    <s v="NOK"/>
    <n v="-530.54999999999995"/>
    <m/>
    <s v="-506162.96"/>
  </r>
  <r>
    <n v="2190"/>
    <n v="2025"/>
    <m/>
    <d v="2025-11-20T00:00:00"/>
    <m/>
    <x v="10"/>
    <x v="10"/>
    <n v="10031"/>
    <s v="Vipps AS"/>
    <m/>
    <m/>
    <m/>
    <m/>
    <x v="0"/>
    <x v="0"/>
    <m/>
    <m/>
    <m/>
    <m/>
    <n v="0"/>
    <s v="Ingen avgiftsbehandling"/>
    <m/>
    <n v="-122.81"/>
    <s v="NOK"/>
    <n v="-122.81"/>
    <m/>
    <s v="-506285.77"/>
  </r>
  <r>
    <n v="1001203"/>
    <n v="2025"/>
    <s v="Faktura nummer 1203 til Oslo Kommune Bydel 1 Gamle Oslo (10101)"/>
    <d v="2025-11-21T00:00:00"/>
    <d v="2025-12-01T00:00:00"/>
    <x v="10"/>
    <x v="10"/>
    <n v="10101"/>
    <s v="Oslo Kommune Bydel 1 Gamle Oslo"/>
    <m/>
    <m/>
    <m/>
    <s v="Sofi Kulvik"/>
    <x v="7"/>
    <x v="7"/>
    <m/>
    <m/>
    <m/>
    <m/>
    <n v="0"/>
    <s v="Ingen avgiftsbehandling"/>
    <s v="Faktura nummer 1203 til Oslo Kommune Bydel 1 Gamle Oslo (10101)"/>
    <n v="1500"/>
    <s v="NOK"/>
    <n v="1500"/>
    <n v="1203"/>
    <s v="-504785.77"/>
  </r>
  <r>
    <n v="1001204"/>
    <n v="2025"/>
    <s v="Kreditnota nummer 1204 til Martin Kirknes (10094)"/>
    <d v="2025-11-21T00:00:00"/>
    <d v="2025-12-01T00:00:00"/>
    <x v="10"/>
    <x v="10"/>
    <n v="10094"/>
    <s v="Martin Kirknes"/>
    <m/>
    <m/>
    <m/>
    <s v="Sofi Kulvik"/>
    <x v="4"/>
    <x v="4"/>
    <m/>
    <m/>
    <m/>
    <m/>
    <n v="0"/>
    <s v="Ingen avgiftsbehandling"/>
    <s v="Kreditnota nummer 1204 til Martin Kirknes (10094)"/>
    <n v="-1700"/>
    <s v="NOK"/>
    <n v="-1700"/>
    <n v="1204"/>
    <s v="-506485.77"/>
  </r>
  <r>
    <n v="2170"/>
    <n v="2025"/>
    <m/>
    <d v="2025-11-2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86"/>
    <s v="NOK"/>
    <n v="-786"/>
    <m/>
    <s v="-507271.77"/>
  </r>
  <r>
    <n v="2172"/>
    <n v="2025"/>
    <m/>
    <d v="2025-11-2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3.82000000000005"/>
    <s v="NOK"/>
    <n v="-583.82000000000005"/>
    <m/>
    <s v="-507855.59"/>
  </r>
  <r>
    <n v="2173"/>
    <n v="2025"/>
    <s v="Betaling for faktura nummer 1192"/>
    <d v="2025-11-21T00:00:00"/>
    <m/>
    <x v="10"/>
    <x v="10"/>
    <n v="10109"/>
    <s v="Per Andersens Bilverksted AS"/>
    <m/>
    <m/>
    <m/>
    <s v="Sofi Kulvik"/>
    <x v="5"/>
    <x v="5"/>
    <m/>
    <m/>
    <m/>
    <m/>
    <n v="0"/>
    <s v="Ingen avgiftsbehandling"/>
    <s v="Betaling: Faktura nummer 1192 til Per Andersens Bilverksted AS (10109)"/>
    <n v="-6250"/>
    <s v="NOK"/>
    <n v="-6250"/>
    <n v="1192"/>
    <s v="-514105.59"/>
  </r>
  <r>
    <n v="2174"/>
    <n v="2025"/>
    <s v="Betaling for faktura nummer 1190"/>
    <d v="2025-11-21T00:00:00"/>
    <m/>
    <x v="10"/>
    <x v="10"/>
    <n v="10107"/>
    <s v="Norgård Sport AS"/>
    <m/>
    <m/>
    <m/>
    <s v="Sofi Kulvik"/>
    <x v="5"/>
    <x v="5"/>
    <m/>
    <m/>
    <m/>
    <m/>
    <n v="0"/>
    <s v="Ingen avgiftsbehandling"/>
    <s v="Betaling: Faktura nummer 1190 til Norgård Sport AS (10107)"/>
    <n v="-6250"/>
    <s v="NOK"/>
    <n v="-6250"/>
    <n v="1190"/>
    <s v="-520355.59"/>
  </r>
  <r>
    <n v="2175"/>
    <n v="2025"/>
    <s v="Betaling for faktura nummer 1191"/>
    <d v="2025-11-21T00:00:00"/>
    <m/>
    <x v="10"/>
    <x v="10"/>
    <n v="10108"/>
    <s v="Bilservice Sandvika AS"/>
    <m/>
    <m/>
    <m/>
    <s v="Sofi Kulvik"/>
    <x v="5"/>
    <x v="5"/>
    <m/>
    <m/>
    <m/>
    <m/>
    <n v="0"/>
    <s v="Ingen avgiftsbehandling"/>
    <s v="Betaling: Faktura nummer 1191 til Bilservice Sandvika AS (10108)"/>
    <n v="-6250"/>
    <s v="NOK"/>
    <n v="-6250"/>
    <n v="1191"/>
    <s v="-526605.59"/>
  </r>
  <r>
    <n v="2176"/>
    <n v="2025"/>
    <s v="Betaling for faktura nummer 1193"/>
    <d v="2025-11-21T00:00:00"/>
    <m/>
    <x v="10"/>
    <x v="10"/>
    <n v="10110"/>
    <s v="Scala Rykkinn AS"/>
    <m/>
    <m/>
    <m/>
    <s v="Sofi Kulvik"/>
    <x v="5"/>
    <x v="5"/>
    <m/>
    <m/>
    <m/>
    <m/>
    <n v="0"/>
    <s v="Ingen avgiftsbehandling"/>
    <s v="Betaling: Faktura nummer 1193 til Scala Rykkinn AS (10110)"/>
    <n v="-6250"/>
    <s v="NOK"/>
    <n v="-6250"/>
    <n v="1193"/>
    <s v="-532855.59"/>
  </r>
  <r>
    <n v="2177"/>
    <n v="2025"/>
    <s v="Betaling for faktura nummer 1197"/>
    <d v="2025-11-21T00:00:00"/>
    <m/>
    <x v="10"/>
    <x v="10"/>
    <n v="10114"/>
    <s v="Bærum blikk &amp; Ventilasjon"/>
    <m/>
    <m/>
    <m/>
    <s v="Sofi Kulvik"/>
    <x v="5"/>
    <x v="5"/>
    <m/>
    <m/>
    <m/>
    <m/>
    <n v="0"/>
    <s v="Ingen avgiftsbehandling"/>
    <s v="Betaling: Faktura nummer 1197 til Bærum blikk &amp; Ventilasjon (10114)"/>
    <n v="-6250"/>
    <s v="NOK"/>
    <n v="-6250"/>
    <n v="1197"/>
    <s v="-539105.59"/>
  </r>
  <r>
    <n v="2178"/>
    <n v="2025"/>
    <s v="Betaling for faktura nummer 1194"/>
    <d v="2025-11-21T00:00:00"/>
    <m/>
    <x v="10"/>
    <x v="10"/>
    <n v="10111"/>
    <s v="Kolsås Hagesenter AS"/>
    <m/>
    <m/>
    <m/>
    <s v="Sofi Kulvik"/>
    <x v="5"/>
    <x v="5"/>
    <m/>
    <m/>
    <m/>
    <m/>
    <n v="0"/>
    <s v="Ingen avgiftsbehandling"/>
    <s v="Betaling: Faktura nummer 1194 til Kolsås Hagesenter AS (10111)"/>
    <n v="-6250"/>
    <s v="NOK"/>
    <n v="-6250"/>
    <n v="1194"/>
    <s v="-545355.59"/>
  </r>
  <r>
    <n v="2179"/>
    <n v="2025"/>
    <s v="Betaling for faktura nummer 1188"/>
    <d v="2025-11-21T00:00:00"/>
    <m/>
    <x v="10"/>
    <x v="10"/>
    <n v="10105"/>
    <s v="Bauda AS"/>
    <m/>
    <m/>
    <m/>
    <s v="Sofi Kulvik"/>
    <x v="5"/>
    <x v="5"/>
    <m/>
    <m/>
    <m/>
    <m/>
    <n v="0"/>
    <s v="Ingen avgiftsbehandling"/>
    <s v="Betaling: Faktura nummer 1188 til Bauda AS (10105)"/>
    <n v="-6250"/>
    <s v="NOK"/>
    <n v="-6250"/>
    <n v="1188"/>
    <s v="-551605.59"/>
  </r>
  <r>
    <n v="2180"/>
    <n v="2025"/>
    <s v="Betaling for faktura nummer 1186"/>
    <d v="2025-11-21T00:00:00"/>
    <m/>
    <x v="10"/>
    <x v="10"/>
    <n v="10103"/>
    <s v="Peisbutikken AS"/>
    <m/>
    <m/>
    <m/>
    <s v="Sofi Kulvik"/>
    <x v="5"/>
    <x v="5"/>
    <m/>
    <m/>
    <m/>
    <m/>
    <n v="0"/>
    <s v="Ingen avgiftsbehandling"/>
    <s v="Betaling: Faktura nummer 1186 til Peisbutikken AS (10103)"/>
    <n v="-6250"/>
    <s v="NOK"/>
    <n v="-6250"/>
    <n v="1186"/>
    <s v="-557855.59"/>
  </r>
  <r>
    <n v="2181"/>
    <n v="2025"/>
    <s v="Betaling for faktura nummer 1185"/>
    <d v="2025-11-21T00:00:00"/>
    <m/>
    <x v="10"/>
    <x v="10"/>
    <n v="10102"/>
    <s v="Sauna Entreprenør AS"/>
    <m/>
    <m/>
    <m/>
    <s v="Sofi Kulvik"/>
    <x v="5"/>
    <x v="5"/>
    <m/>
    <m/>
    <m/>
    <m/>
    <n v="0"/>
    <s v="Ingen avgiftsbehandling"/>
    <s v="Betaling: Faktura nummer 1185 til Sauna Entreprenør AS (10102)"/>
    <n v="-6250"/>
    <s v="NOK"/>
    <n v="-6250"/>
    <n v="1185"/>
    <s v="-564105.59"/>
  </r>
  <r>
    <n v="2184"/>
    <n v="2025"/>
    <s v="Betaling for faktura nummer 1184"/>
    <d v="2025-11-21T00:00:00"/>
    <m/>
    <x v="10"/>
    <x v="10"/>
    <n v="10071"/>
    <s v="Bjerke Dagligvare AS"/>
    <m/>
    <m/>
    <m/>
    <s v="Sofi Kulvik"/>
    <x v="6"/>
    <x v="6"/>
    <m/>
    <m/>
    <m/>
    <m/>
    <n v="0"/>
    <s v="Ingen avgiftsbehandling"/>
    <s v="Betaling: Faktura nummer 1184 til Bjerke Dagligvare AS (10071)"/>
    <n v="-37500"/>
    <s v="NOK"/>
    <n v="-37500"/>
    <n v="1184"/>
    <s v="-601605.59"/>
  </r>
  <r>
    <n v="2186"/>
    <n v="2025"/>
    <m/>
    <d v="2025-11-21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7373"/>
    <s v="NOK"/>
    <n v="-7373"/>
    <m/>
    <s v="-608978.59"/>
  </r>
  <r>
    <n v="2189"/>
    <n v="2025"/>
    <m/>
    <d v="2025-11-21T00:00:00"/>
    <m/>
    <x v="10"/>
    <x v="10"/>
    <n v="10031"/>
    <s v="Vipps AS"/>
    <m/>
    <m/>
    <m/>
    <m/>
    <x v="0"/>
    <x v="0"/>
    <m/>
    <m/>
    <m/>
    <m/>
    <n v="0"/>
    <s v="Ingen avgiftsbehandling"/>
    <m/>
    <n v="-5305.48"/>
    <s v="NOK"/>
    <n v="-5305.48"/>
    <m/>
    <s v="-614284.07"/>
  </r>
  <r>
    <n v="2193"/>
    <n v="2025"/>
    <m/>
    <d v="2025-11-21T00:00:00"/>
    <m/>
    <x v="10"/>
    <x v="10"/>
    <n v="10031"/>
    <s v="Vipps AS"/>
    <m/>
    <m/>
    <m/>
    <m/>
    <x v="0"/>
    <x v="0"/>
    <m/>
    <m/>
    <m/>
    <m/>
    <n v="0"/>
    <s v="Ingen avgiftsbehandling"/>
    <m/>
    <n v="-58.95"/>
    <s v="NOK"/>
    <n v="-58.95"/>
    <m/>
    <s v="-614343.02"/>
  </r>
  <r>
    <n v="2194"/>
    <n v="2025"/>
    <m/>
    <d v="2025-11-21T00:00:00"/>
    <m/>
    <x v="10"/>
    <x v="10"/>
    <n v="10036"/>
    <s v="Rubic AS"/>
    <m/>
    <m/>
    <m/>
    <m/>
    <x v="0"/>
    <x v="0"/>
    <m/>
    <m/>
    <m/>
    <m/>
    <n v="0"/>
    <s v="Ingen avgiftsbehandling"/>
    <s v="Swedbank"/>
    <n v="-30179.919999999998"/>
    <s v="NOK"/>
    <n v="-30179.919999999998"/>
    <m/>
    <s v="-644522.94"/>
  </r>
  <r>
    <n v="2195"/>
    <n v="2025"/>
    <s v="Betaling for faktura nummer 1170, 1183"/>
    <d v="2025-11-21T00:00:00"/>
    <m/>
    <x v="10"/>
    <x v="10"/>
    <n v="10100"/>
    <s v="Bull Ski &amp; Kajakk AS"/>
    <m/>
    <m/>
    <m/>
    <s v="Sofi Kulvik"/>
    <x v="6"/>
    <x v="6"/>
    <m/>
    <m/>
    <m/>
    <m/>
    <n v="0"/>
    <s v="Ingen avgiftsbehandling"/>
    <s v="Betaling: Faktura nummer 1170 til Bull Ski &amp; Kajakk AS (10100)"/>
    <n v="-12500"/>
    <s v="NOK"/>
    <n v="-12500"/>
    <n v="1170"/>
    <s v="-657022.94"/>
  </r>
  <r>
    <n v="2195"/>
    <n v="2025"/>
    <s v="Betaling for faktura nummer 1170, 1183"/>
    <d v="2025-11-21T00:00:00"/>
    <m/>
    <x v="10"/>
    <x v="10"/>
    <n v="10099"/>
    <s v="Bull Ski &amp; Kajakk AS"/>
    <m/>
    <m/>
    <m/>
    <s v="Sofi Kulvik"/>
    <x v="6"/>
    <x v="6"/>
    <m/>
    <m/>
    <m/>
    <m/>
    <n v="0"/>
    <s v="Ingen avgiftsbehandling"/>
    <s v="Betaling: Faktura nummer 1183 til Bull Ski &amp; Kajakk AS (10099)"/>
    <n v="-25000"/>
    <s v="NOK"/>
    <n v="-25000"/>
    <n v="1183"/>
    <s v="-682022.94"/>
  </r>
  <r>
    <n v="2206"/>
    <n v="2025"/>
    <s v="Reversering av bilag 2195-2025. Betaling for faktura nummer 1170, 1183"/>
    <d v="2025-11-21T00:00:00"/>
    <m/>
    <x v="10"/>
    <x v="10"/>
    <n v="10100"/>
    <s v="Bull Ski &amp; Kajakk AS"/>
    <m/>
    <m/>
    <m/>
    <s v="Sofi Kulvik"/>
    <x v="6"/>
    <x v="6"/>
    <m/>
    <m/>
    <m/>
    <m/>
    <n v="0"/>
    <s v="Ingen avgiftsbehandling"/>
    <s v="Reversering av bilag 2195-2025. Betaling: Faktura nummer 1170 til Bull Ski &amp; Kajakk AS (10100)"/>
    <n v="12500"/>
    <s v="NOK"/>
    <n v="12500"/>
    <n v="1170"/>
    <s v="-669522.94"/>
  </r>
  <r>
    <n v="2206"/>
    <n v="2025"/>
    <s v="Reversering av bilag 2195-2025. Betaling for faktura nummer 1170, 1183"/>
    <d v="2025-11-21T00:00:00"/>
    <m/>
    <x v="10"/>
    <x v="10"/>
    <n v="10099"/>
    <s v="Bull Ski &amp; Kajakk AS"/>
    <m/>
    <m/>
    <m/>
    <s v="Sofi Kulvik"/>
    <x v="6"/>
    <x v="6"/>
    <m/>
    <m/>
    <m/>
    <m/>
    <n v="0"/>
    <s v="Ingen avgiftsbehandling"/>
    <s v="Reversering av bilag 2195-2025. Betaling: Faktura nummer 1183 til Bull Ski &amp; Kajakk AS (10099)"/>
    <n v="25000"/>
    <s v="NOK"/>
    <n v="25000"/>
    <n v="1183"/>
    <s v="-644522.94"/>
  </r>
  <r>
    <n v="2207"/>
    <n v="2025"/>
    <s v="Betaling for faktura nummer 1170, 1183"/>
    <d v="2025-11-21T00:00:00"/>
    <m/>
    <x v="10"/>
    <x v="10"/>
    <n v="10100"/>
    <s v="Bull Ski &amp; Kajakk AS"/>
    <m/>
    <m/>
    <m/>
    <s v="Sofi Kulvik"/>
    <x v="6"/>
    <x v="6"/>
    <m/>
    <m/>
    <m/>
    <m/>
    <n v="0"/>
    <s v="Ingen avgiftsbehandling"/>
    <s v="Betaling: Faktura nummer 1170 til Bull Ski &amp; Kajakk AS (10100)"/>
    <n v="-12500"/>
    <s v="NOK"/>
    <n v="-12500"/>
    <n v="1170"/>
    <s v="-657022.94"/>
  </r>
  <r>
    <n v="2207"/>
    <n v="2025"/>
    <s v="Betaling for faktura nummer 1170, 1183"/>
    <d v="2025-11-21T00:00:00"/>
    <m/>
    <x v="10"/>
    <x v="10"/>
    <n v="10099"/>
    <s v="Bull Ski &amp; Kajakk AS"/>
    <m/>
    <m/>
    <m/>
    <s v="Sofi Kulvik"/>
    <x v="6"/>
    <x v="6"/>
    <m/>
    <m/>
    <m/>
    <m/>
    <n v="0"/>
    <s v="Ingen avgiftsbehandling"/>
    <s v="Betaling: Faktura nummer 1183 til Bull Ski &amp; Kajakk AS (10099)"/>
    <n v="-25000"/>
    <s v="NOK"/>
    <n v="-25000"/>
    <n v="1183"/>
    <s v="-682022.94"/>
  </r>
  <r>
    <n v="2208"/>
    <n v="2025"/>
    <s v="Reversering av bilag 2207-2025. Betaling for faktura nummer 1170, 1183"/>
    <d v="2025-11-21T00:00:00"/>
    <m/>
    <x v="10"/>
    <x v="10"/>
    <n v="10100"/>
    <s v="Bull Ski &amp; Kajakk AS"/>
    <m/>
    <m/>
    <m/>
    <s v="Sofi Kulvik"/>
    <x v="6"/>
    <x v="6"/>
    <m/>
    <m/>
    <m/>
    <m/>
    <n v="0"/>
    <s v="Ingen avgiftsbehandling"/>
    <s v="Reversering av bilag 2207-2025. Betaling: Faktura nummer 1170 til Bull Ski &amp; Kajakk AS (10100)"/>
    <n v="12500"/>
    <s v="NOK"/>
    <n v="12500"/>
    <n v="1170"/>
    <s v="-669522.94"/>
  </r>
  <r>
    <n v="2208"/>
    <n v="2025"/>
    <s v="Reversering av bilag 2207-2025. Betaling for faktura nummer 1170, 1183"/>
    <d v="2025-11-21T00:00:00"/>
    <m/>
    <x v="10"/>
    <x v="10"/>
    <n v="10099"/>
    <s v="Bull Ski &amp; Kajakk AS"/>
    <m/>
    <m/>
    <m/>
    <s v="Sofi Kulvik"/>
    <x v="6"/>
    <x v="6"/>
    <m/>
    <m/>
    <m/>
    <m/>
    <n v="0"/>
    <s v="Ingen avgiftsbehandling"/>
    <s v="Reversering av bilag 2207-2025. Betaling: Faktura nummer 1183 til Bull Ski &amp; Kajakk AS (10099)"/>
    <n v="25000"/>
    <s v="NOK"/>
    <n v="25000"/>
    <n v="1183"/>
    <s v="-644522.94"/>
  </r>
  <r>
    <n v="1001205"/>
    <n v="2025"/>
    <s v="Faktura nummer 1205 til Jar Idrettslag (10023)"/>
    <d v="2025-11-24T00:00:00"/>
    <d v="2025-12-04T00:00:00"/>
    <x v="10"/>
    <x v="10"/>
    <n v="10023"/>
    <s v="Jar Idrettslag"/>
    <m/>
    <m/>
    <m/>
    <s v="Sofi Kulvik"/>
    <x v="5"/>
    <x v="5"/>
    <m/>
    <m/>
    <m/>
    <m/>
    <n v="0"/>
    <s v="Ingen avgiftsbehandling"/>
    <s v="Faktura nummer 1205 til Jar Idrettslag (10023)"/>
    <n v="2500"/>
    <s v="NOK"/>
    <n v="2500"/>
    <n v="1205"/>
    <s v="-642022.94"/>
  </r>
  <r>
    <n v="2258"/>
    <n v="2025"/>
    <m/>
    <d v="2025-11-2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179"/>
    <s v="NOK"/>
    <n v="-1179"/>
    <m/>
    <s v="-643201.94"/>
  </r>
  <r>
    <n v="2259"/>
    <n v="2025"/>
    <m/>
    <d v="2025-11-2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28.04"/>
    <s v="NOK"/>
    <n v="-228.04"/>
    <m/>
    <s v="-643429.98"/>
  </r>
  <r>
    <n v="2266"/>
    <n v="2025"/>
    <m/>
    <d v="2025-11-24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1375.36"/>
    <s v="NOK"/>
    <n v="-1375.36"/>
    <m/>
    <s v="-644805.34"/>
  </r>
  <r>
    <n v="2266"/>
    <n v="2025"/>
    <m/>
    <d v="2025-11-24T00:00:00"/>
    <m/>
    <x v="10"/>
    <x v="10"/>
    <n v="10031"/>
    <s v="Vipps AS"/>
    <m/>
    <m/>
    <m/>
    <m/>
    <x v="0"/>
    <x v="0"/>
    <m/>
    <m/>
    <m/>
    <m/>
    <n v="0"/>
    <s v="Ingen avgiftsbehandling"/>
    <m/>
    <n v="-405.75"/>
    <s v="NOK"/>
    <n v="-405.75"/>
    <m/>
    <s v="-645211.09"/>
  </r>
  <r>
    <n v="2266"/>
    <n v="2025"/>
    <m/>
    <d v="2025-11-24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308.05"/>
    <s v="NOK"/>
    <n v="-308.05"/>
    <m/>
    <s v="-645519.14"/>
  </r>
  <r>
    <n v="2272"/>
    <n v="2025"/>
    <m/>
    <d v="2025-11-24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.75"/>
    <s v="NOK"/>
    <n v="-294.75"/>
    <m/>
    <s v="-645813.89"/>
  </r>
  <r>
    <n v="2274"/>
    <n v="2025"/>
    <m/>
    <d v="2025-11-24T00:00:00"/>
    <m/>
    <x v="10"/>
    <x v="10"/>
    <n v="10031"/>
    <s v="Vipps AS"/>
    <m/>
    <m/>
    <m/>
    <m/>
    <x v="0"/>
    <x v="0"/>
    <m/>
    <m/>
    <m/>
    <m/>
    <n v="0"/>
    <s v="Ingen avgiftsbehandling"/>
    <m/>
    <n v="-6985.56"/>
    <s v="NOK"/>
    <n v="-6985.56"/>
    <m/>
    <s v="-652799.45"/>
  </r>
  <r>
    <n v="2258"/>
    <n v="2025"/>
    <m/>
    <d v="2025-11-2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375.5"/>
    <s v="NOK"/>
    <n v="-1375.5"/>
    <m/>
    <s v="-654174.95"/>
  </r>
  <r>
    <n v="2258"/>
    <n v="2025"/>
    <m/>
    <d v="2025-11-2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86"/>
    <s v="NOK"/>
    <n v="-786"/>
    <m/>
    <s v="-654960.95"/>
  </r>
  <r>
    <n v="2258"/>
    <n v="2025"/>
    <m/>
    <d v="2025-11-2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14.39999999999998"/>
    <s v="NOK"/>
    <n v="-314.39999999999998"/>
    <m/>
    <s v="-655275.35"/>
  </r>
  <r>
    <n v="2259"/>
    <n v="2025"/>
    <m/>
    <d v="2025-11-2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656.93"/>
    <s v="NOK"/>
    <n v="-9656.93"/>
    <m/>
    <s v="-664932.28"/>
  </r>
  <r>
    <n v="2259"/>
    <n v="2025"/>
    <m/>
    <d v="2025-11-2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513.09"/>
    <s v="NOK"/>
    <n v="-5513.09"/>
    <m/>
    <s v="-670445.37"/>
  </r>
  <r>
    <n v="2259"/>
    <n v="2025"/>
    <m/>
    <d v="2025-11-2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42.04"/>
    <s v="NOK"/>
    <n v="-342.04"/>
    <m/>
    <s v="-670787.41"/>
  </r>
  <r>
    <n v="2259"/>
    <n v="2025"/>
    <m/>
    <d v="2025-11-25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08.07"/>
    <s v="NOK"/>
    <n v="-108.07"/>
    <m/>
    <s v="-670895.48"/>
  </r>
  <r>
    <n v="2260"/>
    <n v="2025"/>
    <s v="Betaling for faktura nummer 1198"/>
    <d v="2025-11-25T00:00:00"/>
    <m/>
    <x v="10"/>
    <x v="10"/>
    <n v="10012"/>
    <s v="Kolsås Rør AS"/>
    <m/>
    <m/>
    <m/>
    <s v="Sofi Kulvik"/>
    <x v="5"/>
    <x v="5"/>
    <m/>
    <m/>
    <m/>
    <m/>
    <n v="0"/>
    <s v="Ingen avgiftsbehandling"/>
    <s v="Betaling: Faktura nummer 1198 til Kolsås Rør AS (10012)"/>
    <n v="-6250"/>
    <s v="NOK"/>
    <n v="-6250"/>
    <n v="1198"/>
    <s v="-677145.48"/>
  </r>
  <r>
    <n v="2266"/>
    <n v="2025"/>
    <m/>
    <d v="2025-11-25T00:00:00"/>
    <m/>
    <x v="10"/>
    <x v="10"/>
    <n v="10031"/>
    <s v="Vipps AS"/>
    <m/>
    <m/>
    <m/>
    <m/>
    <x v="0"/>
    <x v="0"/>
    <m/>
    <m/>
    <m/>
    <m/>
    <n v="0"/>
    <s v="Ingen avgiftsbehandling"/>
    <m/>
    <n v="-1735.08"/>
    <s v="NOK"/>
    <n v="-1735.08"/>
    <m/>
    <s v="-678880.56"/>
  </r>
  <r>
    <n v="2266"/>
    <n v="2025"/>
    <m/>
    <d v="2025-11-25T00:00:00"/>
    <m/>
    <x v="10"/>
    <x v="10"/>
    <n v="10031"/>
    <s v="Vipps AS"/>
    <m/>
    <m/>
    <m/>
    <m/>
    <x v="0"/>
    <x v="0"/>
    <m/>
    <m/>
    <m/>
    <m/>
    <n v="0"/>
    <s v="Ingen avgiftsbehandling"/>
    <m/>
    <n v="-49.12"/>
    <s v="NOK"/>
    <n v="-49.12"/>
    <m/>
    <s v="-678929.68"/>
  </r>
  <r>
    <n v="2266"/>
    <n v="2025"/>
    <m/>
    <d v="2025-11-25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74.290000000000006"/>
    <s v="NOK"/>
    <n v="-74.290000000000006"/>
    <m/>
    <s v="-679003.97"/>
  </r>
  <r>
    <n v="2274"/>
    <n v="2025"/>
    <m/>
    <d v="2025-11-25T00:00:00"/>
    <m/>
    <x v="10"/>
    <x v="10"/>
    <n v="10031"/>
    <s v="Vipps AS"/>
    <m/>
    <m/>
    <m/>
    <m/>
    <x v="0"/>
    <x v="0"/>
    <m/>
    <m/>
    <m/>
    <m/>
    <n v="0"/>
    <s v="Ingen avgiftsbehandling"/>
    <m/>
    <n v="-2210.62"/>
    <s v="NOK"/>
    <n v="-2210.62"/>
    <m/>
    <s v="-681214.59"/>
  </r>
  <r>
    <n v="2274"/>
    <n v="2025"/>
    <m/>
    <d v="2025-11-25T00:00:00"/>
    <m/>
    <x v="10"/>
    <x v="10"/>
    <n v="10031"/>
    <s v="Vipps AS"/>
    <m/>
    <m/>
    <m/>
    <m/>
    <x v="0"/>
    <x v="0"/>
    <m/>
    <m/>
    <m/>
    <m/>
    <n v="0"/>
    <s v="Ingen avgiftsbehandling"/>
    <m/>
    <n v="-98.25"/>
    <s v="NOK"/>
    <n v="-98.25"/>
    <m/>
    <s v="-681312.84"/>
  </r>
  <r>
    <n v="2274"/>
    <n v="2025"/>
    <m/>
    <d v="2025-11-25T00:00:00"/>
    <m/>
    <x v="10"/>
    <x v="10"/>
    <n v="10031"/>
    <s v="Vipps AS"/>
    <m/>
    <m/>
    <m/>
    <m/>
    <x v="0"/>
    <x v="0"/>
    <m/>
    <m/>
    <m/>
    <m/>
    <n v="0"/>
    <s v="Ingen avgiftsbehandling"/>
    <m/>
    <n v="-73.69"/>
    <s v="NOK"/>
    <n v="-73.69"/>
    <m/>
    <s v="-681386.53"/>
  </r>
  <r>
    <n v="2274"/>
    <n v="2025"/>
    <m/>
    <d v="2025-11-25T00:00:00"/>
    <m/>
    <x v="10"/>
    <x v="10"/>
    <n v="10031"/>
    <s v="Vipps AS"/>
    <m/>
    <m/>
    <m/>
    <m/>
    <x v="0"/>
    <x v="0"/>
    <m/>
    <m/>
    <m/>
    <m/>
    <n v="0"/>
    <s v="Ingen avgiftsbehandling"/>
    <m/>
    <n v="-324.22000000000003"/>
    <s v="NOK"/>
    <n v="-324.22000000000003"/>
    <m/>
    <s v="-681710.75"/>
  </r>
  <r>
    <n v="2274"/>
    <n v="2025"/>
    <m/>
    <d v="2025-11-25T00:00:00"/>
    <m/>
    <x v="10"/>
    <x v="10"/>
    <n v="10031"/>
    <s v="Vipps AS"/>
    <m/>
    <m/>
    <m/>
    <m/>
    <x v="0"/>
    <x v="0"/>
    <m/>
    <m/>
    <m/>
    <m/>
    <n v="0"/>
    <s v="Ingen avgiftsbehandling"/>
    <m/>
    <n v="-648.45000000000005"/>
    <s v="NOK"/>
    <n v="-648.45000000000005"/>
    <m/>
    <s v="-682359.20"/>
  </r>
  <r>
    <n v="2274"/>
    <n v="2025"/>
    <m/>
    <d v="2025-11-25T00:00:00"/>
    <m/>
    <x v="10"/>
    <x v="10"/>
    <n v="10031"/>
    <s v="Vipps AS"/>
    <m/>
    <m/>
    <m/>
    <m/>
    <x v="0"/>
    <x v="0"/>
    <m/>
    <m/>
    <m/>
    <m/>
    <n v="0"/>
    <s v="Ingen avgiftsbehandling"/>
    <m/>
    <n v="-353.7"/>
    <s v="NOK"/>
    <n v="-353.7"/>
    <m/>
    <s v="-682712.90"/>
  </r>
  <r>
    <n v="2274"/>
    <n v="2025"/>
    <m/>
    <d v="2025-11-25T00:00:00"/>
    <m/>
    <x v="10"/>
    <x v="10"/>
    <n v="10031"/>
    <s v="Vipps AS"/>
    <m/>
    <m/>
    <m/>
    <m/>
    <x v="0"/>
    <x v="0"/>
    <m/>
    <m/>
    <m/>
    <m/>
    <n v="0"/>
    <s v="Ingen avgiftsbehandling"/>
    <m/>
    <n v="-795.8"/>
    <s v="NOK"/>
    <n v="-795.8"/>
    <m/>
    <s v="-683508.70"/>
  </r>
  <r>
    <n v="2274"/>
    <n v="2025"/>
    <m/>
    <d v="2025-11-25T00:00:00"/>
    <m/>
    <x v="10"/>
    <x v="10"/>
    <n v="10031"/>
    <s v="Vipps AS"/>
    <m/>
    <m/>
    <m/>
    <m/>
    <x v="0"/>
    <x v="0"/>
    <m/>
    <m/>
    <m/>
    <m/>
    <n v="0"/>
    <s v="Ingen avgiftsbehandling"/>
    <m/>
    <n v="-176.85"/>
    <s v="NOK"/>
    <n v="-176.85"/>
    <m/>
    <s v="-683685.55"/>
  </r>
  <r>
    <n v="2258"/>
    <n v="2025"/>
    <m/>
    <d v="2025-11-2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6.5"/>
    <s v="NOK"/>
    <n v="-196.5"/>
    <m/>
    <s v="-683882.05"/>
  </r>
  <r>
    <n v="2259"/>
    <n v="2025"/>
    <m/>
    <d v="2025-11-26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25.54000000000002"/>
    <s v="NOK"/>
    <n v="-325.54000000000002"/>
    <m/>
    <s v="-684207.59"/>
  </r>
  <r>
    <n v="2274"/>
    <n v="2025"/>
    <m/>
    <d v="2025-11-26T00:00:00"/>
    <m/>
    <x v="10"/>
    <x v="10"/>
    <n v="10031"/>
    <s v="Vipps AS"/>
    <m/>
    <m/>
    <m/>
    <m/>
    <x v="0"/>
    <x v="0"/>
    <m/>
    <m/>
    <m/>
    <m/>
    <n v="0"/>
    <s v="Ingen avgiftsbehandling"/>
    <m/>
    <n v="-1503.22"/>
    <s v="NOK"/>
    <n v="-1503.22"/>
    <m/>
    <s v="-685710.81"/>
  </r>
  <r>
    <n v="2259"/>
    <n v="2025"/>
    <m/>
    <d v="2025-11-2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026.1400000000001"/>
    <s v="NOK"/>
    <n v="-1026.1400000000001"/>
    <m/>
    <s v="-686736.95"/>
  </r>
  <r>
    <n v="2261"/>
    <n v="2025"/>
    <s v="Betaling for faktura nummer 1196"/>
    <d v="2025-11-27T00:00:00"/>
    <m/>
    <x v="10"/>
    <x v="10"/>
    <n v="10113"/>
    <s v="Hydroscand"/>
    <m/>
    <m/>
    <m/>
    <s v="Sofi Kulvik"/>
    <x v="5"/>
    <x v="5"/>
    <m/>
    <m/>
    <m/>
    <m/>
    <n v="0"/>
    <s v="Ingen avgiftsbehandling"/>
    <s v="Betaling: Faktura nummer 1196 til Hydroscand (10113)"/>
    <n v="-6250"/>
    <s v="NOK"/>
    <n v="-6250"/>
    <n v="1196"/>
    <s v="-692986.95"/>
  </r>
  <r>
    <n v="2269"/>
    <n v="2025"/>
    <s v="Betaling for faktura nummer 1160"/>
    <d v="2025-11-27T00:00:00"/>
    <m/>
    <x v="10"/>
    <x v="10"/>
    <n v="10045"/>
    <s v="Lars Teigland Støre v/foresatt"/>
    <m/>
    <m/>
    <m/>
    <s v="Sofi Kulvik"/>
    <x v="6"/>
    <x v="6"/>
    <m/>
    <m/>
    <m/>
    <m/>
    <n v="0"/>
    <s v="Ingen avgiftsbehandling"/>
    <s v="Betaling: Faktura nummer 1160 til Lars Teigland Støre v/foresatt (10045)"/>
    <n v="-2125"/>
    <s v="NOK"/>
    <n v="-2125"/>
    <n v="1160"/>
    <s v="-695111.95"/>
  </r>
  <r>
    <n v="2272"/>
    <n v="2025"/>
    <m/>
    <d v="2025-11-27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.75"/>
    <s v="NOK"/>
    <n v="-294.75"/>
    <m/>
    <s v="-695406.70"/>
  </r>
  <r>
    <n v="2274"/>
    <n v="2025"/>
    <m/>
    <d v="2025-11-27T00:00:00"/>
    <m/>
    <x v="10"/>
    <x v="10"/>
    <n v="10031"/>
    <s v="Vipps AS"/>
    <m/>
    <m/>
    <m/>
    <m/>
    <x v="0"/>
    <x v="0"/>
    <m/>
    <m/>
    <m/>
    <m/>
    <n v="0"/>
    <s v="Ingen avgiftsbehandling"/>
    <m/>
    <n v="-1129.8699999999999"/>
    <s v="NOK"/>
    <n v="-1129.8699999999999"/>
    <m/>
    <s v="-696536.57"/>
  </r>
  <r>
    <n v="2258"/>
    <n v="2025"/>
    <m/>
    <d v="2025-11-2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96.5"/>
    <s v="NOK"/>
    <n v="-196.5"/>
    <m/>
    <s v="-696733.07"/>
  </r>
  <r>
    <n v="2259"/>
    <n v="2025"/>
    <m/>
    <d v="2025-11-28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89.38"/>
    <s v="NOK"/>
    <n v="-789.38"/>
    <m/>
    <s v="-697522.45"/>
  </r>
  <r>
    <n v="2262"/>
    <n v="2025"/>
    <s v="Betaling for faktura nummer 1189"/>
    <d v="2025-11-28T00:00:00"/>
    <m/>
    <x v="10"/>
    <x v="10"/>
    <n v="10106"/>
    <s v="Oris Dental AS"/>
    <m/>
    <m/>
    <m/>
    <s v="Sofi Kulvik"/>
    <x v="5"/>
    <x v="5"/>
    <m/>
    <m/>
    <m/>
    <m/>
    <n v="0"/>
    <s v="Ingen avgiftsbehandling"/>
    <s v="Betaling: Faktura nummer 1189 til Oris Dental AS (10106)"/>
    <n v="-6250"/>
    <s v="NOK"/>
    <n v="-6250"/>
    <n v="1189"/>
    <s v="-703772.45"/>
  </r>
  <r>
    <n v="2266"/>
    <n v="2025"/>
    <m/>
    <d v="2025-11-28T00:00:00"/>
    <m/>
    <x v="10"/>
    <x v="10"/>
    <n v="10031"/>
    <s v="Vipps AS"/>
    <m/>
    <m/>
    <m/>
    <m/>
    <x v="0"/>
    <x v="0"/>
    <m/>
    <m/>
    <m/>
    <m/>
    <n v="0"/>
    <s v="Ingen avgiftsbehandling"/>
    <m/>
    <n v="-54.04"/>
    <s v="NOK"/>
    <n v="-54.04"/>
    <m/>
    <s v="-703826.49"/>
  </r>
  <r>
    <n v="2266"/>
    <n v="2025"/>
    <m/>
    <d v="2025-11-28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51.51"/>
    <s v="NOK"/>
    <n v="-51.51"/>
    <m/>
    <s v="-703878.00"/>
  </r>
  <r>
    <n v="2267"/>
    <n v="2025"/>
    <m/>
    <d v="2025-11-28T00:00:00"/>
    <m/>
    <x v="10"/>
    <x v="10"/>
    <n v="10030"/>
    <s v="Stripe innbetalinger"/>
    <m/>
    <m/>
    <m/>
    <m/>
    <x v="0"/>
    <x v="0"/>
    <m/>
    <m/>
    <m/>
    <m/>
    <n v="0"/>
    <s v="Ingen avgiftsbehandling"/>
    <s v="Stripe"/>
    <n v="-16909"/>
    <s v="NOK"/>
    <n v="-16909"/>
    <m/>
    <s v="-720787.00"/>
  </r>
  <r>
    <n v="2271"/>
    <n v="2025"/>
    <m/>
    <d v="2025-11-28T00:00:00"/>
    <m/>
    <x v="10"/>
    <x v="10"/>
    <n v="10030"/>
    <s v="Stripe innbetalinger"/>
    <m/>
    <m/>
    <m/>
    <m/>
    <x v="0"/>
    <x v="0"/>
    <m/>
    <m/>
    <m/>
    <m/>
    <n v="0"/>
    <s v="Ingen avgiftsbehandling"/>
    <m/>
    <n v="-84956"/>
    <s v="NOK"/>
    <n v="-84956"/>
    <m/>
    <s v="-805743.00"/>
  </r>
  <r>
    <n v="2274"/>
    <n v="2025"/>
    <m/>
    <d v="2025-11-28T00:00:00"/>
    <m/>
    <x v="10"/>
    <x v="10"/>
    <n v="10031"/>
    <s v="Vipps AS"/>
    <m/>
    <m/>
    <m/>
    <m/>
    <x v="0"/>
    <x v="0"/>
    <m/>
    <m/>
    <m/>
    <m/>
    <n v="0"/>
    <s v="Ingen avgiftsbehandling"/>
    <m/>
    <n v="-393"/>
    <s v="NOK"/>
    <n v="-393"/>
    <m/>
    <s v="-806136.00"/>
  </r>
  <r>
    <n v="2274"/>
    <n v="2025"/>
    <m/>
    <d v="2025-11-28T00:00:00"/>
    <m/>
    <x v="10"/>
    <x v="10"/>
    <n v="10031"/>
    <s v="Vipps AS"/>
    <m/>
    <m/>
    <m/>
    <m/>
    <x v="0"/>
    <x v="0"/>
    <m/>
    <m/>
    <m/>
    <m/>
    <n v="0"/>
    <s v="Ingen avgiftsbehandling"/>
    <m/>
    <n v="-1483.57"/>
    <s v="NOK"/>
    <n v="-1483.57"/>
    <m/>
    <s v="-807619.57"/>
  </r>
  <r>
    <n v="2274"/>
    <n v="2025"/>
    <m/>
    <d v="2025-11-28T00:00:00"/>
    <m/>
    <x v="10"/>
    <x v="10"/>
    <n v="10031"/>
    <s v="Vipps AS"/>
    <m/>
    <m/>
    <m/>
    <m/>
    <x v="0"/>
    <x v="0"/>
    <m/>
    <m/>
    <m/>
    <m/>
    <n v="0"/>
    <s v="Ingen avgiftsbehandling"/>
    <m/>
    <n v="-117.9"/>
    <s v="NOK"/>
    <n v="-117.9"/>
    <m/>
    <s v="-807737.47"/>
  </r>
  <r>
    <n v="2317"/>
    <n v="2025"/>
    <s v="Rubic pr 30.11"/>
    <d v="2025-11-30T00:00:00"/>
    <m/>
    <x v="10"/>
    <x v="10"/>
    <n v="10036"/>
    <s v="Rubic AS"/>
    <m/>
    <m/>
    <m/>
    <m/>
    <x v="0"/>
    <x v="0"/>
    <m/>
    <m/>
    <m/>
    <m/>
    <n v="0"/>
    <s v="Ingen avgiftsbehandling"/>
    <s v="Rubic pr 30.11"/>
    <n v="181234.61"/>
    <s v="NOK"/>
    <n v="181234.61"/>
    <m/>
    <s v="-626502.86"/>
  </r>
  <r>
    <n v="2318"/>
    <n v="2025"/>
    <s v="Superinvite.pdf"/>
    <d v="2025-11-30T00:00:00"/>
    <m/>
    <x v="10"/>
    <x v="10"/>
    <n v="10030"/>
    <s v="Stripe innbetalinger"/>
    <m/>
    <m/>
    <m/>
    <m/>
    <x v="0"/>
    <x v="0"/>
    <m/>
    <m/>
    <m/>
    <m/>
    <n v="0"/>
    <s v="Ingen avgiftsbehandling"/>
    <s v="Superinvite.pdf"/>
    <n v="306430.25"/>
    <s v="NOK"/>
    <n v="306430.25"/>
    <m/>
    <s v="-320072.61"/>
  </r>
  <r>
    <n v="2264"/>
    <n v="2025"/>
    <m/>
    <d v="2025-12-01T00:00:00"/>
    <m/>
    <x v="10"/>
    <x v="10"/>
    <n v="10031"/>
    <s v="Vipps AS"/>
    <m/>
    <m/>
    <m/>
    <m/>
    <x v="0"/>
    <x v="0"/>
    <m/>
    <m/>
    <m/>
    <m/>
    <n v="0"/>
    <s v="Ingen avgiftsbehandling"/>
    <m/>
    <n v="-713.44"/>
    <s v="NOK"/>
    <n v="-713.44"/>
    <m/>
    <s v="-320786.05"/>
  </r>
  <r>
    <n v="2268"/>
    <n v="2025"/>
    <m/>
    <d v="2025-12-01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744.86"/>
    <s v="NOK"/>
    <n v="-744.86"/>
    <m/>
    <s v="-321530.91"/>
  </r>
  <r>
    <n v="2268"/>
    <n v="2025"/>
    <m/>
    <d v="2025-12-01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182.24"/>
    <s v="NOK"/>
    <n v="-182.24"/>
    <m/>
    <s v="-321713.15"/>
  </r>
  <r>
    <n v="2268"/>
    <n v="2025"/>
    <m/>
    <d v="2025-12-01T00:00:00"/>
    <m/>
    <x v="10"/>
    <x v="10"/>
    <n v="10031"/>
    <s v="Vipps AS"/>
    <m/>
    <m/>
    <m/>
    <m/>
    <x v="0"/>
    <x v="0"/>
    <m/>
    <m/>
    <m/>
    <m/>
    <n v="0"/>
    <s v="Ingen avgiftsbehandling"/>
    <s v="Nets"/>
    <n v="-428.34"/>
    <s v="NOK"/>
    <n v="-428.34"/>
    <m/>
    <s v="-322141.49"/>
  </r>
  <r>
    <n v="2273"/>
    <n v="2025"/>
    <m/>
    <d v="2025-12-01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.75"/>
    <s v="NOK"/>
    <n v="-294.75"/>
    <m/>
    <s v="-322436.24"/>
  </r>
  <r>
    <n v="2274"/>
    <n v="2025"/>
    <m/>
    <d v="2025-12-01T00:00:00"/>
    <m/>
    <x v="10"/>
    <x v="10"/>
    <n v="10031"/>
    <s v="Vipps AS"/>
    <m/>
    <m/>
    <m/>
    <m/>
    <x v="0"/>
    <x v="0"/>
    <m/>
    <m/>
    <m/>
    <m/>
    <n v="0"/>
    <s v="Ingen avgiftsbehandling"/>
    <m/>
    <n v="-176.85"/>
    <s v="NOK"/>
    <n v="-176.85"/>
    <m/>
    <s v="-322613.09"/>
  </r>
  <r>
    <n v="2274"/>
    <n v="2025"/>
    <m/>
    <d v="2025-12-01T00:00:00"/>
    <m/>
    <x v="10"/>
    <x v="10"/>
    <n v="10031"/>
    <s v="Vipps AS"/>
    <m/>
    <m/>
    <m/>
    <m/>
    <x v="0"/>
    <x v="0"/>
    <m/>
    <m/>
    <m/>
    <m/>
    <n v="0"/>
    <s v="Ingen avgiftsbehandling"/>
    <m/>
    <n v="-108.07"/>
    <s v="NOK"/>
    <n v="-108.07"/>
    <m/>
    <s v="-322721.16"/>
  </r>
  <r>
    <n v="2274"/>
    <n v="2025"/>
    <m/>
    <d v="2025-12-01T00:00:00"/>
    <m/>
    <x v="10"/>
    <x v="10"/>
    <n v="10031"/>
    <s v="Vipps AS"/>
    <m/>
    <m/>
    <m/>
    <m/>
    <x v="0"/>
    <x v="0"/>
    <m/>
    <m/>
    <m/>
    <m/>
    <n v="0"/>
    <s v="Ingen avgiftsbehandling"/>
    <m/>
    <n v="-1375.5"/>
    <s v="NOK"/>
    <n v="-1375.5"/>
    <m/>
    <s v="-324096.66"/>
  </r>
  <r>
    <n v="2309"/>
    <n v="2025"/>
    <m/>
    <d v="2025-12-03T00:00:00"/>
    <m/>
    <x v="10"/>
    <x v="10"/>
    <n v="10031"/>
    <s v="Vipps AS"/>
    <m/>
    <m/>
    <m/>
    <m/>
    <x v="0"/>
    <x v="0"/>
    <m/>
    <m/>
    <m/>
    <m/>
    <n v="0"/>
    <s v="Ingen avgiftsbehandling"/>
    <m/>
    <n v="-196.5"/>
    <s v="NOK"/>
    <n v="-196.5"/>
    <m/>
    <s v="-324293.16"/>
  </r>
  <r>
    <n v="2310"/>
    <n v="2025"/>
    <m/>
    <d v="2025-12-03T00:00:00"/>
    <m/>
    <x v="10"/>
    <x v="10"/>
    <n v="10031"/>
    <s v="Vipps AS"/>
    <m/>
    <m/>
    <m/>
    <m/>
    <x v="0"/>
    <x v="0"/>
    <m/>
    <m/>
    <m/>
    <m/>
    <n v="0"/>
    <s v="Ingen avgiftsbehandling"/>
    <m/>
    <n v="-11986.31"/>
    <s v="NOK"/>
    <n v="-11986.31"/>
    <m/>
    <s v="-336279.47"/>
  </r>
  <r>
    <n v="2310"/>
    <n v="2025"/>
    <m/>
    <d v="2025-12-03T00:00:00"/>
    <m/>
    <x v="10"/>
    <x v="10"/>
    <n v="10031"/>
    <s v="Vipps AS"/>
    <m/>
    <m/>
    <m/>
    <m/>
    <x v="0"/>
    <x v="0"/>
    <m/>
    <m/>
    <m/>
    <m/>
    <n v="0"/>
    <s v="Ingen avgiftsbehandling"/>
    <m/>
    <n v="-2454.0100000000002"/>
    <s v="NOK"/>
    <n v="-2454.0100000000002"/>
    <m/>
    <s v="-338733.48"/>
  </r>
  <r>
    <n v="2310"/>
    <n v="2025"/>
    <m/>
    <d v="2025-12-03T00:00:00"/>
    <m/>
    <x v="10"/>
    <x v="10"/>
    <n v="10031"/>
    <s v="Vipps AS"/>
    <m/>
    <m/>
    <m/>
    <m/>
    <x v="0"/>
    <x v="0"/>
    <m/>
    <m/>
    <m/>
    <m/>
    <n v="0"/>
    <s v="Ingen avgiftsbehandling"/>
    <m/>
    <n v="-605.29999999999995"/>
    <s v="NOK"/>
    <n v="-605.29999999999995"/>
    <m/>
    <s v="-339338.78"/>
  </r>
  <r>
    <n v="2313"/>
    <n v="2025"/>
    <m/>
    <d v="2025-12-03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113.9"/>
    <s v="NOK"/>
    <n v="-113.9"/>
    <m/>
    <s v="-339452.68"/>
  </r>
  <r>
    <n v="2313"/>
    <n v="2025"/>
    <m/>
    <d v="2025-12-03T00:00:00"/>
    <m/>
    <x v="10"/>
    <x v="10"/>
    <n v="10031"/>
    <s v="Vipps AS"/>
    <m/>
    <m/>
    <m/>
    <m/>
    <x v="0"/>
    <x v="0"/>
    <m/>
    <m/>
    <m/>
    <m/>
    <n v="0"/>
    <s v="Ingen avgiftsbehandling"/>
    <m/>
    <n v="-58.95"/>
    <s v="NOK"/>
    <n v="-58.95"/>
    <m/>
    <s v="-339511.63"/>
  </r>
  <r>
    <n v="2313"/>
    <n v="2025"/>
    <m/>
    <d v="2025-12-03T00:00:00"/>
    <m/>
    <x v="10"/>
    <x v="10"/>
    <n v="10031"/>
    <s v="Vipps AS"/>
    <m/>
    <m/>
    <m/>
    <m/>
    <x v="0"/>
    <x v="0"/>
    <m/>
    <m/>
    <m/>
    <m/>
    <n v="0"/>
    <s v="Ingen avgiftsbehandling"/>
    <m/>
    <n v="-29.47"/>
    <s v="NOK"/>
    <n v="-29.47"/>
    <m/>
    <s v="-339541.10"/>
  </r>
  <r>
    <n v="2313"/>
    <n v="2025"/>
    <m/>
    <d v="2025-12-03T00:00:00"/>
    <m/>
    <x v="10"/>
    <x v="10"/>
    <n v="10031"/>
    <s v="Vipps AS"/>
    <m/>
    <m/>
    <m/>
    <m/>
    <x v="0"/>
    <x v="0"/>
    <m/>
    <m/>
    <m/>
    <m/>
    <n v="0"/>
    <s v="Ingen avgiftsbehandling"/>
    <m/>
    <n v="-24.56"/>
    <s v="NOK"/>
    <n v="-24.56"/>
    <m/>
    <s v="-339565.66"/>
  </r>
  <r>
    <n v="2313"/>
    <n v="2025"/>
    <m/>
    <d v="2025-12-03T00:00:00"/>
    <m/>
    <x v="10"/>
    <x v="10"/>
    <n v="10031"/>
    <s v="Vipps AS"/>
    <m/>
    <m/>
    <m/>
    <m/>
    <x v="0"/>
    <x v="0"/>
    <m/>
    <m/>
    <m/>
    <m/>
    <n v="0"/>
    <s v="Ingen avgiftsbehandling"/>
    <m/>
    <n v="-19.649999999999999"/>
    <s v="NOK"/>
    <n v="-19.649999999999999"/>
    <m/>
    <s v="-339585.31"/>
  </r>
  <r>
    <n v="2316"/>
    <n v="2025"/>
    <m/>
    <d v="2025-12-03T00:00:00"/>
    <m/>
    <x v="10"/>
    <x v="10"/>
    <n v="10031"/>
    <s v="Vipps AS"/>
    <m/>
    <m/>
    <m/>
    <m/>
    <x v="0"/>
    <x v="0"/>
    <m/>
    <m/>
    <m/>
    <m/>
    <n v="0"/>
    <s v="Ingen avgiftsbehandling"/>
    <m/>
    <n v="-2033.77"/>
    <s v="NOK"/>
    <n v="-2033.77"/>
    <m/>
    <s v="-341619.08"/>
  </r>
  <r>
    <n v="2316"/>
    <n v="2025"/>
    <m/>
    <d v="2025-12-03T00:00:00"/>
    <m/>
    <x v="10"/>
    <x v="10"/>
    <n v="10031"/>
    <s v="Vipps AS"/>
    <m/>
    <m/>
    <m/>
    <m/>
    <x v="0"/>
    <x v="0"/>
    <m/>
    <m/>
    <m/>
    <m/>
    <n v="0"/>
    <s v="Ingen avgiftsbehandling"/>
    <m/>
    <n v="-176.85"/>
    <s v="NOK"/>
    <n v="-176.85"/>
    <m/>
    <s v="-341795.93"/>
  </r>
  <r>
    <n v="2316"/>
    <n v="2025"/>
    <m/>
    <d v="2025-12-03T00:00:00"/>
    <m/>
    <x v="10"/>
    <x v="10"/>
    <n v="10031"/>
    <s v="Vipps AS"/>
    <m/>
    <m/>
    <m/>
    <m/>
    <x v="0"/>
    <x v="0"/>
    <m/>
    <m/>
    <m/>
    <m/>
    <n v="0"/>
    <s v="Ingen avgiftsbehandling"/>
    <m/>
    <n v="-3625.42"/>
    <s v="NOK"/>
    <n v="-3625.42"/>
    <m/>
    <s v="-345421.35"/>
  </r>
  <r>
    <n v="2316"/>
    <n v="2025"/>
    <m/>
    <d v="2025-12-03T00:00:00"/>
    <m/>
    <x v="10"/>
    <x v="10"/>
    <n v="10031"/>
    <s v="Vipps AS"/>
    <m/>
    <m/>
    <m/>
    <m/>
    <x v="0"/>
    <x v="0"/>
    <m/>
    <m/>
    <m/>
    <m/>
    <n v="0"/>
    <s v="Ingen avgiftsbehandling"/>
    <m/>
    <n v="-933.36"/>
    <s v="NOK"/>
    <n v="-933.36"/>
    <m/>
    <s v="-346354.71"/>
  </r>
  <r>
    <n v="2316"/>
    <n v="2025"/>
    <m/>
    <d v="2025-12-03T00:00:00"/>
    <m/>
    <x v="10"/>
    <x v="10"/>
    <n v="10031"/>
    <s v="Vipps AS"/>
    <m/>
    <m/>
    <m/>
    <m/>
    <x v="0"/>
    <x v="0"/>
    <m/>
    <m/>
    <m/>
    <m/>
    <n v="0"/>
    <s v="Ingen avgiftsbehandling"/>
    <m/>
    <n v="-982.5"/>
    <s v="NOK"/>
    <n v="-982.5"/>
    <m/>
    <s v="-347337.21"/>
  </r>
  <r>
    <n v="2316"/>
    <n v="2025"/>
    <m/>
    <d v="2025-12-03T00:00:00"/>
    <m/>
    <x v="10"/>
    <x v="10"/>
    <n v="10031"/>
    <s v="Vipps AS"/>
    <m/>
    <m/>
    <m/>
    <m/>
    <x v="0"/>
    <x v="0"/>
    <m/>
    <m/>
    <m/>
    <m/>
    <n v="0"/>
    <s v="Ingen avgiftsbehandling"/>
    <m/>
    <n v="-1586.74"/>
    <s v="NOK"/>
    <n v="-1586.74"/>
    <m/>
    <s v="-348923.95"/>
  </r>
  <r>
    <n v="2316"/>
    <n v="2025"/>
    <m/>
    <d v="2025-12-03T00:00:00"/>
    <m/>
    <x v="10"/>
    <x v="10"/>
    <n v="10031"/>
    <s v="Vipps AS"/>
    <m/>
    <m/>
    <m/>
    <m/>
    <x v="0"/>
    <x v="0"/>
    <m/>
    <m/>
    <m/>
    <m/>
    <n v="0"/>
    <s v="Ingen avgiftsbehandling"/>
    <m/>
    <n v="-677.92"/>
    <s v="NOK"/>
    <n v="-677.92"/>
    <m/>
    <s v="-349601.87"/>
  </r>
  <r>
    <n v="2316"/>
    <n v="2025"/>
    <m/>
    <d v="2025-12-03T00:00:00"/>
    <m/>
    <x v="10"/>
    <x v="10"/>
    <n v="10031"/>
    <s v="Vipps AS"/>
    <m/>
    <m/>
    <m/>
    <m/>
    <x v="0"/>
    <x v="0"/>
    <m/>
    <m/>
    <m/>
    <m/>
    <n v="0"/>
    <s v="Ingen avgiftsbehandling"/>
    <m/>
    <n v="-58.95"/>
    <s v="NOK"/>
    <n v="-58.95"/>
    <m/>
    <s v="-349660.82"/>
  </r>
  <r>
    <n v="2310"/>
    <n v="2025"/>
    <m/>
    <d v="2025-12-04T00:00:00"/>
    <m/>
    <x v="10"/>
    <x v="10"/>
    <n v="10031"/>
    <s v="Vipps AS"/>
    <m/>
    <m/>
    <m/>
    <m/>
    <x v="0"/>
    <x v="0"/>
    <m/>
    <m/>
    <m/>
    <m/>
    <n v="0"/>
    <s v="Ingen avgiftsbehandling"/>
    <m/>
    <n v="-512.51"/>
    <s v="NOK"/>
    <n v="-512.51"/>
    <m/>
    <s v="-350173.33"/>
  </r>
  <r>
    <n v="2310"/>
    <n v="2025"/>
    <m/>
    <d v="2025-12-04T00:00:00"/>
    <m/>
    <x v="10"/>
    <x v="10"/>
    <n v="10031"/>
    <s v="Vipps AS"/>
    <m/>
    <m/>
    <m/>
    <m/>
    <x v="0"/>
    <x v="0"/>
    <m/>
    <m/>
    <m/>
    <m/>
    <n v="0"/>
    <s v="Ingen avgiftsbehandling"/>
    <m/>
    <n v="-502.03"/>
    <s v="NOK"/>
    <n v="-502.03"/>
    <m/>
    <s v="-350675.36"/>
  </r>
  <r>
    <n v="2311"/>
    <n v="2025"/>
    <s v="Betaling for faktura nummer 1195"/>
    <d v="2025-12-04T00:00:00"/>
    <m/>
    <x v="10"/>
    <x v="10"/>
    <n v="10112"/>
    <s v="Peppes Pizza AS"/>
    <m/>
    <m/>
    <m/>
    <s v="Sofi Kulvik"/>
    <x v="5"/>
    <x v="5"/>
    <m/>
    <m/>
    <m/>
    <m/>
    <n v="0"/>
    <s v="Ingen avgiftsbehandling"/>
    <s v="Betaling: Faktura nummer 1195 til Peppes Pizza AS (10112)"/>
    <n v="-6250"/>
    <s v="NOK"/>
    <n v="-6250"/>
    <n v="1195"/>
    <s v="-356925.36"/>
  </r>
  <r>
    <n v="2312"/>
    <n v="2025"/>
    <s v="Betaling for faktura nummer 1205"/>
    <d v="2025-12-04T00:00:00"/>
    <m/>
    <x v="10"/>
    <x v="10"/>
    <n v="10023"/>
    <s v="Jar Idrettslag"/>
    <m/>
    <m/>
    <m/>
    <s v="Sofi Kulvik"/>
    <x v="5"/>
    <x v="5"/>
    <m/>
    <m/>
    <m/>
    <m/>
    <n v="0"/>
    <s v="Ingen avgiftsbehandling"/>
    <s v="Betaling: Faktura nummer 1205 til Jar Idrettslag (10023)"/>
    <n v="-2500"/>
    <s v="NOK"/>
    <n v="-2500"/>
    <n v="1205"/>
    <s v="-359425.36"/>
  </r>
  <r>
    <n v="2314"/>
    <n v="2025"/>
    <m/>
    <d v="2025-12-04T00:00:00"/>
    <m/>
    <x v="10"/>
    <x v="10"/>
    <n v="10031"/>
    <s v="Vipps AS"/>
    <m/>
    <m/>
    <m/>
    <m/>
    <x v="0"/>
    <x v="0"/>
    <m/>
    <m/>
    <m/>
    <m/>
    <n v="0"/>
    <s v="Ingen avgiftsbehandling"/>
    <m/>
    <n v="-294.75"/>
    <s v="NOK"/>
    <n v="-294.75"/>
    <m/>
    <s v="-359720.11"/>
  </r>
  <r>
    <n v="2316"/>
    <n v="2025"/>
    <m/>
    <d v="2025-12-04T00:00:00"/>
    <m/>
    <x v="10"/>
    <x v="10"/>
    <n v="10031"/>
    <s v="Vipps AS"/>
    <m/>
    <m/>
    <m/>
    <m/>
    <x v="0"/>
    <x v="0"/>
    <m/>
    <m/>
    <m/>
    <m/>
    <n v="0"/>
    <s v="Ingen avgiftsbehandling"/>
    <m/>
    <n v="-58.95"/>
    <s v="NOK"/>
    <n v="-58.95"/>
    <m/>
    <s v="-359779.06"/>
  </r>
  <r>
    <n v="1001206"/>
    <n v="2025"/>
    <s v="Faktura nummer 1206 til Jar Idrettslag (10023)"/>
    <d v="2025-12-05T00:00:00"/>
    <d v="2025-12-15T00:00:00"/>
    <x v="10"/>
    <x v="10"/>
    <n v="10023"/>
    <s v="Jar Idrettslag"/>
    <m/>
    <m/>
    <m/>
    <m/>
    <x v="5"/>
    <x v="5"/>
    <m/>
    <m/>
    <m/>
    <m/>
    <n v="0"/>
    <s v="Ingen avgiftsbehandling"/>
    <s v="Faktura nummer 1206 til Jar Idrettslag (10023)"/>
    <n v="15531.25"/>
    <s v="NOK"/>
    <n v="15531.25"/>
    <n v="1206"/>
    <s v="-344247.81"/>
  </r>
  <r>
    <n v="1001207"/>
    <n v="2025"/>
    <s v="Faktura nummer 1207 til Jar Idrettslag (10023)"/>
    <d v="2025-12-05T00:00:00"/>
    <d v="2025-12-15T00:00:00"/>
    <x v="10"/>
    <x v="10"/>
    <n v="10023"/>
    <s v="Jar Idrettslag"/>
    <m/>
    <m/>
    <m/>
    <m/>
    <x v="5"/>
    <x v="5"/>
    <m/>
    <m/>
    <m/>
    <m/>
    <n v="0"/>
    <s v="Ingen avgiftsbehandling"/>
    <s v="Faktura nummer 1207 til Jar Idrettslag (10023)"/>
    <n v="27362.5"/>
    <s v="NOK"/>
    <n v="27362.5"/>
    <n v="1207"/>
    <s v="-316885.31"/>
  </r>
  <r>
    <n v="1001208"/>
    <n v="2025"/>
    <s v="Kreditnota nummer 1208 til Jar Idrettslag (10023)"/>
    <d v="2025-12-05T00:00:00"/>
    <d v="2025-12-05T00:00:00"/>
    <x v="10"/>
    <x v="10"/>
    <n v="10023"/>
    <s v="Jar Idrettslag"/>
    <m/>
    <m/>
    <m/>
    <m/>
    <x v="5"/>
    <x v="5"/>
    <m/>
    <m/>
    <m/>
    <m/>
    <n v="0"/>
    <s v="Ingen avgiftsbehandling"/>
    <s v="Kreditnota nummer 1208 til Jar Idrettslag (10023)"/>
    <n v="-27362.5"/>
    <s v="NOK"/>
    <n v="-27362.5"/>
    <n v="1208"/>
    <s v="-344247.81"/>
  </r>
  <r>
    <n v="1001209"/>
    <n v="2025"/>
    <s v="Faktura nummer 1209 til Jar Idrettslag (10023)"/>
    <d v="2025-12-05T00:00:00"/>
    <d v="2025-12-15T00:00:00"/>
    <x v="10"/>
    <x v="10"/>
    <n v="10023"/>
    <s v="Jar Idrettslag"/>
    <m/>
    <m/>
    <m/>
    <m/>
    <x v="5"/>
    <x v="5"/>
    <m/>
    <m/>
    <m/>
    <m/>
    <n v="0"/>
    <s v="Ingen avgiftsbehandling"/>
    <s v="Faktura nummer 1209 til Jar Idrettslag (10023)"/>
    <n v="19862.5"/>
    <s v="NOK"/>
    <n v="19862.5"/>
    <n v="1209"/>
    <s v="-324385.31"/>
  </r>
  <r>
    <n v="1001210"/>
    <n v="2025"/>
    <s v="Faktura nummer 1210 til Jar Idrettslag (10023)"/>
    <d v="2025-12-05T00:00:00"/>
    <d v="2025-12-15T00:00:00"/>
    <x v="10"/>
    <x v="10"/>
    <n v="10023"/>
    <s v="Jar Idrettslag"/>
    <m/>
    <m/>
    <m/>
    <m/>
    <x v="5"/>
    <x v="5"/>
    <m/>
    <m/>
    <m/>
    <m/>
    <n v="0"/>
    <s v="Ingen avgiftsbehandling"/>
    <s v="Faktura nummer 1210 til Jar Idrettslag (10023)"/>
    <n v="7500"/>
    <s v="NOK"/>
    <n v="7500"/>
    <n v="1210"/>
    <s v="-316885.31"/>
  </r>
  <r>
    <n v="2309"/>
    <n v="2025"/>
    <m/>
    <d v="2025-12-05T00:00:00"/>
    <m/>
    <x v="10"/>
    <x v="10"/>
    <n v="10031"/>
    <s v="Vipps AS"/>
    <m/>
    <m/>
    <m/>
    <m/>
    <x v="0"/>
    <x v="0"/>
    <m/>
    <m/>
    <m/>
    <m/>
    <n v="0"/>
    <s v="Ingen avgiftsbehandling"/>
    <m/>
    <n v="-196.5"/>
    <s v="NOK"/>
    <n v="-196.5"/>
    <m/>
    <s v="-317081.81"/>
  </r>
  <r>
    <n v="2310"/>
    <n v="2025"/>
    <m/>
    <d v="2025-12-05T00:00:00"/>
    <m/>
    <x v="10"/>
    <x v="10"/>
    <n v="10031"/>
    <s v="Vipps AS"/>
    <m/>
    <m/>
    <m/>
    <m/>
    <x v="0"/>
    <x v="0"/>
    <m/>
    <m/>
    <m/>
    <m/>
    <n v="0"/>
    <s v="Ingen avgiftsbehandling"/>
    <m/>
    <n v="-339.04"/>
    <s v="NOK"/>
    <n v="-339.04"/>
    <m/>
    <s v="-317420.85"/>
  </r>
  <r>
    <n v="2313"/>
    <n v="2025"/>
    <m/>
    <d v="2025-12-05T00:00:00"/>
    <m/>
    <x v="10"/>
    <x v="10"/>
    <n v="10031"/>
    <s v="Vipps AS"/>
    <m/>
    <m/>
    <m/>
    <m/>
    <x v="0"/>
    <x v="0"/>
    <m/>
    <m/>
    <m/>
    <m/>
    <n v="0"/>
    <s v="Ingen avgiftsbehandling"/>
    <m/>
    <n v="-223.02"/>
    <s v="NOK"/>
    <n v="-223.02"/>
    <m/>
    <s v="-317643.87"/>
  </r>
  <r>
    <n v="2313"/>
    <n v="2025"/>
    <m/>
    <d v="2025-12-05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24.76"/>
    <s v="NOK"/>
    <n v="-24.76"/>
    <m/>
    <s v="-317668.63"/>
  </r>
  <r>
    <n v="2314"/>
    <n v="2025"/>
    <m/>
    <d v="2025-12-05T00:00:00"/>
    <m/>
    <x v="10"/>
    <x v="10"/>
    <n v="10031"/>
    <s v="Vipps AS"/>
    <m/>
    <m/>
    <m/>
    <m/>
    <x v="0"/>
    <x v="0"/>
    <m/>
    <m/>
    <m/>
    <m/>
    <n v="0"/>
    <s v="Ingen avgiftsbehandling"/>
    <m/>
    <n v="-294.75"/>
    <s v="NOK"/>
    <n v="-294.75"/>
    <m/>
    <s v="-317963.38"/>
  </r>
  <r>
    <n v="2316"/>
    <n v="2025"/>
    <m/>
    <d v="2025-12-05T00:00:00"/>
    <m/>
    <x v="10"/>
    <x v="10"/>
    <n v="10031"/>
    <s v="Vipps AS"/>
    <m/>
    <m/>
    <m/>
    <m/>
    <x v="0"/>
    <x v="0"/>
    <m/>
    <m/>
    <m/>
    <m/>
    <n v="0"/>
    <s v="Ingen avgiftsbehandling"/>
    <m/>
    <n v="-491.25"/>
    <s v="NOK"/>
    <n v="-491.25"/>
    <m/>
    <s v="-318454.63"/>
  </r>
  <r>
    <n v="2316"/>
    <n v="2025"/>
    <m/>
    <d v="2025-12-05T00:00:00"/>
    <m/>
    <x v="10"/>
    <x v="10"/>
    <n v="10031"/>
    <s v="Vipps AS"/>
    <m/>
    <m/>
    <m/>
    <m/>
    <x v="0"/>
    <x v="0"/>
    <m/>
    <m/>
    <m/>
    <m/>
    <n v="0"/>
    <s v="Ingen avgiftsbehandling"/>
    <m/>
    <n v="-1277.25"/>
    <s v="NOK"/>
    <n v="-1277.25"/>
    <m/>
    <s v="-319731.88"/>
  </r>
  <r>
    <n v="2325"/>
    <n v="2025"/>
    <s v="Innkommende betaling516956213.pdf"/>
    <d v="2025-12-05T00:00:00"/>
    <m/>
    <x v="10"/>
    <x v="10"/>
    <n v="10036"/>
    <s v="Rubic AS"/>
    <m/>
    <m/>
    <m/>
    <m/>
    <x v="0"/>
    <x v="0"/>
    <m/>
    <m/>
    <m/>
    <m/>
    <n v="0"/>
    <s v="Ingen avgiftsbehandling"/>
    <s v="Innkommende betaling516956213.pdf"/>
    <n v="-3900"/>
    <s v="NOK"/>
    <n v="-3900"/>
    <m/>
    <s v="-323631.88"/>
  </r>
  <r>
    <n v="2325"/>
    <n v="2025"/>
    <s v="Innkommende betaling516956213.pdf"/>
    <d v="2025-12-05T00:00:00"/>
    <m/>
    <x v="10"/>
    <x v="10"/>
    <n v="10036"/>
    <s v="Rubic AS"/>
    <m/>
    <m/>
    <m/>
    <m/>
    <x v="0"/>
    <x v="0"/>
    <m/>
    <m/>
    <m/>
    <m/>
    <n v="0"/>
    <s v="Ingen avgiftsbehandling"/>
    <s v="Innkommende betaling516956213.pdf"/>
    <n v="-28193.07"/>
    <s v="NOK"/>
    <n v="-28193.07"/>
    <m/>
    <s v="-351824.95"/>
  </r>
  <r>
    <n v="1001211"/>
    <n v="2025"/>
    <s v="Faktura nummer 1211 til Tiger Drage (10014)"/>
    <d v="2025-12-08T00:00:00"/>
    <d v="2025-12-30T00:00:00"/>
    <x v="10"/>
    <x v="10"/>
    <n v="10014"/>
    <s v="Tiger Drage"/>
    <m/>
    <m/>
    <m/>
    <s v="Sofi Kulvik"/>
    <x v="4"/>
    <x v="4"/>
    <m/>
    <m/>
    <m/>
    <m/>
    <n v="0"/>
    <s v="Ingen avgiftsbehandling"/>
    <s v="Faktura nummer 1211 til Tiger Drage (10014)"/>
    <n v="5955"/>
    <s v="NOK"/>
    <n v="5955"/>
    <n v="1211"/>
    <s v="-345869.95"/>
  </r>
  <r>
    <n v="1001212"/>
    <n v="2025"/>
    <s v="Faktura nummer 1212 til Ragnhild Agathe Tornes (10090)"/>
    <d v="2025-12-08T00:00:00"/>
    <d v="2025-12-18T00:00:00"/>
    <x v="10"/>
    <x v="10"/>
    <n v="10090"/>
    <s v="Ragnhild Agathe Tornes"/>
    <m/>
    <m/>
    <m/>
    <m/>
    <x v="0"/>
    <x v="0"/>
    <m/>
    <m/>
    <m/>
    <m/>
    <n v="0"/>
    <s v="Ingen avgiftsbehandling"/>
    <s v="Faktura nummer 1212 til Ragnhild Agathe Tornes (10090)"/>
    <n v="2700"/>
    <s v="NOK"/>
    <n v="2700"/>
    <n v="1212"/>
    <s v="-343169.95"/>
  </r>
  <r>
    <n v="1001213"/>
    <n v="2025"/>
    <s v="Faktura nummer 1213 til Edgar Martin Solvoll (10117)"/>
    <d v="2025-12-08T00:00:00"/>
    <d v="2025-12-18T00:00:00"/>
    <x v="10"/>
    <x v="10"/>
    <n v="10117"/>
    <s v="Edgar Martin Solvoll"/>
    <m/>
    <m/>
    <m/>
    <s v="Sofi Kulvik"/>
    <x v="7"/>
    <x v="7"/>
    <m/>
    <m/>
    <m/>
    <m/>
    <n v="0"/>
    <s v="Ingen avgiftsbehandling"/>
    <s v="Faktura nummer 1213 til Edgar Martin Solvoll (10117)"/>
    <n v="4100"/>
    <s v="NOK"/>
    <n v="4100"/>
    <n v="1213"/>
    <s v="-339069.95"/>
  </r>
  <r>
    <n v="1001214"/>
    <n v="2025"/>
    <s v="Faktura nummer 1214 til Janne Stryken (10057)"/>
    <d v="2025-12-08T00:00:00"/>
    <d v="2025-12-18T00:00:00"/>
    <x v="10"/>
    <x v="10"/>
    <n v="10057"/>
    <s v="Janne Stryken"/>
    <m/>
    <m/>
    <m/>
    <s v="Sofi Kulvik"/>
    <x v="4"/>
    <x v="4"/>
    <m/>
    <m/>
    <m/>
    <m/>
    <n v="0"/>
    <s v="Ingen avgiftsbehandling"/>
    <s v="Faktura nummer 1214 til Janne Stryken (10057)"/>
    <n v="600"/>
    <s v="NOK"/>
    <n v="600"/>
    <n v="1214"/>
    <s v="-338469.95"/>
  </r>
  <r>
    <n v="1001215"/>
    <n v="2025"/>
    <s v="Faktura nummer 1215 til Coop Norge SA (10118)"/>
    <d v="2025-12-08T00:00:00"/>
    <d v="2025-12-18T00:00:00"/>
    <x v="10"/>
    <x v="10"/>
    <n v="10118"/>
    <s v="Coop Norge SA"/>
    <m/>
    <m/>
    <m/>
    <s v="Sofi Kulvik"/>
    <x v="5"/>
    <x v="5"/>
    <m/>
    <m/>
    <m/>
    <m/>
    <n v="0"/>
    <s v="Ingen avgiftsbehandling"/>
    <s v="Faktura nummer 1215 til Coop Norge SA (10118)"/>
    <n v="5000"/>
    <s v="NOK"/>
    <n v="5000"/>
    <n v="1215"/>
    <s v="-333469.95"/>
  </r>
  <r>
    <n v="2353"/>
    <n v="2025"/>
    <m/>
    <d v="2025-12-08T00:00:00"/>
    <m/>
    <x v="10"/>
    <x v="10"/>
    <n v="10031"/>
    <s v="Vipps AS"/>
    <m/>
    <m/>
    <m/>
    <m/>
    <x v="0"/>
    <x v="0"/>
    <m/>
    <m/>
    <m/>
    <m/>
    <n v="0"/>
    <s v="Ingen avgiftsbehandling"/>
    <m/>
    <n v="-608.05999999999995"/>
    <s v="NOK"/>
    <n v="-608.05999999999995"/>
    <m/>
    <s v="-334078.01"/>
  </r>
  <r>
    <n v="2354"/>
    <n v="2025"/>
    <m/>
    <d v="2025-12-08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1108.6199999999999"/>
    <s v="NOK"/>
    <n v="-1108.6199999999999"/>
    <m/>
    <s v="-335186.63"/>
  </r>
  <r>
    <n v="2354"/>
    <n v="2025"/>
    <m/>
    <d v="2025-12-08T00:00:00"/>
    <m/>
    <x v="10"/>
    <x v="10"/>
    <n v="10031"/>
    <s v="Vipps AS"/>
    <m/>
    <m/>
    <m/>
    <m/>
    <x v="0"/>
    <x v="0"/>
    <m/>
    <m/>
    <m/>
    <m/>
    <n v="0"/>
    <s v="Ingen avgiftsbehandling"/>
    <m/>
    <n v="-182.74"/>
    <s v="NOK"/>
    <n v="-182.74"/>
    <m/>
    <s v="-335369.37"/>
  </r>
  <r>
    <n v="2356"/>
    <n v="2025"/>
    <m/>
    <d v="2025-12-08T00:00:00"/>
    <m/>
    <x v="10"/>
    <x v="10"/>
    <n v="10031"/>
    <s v="Vipps AS"/>
    <m/>
    <m/>
    <m/>
    <m/>
    <x v="0"/>
    <x v="0"/>
    <m/>
    <m/>
    <m/>
    <m/>
    <n v="0"/>
    <s v="Ingen avgiftsbehandling"/>
    <m/>
    <n v="-2102.54"/>
    <s v="NOK"/>
    <n v="-2102.54"/>
    <m/>
    <s v="-337471.91"/>
  </r>
  <r>
    <n v="2357"/>
    <n v="2025"/>
    <m/>
    <d v="2025-12-08T00:00:00"/>
    <m/>
    <x v="10"/>
    <x v="10"/>
    <n v="10031"/>
    <s v="Vipps AS"/>
    <m/>
    <m/>
    <m/>
    <m/>
    <x v="0"/>
    <x v="0"/>
    <m/>
    <m/>
    <m/>
    <m/>
    <n v="0"/>
    <s v="Ingen avgiftsbehandling"/>
    <m/>
    <n v="-491.25"/>
    <s v="NOK"/>
    <n v="-491.25"/>
    <m/>
    <s v="-337963.16"/>
  </r>
  <r>
    <n v="2543"/>
    <n v="2025"/>
    <s v="Faktura 1212"/>
    <d v="2025-12-08T00:00:00"/>
    <m/>
    <x v="10"/>
    <x v="10"/>
    <n v="10090"/>
    <s v="Ragnhild Agathe Tornes"/>
    <m/>
    <m/>
    <m/>
    <m/>
    <x v="4"/>
    <x v="4"/>
    <m/>
    <m/>
    <m/>
    <m/>
    <n v="0"/>
    <s v="Ingen avgiftsbehandling"/>
    <s v="Faktura 1212"/>
    <n v="2000"/>
    <s v="NOK"/>
    <n v="2000"/>
    <m/>
    <s v="-335963.16"/>
  </r>
  <r>
    <n v="1001216"/>
    <n v="2025"/>
    <s v="Faktura nummer 1216 til Dea Emina Olin v/foresatt (10119)"/>
    <d v="2025-12-09T00:00:00"/>
    <d v="2025-12-19T00:00:00"/>
    <x v="10"/>
    <x v="10"/>
    <n v="10119"/>
    <s v="Dea Emina Olin v/foresatt"/>
    <m/>
    <m/>
    <m/>
    <s v="Sofi Kulvik"/>
    <x v="5"/>
    <x v="5"/>
    <m/>
    <m/>
    <m/>
    <m/>
    <n v="0"/>
    <s v="Ingen avgiftsbehandling"/>
    <s v="Faktura nummer 1216 til Dea Emina Olin v/foresatt (10119)"/>
    <n v="2000"/>
    <s v="NOK"/>
    <n v="2000"/>
    <n v="1216"/>
    <s v="-333963.16"/>
  </r>
  <r>
    <n v="1001217"/>
    <n v="2025"/>
    <s v="Faktura nummer 1217 til Iris Lindgren-Lindwall v/ foresatt (10120)"/>
    <d v="2025-12-09T00:00:00"/>
    <d v="2025-12-19T00:00:00"/>
    <x v="10"/>
    <x v="10"/>
    <n v="10120"/>
    <s v="Iris Lindgren-Lindwall v/ foresatt"/>
    <m/>
    <m/>
    <m/>
    <s v="Sofi Kulvik"/>
    <x v="5"/>
    <x v="5"/>
    <m/>
    <m/>
    <m/>
    <m/>
    <n v="0"/>
    <s v="Ingen avgiftsbehandling"/>
    <s v="Faktura nummer 1217 til Iris Lindgren-Lindwall v/ foresatt (10120)"/>
    <n v="2000"/>
    <s v="NOK"/>
    <n v="2000"/>
    <n v="1217"/>
    <s v="-331963.16"/>
  </r>
  <r>
    <n v="1001218"/>
    <n v="2025"/>
    <s v="Faktura nummer 1218 til Würth Norge AS (10121)"/>
    <d v="2025-12-09T00:00:00"/>
    <d v="2025-12-19T00:00:00"/>
    <x v="10"/>
    <x v="10"/>
    <n v="10121"/>
    <s v="Würth Norge AS"/>
    <m/>
    <m/>
    <m/>
    <s v="Sofi Kulvik"/>
    <x v="5"/>
    <x v="5"/>
    <m/>
    <m/>
    <m/>
    <m/>
    <n v="0"/>
    <s v="Ingen avgiftsbehandling"/>
    <s v="Faktura nummer 1218 til Würth Norge AS (10121)"/>
    <n v="6250"/>
    <s v="NOK"/>
    <n v="6250"/>
    <n v="1218"/>
    <s v="-325713.16"/>
  </r>
  <r>
    <n v="2349"/>
    <n v="2025"/>
    <s v="Betaling for faktura nummer 1203"/>
    <d v="2025-12-09T00:00:00"/>
    <m/>
    <x v="10"/>
    <x v="10"/>
    <n v="10101"/>
    <s v="Oslo Kommune Bydel 1 Gamle Oslo"/>
    <m/>
    <m/>
    <m/>
    <s v="Sofi Kulvik"/>
    <x v="7"/>
    <x v="7"/>
    <m/>
    <m/>
    <m/>
    <m/>
    <n v="0"/>
    <s v="Ingen avgiftsbehandling"/>
    <s v="Betaling: Faktura nummer 1203 til Oslo Kommune Bydel 1 Gamle Oslo (10101)"/>
    <n v="-1500"/>
    <s v="NOK"/>
    <n v="-1500"/>
    <n v="1203"/>
    <s v="-327213.16"/>
  </r>
  <r>
    <n v="2352"/>
    <n v="2025"/>
    <m/>
    <d v="2025-12-09T00:00:00"/>
    <m/>
    <x v="10"/>
    <x v="10"/>
    <n v="10031"/>
    <s v="Vipps AS"/>
    <m/>
    <m/>
    <m/>
    <m/>
    <x v="0"/>
    <x v="0"/>
    <m/>
    <m/>
    <m/>
    <m/>
    <n v="0"/>
    <s v="Ingen avgiftsbehandling"/>
    <m/>
    <n v="-393"/>
    <s v="NOK"/>
    <n v="-393"/>
    <m/>
    <s v="-327606.16"/>
  </r>
  <r>
    <n v="2353"/>
    <n v="2025"/>
    <m/>
    <d v="2025-12-09T00:00:00"/>
    <m/>
    <x v="10"/>
    <x v="10"/>
    <n v="10031"/>
    <s v="Vipps AS"/>
    <m/>
    <m/>
    <m/>
    <m/>
    <x v="0"/>
    <x v="0"/>
    <m/>
    <m/>
    <m/>
    <m/>
    <n v="0"/>
    <s v="Ingen avgiftsbehandling"/>
    <m/>
    <n v="-8259.16"/>
    <s v="NOK"/>
    <n v="-8259.16"/>
    <m/>
    <s v="-335865.32"/>
  </r>
  <r>
    <n v="2353"/>
    <n v="2025"/>
    <m/>
    <d v="2025-12-09T00:00:00"/>
    <m/>
    <x v="10"/>
    <x v="10"/>
    <n v="10031"/>
    <s v="Vipps AS"/>
    <m/>
    <m/>
    <m/>
    <m/>
    <x v="0"/>
    <x v="0"/>
    <m/>
    <m/>
    <m/>
    <m/>
    <n v="0"/>
    <s v="Ingen avgiftsbehandling"/>
    <m/>
    <n v="-2883.73"/>
    <s v="NOK"/>
    <n v="-2883.73"/>
    <m/>
    <s v="-338749.05"/>
  </r>
  <r>
    <n v="2353"/>
    <n v="2025"/>
    <m/>
    <d v="2025-12-09T00:00:00"/>
    <m/>
    <x v="10"/>
    <x v="10"/>
    <n v="10031"/>
    <s v="Vipps AS"/>
    <m/>
    <m/>
    <m/>
    <m/>
    <x v="0"/>
    <x v="0"/>
    <m/>
    <m/>
    <m/>
    <m/>
    <n v="0"/>
    <s v="Ingen avgiftsbehandling"/>
    <m/>
    <n v="-63.86"/>
    <s v="NOK"/>
    <n v="-63.86"/>
    <m/>
    <s v="-338812.91"/>
  </r>
  <r>
    <n v="2354"/>
    <n v="2025"/>
    <m/>
    <d v="2025-12-09T00:00:00"/>
    <m/>
    <x v="10"/>
    <x v="10"/>
    <n v="10031"/>
    <s v="Vipps AS"/>
    <m/>
    <m/>
    <m/>
    <m/>
    <x v="0"/>
    <x v="0"/>
    <m/>
    <m/>
    <m/>
    <m/>
    <n v="0"/>
    <s v="Ingen avgiftsbehandling"/>
    <m/>
    <n v="-2147.86"/>
    <s v="NOK"/>
    <n v="-2147.86"/>
    <m/>
    <s v="-340960.77"/>
  </r>
  <r>
    <n v="2354"/>
    <n v="2025"/>
    <m/>
    <d v="2025-12-09T00:00:00"/>
    <m/>
    <x v="10"/>
    <x v="10"/>
    <n v="10031"/>
    <s v="Vipps AS"/>
    <m/>
    <m/>
    <m/>
    <m/>
    <x v="0"/>
    <x v="0"/>
    <m/>
    <m/>
    <m/>
    <m/>
    <n v="0"/>
    <s v="Ingen avgiftsbehandling"/>
    <m/>
    <n v="-152.27000000000001"/>
    <s v="NOK"/>
    <n v="-152.27000000000001"/>
    <m/>
    <s v="-341113.04"/>
  </r>
  <r>
    <n v="2354"/>
    <n v="2025"/>
    <m/>
    <d v="2025-12-09T00:00:00"/>
    <m/>
    <x v="10"/>
    <x v="10"/>
    <n v="10031"/>
    <s v="Vipps AS"/>
    <m/>
    <m/>
    <m/>
    <m/>
    <x v="0"/>
    <x v="0"/>
    <m/>
    <m/>
    <m/>
    <m/>
    <n v="0"/>
    <s v="Ingen avgiftsbehandling"/>
    <m/>
    <n v="-29.47"/>
    <s v="NOK"/>
    <n v="-29.47"/>
    <m/>
    <s v="-341142.51"/>
  </r>
  <r>
    <n v="2356"/>
    <n v="2025"/>
    <m/>
    <d v="2025-12-09T00:00:00"/>
    <m/>
    <x v="10"/>
    <x v="10"/>
    <n v="10031"/>
    <s v="Vipps AS"/>
    <m/>
    <m/>
    <m/>
    <m/>
    <x v="0"/>
    <x v="0"/>
    <m/>
    <m/>
    <m/>
    <m/>
    <n v="0"/>
    <s v="Ingen avgiftsbehandling"/>
    <m/>
    <n v="-4421.25"/>
    <s v="NOK"/>
    <n v="-4421.25"/>
    <m/>
    <s v="-345563.76"/>
  </r>
  <r>
    <n v="2356"/>
    <n v="2025"/>
    <m/>
    <d v="2025-12-09T00:00:00"/>
    <m/>
    <x v="10"/>
    <x v="10"/>
    <n v="10031"/>
    <s v="Vipps AS"/>
    <m/>
    <m/>
    <m/>
    <m/>
    <x v="0"/>
    <x v="0"/>
    <m/>
    <m/>
    <m/>
    <m/>
    <n v="0"/>
    <s v="Ingen avgiftsbehandling"/>
    <m/>
    <n v="-3979.12"/>
    <s v="NOK"/>
    <n v="-3979.12"/>
    <m/>
    <s v="-349542.88"/>
  </r>
  <r>
    <n v="2356"/>
    <n v="2025"/>
    <m/>
    <d v="2025-12-09T00:00:00"/>
    <m/>
    <x v="10"/>
    <x v="10"/>
    <n v="10031"/>
    <s v="Vipps AS"/>
    <m/>
    <m/>
    <m/>
    <m/>
    <x v="0"/>
    <x v="0"/>
    <m/>
    <m/>
    <m/>
    <m/>
    <n v="0"/>
    <s v="Ingen avgiftsbehandling"/>
    <m/>
    <n v="-1675.15"/>
    <s v="NOK"/>
    <n v="-1675.15"/>
    <m/>
    <s v="-351218.03"/>
  </r>
  <r>
    <n v="2356"/>
    <n v="2025"/>
    <m/>
    <d v="2025-12-09T00:00:00"/>
    <m/>
    <x v="10"/>
    <x v="10"/>
    <n v="10031"/>
    <s v="Vipps AS"/>
    <m/>
    <m/>
    <m/>
    <m/>
    <x v="0"/>
    <x v="0"/>
    <m/>
    <m/>
    <m/>
    <m/>
    <n v="0"/>
    <s v="Ingen avgiftsbehandling"/>
    <m/>
    <n v="-3119.27"/>
    <s v="NOK"/>
    <n v="-3119.27"/>
    <m/>
    <s v="-354337.30"/>
  </r>
  <r>
    <n v="2356"/>
    <n v="2025"/>
    <m/>
    <d v="2025-12-09T00:00:00"/>
    <m/>
    <x v="10"/>
    <x v="10"/>
    <n v="10031"/>
    <s v="Vipps AS"/>
    <m/>
    <m/>
    <m/>
    <m/>
    <x v="0"/>
    <x v="0"/>
    <m/>
    <m/>
    <m/>
    <m/>
    <n v="0"/>
    <s v="Ingen avgiftsbehandling"/>
    <m/>
    <n v="-3713.84"/>
    <s v="NOK"/>
    <n v="-3713.84"/>
    <m/>
    <s v="-358051.14"/>
  </r>
  <r>
    <n v="2356"/>
    <n v="2025"/>
    <m/>
    <d v="2025-12-09T00:00:00"/>
    <m/>
    <x v="10"/>
    <x v="10"/>
    <n v="10031"/>
    <s v="Vipps AS"/>
    <m/>
    <m/>
    <m/>
    <m/>
    <x v="0"/>
    <x v="0"/>
    <m/>
    <m/>
    <m/>
    <m/>
    <n v="0"/>
    <s v="Ingen avgiftsbehandling"/>
    <m/>
    <n v="-117.9"/>
    <s v="NOK"/>
    <n v="-117.9"/>
    <m/>
    <s v="-358169.04"/>
  </r>
  <r>
    <n v="2482"/>
    <n v="2025"/>
    <s v="Depositum leie jutulstua 24.01"/>
    <d v="2025-12-09T00:00:00"/>
    <m/>
    <x v="10"/>
    <x v="10"/>
    <n v="10125"/>
    <s v="Henrik Giihle Nansen"/>
    <m/>
    <m/>
    <m/>
    <m/>
    <x v="0"/>
    <x v="0"/>
    <m/>
    <m/>
    <m/>
    <m/>
    <n v="0"/>
    <s v="Ingen avgiftsbehandling"/>
    <s v="Depositum leie jutulstua 24.01"/>
    <n v="-2000"/>
    <s v="NOK"/>
    <n v="-2000"/>
    <m/>
    <s v="-360169.04"/>
  </r>
  <r>
    <n v="2353"/>
    <n v="2025"/>
    <m/>
    <d v="2025-12-10T00:00:00"/>
    <m/>
    <x v="10"/>
    <x v="10"/>
    <n v="10031"/>
    <s v="Vipps AS"/>
    <m/>
    <m/>
    <m/>
    <m/>
    <x v="0"/>
    <x v="0"/>
    <m/>
    <m/>
    <m/>
    <m/>
    <n v="0"/>
    <s v="Ingen avgiftsbehandling"/>
    <m/>
    <n v="-424.92"/>
    <s v="NOK"/>
    <n v="-424.92"/>
    <m/>
    <s v="-360593.96"/>
  </r>
  <r>
    <n v="2354"/>
    <n v="2025"/>
    <m/>
    <d v="2025-12-10T00:00:00"/>
    <m/>
    <x v="10"/>
    <x v="10"/>
    <n v="10031"/>
    <s v="Vipps AS"/>
    <m/>
    <m/>
    <m/>
    <m/>
    <x v="0"/>
    <x v="0"/>
    <m/>
    <m/>
    <m/>
    <m/>
    <n v="0"/>
    <s v="Ingen avgiftsbehandling"/>
    <m/>
    <n v="-118.88"/>
    <s v="NOK"/>
    <n v="-118.88"/>
    <m/>
    <s v="-360712.84"/>
  </r>
  <r>
    <n v="2356"/>
    <n v="2025"/>
    <m/>
    <d v="2025-12-10T00:00:00"/>
    <m/>
    <x v="10"/>
    <x v="10"/>
    <n v="10031"/>
    <s v="Vipps AS"/>
    <m/>
    <m/>
    <m/>
    <m/>
    <x v="0"/>
    <x v="0"/>
    <m/>
    <m/>
    <m/>
    <m/>
    <n v="0"/>
    <s v="Ingen avgiftsbehandling"/>
    <m/>
    <n v="-943.2"/>
    <s v="NOK"/>
    <n v="-943.2"/>
    <m/>
    <s v="-361656.04"/>
  </r>
  <r>
    <n v="2350"/>
    <n v="2025"/>
    <s v="Betaling for faktura nummer 1202"/>
    <d v="2025-12-11T00:00:00"/>
    <m/>
    <x v="10"/>
    <x v="10"/>
    <n v="10116"/>
    <s v="Ng Meny Øst AS"/>
    <m/>
    <m/>
    <m/>
    <s v="Sofi Kulvik"/>
    <x v="5"/>
    <x v="5"/>
    <m/>
    <m/>
    <m/>
    <m/>
    <n v="0"/>
    <s v="Ingen avgiftsbehandling"/>
    <s v="Betaling: Faktura nummer 1202 til Ng Meny Øst AS (10116)"/>
    <n v="-6250"/>
    <s v="NOK"/>
    <n v="-6250"/>
    <n v="1202"/>
    <s v="-367906.04"/>
  </r>
  <r>
    <n v="2351"/>
    <n v="2025"/>
    <s v="Betaling for faktura nummer 1211"/>
    <d v="2025-12-11T00:00:00"/>
    <m/>
    <x v="10"/>
    <x v="10"/>
    <n v="10014"/>
    <s v="Tiger Drage"/>
    <m/>
    <m/>
    <m/>
    <s v="Sofi Kulvik"/>
    <x v="4"/>
    <x v="4"/>
    <m/>
    <m/>
    <m/>
    <m/>
    <n v="0"/>
    <s v="Ingen avgiftsbehandling"/>
    <s v="Betaling: Faktura nummer 1211 til Tiger Drage (10014)"/>
    <n v="-5955"/>
    <s v="NOK"/>
    <n v="-5955"/>
    <n v="1211"/>
    <s v="-373861.04"/>
  </r>
  <r>
    <n v="2353"/>
    <n v="2025"/>
    <m/>
    <d v="2025-12-11T00:00:00"/>
    <m/>
    <x v="10"/>
    <x v="10"/>
    <n v="10031"/>
    <s v="Vipps AS"/>
    <m/>
    <m/>
    <m/>
    <m/>
    <x v="0"/>
    <x v="0"/>
    <m/>
    <m/>
    <m/>
    <m/>
    <n v="0"/>
    <s v="Ingen avgiftsbehandling"/>
    <m/>
    <n v="-1944.1"/>
    <s v="NOK"/>
    <n v="-1944.1"/>
    <m/>
    <s v="-375805.14"/>
  </r>
  <r>
    <n v="2354"/>
    <n v="2025"/>
    <m/>
    <d v="2025-12-11T00:00:00"/>
    <m/>
    <x v="10"/>
    <x v="10"/>
    <n v="10031"/>
    <s v="Vipps AS"/>
    <m/>
    <m/>
    <m/>
    <m/>
    <x v="0"/>
    <x v="0"/>
    <m/>
    <m/>
    <m/>
    <m/>
    <n v="0"/>
    <s v="Ingen avgiftsbehandling"/>
    <m/>
    <n v="-1965"/>
    <s v="NOK"/>
    <n v="-1965"/>
    <m/>
    <s v="-377770.14"/>
  </r>
  <r>
    <n v="2354"/>
    <n v="2025"/>
    <m/>
    <d v="2025-12-11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160.46"/>
    <s v="NOK"/>
    <n v="-160.46"/>
    <m/>
    <s v="-377930.60"/>
  </r>
  <r>
    <n v="2355"/>
    <n v="2025"/>
    <m/>
    <d v="2025-12-11T00:00:00"/>
    <m/>
    <x v="10"/>
    <x v="10"/>
    <n v="10031"/>
    <s v="Vipps AS"/>
    <m/>
    <m/>
    <m/>
    <m/>
    <x v="0"/>
    <x v="0"/>
    <m/>
    <m/>
    <m/>
    <m/>
    <n v="0"/>
    <s v="Ingen avgiftsbehandling"/>
    <m/>
    <n v="-294.75"/>
    <s v="NOK"/>
    <n v="-294.75"/>
    <m/>
    <s v="-378225.35"/>
  </r>
  <r>
    <n v="2356"/>
    <n v="2025"/>
    <m/>
    <d v="2025-12-11T00:00:00"/>
    <m/>
    <x v="10"/>
    <x v="10"/>
    <n v="10030"/>
    <s v="Stripe innbetalinger"/>
    <m/>
    <m/>
    <m/>
    <m/>
    <x v="0"/>
    <x v="0"/>
    <m/>
    <m/>
    <m/>
    <m/>
    <n v="0"/>
    <s v="Ingen avgiftsbehandling"/>
    <m/>
    <n v="-2420"/>
    <s v="NOK"/>
    <n v="-2420"/>
    <m/>
    <s v="-380645.35"/>
  </r>
  <r>
    <n v="2356"/>
    <n v="2025"/>
    <m/>
    <d v="2025-12-11T00:00:00"/>
    <m/>
    <x v="10"/>
    <x v="10"/>
    <n v="10031"/>
    <s v="Vipps AS"/>
    <m/>
    <m/>
    <m/>
    <m/>
    <x v="0"/>
    <x v="0"/>
    <m/>
    <m/>
    <m/>
    <m/>
    <n v="0"/>
    <s v="Ingen avgiftsbehandling"/>
    <m/>
    <n v="-58.95"/>
    <s v="NOK"/>
    <n v="-58.95"/>
    <m/>
    <s v="-380704.30"/>
  </r>
  <r>
    <n v="2356"/>
    <n v="2025"/>
    <m/>
    <d v="2025-12-11T00:00:00"/>
    <m/>
    <x v="10"/>
    <x v="10"/>
    <n v="10031"/>
    <s v="Vipps AS"/>
    <m/>
    <m/>
    <m/>
    <m/>
    <x v="0"/>
    <x v="0"/>
    <m/>
    <m/>
    <m/>
    <m/>
    <n v="0"/>
    <s v="Ingen avgiftsbehandling"/>
    <m/>
    <n v="-884.25"/>
    <s v="NOK"/>
    <n v="-884.25"/>
    <m/>
    <s v="-381588.55"/>
  </r>
  <r>
    <n v="2353"/>
    <n v="2025"/>
    <m/>
    <d v="2025-12-12T00:00:00"/>
    <m/>
    <x v="10"/>
    <x v="10"/>
    <n v="10031"/>
    <s v="Vipps AS"/>
    <m/>
    <m/>
    <m/>
    <m/>
    <x v="0"/>
    <x v="0"/>
    <m/>
    <m/>
    <m/>
    <m/>
    <n v="0"/>
    <s v="Ingen avgiftsbehandling"/>
    <m/>
    <n v="-629.70000000000005"/>
    <s v="NOK"/>
    <n v="-629.70000000000005"/>
    <m/>
    <s v="-382218.25"/>
  </r>
  <r>
    <n v="2354"/>
    <n v="2025"/>
    <m/>
    <d v="2025-12-12T00:00:00"/>
    <m/>
    <x v="10"/>
    <x v="10"/>
    <n v="10075"/>
    <s v="Nets Branch Norway NUF"/>
    <m/>
    <m/>
    <m/>
    <m/>
    <x v="0"/>
    <x v="0"/>
    <m/>
    <m/>
    <m/>
    <m/>
    <n v="0"/>
    <s v="Ingen avgiftsbehandling"/>
    <m/>
    <n v="-59.43"/>
    <s v="NOK"/>
    <n v="-59.43"/>
    <m/>
    <s v="-382277.68"/>
  </r>
  <r>
    <n v="2356"/>
    <n v="2025"/>
    <m/>
    <d v="2025-12-12T00:00:00"/>
    <m/>
    <x v="10"/>
    <x v="10"/>
    <n v="10031"/>
    <s v="Vipps AS"/>
    <m/>
    <m/>
    <m/>
    <m/>
    <x v="0"/>
    <x v="0"/>
    <m/>
    <m/>
    <m/>
    <m/>
    <n v="0"/>
    <s v="Ingen avgiftsbehandling"/>
    <m/>
    <n v="-687.75"/>
    <s v="NOK"/>
    <n v="-687.75"/>
    <m/>
    <s v="-382965.43"/>
  </r>
  <r>
    <n v="2416"/>
    <n v="2025"/>
    <s v="Betaling for faktura nummer 1206"/>
    <d v="2025-12-12T00:00:00"/>
    <m/>
    <x v="10"/>
    <x v="10"/>
    <n v="10023"/>
    <s v="Jar Idrettslag"/>
    <m/>
    <m/>
    <m/>
    <m/>
    <x v="5"/>
    <x v="5"/>
    <m/>
    <m/>
    <m/>
    <m/>
    <n v="0"/>
    <s v="Ingen avgiftsbehandling"/>
    <s v="Betaling: Faktura nummer 1206 til Jar Idrettslag (10023)"/>
    <n v="-15531.25"/>
    <s v="NOK"/>
    <n v="-15531.25"/>
    <n v="1206"/>
    <s v="-398496.68"/>
  </r>
  <r>
    <n v="2417"/>
    <n v="2025"/>
    <s v="Betaling for faktura nummer 1210"/>
    <d v="2025-12-12T00:00:00"/>
    <m/>
    <x v="10"/>
    <x v="10"/>
    <n v="10023"/>
    <s v="Jar Idrettslag"/>
    <m/>
    <m/>
    <m/>
    <m/>
    <x v="5"/>
    <x v="5"/>
    <m/>
    <m/>
    <m/>
    <m/>
    <n v="0"/>
    <s v="Ingen avgiftsbehandling"/>
    <s v="Betaling: Faktura nummer 1210 til Jar Idrettslag (10023)"/>
    <n v="-7500"/>
    <s v="NOK"/>
    <n v="-7500"/>
    <n v="1210"/>
    <s v="-405996.68"/>
  </r>
  <r>
    <n v="2443"/>
    <n v="2025"/>
    <m/>
    <d v="2025-12-15T00:00:00"/>
    <m/>
    <x v="10"/>
    <x v="10"/>
    <n v="10031"/>
    <s v="Vipps AS"/>
    <m/>
    <m/>
    <m/>
    <m/>
    <x v="0"/>
    <x v="0"/>
    <m/>
    <m/>
    <m/>
    <m/>
    <n v="0"/>
    <s v="Ingen avgiftsbehandling"/>
    <s v="Vipps 1923"/>
    <n v="-739.71"/>
    <s v="NOK"/>
    <n v="-739.71"/>
    <m/>
    <s v="-406736.39"/>
  </r>
  <r>
    <n v="2447"/>
    <n v="2025"/>
    <m/>
    <d v="2025-12-15T00:00:00"/>
    <m/>
    <x v="10"/>
    <x v="10"/>
    <n v="10031"/>
    <s v="Vipps AS"/>
    <m/>
    <m/>
    <m/>
    <m/>
    <x v="0"/>
    <x v="0"/>
    <m/>
    <m/>
    <m/>
    <m/>
    <n v="0"/>
    <s v="Ingen avgiftsbehandling"/>
    <s v="Vipps 1929"/>
    <n v="-266.23"/>
    <s v="NOK"/>
    <n v="-266.23"/>
    <m/>
    <s v="-407002.62"/>
  </r>
  <r>
    <n v="2448"/>
    <n v="2025"/>
    <m/>
    <d v="2025-12-15T00:00:00"/>
    <m/>
    <x v="10"/>
    <x v="10"/>
    <n v="10075"/>
    <s v="Nets Branch Norway NUF"/>
    <m/>
    <m/>
    <m/>
    <m/>
    <x v="0"/>
    <x v="0"/>
    <m/>
    <m/>
    <m/>
    <m/>
    <n v="0"/>
    <s v="Ingen avgiftsbehandling"/>
    <s v="Nets 1929"/>
    <n v="-1491.69"/>
    <s v="NOK"/>
    <n v="-1491.69"/>
    <m/>
    <s v="-408494.31"/>
  </r>
  <r>
    <n v="2454"/>
    <n v="2025"/>
    <m/>
    <d v="2025-12-15T00:00:00"/>
    <m/>
    <x v="10"/>
    <x v="10"/>
    <n v="10031"/>
    <s v="Vipps AS"/>
    <m/>
    <m/>
    <m/>
    <m/>
    <x v="0"/>
    <x v="0"/>
    <m/>
    <m/>
    <m/>
    <m/>
    <n v="0"/>
    <s v="Ingen avgiftsbehandling"/>
    <s v="Vipps 1899"/>
    <n v="-265.27"/>
    <s v="NOK"/>
    <n v="-265.27"/>
    <m/>
    <s v="-408759.58"/>
  </r>
  <r>
    <n v="2464"/>
    <n v="2025"/>
    <m/>
    <d v="2025-12-15T00:00:00"/>
    <m/>
    <x v="10"/>
    <x v="10"/>
    <n v="10031"/>
    <s v="Vipps AS"/>
    <m/>
    <m/>
    <m/>
    <m/>
    <x v="0"/>
    <x v="0"/>
    <m/>
    <m/>
    <m/>
    <m/>
    <n v="0"/>
    <s v="Ingen avgiftsbehandling"/>
    <m/>
    <n v="-58.95"/>
    <s v="NOK"/>
    <n v="-58.95"/>
    <m/>
    <s v="-408818.53"/>
  </r>
  <r>
    <n v="1001219"/>
    <n v="2025"/>
    <s v="Kreditnota nummer 1219 til Jar Idrettslag (10023)"/>
    <d v="2025-12-16T00:00:00"/>
    <d v="2025-12-16T00:00:00"/>
    <x v="10"/>
    <x v="10"/>
    <n v="10023"/>
    <s v="Jar Idrettslag"/>
    <m/>
    <m/>
    <m/>
    <m/>
    <x v="5"/>
    <x v="5"/>
    <m/>
    <m/>
    <m/>
    <m/>
    <n v="0"/>
    <s v="Ingen avgiftsbehandling"/>
    <s v="Kreditnota nummer 1219 til Jar Idrettslag (10023)"/>
    <n v="-19862.5"/>
    <s v="NOK"/>
    <n v="-19862.5"/>
    <n v="1219"/>
    <s v="-428681.03"/>
  </r>
  <r>
    <n v="1001220"/>
    <n v="2025"/>
    <s v="Faktura nummer 1220 til Elias Lande Olsen v/foresatt (10044)"/>
    <d v="2025-12-16T00:00:00"/>
    <d v="2025-12-26T00:00:00"/>
    <x v="10"/>
    <x v="10"/>
    <n v="10044"/>
    <s v="Elias Lande Olsen v/foresatt"/>
    <m/>
    <m/>
    <m/>
    <s v="Sofi Kulvik"/>
    <x v="6"/>
    <x v="6"/>
    <m/>
    <m/>
    <m/>
    <m/>
    <n v="0"/>
    <s v="Ingen avgiftsbehandling"/>
    <s v="Faktura nummer 1220 til Elias Lande Olsen v/foresatt (10044)"/>
    <n v="5600"/>
    <s v="NOK"/>
    <n v="5600"/>
    <n v="1220"/>
    <s v="-423081.03"/>
  </r>
  <r>
    <n v="1001221"/>
    <n v="2025"/>
    <s v="Faktura nummer 1221 til Lars Teigland Støre v/foresatt (10045)"/>
    <d v="2025-12-16T00:00:00"/>
    <d v="2025-12-26T00:00:00"/>
    <x v="10"/>
    <x v="10"/>
    <n v="10045"/>
    <s v="Lars Teigland Støre v/foresatt"/>
    <m/>
    <m/>
    <m/>
    <s v="Sofi Kulvik"/>
    <x v="6"/>
    <x v="6"/>
    <m/>
    <m/>
    <m/>
    <m/>
    <n v="0"/>
    <s v="Ingen avgiftsbehandling"/>
    <s v="Faktura nummer 1221 til Lars Teigland Støre v/foresatt (10045)"/>
    <n v="5600"/>
    <s v="NOK"/>
    <n v="5600"/>
    <n v="1221"/>
    <s v="-417481.03"/>
  </r>
  <r>
    <n v="1001222"/>
    <n v="2025"/>
    <s v="Faktura nummer 1222 til Selma Svege v/foresatt (10095)"/>
    <d v="2025-12-16T00:00:00"/>
    <d v="2025-12-26T00:00:00"/>
    <x v="10"/>
    <x v="10"/>
    <n v="10095"/>
    <s v="Selma Svege v/foresatt"/>
    <m/>
    <m/>
    <m/>
    <s v="Sofi Kulvik"/>
    <x v="6"/>
    <x v="6"/>
    <m/>
    <m/>
    <m/>
    <m/>
    <n v="0"/>
    <s v="Ingen avgiftsbehandling"/>
    <s v="Faktura nummer 1222 til Selma Svege v/foresatt (10095)"/>
    <n v="4350"/>
    <s v="NOK"/>
    <n v="4350"/>
    <n v="1222"/>
    <s v="-413131.03"/>
  </r>
  <r>
    <n v="1001223"/>
    <n v="2025"/>
    <s v="Faktura nummer 1223 til Kaja Lilledal-Fritzvold (10096)"/>
    <d v="2025-12-16T00:00:00"/>
    <d v="2025-12-26T00:00:00"/>
    <x v="10"/>
    <x v="10"/>
    <n v="10096"/>
    <s v="Kaja Lilledal-Fritzvold"/>
    <m/>
    <m/>
    <m/>
    <s v="Sofi Kulvik"/>
    <x v="6"/>
    <x v="6"/>
    <m/>
    <m/>
    <m/>
    <m/>
    <n v="0"/>
    <s v="Ingen avgiftsbehandling"/>
    <s v="Faktura nummer 1223 til Kaja Lilledal-Fritzvold (10096)"/>
    <n v="4350"/>
    <s v="NOK"/>
    <n v="4350"/>
    <n v="1223"/>
    <s v="-408781.03"/>
  </r>
  <r>
    <n v="1001224"/>
    <n v="2025"/>
    <s v="Faktura nummer 1224 til Torshov Sport AS (10123)"/>
    <d v="2025-12-16T00:00:00"/>
    <d v="2025-12-26T00:00:00"/>
    <x v="10"/>
    <x v="10"/>
    <n v="10123"/>
    <s v="Torshov Sport AS"/>
    <m/>
    <m/>
    <m/>
    <s v="Sofi Kulvik"/>
    <x v="5"/>
    <x v="5"/>
    <m/>
    <m/>
    <m/>
    <m/>
    <n v="0"/>
    <s v="Ingen avgiftsbehandling"/>
    <s v="Faktura nummer 1224 til Torshov Sport AS (10123)"/>
    <n v="1747.5"/>
    <s v="NOK"/>
    <n v="1747.5"/>
    <n v="1224"/>
    <s v="-407033.53"/>
  </r>
  <r>
    <n v="1001225"/>
    <n v="2025"/>
    <s v="Faktura nummer 1225 til Mitt Dekkhotell AS (10124)"/>
    <d v="2025-12-16T00:00:00"/>
    <d v="2025-12-26T00:00:00"/>
    <x v="10"/>
    <x v="10"/>
    <n v="10124"/>
    <s v="Mitt Dekkhotell AS"/>
    <m/>
    <m/>
    <m/>
    <s v="Sofi Kulvik"/>
    <x v="5"/>
    <x v="5"/>
    <m/>
    <m/>
    <m/>
    <m/>
    <n v="0"/>
    <s v="Ingen avgiftsbehandling"/>
    <s v="Faktura nummer 1225 til Mitt Dekkhotell AS (10124)"/>
    <n v="1747.5"/>
    <s v="NOK"/>
    <n v="1747.5"/>
    <n v="1225"/>
    <s v="-405286.03"/>
  </r>
  <r>
    <n v="2443"/>
    <n v="2025"/>
    <m/>
    <d v="2025-12-16T00:00:00"/>
    <m/>
    <x v="10"/>
    <x v="10"/>
    <n v="10031"/>
    <s v="Vipps AS"/>
    <m/>
    <m/>
    <m/>
    <m/>
    <x v="0"/>
    <x v="0"/>
    <m/>
    <m/>
    <m/>
    <m/>
    <n v="0"/>
    <s v="Ingen avgiftsbehandling"/>
    <s v="Vipps 1923"/>
    <n v="-8107.98"/>
    <s v="NOK"/>
    <n v="-8107.98"/>
    <m/>
    <s v="-413394.01"/>
  </r>
  <r>
    <n v="2443"/>
    <n v="2025"/>
    <m/>
    <d v="2025-12-16T00:00:00"/>
    <m/>
    <x v="10"/>
    <x v="10"/>
    <n v="10031"/>
    <s v="Vipps AS"/>
    <m/>
    <m/>
    <m/>
    <m/>
    <x v="0"/>
    <x v="0"/>
    <m/>
    <m/>
    <m/>
    <m/>
    <n v="0"/>
    <s v="Ingen avgiftsbehandling"/>
    <s v="Vipps 1923"/>
    <n v="-3407.66"/>
    <s v="NOK"/>
    <n v="-3407.66"/>
    <m/>
    <s v="-416801.67"/>
  </r>
  <r>
    <n v="2443"/>
    <n v="2025"/>
    <m/>
    <d v="2025-12-16T00:00:00"/>
    <m/>
    <x v="10"/>
    <x v="10"/>
    <n v="10031"/>
    <s v="Vipps AS"/>
    <m/>
    <m/>
    <m/>
    <m/>
    <x v="0"/>
    <x v="0"/>
    <m/>
    <m/>
    <m/>
    <m/>
    <n v="0"/>
    <s v="Ingen avgiftsbehandling"/>
    <s v="Vipps 1923"/>
    <n v="-58.95"/>
    <s v="NOK"/>
    <n v="-58.95"/>
    <m/>
    <s v="-416860.62"/>
  </r>
  <r>
    <n v="2443"/>
    <n v="2025"/>
    <m/>
    <d v="2025-12-16T00:00:00"/>
    <m/>
    <x v="10"/>
    <x v="10"/>
    <n v="10031"/>
    <s v="Vipps AS"/>
    <m/>
    <m/>
    <m/>
    <m/>
    <x v="0"/>
    <x v="0"/>
    <m/>
    <m/>
    <m/>
    <m/>
    <n v="0"/>
    <s v="Ingen avgiftsbehandling"/>
    <s v="Vipps 1923"/>
    <n v="-54.04"/>
    <s v="NOK"/>
    <n v="-54.04"/>
    <m/>
    <s v="-416914.66"/>
  </r>
  <r>
    <n v="2443"/>
    <n v="2025"/>
    <m/>
    <d v="2025-12-16T00:00:00"/>
    <m/>
    <x v="10"/>
    <x v="10"/>
    <n v="10031"/>
    <s v="Vipps AS"/>
    <m/>
    <m/>
    <m/>
    <m/>
    <x v="0"/>
    <x v="0"/>
    <m/>
    <m/>
    <m/>
    <m/>
    <n v="0"/>
    <s v="Ingen avgiftsbehandling"/>
    <s v="Vipps 1923"/>
    <n v="-13.63"/>
    <s v="NOK"/>
    <n v="-13.63"/>
    <m/>
    <s v="-416928.29"/>
  </r>
  <r>
    <n v="2447"/>
    <n v="2025"/>
    <m/>
    <d v="2025-12-16T00:00:00"/>
    <m/>
    <x v="10"/>
    <x v="10"/>
    <n v="10031"/>
    <s v="Vipps AS"/>
    <m/>
    <m/>
    <m/>
    <m/>
    <x v="0"/>
    <x v="0"/>
    <m/>
    <m/>
    <m/>
    <m/>
    <n v="0"/>
    <s v="Ingen avgiftsbehandling"/>
    <s v="Vipps 1929"/>
    <n v="-24.56"/>
    <s v="NOK"/>
    <n v="-24.56"/>
    <m/>
    <s v="-416952.85"/>
  </r>
  <r>
    <n v="2448"/>
    <n v="2025"/>
    <m/>
    <d v="2025-12-16T00:00:00"/>
    <m/>
    <x v="10"/>
    <x v="10"/>
    <n v="10075"/>
    <s v="Nets Branch Norway NUF"/>
    <m/>
    <m/>
    <m/>
    <m/>
    <x v="0"/>
    <x v="0"/>
    <m/>
    <m/>
    <m/>
    <m/>
    <n v="0"/>
    <s v="Ingen avgiftsbehandling"/>
    <s v="Nets 1929"/>
    <n v="-130.75"/>
    <s v="NOK"/>
    <n v="-130.75"/>
    <m/>
    <s v="-417083.60"/>
  </r>
  <r>
    <n v="2449"/>
    <n v="2025"/>
    <m/>
    <d v="2025-12-16T00:00:00"/>
    <m/>
    <x v="10"/>
    <x v="10"/>
    <n v="10030"/>
    <s v="Stripe innbetalinger"/>
    <m/>
    <m/>
    <m/>
    <m/>
    <x v="0"/>
    <x v="0"/>
    <m/>
    <m/>
    <m/>
    <m/>
    <n v="0"/>
    <s v="Ingen avgiftsbehandling"/>
    <s v="Stripe 1954"/>
    <n v="-51187"/>
    <s v="NOK"/>
    <n v="-51187"/>
    <m/>
    <s v="-468270.60"/>
  </r>
  <r>
    <n v="2449"/>
    <n v="2025"/>
    <m/>
    <d v="2025-12-16T00:00:00"/>
    <m/>
    <x v="10"/>
    <x v="10"/>
    <n v="10031"/>
    <s v="Vipps AS"/>
    <m/>
    <m/>
    <m/>
    <m/>
    <x v="0"/>
    <x v="0"/>
    <m/>
    <m/>
    <m/>
    <m/>
    <n v="0"/>
    <s v="Ingen avgiftsbehandling"/>
    <s v="Vipps 1954"/>
    <n v="-2541.73"/>
    <s v="NOK"/>
    <n v="-2541.73"/>
    <m/>
    <s v="-470812.33"/>
  </r>
  <r>
    <n v="2450"/>
    <n v="2025"/>
    <m/>
    <d v="2025-12-16T00:00:00"/>
    <m/>
    <x v="10"/>
    <x v="10"/>
    <n v="10030"/>
    <s v="Stripe innbetalinger"/>
    <m/>
    <m/>
    <m/>
    <m/>
    <x v="0"/>
    <x v="0"/>
    <m/>
    <m/>
    <m/>
    <m/>
    <n v="0"/>
    <s v="Ingen avgiftsbehandling"/>
    <s v="Stripe 1993"/>
    <n v="-74468"/>
    <s v="NOK"/>
    <n v="-74468"/>
    <m/>
    <s v="-545280.33"/>
  </r>
  <r>
    <n v="2455"/>
    <n v="2025"/>
    <m/>
    <d v="2025-12-16T00:00:00"/>
    <m/>
    <x v="10"/>
    <x v="10"/>
    <n v="10031"/>
    <s v="Vipps AS"/>
    <m/>
    <m/>
    <m/>
    <m/>
    <x v="0"/>
    <x v="0"/>
    <m/>
    <m/>
    <m/>
    <m/>
    <n v="0"/>
    <s v="Ingen avgiftsbehandling"/>
    <s v="Vipps 1913"/>
    <n v="-2235.1799999999998"/>
    <s v="NOK"/>
    <n v="-2235.1799999999998"/>
    <m/>
    <s v="-547515.51"/>
  </r>
  <r>
    <n v="2456"/>
    <n v="2025"/>
    <m/>
    <d v="2025-12-16T00:00:00"/>
    <m/>
    <x v="10"/>
    <x v="10"/>
    <n v="10030"/>
    <s v="Stripe innbetalinger"/>
    <m/>
    <m/>
    <m/>
    <m/>
    <x v="0"/>
    <x v="0"/>
    <m/>
    <m/>
    <m/>
    <m/>
    <n v="0"/>
    <s v="Ingen avgiftsbehandling"/>
    <s v="Vipps 1926"/>
    <n v="-8196"/>
    <s v="NOK"/>
    <n v="-8196"/>
    <m/>
    <s v="-555711.51"/>
  </r>
  <r>
    <n v="2459"/>
    <n v="2025"/>
    <m/>
    <d v="2025-12-16T00:00:00"/>
    <m/>
    <x v="10"/>
    <x v="10"/>
    <n v="10031"/>
    <s v="Vipps AS"/>
    <m/>
    <m/>
    <m/>
    <m/>
    <x v="0"/>
    <x v="0"/>
    <m/>
    <m/>
    <m/>
    <m/>
    <n v="0"/>
    <s v="Ingen avgiftsbehandling"/>
    <s v="Vipps 1961"/>
    <n v="-4185.25"/>
    <s v="NOK"/>
    <n v="-4185.25"/>
    <m/>
    <s v="-559896.76"/>
  </r>
  <r>
    <n v="2460"/>
    <n v="2025"/>
    <m/>
    <d v="2025-12-16T00:00:00"/>
    <m/>
    <x v="10"/>
    <x v="10"/>
    <n v="10031"/>
    <s v="Vipps AS"/>
    <m/>
    <m/>
    <m/>
    <m/>
    <x v="0"/>
    <x v="0"/>
    <m/>
    <m/>
    <m/>
    <m/>
    <n v="0"/>
    <s v="Ingen avgiftsbehandling"/>
    <s v="Vipps 1994"/>
    <n v="-176.85"/>
    <s v="NOK"/>
    <n v="-176.85"/>
    <m/>
    <s v="-560073.61"/>
  </r>
  <r>
    <n v="2460"/>
    <n v="2025"/>
    <m/>
    <d v="2025-12-16T00:00:00"/>
    <m/>
    <x v="10"/>
    <x v="10"/>
    <n v="10031"/>
    <s v="Vipps AS"/>
    <m/>
    <m/>
    <m/>
    <m/>
    <x v="0"/>
    <x v="0"/>
    <m/>
    <m/>
    <m/>
    <m/>
    <n v="0"/>
    <s v="Ingen avgiftsbehandling"/>
    <s v="Vipps 1994"/>
    <n v="-265.27"/>
    <s v="NOK"/>
    <n v="-265.27"/>
    <m/>
    <s v="-560338.88"/>
  </r>
  <r>
    <n v="2460"/>
    <n v="2025"/>
    <m/>
    <d v="2025-12-16T00:00:00"/>
    <m/>
    <x v="10"/>
    <x v="10"/>
    <n v="10031"/>
    <s v="Vipps AS"/>
    <m/>
    <m/>
    <m/>
    <m/>
    <x v="0"/>
    <x v="0"/>
    <m/>
    <m/>
    <m/>
    <m/>
    <n v="0"/>
    <s v="Ingen avgiftsbehandling"/>
    <s v="Vipps 1994"/>
    <n v="-3183.28"/>
    <s v="NOK"/>
    <n v="-3183.28"/>
    <m/>
    <s v="-563522.16"/>
  </r>
  <r>
    <n v="2462"/>
    <n v="2025"/>
    <m/>
    <d v="2025-12-16T00:00:00"/>
    <m/>
    <x v="10"/>
    <x v="10"/>
    <n v="10031"/>
    <s v="Vipps AS"/>
    <m/>
    <m/>
    <m/>
    <m/>
    <x v="0"/>
    <x v="0"/>
    <m/>
    <m/>
    <m/>
    <m/>
    <n v="0"/>
    <s v="Ingen avgiftsbehandling"/>
    <s v="Vipps 1996"/>
    <n v="-1788.07"/>
    <s v="NOK"/>
    <n v="-1788.07"/>
    <m/>
    <s v="-565310.23"/>
  </r>
  <r>
    <n v="2462"/>
    <n v="2025"/>
    <m/>
    <d v="2025-12-16T00:00:00"/>
    <m/>
    <x v="10"/>
    <x v="10"/>
    <n v="10031"/>
    <s v="Vipps AS"/>
    <m/>
    <m/>
    <m/>
    <m/>
    <x v="0"/>
    <x v="0"/>
    <m/>
    <m/>
    <m/>
    <m/>
    <n v="0"/>
    <s v="Ingen avgiftsbehandling"/>
    <s v="Vipps 1996"/>
    <n v="-1886.4"/>
    <s v="NOK"/>
    <n v="-1886.4"/>
    <m/>
    <s v="-567196.63"/>
  </r>
  <r>
    <n v="2464"/>
    <n v="2025"/>
    <m/>
    <d v="2025-12-16T00:00:00"/>
    <m/>
    <x v="10"/>
    <x v="10"/>
    <n v="10031"/>
    <s v="Vipps AS"/>
    <m/>
    <m/>
    <m/>
    <m/>
    <x v="0"/>
    <x v="0"/>
    <m/>
    <m/>
    <m/>
    <m/>
    <n v="0"/>
    <s v="Ingen avgiftsbehandling"/>
    <m/>
    <n v="-58.95"/>
    <s v="NOK"/>
    <n v="-58.95"/>
    <m/>
    <s v="-567255.58"/>
  </r>
  <r>
    <n v="1001226"/>
    <n v="2025"/>
    <s v="Faktura nummer 1226 til Bauer Hockey Ab v Hampus Carlryd (10122)"/>
    <d v="2025-12-17T00:00:00"/>
    <d v="2025-12-27T00:00:00"/>
    <x v="10"/>
    <x v="10"/>
    <n v="10122"/>
    <s v="Bauer Hockey Ab v Hampus Carlryd"/>
    <m/>
    <m/>
    <m/>
    <s v="Sofi Kulvik"/>
    <x v="5"/>
    <x v="5"/>
    <m/>
    <m/>
    <m/>
    <m/>
    <n v="0"/>
    <s v="Ingen avgiftsbehandling"/>
    <s v="Faktura nummer 1226 til Bauer Hockey Ab v Hampus Carlryd (10122)"/>
    <n v="3495"/>
    <s v="NOK"/>
    <n v="3495"/>
    <n v="1226"/>
    <s v="-563760.58"/>
  </r>
  <r>
    <n v="2443"/>
    <n v="2025"/>
    <m/>
    <d v="2025-12-17T00:00:00"/>
    <m/>
    <x v="10"/>
    <x v="10"/>
    <n v="10031"/>
    <s v="Vipps AS"/>
    <m/>
    <m/>
    <m/>
    <m/>
    <x v="0"/>
    <x v="0"/>
    <m/>
    <m/>
    <m/>
    <m/>
    <n v="0"/>
    <s v="Ingen avgiftsbehandling"/>
    <s v="Vipps 1923"/>
    <n v="-356.71"/>
    <s v="NOK"/>
    <n v="-356.71"/>
    <m/>
    <s v="-564117.29"/>
  </r>
  <r>
    <n v="2460"/>
    <n v="2025"/>
    <m/>
    <d v="2025-12-17T00:00:00"/>
    <m/>
    <x v="10"/>
    <x v="10"/>
    <n v="10031"/>
    <s v="Vipps AS"/>
    <m/>
    <m/>
    <m/>
    <m/>
    <x v="0"/>
    <x v="0"/>
    <m/>
    <m/>
    <m/>
    <m/>
    <n v="0"/>
    <s v="Ingen avgiftsbehandling"/>
    <s v="Vipps 1994"/>
    <n v="-265.27"/>
    <s v="NOK"/>
    <n v="-265.27"/>
    <m/>
    <s v="-564382.56"/>
  </r>
  <r>
    <n v="2461"/>
    <n v="2025"/>
    <m/>
    <d v="2025-12-17T00:00:00"/>
    <m/>
    <x v="10"/>
    <x v="10"/>
    <n v="10031"/>
    <s v="Vipps AS"/>
    <m/>
    <m/>
    <m/>
    <m/>
    <x v="0"/>
    <x v="0"/>
    <m/>
    <m/>
    <m/>
    <m/>
    <n v="0"/>
    <s v="Ingen avgiftsbehandling"/>
    <s v="Vipps 1995"/>
    <n v="-24.56"/>
    <s v="NOK"/>
    <n v="-24.56"/>
    <m/>
    <s v="-564407.12"/>
  </r>
  <r>
    <n v="1001227"/>
    <n v="2025"/>
    <s v="Faktura nummer 1227 til Kolsås Rør AS (10012)"/>
    <d v="2025-12-18T00:00:00"/>
    <d v="2025-12-28T00:00:00"/>
    <x v="10"/>
    <x v="10"/>
    <n v="10012"/>
    <s v="Kolsås Rør AS"/>
    <m/>
    <m/>
    <m/>
    <s v="Sofi Kulvik"/>
    <x v="5"/>
    <x v="5"/>
    <m/>
    <m/>
    <m/>
    <m/>
    <n v="0"/>
    <s v="Ingen avgiftsbehandling"/>
    <s v="Faktura nummer 1227 til Kolsås Rør AS (10012)"/>
    <n v="25000"/>
    <s v="NOK"/>
    <n v="25000"/>
    <n v="1227"/>
    <s v="-539407.12"/>
  </r>
  <r>
    <n v="1001228"/>
    <n v="2025"/>
    <s v="Faktura nummer 1228 til AS Bærum Ishall (10037/20353)"/>
    <d v="2025-12-18T00:00:00"/>
    <d v="2025-12-28T00:00:00"/>
    <x v="10"/>
    <x v="10"/>
    <n v="10037"/>
    <s v="AS Bærum Ishall"/>
    <m/>
    <m/>
    <m/>
    <s v="Sofi Kulvik"/>
    <x v="5"/>
    <x v="5"/>
    <m/>
    <m/>
    <m/>
    <m/>
    <n v="0"/>
    <s v="Ingen avgiftsbehandling"/>
    <s v="Faktura nummer 1228 til AS Bærum Ishall (10037/20353)"/>
    <n v="70700.5"/>
    <s v="NOK"/>
    <n v="70700.5"/>
    <n v="1228"/>
    <s v="-468706.62"/>
  </r>
  <r>
    <n v="2440"/>
    <n v="2025"/>
    <s v="Betaling for faktura nummer 1213"/>
    <d v="2025-12-18T00:00:00"/>
    <m/>
    <x v="10"/>
    <x v="10"/>
    <n v="10117"/>
    <s v="Edgar Martin Solvoll"/>
    <m/>
    <m/>
    <m/>
    <s v="Sofi Kulvik"/>
    <x v="7"/>
    <x v="7"/>
    <m/>
    <m/>
    <m/>
    <m/>
    <n v="0"/>
    <s v="Ingen avgiftsbehandling"/>
    <s v="Betaling: Faktura nummer 1213 til Edgar Martin Solvoll (10117)"/>
    <n v="-4100"/>
    <s v="NOK"/>
    <n v="-4100"/>
    <n v="1213"/>
    <s v="-472806.62"/>
  </r>
  <r>
    <n v="2441"/>
    <n v="2025"/>
    <s v="Betaling for faktura nummer 1214"/>
    <d v="2025-12-18T00:00:00"/>
    <m/>
    <x v="10"/>
    <x v="10"/>
    <n v="10057"/>
    <s v="Janne Stryken"/>
    <m/>
    <m/>
    <m/>
    <s v="Sofi Kulvik"/>
    <x v="4"/>
    <x v="4"/>
    <m/>
    <m/>
    <m/>
    <m/>
    <n v="0"/>
    <s v="Ingen avgiftsbehandling"/>
    <s v="Betaling: Faktura nummer 1214 til Janne Stryken (10057)"/>
    <n v="-600"/>
    <s v="NOK"/>
    <n v="-600"/>
    <n v="1214"/>
    <s v="-473406.62"/>
  </r>
  <r>
    <n v="2443"/>
    <n v="2025"/>
    <m/>
    <d v="2025-12-18T00:00:00"/>
    <m/>
    <x v="10"/>
    <x v="10"/>
    <n v="10031"/>
    <s v="Vipps AS"/>
    <m/>
    <m/>
    <m/>
    <m/>
    <x v="0"/>
    <x v="0"/>
    <m/>
    <m/>
    <m/>
    <m/>
    <n v="0"/>
    <s v="Ingen avgiftsbehandling"/>
    <s v="Vipps 1923"/>
    <n v="-1185.3699999999999"/>
    <s v="NOK"/>
    <n v="-1185.3699999999999"/>
    <m/>
    <s v="-474591.99"/>
  </r>
  <r>
    <n v="2444"/>
    <n v="2025"/>
    <s v="Betaling for faktura nummer 1215"/>
    <d v="2025-12-18T00:00:00"/>
    <m/>
    <x v="10"/>
    <x v="10"/>
    <n v="10118"/>
    <s v="Coop Norge SA"/>
    <m/>
    <m/>
    <m/>
    <s v="Sofi Kulvik"/>
    <x v="5"/>
    <x v="5"/>
    <m/>
    <m/>
    <m/>
    <m/>
    <n v="0"/>
    <s v="Ingen avgiftsbehandling"/>
    <s v="Betaling: Faktura nummer 1215 til Coop Norge SA (10118)"/>
    <n v="-5000"/>
    <s v="NOK"/>
    <n v="-5000"/>
    <n v="1215"/>
    <s v="-479591.99"/>
  </r>
  <r>
    <n v="2448"/>
    <n v="2025"/>
    <m/>
    <d v="2025-12-18T00:00:00"/>
    <m/>
    <x v="10"/>
    <x v="10"/>
    <n v="10075"/>
    <s v="Nets Branch Norway NUF"/>
    <m/>
    <m/>
    <m/>
    <m/>
    <x v="0"/>
    <x v="0"/>
    <m/>
    <m/>
    <m/>
    <m/>
    <n v="0"/>
    <s v="Ingen avgiftsbehandling"/>
    <s v="Nets 1929"/>
    <n v="-2401.96"/>
    <s v="NOK"/>
    <n v="-2401.96"/>
    <m/>
    <s v="-481993.95"/>
  </r>
  <r>
    <n v="2450"/>
    <n v="2025"/>
    <m/>
    <d v="2025-12-18T00:00:00"/>
    <m/>
    <x v="10"/>
    <x v="10"/>
    <n v="10031"/>
    <s v="Vipps AS"/>
    <m/>
    <m/>
    <m/>
    <m/>
    <x v="0"/>
    <x v="0"/>
    <m/>
    <m/>
    <m/>
    <m/>
    <n v="0"/>
    <s v="Ingen avgiftsbehandling"/>
    <s v="Vipps 1993"/>
    <n v="-294.75"/>
    <s v="NOK"/>
    <n v="-294.75"/>
    <m/>
    <s v="-482288.70"/>
  </r>
  <r>
    <n v="2460"/>
    <n v="2025"/>
    <m/>
    <d v="2025-12-18T00:00:00"/>
    <m/>
    <x v="10"/>
    <x v="10"/>
    <n v="10031"/>
    <s v="Vipps AS"/>
    <m/>
    <m/>
    <m/>
    <m/>
    <x v="0"/>
    <x v="0"/>
    <m/>
    <m/>
    <m/>
    <m/>
    <n v="0"/>
    <s v="Ingen avgiftsbehandling"/>
    <s v="Vipps 1994"/>
    <n v="-2033.77"/>
    <s v="NOK"/>
    <n v="-2033.77"/>
    <m/>
    <s v="-484322.47"/>
  </r>
  <r>
    <n v="1001229"/>
    <n v="2025"/>
    <s v="Faktura nummer 1229 til Jar Idrettslag (10023)"/>
    <d v="2025-12-19T00:00:00"/>
    <d v="2025-12-29T00:00:00"/>
    <x v="10"/>
    <x v="10"/>
    <n v="10023"/>
    <s v="Jar Idrettslag"/>
    <m/>
    <m/>
    <m/>
    <m/>
    <x v="5"/>
    <x v="5"/>
    <m/>
    <m/>
    <m/>
    <m/>
    <n v="0"/>
    <s v="Ingen avgiftsbehandling"/>
    <s v="Faktura nummer 1229 til Jar Idrettslag (10023)"/>
    <n v="3750"/>
    <s v="NOK"/>
    <n v="3750"/>
    <n v="1229"/>
    <s v="-480572.47"/>
  </r>
  <r>
    <n v="1001230"/>
    <n v="2025"/>
    <s v="Faktura nummer 1230 til Jar Idrettslag (10023)"/>
    <d v="2025-12-19T00:00:00"/>
    <d v="2025-12-29T00:00:00"/>
    <x v="10"/>
    <x v="10"/>
    <n v="10023"/>
    <s v="Jar Idrettslag"/>
    <m/>
    <m/>
    <m/>
    <m/>
    <x v="5"/>
    <x v="5"/>
    <m/>
    <m/>
    <m/>
    <m/>
    <n v="0"/>
    <s v="Ingen avgiftsbehandling"/>
    <s v="Faktura nummer 1230 til Jar Idrettslag (10023)"/>
    <n v="9331.25"/>
    <s v="NOK"/>
    <n v="9331.25"/>
    <n v="1230"/>
    <s v="-471241.22"/>
  </r>
  <r>
    <n v="1001231"/>
    <n v="2025"/>
    <s v="Faktura nummer 1231 til Jar Idrettslag (10023)"/>
    <d v="2025-12-19T00:00:00"/>
    <d v="2025-12-29T00:00:00"/>
    <x v="10"/>
    <x v="10"/>
    <n v="10023"/>
    <s v="Jar Idrettslag"/>
    <m/>
    <m/>
    <m/>
    <m/>
    <x v="5"/>
    <x v="5"/>
    <m/>
    <m/>
    <m/>
    <m/>
    <n v="0"/>
    <s v="Ingen avgiftsbehandling"/>
    <s v="Faktura nummer 1231 til Jar Idrettslag (10023)"/>
    <n v="19087.5"/>
    <s v="NOK"/>
    <n v="19087.5"/>
    <n v="1231"/>
    <s v="-452153.72"/>
  </r>
  <r>
    <n v="2442"/>
    <n v="2025"/>
    <m/>
    <d v="2025-12-19T00:00:00"/>
    <m/>
    <x v="10"/>
    <x v="10"/>
    <n v="10031"/>
    <s v="Vipps AS"/>
    <m/>
    <m/>
    <m/>
    <m/>
    <x v="0"/>
    <x v="0"/>
    <m/>
    <m/>
    <m/>
    <m/>
    <n v="0"/>
    <s v="Ingen avgiftsbehandling"/>
    <m/>
    <n v="-393"/>
    <s v="NOK"/>
    <n v="-393"/>
    <m/>
    <s v="-452546.72"/>
  </r>
  <r>
    <n v="2443"/>
    <n v="2025"/>
    <m/>
    <d v="2025-12-19T00:00:00"/>
    <m/>
    <x v="10"/>
    <x v="10"/>
    <n v="10031"/>
    <s v="Vipps AS"/>
    <m/>
    <m/>
    <m/>
    <m/>
    <x v="0"/>
    <x v="0"/>
    <m/>
    <m/>
    <m/>
    <m/>
    <n v="0"/>
    <s v="Ingen avgiftsbehandling"/>
    <s v="Vipps 1923"/>
    <n v="-616.91"/>
    <s v="NOK"/>
    <n v="-616.91"/>
    <m/>
    <s v="-453163.63"/>
  </r>
  <r>
    <n v="2446"/>
    <n v="2025"/>
    <s v="Betaling for faktura nummer 1218"/>
    <d v="2025-12-19T00:00:00"/>
    <m/>
    <x v="10"/>
    <x v="10"/>
    <n v="10121"/>
    <s v="Würth Norge AS"/>
    <m/>
    <m/>
    <m/>
    <s v="Sofi Kulvik"/>
    <x v="5"/>
    <x v="5"/>
    <m/>
    <m/>
    <m/>
    <m/>
    <n v="0"/>
    <s v="Ingen avgiftsbehandling"/>
    <s v="Betaling: Faktura nummer 1218 til Würth Norge AS (10121)"/>
    <n v="-6250"/>
    <s v="NOK"/>
    <n v="-6250"/>
    <n v="1218"/>
    <s v="-459413.63"/>
  </r>
  <r>
    <n v="2448"/>
    <n v="2025"/>
    <m/>
    <d v="2025-12-19T00:00:00"/>
    <m/>
    <x v="10"/>
    <x v="10"/>
    <n v="10075"/>
    <s v="Nets Branch Norway NUF"/>
    <m/>
    <m/>
    <m/>
    <m/>
    <x v="0"/>
    <x v="0"/>
    <m/>
    <m/>
    <m/>
    <m/>
    <n v="0"/>
    <s v="Ingen avgiftsbehandling"/>
    <s v="Nets 1929"/>
    <n v="-153.52000000000001"/>
    <s v="NOK"/>
    <n v="-153.52000000000001"/>
    <m/>
    <s v="-459567.15"/>
  </r>
  <r>
    <n v="2450"/>
    <n v="2025"/>
    <m/>
    <d v="2025-12-19T00:00:00"/>
    <m/>
    <x v="10"/>
    <x v="10"/>
    <n v="10031"/>
    <s v="Vipps AS"/>
    <m/>
    <m/>
    <m/>
    <m/>
    <x v="0"/>
    <x v="0"/>
    <m/>
    <m/>
    <m/>
    <m/>
    <n v="0"/>
    <s v="Ingen avgiftsbehandling"/>
    <s v="Vipps 1993"/>
    <n v="-294.75"/>
    <s v="NOK"/>
    <n v="-294.75"/>
    <m/>
    <s v="-459861.90"/>
  </r>
  <r>
    <n v="2455"/>
    <n v="2025"/>
    <m/>
    <d v="2025-12-19T00:00:00"/>
    <m/>
    <x v="10"/>
    <x v="10"/>
    <n v="10031"/>
    <s v="Vipps AS"/>
    <m/>
    <m/>
    <m/>
    <m/>
    <x v="0"/>
    <x v="0"/>
    <m/>
    <m/>
    <m/>
    <m/>
    <n v="0"/>
    <s v="Ingen avgiftsbehandling"/>
    <s v="Vipps 1913"/>
    <n v="-1302.79"/>
    <s v="NOK"/>
    <n v="-1302.79"/>
    <m/>
    <s v="-461164.69"/>
  </r>
  <r>
    <n v="2462"/>
    <n v="2025"/>
    <m/>
    <d v="2025-12-19T00:00:00"/>
    <m/>
    <x v="10"/>
    <x v="10"/>
    <n v="10031"/>
    <s v="Vipps AS"/>
    <m/>
    <m/>
    <m/>
    <m/>
    <x v="0"/>
    <x v="0"/>
    <m/>
    <m/>
    <m/>
    <m/>
    <n v="0"/>
    <s v="Ingen avgiftsbehandling"/>
    <s v="Vipps 1996"/>
    <n v="-2299.04"/>
    <s v="NOK"/>
    <n v="-2299.04"/>
    <m/>
    <s v="-463463.73"/>
  </r>
  <r>
    <n v="2465"/>
    <n v="2025"/>
    <s v="Rubic"/>
    <d v="2025-12-22T00:00:00"/>
    <m/>
    <x v="10"/>
    <x v="10"/>
    <n v="10036"/>
    <s v="Rubic AS"/>
    <m/>
    <m/>
    <m/>
    <m/>
    <x v="0"/>
    <x v="0"/>
    <m/>
    <m/>
    <m/>
    <m/>
    <n v="0"/>
    <s v="Ingen avgiftsbehandling"/>
    <s v="Rubic"/>
    <n v="-5775"/>
    <s v="NOK"/>
    <n v="-5775"/>
    <m/>
    <s v="-469238.73"/>
  </r>
  <r>
    <n v="2465"/>
    <n v="2025"/>
    <s v="Rubic"/>
    <d v="2025-12-22T00:00:00"/>
    <m/>
    <x v="10"/>
    <x v="10"/>
    <n v="10036"/>
    <s v="Rubic AS"/>
    <m/>
    <m/>
    <m/>
    <m/>
    <x v="0"/>
    <x v="0"/>
    <m/>
    <m/>
    <m/>
    <m/>
    <n v="0"/>
    <s v="Ingen avgiftsbehandling"/>
    <s v="Rubic"/>
    <n v="-34902.46"/>
    <s v="NOK"/>
    <n v="-34902.46"/>
    <m/>
    <s v="-504141.19"/>
  </r>
  <r>
    <n v="2470"/>
    <n v="2025"/>
    <s v="Nets og vipps"/>
    <d v="2025-12-22T00:00:00"/>
    <m/>
    <x v="10"/>
    <x v="10"/>
    <n v="10075"/>
    <s v="Nets Branch Norway NUF"/>
    <m/>
    <m/>
    <m/>
    <m/>
    <x v="0"/>
    <x v="0"/>
    <m/>
    <m/>
    <m/>
    <m/>
    <n v="0"/>
    <s v="Ingen avgiftsbehandling"/>
    <s v="Nets og vipps"/>
    <n v="-456.62"/>
    <s v="NOK"/>
    <n v="-456.62"/>
    <m/>
    <s v="-504597.81"/>
  </r>
  <r>
    <n v="2470"/>
    <n v="2025"/>
    <s v="Nets og vipps"/>
    <d v="2025-12-22T00:00:00"/>
    <m/>
    <x v="10"/>
    <x v="10"/>
    <n v="10075"/>
    <s v="Nets Branch Norway NUF"/>
    <m/>
    <m/>
    <m/>
    <m/>
    <x v="0"/>
    <x v="0"/>
    <m/>
    <m/>
    <m/>
    <m/>
    <n v="0"/>
    <s v="Ingen avgiftsbehandling"/>
    <s v="Nets og vipps"/>
    <n v="-74.290000000000006"/>
    <s v="NOK"/>
    <n v="-74.290000000000006"/>
    <m/>
    <s v="-504672.10"/>
  </r>
  <r>
    <n v="2470"/>
    <n v="2025"/>
    <s v="Nets og vipps"/>
    <d v="2025-12-22T00:00:00"/>
    <m/>
    <x v="10"/>
    <x v="10"/>
    <n v="10031"/>
    <s v="Vipps AS"/>
    <m/>
    <m/>
    <m/>
    <m/>
    <x v="0"/>
    <x v="0"/>
    <m/>
    <m/>
    <m/>
    <m/>
    <n v="0"/>
    <s v="Ingen avgiftsbehandling"/>
    <s v="Nets og vipps"/>
    <n v="-162.1"/>
    <s v="NOK"/>
    <n v="-162.1"/>
    <m/>
    <s v="-504834.20"/>
  </r>
  <r>
    <n v="2471"/>
    <n v="2025"/>
    <s v="Betaling for faktura nummer 1170"/>
    <d v="2025-12-22T00:00:00"/>
    <m/>
    <x v="10"/>
    <x v="10"/>
    <n v="10100"/>
    <s v="Bull Ski &amp; Kajakk AS"/>
    <m/>
    <m/>
    <m/>
    <s v="Sofi Kulvik"/>
    <x v="6"/>
    <x v="6"/>
    <m/>
    <m/>
    <m/>
    <m/>
    <n v="0"/>
    <s v="Ingen avgiftsbehandling"/>
    <s v="Betaling: Faktura nummer 1170 til Bull Ski &amp; Kajakk AS (10100)"/>
    <n v="-12500"/>
    <s v="NOK"/>
    <n v="-12500"/>
    <n v="1170"/>
    <s v="-517334.20"/>
  </r>
  <r>
    <n v="2472"/>
    <n v="2025"/>
    <s v="Vipps"/>
    <d v="2025-12-2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.75"/>
    <s v="NOK"/>
    <n v="-294.75"/>
    <m/>
    <s v="-517628.95"/>
  </r>
  <r>
    <n v="2472"/>
    <n v="2025"/>
    <s v="Vipps"/>
    <d v="2025-12-22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94.75"/>
    <s v="NOK"/>
    <n v="-294.75"/>
    <m/>
    <s v="-517923.70"/>
  </r>
  <r>
    <n v="2466"/>
    <n v="2025"/>
    <s v="vipps"/>
    <d v="2025-12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93"/>
    <s v="NOK"/>
    <n v="-393"/>
    <m/>
    <s v="-518316.70"/>
  </r>
  <r>
    <n v="2468"/>
    <n v="2025"/>
    <s v="Vipps"/>
    <d v="2025-12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84.75"/>
    <s v="NOK"/>
    <n v="-84.75"/>
    <m/>
    <s v="-518401.45"/>
  </r>
  <r>
    <n v="2468"/>
    <n v="2025"/>
    <s v="Vipps"/>
    <d v="2025-12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530.65"/>
    <s v="NOK"/>
    <n v="-2530.65"/>
    <m/>
    <s v="-520932.10"/>
  </r>
  <r>
    <n v="2468"/>
    <n v="2025"/>
    <s v="Vipps"/>
    <d v="2025-12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080.2399999999998"/>
    <s v="NOK"/>
    <n v="-2080.2399999999998"/>
    <m/>
    <s v="-523012.34"/>
  </r>
  <r>
    <n v="2468"/>
    <n v="2025"/>
    <s v="Vipps"/>
    <d v="2025-12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29.02"/>
    <s v="NOK"/>
    <n v="-229.02"/>
    <m/>
    <s v="-523241.36"/>
  </r>
  <r>
    <n v="2468"/>
    <n v="2025"/>
    <s v="Vipps"/>
    <d v="2025-12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8.25"/>
    <s v="NOK"/>
    <n v="-98.25"/>
    <m/>
    <s v="-523339.61"/>
  </r>
  <r>
    <n v="2473"/>
    <n v="2025"/>
    <s v="vipps"/>
    <d v="2025-12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47.37"/>
    <s v="NOK"/>
    <n v="-147.37"/>
    <m/>
    <s v="-523486.98"/>
  </r>
  <r>
    <n v="2475"/>
    <n v="2025"/>
    <s v="Vipps"/>
    <d v="2025-12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198.6500000000001"/>
    <s v="NOK"/>
    <n v="-1198.6500000000001"/>
    <m/>
    <s v="-524685.63"/>
  </r>
  <r>
    <n v="2475"/>
    <n v="2025"/>
    <s v="Vipps"/>
    <d v="2025-12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943.2"/>
    <s v="NOK"/>
    <n v="-943.2"/>
    <m/>
    <s v="-525628.83"/>
  </r>
  <r>
    <n v="2475"/>
    <n v="2025"/>
    <s v="Vipps"/>
    <d v="2025-12-23T00:00:00"/>
    <m/>
    <x v="10"/>
    <x v="10"/>
    <n v="10031"/>
    <s v="Vipps AS"/>
    <m/>
    <m/>
    <m/>
    <m/>
    <x v="0"/>
    <x v="0"/>
    <m/>
    <m/>
    <m/>
    <m/>
    <n v="0"/>
    <s v="Ingen avgiftsbehandling"/>
    <s v="Vipps"/>
    <n v="-343.87"/>
    <s v="NOK"/>
    <n v="-343.87"/>
    <m/>
    <s v="-525972.70"/>
  </r>
  <r>
    <n v="2478"/>
    <n v="2025"/>
    <n v="1938"/>
    <d v="2025-12-23T00:00:00"/>
    <m/>
    <x v="10"/>
    <x v="10"/>
    <n v="10031"/>
    <s v="Vipps AS"/>
    <m/>
    <m/>
    <m/>
    <m/>
    <x v="0"/>
    <x v="0"/>
    <m/>
    <m/>
    <m/>
    <m/>
    <n v="0"/>
    <s v="Ingen avgiftsbehandling"/>
    <n v="1938"/>
    <n v="-39.299999999999997"/>
    <s v="NOK"/>
    <n v="-39.299999999999997"/>
    <m/>
    <s v="-526012.00"/>
  </r>
  <r>
    <n v="2478"/>
    <n v="2025"/>
    <n v="1938"/>
    <d v="2025-12-23T00:00:00"/>
    <m/>
    <x v="10"/>
    <x v="10"/>
    <n v="10031"/>
    <s v="Vipps AS"/>
    <m/>
    <m/>
    <m/>
    <m/>
    <x v="0"/>
    <x v="0"/>
    <m/>
    <m/>
    <m/>
    <m/>
    <n v="0"/>
    <s v="Ingen avgiftsbehandling"/>
    <n v="1938"/>
    <n v="-58.95"/>
    <s v="NOK"/>
    <n v="-58.95"/>
    <m/>
    <s v="-526070.95"/>
  </r>
  <r>
    <n v="2477"/>
    <n v="2025"/>
    <n v="1996"/>
    <d v="2025-12-28T00:00:00"/>
    <m/>
    <x v="10"/>
    <x v="10"/>
    <n v="10031"/>
    <s v="Vipps AS"/>
    <m/>
    <m/>
    <m/>
    <m/>
    <x v="0"/>
    <x v="0"/>
    <m/>
    <m/>
    <m/>
    <m/>
    <n v="0"/>
    <s v="Ingen avgiftsbehandling"/>
    <n v="1996"/>
    <n v="-58.95"/>
    <s v="NOK"/>
    <n v="-58.95"/>
    <m/>
    <s v="-526129.90"/>
  </r>
  <r>
    <n v="1001232"/>
    <n v="2025"/>
    <s v="Faktura nummer 1232 til AS Bærum Ishall (10037/20353)"/>
    <d v="2025-12-29T00:00:00"/>
    <d v="2026-01-08T00:00:00"/>
    <x v="10"/>
    <x v="10"/>
    <n v="10037"/>
    <s v="AS Bærum Ishall"/>
    <m/>
    <m/>
    <m/>
    <s v="Sofi Kulvik"/>
    <x v="5"/>
    <x v="5"/>
    <m/>
    <m/>
    <m/>
    <m/>
    <n v="0"/>
    <s v="Ingen avgiftsbehandling"/>
    <s v="Faktura nummer 1232 til AS Bærum Ishall (10037/20353)"/>
    <n v="14150"/>
    <s v="NOK"/>
    <n v="14150"/>
    <n v="1232"/>
    <s v="-511979.90"/>
  </r>
  <r>
    <n v="1001233"/>
    <n v="2025"/>
    <s v="Kreditnota nummer 1233 til Kolsås Rør AS (10012)"/>
    <d v="2025-12-29T00:00:00"/>
    <d v="2025-12-29T00:00:00"/>
    <x v="10"/>
    <x v="10"/>
    <n v="10012"/>
    <s v="Kolsås Rør AS"/>
    <m/>
    <m/>
    <m/>
    <s v="Sofi Kulvik"/>
    <x v="5"/>
    <x v="5"/>
    <m/>
    <m/>
    <m/>
    <m/>
    <n v="0"/>
    <s v="Ingen avgiftsbehandling"/>
    <s v="Kreditnota nummer 1233 til Kolsås Rør AS (10012)"/>
    <n v="-25000"/>
    <s v="NOK"/>
    <n v="-25000"/>
    <n v="1233"/>
    <s v="-536979.90"/>
  </r>
  <r>
    <n v="2485"/>
    <n v="2025"/>
    <s v="Betaling for faktura nummer 1229"/>
    <d v="2025-12-29T00:00:00"/>
    <m/>
    <x v="10"/>
    <x v="10"/>
    <n v="10023"/>
    <s v="Jar Idrettslag"/>
    <m/>
    <m/>
    <m/>
    <m/>
    <x v="5"/>
    <x v="5"/>
    <m/>
    <m/>
    <m/>
    <m/>
    <n v="0"/>
    <s v="Ingen avgiftsbehandling"/>
    <s v="Betaling: Faktura nummer 1229 til Jar Idrettslag (10023)"/>
    <n v="-3750"/>
    <s v="NOK"/>
    <n v="-3750"/>
    <n v="1229"/>
    <s v="-540729.90"/>
  </r>
  <r>
    <n v="1001234"/>
    <n v="2025"/>
    <s v="Faktura nummer 1234 til AS Bærum Ishall (10037/20353)"/>
    <d v="2025-12-29T00:00:00"/>
    <d v="2026-01-08T00:00:00"/>
    <x v="10"/>
    <x v="10"/>
    <n v="10037"/>
    <s v="AS Bærum Ishall"/>
    <m/>
    <m/>
    <m/>
    <s v="Sofi Kulvik"/>
    <x v="5"/>
    <x v="5"/>
    <m/>
    <m/>
    <m/>
    <m/>
    <n v="0"/>
    <s v="Ingen avgiftsbehandling"/>
    <s v="Faktura nummer 1234 til AS Bærum Ishall (10037/20353)"/>
    <n v="5960"/>
    <s v="NOK"/>
    <n v="5960"/>
    <n v="1234"/>
    <s v="-534769.90"/>
  </r>
  <r>
    <n v="2505"/>
    <n v="2025"/>
    <s v="Betaling for faktura nummer 1224"/>
    <d v="2025-12-29T00:00:00"/>
    <m/>
    <x v="10"/>
    <x v="10"/>
    <n v="10123"/>
    <s v="Torshov Sport AS"/>
    <m/>
    <m/>
    <m/>
    <s v="Sofi Kulvik"/>
    <x v="5"/>
    <x v="5"/>
    <m/>
    <m/>
    <m/>
    <m/>
    <n v="0"/>
    <s v="Ingen avgiftsbehandling"/>
    <s v="Betaling: Faktura nummer 1224 til Torshov Sport AS (10123)"/>
    <n v="-1747.5"/>
    <s v="NOK"/>
    <n v="-1747.5"/>
    <n v="1224"/>
    <s v="-536517.40"/>
  </r>
  <r>
    <n v="2506"/>
    <n v="2025"/>
    <m/>
    <d v="2025-12-29T00:00:00"/>
    <m/>
    <x v="10"/>
    <x v="10"/>
    <n v="10031"/>
    <s v="Vipps AS"/>
    <m/>
    <m/>
    <m/>
    <m/>
    <x v="0"/>
    <x v="0"/>
    <m/>
    <m/>
    <m/>
    <m/>
    <n v="0"/>
    <s v="Ingen avgiftsbehandling"/>
    <s v="Vipps"/>
    <n v="-459.18"/>
    <s v="NOK"/>
    <n v="-459.18"/>
    <m/>
    <s v="-536976.58"/>
  </r>
  <r>
    <n v="2507"/>
    <n v="2025"/>
    <m/>
    <d v="2025-12-29T00:00:00"/>
    <m/>
    <x v="10"/>
    <x v="10"/>
    <n v="10075"/>
    <s v="Nets Branch Norway NUF"/>
    <m/>
    <m/>
    <m/>
    <m/>
    <x v="0"/>
    <x v="0"/>
    <m/>
    <m/>
    <m/>
    <m/>
    <n v="0"/>
    <s v="Ingen avgiftsbehandling"/>
    <s v="Nets"/>
    <n v="-427.9"/>
    <s v="NOK"/>
    <n v="-427.9"/>
    <m/>
    <s v="-537404.48"/>
  </r>
  <r>
    <n v="2508"/>
    <n v="2025"/>
    <s v="Betaling for faktura nummer 1220"/>
    <d v="2025-12-29T00:00:00"/>
    <m/>
    <x v="10"/>
    <x v="10"/>
    <n v="10044"/>
    <s v="Elias Lande Olsen v/foresatt"/>
    <m/>
    <m/>
    <m/>
    <s v="Sofi Kulvik"/>
    <x v="6"/>
    <x v="6"/>
    <m/>
    <m/>
    <m/>
    <m/>
    <n v="0"/>
    <s v="Ingen avgiftsbehandling"/>
    <s v="Betaling: Faktura nummer 1220 til Elias Lande Olsen v/foresatt (10044)"/>
    <n v="-5600"/>
    <s v="NOK"/>
    <n v="-5600"/>
    <n v="1220"/>
    <s v="-543004.48"/>
  </r>
  <r>
    <n v="1001235"/>
    <n v="2025"/>
    <s v="Kreditnota nummer 1235 til AS Bærum Ishall (10037/20353)"/>
    <d v="2025-12-30T00:00:00"/>
    <d v="2025-12-30T00:00:00"/>
    <x v="10"/>
    <x v="10"/>
    <n v="10037"/>
    <s v="AS Bærum Ishall"/>
    <m/>
    <m/>
    <m/>
    <s v="Sofi Kulvik"/>
    <x v="5"/>
    <x v="5"/>
    <m/>
    <m/>
    <m/>
    <m/>
    <n v="0"/>
    <s v="Ingen avgiftsbehandling"/>
    <s v="Kreditnota nummer 1235 til AS Bærum Ishall (10037/20353)"/>
    <n v="-5960"/>
    <s v="NOK"/>
    <n v="-5960"/>
    <n v="1235"/>
    <s v="-548964.48"/>
  </r>
  <r>
    <n v="1001236"/>
    <n v="2025"/>
    <s v="Faktura nummer 1236 til AS Bærum Ishall (10037/20353)"/>
    <d v="2025-12-30T00:00:00"/>
    <d v="2026-01-09T00:00:00"/>
    <x v="10"/>
    <x v="10"/>
    <n v="10037"/>
    <s v="AS Bærum Ishall"/>
    <m/>
    <m/>
    <m/>
    <s v="Sofi Kulvik"/>
    <x v="5"/>
    <x v="5"/>
    <m/>
    <m/>
    <m/>
    <m/>
    <n v="0"/>
    <s v="Ingen avgiftsbehandling"/>
    <s v="Faktura nummer 1236 til AS Bærum Ishall (10037/20353)"/>
    <n v="2831"/>
    <s v="NOK"/>
    <n v="2831"/>
    <n v="1236"/>
    <s v="-546133.48"/>
  </r>
  <r>
    <n v="1001237"/>
    <n v="2025"/>
    <s v="Faktura nummer 1237 til AS Bærum Ishall (10037/20353)"/>
    <d v="2025-12-30T00:00:00"/>
    <d v="2026-01-09T00:00:00"/>
    <x v="10"/>
    <x v="10"/>
    <n v="10037"/>
    <s v="AS Bærum Ishall"/>
    <m/>
    <m/>
    <m/>
    <s v="Sofi Kulvik"/>
    <x v="5"/>
    <x v="5"/>
    <m/>
    <m/>
    <m/>
    <m/>
    <n v="0"/>
    <s v="Ingen avgiftsbehandling"/>
    <s v="Faktura nummer 1237 til AS Bærum Ishall (10037/20353)"/>
    <n v="5960"/>
    <s v="NOK"/>
    <n v="5960"/>
    <n v="1237"/>
    <s v="-540173.48"/>
  </r>
  <r>
    <n v="2506"/>
    <n v="2025"/>
    <m/>
    <d v="2025-12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211.53"/>
    <s v="NOK"/>
    <n v="-211.53"/>
    <m/>
    <s v="-540385.01"/>
  </r>
  <r>
    <n v="2506"/>
    <n v="2025"/>
    <m/>
    <d v="2025-12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74.52"/>
    <s v="NOK"/>
    <n v="-174.52"/>
    <m/>
    <s v="-540559.53"/>
  </r>
  <r>
    <n v="2510"/>
    <n v="2025"/>
    <m/>
    <d v="2025-12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061.0999999999999"/>
    <s v="NOK"/>
    <n v="-1061.0999999999999"/>
    <m/>
    <s v="-541620.63"/>
  </r>
  <r>
    <n v="2510"/>
    <n v="2025"/>
    <m/>
    <d v="2025-12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58.95"/>
    <s v="NOK"/>
    <n v="-58.95"/>
    <m/>
    <s v="-541679.58"/>
  </r>
  <r>
    <n v="2510"/>
    <n v="2025"/>
    <m/>
    <d v="2025-12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532.7"/>
    <s v="NOK"/>
    <n v="-1532.7"/>
    <m/>
    <s v="-543212.28"/>
  </r>
  <r>
    <n v="2510"/>
    <n v="2025"/>
    <m/>
    <d v="2025-12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1650.6"/>
    <s v="NOK"/>
    <n v="-1650.6"/>
    <m/>
    <s v="-544862.88"/>
  </r>
  <r>
    <n v="2510"/>
    <n v="2025"/>
    <m/>
    <d v="2025-12-30T00:00:00"/>
    <m/>
    <x v="10"/>
    <x v="10"/>
    <n v="10031"/>
    <s v="Vipps AS"/>
    <m/>
    <m/>
    <m/>
    <m/>
    <x v="0"/>
    <x v="0"/>
    <m/>
    <m/>
    <m/>
    <m/>
    <n v="0"/>
    <s v="Ingen avgiftsbehandling"/>
    <s v="Vipps"/>
    <n v="-766.35"/>
    <s v="NOK"/>
    <n v="-766.35"/>
    <m/>
    <s v="-545629.23"/>
  </r>
  <r>
    <n v="41"/>
    <n v="2026"/>
    <s v="1985.pdf"/>
    <d v="2025-12-30T00:00:00"/>
    <m/>
    <x v="10"/>
    <x v="10"/>
    <n v="10131"/>
    <s v="Serwa Kazimi"/>
    <m/>
    <m/>
    <m/>
    <m/>
    <x v="0"/>
    <x v="0"/>
    <m/>
    <m/>
    <m/>
    <m/>
    <n v="0"/>
    <s v="Ingen avgiftsbehandling"/>
    <s v="Depositum, dato ikke oppgit"/>
    <n v="-2250"/>
    <s v="NOK"/>
    <n v="-2250"/>
    <m/>
    <s v="-547879.23"/>
  </r>
  <r>
    <n v="2511"/>
    <n v="2025"/>
    <s v="Superinvite 2025"/>
    <d v="2025-12-31T00:00:00"/>
    <m/>
    <x v="10"/>
    <x v="10"/>
    <n v="10030"/>
    <s v="Stripe innbetalinger"/>
    <m/>
    <m/>
    <m/>
    <m/>
    <x v="0"/>
    <x v="0"/>
    <m/>
    <m/>
    <m/>
    <m/>
    <n v="0"/>
    <s v="Ingen avgiftsbehandling"/>
    <s v="Superinvite 2025"/>
    <n v="153649.34"/>
    <s v="NOK"/>
    <n v="153649.34"/>
    <m/>
    <s v="-394229.89"/>
  </r>
  <r>
    <n v="2528"/>
    <n v="2025"/>
    <s v="Rubic 2025"/>
    <d v="2025-12-31T00:00:00"/>
    <m/>
    <x v="10"/>
    <x v="10"/>
    <n v="10036"/>
    <s v="Rubic AS"/>
    <m/>
    <m/>
    <m/>
    <m/>
    <x v="0"/>
    <x v="0"/>
    <m/>
    <m/>
    <m/>
    <m/>
    <n v="0"/>
    <s v="Ingen avgiftsbehandling"/>
    <s v="Rubic 2025"/>
    <n v="48001.29"/>
    <s v="NOK"/>
    <n v="48001.29"/>
    <m/>
    <s v="-346228.60"/>
  </r>
  <r>
    <n v="2541"/>
    <n v="2025"/>
    <s v="Nets settlements 01-10-2025 - 31-12-2025.pdf"/>
    <d v="2025-12-31T00:00:00"/>
    <m/>
    <x v="10"/>
    <x v="10"/>
    <n v="10075"/>
    <s v="Nets Branch Norway NUF"/>
    <m/>
    <m/>
    <m/>
    <m/>
    <x v="0"/>
    <x v="0"/>
    <m/>
    <m/>
    <m/>
    <m/>
    <n v="0"/>
    <s v="Ingen avgiftsbehandling"/>
    <s v="Nets settlements 01-10-2025 - 31-12-2025.pdf"/>
    <n v="32349.599999999999"/>
    <s v="NOK"/>
    <n v="32349.599999999999"/>
    <m/>
    <s v="-313879.00"/>
  </r>
  <r>
    <n v="2540"/>
    <n v="2025"/>
    <s v="Vipps Q4"/>
    <d v="2025-12-31T00:00:00"/>
    <m/>
    <x v="10"/>
    <x v="10"/>
    <n v="10031"/>
    <s v="Vipps AS"/>
    <m/>
    <m/>
    <m/>
    <m/>
    <x v="0"/>
    <x v="0"/>
    <m/>
    <m/>
    <m/>
    <m/>
    <n v="0"/>
    <s v="Ingen avgiftsbehandling"/>
    <s v="Vipps Q4"/>
    <n v="374253.02"/>
    <s v="NOK"/>
    <n v="374253.02"/>
    <m/>
    <s v="60374.02"/>
  </r>
  <r>
    <n v="2571"/>
    <n v="2025"/>
    <s v="Diff på reskontro fra 2024 og tidlig 2025, Rydder opp, lite beløp."/>
    <d v="2025-12-31T00:00:00"/>
    <m/>
    <x v="10"/>
    <x v="10"/>
    <n v="10023"/>
    <s v="Jar Idrettslag"/>
    <m/>
    <m/>
    <m/>
    <m/>
    <x v="0"/>
    <x v="0"/>
    <m/>
    <m/>
    <m/>
    <m/>
    <n v="0"/>
    <s v="Ingen avgiftsbehandling"/>
    <s v="Diff på reskontro fra 2024 og tidlig 2025, Rydder opp, lite beløp."/>
    <n v="-9493.75"/>
    <s v="NOK"/>
    <n v="-9493.75"/>
    <m/>
    <s v="50880.27"/>
  </r>
  <r>
    <m/>
    <m/>
    <m/>
    <d v="2025-01-01T00:00:00"/>
    <m/>
    <x v="11"/>
    <x v="11"/>
    <m/>
    <m/>
    <m/>
    <m/>
    <m/>
    <m/>
    <x v="0"/>
    <x v="0"/>
    <m/>
    <m/>
    <m/>
    <m/>
    <m/>
    <m/>
    <s v="Inngående saldo"/>
    <n v="-621"/>
    <m/>
    <m/>
    <m/>
    <s v="-621.00"/>
  </r>
  <r>
    <n v="2570"/>
    <n v="2025"/>
    <s v="Smådiffer ryddes vekk"/>
    <d v="2025-12-31T00:00:00"/>
    <m/>
    <x v="11"/>
    <x v="11"/>
    <m/>
    <m/>
    <m/>
    <m/>
    <m/>
    <m/>
    <x v="4"/>
    <x v="4"/>
    <m/>
    <m/>
    <m/>
    <m/>
    <n v="0"/>
    <s v="Ingen avgiftsbehandling"/>
    <s v="Smådiffer ryddes vekk"/>
    <n v="621"/>
    <s v="NOK"/>
    <n v="621"/>
    <m/>
    <s v="0.00"/>
  </r>
  <r>
    <m/>
    <m/>
    <m/>
    <d v="2025-01-01T00:00:00"/>
    <m/>
    <x v="12"/>
    <x v="12"/>
    <m/>
    <m/>
    <m/>
    <m/>
    <m/>
    <m/>
    <x v="0"/>
    <x v="0"/>
    <m/>
    <m/>
    <m/>
    <m/>
    <m/>
    <m/>
    <s v="Inngående saldo"/>
    <n v="61553.81"/>
    <m/>
    <m/>
    <m/>
    <s v="61553.81"/>
  </r>
  <r>
    <n v="1027"/>
    <n v="2024"/>
    <s v="Faktura nummer 84426479014 fra If Skadeforsikring NUF. Faktura nummer 84426479014 fra If Skadeforsikring NUF. Faktura nummer 84426479014 fra If Skadeforsikring NUF"/>
    <d v="2025-01-01T00:00:00"/>
    <m/>
    <x v="12"/>
    <x v="12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-2161.25"/>
    <s v="NOK"/>
    <n v="-2161.25"/>
    <m/>
    <s v="59392.56"/>
  </r>
  <r>
    <n v="1027"/>
    <n v="2024"/>
    <s v="Faktura nummer 84426479014 fra If Skadeforsikring NUF. Faktura nummer 84426479014 fra If Skadeforsikring NUF. Faktura nummer 84426479014 fra If Skadeforsikring NUF"/>
    <d v="2025-01-01T00:00:00"/>
    <m/>
    <x v="12"/>
    <x v="12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-1605.42"/>
    <s v="NOK"/>
    <n v="-1605.42"/>
    <m/>
    <s v="57787.14"/>
  </r>
  <r>
    <n v="1438"/>
    <n v="2024"/>
    <s v="Spoortz juni til januar 2025 24SO"/>
    <d v="2025-01-01T00:00:00"/>
    <m/>
    <x v="12"/>
    <x v="12"/>
    <m/>
    <m/>
    <m/>
    <m/>
    <m/>
    <m/>
    <x v="4"/>
    <x v="4"/>
    <m/>
    <m/>
    <m/>
    <m/>
    <n v="0"/>
    <s v="Ingen avgiftsbehandling"/>
    <s v="Spoortz juni til januar 2025 24SO"/>
    <n v="-3358.08"/>
    <s v="NOK"/>
    <n v="-3358.08"/>
    <m/>
    <s v="54429.06"/>
  </r>
  <r>
    <n v="1439"/>
    <n v="2024"/>
    <s v="Rubic medlemsskap 12 mnd fra 24S0"/>
    <d v="2025-01-01T00:00:00"/>
    <m/>
    <x v="12"/>
    <x v="12"/>
    <m/>
    <m/>
    <m/>
    <m/>
    <m/>
    <m/>
    <x v="4"/>
    <x v="4"/>
    <m/>
    <m/>
    <m/>
    <m/>
    <n v="0"/>
    <s v="Ingen avgiftsbehandling"/>
    <s v="Rubic medlemsskap 12 mnd fra 24S0"/>
    <n v="-2885.42"/>
    <s v="NOK"/>
    <n v="-2885.42"/>
    <m/>
    <s v="51543.64"/>
  </r>
  <r>
    <n v="227"/>
    <n v="2025"/>
    <s v="Dommerlisens 1 år, fra 24SO"/>
    <d v="2025-01-01T00:00:00"/>
    <m/>
    <x v="12"/>
    <x v="12"/>
    <m/>
    <m/>
    <m/>
    <m/>
    <m/>
    <m/>
    <x v="1"/>
    <x v="1"/>
    <m/>
    <m/>
    <m/>
    <m/>
    <n v="0"/>
    <s v="Ingen avgiftsbehandling"/>
    <s v="Dommerlisens 1 år, fra 24SO"/>
    <n v="-363.54"/>
    <s v="NOK"/>
    <n v="-363.54"/>
    <m/>
    <s v="51180.10"/>
  </r>
  <r>
    <n v="1027"/>
    <n v="2024"/>
    <s v="Faktura nummer 84426479014 fra If Skadeforsikring NUF. Faktura nummer 84426479014 fra If Skadeforsikring NUF. Faktura nummer 84426479014 fra If Skadeforsikring NUF"/>
    <d v="2025-02-01T00:00:00"/>
    <m/>
    <x v="12"/>
    <x v="12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-2161.25"/>
    <s v="NOK"/>
    <n v="-2161.25"/>
    <m/>
    <s v="49018.85"/>
  </r>
  <r>
    <n v="1027"/>
    <n v="2024"/>
    <s v="Faktura nummer 84426479014 fra If Skadeforsikring NUF. Faktura nummer 84426479014 fra If Skadeforsikring NUF. Faktura nummer 84426479014 fra If Skadeforsikring NUF"/>
    <d v="2025-02-01T00:00:00"/>
    <m/>
    <x v="12"/>
    <x v="12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-1605.42"/>
    <s v="NOK"/>
    <n v="-1605.42"/>
    <m/>
    <s v="47413.43"/>
  </r>
  <r>
    <n v="1439"/>
    <n v="2024"/>
    <s v="Rubic medlemsskap 12 mnd fra 24S0"/>
    <d v="2025-02-01T00:00:00"/>
    <m/>
    <x v="12"/>
    <x v="12"/>
    <m/>
    <m/>
    <m/>
    <m/>
    <m/>
    <m/>
    <x v="4"/>
    <x v="4"/>
    <m/>
    <m/>
    <m/>
    <m/>
    <n v="0"/>
    <s v="Ingen avgiftsbehandling"/>
    <s v="Rubic medlemsskap 12 mnd fra 24S0"/>
    <n v="-2885.42"/>
    <s v="NOK"/>
    <n v="-2885.42"/>
    <m/>
    <s v="44528.01"/>
  </r>
  <r>
    <n v="227"/>
    <n v="2025"/>
    <s v="Dommerlisens 1 år, fra 24SO"/>
    <d v="2025-02-01T00:00:00"/>
    <m/>
    <x v="12"/>
    <x v="12"/>
    <m/>
    <m/>
    <m/>
    <m/>
    <m/>
    <m/>
    <x v="1"/>
    <x v="1"/>
    <m/>
    <m/>
    <m/>
    <m/>
    <n v="0"/>
    <s v="Ingen avgiftsbehandling"/>
    <s v="Dommerlisens 1 år, fra 24SO"/>
    <n v="-363.54"/>
    <s v="NOK"/>
    <n v="-363.54"/>
    <m/>
    <s v="44164.47"/>
  </r>
  <r>
    <n v="1027"/>
    <n v="2024"/>
    <s v="Faktura nummer 84426479014 fra If Skadeforsikring NUF. Faktura nummer 84426479014 fra If Skadeforsikring NUF. Faktura nummer 84426479014 fra If Skadeforsikring NUF"/>
    <d v="2025-03-01T00:00:00"/>
    <m/>
    <x v="12"/>
    <x v="12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-2161.25"/>
    <s v="NOK"/>
    <n v="-2161.25"/>
    <m/>
    <s v="42003.22"/>
  </r>
  <r>
    <n v="1027"/>
    <n v="2024"/>
    <s v="Faktura nummer 84426479014 fra If Skadeforsikring NUF. Faktura nummer 84426479014 fra If Skadeforsikring NUF. Faktura nummer 84426479014 fra If Skadeforsikring NUF"/>
    <d v="2025-03-01T00:00:00"/>
    <m/>
    <x v="12"/>
    <x v="12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-1605.42"/>
    <s v="NOK"/>
    <n v="-1605.42"/>
    <m/>
    <s v="40397.80"/>
  </r>
  <r>
    <n v="1439"/>
    <n v="2024"/>
    <s v="Rubic medlemsskap 12 mnd fra 24S0"/>
    <d v="2025-03-01T00:00:00"/>
    <m/>
    <x v="12"/>
    <x v="12"/>
    <m/>
    <m/>
    <m/>
    <m/>
    <m/>
    <m/>
    <x v="4"/>
    <x v="4"/>
    <m/>
    <m/>
    <m/>
    <m/>
    <n v="0"/>
    <s v="Ingen avgiftsbehandling"/>
    <s v="Rubic medlemsskap 12 mnd fra 24S0"/>
    <n v="-2885.42"/>
    <s v="NOK"/>
    <n v="-2885.42"/>
    <m/>
    <s v="37512.38"/>
  </r>
  <r>
    <n v="227"/>
    <n v="2025"/>
    <s v="Dommerlisens 1 år, fra 24SO"/>
    <d v="2025-03-01T00:00:00"/>
    <m/>
    <x v="12"/>
    <x v="12"/>
    <m/>
    <m/>
    <m/>
    <m/>
    <m/>
    <m/>
    <x v="1"/>
    <x v="1"/>
    <m/>
    <m/>
    <m/>
    <m/>
    <n v="0"/>
    <s v="Ingen avgiftsbehandling"/>
    <s v="Dommerlisens 1 år, fra 24SO"/>
    <n v="-363.54"/>
    <s v="NOK"/>
    <n v="-363.54"/>
    <m/>
    <s v="37148.84"/>
  </r>
  <r>
    <n v="1027"/>
    <n v="2024"/>
    <s v="Faktura nummer 84426479014 fra If Skadeforsikring NUF. Faktura nummer 84426479014 fra If Skadeforsikring NUF. Faktura nummer 84426479014 fra If Skadeforsikring NUF"/>
    <d v="2025-04-01T00:00:00"/>
    <m/>
    <x v="12"/>
    <x v="12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-2161.25"/>
    <s v="NOK"/>
    <n v="-2161.25"/>
    <m/>
    <s v="34987.59"/>
  </r>
  <r>
    <n v="1027"/>
    <n v="2024"/>
    <s v="Faktura nummer 84426479014 fra If Skadeforsikring NUF. Faktura nummer 84426479014 fra If Skadeforsikring NUF. Faktura nummer 84426479014 fra If Skadeforsikring NUF"/>
    <d v="2025-04-01T00:00:00"/>
    <m/>
    <x v="12"/>
    <x v="12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-1605.42"/>
    <s v="NOK"/>
    <n v="-1605.42"/>
    <m/>
    <s v="33382.17"/>
  </r>
  <r>
    <n v="1439"/>
    <n v="2024"/>
    <s v="Rubic medlemsskap 12 mnd fra 24S0"/>
    <d v="2025-04-01T00:00:00"/>
    <m/>
    <x v="12"/>
    <x v="12"/>
    <m/>
    <m/>
    <m/>
    <m/>
    <m/>
    <m/>
    <x v="4"/>
    <x v="4"/>
    <m/>
    <m/>
    <m/>
    <m/>
    <n v="0"/>
    <s v="Ingen avgiftsbehandling"/>
    <s v="Rubic medlemsskap 12 mnd fra 24S0"/>
    <n v="-2885.42"/>
    <s v="NOK"/>
    <n v="-2885.42"/>
    <m/>
    <s v="30496.75"/>
  </r>
  <r>
    <n v="227"/>
    <n v="2025"/>
    <s v="Dommerlisens 1 år, fra 24SO"/>
    <d v="2025-04-01T00:00:00"/>
    <m/>
    <x v="12"/>
    <x v="12"/>
    <m/>
    <m/>
    <m/>
    <m/>
    <m/>
    <m/>
    <x v="1"/>
    <x v="1"/>
    <m/>
    <m/>
    <m/>
    <m/>
    <n v="0"/>
    <s v="Ingen avgiftsbehandling"/>
    <s v="Dommerlisens 1 år, fra 24SO"/>
    <n v="-363.54"/>
    <s v="NOK"/>
    <n v="-363.54"/>
    <m/>
    <s v="30133.21"/>
  </r>
  <r>
    <n v="1027"/>
    <n v="2024"/>
    <s v="Faktura nummer 84426479014 fra If Skadeforsikring NUF. Faktura nummer 84426479014 fra If Skadeforsikring NUF. Faktura nummer 84426479014 fra If Skadeforsikring NUF"/>
    <d v="2025-05-01T00:00:00"/>
    <m/>
    <x v="12"/>
    <x v="12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-2161.25"/>
    <s v="NOK"/>
    <n v="-2161.25"/>
    <m/>
    <s v="27971.96"/>
  </r>
  <r>
    <n v="1027"/>
    <n v="2024"/>
    <s v="Faktura nummer 84426479014 fra If Skadeforsikring NUF. Faktura nummer 84426479014 fra If Skadeforsikring NUF. Faktura nummer 84426479014 fra If Skadeforsikring NUF"/>
    <d v="2025-05-01T00:00:00"/>
    <m/>
    <x v="12"/>
    <x v="12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-1605.42"/>
    <s v="NOK"/>
    <n v="-1605.42"/>
    <m/>
    <s v="26366.54"/>
  </r>
  <r>
    <n v="1027"/>
    <n v="2024"/>
    <s v="Faktura nummer 84426479014 fra If Skadeforsikring NUF. Faktura nummer 84426479014 fra If Skadeforsikring NUF. Faktura nummer 84426479014 fra If Skadeforsikring NUF"/>
    <d v="2025-06-01T00:00:00"/>
    <m/>
    <x v="12"/>
    <x v="12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-2161.25"/>
    <s v="NOK"/>
    <n v="-2161.25"/>
    <m/>
    <s v="24205.29"/>
  </r>
  <r>
    <n v="1027"/>
    <n v="2024"/>
    <s v="Faktura nummer 84426479014 fra If Skadeforsikring NUF. Faktura nummer 84426479014 fra If Skadeforsikring NUF. Faktura nummer 84426479014 fra If Skadeforsikring NUF"/>
    <d v="2025-06-01T00:00:00"/>
    <m/>
    <x v="12"/>
    <x v="12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-1605.42"/>
    <s v="NOK"/>
    <n v="-1605.42"/>
    <m/>
    <s v="22599.87"/>
  </r>
  <r>
    <n v="1027"/>
    <n v="2024"/>
    <s v="Faktura nummer 84426479014 fra If Skadeforsikring NUF. Faktura nummer 84426479014 fra If Skadeforsikring NUF. Faktura nummer 84426479014 fra If Skadeforsikring NUF"/>
    <d v="2025-07-01T00:00:00"/>
    <m/>
    <x v="12"/>
    <x v="12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-2161.25"/>
    <s v="NOK"/>
    <n v="-2161.25"/>
    <m/>
    <s v="20438.62"/>
  </r>
  <r>
    <n v="1027"/>
    <n v="2024"/>
    <s v="Faktura nummer 84426479014 fra If Skadeforsikring NUF. Faktura nummer 84426479014 fra If Skadeforsikring NUF. Faktura nummer 84426479014 fra If Skadeforsikring NUF"/>
    <d v="2025-07-01T00:00:00"/>
    <m/>
    <x v="12"/>
    <x v="12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-1605.42"/>
    <s v="NOK"/>
    <n v="-1605.42"/>
    <m/>
    <s v="18833.20"/>
  </r>
  <r>
    <n v="1027"/>
    <n v="2024"/>
    <s v="Faktura nummer 84426479014 fra If Skadeforsikring NUF. Faktura nummer 84426479014 fra If Skadeforsikring NUF. Faktura nummer 84426479014 fra If Skadeforsikring NUF"/>
    <d v="2025-08-01T00:00:00"/>
    <m/>
    <x v="12"/>
    <x v="12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-2161.25"/>
    <s v="NOK"/>
    <n v="-2161.25"/>
    <m/>
    <s v="16671.95"/>
  </r>
  <r>
    <n v="1027"/>
    <n v="2024"/>
    <s v="Faktura nummer 84426479014 fra If Skadeforsikring NUF. Faktura nummer 84426479014 fra If Skadeforsikring NUF. Faktura nummer 84426479014 fra If Skadeforsikring NUF"/>
    <d v="2025-08-01T00:00:00"/>
    <m/>
    <x v="12"/>
    <x v="12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-1605.42"/>
    <s v="NOK"/>
    <n v="-1605.42"/>
    <m/>
    <s v="15066.53"/>
  </r>
  <r>
    <n v="1027"/>
    <n v="2024"/>
    <s v="Faktura nummer 84426479014 fra If Skadeforsikring NUF. Faktura nummer 84426479014 fra If Skadeforsikring NUF. Faktura nummer 84426479014 fra If Skadeforsikring NUF"/>
    <d v="2025-09-01T00:00:00"/>
    <m/>
    <x v="12"/>
    <x v="12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-2161.25"/>
    <s v="NOK"/>
    <n v="-2161.25"/>
    <m/>
    <s v="12905.28"/>
  </r>
  <r>
    <n v="1027"/>
    <n v="2024"/>
    <s v="Faktura nummer 84426479014 fra If Skadeforsikring NUF. Faktura nummer 84426479014 fra If Skadeforsikring NUF. Faktura nummer 84426479014 fra If Skadeforsikring NUF"/>
    <d v="2025-09-01T00:00:00"/>
    <m/>
    <x v="12"/>
    <x v="12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-1605.42"/>
    <s v="NOK"/>
    <n v="-1605.42"/>
    <m/>
    <s v="11299.86"/>
  </r>
  <r>
    <n v="1027"/>
    <n v="2024"/>
    <s v="Faktura nummer 84426479014 fra If Skadeforsikring NUF. Faktura nummer 84426479014 fra If Skadeforsikring NUF. Faktura nummer 84426479014 fra If Skadeforsikring NUF"/>
    <d v="2025-10-01T00:00:00"/>
    <m/>
    <x v="12"/>
    <x v="12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-2161.25"/>
    <s v="NOK"/>
    <n v="-2161.25"/>
    <m/>
    <s v="9138.61"/>
  </r>
  <r>
    <n v="1027"/>
    <n v="2024"/>
    <s v="Faktura nummer 84426479014 fra If Skadeforsikring NUF. Faktura nummer 84426479014 fra If Skadeforsikring NUF. Faktura nummer 84426479014 fra If Skadeforsikring NUF"/>
    <d v="2025-10-01T00:00:00"/>
    <m/>
    <x v="12"/>
    <x v="12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-1605.42"/>
    <s v="NOK"/>
    <n v="-1605.42"/>
    <m/>
    <s v="7533.19"/>
  </r>
  <r>
    <n v="1027"/>
    <n v="2024"/>
    <s v="Faktura nummer 84426479014 fra If Skadeforsikring NUF. Faktura nummer 84426479014 fra If Skadeforsikring NUF. Faktura nummer 84426479014 fra If Skadeforsikring NUF"/>
    <d v="2025-11-01T00:00:00"/>
    <m/>
    <x v="12"/>
    <x v="12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-2161.25"/>
    <s v="NOK"/>
    <n v="-2161.25"/>
    <m/>
    <s v="5371.94"/>
  </r>
  <r>
    <n v="1027"/>
    <n v="2024"/>
    <s v="Faktura nummer 84426479014 fra If Skadeforsikring NUF. Faktura nummer 84426479014 fra If Skadeforsikring NUF. Faktura nummer 84426479014 fra If Skadeforsikring NUF"/>
    <d v="2025-11-01T00:00:00"/>
    <m/>
    <x v="12"/>
    <x v="12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-1605.42"/>
    <s v="NOK"/>
    <n v="-1605.42"/>
    <m/>
    <s v="3766.52"/>
  </r>
  <r>
    <n v="2253"/>
    <n v="2025"/>
    <s v="Faktura nummer 84523566606 fra If Skadeforsikring NUF"/>
    <d v="2025-11-16T00:00:00"/>
    <m/>
    <x v="12"/>
    <x v="12"/>
    <m/>
    <m/>
    <n v="20273"/>
    <s v="If Skadeforsikring NUF"/>
    <m/>
    <m/>
    <x v="5"/>
    <x v="5"/>
    <m/>
    <m/>
    <m/>
    <m/>
    <n v="0"/>
    <s v="Ingen avgiftsbehandling"/>
    <s v="Faktura nummer 84523566606 fra If Skadeforsikring NUF. Periodisering, 2026-01-01 - 2026-12-31, 7500 Forsikringspremie"/>
    <n v="18508"/>
    <s v="NOK"/>
    <n v="18508"/>
    <m/>
    <s v="22274.52"/>
  </r>
  <r>
    <n v="2253"/>
    <n v="2025"/>
    <s v="Faktura nummer 84523566606 fra If Skadeforsikring NUF"/>
    <d v="2025-11-16T00:00:00"/>
    <m/>
    <x v="12"/>
    <x v="12"/>
    <m/>
    <m/>
    <n v="20273"/>
    <s v="If Skadeforsikring NUF"/>
    <m/>
    <m/>
    <x v="4"/>
    <x v="4"/>
    <m/>
    <m/>
    <m/>
    <m/>
    <n v="0"/>
    <s v="Ingen avgiftsbehandling"/>
    <s v="Faktura nummer 84523566606 fra If Skadeforsikring NUF. Periodisering, 2026-01-01 - 2026-12-31, 7500 Forsikringspremie"/>
    <n v="34141"/>
    <s v="NOK"/>
    <n v="34141"/>
    <m/>
    <s v="56415.52"/>
  </r>
  <r>
    <n v="2253"/>
    <n v="2025"/>
    <s v="Faktura nummer 84523566606 fra If Skadeforsikring NUF"/>
    <d v="2025-11-16T00:00:00"/>
    <m/>
    <x v="12"/>
    <x v="12"/>
    <m/>
    <m/>
    <n v="20273"/>
    <s v="If Skadeforsikring NUF"/>
    <m/>
    <m/>
    <x v="6"/>
    <x v="6"/>
    <m/>
    <m/>
    <m/>
    <m/>
    <n v="0"/>
    <s v="Ingen avgiftsbehandling"/>
    <s v="Faktura nummer 84523566606 fra If Skadeforsikring NUF. Periodisering, 2026-01-01 - 2026-12-31, 7500 Forsikringspremie"/>
    <n v="1773"/>
    <s v="NOK"/>
    <n v="1773"/>
    <m/>
    <s v="58188.52"/>
  </r>
  <r>
    <n v="1027"/>
    <n v="2024"/>
    <s v="Faktura nummer 84426479014 fra If Skadeforsikring NUF. Faktura nummer 84426479014 fra If Skadeforsikring NUF. Faktura nummer 84426479014 fra If Skadeforsikring NUF"/>
    <d v="2025-12-01T00:00:00"/>
    <m/>
    <x v="12"/>
    <x v="12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-2161.25"/>
    <s v="NOK"/>
    <n v="-2161.25"/>
    <m/>
    <s v="56027.27"/>
  </r>
  <r>
    <n v="1027"/>
    <n v="2024"/>
    <s v="Faktura nummer 84426479014 fra If Skadeforsikring NUF. Faktura nummer 84426479014 fra If Skadeforsikring NUF. Faktura nummer 84426479014 fra If Skadeforsikring NUF"/>
    <d v="2025-12-01T00:00:00"/>
    <m/>
    <x v="12"/>
    <x v="12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-1605.38"/>
    <s v="NOK"/>
    <n v="-1605.38"/>
    <m/>
    <s v="54421.89"/>
  </r>
  <r>
    <m/>
    <m/>
    <m/>
    <d v="2025-01-01T00:00:00"/>
    <m/>
    <x v="13"/>
    <x v="13"/>
    <m/>
    <m/>
    <m/>
    <m/>
    <m/>
    <m/>
    <x v="0"/>
    <x v="0"/>
    <m/>
    <m/>
    <m/>
    <m/>
    <m/>
    <m/>
    <s v="Inngående saldo"/>
    <n v="292.54000000000002"/>
    <m/>
    <m/>
    <m/>
    <s v="292.54"/>
  </r>
  <r>
    <n v="70"/>
    <n v="2025"/>
    <m/>
    <d v="2025-01-23T00:00:00"/>
    <m/>
    <x v="13"/>
    <x v="13"/>
    <m/>
    <m/>
    <m/>
    <m/>
    <m/>
    <m/>
    <x v="0"/>
    <x v="0"/>
    <m/>
    <m/>
    <m/>
    <m/>
    <n v="0"/>
    <s v="Ingen avgiftsbehandling"/>
    <m/>
    <n v="1952"/>
    <s v="NOK"/>
    <n v="1952"/>
    <m/>
    <s v="2244.54"/>
  </r>
  <r>
    <n v="174"/>
    <n v="2025"/>
    <m/>
    <d v="2025-02-03T00:00:00"/>
    <m/>
    <x v="13"/>
    <x v="13"/>
    <m/>
    <m/>
    <m/>
    <m/>
    <m/>
    <m/>
    <x v="0"/>
    <x v="0"/>
    <m/>
    <m/>
    <m/>
    <m/>
    <n v="0"/>
    <s v="Ingen avgiftsbehandling"/>
    <m/>
    <n v="-1044.54"/>
    <s v="NOK"/>
    <n v="-1044.54"/>
    <m/>
    <s v="1200.00"/>
  </r>
  <r>
    <n v="230"/>
    <n v="2025"/>
    <s v="Konto 1861"/>
    <d v="2025-02-03T00:00:00"/>
    <m/>
    <x v="13"/>
    <x v="13"/>
    <m/>
    <m/>
    <n v="20262"/>
    <s v="Linn Marita Lilledal"/>
    <m/>
    <m/>
    <x v="0"/>
    <x v="0"/>
    <m/>
    <m/>
    <m/>
    <m/>
    <n v="0"/>
    <s v="Ingen avgiftsbehandling"/>
    <s v="Konto 1861"/>
    <n v="-1200"/>
    <s v="NOK"/>
    <n v="-1200"/>
    <m/>
    <s v="0.00"/>
  </r>
  <r>
    <m/>
    <m/>
    <m/>
    <d v="2025-01-01T00:00:00"/>
    <m/>
    <x v="14"/>
    <x v="14"/>
    <m/>
    <m/>
    <m/>
    <m/>
    <m/>
    <m/>
    <x v="0"/>
    <x v="0"/>
    <m/>
    <m/>
    <m/>
    <m/>
    <m/>
    <m/>
    <s v="Inngående saldo"/>
    <n v="28924.94"/>
    <m/>
    <m/>
    <m/>
    <s v="28924.94"/>
  </r>
  <r>
    <n v="70"/>
    <n v="2025"/>
    <m/>
    <d v="2025-01-23T00:00:00"/>
    <m/>
    <x v="14"/>
    <x v="14"/>
    <m/>
    <m/>
    <m/>
    <m/>
    <m/>
    <m/>
    <x v="0"/>
    <x v="0"/>
    <m/>
    <m/>
    <m/>
    <m/>
    <n v="0"/>
    <s v="Ingen avgiftsbehandling"/>
    <m/>
    <n v="1952"/>
    <s v="NOK"/>
    <n v="1952"/>
    <m/>
    <s v="30876.94"/>
  </r>
  <r>
    <n v="231"/>
    <n v="2025"/>
    <n v="1862"/>
    <d v="2025-01-31T00:00:00"/>
    <m/>
    <x v="14"/>
    <x v="14"/>
    <m/>
    <m/>
    <n v="20256"/>
    <s v="Frida Devlin"/>
    <m/>
    <m/>
    <x v="0"/>
    <x v="0"/>
    <m/>
    <m/>
    <m/>
    <m/>
    <n v="0"/>
    <s v="Ingen avgiftsbehandling"/>
    <n v="1862"/>
    <n v="-3489"/>
    <s v="NOK"/>
    <n v="-3489"/>
    <m/>
    <s v="27387.94"/>
  </r>
  <r>
    <n v="805"/>
    <n v="2025"/>
    <s v="1.png"/>
    <d v="2025-04-11T00:00:00"/>
    <m/>
    <x v="14"/>
    <x v="14"/>
    <m/>
    <m/>
    <m/>
    <m/>
    <m/>
    <m/>
    <x v="1"/>
    <x v="1"/>
    <m/>
    <m/>
    <m/>
    <m/>
    <n v="0"/>
    <s v="Ingen avgiftsbehandling"/>
    <s v="1.png"/>
    <n v="-150"/>
    <s v="NOK"/>
    <n v="-150"/>
    <m/>
    <s v="27237.94"/>
  </r>
  <r>
    <n v="898"/>
    <n v="2025"/>
    <n v="1862"/>
    <d v="2025-04-25T00:00:00"/>
    <m/>
    <x v="14"/>
    <x v="14"/>
    <m/>
    <m/>
    <n v="20446"/>
    <s v="David Jonassen"/>
    <m/>
    <m/>
    <x v="0"/>
    <x v="0"/>
    <m/>
    <m/>
    <m/>
    <m/>
    <n v="0"/>
    <s v="Ingen avgiftsbehandling"/>
    <n v="1862"/>
    <n v="-150"/>
    <s v="NOK"/>
    <n v="-150"/>
    <m/>
    <s v="27087.94"/>
  </r>
  <r>
    <n v="898"/>
    <n v="2025"/>
    <n v="1862"/>
    <d v="2025-04-29T00:00:00"/>
    <m/>
    <x v="14"/>
    <x v="14"/>
    <m/>
    <m/>
    <n v="20446"/>
    <s v="David Jonassen"/>
    <m/>
    <m/>
    <x v="0"/>
    <x v="0"/>
    <m/>
    <m/>
    <m/>
    <m/>
    <n v="0"/>
    <s v="Ingen avgiftsbehandling"/>
    <n v="1862"/>
    <n v="-150"/>
    <s v="NOK"/>
    <n v="-150"/>
    <m/>
    <s v="26937.94"/>
  </r>
  <r>
    <n v="897"/>
    <n v="2025"/>
    <m/>
    <d v="2025-05-09T00:00:00"/>
    <m/>
    <x v="14"/>
    <x v="14"/>
    <m/>
    <m/>
    <n v="20456"/>
    <s v="Winston Devlin"/>
    <m/>
    <m/>
    <x v="0"/>
    <x v="0"/>
    <m/>
    <m/>
    <m/>
    <m/>
    <n v="0"/>
    <s v="Ingen avgiftsbehandling"/>
    <m/>
    <n v="-150"/>
    <s v="NOK"/>
    <n v="-150"/>
    <m/>
    <s v="26787.94"/>
  </r>
  <r>
    <n v="897"/>
    <n v="2025"/>
    <m/>
    <d v="2025-05-16T00:00:00"/>
    <m/>
    <x v="14"/>
    <x v="14"/>
    <m/>
    <m/>
    <n v="20456"/>
    <s v="Winston Devlin"/>
    <m/>
    <m/>
    <x v="0"/>
    <x v="0"/>
    <m/>
    <m/>
    <m/>
    <m/>
    <n v="0"/>
    <s v="Ingen avgiftsbehandling"/>
    <m/>
    <n v="-150"/>
    <s v="NOK"/>
    <n v="-150"/>
    <m/>
    <s v="26637.94"/>
  </r>
  <r>
    <n v="1304"/>
    <n v="2025"/>
    <s v="1862.pdf"/>
    <d v="2025-05-27T00:00:00"/>
    <m/>
    <x v="14"/>
    <x v="14"/>
    <m/>
    <m/>
    <m/>
    <m/>
    <m/>
    <m/>
    <x v="1"/>
    <x v="1"/>
    <m/>
    <m/>
    <m/>
    <m/>
    <n v="0"/>
    <s v="Ingen avgiftsbehandling"/>
    <s v="1862.pdf"/>
    <n v="-150"/>
    <s v="NOK"/>
    <n v="-150"/>
    <m/>
    <s v="26487.94"/>
  </r>
  <r>
    <n v="1304"/>
    <n v="2025"/>
    <s v="1862.pdf"/>
    <d v="2025-06-06T00:00:00"/>
    <m/>
    <x v="14"/>
    <x v="14"/>
    <m/>
    <m/>
    <m/>
    <m/>
    <m/>
    <m/>
    <x v="1"/>
    <x v="1"/>
    <m/>
    <m/>
    <m/>
    <m/>
    <n v="0"/>
    <s v="Ingen avgiftsbehandling"/>
    <s v="1862.pdf"/>
    <n v="-150"/>
    <s v="NOK"/>
    <n v="-150"/>
    <m/>
    <s v="26337.94"/>
  </r>
  <r>
    <n v="1197"/>
    <n v="2025"/>
    <m/>
    <d v="2025-06-19T00:00:00"/>
    <m/>
    <x v="14"/>
    <x v="14"/>
    <m/>
    <m/>
    <n v="20456"/>
    <s v="Winston Devlin"/>
    <m/>
    <m/>
    <x v="0"/>
    <x v="0"/>
    <m/>
    <m/>
    <m/>
    <m/>
    <n v="0"/>
    <s v="Ingen avgiftsbehandling"/>
    <m/>
    <n v="-150"/>
    <s v="NOK"/>
    <n v="-150"/>
    <m/>
    <s v="26187.94"/>
  </r>
  <r>
    <n v="1196"/>
    <n v="2025"/>
    <m/>
    <d v="2025-06-23T00:00:00"/>
    <m/>
    <x v="14"/>
    <x v="14"/>
    <m/>
    <m/>
    <n v="20249"/>
    <s v="Lars Joakim Aslaksrud"/>
    <m/>
    <m/>
    <x v="0"/>
    <x v="0"/>
    <m/>
    <m/>
    <m/>
    <m/>
    <n v="0"/>
    <s v="Ingen avgiftsbehandling"/>
    <m/>
    <n v="-2700"/>
    <s v="NOK"/>
    <n v="-2700"/>
    <m/>
    <s v="23487.94"/>
  </r>
  <r>
    <n v="1334"/>
    <n v="2025"/>
    <n v="1862"/>
    <d v="2025-08-01T00:00:00"/>
    <m/>
    <x v="14"/>
    <x v="14"/>
    <m/>
    <m/>
    <n v="20256"/>
    <s v="Frida Devlin"/>
    <m/>
    <m/>
    <x v="0"/>
    <x v="0"/>
    <m/>
    <m/>
    <m/>
    <m/>
    <n v="0"/>
    <s v="Ingen avgiftsbehandling"/>
    <n v="1862"/>
    <n v="-5281"/>
    <s v="NOK"/>
    <n v="-5281"/>
    <m/>
    <s v="18206.94"/>
  </r>
  <r>
    <n v="1368"/>
    <n v="2025"/>
    <s v="Dommerkvittering-33-21060-2025-06-11 (1).pdf"/>
    <d v="2025-08-04T00:00:00"/>
    <m/>
    <x v="14"/>
    <x v="14"/>
    <m/>
    <m/>
    <n v="20456"/>
    <s v="Winston Devlin"/>
    <m/>
    <m/>
    <x v="0"/>
    <x v="0"/>
    <m/>
    <m/>
    <m/>
    <m/>
    <n v="0"/>
    <s v="Ingen avgiftsbehandling"/>
    <s v="Dommerkvittering-33-21060-2025-06-11 (1).pdf"/>
    <n v="-150"/>
    <s v="NOK"/>
    <n v="-150"/>
    <m/>
    <s v="18056.94"/>
  </r>
  <r>
    <n v="1334"/>
    <n v="2025"/>
    <n v="1862"/>
    <d v="2025-08-06T00:00:00"/>
    <m/>
    <x v="14"/>
    <x v="14"/>
    <m/>
    <m/>
    <n v="20511"/>
    <s v="Sara Christine Westrum Leiddal"/>
    <m/>
    <m/>
    <x v="0"/>
    <x v="0"/>
    <m/>
    <m/>
    <m/>
    <m/>
    <n v="0"/>
    <s v="Ingen avgiftsbehandling"/>
    <n v="1862"/>
    <n v="-162"/>
    <s v="NOK"/>
    <n v="-162"/>
    <m/>
    <s v="17894.94"/>
  </r>
  <r>
    <n v="1463"/>
    <n v="2025"/>
    <m/>
    <d v="2025-08-22T00:00:00"/>
    <m/>
    <x v="14"/>
    <x v="14"/>
    <m/>
    <m/>
    <n v="20456"/>
    <s v="Winston Devlin"/>
    <m/>
    <m/>
    <x v="0"/>
    <x v="0"/>
    <m/>
    <m/>
    <m/>
    <m/>
    <n v="0"/>
    <s v="Ingen avgiftsbehandling"/>
    <m/>
    <n v="-150"/>
    <s v="NOK"/>
    <n v="-150"/>
    <m/>
    <s v="17744.94"/>
  </r>
  <r>
    <n v="1468"/>
    <n v="2025"/>
    <m/>
    <d v="2025-08-27T00:00:00"/>
    <m/>
    <x v="14"/>
    <x v="14"/>
    <m/>
    <m/>
    <n v="20446"/>
    <s v="David Jonassen"/>
    <m/>
    <m/>
    <x v="0"/>
    <x v="0"/>
    <m/>
    <m/>
    <m/>
    <m/>
    <n v="0"/>
    <s v="Ingen avgiftsbehandling"/>
    <m/>
    <n v="-150"/>
    <s v="NOK"/>
    <n v="-150"/>
    <m/>
    <s v="17594.94"/>
  </r>
  <r>
    <n v="1667"/>
    <n v="2025"/>
    <m/>
    <d v="2025-09-16T00:00:00"/>
    <m/>
    <x v="14"/>
    <x v="14"/>
    <m/>
    <m/>
    <n v="20446"/>
    <s v="David Jonassen"/>
    <m/>
    <m/>
    <x v="0"/>
    <x v="0"/>
    <m/>
    <m/>
    <m/>
    <m/>
    <n v="0"/>
    <s v="Ingen avgiftsbehandling"/>
    <m/>
    <n v="-150"/>
    <s v="NOK"/>
    <n v="-150"/>
    <m/>
    <s v="17444.94"/>
  </r>
  <r>
    <n v="1766"/>
    <n v="2025"/>
    <n v="1862"/>
    <d v="2025-09-24T00:00:00"/>
    <m/>
    <x v="14"/>
    <x v="14"/>
    <m/>
    <m/>
    <n v="20446"/>
    <s v="David Jonassen"/>
    <m/>
    <m/>
    <x v="0"/>
    <x v="0"/>
    <m/>
    <m/>
    <m/>
    <m/>
    <n v="0"/>
    <s v="Ingen avgiftsbehandling"/>
    <n v="1862"/>
    <n v="-150"/>
    <s v="NOK"/>
    <n v="-150"/>
    <m/>
    <s v="17294.94"/>
  </r>
  <r>
    <n v="1766"/>
    <n v="2025"/>
    <n v="1862"/>
    <d v="2025-09-25T00:00:00"/>
    <m/>
    <x v="14"/>
    <x v="14"/>
    <m/>
    <m/>
    <n v="20249"/>
    <s v="Lars Joakim Aslaksrud"/>
    <m/>
    <m/>
    <x v="0"/>
    <x v="0"/>
    <m/>
    <m/>
    <m/>
    <m/>
    <n v="0"/>
    <s v="Ingen avgiftsbehandling"/>
    <n v="1862"/>
    <n v="-770"/>
    <s v="NOK"/>
    <n v="-770"/>
    <m/>
    <s v="16524.94"/>
  </r>
  <r>
    <n v="1975"/>
    <n v="2025"/>
    <n v="1862"/>
    <d v="2025-10-22T00:00:00"/>
    <m/>
    <x v="14"/>
    <x v="14"/>
    <m/>
    <m/>
    <n v="20446"/>
    <s v="David Jonassen"/>
    <m/>
    <m/>
    <x v="0"/>
    <x v="0"/>
    <m/>
    <m/>
    <m/>
    <m/>
    <n v="0"/>
    <s v="Ingen avgiftsbehandling"/>
    <n v="1862"/>
    <n v="-150"/>
    <s v="NOK"/>
    <n v="-150"/>
    <m/>
    <s v="16374.94"/>
  </r>
  <r>
    <n v="2123"/>
    <n v="2025"/>
    <m/>
    <d v="2025-11-13T00:00:00"/>
    <m/>
    <x v="14"/>
    <x v="14"/>
    <m/>
    <m/>
    <n v="20568"/>
    <s v="Janne Stryken"/>
    <m/>
    <m/>
    <x v="0"/>
    <x v="0"/>
    <m/>
    <m/>
    <m/>
    <m/>
    <n v="0"/>
    <s v="Ingen avgiftsbehandling"/>
    <m/>
    <n v="-300"/>
    <s v="NOK"/>
    <n v="-300"/>
    <m/>
    <s v="16074.94"/>
  </r>
  <r>
    <n v="2187"/>
    <n v="2025"/>
    <m/>
    <d v="2025-11-18T00:00:00"/>
    <m/>
    <x v="14"/>
    <x v="14"/>
    <m/>
    <m/>
    <n v="20249"/>
    <s v="Lars Joakim Aslaksrud"/>
    <m/>
    <m/>
    <x v="1"/>
    <x v="1"/>
    <m/>
    <m/>
    <m/>
    <m/>
    <n v="0"/>
    <s v="Ingen avgiftsbehandling"/>
    <m/>
    <n v="-1163"/>
    <s v="NOK"/>
    <n v="-1163"/>
    <m/>
    <s v="14911.94"/>
  </r>
  <r>
    <m/>
    <m/>
    <m/>
    <d v="2025-01-01T00:00:00"/>
    <m/>
    <x v="15"/>
    <x v="15"/>
    <m/>
    <m/>
    <m/>
    <m/>
    <m/>
    <m/>
    <x v="0"/>
    <x v="0"/>
    <m/>
    <m/>
    <m/>
    <m/>
    <m/>
    <m/>
    <s v="Inngående saldo"/>
    <n v="13486.46"/>
    <m/>
    <m/>
    <m/>
    <s v="13486.46"/>
  </r>
  <r>
    <n v="70"/>
    <n v="2025"/>
    <m/>
    <d v="2025-01-03T00:00:00"/>
    <m/>
    <x v="15"/>
    <x v="15"/>
    <m/>
    <m/>
    <m/>
    <m/>
    <m/>
    <m/>
    <x v="0"/>
    <x v="0"/>
    <m/>
    <m/>
    <m/>
    <m/>
    <n v="0"/>
    <s v="Ingen avgiftsbehandling"/>
    <m/>
    <n v="-13486.46"/>
    <s v="NOK"/>
    <n v="-13486.46"/>
    <m/>
    <s v="0.00"/>
  </r>
  <r>
    <n v="1383"/>
    <n v="2025"/>
    <s v="52bd190d-9593-4483-b93c-18096e145b1b.pdf"/>
    <d v="2025-08-20T00:00:00"/>
    <m/>
    <x v="15"/>
    <x v="15"/>
    <m/>
    <m/>
    <m/>
    <m/>
    <m/>
    <m/>
    <x v="1"/>
    <x v="1"/>
    <m/>
    <m/>
    <m/>
    <m/>
    <n v="0"/>
    <s v="Ingen avgiftsbehandling"/>
    <s v="52bd190d-9593-4483-b93c-18096e145b1b.pdf"/>
    <n v="175"/>
    <s v="NOK"/>
    <n v="175"/>
    <m/>
    <s v="175.00"/>
  </r>
  <r>
    <n v="2274"/>
    <n v="2025"/>
    <m/>
    <d v="2025-11-28T00:00:00"/>
    <m/>
    <x v="15"/>
    <x v="15"/>
    <m/>
    <m/>
    <m/>
    <m/>
    <m/>
    <m/>
    <x v="0"/>
    <x v="0"/>
    <m/>
    <m/>
    <m/>
    <m/>
    <n v="0"/>
    <s v="Ingen avgiftsbehandling"/>
    <m/>
    <n v="-175"/>
    <s v="NOK"/>
    <n v="-175"/>
    <m/>
    <s v="0.00"/>
  </r>
  <r>
    <m/>
    <m/>
    <m/>
    <d v="2025-01-01T00:00:00"/>
    <m/>
    <x v="16"/>
    <x v="16"/>
    <m/>
    <m/>
    <m/>
    <m/>
    <m/>
    <m/>
    <x v="0"/>
    <x v="0"/>
    <m/>
    <m/>
    <m/>
    <m/>
    <m/>
    <m/>
    <s v="Inngående saldo"/>
    <n v="12983.9"/>
    <m/>
    <m/>
    <m/>
    <s v="12983.90"/>
  </r>
  <r>
    <n v="70"/>
    <n v="2025"/>
    <m/>
    <d v="2025-01-23T00:00:00"/>
    <m/>
    <x v="16"/>
    <x v="16"/>
    <m/>
    <m/>
    <m/>
    <m/>
    <m/>
    <m/>
    <x v="0"/>
    <x v="0"/>
    <m/>
    <m/>
    <m/>
    <m/>
    <n v="0"/>
    <s v="Ingen avgiftsbehandling"/>
    <m/>
    <n v="1952"/>
    <s v="NOK"/>
    <n v="1952"/>
    <m/>
    <s v="14935.90"/>
  </r>
  <r>
    <n v="576"/>
    <n v="2025"/>
    <s v="Vipps"/>
    <d v="2025-04-01T00:00:00"/>
    <m/>
    <x v="16"/>
    <x v="16"/>
    <n v="10031"/>
    <s v="Vipps AS"/>
    <m/>
    <m/>
    <m/>
    <m/>
    <x v="0"/>
    <x v="0"/>
    <m/>
    <m/>
    <m/>
    <m/>
    <n v="0"/>
    <s v="Ingen avgiftsbehandling"/>
    <s v="Vipps"/>
    <n v="9886.9"/>
    <s v="NOK"/>
    <n v="9886.9"/>
    <m/>
    <s v="24822.80"/>
  </r>
  <r>
    <n v="576"/>
    <n v="2025"/>
    <s v="Vipps"/>
    <d v="2025-04-08T00:00:00"/>
    <m/>
    <x v="16"/>
    <x v="16"/>
    <n v="10031"/>
    <s v="Vipps AS"/>
    <m/>
    <m/>
    <m/>
    <m/>
    <x v="0"/>
    <x v="0"/>
    <m/>
    <m/>
    <m/>
    <m/>
    <n v="0"/>
    <s v="Ingen avgiftsbehandling"/>
    <s v="Vipps"/>
    <n v="9796.48"/>
    <s v="NOK"/>
    <n v="9796.48"/>
    <m/>
    <s v="34619.28"/>
  </r>
  <r>
    <n v="899"/>
    <n v="2025"/>
    <n v="1866"/>
    <d v="2025-05-13T00:00:00"/>
    <m/>
    <x v="16"/>
    <x v="16"/>
    <m/>
    <m/>
    <n v="20463"/>
    <s v="Camilla Ovesen"/>
    <m/>
    <m/>
    <x v="0"/>
    <x v="0"/>
    <m/>
    <m/>
    <m/>
    <m/>
    <n v="0"/>
    <s v="Ingen avgiftsbehandling"/>
    <n v="1866"/>
    <n v="-4163"/>
    <s v="NOK"/>
    <n v="-4163"/>
    <m/>
    <s v="30456.28"/>
  </r>
  <r>
    <n v="1384"/>
    <n v="2025"/>
    <s v="Spond"/>
    <d v="2025-08-20T00:00:00"/>
    <m/>
    <x v="16"/>
    <x v="16"/>
    <m/>
    <m/>
    <m/>
    <m/>
    <m/>
    <m/>
    <x v="1"/>
    <x v="1"/>
    <m/>
    <m/>
    <m/>
    <m/>
    <n v="0"/>
    <s v="Ingen avgiftsbehandling"/>
    <s v="Spond"/>
    <n v="375"/>
    <s v="NOK"/>
    <n v="375"/>
    <m/>
    <s v="30831.28"/>
  </r>
  <r>
    <n v="1469"/>
    <n v="2025"/>
    <n v="1866"/>
    <d v="2025-08-27T00:00:00"/>
    <m/>
    <x v="16"/>
    <x v="16"/>
    <m/>
    <m/>
    <m/>
    <m/>
    <m/>
    <m/>
    <x v="1"/>
    <x v="1"/>
    <m/>
    <m/>
    <m/>
    <m/>
    <n v="0"/>
    <s v="Ingen avgiftsbehandling"/>
    <s v="1866 cup"/>
    <n v="750"/>
    <s v="NOK"/>
    <n v="750"/>
    <m/>
    <s v="31581.28"/>
  </r>
  <r>
    <n v="1469"/>
    <n v="2025"/>
    <n v="1866"/>
    <d v="2025-08-27T00:00:00"/>
    <m/>
    <x v="16"/>
    <x v="16"/>
    <m/>
    <m/>
    <m/>
    <m/>
    <m/>
    <m/>
    <x v="1"/>
    <x v="1"/>
    <m/>
    <m/>
    <m/>
    <m/>
    <n v="0"/>
    <s v="Ingen avgiftsbehandling"/>
    <s v="1866 cup"/>
    <n v="750"/>
    <s v="NOK"/>
    <n v="750"/>
    <m/>
    <s v="32331.28"/>
  </r>
  <r>
    <n v="1469"/>
    <n v="2025"/>
    <n v="1866"/>
    <d v="2025-08-27T00:00:00"/>
    <m/>
    <x v="16"/>
    <x v="16"/>
    <m/>
    <m/>
    <m/>
    <m/>
    <m/>
    <m/>
    <x v="1"/>
    <x v="1"/>
    <m/>
    <m/>
    <m/>
    <m/>
    <n v="0"/>
    <s v="Ingen avgiftsbehandling"/>
    <s v="1866 cup"/>
    <n v="750"/>
    <s v="NOK"/>
    <n v="750"/>
    <m/>
    <s v="33081.28"/>
  </r>
  <r>
    <n v="1469"/>
    <n v="2025"/>
    <n v="1866"/>
    <d v="2025-08-27T00:00:00"/>
    <m/>
    <x v="16"/>
    <x v="16"/>
    <m/>
    <m/>
    <n v="20103"/>
    <s v="Torbjørn Tveiten"/>
    <m/>
    <m/>
    <x v="0"/>
    <x v="0"/>
    <m/>
    <m/>
    <m/>
    <m/>
    <n v="0"/>
    <s v="Ingen avgiftsbehandling"/>
    <s v="1866 cup"/>
    <n v="-303.2"/>
    <s v="NOK"/>
    <n v="-303.2"/>
    <m/>
    <s v="32778.08"/>
  </r>
  <r>
    <n v="1469"/>
    <n v="2025"/>
    <n v="1866"/>
    <d v="2025-08-29T00:00:00"/>
    <m/>
    <x v="16"/>
    <x v="16"/>
    <m/>
    <m/>
    <m/>
    <m/>
    <m/>
    <m/>
    <x v="1"/>
    <x v="1"/>
    <m/>
    <m/>
    <m/>
    <m/>
    <n v="0"/>
    <s v="Ingen avgiftsbehandling"/>
    <s v="1866 cup"/>
    <n v="750"/>
    <s v="NOK"/>
    <n v="750"/>
    <m/>
    <s v="33528.08"/>
  </r>
  <r>
    <n v="1552"/>
    <n v="2025"/>
    <s v="Innbetaling og vipps lagskasse"/>
    <d v="2025-09-01T00:00:00"/>
    <m/>
    <x v="16"/>
    <x v="16"/>
    <m/>
    <m/>
    <m/>
    <m/>
    <m/>
    <m/>
    <x v="1"/>
    <x v="1"/>
    <m/>
    <m/>
    <m/>
    <m/>
    <n v="0"/>
    <s v="Ingen avgiftsbehandling"/>
    <s v="Innbetaling og vipps lagskasse"/>
    <n v="750"/>
    <s v="NOK"/>
    <n v="750"/>
    <m/>
    <s v="34278.08"/>
  </r>
  <r>
    <n v="1573"/>
    <n v="2025"/>
    <n v="1866"/>
    <d v="2025-09-01T00:00:00"/>
    <m/>
    <x v="16"/>
    <x v="16"/>
    <m/>
    <m/>
    <n v="20040"/>
    <s v="Tine Walle"/>
    <m/>
    <m/>
    <x v="0"/>
    <x v="0"/>
    <m/>
    <m/>
    <m/>
    <m/>
    <n v="0"/>
    <s v="Ingen avgiftsbehandling"/>
    <n v="1866"/>
    <n v="-738"/>
    <s v="NOK"/>
    <n v="-738"/>
    <m/>
    <s v="33540.08"/>
  </r>
  <r>
    <n v="1552"/>
    <n v="2025"/>
    <s v="Innbetaling og vipps lagskasse"/>
    <d v="2025-09-02T00:00:00"/>
    <m/>
    <x v="16"/>
    <x v="16"/>
    <m/>
    <m/>
    <m/>
    <m/>
    <m/>
    <m/>
    <x v="1"/>
    <x v="1"/>
    <m/>
    <m/>
    <m/>
    <m/>
    <n v="0"/>
    <s v="Ingen avgiftsbehandling"/>
    <s v="Innbetaling og vipps lagskasse"/>
    <n v="750"/>
    <s v="NOK"/>
    <n v="750"/>
    <m/>
    <s v="34290.08"/>
  </r>
  <r>
    <n v="1552"/>
    <n v="2025"/>
    <s v="Innbetaling og vipps lagskasse"/>
    <d v="2025-09-05T00:00:00"/>
    <m/>
    <x v="16"/>
    <x v="16"/>
    <m/>
    <m/>
    <m/>
    <m/>
    <m/>
    <m/>
    <x v="1"/>
    <x v="1"/>
    <m/>
    <m/>
    <m/>
    <m/>
    <n v="0"/>
    <s v="Ingen avgiftsbehandling"/>
    <s v="Innbetaling og vipps lagskasse"/>
    <n v="750"/>
    <s v="NOK"/>
    <n v="750"/>
    <m/>
    <s v="35040.08"/>
  </r>
  <r>
    <n v="1552"/>
    <n v="2025"/>
    <s v="Innbetaling og vipps lagskasse"/>
    <d v="2025-09-05T00:00:00"/>
    <m/>
    <x v="16"/>
    <x v="16"/>
    <n v="10031"/>
    <s v="Vipps AS"/>
    <m/>
    <m/>
    <m/>
    <m/>
    <x v="0"/>
    <x v="0"/>
    <m/>
    <m/>
    <m/>
    <m/>
    <n v="0"/>
    <s v="Ingen avgiftsbehandling"/>
    <s v="Innbetaling og vipps lagskasse"/>
    <n v="24462.9"/>
    <s v="NOK"/>
    <n v="24462.9"/>
    <m/>
    <s v="59502.98"/>
  </r>
  <r>
    <n v="1552"/>
    <n v="2025"/>
    <s v="Innbetaling og vipps lagskasse"/>
    <d v="2025-09-05T00:00:00"/>
    <m/>
    <x v="16"/>
    <x v="16"/>
    <n v="10031"/>
    <s v="Vipps AS"/>
    <m/>
    <m/>
    <m/>
    <m/>
    <x v="0"/>
    <x v="0"/>
    <m/>
    <m/>
    <m/>
    <m/>
    <n v="0"/>
    <s v="Ingen avgiftsbehandling"/>
    <s v="Innbetaling og vipps lagskasse"/>
    <n v="98.25"/>
    <s v="NOK"/>
    <n v="98.25"/>
    <m/>
    <s v="59601.23"/>
  </r>
  <r>
    <n v="1615"/>
    <n v="2025"/>
    <n v="1866"/>
    <d v="2025-09-08T00:00:00"/>
    <m/>
    <x v="16"/>
    <x v="16"/>
    <m/>
    <m/>
    <m/>
    <m/>
    <m/>
    <m/>
    <x v="1"/>
    <x v="1"/>
    <m/>
    <m/>
    <m/>
    <m/>
    <n v="0"/>
    <s v="Ingen avgiftsbehandling"/>
    <n v="1866"/>
    <n v="750"/>
    <s v="NOK"/>
    <n v="750"/>
    <m/>
    <s v="60351.23"/>
  </r>
  <r>
    <n v="1616"/>
    <n v="2025"/>
    <n v="1866"/>
    <d v="2025-09-08T00:00:00"/>
    <m/>
    <x v="16"/>
    <x v="16"/>
    <m/>
    <m/>
    <m/>
    <m/>
    <m/>
    <m/>
    <x v="1"/>
    <x v="1"/>
    <m/>
    <m/>
    <m/>
    <m/>
    <n v="0"/>
    <s v="Ingen avgiftsbehandling"/>
    <n v="1866"/>
    <n v="750"/>
    <s v="NOK"/>
    <n v="750"/>
    <m/>
    <s v="61101.23"/>
  </r>
  <r>
    <n v="1617"/>
    <n v="2025"/>
    <s v="f75081ed-7ef4-4dd5-ada7-b4621f562a48.pdf"/>
    <d v="2025-09-08T00:00:00"/>
    <m/>
    <x v="16"/>
    <x v="16"/>
    <m/>
    <m/>
    <m/>
    <m/>
    <m/>
    <m/>
    <x v="1"/>
    <x v="1"/>
    <m/>
    <m/>
    <m/>
    <m/>
    <n v="0"/>
    <s v="Ingen avgiftsbehandling"/>
    <s v="f75081ed-7ef4-4dd5-ada7-b4621f562a48.pdf"/>
    <n v="750"/>
    <s v="NOK"/>
    <n v="750"/>
    <m/>
    <s v="61851.23"/>
  </r>
  <r>
    <n v="1613"/>
    <n v="2025"/>
    <n v="1875"/>
    <d v="2025-09-10T00:00:00"/>
    <m/>
    <x v="16"/>
    <x v="16"/>
    <m/>
    <m/>
    <m/>
    <m/>
    <m/>
    <m/>
    <x v="0"/>
    <x v="0"/>
    <m/>
    <m/>
    <m/>
    <m/>
    <n v="0"/>
    <s v="Ingen avgiftsbehandling"/>
    <n v="1875"/>
    <n v="-2773"/>
    <s v="NOK"/>
    <n v="-2773"/>
    <m/>
    <s v="59078.23"/>
  </r>
  <r>
    <n v="1679"/>
    <n v="2025"/>
    <n v="1866"/>
    <d v="2025-09-15T00:00:00"/>
    <m/>
    <x v="16"/>
    <x v="16"/>
    <m/>
    <m/>
    <n v="20103"/>
    <s v="Torbjørn Tveiten"/>
    <m/>
    <m/>
    <x v="0"/>
    <x v="0"/>
    <m/>
    <m/>
    <m/>
    <m/>
    <n v="0"/>
    <s v="Ingen avgiftsbehandling"/>
    <n v="1866"/>
    <n v="-198"/>
    <s v="NOK"/>
    <n v="-198"/>
    <m/>
    <s v="58880.23"/>
  </r>
  <r>
    <n v="1679"/>
    <n v="2025"/>
    <n v="1866"/>
    <d v="2025-09-15T00:00:00"/>
    <m/>
    <x v="16"/>
    <x v="16"/>
    <m/>
    <m/>
    <n v="20534"/>
    <s v="Nora Kristiansen"/>
    <m/>
    <m/>
    <x v="0"/>
    <x v="0"/>
    <m/>
    <m/>
    <m/>
    <m/>
    <n v="0"/>
    <s v="Ingen avgiftsbehandling"/>
    <n v="1866"/>
    <n v="-1589.3"/>
    <s v="NOK"/>
    <n v="-1589.3"/>
    <m/>
    <s v="57290.93"/>
  </r>
  <r>
    <n v="1695"/>
    <n v="2025"/>
    <s v="invoice_invite-as_2025-09-07_dfd3.pdf"/>
    <d v="2025-09-15T00:00:00"/>
    <m/>
    <x v="16"/>
    <x v="16"/>
    <m/>
    <m/>
    <m/>
    <m/>
    <m/>
    <m/>
    <x v="1"/>
    <x v="1"/>
    <m/>
    <m/>
    <m/>
    <m/>
    <n v="0"/>
    <s v="Ingen avgiftsbehandling"/>
    <s v="invoice_invite-as_2025-09-07_dfd3.pdf"/>
    <n v="-39933"/>
    <s v="NOK"/>
    <n v="-39933"/>
    <m/>
    <s v="17357.93"/>
  </r>
  <r>
    <n v="1855"/>
    <n v="2025"/>
    <s v="1866.pdf"/>
    <d v="2025-10-09T00:00:00"/>
    <m/>
    <x v="16"/>
    <x v="16"/>
    <m/>
    <m/>
    <m/>
    <m/>
    <m/>
    <m/>
    <x v="1"/>
    <x v="1"/>
    <m/>
    <m/>
    <m/>
    <m/>
    <n v="0"/>
    <s v="Ingen avgiftsbehandling"/>
    <s v="1866.pdf"/>
    <n v="750"/>
    <s v="NOK"/>
    <n v="750"/>
    <m/>
    <s v="18107.93"/>
  </r>
  <r>
    <n v="1976"/>
    <n v="2025"/>
    <n v="1866"/>
    <d v="2025-10-21T00:00:00"/>
    <m/>
    <x v="16"/>
    <x v="16"/>
    <m/>
    <m/>
    <n v="20060"/>
    <s v="NFF Oslo"/>
    <m/>
    <m/>
    <x v="0"/>
    <x v="0"/>
    <m/>
    <m/>
    <m/>
    <m/>
    <n v="0"/>
    <s v="Ingen avgiftsbehandling"/>
    <n v="1866"/>
    <n v="-500"/>
    <s v="NOK"/>
    <n v="-500"/>
    <m/>
    <s v="17607.93"/>
  </r>
  <r>
    <n v="2124"/>
    <n v="2025"/>
    <m/>
    <d v="2025-11-06T00:00:00"/>
    <m/>
    <x v="16"/>
    <x v="16"/>
    <m/>
    <m/>
    <n v="20566"/>
    <s v="Lene Bjørkevoll"/>
    <m/>
    <m/>
    <x v="0"/>
    <x v="0"/>
    <m/>
    <m/>
    <m/>
    <m/>
    <n v="0"/>
    <s v="Ingen avgiftsbehandling"/>
    <m/>
    <n v="-10425"/>
    <s v="NOK"/>
    <n v="-10425"/>
    <m/>
    <s v="7182.93"/>
  </r>
  <r>
    <n v="2451"/>
    <n v="2025"/>
    <m/>
    <d v="2025-12-16T00:00:00"/>
    <m/>
    <x v="16"/>
    <x v="16"/>
    <m/>
    <m/>
    <n v="20075"/>
    <s v="Elin Kristiansen"/>
    <m/>
    <m/>
    <x v="0"/>
    <x v="0"/>
    <m/>
    <m/>
    <m/>
    <m/>
    <n v="0"/>
    <s v="Ingen avgiftsbehandling"/>
    <m/>
    <n v="-1792.15"/>
    <s v="NOK"/>
    <n v="-1792.15"/>
    <m/>
    <s v="5390.78"/>
  </r>
  <r>
    <n v="2452"/>
    <n v="2025"/>
    <m/>
    <d v="2025-12-17T00:00:00"/>
    <m/>
    <x v="16"/>
    <x v="16"/>
    <m/>
    <m/>
    <n v="20042"/>
    <s v="Pizzabakeren Holding AS"/>
    <m/>
    <m/>
    <x v="0"/>
    <x v="0"/>
    <m/>
    <m/>
    <m/>
    <m/>
    <n v="0"/>
    <s v="Ingen avgiftsbehandling"/>
    <m/>
    <n v="-930"/>
    <s v="NOK"/>
    <n v="-930"/>
    <m/>
    <s v="4460.78"/>
  </r>
  <r>
    <n v="2469"/>
    <n v="2025"/>
    <s v="reguleringer"/>
    <d v="2025-12-22T00:00:00"/>
    <m/>
    <x v="16"/>
    <x v="16"/>
    <m/>
    <m/>
    <m/>
    <m/>
    <m/>
    <m/>
    <x v="0"/>
    <x v="0"/>
    <m/>
    <m/>
    <m/>
    <m/>
    <n v="0"/>
    <s v="Ingen avgiftsbehandling"/>
    <s v="reguleringer"/>
    <n v="-1240"/>
    <s v="NOK"/>
    <n v="-1240"/>
    <m/>
    <s v="3220.78"/>
  </r>
  <r>
    <m/>
    <m/>
    <m/>
    <d v="2025-01-01T00:00:00"/>
    <m/>
    <x v="17"/>
    <x v="17"/>
    <m/>
    <m/>
    <m/>
    <m/>
    <m/>
    <m/>
    <x v="0"/>
    <x v="0"/>
    <m/>
    <m/>
    <m/>
    <m/>
    <m/>
    <m/>
    <s v="Inngående saldo"/>
    <n v="21585.06"/>
    <m/>
    <m/>
    <m/>
    <s v="21585.06"/>
  </r>
  <r>
    <n v="70"/>
    <n v="2025"/>
    <m/>
    <d v="2025-01-03T00:00:00"/>
    <m/>
    <x v="17"/>
    <x v="17"/>
    <m/>
    <m/>
    <m/>
    <m/>
    <m/>
    <m/>
    <x v="0"/>
    <x v="0"/>
    <m/>
    <m/>
    <m/>
    <m/>
    <n v="0"/>
    <s v="Ingen avgiftsbehandling"/>
    <m/>
    <n v="13486.46"/>
    <s v="NOK"/>
    <n v="13486.46"/>
    <m/>
    <s v="35071.52"/>
  </r>
  <r>
    <n v="70"/>
    <n v="2025"/>
    <m/>
    <d v="2025-01-23T00:00:00"/>
    <m/>
    <x v="17"/>
    <x v="17"/>
    <m/>
    <m/>
    <m/>
    <m/>
    <m/>
    <m/>
    <x v="0"/>
    <x v="0"/>
    <m/>
    <m/>
    <m/>
    <m/>
    <n v="0"/>
    <s v="Ingen avgiftsbehandling"/>
    <m/>
    <n v="976"/>
    <s v="NOK"/>
    <n v="976"/>
    <m/>
    <s v="36047.52"/>
  </r>
  <r>
    <n v="232"/>
    <n v="2025"/>
    <n v="1869"/>
    <d v="2025-02-05T00:00:00"/>
    <m/>
    <x v="17"/>
    <x v="17"/>
    <m/>
    <m/>
    <n v="20103"/>
    <s v="Torbjørn Tveiten"/>
    <m/>
    <m/>
    <x v="0"/>
    <x v="0"/>
    <m/>
    <m/>
    <m/>
    <m/>
    <n v="0"/>
    <s v="Ingen avgiftsbehandling"/>
    <n v="1869"/>
    <n v="-659.1"/>
    <s v="NOK"/>
    <n v="-659.1"/>
    <m/>
    <s v="35388.42"/>
  </r>
  <r>
    <n v="229"/>
    <n v="2025"/>
    <s v="Vask, overført til HS"/>
    <d v="2025-02-06T00:00:00"/>
    <m/>
    <x v="17"/>
    <x v="17"/>
    <m/>
    <m/>
    <m/>
    <m/>
    <m/>
    <m/>
    <x v="0"/>
    <x v="0"/>
    <m/>
    <m/>
    <m/>
    <m/>
    <n v="0"/>
    <s v="Ingen avgiftsbehandling"/>
    <s v="Vask, overført til HS"/>
    <n v="-500"/>
    <s v="NOK"/>
    <n v="-500"/>
    <m/>
    <s v="34888.42"/>
  </r>
  <r>
    <n v="577"/>
    <n v="2025"/>
    <n v="1869"/>
    <d v="2025-03-03T00:00:00"/>
    <m/>
    <x v="17"/>
    <x v="17"/>
    <m/>
    <m/>
    <n v="20404"/>
    <s v="Aleksey Terekhov"/>
    <m/>
    <m/>
    <x v="0"/>
    <x v="0"/>
    <m/>
    <m/>
    <m/>
    <m/>
    <n v="0"/>
    <s v="Ingen avgiftsbehandling"/>
    <n v="1869"/>
    <n v="-800"/>
    <s v="NOK"/>
    <n v="-800"/>
    <m/>
    <s v="34088.42"/>
  </r>
  <r>
    <n v="577"/>
    <n v="2025"/>
    <n v="1869"/>
    <d v="2025-03-04T00:00:00"/>
    <m/>
    <x v="17"/>
    <x v="17"/>
    <m/>
    <m/>
    <n v="20103"/>
    <s v="Torbjørn Tveiten"/>
    <m/>
    <m/>
    <x v="0"/>
    <x v="0"/>
    <m/>
    <m/>
    <m/>
    <m/>
    <n v="0"/>
    <s v="Ingen avgiftsbehandling"/>
    <n v="1869"/>
    <n v="-2000"/>
    <s v="NOK"/>
    <n v="-2000"/>
    <m/>
    <s v="32088.42"/>
  </r>
  <r>
    <n v="860"/>
    <n v="2025"/>
    <m/>
    <d v="2025-03-13T00:00:00"/>
    <m/>
    <x v="17"/>
    <x v="17"/>
    <m/>
    <m/>
    <n v="20200"/>
    <s v="Ylli Ejupi"/>
    <m/>
    <m/>
    <x v="0"/>
    <x v="0"/>
    <m/>
    <m/>
    <m/>
    <m/>
    <n v="0"/>
    <s v="Ingen avgiftsbehandling"/>
    <m/>
    <n v="-1067"/>
    <s v="NOK"/>
    <n v="-1067"/>
    <m/>
    <s v="31021.42"/>
  </r>
  <r>
    <n v="577"/>
    <n v="2025"/>
    <n v="1869"/>
    <d v="2025-03-23T00:00:00"/>
    <m/>
    <x v="17"/>
    <x v="17"/>
    <m/>
    <m/>
    <n v="20077"/>
    <s v="Jørn Tysnes"/>
    <m/>
    <m/>
    <x v="0"/>
    <x v="0"/>
    <m/>
    <m/>
    <m/>
    <m/>
    <n v="0"/>
    <s v="Ingen avgiftsbehandling"/>
    <n v="1869"/>
    <n v="-1080.83"/>
    <s v="NOK"/>
    <n v="-1080.83"/>
    <m/>
    <s v="29940.59"/>
  </r>
  <r>
    <n v="577"/>
    <n v="2025"/>
    <n v="1869"/>
    <d v="2025-03-31T00:00:00"/>
    <m/>
    <x v="17"/>
    <x v="17"/>
    <m/>
    <m/>
    <n v="20200"/>
    <s v="Ylli Ejupi"/>
    <m/>
    <m/>
    <x v="0"/>
    <x v="0"/>
    <m/>
    <m/>
    <m/>
    <m/>
    <n v="0"/>
    <s v="Ingen avgiftsbehandling"/>
    <n v="1869"/>
    <n v="-1066.93"/>
    <s v="NOK"/>
    <n v="-1066.93"/>
    <m/>
    <s v="28873.66"/>
  </r>
  <r>
    <n v="577"/>
    <n v="2025"/>
    <n v="1869"/>
    <d v="2025-04-02T00:00:00"/>
    <m/>
    <x v="17"/>
    <x v="17"/>
    <m/>
    <m/>
    <n v="20211"/>
    <s v="Erik Dan Nguyen"/>
    <m/>
    <m/>
    <x v="0"/>
    <x v="0"/>
    <m/>
    <m/>
    <m/>
    <m/>
    <n v="0"/>
    <s v="Ingen avgiftsbehandling"/>
    <n v="1869"/>
    <n v="-935.74"/>
    <s v="NOK"/>
    <n v="-935.74"/>
    <m/>
    <s v="27937.92"/>
  </r>
  <r>
    <n v="577"/>
    <n v="2025"/>
    <n v="1869"/>
    <d v="2025-04-07T00:00:00"/>
    <m/>
    <x v="17"/>
    <x v="17"/>
    <m/>
    <m/>
    <n v="20416"/>
    <s v="Sør Cup AS"/>
    <m/>
    <m/>
    <x v="0"/>
    <x v="0"/>
    <m/>
    <m/>
    <m/>
    <m/>
    <n v="0"/>
    <s v="Ingen avgiftsbehandling"/>
    <n v="1869"/>
    <n v="-2000"/>
    <s v="NOK"/>
    <n v="-2000"/>
    <m/>
    <s v="25937.92"/>
  </r>
  <r>
    <n v="576"/>
    <n v="2025"/>
    <s v="Vipps"/>
    <d v="2025-04-08T00:00:00"/>
    <m/>
    <x v="17"/>
    <x v="17"/>
    <n v="10031"/>
    <s v="Vipps AS"/>
    <m/>
    <m/>
    <m/>
    <m/>
    <x v="0"/>
    <x v="0"/>
    <m/>
    <m/>
    <m/>
    <m/>
    <n v="0"/>
    <s v="Ingen avgiftsbehandling"/>
    <s v="Vipps"/>
    <n v="2947.5"/>
    <s v="NOK"/>
    <n v="2947.5"/>
    <m/>
    <s v="28885.42"/>
  </r>
  <r>
    <n v="576"/>
    <n v="2025"/>
    <s v="Vipps"/>
    <d v="2025-04-08T00:00:00"/>
    <m/>
    <x v="17"/>
    <x v="17"/>
    <n v="10031"/>
    <s v="Vipps AS"/>
    <m/>
    <m/>
    <m/>
    <m/>
    <x v="0"/>
    <x v="0"/>
    <m/>
    <m/>
    <m/>
    <m/>
    <n v="0"/>
    <s v="Ingen avgiftsbehandling"/>
    <s v="Vipps"/>
    <n v="1768.5"/>
    <s v="NOK"/>
    <n v="1768.5"/>
    <m/>
    <s v="30653.92"/>
  </r>
  <r>
    <n v="576"/>
    <n v="2025"/>
    <s v="Vipps"/>
    <d v="2025-04-08T00:00:00"/>
    <m/>
    <x v="17"/>
    <x v="17"/>
    <n v="10031"/>
    <s v="Vipps AS"/>
    <m/>
    <m/>
    <m/>
    <m/>
    <x v="0"/>
    <x v="0"/>
    <m/>
    <m/>
    <m/>
    <m/>
    <n v="0"/>
    <s v="Ingen avgiftsbehandling"/>
    <s v="Vipps"/>
    <n v="884.25"/>
    <s v="NOK"/>
    <n v="884.25"/>
    <m/>
    <s v="31538.17"/>
  </r>
  <r>
    <n v="576"/>
    <n v="2025"/>
    <s v="Vipps"/>
    <d v="2025-04-09T00:00:00"/>
    <m/>
    <x v="17"/>
    <x v="17"/>
    <n v="10031"/>
    <s v="Vipps AS"/>
    <m/>
    <m/>
    <m/>
    <m/>
    <x v="0"/>
    <x v="0"/>
    <m/>
    <m/>
    <m/>
    <m/>
    <n v="0"/>
    <s v="Ingen avgiftsbehandling"/>
    <s v="Vipps"/>
    <n v="294.75"/>
    <s v="NOK"/>
    <n v="294.75"/>
    <m/>
    <s v="31832.92"/>
  </r>
  <r>
    <n v="577"/>
    <n v="2025"/>
    <n v="1869"/>
    <d v="2025-04-09T00:00:00"/>
    <m/>
    <x v="17"/>
    <x v="17"/>
    <m/>
    <m/>
    <n v="20438"/>
    <s v="Eva Mari Nakstad"/>
    <m/>
    <m/>
    <x v="0"/>
    <x v="0"/>
    <m/>
    <m/>
    <m/>
    <m/>
    <n v="0"/>
    <s v="Ingen avgiftsbehandling"/>
    <n v="1869"/>
    <n v="-1278.2"/>
    <s v="NOK"/>
    <n v="-1278.2"/>
    <m/>
    <s v="30554.72"/>
  </r>
  <r>
    <n v="576"/>
    <n v="2025"/>
    <s v="Vipps"/>
    <d v="2025-04-10T00:00:00"/>
    <m/>
    <x v="17"/>
    <x v="17"/>
    <n v="10031"/>
    <s v="Vipps AS"/>
    <m/>
    <m/>
    <m/>
    <m/>
    <x v="0"/>
    <x v="0"/>
    <m/>
    <m/>
    <m/>
    <m/>
    <n v="0"/>
    <s v="Ingen avgiftsbehandling"/>
    <s v="Vipps"/>
    <n v="884.25"/>
    <s v="NOK"/>
    <n v="884.25"/>
    <m/>
    <s v="31438.97"/>
  </r>
  <r>
    <n v="576"/>
    <n v="2025"/>
    <s v="Vipps"/>
    <d v="2025-04-14T00:00:00"/>
    <m/>
    <x v="17"/>
    <x v="17"/>
    <n v="10031"/>
    <s v="Vipps AS"/>
    <m/>
    <m/>
    <m/>
    <m/>
    <x v="0"/>
    <x v="0"/>
    <m/>
    <m/>
    <m/>
    <m/>
    <n v="0"/>
    <s v="Ingen avgiftsbehandling"/>
    <s v="Vipps"/>
    <n v="1179"/>
    <s v="NOK"/>
    <n v="1179"/>
    <m/>
    <s v="32617.97"/>
  </r>
  <r>
    <n v="576"/>
    <n v="2025"/>
    <s v="Vipps"/>
    <d v="2025-04-16T00:00:00"/>
    <m/>
    <x v="17"/>
    <x v="17"/>
    <n v="10031"/>
    <s v="Vipps AS"/>
    <m/>
    <m/>
    <m/>
    <m/>
    <x v="0"/>
    <x v="0"/>
    <m/>
    <m/>
    <m/>
    <m/>
    <n v="0"/>
    <s v="Ingen avgiftsbehandling"/>
    <s v="Vipps"/>
    <n v="294.75"/>
    <s v="NOK"/>
    <n v="294.75"/>
    <m/>
    <s v="32912.72"/>
  </r>
  <r>
    <n v="623"/>
    <n v="2025"/>
    <s v="1.pdf"/>
    <d v="2025-04-22T00:00:00"/>
    <m/>
    <x v="17"/>
    <x v="17"/>
    <m/>
    <m/>
    <m/>
    <m/>
    <m/>
    <m/>
    <x v="1"/>
    <x v="1"/>
    <m/>
    <m/>
    <m/>
    <m/>
    <n v="0"/>
    <s v="Ingen avgiftsbehandling"/>
    <s v="1.pdf"/>
    <n v="13966.5"/>
    <s v="NOK"/>
    <n v="13966.5"/>
    <m/>
    <s v="46879.22"/>
  </r>
  <r>
    <n v="576"/>
    <n v="2025"/>
    <s v="Vipps"/>
    <d v="2025-04-23T00:00:00"/>
    <m/>
    <x v="17"/>
    <x v="17"/>
    <n v="10031"/>
    <s v="Vipps AS"/>
    <m/>
    <m/>
    <m/>
    <m/>
    <x v="0"/>
    <x v="0"/>
    <m/>
    <m/>
    <m/>
    <m/>
    <n v="0"/>
    <s v="Ingen avgiftsbehandling"/>
    <s v="Vipps"/>
    <n v="294.75"/>
    <s v="NOK"/>
    <n v="294.75"/>
    <m/>
    <s v="47173.97"/>
  </r>
  <r>
    <n v="1252"/>
    <n v="2025"/>
    <s v="1.pdf"/>
    <d v="2025-05-08T00:00:00"/>
    <m/>
    <x v="17"/>
    <x v="17"/>
    <m/>
    <m/>
    <m/>
    <m/>
    <m/>
    <m/>
    <x v="1"/>
    <x v="1"/>
    <m/>
    <m/>
    <m/>
    <m/>
    <n v="0"/>
    <s v="Ingen avgiftsbehandling"/>
    <s v="1.pdf"/>
    <n v="4000"/>
    <s v="NOK"/>
    <n v="4000"/>
    <m/>
    <s v="51173.97"/>
  </r>
  <r>
    <n v="1179"/>
    <n v="2025"/>
    <m/>
    <d v="2025-07-15T00:00:00"/>
    <m/>
    <x v="17"/>
    <x v="17"/>
    <m/>
    <m/>
    <n v="20109"/>
    <s v="Vøyenenga Pizza AS"/>
    <m/>
    <m/>
    <x v="0"/>
    <x v="0"/>
    <m/>
    <m/>
    <m/>
    <m/>
    <n v="0"/>
    <s v="Ingen avgiftsbehandling"/>
    <m/>
    <n v="-1641.99"/>
    <s v="NOK"/>
    <n v="-1641.99"/>
    <m/>
    <s v="49531.98"/>
  </r>
  <r>
    <n v="1386"/>
    <n v="2025"/>
    <n v="1869"/>
    <d v="2025-08-18T00:00:00"/>
    <m/>
    <x v="17"/>
    <x v="17"/>
    <m/>
    <m/>
    <n v="20438"/>
    <s v="Eva Mari Nakstad"/>
    <m/>
    <m/>
    <x v="0"/>
    <x v="0"/>
    <m/>
    <m/>
    <m/>
    <m/>
    <n v="0"/>
    <s v="Ingen avgiftsbehandling"/>
    <n v="1869"/>
    <n v="-1897"/>
    <s v="NOK"/>
    <n v="-1897"/>
    <m/>
    <s v="47634.98"/>
  </r>
  <r>
    <n v="1385"/>
    <n v="2025"/>
    <s v="Spond"/>
    <d v="2025-08-20T00:00:00"/>
    <m/>
    <x v="17"/>
    <x v="17"/>
    <m/>
    <m/>
    <m/>
    <m/>
    <m/>
    <m/>
    <x v="1"/>
    <x v="1"/>
    <m/>
    <m/>
    <m/>
    <m/>
    <n v="0"/>
    <s v="Ingen avgiftsbehandling"/>
    <s v="Spond"/>
    <n v="400"/>
    <s v="NOK"/>
    <n v="400"/>
    <m/>
    <s v="48034.98"/>
  </r>
  <r>
    <n v="1470"/>
    <n v="2025"/>
    <n v="1869"/>
    <d v="2025-08-27T00:00:00"/>
    <m/>
    <x v="17"/>
    <x v="17"/>
    <m/>
    <m/>
    <n v="20513"/>
    <s v="Eilev Ronny Halstenrud"/>
    <m/>
    <m/>
    <x v="0"/>
    <x v="0"/>
    <m/>
    <m/>
    <m/>
    <m/>
    <n v="0"/>
    <s v="Ingen avgiftsbehandling"/>
    <n v="1869"/>
    <n v="-16200"/>
    <s v="NOK"/>
    <n v="-16200"/>
    <m/>
    <s v="31834.98"/>
  </r>
  <r>
    <n v="1553"/>
    <n v="2025"/>
    <s v="vipps"/>
    <d v="2025-09-02T00:00:00"/>
    <m/>
    <x v="17"/>
    <x v="17"/>
    <n v="10031"/>
    <s v="Vipps AS"/>
    <m/>
    <m/>
    <m/>
    <m/>
    <x v="0"/>
    <x v="0"/>
    <m/>
    <m/>
    <m/>
    <m/>
    <n v="0"/>
    <s v="Ingen avgiftsbehandling"/>
    <s v="vipps"/>
    <n v="98.25"/>
    <s v="NOK"/>
    <n v="98.25"/>
    <m/>
    <s v="31933.23"/>
  </r>
  <r>
    <n v="1898"/>
    <n v="2025"/>
    <s v="Betlainger"/>
    <d v="2025-10-06T00:00:00"/>
    <m/>
    <x v="17"/>
    <x v="17"/>
    <m/>
    <m/>
    <n v="20060"/>
    <s v="NFF Oslo"/>
    <m/>
    <m/>
    <x v="0"/>
    <x v="0"/>
    <m/>
    <m/>
    <m/>
    <m/>
    <n v="0"/>
    <s v="Ingen avgiftsbehandling"/>
    <s v="Betlainger"/>
    <n v="-2500"/>
    <s v="NOK"/>
    <n v="-2500"/>
    <m/>
    <s v="29433.23"/>
  </r>
  <r>
    <n v="2028"/>
    <n v="2025"/>
    <n v="1869"/>
    <d v="2025-10-28T00:00:00"/>
    <m/>
    <x v="17"/>
    <x v="17"/>
    <m/>
    <m/>
    <n v="20103"/>
    <s v="Torbjørn Tveiten"/>
    <m/>
    <m/>
    <x v="0"/>
    <x v="0"/>
    <m/>
    <m/>
    <m/>
    <m/>
    <n v="0"/>
    <s v="Ingen avgiftsbehandling"/>
    <n v="1869"/>
    <n v="-398"/>
    <s v="NOK"/>
    <n v="-398"/>
    <m/>
    <s v="29035.23"/>
  </r>
  <r>
    <n v="2125"/>
    <n v="2025"/>
    <m/>
    <d v="2025-11-04T00:00:00"/>
    <m/>
    <x v="17"/>
    <x v="17"/>
    <m/>
    <m/>
    <n v="20088"/>
    <s v="Andreas Kristiansen Olsen"/>
    <m/>
    <m/>
    <x v="0"/>
    <x v="0"/>
    <m/>
    <m/>
    <m/>
    <m/>
    <n v="0"/>
    <s v="Ingen avgiftsbehandling"/>
    <m/>
    <n v="-269"/>
    <s v="NOK"/>
    <n v="-269"/>
    <m/>
    <s v="28766.23"/>
  </r>
  <r>
    <n v="2126"/>
    <n v="2025"/>
    <m/>
    <d v="2025-11-05T00:00:00"/>
    <m/>
    <x v="17"/>
    <x v="17"/>
    <m/>
    <m/>
    <n v="20103"/>
    <s v="Torbjørn Tveiten"/>
    <m/>
    <m/>
    <x v="0"/>
    <x v="0"/>
    <m/>
    <m/>
    <m/>
    <m/>
    <n v="0"/>
    <s v="Ingen avgiftsbehandling"/>
    <m/>
    <n v="-805.7"/>
    <s v="NOK"/>
    <n v="-805.7"/>
    <m/>
    <s v="27960.53"/>
  </r>
  <r>
    <n v="2126"/>
    <n v="2025"/>
    <m/>
    <d v="2025-11-10T00:00:00"/>
    <m/>
    <x v="17"/>
    <x v="17"/>
    <m/>
    <m/>
    <n v="20103"/>
    <s v="Torbjørn Tveiten"/>
    <m/>
    <m/>
    <x v="0"/>
    <x v="0"/>
    <m/>
    <m/>
    <m/>
    <m/>
    <n v="0"/>
    <s v="Ingen avgiftsbehandling"/>
    <m/>
    <n v="-2720"/>
    <s v="NOK"/>
    <n v="-2720"/>
    <m/>
    <s v="25240.53"/>
  </r>
  <r>
    <n v="2274"/>
    <n v="2025"/>
    <m/>
    <d v="2025-11-20T00:00:00"/>
    <m/>
    <x v="17"/>
    <x v="17"/>
    <m/>
    <m/>
    <n v="20065"/>
    <s v="Mads Årbogen Sundbye"/>
    <m/>
    <m/>
    <x v="0"/>
    <x v="0"/>
    <m/>
    <m/>
    <m/>
    <m/>
    <n v="0"/>
    <s v="Ingen avgiftsbehandling"/>
    <m/>
    <n v="-4228.2"/>
    <s v="NOK"/>
    <n v="-4228.2"/>
    <m/>
    <s v="21012.33"/>
  </r>
  <r>
    <n v="2274"/>
    <n v="2025"/>
    <m/>
    <d v="2025-11-28T00:00:00"/>
    <m/>
    <x v="17"/>
    <x v="17"/>
    <m/>
    <m/>
    <m/>
    <m/>
    <m/>
    <m/>
    <x v="0"/>
    <x v="0"/>
    <m/>
    <m/>
    <m/>
    <m/>
    <n v="0"/>
    <s v="Ingen avgiftsbehandling"/>
    <m/>
    <n v="175"/>
    <s v="NOK"/>
    <n v="175"/>
    <m/>
    <s v="21187.33"/>
  </r>
  <r>
    <n v="2274"/>
    <n v="2025"/>
    <m/>
    <d v="2025-11-28T00:00:00"/>
    <m/>
    <x v="17"/>
    <x v="17"/>
    <m/>
    <m/>
    <m/>
    <m/>
    <m/>
    <m/>
    <x v="0"/>
    <x v="0"/>
    <m/>
    <m/>
    <m/>
    <m/>
    <n v="0"/>
    <s v="Ingen avgiftsbehandling"/>
    <m/>
    <n v="13571.56"/>
    <s v="NOK"/>
    <n v="13571.56"/>
    <m/>
    <s v="34758.89"/>
  </r>
  <r>
    <n v="2274"/>
    <n v="2025"/>
    <m/>
    <d v="2025-12-01T00:00:00"/>
    <m/>
    <x v="17"/>
    <x v="17"/>
    <m/>
    <m/>
    <n v="20109"/>
    <s v="Vøyenenga Pizza AS"/>
    <m/>
    <m/>
    <x v="0"/>
    <x v="0"/>
    <m/>
    <m/>
    <m/>
    <m/>
    <n v="0"/>
    <s v="Ingen avgiftsbehandling"/>
    <m/>
    <n v="-3383.93"/>
    <s v="NOK"/>
    <n v="-3383.93"/>
    <m/>
    <s v="31374.96"/>
  </r>
  <r>
    <m/>
    <m/>
    <m/>
    <d v="2025-01-01T00:00:00"/>
    <m/>
    <x v="18"/>
    <x v="18"/>
    <m/>
    <m/>
    <m/>
    <m/>
    <m/>
    <m/>
    <x v="0"/>
    <x v="0"/>
    <m/>
    <m/>
    <m/>
    <m/>
    <m/>
    <m/>
    <s v="Inngående saldo"/>
    <n v="3963.14"/>
    <m/>
    <m/>
    <m/>
    <s v="3963.14"/>
  </r>
  <r>
    <n v="1387"/>
    <n v="2025"/>
    <s v="Spond"/>
    <d v="2025-08-20T00:00:00"/>
    <m/>
    <x v="18"/>
    <x v="18"/>
    <m/>
    <m/>
    <m/>
    <m/>
    <m/>
    <m/>
    <x v="1"/>
    <x v="1"/>
    <m/>
    <m/>
    <m/>
    <m/>
    <n v="0"/>
    <s v="Ingen avgiftsbehandling"/>
    <s v="Spond"/>
    <n v="64"/>
    <s v="NOK"/>
    <n v="64"/>
    <m/>
    <s v="4027.14"/>
  </r>
  <r>
    <m/>
    <m/>
    <m/>
    <d v="2025-01-01T00:00:00"/>
    <m/>
    <x v="19"/>
    <x v="19"/>
    <m/>
    <m/>
    <m/>
    <m/>
    <m/>
    <m/>
    <x v="0"/>
    <x v="0"/>
    <m/>
    <m/>
    <m/>
    <m/>
    <m/>
    <m/>
    <s v="Inngående saldo"/>
    <n v="21540.74"/>
    <m/>
    <m/>
    <m/>
    <s v="21540.74"/>
  </r>
  <r>
    <n v="78"/>
    <n v="2025"/>
    <m/>
    <d v="2025-01-06T00:00:00"/>
    <m/>
    <x v="19"/>
    <x v="19"/>
    <m/>
    <m/>
    <n v="20335"/>
    <s v="NFF Buskerud"/>
    <m/>
    <m/>
    <x v="0"/>
    <x v="0"/>
    <m/>
    <m/>
    <m/>
    <m/>
    <n v="0"/>
    <s v="Ingen avgiftsbehandling"/>
    <m/>
    <n v="-2000"/>
    <s v="NOK"/>
    <n v="-2000"/>
    <m/>
    <s v="19540.74"/>
  </r>
  <r>
    <n v="70"/>
    <n v="2025"/>
    <m/>
    <d v="2025-01-23T00:00:00"/>
    <m/>
    <x v="19"/>
    <x v="19"/>
    <m/>
    <m/>
    <m/>
    <m/>
    <m/>
    <m/>
    <x v="0"/>
    <x v="0"/>
    <m/>
    <m/>
    <m/>
    <m/>
    <n v="0"/>
    <s v="Ingen avgiftsbehandling"/>
    <m/>
    <n v="1952"/>
    <s v="NOK"/>
    <n v="1952"/>
    <m/>
    <s v="21492.74"/>
  </r>
  <r>
    <n v="578"/>
    <n v="2025"/>
    <n v="1874"/>
    <d v="2025-02-28T00:00:00"/>
    <m/>
    <x v="19"/>
    <x v="19"/>
    <m/>
    <m/>
    <n v="20263"/>
    <s v="Dorota Bilska"/>
    <m/>
    <m/>
    <x v="0"/>
    <x v="0"/>
    <m/>
    <m/>
    <m/>
    <m/>
    <n v="0"/>
    <s v="Ingen avgiftsbehandling"/>
    <n v="1874"/>
    <n v="-1400"/>
    <s v="NOK"/>
    <n v="-1400"/>
    <m/>
    <s v="20092.74"/>
  </r>
  <r>
    <n v="578"/>
    <n v="2025"/>
    <n v="1874"/>
    <d v="2025-03-17T00:00:00"/>
    <m/>
    <x v="19"/>
    <x v="19"/>
    <m/>
    <m/>
    <n v="20256"/>
    <s v="Frida Devlin"/>
    <m/>
    <m/>
    <x v="0"/>
    <x v="0"/>
    <m/>
    <m/>
    <m/>
    <m/>
    <n v="0"/>
    <s v="Ingen avgiftsbehandling"/>
    <n v="1874"/>
    <n v="-562.5"/>
    <s v="NOK"/>
    <n v="-562.5"/>
    <m/>
    <s v="19530.24"/>
  </r>
  <r>
    <n v="578"/>
    <n v="2025"/>
    <n v="1874"/>
    <d v="2025-04-01T00:00:00"/>
    <m/>
    <x v="19"/>
    <x v="19"/>
    <m/>
    <m/>
    <n v="20263"/>
    <s v="Dorota Bilska"/>
    <m/>
    <m/>
    <x v="0"/>
    <x v="0"/>
    <m/>
    <m/>
    <m/>
    <m/>
    <n v="0"/>
    <s v="Ingen avgiftsbehandling"/>
    <n v="1874"/>
    <n v="-2200"/>
    <s v="NOK"/>
    <n v="-2200"/>
    <m/>
    <s v="17330.24"/>
  </r>
  <r>
    <n v="621"/>
    <n v="2025"/>
    <s v="3.pdf"/>
    <d v="2025-04-14T00:00:00"/>
    <m/>
    <x v="19"/>
    <x v="19"/>
    <m/>
    <m/>
    <m/>
    <m/>
    <m/>
    <m/>
    <x v="1"/>
    <x v="1"/>
    <m/>
    <m/>
    <m/>
    <m/>
    <n v="0"/>
    <s v="Ingen avgiftsbehandling"/>
    <s v="3.pdf"/>
    <n v="12742.5"/>
    <s v="NOK"/>
    <n v="12742.5"/>
    <m/>
    <s v="30072.74"/>
  </r>
  <r>
    <n v="1180"/>
    <n v="2025"/>
    <m/>
    <d v="2025-05-30T00:00:00"/>
    <m/>
    <x v="19"/>
    <x v="19"/>
    <m/>
    <m/>
    <n v="20109"/>
    <s v="Vøyenenga Pizza AS"/>
    <m/>
    <m/>
    <x v="0"/>
    <x v="0"/>
    <m/>
    <m/>
    <m/>
    <m/>
    <n v="0"/>
    <s v="Ingen avgiftsbehandling"/>
    <m/>
    <n v="-1614"/>
    <s v="NOK"/>
    <n v="-1614"/>
    <m/>
    <s v="28458.74"/>
  </r>
  <r>
    <n v="1311"/>
    <n v="2025"/>
    <s v="Utleggsskjema HT Jutul.pdf"/>
    <d v="2025-06-03T00:00:00"/>
    <m/>
    <x v="19"/>
    <x v="19"/>
    <m/>
    <m/>
    <m/>
    <m/>
    <m/>
    <m/>
    <x v="1"/>
    <x v="1"/>
    <m/>
    <m/>
    <m/>
    <m/>
    <n v="0"/>
    <s v="Ingen avgiftsbehandling"/>
    <s v="Utleggsskjema HT Jutul.pdf"/>
    <n v="-6690"/>
    <s v="NOK"/>
    <n v="-6690"/>
    <m/>
    <s v="21768.74"/>
  </r>
  <r>
    <n v="1198"/>
    <n v="2025"/>
    <m/>
    <d v="2025-06-30T00:00:00"/>
    <m/>
    <x v="19"/>
    <x v="19"/>
    <m/>
    <m/>
    <n v="20109"/>
    <s v="Vøyenenga Pizza AS"/>
    <m/>
    <m/>
    <x v="0"/>
    <x v="0"/>
    <m/>
    <m/>
    <m/>
    <m/>
    <n v="0"/>
    <s v="Ingen avgiftsbehandling"/>
    <m/>
    <n v="-1927"/>
    <s v="NOK"/>
    <n v="-1927"/>
    <m/>
    <s v="19841.74"/>
  </r>
  <r>
    <n v="1335"/>
    <n v="2025"/>
    <n v="1874"/>
    <d v="2025-08-05T00:00:00"/>
    <m/>
    <x v="19"/>
    <x v="19"/>
    <m/>
    <m/>
    <n v="20403"/>
    <s v="Strømsgodset Idrettsforening"/>
    <m/>
    <m/>
    <x v="0"/>
    <x v="0"/>
    <m/>
    <m/>
    <m/>
    <m/>
    <n v="0"/>
    <s v="Ingen avgiftsbehandling"/>
    <n v="1874"/>
    <n v="-3350"/>
    <s v="NOK"/>
    <n v="-3350"/>
    <m/>
    <s v="16491.74"/>
  </r>
  <r>
    <n v="1388"/>
    <n v="2025"/>
    <s v="12dede23-9000-4166-bf96-63c58ed70ae7.pdf"/>
    <d v="2025-08-20T00:00:00"/>
    <m/>
    <x v="19"/>
    <x v="19"/>
    <m/>
    <m/>
    <m/>
    <m/>
    <m/>
    <m/>
    <x v="1"/>
    <x v="1"/>
    <m/>
    <m/>
    <m/>
    <m/>
    <n v="0"/>
    <s v="Ingen avgiftsbehandling"/>
    <s v="12dede23-9000-4166-bf96-63c58ed70ae7.pdf"/>
    <n v="271"/>
    <s v="NOK"/>
    <n v="271"/>
    <m/>
    <s v="16762.74"/>
  </r>
  <r>
    <n v="1388"/>
    <n v="2025"/>
    <s v="12dede23-9000-4166-bf96-63c58ed70ae7.pdf"/>
    <d v="2025-08-20T00:00:00"/>
    <m/>
    <x v="19"/>
    <x v="19"/>
    <m/>
    <m/>
    <m/>
    <m/>
    <m/>
    <m/>
    <x v="0"/>
    <x v="0"/>
    <m/>
    <m/>
    <m/>
    <m/>
    <n v="0"/>
    <s v="Ingen avgiftsbehandling"/>
    <s v="kontoregulering"/>
    <n v="-2500"/>
    <s v="NOK"/>
    <n v="-2500"/>
    <m/>
    <s v="14262.74"/>
  </r>
  <r>
    <n v="1471"/>
    <n v="2025"/>
    <s v="Dorota"/>
    <d v="2025-08-27T00:00:00"/>
    <m/>
    <x v="19"/>
    <x v="19"/>
    <m/>
    <m/>
    <n v="20263"/>
    <s v="Dorota Bilska"/>
    <m/>
    <m/>
    <x v="0"/>
    <x v="0"/>
    <m/>
    <m/>
    <m/>
    <m/>
    <n v="0"/>
    <s v="Ingen avgiftsbehandling"/>
    <s v="Dorota"/>
    <n v="-3881"/>
    <s v="NOK"/>
    <n v="-3881"/>
    <m/>
    <s v="10381.74"/>
  </r>
  <r>
    <n v="1452"/>
    <n v="2025"/>
    <s v="Nets og vipps august"/>
    <d v="2025-08-28T00:00:00"/>
    <m/>
    <x v="19"/>
    <x v="19"/>
    <m/>
    <m/>
    <m/>
    <m/>
    <m/>
    <m/>
    <x v="0"/>
    <x v="0"/>
    <m/>
    <m/>
    <m/>
    <m/>
    <n v="0"/>
    <s v="Ingen avgiftsbehandling"/>
    <s v="Nets og vipps august"/>
    <n v="-1000"/>
    <s v="NOK"/>
    <n v="-1000"/>
    <m/>
    <s v="9381.74"/>
  </r>
  <r>
    <n v="1783"/>
    <n v="2025"/>
    <m/>
    <d v="2025-09-30T00:00:00"/>
    <m/>
    <x v="19"/>
    <x v="19"/>
    <m/>
    <m/>
    <n v="20109"/>
    <s v="Vøyenenga Pizza AS"/>
    <m/>
    <m/>
    <x v="0"/>
    <x v="0"/>
    <m/>
    <m/>
    <m/>
    <m/>
    <n v="0"/>
    <s v="Ingen avgiftsbehandling"/>
    <m/>
    <n v="-2777.97"/>
    <s v="NOK"/>
    <n v="-2777.97"/>
    <m/>
    <s v="6603.77"/>
  </r>
  <r>
    <n v="1988"/>
    <n v="2025"/>
    <s v="566ce72a-fb57-43ae-b66e-f6a7166d075b.pdf"/>
    <d v="2025-10-20T00:00:00"/>
    <m/>
    <x v="19"/>
    <x v="19"/>
    <m/>
    <m/>
    <m/>
    <m/>
    <m/>
    <m/>
    <x v="1"/>
    <x v="1"/>
    <m/>
    <m/>
    <m/>
    <m/>
    <n v="0"/>
    <s v="Ingen avgiftsbehandling"/>
    <s v="566ce72a-fb57-43ae-b66e-f6a7166d075b.pdf"/>
    <n v="8200"/>
    <s v="NOK"/>
    <n v="8200"/>
    <m/>
    <s v="14803.77"/>
  </r>
  <r>
    <m/>
    <m/>
    <m/>
    <d v="2025-01-01T00:00:00"/>
    <m/>
    <x v="20"/>
    <x v="20"/>
    <m/>
    <m/>
    <m/>
    <m/>
    <m/>
    <m/>
    <x v="0"/>
    <x v="0"/>
    <m/>
    <m/>
    <m/>
    <m/>
    <m/>
    <m/>
    <s v="Inngående saldo"/>
    <n v="29909.71"/>
    <m/>
    <m/>
    <m/>
    <s v="29909.71"/>
  </r>
  <r>
    <n v="70"/>
    <n v="2025"/>
    <m/>
    <d v="2025-01-23T00:00:00"/>
    <m/>
    <x v="20"/>
    <x v="20"/>
    <m/>
    <m/>
    <m/>
    <m/>
    <m/>
    <m/>
    <x v="0"/>
    <x v="0"/>
    <m/>
    <m/>
    <m/>
    <m/>
    <n v="0"/>
    <s v="Ingen avgiftsbehandling"/>
    <m/>
    <n v="1952"/>
    <s v="NOK"/>
    <n v="1952"/>
    <m/>
    <s v="31861.71"/>
  </r>
  <r>
    <n v="579"/>
    <n v="2025"/>
    <n v="1875"/>
    <d v="2025-02-11T00:00:00"/>
    <m/>
    <x v="20"/>
    <x v="20"/>
    <m/>
    <m/>
    <n v="20214"/>
    <s v="Silje Øvergaard-Olsen"/>
    <m/>
    <m/>
    <x v="0"/>
    <x v="0"/>
    <m/>
    <m/>
    <m/>
    <m/>
    <n v="0"/>
    <s v="Ingen avgiftsbehandling"/>
    <n v="1875"/>
    <n v="-348"/>
    <s v="NOK"/>
    <n v="-348"/>
    <m/>
    <s v="31513.71"/>
  </r>
  <r>
    <n v="576"/>
    <n v="2025"/>
    <s v="Vipps"/>
    <d v="2025-04-01T00:00:00"/>
    <m/>
    <x v="20"/>
    <x v="20"/>
    <n v="10031"/>
    <s v="Vipps AS"/>
    <m/>
    <m/>
    <m/>
    <m/>
    <x v="0"/>
    <x v="0"/>
    <m/>
    <m/>
    <m/>
    <m/>
    <n v="0"/>
    <s v="Ingen avgiftsbehandling"/>
    <s v="Vipps"/>
    <n v="1375.5"/>
    <s v="NOK"/>
    <n v="1375.5"/>
    <m/>
    <s v="32889.21"/>
  </r>
  <r>
    <n v="576"/>
    <n v="2025"/>
    <s v="Vipps"/>
    <d v="2025-04-02T00:00:00"/>
    <m/>
    <x v="20"/>
    <x v="20"/>
    <n v="10031"/>
    <s v="Vipps AS"/>
    <m/>
    <m/>
    <m/>
    <m/>
    <x v="0"/>
    <x v="0"/>
    <m/>
    <m/>
    <m/>
    <m/>
    <n v="0"/>
    <s v="Ingen avgiftsbehandling"/>
    <s v="Vipps"/>
    <n v="1965"/>
    <s v="NOK"/>
    <n v="1965"/>
    <m/>
    <s v="34854.21"/>
  </r>
  <r>
    <n v="579"/>
    <n v="2025"/>
    <n v="1875"/>
    <d v="2025-04-02T00:00:00"/>
    <m/>
    <x v="20"/>
    <x v="20"/>
    <m/>
    <m/>
    <n v="20032"/>
    <s v="Sandarcupen"/>
    <m/>
    <m/>
    <x v="0"/>
    <x v="0"/>
    <m/>
    <m/>
    <m/>
    <m/>
    <n v="0"/>
    <s v="Ingen avgiftsbehandling"/>
    <n v="1875"/>
    <n v="-1700"/>
    <s v="NOK"/>
    <n v="-1700"/>
    <m/>
    <s v="33154.21"/>
  </r>
  <r>
    <n v="576"/>
    <n v="2025"/>
    <s v="Vipps"/>
    <d v="2025-04-03T00:00:00"/>
    <m/>
    <x v="20"/>
    <x v="20"/>
    <n v="10031"/>
    <s v="Vipps AS"/>
    <m/>
    <m/>
    <m/>
    <m/>
    <x v="0"/>
    <x v="0"/>
    <m/>
    <m/>
    <m/>
    <m/>
    <n v="0"/>
    <s v="Ingen avgiftsbehandling"/>
    <s v="Vipps"/>
    <n v="4126.5"/>
    <s v="NOK"/>
    <n v="4126.5"/>
    <m/>
    <s v="37280.71"/>
  </r>
  <r>
    <n v="576"/>
    <n v="2025"/>
    <s v="Vipps"/>
    <d v="2025-04-07T00:00:00"/>
    <m/>
    <x v="20"/>
    <x v="20"/>
    <n v="10031"/>
    <s v="Vipps AS"/>
    <m/>
    <m/>
    <m/>
    <m/>
    <x v="0"/>
    <x v="0"/>
    <m/>
    <m/>
    <m/>
    <m/>
    <n v="0"/>
    <s v="Ingen avgiftsbehandling"/>
    <s v="Vipps"/>
    <n v="1375.5"/>
    <s v="NOK"/>
    <n v="1375.5"/>
    <m/>
    <s v="38656.21"/>
  </r>
  <r>
    <n v="576"/>
    <n v="2025"/>
    <s v="Vipps"/>
    <d v="2025-04-16T00:00:00"/>
    <m/>
    <x v="20"/>
    <x v="20"/>
    <n v="10031"/>
    <s v="Vipps AS"/>
    <m/>
    <m/>
    <m/>
    <m/>
    <x v="0"/>
    <x v="0"/>
    <m/>
    <m/>
    <m/>
    <m/>
    <n v="0"/>
    <s v="Ingen avgiftsbehandling"/>
    <s v="Vipps"/>
    <n v="1375.5"/>
    <s v="NOK"/>
    <n v="1375.5"/>
    <m/>
    <s v="40031.71"/>
  </r>
  <r>
    <n v="576"/>
    <n v="2025"/>
    <s v="Vipps"/>
    <d v="2025-04-16T00:00:00"/>
    <m/>
    <x v="20"/>
    <x v="20"/>
    <n v="10031"/>
    <s v="Vipps AS"/>
    <m/>
    <m/>
    <m/>
    <m/>
    <x v="0"/>
    <x v="0"/>
    <m/>
    <m/>
    <m/>
    <m/>
    <n v="0"/>
    <s v="Ingen avgiftsbehandling"/>
    <s v="Vipps"/>
    <n v="1375.5"/>
    <s v="NOK"/>
    <n v="1375.5"/>
    <m/>
    <s v="41407.21"/>
  </r>
  <r>
    <n v="576"/>
    <n v="2025"/>
    <s v="Vipps"/>
    <d v="2025-04-23T00:00:00"/>
    <m/>
    <x v="20"/>
    <x v="20"/>
    <n v="10031"/>
    <s v="Vipps AS"/>
    <m/>
    <m/>
    <m/>
    <m/>
    <x v="0"/>
    <x v="0"/>
    <m/>
    <m/>
    <m/>
    <m/>
    <n v="0"/>
    <s v="Ingen avgiftsbehandling"/>
    <s v="Vipps"/>
    <n v="1375.5"/>
    <s v="NOK"/>
    <n v="1375.5"/>
    <m/>
    <s v="42782.71"/>
  </r>
  <r>
    <n v="576"/>
    <n v="2025"/>
    <s v="Vipps"/>
    <d v="2025-04-23T00:00:00"/>
    <m/>
    <x v="20"/>
    <x v="20"/>
    <n v="10031"/>
    <s v="Vipps AS"/>
    <m/>
    <m/>
    <m/>
    <m/>
    <x v="0"/>
    <x v="0"/>
    <m/>
    <m/>
    <m/>
    <m/>
    <n v="0"/>
    <s v="Ingen avgiftsbehandling"/>
    <s v="Vipps"/>
    <n v="1375.5"/>
    <s v="NOK"/>
    <n v="1375.5"/>
    <m/>
    <s v="44158.21"/>
  </r>
  <r>
    <n v="1199"/>
    <n v="2025"/>
    <s v="Lotteripenger"/>
    <d v="2025-04-28T00:00:00"/>
    <m/>
    <x v="20"/>
    <x v="20"/>
    <m/>
    <m/>
    <m/>
    <m/>
    <m/>
    <m/>
    <x v="1"/>
    <x v="1"/>
    <m/>
    <m/>
    <m/>
    <m/>
    <n v="0"/>
    <s v="Ingen avgiftsbehandling"/>
    <s v="Lotteripenger"/>
    <n v="8658"/>
    <s v="NOK"/>
    <n v="8658"/>
    <m/>
    <s v="52816.21"/>
  </r>
  <r>
    <n v="900"/>
    <n v="2025"/>
    <s v="Kontoregulering"/>
    <d v="2025-05-07T00:00:00"/>
    <m/>
    <x v="20"/>
    <x v="20"/>
    <m/>
    <m/>
    <m/>
    <m/>
    <m/>
    <m/>
    <x v="0"/>
    <x v="0"/>
    <m/>
    <m/>
    <m/>
    <m/>
    <n v="0"/>
    <s v="Ingen avgiftsbehandling"/>
    <s v="Kontoregulering"/>
    <n v="-937"/>
    <s v="NOK"/>
    <n v="-937"/>
    <m/>
    <s v="51879.21"/>
  </r>
  <r>
    <n v="1200"/>
    <n v="2025"/>
    <s v="Sandar"/>
    <d v="2025-05-30T00:00:00"/>
    <m/>
    <x v="20"/>
    <x v="20"/>
    <m/>
    <m/>
    <n v="20032"/>
    <s v="Sandarcupen"/>
    <m/>
    <m/>
    <x v="0"/>
    <x v="0"/>
    <m/>
    <m/>
    <m/>
    <m/>
    <n v="0"/>
    <s v="Ingen avgiftsbehandling"/>
    <s v="Sandar"/>
    <n v="-18800"/>
    <s v="NOK"/>
    <n v="-18800"/>
    <m/>
    <s v="33079.21"/>
  </r>
  <r>
    <n v="1337"/>
    <n v="2025"/>
    <s v="1875/1882"/>
    <d v="2025-08-11T00:00:00"/>
    <m/>
    <x v="20"/>
    <x v="20"/>
    <m/>
    <m/>
    <m/>
    <m/>
    <m/>
    <m/>
    <x v="0"/>
    <x v="0"/>
    <m/>
    <m/>
    <m/>
    <m/>
    <n v="0"/>
    <s v="Ingen avgiftsbehandling"/>
    <s v="1875/1882"/>
    <n v="-776"/>
    <s v="NOK"/>
    <n v="-776"/>
    <m/>
    <s v="32303.21"/>
  </r>
  <r>
    <n v="1371"/>
    <n v="2025"/>
    <s v="Sandar"/>
    <d v="2025-08-12T00:00:00"/>
    <m/>
    <x v="20"/>
    <x v="20"/>
    <m/>
    <m/>
    <m/>
    <m/>
    <m/>
    <m/>
    <x v="1"/>
    <x v="1"/>
    <m/>
    <m/>
    <m/>
    <m/>
    <n v="0"/>
    <s v="Ingen avgiftsbehandling"/>
    <s v="Sandar"/>
    <n v="-5600"/>
    <s v="NOK"/>
    <n v="-5600"/>
    <m/>
    <s v="26703.21"/>
  </r>
  <r>
    <n v="1389"/>
    <n v="2025"/>
    <n v="1875"/>
    <d v="2025-08-19T00:00:00"/>
    <m/>
    <x v="20"/>
    <x v="20"/>
    <m/>
    <m/>
    <m/>
    <m/>
    <m/>
    <m/>
    <x v="1"/>
    <x v="1"/>
    <m/>
    <m/>
    <m/>
    <m/>
    <n v="0"/>
    <s v="Ingen avgiftsbehandling"/>
    <n v="1875"/>
    <n v="162"/>
    <s v="NOK"/>
    <n v="162"/>
    <m/>
    <s v="26865.21"/>
  </r>
  <r>
    <n v="1389"/>
    <n v="2025"/>
    <n v="1875"/>
    <d v="2025-08-20T00:00:00"/>
    <m/>
    <x v="20"/>
    <x v="20"/>
    <n v="10031"/>
    <s v="Vipps AS"/>
    <m/>
    <m/>
    <m/>
    <m/>
    <x v="0"/>
    <x v="0"/>
    <m/>
    <m/>
    <m/>
    <m/>
    <n v="0"/>
    <s v="Ingen avgiftsbehandling"/>
    <n v="1875"/>
    <n v="196.5"/>
    <s v="NOK"/>
    <n v="196.5"/>
    <m/>
    <s v="27061.71"/>
  </r>
  <r>
    <n v="1389"/>
    <n v="2025"/>
    <n v="1875"/>
    <d v="2025-08-20T00:00:00"/>
    <m/>
    <x v="20"/>
    <x v="20"/>
    <m/>
    <m/>
    <n v="20032"/>
    <s v="Sandarcupen"/>
    <m/>
    <m/>
    <x v="0"/>
    <x v="0"/>
    <m/>
    <m/>
    <m/>
    <m/>
    <n v="0"/>
    <s v="Ingen avgiftsbehandling"/>
    <n v="1875"/>
    <n v="-800"/>
    <s v="NOK"/>
    <n v="-800"/>
    <m/>
    <s v="26261.71"/>
  </r>
  <r>
    <n v="1554"/>
    <n v="2025"/>
    <n v="1875"/>
    <d v="2025-09-01T00:00:00"/>
    <m/>
    <x v="20"/>
    <x v="20"/>
    <m/>
    <m/>
    <m/>
    <m/>
    <m/>
    <m/>
    <x v="0"/>
    <x v="0"/>
    <m/>
    <m/>
    <m/>
    <m/>
    <n v="0"/>
    <s v="Ingen avgiftsbehandling"/>
    <n v="1875"/>
    <n v="700"/>
    <s v="NOK"/>
    <n v="700"/>
    <m/>
    <s v="26961.71"/>
  </r>
  <r>
    <n v="1554"/>
    <n v="2025"/>
    <n v="1875"/>
    <d v="2025-09-01T00:00:00"/>
    <m/>
    <x v="20"/>
    <x v="20"/>
    <m/>
    <m/>
    <n v="20214"/>
    <s v="Silje Øvergaard-Olsen"/>
    <m/>
    <m/>
    <x v="0"/>
    <x v="0"/>
    <m/>
    <m/>
    <m/>
    <m/>
    <n v="0"/>
    <s v="Ingen avgiftsbehandling"/>
    <n v="1875"/>
    <n v="-369"/>
    <s v="NOK"/>
    <n v="-369"/>
    <m/>
    <s v="26592.71"/>
  </r>
  <r>
    <n v="1554"/>
    <n v="2025"/>
    <n v="1875"/>
    <d v="2025-09-01T00:00:00"/>
    <m/>
    <x v="20"/>
    <x v="20"/>
    <n v="10031"/>
    <s v="Vipps AS"/>
    <m/>
    <m/>
    <m/>
    <m/>
    <x v="0"/>
    <x v="0"/>
    <m/>
    <m/>
    <m/>
    <m/>
    <n v="0"/>
    <s v="Ingen avgiftsbehandling"/>
    <n v="1875"/>
    <n v="14274.87"/>
    <s v="NOK"/>
    <n v="14274.87"/>
    <m/>
    <s v="40867.58"/>
  </r>
  <r>
    <n v="1612"/>
    <n v="2025"/>
    <n v="1882"/>
    <d v="2025-09-08T00:00:00"/>
    <m/>
    <x v="20"/>
    <x v="20"/>
    <m/>
    <m/>
    <m/>
    <m/>
    <m/>
    <m/>
    <x v="0"/>
    <x v="0"/>
    <m/>
    <m/>
    <m/>
    <m/>
    <n v="0"/>
    <s v="Ingen avgiftsbehandling"/>
    <n v="1882"/>
    <n v="5825"/>
    <s v="NOK"/>
    <n v="5825"/>
    <m/>
    <s v="46692.58"/>
  </r>
  <r>
    <n v="1618"/>
    <n v="2025"/>
    <n v="1875"/>
    <d v="2025-09-08T00:00:00"/>
    <m/>
    <x v="20"/>
    <x v="20"/>
    <m/>
    <m/>
    <n v="20529"/>
    <s v="Lier Paintball AS"/>
    <m/>
    <m/>
    <x v="0"/>
    <x v="0"/>
    <m/>
    <m/>
    <m/>
    <m/>
    <n v="0"/>
    <s v="Ingen avgiftsbehandling"/>
    <n v="1875"/>
    <n v="-9425"/>
    <s v="NOK"/>
    <n v="-9425"/>
    <m/>
    <s v="37267.58"/>
  </r>
  <r>
    <n v="1613"/>
    <n v="2025"/>
    <n v="1875"/>
    <d v="2025-09-10T00:00:00"/>
    <m/>
    <x v="20"/>
    <x v="20"/>
    <m/>
    <m/>
    <m/>
    <m/>
    <m/>
    <m/>
    <x v="0"/>
    <x v="0"/>
    <m/>
    <m/>
    <m/>
    <m/>
    <n v="0"/>
    <s v="Ingen avgiftsbehandling"/>
    <n v="1875"/>
    <n v="2773"/>
    <s v="NOK"/>
    <n v="2773"/>
    <m/>
    <s v="40040.58"/>
  </r>
  <r>
    <n v="1613"/>
    <n v="2025"/>
    <n v="1875"/>
    <d v="2025-09-10T00:00:00"/>
    <m/>
    <x v="20"/>
    <x v="20"/>
    <n v="10031"/>
    <s v="Vipps AS"/>
    <m/>
    <m/>
    <m/>
    <m/>
    <x v="0"/>
    <x v="0"/>
    <m/>
    <m/>
    <m/>
    <m/>
    <n v="0"/>
    <s v="Ingen avgiftsbehandling"/>
    <n v="1875"/>
    <n v="952.04"/>
    <s v="NOK"/>
    <n v="952.04"/>
    <m/>
    <s v="40992.62"/>
  </r>
  <r>
    <n v="2469"/>
    <n v="2025"/>
    <s v="reguleringer"/>
    <d v="2025-12-22T00:00:00"/>
    <m/>
    <x v="20"/>
    <x v="20"/>
    <m/>
    <m/>
    <m/>
    <m/>
    <m/>
    <m/>
    <x v="0"/>
    <x v="0"/>
    <m/>
    <m/>
    <m/>
    <m/>
    <n v="0"/>
    <s v="Ingen avgiftsbehandling"/>
    <s v="reguleringer"/>
    <n v="-620"/>
    <s v="NOK"/>
    <n v="-620"/>
    <m/>
    <s v="40372.62"/>
  </r>
  <r>
    <m/>
    <m/>
    <m/>
    <d v="2025-01-01T00:00:00"/>
    <m/>
    <x v="21"/>
    <x v="21"/>
    <m/>
    <m/>
    <m/>
    <m/>
    <m/>
    <m/>
    <x v="0"/>
    <x v="0"/>
    <m/>
    <m/>
    <m/>
    <m/>
    <m/>
    <m/>
    <s v="Inngående saldo"/>
    <n v="9372.0499999999993"/>
    <m/>
    <m/>
    <m/>
    <s v="9372.05"/>
  </r>
  <r>
    <n v="70"/>
    <n v="2025"/>
    <m/>
    <d v="2025-01-23T00:00:00"/>
    <m/>
    <x v="21"/>
    <x v="21"/>
    <m/>
    <m/>
    <m/>
    <m/>
    <m/>
    <m/>
    <x v="0"/>
    <x v="0"/>
    <m/>
    <m/>
    <m/>
    <m/>
    <n v="0"/>
    <s v="Ingen avgiftsbehandling"/>
    <m/>
    <n v="1952"/>
    <s v="NOK"/>
    <n v="1952"/>
    <m/>
    <s v="11324.05"/>
  </r>
  <r>
    <n v="70"/>
    <n v="2025"/>
    <m/>
    <d v="2025-01-23T00:00:00"/>
    <m/>
    <x v="21"/>
    <x v="21"/>
    <n v="10031"/>
    <s v="Vipps AS"/>
    <m/>
    <m/>
    <m/>
    <m/>
    <x v="0"/>
    <x v="0"/>
    <m/>
    <m/>
    <m/>
    <m/>
    <n v="0"/>
    <s v="Ingen avgiftsbehandling"/>
    <m/>
    <n v="486.34"/>
    <s v="NOK"/>
    <n v="486.34"/>
    <m/>
    <s v="11810.39"/>
  </r>
  <r>
    <n v="228"/>
    <n v="2025"/>
    <s v="Nordkak fortjenste"/>
    <d v="2025-02-05T00:00:00"/>
    <m/>
    <x v="21"/>
    <x v="21"/>
    <m/>
    <m/>
    <m/>
    <m/>
    <m/>
    <m/>
    <x v="1"/>
    <x v="1"/>
    <m/>
    <m/>
    <m/>
    <m/>
    <n v="0"/>
    <s v="Ingen avgiftsbehandling"/>
    <s v="Nordkak fortjenste"/>
    <n v="12160"/>
    <s v="NOK"/>
    <n v="12160"/>
    <m/>
    <s v="23970.39"/>
  </r>
  <r>
    <n v="580"/>
    <n v="2025"/>
    <n v="1876"/>
    <d v="2025-03-20T00:00:00"/>
    <m/>
    <x v="21"/>
    <x v="21"/>
    <m/>
    <m/>
    <n v="20212"/>
    <s v="Vihvi Margrethe Boye"/>
    <m/>
    <m/>
    <x v="0"/>
    <x v="0"/>
    <m/>
    <m/>
    <m/>
    <m/>
    <n v="0"/>
    <s v="Ingen avgiftsbehandling"/>
    <n v="1876"/>
    <n v="-972"/>
    <s v="NOK"/>
    <n v="-972"/>
    <m/>
    <s v="22998.39"/>
  </r>
  <r>
    <n v="580"/>
    <n v="2025"/>
    <n v="1876"/>
    <d v="2025-04-09T00:00:00"/>
    <m/>
    <x v="21"/>
    <x v="21"/>
    <m/>
    <m/>
    <n v="20239"/>
    <s v="Jonathan Duesund"/>
    <m/>
    <m/>
    <x v="0"/>
    <x v="0"/>
    <m/>
    <m/>
    <m/>
    <m/>
    <n v="0"/>
    <s v="Ingen avgiftsbehandling"/>
    <n v="1876"/>
    <n v="-150"/>
    <s v="NOK"/>
    <n v="-150"/>
    <m/>
    <s v="22848.39"/>
  </r>
  <r>
    <n v="580"/>
    <n v="2025"/>
    <n v="1876"/>
    <d v="2025-04-09T00:00:00"/>
    <m/>
    <x v="21"/>
    <x v="21"/>
    <m/>
    <m/>
    <n v="20037"/>
    <s v="Emil Gjerde"/>
    <m/>
    <m/>
    <x v="0"/>
    <x v="0"/>
    <m/>
    <m/>
    <m/>
    <m/>
    <n v="0"/>
    <s v="Ingen avgiftsbehandling"/>
    <n v="1876"/>
    <n v="-150"/>
    <s v="NOK"/>
    <n v="-150"/>
    <m/>
    <s v="22698.39"/>
  </r>
  <r>
    <n v="1303"/>
    <n v="2025"/>
    <s v="Wilhelm Dahle domemr regning april 2025.pdf"/>
    <d v="2025-04-25T00:00:00"/>
    <m/>
    <x v="21"/>
    <x v="21"/>
    <m/>
    <m/>
    <m/>
    <m/>
    <m/>
    <m/>
    <x v="1"/>
    <x v="1"/>
    <m/>
    <m/>
    <m/>
    <m/>
    <n v="0"/>
    <s v="Ingen avgiftsbehandling"/>
    <s v="Wilhelm Dahle domemr regning april 2025.pdf"/>
    <n v="-150"/>
    <s v="NOK"/>
    <n v="-150"/>
    <m/>
    <s v="22548.39"/>
  </r>
  <r>
    <n v="1208"/>
    <n v="2025"/>
    <m/>
    <d v="2025-05-07T00:00:00"/>
    <m/>
    <x v="21"/>
    <x v="21"/>
    <m/>
    <m/>
    <n v="20239"/>
    <s v="Jonathan Duesund"/>
    <m/>
    <m/>
    <x v="0"/>
    <x v="0"/>
    <m/>
    <m/>
    <m/>
    <m/>
    <n v="0"/>
    <s v="Ingen avgiftsbehandling"/>
    <m/>
    <n v="-150"/>
    <s v="NOK"/>
    <n v="-150"/>
    <m/>
    <s v="22398.39"/>
  </r>
  <r>
    <n v="1302"/>
    <n v="2025"/>
    <s v="Dommer regning Elias Jama mai 2025.pdf"/>
    <d v="2025-05-09T00:00:00"/>
    <m/>
    <x v="21"/>
    <x v="21"/>
    <m/>
    <m/>
    <m/>
    <m/>
    <m/>
    <m/>
    <x v="1"/>
    <x v="1"/>
    <m/>
    <m/>
    <m/>
    <m/>
    <n v="0"/>
    <s v="Ingen avgiftsbehandling"/>
    <s v="Dommer regning Elias Jama mai 2025.pdf"/>
    <n v="-150"/>
    <s v="NOK"/>
    <n v="-150"/>
    <m/>
    <s v="22248.39"/>
  </r>
  <r>
    <n v="901"/>
    <n v="2025"/>
    <n v="1876"/>
    <d v="2025-05-15T00:00:00"/>
    <m/>
    <x v="21"/>
    <x v="21"/>
    <m/>
    <m/>
    <n v="20464"/>
    <s v="Tobias Håland Stillerud"/>
    <m/>
    <m/>
    <x v="0"/>
    <x v="0"/>
    <m/>
    <m/>
    <m/>
    <m/>
    <n v="0"/>
    <s v="Ingen avgiftsbehandling"/>
    <n v="1876"/>
    <n v="-150"/>
    <s v="NOK"/>
    <n v="-150"/>
    <m/>
    <s v="22098.39"/>
  </r>
  <r>
    <n v="902"/>
    <n v="2025"/>
    <n v="1876"/>
    <d v="2025-05-21T00:00:00"/>
    <m/>
    <x v="21"/>
    <x v="21"/>
    <m/>
    <m/>
    <n v="20030"/>
    <s v="Julie Wee"/>
    <m/>
    <m/>
    <x v="0"/>
    <x v="0"/>
    <m/>
    <m/>
    <m/>
    <m/>
    <n v="0"/>
    <s v="Ingen avgiftsbehandling"/>
    <n v="1876"/>
    <n v="-150"/>
    <s v="NOK"/>
    <n v="-150"/>
    <m/>
    <s v="21948.39"/>
  </r>
  <r>
    <n v="1209"/>
    <n v="2025"/>
    <m/>
    <d v="2025-06-04T00:00:00"/>
    <m/>
    <x v="21"/>
    <x v="21"/>
    <m/>
    <m/>
    <n v="20482"/>
    <s v="Wilhelm Eliassen"/>
    <m/>
    <m/>
    <x v="0"/>
    <x v="0"/>
    <m/>
    <m/>
    <m/>
    <m/>
    <n v="0"/>
    <s v="Ingen avgiftsbehandling"/>
    <m/>
    <n v="-150"/>
    <s v="NOK"/>
    <n v="-150"/>
    <m/>
    <s v="21798.39"/>
  </r>
  <r>
    <n v="994"/>
    <n v="2025"/>
    <s v="G2016, 4999"/>
    <d v="2025-06-06T00:00:00"/>
    <m/>
    <x v="21"/>
    <x v="21"/>
    <m/>
    <m/>
    <m/>
    <m/>
    <m/>
    <m/>
    <x v="0"/>
    <x v="0"/>
    <m/>
    <m/>
    <m/>
    <m/>
    <n v="0"/>
    <s v="Ingen avgiftsbehandling"/>
    <s v="G2016, 4999"/>
    <n v="-420"/>
    <s v="NOK"/>
    <n v="-420"/>
    <m/>
    <s v="21378.39"/>
  </r>
  <r>
    <n v="1208"/>
    <n v="2025"/>
    <m/>
    <d v="2025-06-11T00:00:00"/>
    <m/>
    <x v="21"/>
    <x v="21"/>
    <m/>
    <m/>
    <n v="20239"/>
    <s v="Jonathan Duesund"/>
    <m/>
    <m/>
    <x v="0"/>
    <x v="0"/>
    <m/>
    <m/>
    <m/>
    <m/>
    <n v="0"/>
    <s v="Ingen avgiftsbehandling"/>
    <m/>
    <n v="-150"/>
    <s v="NOK"/>
    <n v="-150"/>
    <m/>
    <s v="21228.39"/>
  </r>
  <r>
    <n v="1301"/>
    <n v="2025"/>
    <s v="Elias Jama dommer regning juni 2025.pdf"/>
    <d v="2025-06-19T00:00:00"/>
    <m/>
    <x v="21"/>
    <x v="21"/>
    <m/>
    <m/>
    <m/>
    <m/>
    <m/>
    <m/>
    <x v="1"/>
    <x v="1"/>
    <m/>
    <m/>
    <m/>
    <m/>
    <n v="0"/>
    <s v="Ingen avgiftsbehandling"/>
    <s v="Elias Jama dommer regning juni 2025.pdf"/>
    <n v="-150"/>
    <s v="NOK"/>
    <n v="-150"/>
    <m/>
    <s v="21078.39"/>
  </r>
  <r>
    <n v="1390"/>
    <n v="2025"/>
    <s v="7663dab0-6739-41e5-b446-a1c2a484e033.pdf"/>
    <d v="2025-08-20T00:00:00"/>
    <m/>
    <x v="21"/>
    <x v="21"/>
    <m/>
    <m/>
    <m/>
    <m/>
    <m/>
    <m/>
    <x v="1"/>
    <x v="1"/>
    <m/>
    <m/>
    <m/>
    <m/>
    <n v="0"/>
    <s v="Ingen avgiftsbehandling"/>
    <s v="7663dab0-6739-41e5-b446-a1c2a484e033.pdf"/>
    <n v="276"/>
    <s v="NOK"/>
    <n v="276"/>
    <m/>
    <s v="21354.39"/>
  </r>
  <r>
    <n v="1390"/>
    <n v="2025"/>
    <s v="7663dab0-6739-41e5-b446-a1c2a484e033.pdf"/>
    <d v="2025-08-20T00:00:00"/>
    <m/>
    <x v="21"/>
    <x v="21"/>
    <m/>
    <m/>
    <m/>
    <m/>
    <m/>
    <m/>
    <x v="0"/>
    <x v="0"/>
    <m/>
    <m/>
    <m/>
    <m/>
    <n v="0"/>
    <s v="Ingen avgiftsbehandling"/>
    <s v="7663dab0-6739-41e5-b446-a1c2a484e033.pdf"/>
    <n v="-2500"/>
    <s v="NOK"/>
    <n v="-2500"/>
    <m/>
    <s v="18854.39"/>
  </r>
  <r>
    <n v="1464"/>
    <n v="2025"/>
    <n v="1876"/>
    <d v="2025-08-21T00:00:00"/>
    <m/>
    <x v="21"/>
    <x v="21"/>
    <m/>
    <m/>
    <n v="20212"/>
    <s v="Vihvi Margrethe Boye"/>
    <m/>
    <m/>
    <x v="0"/>
    <x v="0"/>
    <m/>
    <m/>
    <m/>
    <m/>
    <n v="0"/>
    <s v="Ingen avgiftsbehandling"/>
    <n v="1876"/>
    <n v="-750"/>
    <s v="NOK"/>
    <n v="-750"/>
    <m/>
    <s v="18104.39"/>
  </r>
  <r>
    <n v="1464"/>
    <n v="2025"/>
    <n v="1876"/>
    <d v="2025-08-22T00:00:00"/>
    <m/>
    <x v="21"/>
    <x v="21"/>
    <m/>
    <m/>
    <n v="20464"/>
    <s v="Tobias Håland Stillerud"/>
    <m/>
    <m/>
    <x v="0"/>
    <x v="0"/>
    <m/>
    <m/>
    <m/>
    <m/>
    <n v="0"/>
    <s v="Ingen avgiftsbehandling"/>
    <n v="1876"/>
    <n v="-150"/>
    <s v="NOK"/>
    <n v="-150"/>
    <m/>
    <s v="17954.39"/>
  </r>
  <r>
    <n v="1472"/>
    <n v="2025"/>
    <n v="1876"/>
    <d v="2025-08-27T00:00:00"/>
    <m/>
    <x v="21"/>
    <x v="21"/>
    <m/>
    <m/>
    <n v="20037"/>
    <s v="Emil Gjerde"/>
    <m/>
    <m/>
    <x v="0"/>
    <x v="0"/>
    <m/>
    <m/>
    <m/>
    <m/>
    <n v="0"/>
    <s v="Ingen avgiftsbehandling"/>
    <n v="1876"/>
    <n v="-150"/>
    <s v="NOK"/>
    <n v="-150"/>
    <m/>
    <s v="17804.39"/>
  </r>
  <r>
    <n v="1555"/>
    <n v="2025"/>
    <n v="1876"/>
    <d v="2025-09-05T00:00:00"/>
    <m/>
    <x v="21"/>
    <x v="21"/>
    <m/>
    <m/>
    <n v="20482"/>
    <s v="Wilhelm Eliassen"/>
    <m/>
    <m/>
    <x v="0"/>
    <x v="0"/>
    <m/>
    <m/>
    <m/>
    <m/>
    <n v="0"/>
    <s v="Ingen avgiftsbehandling"/>
    <n v="1876"/>
    <n v="-150"/>
    <s v="NOK"/>
    <n v="-150"/>
    <m/>
    <s v="17654.39"/>
  </r>
  <r>
    <n v="1614"/>
    <n v="2025"/>
    <n v="1876"/>
    <d v="2025-09-10T00:00:00"/>
    <m/>
    <x v="21"/>
    <x v="21"/>
    <m/>
    <m/>
    <n v="20239"/>
    <s v="Jonathan Duesund"/>
    <m/>
    <m/>
    <x v="0"/>
    <x v="0"/>
    <m/>
    <m/>
    <m/>
    <m/>
    <n v="0"/>
    <s v="Ingen avgiftsbehandling"/>
    <n v="1876"/>
    <n v="-150"/>
    <s v="NOK"/>
    <n v="-150"/>
    <m/>
    <s v="17504.39"/>
  </r>
  <r>
    <n v="1668"/>
    <n v="2025"/>
    <m/>
    <d v="2025-09-18T00:00:00"/>
    <m/>
    <x v="21"/>
    <x v="21"/>
    <m/>
    <m/>
    <m/>
    <m/>
    <n v="1346"/>
    <s v="Emil Smith Gjerde"/>
    <x v="0"/>
    <x v="0"/>
    <m/>
    <m/>
    <m/>
    <m/>
    <n v="0"/>
    <s v="Ingen avgiftsbehandling"/>
    <m/>
    <n v="-150"/>
    <s v="NOK"/>
    <n v="-150"/>
    <m/>
    <s v="17354.39"/>
  </r>
  <r>
    <n v="1768"/>
    <n v="2025"/>
    <n v="1876"/>
    <d v="2025-09-25T00:00:00"/>
    <m/>
    <x v="21"/>
    <x v="21"/>
    <m/>
    <m/>
    <n v="20535"/>
    <s v="Oscar Glåmseter"/>
    <m/>
    <m/>
    <x v="0"/>
    <x v="0"/>
    <m/>
    <m/>
    <m/>
    <m/>
    <n v="0"/>
    <s v="Ingen avgiftsbehandling"/>
    <n v="1876"/>
    <n v="-150"/>
    <s v="NOK"/>
    <n v="-150"/>
    <m/>
    <s v="17204.39"/>
  </r>
  <r>
    <n v="1768"/>
    <n v="2025"/>
    <n v="1876"/>
    <d v="2025-09-26T00:00:00"/>
    <m/>
    <x v="21"/>
    <x v="21"/>
    <m/>
    <m/>
    <n v="20544"/>
    <s v="Elias Jama"/>
    <m/>
    <m/>
    <x v="0"/>
    <x v="0"/>
    <m/>
    <m/>
    <m/>
    <m/>
    <n v="0"/>
    <s v="Ingen avgiftsbehandling"/>
    <n v="1876"/>
    <n v="-150"/>
    <s v="NOK"/>
    <n v="-150"/>
    <m/>
    <s v="17054.39"/>
  </r>
  <r>
    <n v="1898"/>
    <n v="2025"/>
    <s v="Betlainger"/>
    <d v="2025-10-10T00:00:00"/>
    <m/>
    <x v="21"/>
    <x v="21"/>
    <m/>
    <m/>
    <n v="20482"/>
    <s v="Wilhelm Eliassen"/>
    <m/>
    <m/>
    <x v="0"/>
    <x v="0"/>
    <m/>
    <m/>
    <m/>
    <m/>
    <n v="0"/>
    <s v="Ingen avgiftsbehandling"/>
    <s v="Betlainger"/>
    <n v="-150"/>
    <s v="NOK"/>
    <n v="-150"/>
    <m/>
    <s v="16904.39"/>
  </r>
  <r>
    <n v="1911"/>
    <n v="2025"/>
    <n v="1997"/>
    <d v="2025-10-15T00:00:00"/>
    <m/>
    <x v="21"/>
    <x v="21"/>
    <m/>
    <m/>
    <m/>
    <m/>
    <m/>
    <m/>
    <x v="0"/>
    <x v="0"/>
    <m/>
    <m/>
    <m/>
    <m/>
    <n v="0"/>
    <s v="Ingen avgiftsbehandling"/>
    <n v="1997"/>
    <n v="150"/>
    <s v="NOK"/>
    <n v="150"/>
    <m/>
    <s v="17054.39"/>
  </r>
  <r>
    <n v="1911"/>
    <n v="2025"/>
    <n v="1997"/>
    <d v="2025-10-15T00:00:00"/>
    <m/>
    <x v="21"/>
    <x v="21"/>
    <m/>
    <m/>
    <m/>
    <m/>
    <m/>
    <m/>
    <x v="0"/>
    <x v="0"/>
    <m/>
    <m/>
    <m/>
    <m/>
    <n v="0"/>
    <s v="Ingen avgiftsbehandling"/>
    <n v="1997"/>
    <n v="150"/>
    <s v="NOK"/>
    <n v="150"/>
    <m/>
    <s v="17204.39"/>
  </r>
  <r>
    <n v="1938"/>
    <n v="2025"/>
    <s v="Betalinger fra diverse konti"/>
    <d v="2025-10-17T00:00:00"/>
    <m/>
    <x v="21"/>
    <x v="21"/>
    <m/>
    <m/>
    <n v="20544"/>
    <s v="Elias Jama"/>
    <m/>
    <m/>
    <x v="0"/>
    <x v="0"/>
    <m/>
    <m/>
    <m/>
    <m/>
    <n v="0"/>
    <s v="Ingen avgiftsbehandling"/>
    <s v="Betalinger fra diverse konti"/>
    <n v="-150"/>
    <s v="NOK"/>
    <n v="-150"/>
    <m/>
    <s v="17054.39"/>
  </r>
  <r>
    <n v="1977"/>
    <n v="2025"/>
    <n v="1876"/>
    <d v="2025-10-20T00:00:00"/>
    <m/>
    <x v="21"/>
    <x v="21"/>
    <m/>
    <m/>
    <n v="20212"/>
    <s v="Vihvi Margrethe Boye"/>
    <m/>
    <m/>
    <x v="0"/>
    <x v="0"/>
    <m/>
    <m/>
    <m/>
    <m/>
    <n v="0"/>
    <s v="Ingen avgiftsbehandling"/>
    <n v="1876"/>
    <n v="-3000"/>
    <s v="NOK"/>
    <n v="-3000"/>
    <m/>
    <s v="14054.39"/>
  </r>
  <r>
    <n v="1977"/>
    <n v="2025"/>
    <n v="1876"/>
    <d v="2025-10-24T00:00:00"/>
    <m/>
    <x v="21"/>
    <x v="21"/>
    <m/>
    <m/>
    <n v="20464"/>
    <s v="Tobias Håland Stillerud"/>
    <m/>
    <m/>
    <x v="0"/>
    <x v="0"/>
    <m/>
    <m/>
    <m/>
    <m/>
    <n v="0"/>
    <s v="Ingen avgiftsbehandling"/>
    <n v="1876"/>
    <n v="-150"/>
    <s v="NOK"/>
    <n v="-150"/>
    <m/>
    <s v="13904.39"/>
  </r>
  <r>
    <n v="2122"/>
    <n v="2025"/>
    <m/>
    <d v="2025-11-11T00:00:00"/>
    <m/>
    <x v="21"/>
    <x v="21"/>
    <n v="10031"/>
    <s v="Vipps AS"/>
    <m/>
    <m/>
    <m/>
    <m/>
    <x v="0"/>
    <x v="0"/>
    <m/>
    <m/>
    <m/>
    <m/>
    <n v="0"/>
    <s v="Ingen avgiftsbehandling"/>
    <s v="Vipps"/>
    <n v="491.25"/>
    <s v="NOK"/>
    <n v="491.25"/>
    <m/>
    <s v="14395.64"/>
  </r>
  <r>
    <n v="2127"/>
    <n v="2025"/>
    <m/>
    <d v="2025-11-11T00:00:00"/>
    <m/>
    <x v="21"/>
    <x v="21"/>
    <m/>
    <m/>
    <n v="20212"/>
    <s v="Vihvi Margrethe Boye"/>
    <m/>
    <m/>
    <x v="0"/>
    <x v="0"/>
    <m/>
    <m/>
    <m/>
    <m/>
    <n v="0"/>
    <s v="Ingen avgiftsbehandling"/>
    <m/>
    <n v="-1393"/>
    <s v="NOK"/>
    <n v="-1393"/>
    <m/>
    <s v="13002.64"/>
  </r>
  <r>
    <m/>
    <m/>
    <m/>
    <d v="2025-01-01T00:00:00"/>
    <m/>
    <x v="22"/>
    <x v="22"/>
    <m/>
    <m/>
    <m/>
    <m/>
    <m/>
    <m/>
    <x v="0"/>
    <x v="0"/>
    <m/>
    <m/>
    <m/>
    <m/>
    <m/>
    <m/>
    <s v="Inngående saldo"/>
    <n v="1534.33"/>
    <m/>
    <m/>
    <m/>
    <s v="1534.33"/>
  </r>
  <r>
    <n v="1601"/>
    <n v="2025"/>
    <n v="1955"/>
    <d v="2025-09-12T00:00:00"/>
    <m/>
    <x v="22"/>
    <x v="22"/>
    <m/>
    <m/>
    <m/>
    <m/>
    <m/>
    <m/>
    <x v="0"/>
    <x v="0"/>
    <m/>
    <m/>
    <m/>
    <m/>
    <n v="0"/>
    <s v="Ingen avgiftsbehandling"/>
    <n v="1955"/>
    <n v="-1534.33"/>
    <s v="NOK"/>
    <n v="-1534.33"/>
    <m/>
    <s v="0.00"/>
  </r>
  <r>
    <m/>
    <m/>
    <m/>
    <d v="2025-01-01T00:00:00"/>
    <m/>
    <x v="23"/>
    <x v="23"/>
    <m/>
    <m/>
    <m/>
    <m/>
    <m/>
    <m/>
    <x v="0"/>
    <x v="0"/>
    <m/>
    <m/>
    <m/>
    <m/>
    <m/>
    <m/>
    <s v="Inngående saldo"/>
    <n v="67364.679999999993"/>
    <m/>
    <m/>
    <m/>
    <s v="67364.68"/>
  </r>
  <r>
    <n v="70"/>
    <n v="2025"/>
    <m/>
    <d v="2025-01-23T00:00:00"/>
    <m/>
    <x v="23"/>
    <x v="23"/>
    <m/>
    <m/>
    <m/>
    <m/>
    <m/>
    <m/>
    <x v="0"/>
    <x v="0"/>
    <m/>
    <m/>
    <m/>
    <m/>
    <n v="0"/>
    <s v="Ingen avgiftsbehandling"/>
    <m/>
    <n v="1952"/>
    <s v="NOK"/>
    <n v="1952"/>
    <m/>
    <s v="69316.68"/>
  </r>
  <r>
    <n v="233"/>
    <n v="2025"/>
    <n v="1880"/>
    <d v="2025-02-03T00:00:00"/>
    <m/>
    <x v="23"/>
    <x v="23"/>
    <m/>
    <m/>
    <n v="20156"/>
    <s v="Monica Smith"/>
    <m/>
    <m/>
    <x v="0"/>
    <x v="0"/>
    <m/>
    <m/>
    <m/>
    <m/>
    <n v="0"/>
    <s v="Ingen avgiftsbehandling"/>
    <n v="1880"/>
    <n v="-16180.5"/>
    <s v="NOK"/>
    <n v="-16180.5"/>
    <m/>
    <s v="53136.18"/>
  </r>
  <r>
    <n v="662"/>
    <n v="2025"/>
    <s v="Reversering av bilag 233-2025. 1880"/>
    <d v="2025-02-03T00:00:00"/>
    <m/>
    <x v="23"/>
    <x v="23"/>
    <m/>
    <m/>
    <n v="20156"/>
    <s v="Monica Smith"/>
    <m/>
    <m/>
    <x v="0"/>
    <x v="0"/>
    <m/>
    <m/>
    <m/>
    <m/>
    <n v="0"/>
    <s v="Ingen avgiftsbehandling"/>
    <s v="Reversering av bilag 233-2025. 1880"/>
    <n v="16180.5"/>
    <s v="NOK"/>
    <n v="16180.5"/>
    <m/>
    <s v="69316.68"/>
  </r>
  <r>
    <n v="804"/>
    <n v="2025"/>
    <s v="1.jpg"/>
    <d v="2025-02-03T00:00:00"/>
    <m/>
    <x v="23"/>
    <x v="23"/>
    <m/>
    <m/>
    <m/>
    <m/>
    <m/>
    <m/>
    <x v="1"/>
    <x v="1"/>
    <m/>
    <m/>
    <m/>
    <m/>
    <n v="0"/>
    <s v="Ingen avgiftsbehandling"/>
    <s v="1.jpg"/>
    <n v="-2000"/>
    <s v="NOK"/>
    <n v="-2000"/>
    <m/>
    <s v="67316.68"/>
  </r>
  <r>
    <n v="861"/>
    <n v="2025"/>
    <s v="Utleggsskjema Jenter2013 Kick off.pdf"/>
    <d v="2025-02-03T00:00:00"/>
    <m/>
    <x v="23"/>
    <x v="23"/>
    <m/>
    <m/>
    <m/>
    <m/>
    <m/>
    <m/>
    <x v="1"/>
    <x v="1"/>
    <m/>
    <m/>
    <m/>
    <m/>
    <n v="0"/>
    <s v="Ingen avgiftsbehandling"/>
    <s v="Utleggsskjema Jenter2013 Kick off.pdf"/>
    <n v="-16180.5"/>
    <s v="NOK"/>
    <n v="-16180.5"/>
    <m/>
    <s v="51136.18"/>
  </r>
  <r>
    <n v="581"/>
    <n v="2025"/>
    <n v="1880"/>
    <d v="2025-03-03T00:00:00"/>
    <m/>
    <x v="23"/>
    <x v="23"/>
    <m/>
    <m/>
    <n v="20408"/>
    <s v="Ping Services AS"/>
    <m/>
    <m/>
    <x v="0"/>
    <x v="0"/>
    <m/>
    <m/>
    <m/>
    <m/>
    <n v="0"/>
    <s v="Ingen avgiftsbehandling"/>
    <n v="1880"/>
    <n v="-2022"/>
    <s v="NOK"/>
    <n v="-2022"/>
    <m/>
    <s v="49114.18"/>
  </r>
  <r>
    <n v="581"/>
    <n v="2025"/>
    <n v="1880"/>
    <d v="2025-03-14T00:00:00"/>
    <m/>
    <x v="23"/>
    <x v="23"/>
    <m/>
    <m/>
    <n v="20107"/>
    <s v="Kristian Håland Wee"/>
    <m/>
    <m/>
    <x v="0"/>
    <x v="0"/>
    <m/>
    <m/>
    <m/>
    <m/>
    <n v="0"/>
    <s v="Ingen avgiftsbehandling"/>
    <n v="1880"/>
    <n v="-4563"/>
    <s v="NOK"/>
    <n v="-4563"/>
    <m/>
    <s v="44551.18"/>
  </r>
  <r>
    <n v="581"/>
    <n v="2025"/>
    <n v="1880"/>
    <d v="2025-03-17T00:00:00"/>
    <m/>
    <x v="23"/>
    <x v="23"/>
    <m/>
    <m/>
    <n v="20107"/>
    <s v="Kristian Håland Wee"/>
    <m/>
    <m/>
    <x v="0"/>
    <x v="0"/>
    <m/>
    <m/>
    <m/>
    <m/>
    <n v="0"/>
    <s v="Ingen avgiftsbehandling"/>
    <n v="1880"/>
    <n v="-885"/>
    <s v="NOK"/>
    <n v="-885"/>
    <m/>
    <s v="43666.18"/>
  </r>
  <r>
    <n v="581"/>
    <n v="2025"/>
    <n v="1880"/>
    <d v="2025-04-22T00:00:00"/>
    <m/>
    <x v="23"/>
    <x v="23"/>
    <m/>
    <m/>
    <n v="20408"/>
    <s v="Ping Services AS"/>
    <m/>
    <m/>
    <x v="0"/>
    <x v="0"/>
    <m/>
    <m/>
    <m/>
    <m/>
    <n v="0"/>
    <s v="Ingen avgiftsbehandling"/>
    <n v="1880"/>
    <n v="-21622"/>
    <s v="NOK"/>
    <n v="-21622"/>
    <m/>
    <s v="22044.18"/>
  </r>
  <r>
    <n v="903"/>
    <n v="2025"/>
    <n v="1880"/>
    <d v="2025-05-13T00:00:00"/>
    <m/>
    <x v="23"/>
    <x v="23"/>
    <n v="10031"/>
    <s v="Vipps AS"/>
    <m/>
    <m/>
    <m/>
    <m/>
    <x v="0"/>
    <x v="0"/>
    <m/>
    <m/>
    <m/>
    <m/>
    <n v="0"/>
    <s v="Ingen avgiftsbehandling"/>
    <n v="1880"/>
    <n v="294.75"/>
    <s v="NOK"/>
    <n v="294.75"/>
    <m/>
    <s v="22338.93"/>
  </r>
  <r>
    <n v="903"/>
    <n v="2025"/>
    <n v="1880"/>
    <d v="2025-05-13T00:00:00"/>
    <m/>
    <x v="23"/>
    <x v="23"/>
    <n v="10031"/>
    <s v="Vipps AS"/>
    <m/>
    <m/>
    <m/>
    <m/>
    <x v="0"/>
    <x v="0"/>
    <m/>
    <m/>
    <m/>
    <m/>
    <n v="0"/>
    <s v="Ingen avgiftsbehandling"/>
    <n v="1880"/>
    <n v="13165.09"/>
    <s v="NOK"/>
    <n v="13165.09"/>
    <m/>
    <s v="35504.02"/>
  </r>
  <r>
    <n v="903"/>
    <n v="2025"/>
    <n v="1880"/>
    <d v="2025-05-14T00:00:00"/>
    <m/>
    <x v="23"/>
    <x v="23"/>
    <n v="10031"/>
    <s v="Vipps AS"/>
    <m/>
    <m/>
    <m/>
    <m/>
    <x v="0"/>
    <x v="0"/>
    <m/>
    <m/>
    <m/>
    <m/>
    <n v="0"/>
    <s v="Ingen avgiftsbehandling"/>
    <n v="1880"/>
    <n v="311.45"/>
    <s v="NOK"/>
    <n v="311.45"/>
    <m/>
    <s v="35815.47"/>
  </r>
  <r>
    <n v="1181"/>
    <n v="2025"/>
    <s v="Vipps"/>
    <d v="2025-06-27T00:00:00"/>
    <m/>
    <x v="23"/>
    <x v="23"/>
    <n v="10031"/>
    <s v="Vipps AS"/>
    <m/>
    <m/>
    <m/>
    <m/>
    <x v="0"/>
    <x v="0"/>
    <m/>
    <m/>
    <m/>
    <m/>
    <n v="0"/>
    <s v="Ingen avgiftsbehandling"/>
    <s v="Vipps"/>
    <n v="2849.24"/>
    <s v="NOK"/>
    <n v="2849.24"/>
    <m/>
    <s v="38664.71"/>
  </r>
  <r>
    <n v="1181"/>
    <n v="2025"/>
    <s v="Vipps"/>
    <d v="2025-06-30T00:00:00"/>
    <m/>
    <x v="23"/>
    <x v="23"/>
    <n v="10031"/>
    <s v="Vipps AS"/>
    <m/>
    <m/>
    <m/>
    <m/>
    <x v="0"/>
    <x v="0"/>
    <m/>
    <m/>
    <m/>
    <m/>
    <n v="0"/>
    <s v="Ingen avgiftsbehandling"/>
    <s v="Vipps"/>
    <n v="1424.62"/>
    <s v="NOK"/>
    <n v="1424.62"/>
    <m/>
    <s v="40089.33"/>
  </r>
  <r>
    <n v="1181"/>
    <n v="2025"/>
    <s v="Vipps"/>
    <d v="2025-07-01T00:00:00"/>
    <m/>
    <x v="23"/>
    <x v="23"/>
    <n v="10031"/>
    <s v="Vipps AS"/>
    <m/>
    <m/>
    <m/>
    <m/>
    <x v="0"/>
    <x v="0"/>
    <m/>
    <m/>
    <m/>
    <m/>
    <n v="0"/>
    <s v="Ingen avgiftsbehandling"/>
    <s v="Vipps"/>
    <n v="1424.62"/>
    <s v="NOK"/>
    <n v="1424.62"/>
    <m/>
    <s v="41513.95"/>
  </r>
  <r>
    <n v="1181"/>
    <n v="2025"/>
    <s v="Vipps"/>
    <d v="2025-07-02T00:00:00"/>
    <m/>
    <x v="23"/>
    <x v="23"/>
    <n v="10031"/>
    <s v="Vipps AS"/>
    <m/>
    <m/>
    <m/>
    <m/>
    <x v="0"/>
    <x v="0"/>
    <m/>
    <m/>
    <m/>
    <m/>
    <n v="0"/>
    <s v="Ingen avgiftsbehandling"/>
    <s v="Vipps"/>
    <n v="1424.62"/>
    <s v="NOK"/>
    <n v="1424.62"/>
    <m/>
    <s v="42938.57"/>
  </r>
  <r>
    <n v="1181"/>
    <n v="2025"/>
    <s v="Vipps"/>
    <d v="2025-07-03T00:00:00"/>
    <m/>
    <x v="23"/>
    <x v="23"/>
    <n v="10031"/>
    <s v="Vipps AS"/>
    <m/>
    <m/>
    <m/>
    <m/>
    <x v="0"/>
    <x v="0"/>
    <m/>
    <m/>
    <m/>
    <m/>
    <n v="0"/>
    <s v="Ingen avgiftsbehandling"/>
    <s v="Vipps"/>
    <n v="2849.24"/>
    <s v="NOK"/>
    <n v="2849.24"/>
    <m/>
    <s v="45787.81"/>
  </r>
  <r>
    <n v="1181"/>
    <n v="2025"/>
    <s v="Vipps"/>
    <d v="2025-07-11T00:00:00"/>
    <m/>
    <x v="23"/>
    <x v="23"/>
    <n v="10031"/>
    <s v="Vipps AS"/>
    <m/>
    <m/>
    <m/>
    <m/>
    <x v="0"/>
    <x v="0"/>
    <m/>
    <m/>
    <m/>
    <m/>
    <n v="0"/>
    <s v="Ingen avgiftsbehandling"/>
    <s v="Vipps"/>
    <n v="2849.24"/>
    <s v="NOK"/>
    <n v="2849.24"/>
    <m/>
    <s v="48637.05"/>
  </r>
  <r>
    <n v="1181"/>
    <n v="2025"/>
    <s v="Vipps"/>
    <d v="2025-07-17T00:00:00"/>
    <m/>
    <x v="23"/>
    <x v="23"/>
    <n v="10031"/>
    <s v="Vipps AS"/>
    <m/>
    <m/>
    <m/>
    <m/>
    <x v="0"/>
    <x v="0"/>
    <m/>
    <m/>
    <m/>
    <m/>
    <n v="0"/>
    <s v="Ingen avgiftsbehandling"/>
    <s v="Vipps"/>
    <n v="2849.24"/>
    <s v="NOK"/>
    <n v="2849.24"/>
    <m/>
    <s v="51486.29"/>
  </r>
  <r>
    <n v="1391"/>
    <n v="2025"/>
    <n v="1880"/>
    <d v="2025-08-20T00:00:00"/>
    <m/>
    <x v="23"/>
    <x v="23"/>
    <m/>
    <m/>
    <m/>
    <m/>
    <m/>
    <m/>
    <x v="0"/>
    <x v="0"/>
    <m/>
    <m/>
    <m/>
    <m/>
    <n v="0"/>
    <s v="Ingen avgiftsbehandling"/>
    <n v="1880"/>
    <n v="-2500"/>
    <s v="NOK"/>
    <n v="-2500"/>
    <m/>
    <s v="48986.29"/>
  </r>
  <r>
    <n v="1391"/>
    <n v="2025"/>
    <n v="1880"/>
    <d v="2025-08-21T00:00:00"/>
    <m/>
    <x v="23"/>
    <x v="23"/>
    <n v="10031"/>
    <s v="Vipps AS"/>
    <m/>
    <m/>
    <m/>
    <m/>
    <x v="0"/>
    <x v="0"/>
    <m/>
    <m/>
    <m/>
    <m/>
    <n v="0"/>
    <s v="Ingen avgiftsbehandling"/>
    <n v="1880"/>
    <n v="1424.62"/>
    <s v="NOK"/>
    <n v="1424.62"/>
    <m/>
    <s v="50410.91"/>
  </r>
  <r>
    <n v="1465"/>
    <n v="2025"/>
    <n v="1880"/>
    <d v="2025-08-22T00:00:00"/>
    <m/>
    <x v="23"/>
    <x v="23"/>
    <m/>
    <m/>
    <n v="20107"/>
    <s v="Kristian Håland Wee"/>
    <m/>
    <m/>
    <x v="0"/>
    <x v="0"/>
    <m/>
    <m/>
    <m/>
    <m/>
    <n v="0"/>
    <s v="Ingen avgiftsbehandling"/>
    <n v="1880"/>
    <n v="-23664"/>
    <s v="NOK"/>
    <n v="-23664"/>
    <m/>
    <s v="26746.91"/>
  </r>
  <r>
    <n v="1556"/>
    <n v="2025"/>
    <n v="1880"/>
    <d v="2025-09-05T00:00:00"/>
    <m/>
    <x v="23"/>
    <x v="23"/>
    <m/>
    <m/>
    <n v="20107"/>
    <s v="Kristian Håland Wee"/>
    <m/>
    <m/>
    <x v="0"/>
    <x v="0"/>
    <m/>
    <m/>
    <m/>
    <m/>
    <n v="0"/>
    <s v="Ingen avgiftsbehandling"/>
    <n v="1880"/>
    <n v="-1500"/>
    <s v="NOK"/>
    <n v="-1500"/>
    <m/>
    <s v="25246.91"/>
  </r>
  <r>
    <n v="1702"/>
    <n v="2025"/>
    <s v="Vipps"/>
    <d v="2025-09-23T00:00:00"/>
    <m/>
    <x v="23"/>
    <x v="23"/>
    <n v="10031"/>
    <s v="Vipps AS"/>
    <m/>
    <m/>
    <m/>
    <m/>
    <x v="0"/>
    <x v="0"/>
    <m/>
    <m/>
    <m/>
    <m/>
    <n v="0"/>
    <s v="Ingen avgiftsbehandling"/>
    <s v="Vipps"/>
    <n v="9.82"/>
    <s v="NOK"/>
    <n v="9.82"/>
    <m/>
    <s v="25256.73"/>
  </r>
  <r>
    <n v="2202"/>
    <n v="2025"/>
    <s v="Dugnad.pdf"/>
    <d v="2025-11-19T00:00:00"/>
    <m/>
    <x v="23"/>
    <x v="23"/>
    <m/>
    <m/>
    <m/>
    <m/>
    <m/>
    <m/>
    <x v="1"/>
    <x v="1"/>
    <m/>
    <m/>
    <m/>
    <m/>
    <n v="0"/>
    <s v="Ingen avgiftsbehandling"/>
    <s v="Dugnad.pdf"/>
    <n v="27345"/>
    <s v="NOK"/>
    <n v="27345"/>
    <m/>
    <s v="52601.73"/>
  </r>
  <r>
    <m/>
    <m/>
    <m/>
    <d v="2025-01-01T00:00:00"/>
    <m/>
    <x v="24"/>
    <x v="24"/>
    <m/>
    <m/>
    <m/>
    <m/>
    <m/>
    <m/>
    <x v="0"/>
    <x v="0"/>
    <m/>
    <m/>
    <m/>
    <m/>
    <m/>
    <m/>
    <s v="Inngående saldo"/>
    <n v="20501.599999999999"/>
    <m/>
    <m/>
    <m/>
    <s v="20501.60"/>
  </r>
  <r>
    <n v="785"/>
    <n v="2025"/>
    <s v="Kontanter loddsalg"/>
    <d v="2025-01-13T00:00:00"/>
    <m/>
    <x v="24"/>
    <x v="24"/>
    <m/>
    <m/>
    <m/>
    <m/>
    <m/>
    <m/>
    <x v="1"/>
    <x v="1"/>
    <m/>
    <m/>
    <m/>
    <m/>
    <n v="0"/>
    <s v="Ingen avgiftsbehandling"/>
    <s v="Kontanter loddsalg"/>
    <n v="2250"/>
    <s v="NOK"/>
    <n v="2250"/>
    <m/>
    <s v="22751.60"/>
  </r>
  <r>
    <n v="70"/>
    <n v="2025"/>
    <m/>
    <d v="2025-01-23T00:00:00"/>
    <m/>
    <x v="24"/>
    <x v="24"/>
    <m/>
    <m/>
    <m/>
    <m/>
    <m/>
    <m/>
    <x v="0"/>
    <x v="0"/>
    <m/>
    <m/>
    <m/>
    <m/>
    <n v="0"/>
    <s v="Ingen avgiftsbehandling"/>
    <m/>
    <n v="1952"/>
    <s v="NOK"/>
    <n v="1952"/>
    <m/>
    <s v="24703.60"/>
  </r>
  <r>
    <n v="234"/>
    <n v="2025"/>
    <n v="1880"/>
    <d v="2025-01-31T00:00:00"/>
    <m/>
    <x v="24"/>
    <x v="24"/>
    <m/>
    <m/>
    <n v="20256"/>
    <s v="Frida Devlin"/>
    <m/>
    <m/>
    <x v="0"/>
    <x v="0"/>
    <m/>
    <m/>
    <m/>
    <m/>
    <n v="0"/>
    <s v="Ingen avgiftsbehandling"/>
    <n v="1880"/>
    <n v="-3182.75"/>
    <s v="NOK"/>
    <n v="-3182.75"/>
    <m/>
    <s v="21520.85"/>
  </r>
  <r>
    <n v="269"/>
    <n v="2025"/>
    <n v="1881"/>
    <d v="2025-02-05T00:00:00"/>
    <m/>
    <x v="24"/>
    <x v="24"/>
    <m/>
    <m/>
    <n v="20048"/>
    <s v="marthe kristiansen"/>
    <m/>
    <m/>
    <x v="0"/>
    <x v="0"/>
    <m/>
    <m/>
    <m/>
    <m/>
    <n v="0"/>
    <s v="Ingen avgiftsbehandling"/>
    <n v="1881"/>
    <n v="-2248"/>
    <s v="NOK"/>
    <n v="-2248"/>
    <m/>
    <s v="19272.85"/>
  </r>
  <r>
    <n v="582"/>
    <n v="2025"/>
    <n v="1881"/>
    <d v="2025-03-10T00:00:00"/>
    <m/>
    <x v="24"/>
    <x v="24"/>
    <m/>
    <m/>
    <n v="20400"/>
    <s v="Kirsten Teigland"/>
    <m/>
    <m/>
    <x v="0"/>
    <x v="0"/>
    <m/>
    <m/>
    <m/>
    <m/>
    <n v="0"/>
    <s v="Ingen avgiftsbehandling"/>
    <n v="1881"/>
    <n v="-1932.8"/>
    <s v="NOK"/>
    <n v="-1932.8"/>
    <m/>
    <s v="17340.05"/>
  </r>
  <r>
    <n v="582"/>
    <n v="2025"/>
    <n v="1881"/>
    <d v="2025-03-17T00:00:00"/>
    <m/>
    <x v="24"/>
    <x v="24"/>
    <m/>
    <m/>
    <n v="20256"/>
    <s v="Frida Devlin"/>
    <m/>
    <m/>
    <x v="0"/>
    <x v="0"/>
    <m/>
    <m/>
    <m/>
    <m/>
    <n v="0"/>
    <s v="Ingen avgiftsbehandling"/>
    <n v="1881"/>
    <n v="-562.5"/>
    <s v="NOK"/>
    <n v="-562.5"/>
    <m/>
    <s v="16777.55"/>
  </r>
  <r>
    <n v="582"/>
    <n v="2025"/>
    <n v="1881"/>
    <d v="2025-03-17T00:00:00"/>
    <m/>
    <x v="24"/>
    <x v="24"/>
    <m/>
    <m/>
    <n v="20256"/>
    <s v="Frida Devlin"/>
    <m/>
    <m/>
    <x v="0"/>
    <x v="0"/>
    <m/>
    <m/>
    <m/>
    <m/>
    <n v="0"/>
    <s v="Ingen avgiftsbehandling"/>
    <n v="1881"/>
    <n v="-782.5"/>
    <s v="NOK"/>
    <n v="-782.5"/>
    <m/>
    <s v="15995.05"/>
  </r>
  <r>
    <n v="582"/>
    <n v="2025"/>
    <n v="1881"/>
    <d v="2025-03-18T00:00:00"/>
    <m/>
    <x v="24"/>
    <x v="24"/>
    <m/>
    <m/>
    <n v="20048"/>
    <s v="marthe kristiansen"/>
    <m/>
    <m/>
    <x v="0"/>
    <x v="0"/>
    <m/>
    <m/>
    <m/>
    <m/>
    <n v="0"/>
    <s v="Ingen avgiftsbehandling"/>
    <n v="1881"/>
    <n v="-1100"/>
    <s v="NOK"/>
    <n v="-1100"/>
    <m/>
    <s v="14895.05"/>
  </r>
  <r>
    <n v="785"/>
    <n v="2025"/>
    <s v="Kontanter loddsalg"/>
    <d v="2025-03-24T00:00:00"/>
    <m/>
    <x v="24"/>
    <x v="24"/>
    <m/>
    <m/>
    <m/>
    <m/>
    <m/>
    <m/>
    <x v="1"/>
    <x v="1"/>
    <m/>
    <m/>
    <m/>
    <m/>
    <n v="0"/>
    <s v="Ingen avgiftsbehandling"/>
    <s v="Kontanter loddsalg"/>
    <n v="2307"/>
    <s v="NOK"/>
    <n v="2307"/>
    <m/>
    <s v="17202.05"/>
  </r>
  <r>
    <n v="576"/>
    <n v="2025"/>
    <s v="Vipps"/>
    <d v="2025-03-25T00:00:00"/>
    <m/>
    <x v="24"/>
    <x v="24"/>
    <n v="10031"/>
    <s v="Vipps AS"/>
    <m/>
    <m/>
    <m/>
    <m/>
    <x v="0"/>
    <x v="0"/>
    <m/>
    <m/>
    <m/>
    <m/>
    <n v="0"/>
    <s v="Ingen avgiftsbehandling"/>
    <s v="Vipps"/>
    <n v="15296.9"/>
    <s v="NOK"/>
    <n v="15296.9"/>
    <m/>
    <s v="32498.95"/>
  </r>
  <r>
    <n v="787"/>
    <n v="2025"/>
    <s v="Faktura 250006 Jutul J11.pdf"/>
    <d v="2025-03-27T00:00:00"/>
    <m/>
    <x v="24"/>
    <x v="24"/>
    <m/>
    <m/>
    <m/>
    <m/>
    <m/>
    <m/>
    <x v="1"/>
    <x v="1"/>
    <m/>
    <m/>
    <m/>
    <m/>
    <n v="0"/>
    <s v="Ingen avgiftsbehandling"/>
    <s v="Faktura 250006 Jutul J11.pdf"/>
    <n v="-2000"/>
    <s v="NOK"/>
    <n v="-2000"/>
    <m/>
    <s v="30498.95"/>
  </r>
  <r>
    <n v="904"/>
    <n v="2025"/>
    <n v="1881"/>
    <d v="2025-05-07T00:00:00"/>
    <m/>
    <x v="24"/>
    <x v="24"/>
    <n v="10031"/>
    <s v="Vipps AS"/>
    <m/>
    <m/>
    <m/>
    <m/>
    <x v="0"/>
    <x v="0"/>
    <m/>
    <m/>
    <m/>
    <m/>
    <n v="0"/>
    <s v="Ingen avgiftsbehandling"/>
    <n v="1881"/>
    <n v="1768.5"/>
    <s v="NOK"/>
    <n v="1768.5"/>
    <m/>
    <s v="32267.45"/>
  </r>
  <r>
    <n v="904"/>
    <n v="2025"/>
    <n v="1881"/>
    <d v="2025-05-08T00:00:00"/>
    <m/>
    <x v="24"/>
    <x v="24"/>
    <n v="10031"/>
    <s v="Vipps AS"/>
    <m/>
    <m/>
    <m/>
    <m/>
    <x v="0"/>
    <x v="0"/>
    <m/>
    <m/>
    <m/>
    <m/>
    <n v="0"/>
    <s v="Ingen avgiftsbehandling"/>
    <n v="1881"/>
    <n v="884.25"/>
    <s v="NOK"/>
    <n v="884.25"/>
    <m/>
    <s v="33151.70"/>
  </r>
  <r>
    <n v="904"/>
    <n v="2025"/>
    <n v="1881"/>
    <d v="2025-05-09T00:00:00"/>
    <m/>
    <x v="24"/>
    <x v="24"/>
    <n v="10031"/>
    <s v="Vipps AS"/>
    <m/>
    <m/>
    <m/>
    <m/>
    <x v="0"/>
    <x v="0"/>
    <m/>
    <m/>
    <m/>
    <m/>
    <n v="0"/>
    <s v="Ingen avgiftsbehandling"/>
    <n v="1881"/>
    <n v="884.25"/>
    <s v="NOK"/>
    <n v="884.25"/>
    <m/>
    <s v="34035.95"/>
  </r>
  <r>
    <n v="904"/>
    <n v="2025"/>
    <n v="1881"/>
    <d v="2025-05-13T00:00:00"/>
    <m/>
    <x v="24"/>
    <x v="24"/>
    <n v="10031"/>
    <s v="Vipps AS"/>
    <m/>
    <m/>
    <m/>
    <m/>
    <x v="0"/>
    <x v="0"/>
    <m/>
    <m/>
    <m/>
    <m/>
    <n v="0"/>
    <s v="Ingen avgiftsbehandling"/>
    <n v="1881"/>
    <n v="884.25"/>
    <s v="NOK"/>
    <n v="884.25"/>
    <m/>
    <s v="34920.20"/>
  </r>
  <r>
    <n v="904"/>
    <n v="2025"/>
    <n v="1881"/>
    <d v="2025-05-14T00:00:00"/>
    <m/>
    <x v="24"/>
    <x v="24"/>
    <n v="10031"/>
    <s v="Vipps AS"/>
    <m/>
    <m/>
    <m/>
    <m/>
    <x v="0"/>
    <x v="0"/>
    <m/>
    <m/>
    <m/>
    <m/>
    <n v="0"/>
    <s v="Ingen avgiftsbehandling"/>
    <n v="1881"/>
    <n v="1768.5"/>
    <s v="NOK"/>
    <n v="1768.5"/>
    <m/>
    <s v="36688.70"/>
  </r>
  <r>
    <n v="1243"/>
    <n v="2025"/>
    <s v="papus.pdf"/>
    <d v="2025-05-14T00:00:00"/>
    <m/>
    <x v="24"/>
    <x v="24"/>
    <m/>
    <m/>
    <m/>
    <m/>
    <m/>
    <m/>
    <x v="1"/>
    <x v="1"/>
    <m/>
    <m/>
    <m/>
    <m/>
    <n v="0"/>
    <s v="Ingen avgiftsbehandling"/>
    <s v="papus.pdf"/>
    <n v="900"/>
    <s v="NOK"/>
    <n v="900"/>
    <m/>
    <s v="37588.70"/>
  </r>
  <r>
    <n v="904"/>
    <n v="2025"/>
    <n v="1881"/>
    <d v="2025-05-15T00:00:00"/>
    <m/>
    <x v="24"/>
    <x v="24"/>
    <n v="10031"/>
    <s v="Vipps AS"/>
    <m/>
    <m/>
    <m/>
    <m/>
    <x v="0"/>
    <x v="0"/>
    <m/>
    <m/>
    <m/>
    <m/>
    <n v="0"/>
    <s v="Ingen avgiftsbehandling"/>
    <n v="1881"/>
    <n v="1768.5"/>
    <s v="NOK"/>
    <n v="1768.5"/>
    <m/>
    <s v="39357.20"/>
  </r>
  <r>
    <n v="904"/>
    <n v="2025"/>
    <n v="1881"/>
    <d v="2025-05-19T00:00:00"/>
    <m/>
    <x v="24"/>
    <x v="24"/>
    <n v="10031"/>
    <s v="Vipps AS"/>
    <m/>
    <m/>
    <m/>
    <m/>
    <x v="0"/>
    <x v="0"/>
    <m/>
    <m/>
    <m/>
    <m/>
    <n v="0"/>
    <s v="Ingen avgiftsbehandling"/>
    <n v="1881"/>
    <n v="5305.5"/>
    <s v="NOK"/>
    <n v="5305.5"/>
    <m/>
    <s v="44662.70"/>
  </r>
  <r>
    <n v="904"/>
    <n v="2025"/>
    <n v="1881"/>
    <d v="2025-05-26T00:00:00"/>
    <m/>
    <x v="24"/>
    <x v="24"/>
    <m/>
    <m/>
    <n v="20032"/>
    <s v="Sandarcupen"/>
    <m/>
    <m/>
    <x v="0"/>
    <x v="0"/>
    <m/>
    <m/>
    <m/>
    <m/>
    <n v="0"/>
    <s v="Ingen avgiftsbehandling"/>
    <n v="1881"/>
    <n v="-1500"/>
    <s v="NOK"/>
    <n v="-1500"/>
    <m/>
    <s v="43162.70"/>
  </r>
  <r>
    <n v="904"/>
    <n v="2025"/>
    <n v="1881"/>
    <d v="2025-05-26T00:00:00"/>
    <m/>
    <x v="24"/>
    <x v="24"/>
    <m/>
    <m/>
    <n v="20032"/>
    <s v="Sandarcupen"/>
    <m/>
    <m/>
    <x v="0"/>
    <x v="0"/>
    <m/>
    <m/>
    <m/>
    <m/>
    <n v="0"/>
    <s v="Ingen avgiftsbehandling"/>
    <n v="1881"/>
    <n v="-15400"/>
    <s v="NOK"/>
    <n v="-15400"/>
    <m/>
    <s v="27762.70"/>
  </r>
  <r>
    <n v="904"/>
    <n v="2025"/>
    <n v="1881"/>
    <d v="2025-05-26T00:00:00"/>
    <m/>
    <x v="24"/>
    <x v="24"/>
    <m/>
    <m/>
    <n v="20032"/>
    <s v="Sandarcupen"/>
    <m/>
    <m/>
    <x v="0"/>
    <x v="0"/>
    <m/>
    <m/>
    <m/>
    <m/>
    <n v="0"/>
    <s v="Ingen avgiftsbehandling"/>
    <n v="1881"/>
    <n v="-16800"/>
    <s v="NOK"/>
    <n v="-16800"/>
    <m/>
    <s v="10962.70"/>
  </r>
  <r>
    <n v="1182"/>
    <n v="2025"/>
    <s v="Vipps"/>
    <d v="2025-05-30T00:00:00"/>
    <m/>
    <x v="24"/>
    <x v="24"/>
    <n v="10031"/>
    <s v="Vipps AS"/>
    <m/>
    <m/>
    <m/>
    <m/>
    <x v="0"/>
    <x v="0"/>
    <m/>
    <m/>
    <m/>
    <m/>
    <n v="0"/>
    <s v="Ingen avgiftsbehandling"/>
    <s v="Vipps"/>
    <n v="884.25"/>
    <s v="NOK"/>
    <n v="884.25"/>
    <m/>
    <s v="11846.95"/>
  </r>
  <r>
    <n v="1210"/>
    <n v="2025"/>
    <m/>
    <d v="2025-06-10T00:00:00"/>
    <m/>
    <x v="24"/>
    <x v="24"/>
    <m/>
    <m/>
    <n v="20048"/>
    <s v="marthe kristiansen"/>
    <m/>
    <m/>
    <x v="0"/>
    <x v="0"/>
    <m/>
    <m/>
    <m/>
    <m/>
    <n v="0"/>
    <s v="Ingen avgiftsbehandling"/>
    <m/>
    <n v="-1350"/>
    <s v="NOK"/>
    <n v="-1350"/>
    <m/>
    <s v="10496.95"/>
  </r>
  <r>
    <n v="1210"/>
    <n v="2025"/>
    <m/>
    <d v="2025-06-13T00:00:00"/>
    <m/>
    <x v="24"/>
    <x v="24"/>
    <m/>
    <m/>
    <n v="20048"/>
    <s v="marthe kristiansen"/>
    <m/>
    <m/>
    <x v="0"/>
    <x v="0"/>
    <m/>
    <m/>
    <m/>
    <m/>
    <n v="0"/>
    <s v="Ingen avgiftsbehandling"/>
    <m/>
    <n v="-1925"/>
    <s v="NOK"/>
    <n v="-1925"/>
    <m/>
    <s v="8571.95"/>
  </r>
  <r>
    <n v="1075"/>
    <n v="2025"/>
    <s v="Vipps"/>
    <d v="2025-06-19T00:00:00"/>
    <m/>
    <x v="24"/>
    <x v="24"/>
    <n v="10031"/>
    <s v="Vipps AS"/>
    <m/>
    <m/>
    <m/>
    <m/>
    <x v="0"/>
    <x v="0"/>
    <m/>
    <m/>
    <m/>
    <m/>
    <n v="0"/>
    <s v="Ingen avgiftsbehandling"/>
    <s v="Vipps"/>
    <n v="1375.5"/>
    <s v="NOK"/>
    <n v="1375.5"/>
    <m/>
    <s v="9947.45"/>
  </r>
  <r>
    <n v="1182"/>
    <n v="2025"/>
    <s v="Vipps"/>
    <d v="2025-07-17T00:00:00"/>
    <m/>
    <x v="24"/>
    <x v="24"/>
    <n v="10031"/>
    <s v="Vipps AS"/>
    <m/>
    <m/>
    <m/>
    <m/>
    <x v="0"/>
    <x v="0"/>
    <m/>
    <m/>
    <m/>
    <m/>
    <n v="0"/>
    <s v="Ingen avgiftsbehandling"/>
    <s v="Vipps"/>
    <n v="1375.5"/>
    <s v="NOK"/>
    <n v="1375.5"/>
    <m/>
    <s v="11322.95"/>
  </r>
  <r>
    <n v="1336"/>
    <n v="2025"/>
    <n v="1881"/>
    <d v="2025-08-04T00:00:00"/>
    <m/>
    <x v="24"/>
    <x v="24"/>
    <m/>
    <m/>
    <n v="20048"/>
    <s v="marthe kristiansen"/>
    <m/>
    <m/>
    <x v="0"/>
    <x v="0"/>
    <m/>
    <m/>
    <m/>
    <m/>
    <n v="0"/>
    <s v="Ingen avgiftsbehandling"/>
    <n v="1881"/>
    <n v="-990"/>
    <s v="NOK"/>
    <n v="-990"/>
    <m/>
    <s v="10332.95"/>
  </r>
  <r>
    <n v="1392"/>
    <n v="2025"/>
    <s v="131c76ea-0617-4377-8ad7-2fcc48f4af38.pdf"/>
    <d v="2025-08-20T00:00:00"/>
    <m/>
    <x v="24"/>
    <x v="24"/>
    <m/>
    <m/>
    <m/>
    <m/>
    <m/>
    <m/>
    <x v="1"/>
    <x v="1"/>
    <m/>
    <m/>
    <m/>
    <m/>
    <n v="0"/>
    <s v="Ingen avgiftsbehandling"/>
    <s v="131c76ea-0617-4377-8ad7-2fcc48f4af38.pdf"/>
    <n v="267"/>
    <s v="NOK"/>
    <n v="267"/>
    <m/>
    <s v="10599.95"/>
  </r>
  <r>
    <n v="1392"/>
    <n v="2025"/>
    <s v="131c76ea-0617-4377-8ad7-2fcc48f4af38.pdf"/>
    <d v="2025-08-20T00:00:00"/>
    <m/>
    <x v="24"/>
    <x v="24"/>
    <m/>
    <m/>
    <m/>
    <m/>
    <m/>
    <m/>
    <x v="0"/>
    <x v="0"/>
    <m/>
    <m/>
    <m/>
    <m/>
    <n v="0"/>
    <s v="Ingen avgiftsbehandling"/>
    <s v="131c76ea-0617-4377-8ad7-2fcc48f4af38.pdf"/>
    <n v="-2500"/>
    <s v="NOK"/>
    <n v="-2500"/>
    <m/>
    <s v="8099.95"/>
  </r>
  <r>
    <n v="1669"/>
    <n v="2025"/>
    <m/>
    <d v="2025-09-18T00:00:00"/>
    <m/>
    <x v="24"/>
    <x v="24"/>
    <m/>
    <m/>
    <n v="20048"/>
    <s v="marthe kristiansen"/>
    <m/>
    <m/>
    <x v="0"/>
    <x v="0"/>
    <m/>
    <m/>
    <m/>
    <m/>
    <n v="0"/>
    <s v="Ingen avgiftsbehandling"/>
    <m/>
    <n v="-1200"/>
    <s v="NOK"/>
    <n v="-1200"/>
    <m/>
    <s v="6899.95"/>
  </r>
  <r>
    <n v="1708"/>
    <n v="2025"/>
    <n v="1881"/>
    <d v="2025-09-24T00:00:00"/>
    <m/>
    <x v="24"/>
    <x v="24"/>
    <m/>
    <m/>
    <n v="20048"/>
    <s v="marthe kristiansen"/>
    <m/>
    <m/>
    <x v="0"/>
    <x v="0"/>
    <m/>
    <m/>
    <m/>
    <m/>
    <n v="0"/>
    <s v="Ingen avgiftsbehandling"/>
    <n v="1881"/>
    <n v="-1250"/>
    <s v="NOK"/>
    <n v="-1250"/>
    <m/>
    <s v="5649.95"/>
  </r>
  <r>
    <n v="2029"/>
    <n v="2025"/>
    <n v="1881"/>
    <d v="2025-10-31T00:00:00"/>
    <m/>
    <x v="24"/>
    <x v="24"/>
    <m/>
    <m/>
    <n v="20048"/>
    <s v="marthe kristiansen"/>
    <m/>
    <m/>
    <x v="0"/>
    <x v="0"/>
    <m/>
    <m/>
    <m/>
    <m/>
    <n v="0"/>
    <s v="Ingen avgiftsbehandling"/>
    <n v="1881"/>
    <n v="-2500"/>
    <s v="NOK"/>
    <n v="-2500"/>
    <m/>
    <s v="3149.95"/>
  </r>
  <r>
    <n v="2122"/>
    <n v="2025"/>
    <m/>
    <d v="2025-11-04T00:00:00"/>
    <m/>
    <x v="24"/>
    <x v="24"/>
    <n v="10031"/>
    <s v="Vipps AS"/>
    <m/>
    <m/>
    <m/>
    <m/>
    <x v="0"/>
    <x v="0"/>
    <m/>
    <m/>
    <m/>
    <m/>
    <n v="0"/>
    <s v="Ingen avgiftsbehandling"/>
    <s v="Vipps"/>
    <n v="1326.37"/>
    <s v="NOK"/>
    <n v="1326.37"/>
    <m/>
    <s v="4476.32"/>
  </r>
  <r>
    <n v="2122"/>
    <n v="2025"/>
    <m/>
    <d v="2025-11-04T00:00:00"/>
    <m/>
    <x v="24"/>
    <x v="24"/>
    <n v="10031"/>
    <s v="Vipps AS"/>
    <m/>
    <m/>
    <m/>
    <m/>
    <x v="0"/>
    <x v="0"/>
    <m/>
    <m/>
    <m/>
    <m/>
    <n v="0"/>
    <s v="Ingen avgiftsbehandling"/>
    <s v="Vipps"/>
    <n v="18470.310000000001"/>
    <s v="NOK"/>
    <n v="18470.310000000001"/>
    <m/>
    <s v="22946.63"/>
  </r>
  <r>
    <n v="2128"/>
    <n v="2025"/>
    <m/>
    <d v="2025-11-07T00:00:00"/>
    <m/>
    <x v="24"/>
    <x v="24"/>
    <m/>
    <m/>
    <n v="20565"/>
    <s v="Katarina Margareta Zielinska"/>
    <m/>
    <m/>
    <x v="0"/>
    <x v="0"/>
    <m/>
    <m/>
    <m/>
    <m/>
    <n v="0"/>
    <s v="Ingen avgiftsbehandling"/>
    <m/>
    <n v="-1317"/>
    <s v="NOK"/>
    <n v="-1317"/>
    <m/>
    <s v="21629.63"/>
  </r>
  <r>
    <n v="2203"/>
    <n v="2025"/>
    <s v="lodd.pdf"/>
    <d v="2025-11-17T00:00:00"/>
    <m/>
    <x v="24"/>
    <x v="24"/>
    <m/>
    <m/>
    <m/>
    <m/>
    <m/>
    <m/>
    <x v="1"/>
    <x v="1"/>
    <m/>
    <m/>
    <m/>
    <m/>
    <n v="0"/>
    <s v="Ingen avgiftsbehandling"/>
    <s v="lodd.pdf"/>
    <n v="1820"/>
    <s v="NOK"/>
    <n v="1820"/>
    <m/>
    <s v="23449.63"/>
  </r>
  <r>
    <n v="2274"/>
    <n v="2025"/>
    <m/>
    <d v="2025-11-28T00:00:00"/>
    <m/>
    <x v="24"/>
    <x v="24"/>
    <m/>
    <m/>
    <n v="20048"/>
    <s v="marthe kristiansen"/>
    <m/>
    <m/>
    <x v="0"/>
    <x v="0"/>
    <m/>
    <m/>
    <m/>
    <m/>
    <n v="0"/>
    <s v="Ingen avgiftsbehandling"/>
    <m/>
    <n v="-1250"/>
    <s v="NOK"/>
    <n v="-1250"/>
    <m/>
    <s v="22199.63"/>
  </r>
  <r>
    <n v="2322"/>
    <n v="2025"/>
    <n v="1881"/>
    <d v="2025-12-05T00:00:00"/>
    <m/>
    <x v="24"/>
    <x v="24"/>
    <m/>
    <m/>
    <n v="20400"/>
    <s v="Kirsten Teigland"/>
    <m/>
    <m/>
    <x v="0"/>
    <x v="0"/>
    <m/>
    <m/>
    <m/>
    <m/>
    <n v="0"/>
    <s v="Ingen avgiftsbehandling"/>
    <n v="1881"/>
    <n v="-1334"/>
    <s v="NOK"/>
    <n v="-1334"/>
    <m/>
    <s v="20865.63"/>
  </r>
  <r>
    <n v="2453"/>
    <n v="2025"/>
    <m/>
    <d v="2025-12-19T00:00:00"/>
    <m/>
    <x v="24"/>
    <x v="24"/>
    <m/>
    <m/>
    <n v="20588"/>
    <s v="Katrin Breiland"/>
    <m/>
    <m/>
    <x v="0"/>
    <x v="0"/>
    <m/>
    <m/>
    <m/>
    <m/>
    <n v="0"/>
    <s v="Ingen avgiftsbehandling"/>
    <m/>
    <n v="-2372"/>
    <s v="NOK"/>
    <n v="-2372"/>
    <m/>
    <s v="18493.63"/>
  </r>
  <r>
    <m/>
    <m/>
    <m/>
    <d v="2025-01-01T00:00:00"/>
    <m/>
    <x v="25"/>
    <x v="25"/>
    <m/>
    <m/>
    <m/>
    <m/>
    <m/>
    <m/>
    <x v="0"/>
    <x v="0"/>
    <m/>
    <m/>
    <m/>
    <m/>
    <m/>
    <m/>
    <s v="Inngående saldo"/>
    <n v="29844"/>
    <m/>
    <m/>
    <m/>
    <s v="29844.00"/>
  </r>
  <r>
    <n v="792"/>
    <n v="2025"/>
    <s v="Utlegg Lene Duesund"/>
    <d v="2025-01-03T00:00:00"/>
    <m/>
    <x v="25"/>
    <x v="25"/>
    <m/>
    <m/>
    <m/>
    <m/>
    <m/>
    <m/>
    <x v="1"/>
    <x v="1"/>
    <m/>
    <m/>
    <m/>
    <m/>
    <n v="0"/>
    <s v="Ingen avgiftsbehandling"/>
    <s v="Utlegg Lene Duesund"/>
    <n v="-1500"/>
    <s v="NOK"/>
    <n v="-1500"/>
    <m/>
    <s v="28344.00"/>
  </r>
  <r>
    <n v="70"/>
    <n v="2025"/>
    <m/>
    <d v="2025-01-23T00:00:00"/>
    <m/>
    <x v="25"/>
    <x v="25"/>
    <m/>
    <m/>
    <m/>
    <m/>
    <m/>
    <m/>
    <x v="0"/>
    <x v="0"/>
    <m/>
    <m/>
    <m/>
    <m/>
    <n v="0"/>
    <s v="Ingen avgiftsbehandling"/>
    <m/>
    <n v="1952"/>
    <s v="NOK"/>
    <n v="1952"/>
    <m/>
    <s v="30296.00"/>
  </r>
  <r>
    <n v="235"/>
    <n v="2025"/>
    <n v="1882"/>
    <d v="2025-01-31T00:00:00"/>
    <m/>
    <x v="25"/>
    <x v="25"/>
    <m/>
    <m/>
    <n v="20086"/>
    <s v="Lene Nilsen Duesund"/>
    <m/>
    <m/>
    <x v="0"/>
    <x v="0"/>
    <m/>
    <m/>
    <m/>
    <m/>
    <n v="0"/>
    <s v="Ingen avgiftsbehandling"/>
    <n v="1882"/>
    <n v="-750"/>
    <s v="NOK"/>
    <n v="-750"/>
    <m/>
    <s v="29546.00"/>
  </r>
  <r>
    <n v="235"/>
    <n v="2025"/>
    <n v="1882"/>
    <d v="2025-02-03T00:00:00"/>
    <m/>
    <x v="25"/>
    <x v="25"/>
    <m/>
    <m/>
    <n v="20086"/>
    <s v="Lene Nilsen Duesund"/>
    <m/>
    <m/>
    <x v="0"/>
    <x v="0"/>
    <m/>
    <m/>
    <m/>
    <m/>
    <n v="0"/>
    <s v="Ingen avgiftsbehandling"/>
    <n v="1882"/>
    <n v="-750"/>
    <s v="NOK"/>
    <n v="-750"/>
    <m/>
    <s v="28796.00"/>
  </r>
  <r>
    <n v="257"/>
    <n v="2025"/>
    <s v="Spond"/>
    <d v="2025-02-03T00:00:00"/>
    <m/>
    <x v="25"/>
    <x v="25"/>
    <m/>
    <m/>
    <m/>
    <m/>
    <m/>
    <m/>
    <x v="1"/>
    <x v="1"/>
    <m/>
    <m/>
    <m/>
    <m/>
    <n v="0"/>
    <s v="Ingen avgiftsbehandling"/>
    <s v="Spond"/>
    <n v="660"/>
    <s v="NOK"/>
    <n v="660"/>
    <m/>
    <s v="29456.00"/>
  </r>
  <r>
    <n v="257"/>
    <n v="2025"/>
    <s v="Spond"/>
    <d v="2025-02-04T00:00:00"/>
    <m/>
    <x v="25"/>
    <x v="25"/>
    <m/>
    <m/>
    <m/>
    <m/>
    <m/>
    <m/>
    <x v="1"/>
    <x v="1"/>
    <m/>
    <m/>
    <m/>
    <m/>
    <n v="0"/>
    <s v="Ingen avgiftsbehandling"/>
    <s v="Spond"/>
    <n v="440"/>
    <s v="NOK"/>
    <n v="440"/>
    <m/>
    <s v="29896.00"/>
  </r>
  <r>
    <n v="257"/>
    <n v="2025"/>
    <s v="Spond"/>
    <d v="2025-02-04T00:00:00"/>
    <m/>
    <x v="25"/>
    <x v="25"/>
    <n v="10031"/>
    <s v="Vipps AS"/>
    <m/>
    <m/>
    <m/>
    <m/>
    <x v="0"/>
    <x v="0"/>
    <m/>
    <m/>
    <m/>
    <m/>
    <n v="0"/>
    <s v="Ingen avgiftsbehandling"/>
    <s v="Spond"/>
    <n v="108.07"/>
    <s v="NOK"/>
    <n v="108.07"/>
    <m/>
    <s v="30004.07"/>
  </r>
  <r>
    <n v="257"/>
    <n v="2025"/>
    <s v="Spond"/>
    <d v="2025-02-04T00:00:00"/>
    <m/>
    <x v="25"/>
    <x v="25"/>
    <n v="10031"/>
    <s v="Vipps AS"/>
    <m/>
    <m/>
    <m/>
    <m/>
    <x v="0"/>
    <x v="0"/>
    <m/>
    <m/>
    <m/>
    <m/>
    <n v="0"/>
    <s v="Ingen avgiftsbehandling"/>
    <s v="Spond"/>
    <n v="221.06"/>
    <s v="NOK"/>
    <n v="221.06"/>
    <m/>
    <s v="30225.13"/>
  </r>
  <r>
    <n v="257"/>
    <n v="2025"/>
    <s v="Spond"/>
    <d v="2025-02-05T00:00:00"/>
    <m/>
    <x v="25"/>
    <x v="25"/>
    <m/>
    <m/>
    <m/>
    <m/>
    <m/>
    <m/>
    <x v="1"/>
    <x v="1"/>
    <m/>
    <m/>
    <m/>
    <m/>
    <n v="0"/>
    <s v="Ingen avgiftsbehandling"/>
    <s v="Spond"/>
    <n v="110"/>
    <s v="NOK"/>
    <n v="110"/>
    <m/>
    <s v="30335.13"/>
  </r>
  <r>
    <n v="583"/>
    <n v="2025"/>
    <n v="1882"/>
    <d v="2025-03-17T00:00:00"/>
    <m/>
    <x v="25"/>
    <x v="25"/>
    <m/>
    <m/>
    <n v="20408"/>
    <s v="Ping Services AS"/>
    <m/>
    <m/>
    <x v="0"/>
    <x v="0"/>
    <m/>
    <m/>
    <m/>
    <m/>
    <n v="0"/>
    <s v="Ingen avgiftsbehandling"/>
    <n v="1882"/>
    <n v="-1522"/>
    <s v="NOK"/>
    <n v="-1522"/>
    <m/>
    <s v="28813.13"/>
  </r>
  <r>
    <n v="583"/>
    <n v="2025"/>
    <n v="1882"/>
    <d v="2025-03-28T00:00:00"/>
    <m/>
    <x v="25"/>
    <x v="25"/>
    <m/>
    <m/>
    <n v="20109"/>
    <s v="Vøyenenga Pizza AS"/>
    <m/>
    <m/>
    <x v="0"/>
    <x v="0"/>
    <m/>
    <m/>
    <m/>
    <m/>
    <n v="0"/>
    <s v="Ingen avgiftsbehandling"/>
    <n v="1882"/>
    <n v="-2867.96"/>
    <s v="NOK"/>
    <n v="-2867.96"/>
    <m/>
    <s v="25945.17"/>
  </r>
  <r>
    <n v="583"/>
    <n v="2025"/>
    <n v="1882"/>
    <d v="2025-04-07T00:00:00"/>
    <m/>
    <x v="25"/>
    <x v="25"/>
    <m/>
    <m/>
    <n v="20032"/>
    <s v="Sandarcupen"/>
    <m/>
    <m/>
    <x v="0"/>
    <x v="0"/>
    <m/>
    <m/>
    <m/>
    <m/>
    <n v="0"/>
    <s v="Ingen avgiftsbehandling"/>
    <n v="1882"/>
    <n v="-2600"/>
    <s v="NOK"/>
    <n v="-2600"/>
    <m/>
    <s v="23345.17"/>
  </r>
  <r>
    <n v="583"/>
    <n v="2025"/>
    <n v="1882"/>
    <d v="2025-04-07T00:00:00"/>
    <m/>
    <x v="25"/>
    <x v="25"/>
    <m/>
    <m/>
    <n v="20032"/>
    <s v="Sandarcupen"/>
    <m/>
    <m/>
    <x v="0"/>
    <x v="0"/>
    <m/>
    <m/>
    <m/>
    <m/>
    <n v="0"/>
    <s v="Ingen avgiftsbehandling"/>
    <n v="1882"/>
    <n v="-1700"/>
    <s v="NOK"/>
    <n v="-1700"/>
    <m/>
    <s v="21645.17"/>
  </r>
  <r>
    <n v="576"/>
    <n v="2025"/>
    <s v="Vipps"/>
    <d v="2025-04-11T00:00:00"/>
    <m/>
    <x v="25"/>
    <x v="25"/>
    <n v="10031"/>
    <s v="Vipps AS"/>
    <m/>
    <m/>
    <m/>
    <m/>
    <x v="0"/>
    <x v="0"/>
    <m/>
    <m/>
    <m/>
    <m/>
    <n v="0"/>
    <s v="Ingen avgiftsbehandling"/>
    <s v="Vipps"/>
    <n v="1129.8599999999999"/>
    <s v="NOK"/>
    <n v="1129.8599999999999"/>
    <m/>
    <s v="22775.03"/>
  </r>
  <r>
    <n v="576"/>
    <n v="2025"/>
    <s v="Vipps"/>
    <d v="2025-04-16T00:00:00"/>
    <m/>
    <x v="25"/>
    <x v="25"/>
    <n v="10031"/>
    <s v="Vipps AS"/>
    <m/>
    <m/>
    <m/>
    <m/>
    <x v="0"/>
    <x v="0"/>
    <m/>
    <m/>
    <m/>
    <m/>
    <n v="0"/>
    <s v="Ingen avgiftsbehandling"/>
    <s v="Vipps"/>
    <n v="786"/>
    <s v="NOK"/>
    <n v="786"/>
    <m/>
    <s v="23561.03"/>
  </r>
  <r>
    <n v="576"/>
    <n v="2025"/>
    <s v="Vipps"/>
    <d v="2025-04-23T00:00:00"/>
    <m/>
    <x v="25"/>
    <x v="25"/>
    <n v="10031"/>
    <s v="Vipps AS"/>
    <m/>
    <m/>
    <m/>
    <m/>
    <x v="0"/>
    <x v="0"/>
    <m/>
    <m/>
    <m/>
    <m/>
    <n v="0"/>
    <s v="Ingen avgiftsbehandling"/>
    <s v="Vipps"/>
    <n v="393"/>
    <s v="NOK"/>
    <n v="393"/>
    <m/>
    <s v="23954.03"/>
  </r>
  <r>
    <n v="905"/>
    <n v="2025"/>
    <n v="1882"/>
    <d v="2025-04-25T00:00:00"/>
    <m/>
    <x v="25"/>
    <x v="25"/>
    <n v="10031"/>
    <s v="Vipps AS"/>
    <m/>
    <m/>
    <m/>
    <m/>
    <x v="0"/>
    <x v="0"/>
    <m/>
    <m/>
    <m/>
    <m/>
    <n v="0"/>
    <s v="Ingen avgiftsbehandling"/>
    <n v="1882"/>
    <n v="1375.5"/>
    <s v="NOK"/>
    <n v="1375.5"/>
    <m/>
    <s v="25329.53"/>
  </r>
  <r>
    <n v="905"/>
    <n v="2025"/>
    <n v="1882"/>
    <d v="2025-04-29T00:00:00"/>
    <m/>
    <x v="25"/>
    <x v="25"/>
    <n v="10031"/>
    <s v="Vipps AS"/>
    <m/>
    <m/>
    <m/>
    <m/>
    <x v="0"/>
    <x v="0"/>
    <m/>
    <m/>
    <m/>
    <m/>
    <n v="0"/>
    <s v="Ingen avgiftsbehandling"/>
    <n v="1882"/>
    <n v="1129.8699999999999"/>
    <s v="NOK"/>
    <n v="1129.8699999999999"/>
    <m/>
    <s v="26459.40"/>
  </r>
  <r>
    <n v="905"/>
    <n v="2025"/>
    <n v="1882"/>
    <d v="2025-05-02T00:00:00"/>
    <m/>
    <x v="25"/>
    <x v="25"/>
    <n v="10031"/>
    <s v="Vipps AS"/>
    <m/>
    <m/>
    <m/>
    <m/>
    <x v="0"/>
    <x v="0"/>
    <m/>
    <m/>
    <m/>
    <m/>
    <n v="0"/>
    <s v="Ingen avgiftsbehandling"/>
    <n v="1882"/>
    <n v="491.25"/>
    <s v="NOK"/>
    <n v="491.25"/>
    <m/>
    <s v="26950.65"/>
  </r>
  <r>
    <n v="905"/>
    <n v="2025"/>
    <n v="1882"/>
    <d v="2025-05-06T00:00:00"/>
    <m/>
    <x v="25"/>
    <x v="25"/>
    <n v="10031"/>
    <s v="Vipps AS"/>
    <m/>
    <m/>
    <m/>
    <m/>
    <x v="0"/>
    <x v="0"/>
    <m/>
    <m/>
    <m/>
    <m/>
    <n v="0"/>
    <s v="Ingen avgiftsbehandling"/>
    <n v="1882"/>
    <n v="491.25"/>
    <s v="NOK"/>
    <n v="491.25"/>
    <m/>
    <s v="27441.90"/>
  </r>
  <r>
    <n v="905"/>
    <n v="2025"/>
    <n v="1882"/>
    <d v="2025-05-06T00:00:00"/>
    <m/>
    <x v="25"/>
    <x v="25"/>
    <n v="10031"/>
    <s v="Vipps AS"/>
    <m/>
    <m/>
    <m/>
    <m/>
    <x v="0"/>
    <x v="0"/>
    <m/>
    <m/>
    <m/>
    <m/>
    <n v="0"/>
    <s v="Ingen avgiftsbehandling"/>
    <n v="1882"/>
    <n v="2112.37"/>
    <s v="NOK"/>
    <n v="2112.37"/>
    <m/>
    <s v="29554.27"/>
  </r>
  <r>
    <n v="900"/>
    <n v="2025"/>
    <s v="Kontoregulering"/>
    <d v="2025-05-07T00:00:00"/>
    <m/>
    <x v="25"/>
    <x v="25"/>
    <m/>
    <m/>
    <m/>
    <m/>
    <m/>
    <m/>
    <x v="0"/>
    <x v="0"/>
    <m/>
    <m/>
    <m/>
    <m/>
    <n v="0"/>
    <s v="Ingen avgiftsbehandling"/>
    <s v="Kontoregulering"/>
    <n v="937"/>
    <s v="NOK"/>
    <n v="937"/>
    <m/>
    <s v="30491.27"/>
  </r>
  <r>
    <n v="905"/>
    <n v="2025"/>
    <n v="1882"/>
    <d v="2025-05-08T00:00:00"/>
    <m/>
    <x v="25"/>
    <x v="25"/>
    <n v="10031"/>
    <s v="Vipps AS"/>
    <m/>
    <m/>
    <m/>
    <m/>
    <x v="0"/>
    <x v="0"/>
    <m/>
    <m/>
    <m/>
    <m/>
    <n v="0"/>
    <s v="Ingen avgiftsbehandling"/>
    <n v="1882"/>
    <n v="1277.25"/>
    <s v="NOK"/>
    <n v="1277.25"/>
    <m/>
    <s v="31768.52"/>
  </r>
  <r>
    <n v="905"/>
    <n v="2025"/>
    <n v="1882"/>
    <d v="2025-05-09T00:00:00"/>
    <m/>
    <x v="25"/>
    <x v="25"/>
    <n v="10031"/>
    <s v="Vipps AS"/>
    <m/>
    <m/>
    <m/>
    <m/>
    <x v="0"/>
    <x v="0"/>
    <m/>
    <m/>
    <m/>
    <m/>
    <n v="0"/>
    <s v="Ingen avgiftsbehandling"/>
    <n v="1882"/>
    <n v="638.62"/>
    <s v="NOK"/>
    <n v="638.62"/>
    <m/>
    <s v="32407.14"/>
  </r>
  <r>
    <n v="905"/>
    <n v="2025"/>
    <n v="1882"/>
    <d v="2025-05-12T00:00:00"/>
    <m/>
    <x v="25"/>
    <x v="25"/>
    <m/>
    <m/>
    <n v="20032"/>
    <s v="Sandarcupen"/>
    <m/>
    <m/>
    <x v="0"/>
    <x v="0"/>
    <m/>
    <m/>
    <m/>
    <m/>
    <n v="0"/>
    <s v="Ingen avgiftsbehandling"/>
    <n v="1882"/>
    <n v="-15400"/>
    <s v="NOK"/>
    <n v="-15400"/>
    <m/>
    <s v="17007.14"/>
  </r>
  <r>
    <n v="905"/>
    <n v="2025"/>
    <n v="1882"/>
    <d v="2025-05-13T00:00:00"/>
    <m/>
    <x v="25"/>
    <x v="25"/>
    <n v="10031"/>
    <s v="Vipps AS"/>
    <m/>
    <m/>
    <m/>
    <m/>
    <x v="0"/>
    <x v="0"/>
    <m/>
    <m/>
    <m/>
    <m/>
    <n v="0"/>
    <s v="Ingen avgiftsbehandling"/>
    <n v="1882"/>
    <n v="1375.5"/>
    <s v="NOK"/>
    <n v="1375.5"/>
    <m/>
    <s v="18382.64"/>
  </r>
  <r>
    <n v="905"/>
    <n v="2025"/>
    <n v="1882"/>
    <d v="2025-05-14T00:00:00"/>
    <m/>
    <x v="25"/>
    <x v="25"/>
    <n v="10031"/>
    <s v="Vipps AS"/>
    <m/>
    <m/>
    <m/>
    <m/>
    <x v="0"/>
    <x v="0"/>
    <m/>
    <m/>
    <m/>
    <m/>
    <n v="0"/>
    <s v="Ingen avgiftsbehandling"/>
    <n v="1882"/>
    <n v="786"/>
    <s v="NOK"/>
    <n v="786"/>
    <m/>
    <s v="19168.64"/>
  </r>
  <r>
    <n v="1076"/>
    <n v="2025"/>
    <s v="Vipps"/>
    <d v="2025-06-03T00:00:00"/>
    <m/>
    <x v="25"/>
    <x v="25"/>
    <n v="10031"/>
    <s v="Vipps AS"/>
    <m/>
    <m/>
    <m/>
    <m/>
    <x v="0"/>
    <x v="0"/>
    <m/>
    <m/>
    <m/>
    <m/>
    <n v="0"/>
    <s v="Ingen avgiftsbehandling"/>
    <s v="Vipps"/>
    <n v="1375.5"/>
    <s v="NOK"/>
    <n v="1375.5"/>
    <m/>
    <s v="20544.14"/>
  </r>
  <r>
    <n v="1201"/>
    <n v="2025"/>
    <s v="Sandar"/>
    <d v="2025-06-16T00:00:00"/>
    <m/>
    <x v="25"/>
    <x v="25"/>
    <m/>
    <m/>
    <n v="20032"/>
    <s v="Sandarcupen"/>
    <m/>
    <m/>
    <x v="0"/>
    <x v="0"/>
    <m/>
    <m/>
    <m/>
    <m/>
    <n v="0"/>
    <s v="Ingen avgiftsbehandling"/>
    <s v="Sandar"/>
    <n v="-16800"/>
    <s v="NOK"/>
    <n v="-16800"/>
    <m/>
    <s v="3744.14"/>
  </r>
  <r>
    <n v="1201"/>
    <n v="2025"/>
    <s v="Sandar"/>
    <d v="2025-06-16T00:00:00"/>
    <m/>
    <x v="25"/>
    <x v="25"/>
    <m/>
    <m/>
    <n v="20032"/>
    <s v="Sandarcupen"/>
    <m/>
    <m/>
    <x v="0"/>
    <x v="0"/>
    <m/>
    <m/>
    <m/>
    <m/>
    <n v="0"/>
    <s v="Ingen avgiftsbehandling"/>
    <s v="Sandar"/>
    <n v="900"/>
    <s v="NOK"/>
    <n v="900"/>
    <m/>
    <s v="4644.14"/>
  </r>
  <r>
    <n v="1076"/>
    <n v="2025"/>
    <s v="Vipps"/>
    <d v="2025-06-17T00:00:00"/>
    <m/>
    <x v="25"/>
    <x v="25"/>
    <n v="10031"/>
    <s v="Vipps AS"/>
    <m/>
    <m/>
    <m/>
    <m/>
    <x v="0"/>
    <x v="0"/>
    <m/>
    <m/>
    <m/>
    <m/>
    <n v="0"/>
    <s v="Ingen avgiftsbehandling"/>
    <s v="Vipps"/>
    <n v="1375.5"/>
    <s v="NOK"/>
    <n v="1375.5"/>
    <m/>
    <s v="6019.64"/>
  </r>
  <r>
    <n v="1242"/>
    <n v="2025"/>
    <n v="1882"/>
    <d v="2025-06-26T00:00:00"/>
    <m/>
    <x v="25"/>
    <x v="25"/>
    <m/>
    <m/>
    <m/>
    <m/>
    <m/>
    <m/>
    <x v="1"/>
    <x v="1"/>
    <m/>
    <m/>
    <m/>
    <m/>
    <n v="0"/>
    <s v="Ingen avgiftsbehandling"/>
    <n v="1882"/>
    <n v="10491"/>
    <s v="NOK"/>
    <n v="10491"/>
    <m/>
    <s v="16510.64"/>
  </r>
  <r>
    <n v="1242"/>
    <n v="2025"/>
    <n v="1882"/>
    <d v="2025-06-26T00:00:00"/>
    <m/>
    <x v="25"/>
    <x v="25"/>
    <m/>
    <m/>
    <m/>
    <m/>
    <m/>
    <m/>
    <x v="1"/>
    <x v="1"/>
    <m/>
    <m/>
    <m/>
    <m/>
    <n v="0"/>
    <s v="Ingen avgiftsbehandling"/>
    <n v="1882"/>
    <n v="2100"/>
    <s v="NOK"/>
    <n v="2100"/>
    <m/>
    <s v="18610.64"/>
  </r>
  <r>
    <n v="1337"/>
    <n v="2025"/>
    <s v="1875/1882"/>
    <d v="2025-08-11T00:00:00"/>
    <m/>
    <x v="25"/>
    <x v="25"/>
    <m/>
    <m/>
    <m/>
    <m/>
    <m/>
    <m/>
    <x v="0"/>
    <x v="0"/>
    <m/>
    <m/>
    <m/>
    <m/>
    <n v="0"/>
    <s v="Ingen avgiftsbehandling"/>
    <s v="1875/1882"/>
    <n v="-1553"/>
    <s v="NOK"/>
    <n v="-1553"/>
    <m/>
    <s v="17057.64"/>
  </r>
  <r>
    <n v="1393"/>
    <n v="2025"/>
    <s v="e17fdd48-d63e-4fe6-9d1e-76af26da3d13.pdf"/>
    <d v="2025-08-20T00:00:00"/>
    <m/>
    <x v="25"/>
    <x v="25"/>
    <m/>
    <m/>
    <m/>
    <m/>
    <m/>
    <m/>
    <x v="1"/>
    <x v="1"/>
    <m/>
    <m/>
    <m/>
    <m/>
    <n v="0"/>
    <s v="Ingen avgiftsbehandling"/>
    <s v="e17fdd48-d63e-4fe6-9d1e-76af26da3d13.pdf"/>
    <n v="268"/>
    <s v="NOK"/>
    <n v="268"/>
    <m/>
    <s v="17325.64"/>
  </r>
  <r>
    <n v="1393"/>
    <n v="2025"/>
    <s v="e17fdd48-d63e-4fe6-9d1e-76af26da3d13.pdf"/>
    <d v="2025-08-20T00:00:00"/>
    <m/>
    <x v="25"/>
    <x v="25"/>
    <m/>
    <m/>
    <m/>
    <m/>
    <m/>
    <m/>
    <x v="0"/>
    <x v="0"/>
    <m/>
    <m/>
    <m/>
    <m/>
    <n v="0"/>
    <s v="Ingen avgiftsbehandling"/>
    <s v="e17fdd48-d63e-4fe6-9d1e-76af26da3d13.pdf"/>
    <n v="-2500"/>
    <s v="NOK"/>
    <n v="-2500"/>
    <m/>
    <s v="14825.64"/>
  </r>
  <r>
    <n v="1393"/>
    <n v="2025"/>
    <s v="e17fdd48-d63e-4fe6-9d1e-76af26da3d13.pdf"/>
    <d v="2025-08-20T00:00:00"/>
    <m/>
    <x v="25"/>
    <x v="25"/>
    <m/>
    <m/>
    <m/>
    <m/>
    <m/>
    <m/>
    <x v="0"/>
    <x v="0"/>
    <m/>
    <m/>
    <m/>
    <m/>
    <n v="0"/>
    <s v="Ingen avgiftsbehandling"/>
    <s v="e17fdd48-d63e-4fe6-9d1e-76af26da3d13.pdf"/>
    <n v="-4000"/>
    <s v="NOK"/>
    <n v="-4000"/>
    <m/>
    <s v="10825.64"/>
  </r>
  <r>
    <n v="1393"/>
    <n v="2025"/>
    <s v="e17fdd48-d63e-4fe6-9d1e-76af26da3d13.pdf"/>
    <d v="2025-08-21T00:00:00"/>
    <m/>
    <x v="25"/>
    <x v="25"/>
    <m/>
    <m/>
    <m/>
    <m/>
    <m/>
    <m/>
    <x v="1"/>
    <x v="1"/>
    <m/>
    <m/>
    <m/>
    <m/>
    <n v="0"/>
    <s v="Ingen avgiftsbehandling"/>
    <s v="e17fdd48-d63e-4fe6-9d1e-76af26da3d13.pdf"/>
    <n v="1152"/>
    <s v="NOK"/>
    <n v="1152"/>
    <m/>
    <s v="11977.64"/>
  </r>
  <r>
    <n v="1393"/>
    <n v="2025"/>
    <s v="e17fdd48-d63e-4fe6-9d1e-76af26da3d13.pdf"/>
    <d v="2025-08-21T00:00:00"/>
    <m/>
    <x v="25"/>
    <x v="25"/>
    <m/>
    <m/>
    <n v="20086"/>
    <s v="Lene Nilsen Duesund"/>
    <m/>
    <m/>
    <x v="0"/>
    <x v="0"/>
    <m/>
    <m/>
    <m/>
    <m/>
    <n v="0"/>
    <s v="Ingen avgiftsbehandling"/>
    <s v="e17fdd48-d63e-4fe6-9d1e-76af26da3d13.pdf"/>
    <n v="-1200"/>
    <s v="NOK"/>
    <n v="-1200"/>
    <m/>
    <s v="10777.64"/>
  </r>
  <r>
    <n v="1473"/>
    <n v="2025"/>
    <s v="9dcdbc73-c347-4523-b5c2-ca06dfb0c028.pdf"/>
    <d v="2025-08-28T00:00:00"/>
    <m/>
    <x v="25"/>
    <x v="25"/>
    <m/>
    <m/>
    <m/>
    <m/>
    <m/>
    <m/>
    <x v="1"/>
    <x v="1"/>
    <m/>
    <m/>
    <m/>
    <m/>
    <n v="0"/>
    <s v="Ingen avgiftsbehandling"/>
    <s v="9dcdbc73-c347-4523-b5c2-ca06dfb0c028.pdf"/>
    <n v="864"/>
    <s v="NOK"/>
    <n v="864"/>
    <m/>
    <s v="11641.64"/>
  </r>
  <r>
    <n v="1554"/>
    <n v="2025"/>
    <n v="1875"/>
    <d v="2025-09-01T00:00:00"/>
    <m/>
    <x v="25"/>
    <x v="25"/>
    <m/>
    <m/>
    <m/>
    <m/>
    <m/>
    <m/>
    <x v="0"/>
    <x v="0"/>
    <m/>
    <m/>
    <m/>
    <m/>
    <n v="0"/>
    <s v="Ingen avgiftsbehandling"/>
    <n v="1875"/>
    <n v="-700"/>
    <s v="NOK"/>
    <n v="-700"/>
    <m/>
    <s v="10941.64"/>
  </r>
  <r>
    <n v="1557"/>
    <n v="2025"/>
    <n v="1882"/>
    <d v="2025-09-02T00:00:00"/>
    <m/>
    <x v="25"/>
    <x v="25"/>
    <n v="10031"/>
    <s v="Vipps AS"/>
    <m/>
    <m/>
    <m/>
    <m/>
    <x v="0"/>
    <x v="0"/>
    <m/>
    <m/>
    <m/>
    <m/>
    <n v="0"/>
    <s v="Ingen avgiftsbehandling"/>
    <n v="1882"/>
    <n v="98.25"/>
    <s v="NOK"/>
    <n v="98.25"/>
    <m/>
    <s v="11039.89"/>
  </r>
  <r>
    <n v="1557"/>
    <n v="2025"/>
    <n v="1882"/>
    <d v="2025-09-03T00:00:00"/>
    <m/>
    <x v="25"/>
    <x v="25"/>
    <n v="10031"/>
    <s v="Vipps AS"/>
    <m/>
    <m/>
    <m/>
    <m/>
    <x v="0"/>
    <x v="0"/>
    <m/>
    <m/>
    <m/>
    <m/>
    <n v="0"/>
    <s v="Ingen avgiftsbehandling"/>
    <n v="1882"/>
    <n v="98.25"/>
    <s v="NOK"/>
    <n v="98.25"/>
    <m/>
    <s v="11138.14"/>
  </r>
  <r>
    <n v="1557"/>
    <n v="2025"/>
    <n v="1882"/>
    <d v="2025-09-04T00:00:00"/>
    <m/>
    <x v="25"/>
    <x v="25"/>
    <m/>
    <m/>
    <m/>
    <m/>
    <m/>
    <m/>
    <x v="1"/>
    <x v="1"/>
    <m/>
    <m/>
    <m/>
    <m/>
    <n v="0"/>
    <s v="Ingen avgiftsbehandling"/>
    <s v="1882 - spond"/>
    <n v="192"/>
    <s v="NOK"/>
    <n v="192"/>
    <m/>
    <s v="11330.14"/>
  </r>
  <r>
    <n v="1612"/>
    <n v="2025"/>
    <n v="1882"/>
    <d v="2025-09-08T00:00:00"/>
    <m/>
    <x v="25"/>
    <x v="25"/>
    <m/>
    <m/>
    <m/>
    <m/>
    <m/>
    <m/>
    <x v="0"/>
    <x v="0"/>
    <m/>
    <m/>
    <m/>
    <m/>
    <n v="0"/>
    <s v="Ingen avgiftsbehandling"/>
    <n v="1882"/>
    <n v="-5825"/>
    <s v="NOK"/>
    <n v="-5825"/>
    <m/>
    <s v="5505.14"/>
  </r>
  <r>
    <n v="1670"/>
    <n v="2025"/>
    <s v="NFF"/>
    <d v="2025-09-18T00:00:00"/>
    <m/>
    <x v="25"/>
    <x v="25"/>
    <m/>
    <m/>
    <n v="20060"/>
    <s v="NFF Oslo"/>
    <m/>
    <m/>
    <x v="0"/>
    <x v="0"/>
    <m/>
    <m/>
    <m/>
    <m/>
    <n v="0"/>
    <s v="Ingen avgiftsbehandling"/>
    <s v="NFF"/>
    <n v="-500"/>
    <s v="NOK"/>
    <n v="-500"/>
    <m/>
    <s v="5005.14"/>
  </r>
  <r>
    <n v="1709"/>
    <n v="2025"/>
    <n v="1882"/>
    <d v="2025-09-23T00:00:00"/>
    <m/>
    <x v="25"/>
    <x v="25"/>
    <m/>
    <m/>
    <n v="20086"/>
    <s v="Lene Nilsen Duesund"/>
    <m/>
    <m/>
    <x v="0"/>
    <x v="0"/>
    <m/>
    <m/>
    <m/>
    <m/>
    <n v="0"/>
    <s v="Ingen avgiftsbehandling"/>
    <n v="1882"/>
    <n v="-1000"/>
    <s v="NOK"/>
    <n v="-1000"/>
    <m/>
    <s v="4005.14"/>
  </r>
  <r>
    <n v="1918"/>
    <n v="2025"/>
    <s v="VIpps"/>
    <d v="2025-10-13T00:00:00"/>
    <m/>
    <x v="25"/>
    <x v="25"/>
    <n v="10031"/>
    <s v="Vipps AS"/>
    <m/>
    <m/>
    <m/>
    <m/>
    <x v="0"/>
    <x v="0"/>
    <m/>
    <m/>
    <m/>
    <m/>
    <n v="0"/>
    <s v="Ingen avgiftsbehandling"/>
    <s v="VIpps"/>
    <n v="982.5"/>
    <s v="NOK"/>
    <n v="982.5"/>
    <m/>
    <s v="4987.64"/>
  </r>
  <r>
    <n v="2030"/>
    <n v="2025"/>
    <n v="1882"/>
    <d v="2025-10-29T00:00:00"/>
    <m/>
    <x v="25"/>
    <x v="25"/>
    <m/>
    <m/>
    <n v="20086"/>
    <s v="Lene Nilsen Duesund"/>
    <m/>
    <m/>
    <x v="0"/>
    <x v="0"/>
    <m/>
    <m/>
    <m/>
    <m/>
    <n v="0"/>
    <s v="Ingen avgiftsbehandling"/>
    <n v="1882"/>
    <n v="-1500"/>
    <s v="NOK"/>
    <n v="-1500"/>
    <m/>
    <s v="3487.64"/>
  </r>
  <r>
    <n v="2129"/>
    <n v="2025"/>
    <m/>
    <d v="2025-11-10T00:00:00"/>
    <m/>
    <x v="25"/>
    <x v="25"/>
    <m/>
    <m/>
    <n v="20086"/>
    <s v="Lene Nilsen Duesund"/>
    <m/>
    <m/>
    <x v="0"/>
    <x v="0"/>
    <m/>
    <m/>
    <m/>
    <m/>
    <n v="0"/>
    <s v="Ingen avgiftsbehandling"/>
    <m/>
    <n v="-1500"/>
    <s v="NOK"/>
    <n v="-1500"/>
    <m/>
    <s v="1987.64"/>
  </r>
  <r>
    <n v="2122"/>
    <n v="2025"/>
    <m/>
    <d v="2025-11-11T00:00:00"/>
    <m/>
    <x v="25"/>
    <x v="25"/>
    <n v="10031"/>
    <s v="Vipps AS"/>
    <m/>
    <m/>
    <m/>
    <m/>
    <x v="0"/>
    <x v="0"/>
    <m/>
    <m/>
    <m/>
    <m/>
    <n v="0"/>
    <s v="Ingen avgiftsbehandling"/>
    <s v="Vipps"/>
    <n v="176.85"/>
    <s v="NOK"/>
    <n v="176.85"/>
    <m/>
    <s v="2164.49"/>
  </r>
  <r>
    <n v="2122"/>
    <n v="2025"/>
    <m/>
    <d v="2025-11-13T00:00:00"/>
    <m/>
    <x v="25"/>
    <x v="25"/>
    <n v="10030"/>
    <s v="Stripe innbetalinger"/>
    <m/>
    <m/>
    <m/>
    <m/>
    <x v="0"/>
    <x v="0"/>
    <m/>
    <m/>
    <m/>
    <m/>
    <n v="0"/>
    <s v="Ingen avgiftsbehandling"/>
    <s v="Stripe"/>
    <n v="2610"/>
    <s v="NOK"/>
    <n v="2610"/>
    <m/>
    <s v="4774.49"/>
  </r>
  <r>
    <n v="2188"/>
    <n v="2025"/>
    <m/>
    <d v="2025-11-18T00:00:00"/>
    <m/>
    <x v="25"/>
    <x v="25"/>
    <n v="10031"/>
    <s v="Vipps AS"/>
    <m/>
    <m/>
    <m/>
    <m/>
    <x v="0"/>
    <x v="0"/>
    <m/>
    <m/>
    <m/>
    <m/>
    <n v="0"/>
    <s v="Ingen avgiftsbehandling"/>
    <m/>
    <n v="786"/>
    <s v="NOK"/>
    <n v="786"/>
    <m/>
    <s v="5560.49"/>
  </r>
  <r>
    <n v="2204"/>
    <n v="2025"/>
    <s v="Spond.pdf"/>
    <d v="2025-11-20T00:00:00"/>
    <m/>
    <x v="25"/>
    <x v="25"/>
    <m/>
    <m/>
    <m/>
    <m/>
    <m/>
    <m/>
    <x v="1"/>
    <x v="1"/>
    <m/>
    <m/>
    <m/>
    <m/>
    <n v="0"/>
    <s v="Ingen avgiftsbehandling"/>
    <s v="Spond.pdf"/>
    <n v="13990.5"/>
    <s v="NOK"/>
    <n v="13990.5"/>
    <m/>
    <s v="19550.99"/>
  </r>
  <r>
    <n v="2265"/>
    <n v="2025"/>
    <m/>
    <d v="2025-12-02T00:00:00"/>
    <m/>
    <x v="25"/>
    <x v="25"/>
    <m/>
    <m/>
    <m/>
    <m/>
    <m/>
    <m/>
    <x v="0"/>
    <x v="0"/>
    <m/>
    <m/>
    <m/>
    <m/>
    <n v="0"/>
    <s v="Ingen avgiftsbehandling"/>
    <m/>
    <n v="-1125"/>
    <s v="NOK"/>
    <n v="-1125"/>
    <m/>
    <s v="18425.99"/>
  </r>
  <r>
    <n v="2323"/>
    <n v="2025"/>
    <s v="Spond.pdf"/>
    <d v="2025-12-04T00:00:00"/>
    <m/>
    <x v="25"/>
    <x v="25"/>
    <m/>
    <m/>
    <m/>
    <m/>
    <m/>
    <m/>
    <x v="1"/>
    <x v="1"/>
    <m/>
    <m/>
    <m/>
    <m/>
    <n v="0"/>
    <s v="Ingen avgiftsbehandling"/>
    <s v="Spond.pdf"/>
    <n v="726"/>
    <s v="NOK"/>
    <n v="726"/>
    <m/>
    <s v="19151.99"/>
  </r>
  <r>
    <n v="2356"/>
    <n v="2025"/>
    <m/>
    <d v="2025-12-11T00:00:00"/>
    <m/>
    <x v="25"/>
    <x v="25"/>
    <n v="10030"/>
    <s v="Stripe innbetalinger"/>
    <m/>
    <m/>
    <m/>
    <m/>
    <x v="0"/>
    <x v="0"/>
    <m/>
    <m/>
    <m/>
    <m/>
    <n v="0"/>
    <s v="Ingen avgiftsbehandling"/>
    <m/>
    <n v="2420"/>
    <s v="NOK"/>
    <n v="2420"/>
    <m/>
    <s v="21571.99"/>
  </r>
  <r>
    <m/>
    <m/>
    <m/>
    <d v="2025-01-01T00:00:00"/>
    <m/>
    <x v="26"/>
    <x v="26"/>
    <m/>
    <m/>
    <m/>
    <m/>
    <m/>
    <m/>
    <x v="0"/>
    <x v="0"/>
    <m/>
    <m/>
    <m/>
    <m/>
    <m/>
    <m/>
    <s v="Inngående saldo"/>
    <n v="10360.08"/>
    <m/>
    <m/>
    <m/>
    <s v="10360.08"/>
  </r>
  <r>
    <n v="70"/>
    <n v="2025"/>
    <m/>
    <d v="2025-01-23T00:00:00"/>
    <m/>
    <x v="26"/>
    <x v="26"/>
    <m/>
    <m/>
    <m/>
    <m/>
    <m/>
    <m/>
    <x v="0"/>
    <x v="0"/>
    <m/>
    <m/>
    <m/>
    <m/>
    <n v="0"/>
    <s v="Ingen avgiftsbehandling"/>
    <m/>
    <n v="1952"/>
    <s v="NOK"/>
    <n v="1952"/>
    <m/>
    <s v="12312.08"/>
  </r>
  <r>
    <n v="584"/>
    <n v="2025"/>
    <n v="1883"/>
    <d v="2025-02-11T00:00:00"/>
    <m/>
    <x v="26"/>
    <x v="26"/>
    <m/>
    <m/>
    <n v="20006"/>
    <s v="Idrettslaget Jardar"/>
    <m/>
    <m/>
    <x v="0"/>
    <x v="0"/>
    <m/>
    <m/>
    <m/>
    <m/>
    <n v="0"/>
    <s v="Ingen avgiftsbehandling"/>
    <n v="1883"/>
    <n v="-4400"/>
    <s v="NOK"/>
    <n v="-4400"/>
    <m/>
    <s v="7912.08"/>
  </r>
  <r>
    <n v="576"/>
    <n v="2025"/>
    <s v="Vipps"/>
    <d v="2025-02-28T00:00:00"/>
    <m/>
    <x v="26"/>
    <x v="26"/>
    <n v="10031"/>
    <s v="Vipps AS"/>
    <m/>
    <m/>
    <m/>
    <m/>
    <x v="0"/>
    <x v="0"/>
    <m/>
    <m/>
    <m/>
    <m/>
    <n v="0"/>
    <s v="Ingen avgiftsbehandling"/>
    <s v="Vipps"/>
    <n v="98.25"/>
    <s v="NOK"/>
    <n v="98.25"/>
    <m/>
    <s v="8010.33"/>
  </r>
  <r>
    <n v="1710"/>
    <n v="2025"/>
    <n v="1883"/>
    <d v="2025-09-23T00:00:00"/>
    <m/>
    <x v="26"/>
    <x v="26"/>
    <m/>
    <m/>
    <n v="20540"/>
    <s v="Runar Veiby"/>
    <m/>
    <m/>
    <x v="0"/>
    <x v="0"/>
    <m/>
    <m/>
    <m/>
    <m/>
    <n v="0"/>
    <s v="Ingen avgiftsbehandling"/>
    <n v="1883"/>
    <n v="-2400"/>
    <s v="NOK"/>
    <n v="-2400"/>
    <m/>
    <s v="5610.33"/>
  </r>
  <r>
    <n v="2130"/>
    <n v="2025"/>
    <m/>
    <d v="2025-11-14T00:00:00"/>
    <m/>
    <x v="26"/>
    <x v="26"/>
    <m/>
    <m/>
    <n v="20178"/>
    <s v="Trond Kvale"/>
    <m/>
    <m/>
    <x v="0"/>
    <x v="0"/>
    <m/>
    <m/>
    <m/>
    <m/>
    <n v="0"/>
    <s v="Ingen avgiftsbehandling"/>
    <m/>
    <n v="-1017"/>
    <s v="NOK"/>
    <n v="-1017"/>
    <m/>
    <s v="4593.33"/>
  </r>
  <r>
    <m/>
    <m/>
    <m/>
    <d v="2025-01-01T00:00:00"/>
    <m/>
    <x v="27"/>
    <x v="27"/>
    <m/>
    <m/>
    <m/>
    <m/>
    <m/>
    <m/>
    <x v="0"/>
    <x v="0"/>
    <m/>
    <m/>
    <m/>
    <m/>
    <m/>
    <m/>
    <s v="Inngående saldo"/>
    <n v="16269.85"/>
    <m/>
    <m/>
    <m/>
    <s v="16269.85"/>
  </r>
  <r>
    <n v="70"/>
    <n v="2025"/>
    <m/>
    <d v="2025-01-23T00:00:00"/>
    <m/>
    <x v="27"/>
    <x v="27"/>
    <m/>
    <m/>
    <m/>
    <m/>
    <m/>
    <m/>
    <x v="0"/>
    <x v="0"/>
    <m/>
    <m/>
    <m/>
    <m/>
    <n v="0"/>
    <s v="Ingen avgiftsbehandling"/>
    <m/>
    <n v="1952"/>
    <s v="NOK"/>
    <n v="1952"/>
    <m/>
    <s v="18221.85"/>
  </r>
  <r>
    <n v="236"/>
    <n v="2025"/>
    <n v="1884"/>
    <d v="2025-01-29T00:00:00"/>
    <m/>
    <x v="27"/>
    <x v="27"/>
    <m/>
    <m/>
    <n v="20105"/>
    <s v="Nina Winther-Hjelm"/>
    <m/>
    <m/>
    <x v="0"/>
    <x v="0"/>
    <m/>
    <m/>
    <m/>
    <m/>
    <n v="0"/>
    <s v="Ingen avgiftsbehandling"/>
    <n v="1884"/>
    <n v="-1405"/>
    <s v="NOK"/>
    <n v="-1405"/>
    <m/>
    <s v="16816.85"/>
  </r>
  <r>
    <n v="174"/>
    <n v="2025"/>
    <m/>
    <d v="2025-02-03T00:00:00"/>
    <m/>
    <x v="27"/>
    <x v="27"/>
    <m/>
    <m/>
    <m/>
    <m/>
    <m/>
    <m/>
    <x v="0"/>
    <x v="0"/>
    <m/>
    <m/>
    <m/>
    <m/>
    <n v="0"/>
    <s v="Ingen avgiftsbehandling"/>
    <m/>
    <n v="1044.54"/>
    <s v="NOK"/>
    <n v="1044.54"/>
    <m/>
    <s v="17861.39"/>
  </r>
  <r>
    <n v="823"/>
    <n v="2025"/>
    <m/>
    <d v="2025-04-23T00:00:00"/>
    <m/>
    <x v="27"/>
    <x v="27"/>
    <m/>
    <m/>
    <n v="20041"/>
    <s v="Thea Hasle"/>
    <m/>
    <m/>
    <x v="0"/>
    <x v="0"/>
    <m/>
    <m/>
    <m/>
    <m/>
    <n v="0"/>
    <s v="Ingen avgiftsbehandling"/>
    <m/>
    <n v="-4190"/>
    <s v="NOK"/>
    <n v="-4190"/>
    <m/>
    <s v="13671.39"/>
  </r>
  <r>
    <n v="824"/>
    <n v="2025"/>
    <s v="Reversering av bilag 823-2025."/>
    <d v="2025-04-23T00:00:00"/>
    <m/>
    <x v="27"/>
    <x v="27"/>
    <m/>
    <m/>
    <n v="20041"/>
    <s v="Thea Hasle"/>
    <m/>
    <m/>
    <x v="0"/>
    <x v="0"/>
    <m/>
    <m/>
    <m/>
    <m/>
    <n v="0"/>
    <s v="Ingen avgiftsbehandling"/>
    <s v="Reversering av bilag 823-2025."/>
    <n v="4190"/>
    <s v="NOK"/>
    <n v="4190"/>
    <m/>
    <s v="17861.39"/>
  </r>
  <r>
    <n v="1300"/>
    <n v="2025"/>
    <s v="Mats Blakseth dommer regning mail 2025.pdf"/>
    <d v="2025-05-07T00:00:00"/>
    <m/>
    <x v="27"/>
    <x v="27"/>
    <m/>
    <m/>
    <m/>
    <m/>
    <m/>
    <m/>
    <x v="1"/>
    <x v="1"/>
    <m/>
    <m/>
    <m/>
    <m/>
    <n v="0"/>
    <s v="Ingen avgiftsbehandling"/>
    <s v="Mats Blakseth dommer regning mail 2025.pdf"/>
    <n v="-200"/>
    <s v="NOK"/>
    <n v="-200"/>
    <m/>
    <s v="17661.39"/>
  </r>
  <r>
    <n v="906"/>
    <n v="2025"/>
    <n v="1884"/>
    <d v="2025-05-24T00:00:00"/>
    <m/>
    <x v="27"/>
    <x v="27"/>
    <m/>
    <m/>
    <n v="20450"/>
    <s v="Råde Idrettslag"/>
    <m/>
    <m/>
    <x v="0"/>
    <x v="0"/>
    <m/>
    <m/>
    <m/>
    <m/>
    <n v="0"/>
    <s v="Ingen avgiftsbehandling"/>
    <n v="1884"/>
    <n v="-9600"/>
    <s v="NOK"/>
    <n v="-9600"/>
    <m/>
    <s v="8061.39"/>
  </r>
  <r>
    <n v="1202"/>
    <n v="2025"/>
    <s v="Marit Søderberg"/>
    <d v="2025-06-20T00:00:00"/>
    <m/>
    <x v="27"/>
    <x v="27"/>
    <m/>
    <m/>
    <n v="20255"/>
    <s v="Marit Søderberg"/>
    <m/>
    <m/>
    <x v="0"/>
    <x v="0"/>
    <m/>
    <m/>
    <m/>
    <m/>
    <n v="0"/>
    <s v="Ingen avgiftsbehandling"/>
    <s v="Marit Søderberg"/>
    <n v="-687.5"/>
    <s v="NOK"/>
    <n v="-687.5"/>
    <m/>
    <s v="7373.89"/>
  </r>
  <r>
    <n v="2122"/>
    <n v="2025"/>
    <m/>
    <d v="2025-11-05T00:00:00"/>
    <m/>
    <x v="27"/>
    <x v="27"/>
    <n v="10031"/>
    <s v="Vipps AS"/>
    <m/>
    <m/>
    <m/>
    <m/>
    <x v="0"/>
    <x v="0"/>
    <m/>
    <m/>
    <m/>
    <m/>
    <n v="0"/>
    <s v="Ingen avgiftsbehandling"/>
    <s v="Vipps"/>
    <n v="982.5"/>
    <s v="NOK"/>
    <n v="982.5"/>
    <m/>
    <s v="8356.39"/>
  </r>
  <r>
    <n v="2274"/>
    <n v="2025"/>
    <m/>
    <d v="2025-11-25T00:00:00"/>
    <m/>
    <x v="27"/>
    <x v="27"/>
    <m/>
    <m/>
    <n v="20255"/>
    <s v="Marit Søderberg"/>
    <m/>
    <m/>
    <x v="0"/>
    <x v="0"/>
    <m/>
    <m/>
    <m/>
    <m/>
    <n v="0"/>
    <s v="Ingen avgiftsbehandling"/>
    <m/>
    <n v="-5977"/>
    <s v="NOK"/>
    <n v="-5977"/>
    <m/>
    <s v="2379.39"/>
  </r>
  <r>
    <n v="2324"/>
    <n v="2025"/>
    <s v="Nordkak.pdf"/>
    <d v="2025-12-01T00:00:00"/>
    <m/>
    <x v="27"/>
    <x v="27"/>
    <m/>
    <m/>
    <m/>
    <m/>
    <m/>
    <m/>
    <x v="1"/>
    <x v="1"/>
    <m/>
    <m/>
    <m/>
    <m/>
    <n v="0"/>
    <s v="Ingen avgiftsbehandling"/>
    <s v="Nordkak.pdf"/>
    <n v="11840"/>
    <s v="NOK"/>
    <n v="11840"/>
    <m/>
    <s v="14219.39"/>
  </r>
  <r>
    <m/>
    <m/>
    <m/>
    <d v="2025-01-01T00:00:00"/>
    <m/>
    <x v="28"/>
    <x v="28"/>
    <m/>
    <m/>
    <m/>
    <m/>
    <m/>
    <m/>
    <x v="0"/>
    <x v="0"/>
    <m/>
    <m/>
    <m/>
    <m/>
    <m/>
    <m/>
    <s v="Inngående saldo"/>
    <n v="7859.75"/>
    <m/>
    <m/>
    <m/>
    <s v="7859.75"/>
  </r>
  <r>
    <n v="72"/>
    <n v="2025"/>
    <m/>
    <d v="2025-01-23T00:00:00"/>
    <m/>
    <x v="28"/>
    <x v="28"/>
    <m/>
    <m/>
    <m/>
    <m/>
    <m/>
    <m/>
    <x v="0"/>
    <x v="0"/>
    <m/>
    <m/>
    <m/>
    <m/>
    <n v="0"/>
    <s v="Ingen avgiftsbehandling"/>
    <m/>
    <n v="1952"/>
    <s v="NOK"/>
    <n v="1952"/>
    <m/>
    <s v="9811.75"/>
  </r>
  <r>
    <n v="237"/>
    <n v="2025"/>
    <n v="1885"/>
    <d v="2025-02-03T00:00:00"/>
    <m/>
    <x v="28"/>
    <x v="28"/>
    <m/>
    <m/>
    <n v="20041"/>
    <s v="Thea Hasle"/>
    <m/>
    <m/>
    <x v="0"/>
    <x v="0"/>
    <m/>
    <m/>
    <m/>
    <m/>
    <n v="0"/>
    <s v="Ingen avgiftsbehandling"/>
    <n v="1885"/>
    <n v="-500"/>
    <s v="NOK"/>
    <n v="-500"/>
    <m/>
    <s v="9311.75"/>
  </r>
  <r>
    <n v="655"/>
    <n v="2025"/>
    <n v="1885"/>
    <d v="2025-04-07T00:00:00"/>
    <m/>
    <x v="28"/>
    <x v="28"/>
    <m/>
    <m/>
    <n v="20041"/>
    <s v="Thea Hasle"/>
    <m/>
    <m/>
    <x v="0"/>
    <x v="0"/>
    <m/>
    <m/>
    <m/>
    <m/>
    <n v="0"/>
    <s v="Ingen avgiftsbehandling"/>
    <n v="1885"/>
    <n v="-3200"/>
    <s v="NOK"/>
    <n v="-3200"/>
    <m/>
    <s v="6111.75"/>
  </r>
  <r>
    <n v="656"/>
    <n v="2025"/>
    <s v="Spond"/>
    <d v="2025-04-08T00:00:00"/>
    <m/>
    <x v="28"/>
    <x v="28"/>
    <m/>
    <m/>
    <m/>
    <m/>
    <m/>
    <m/>
    <x v="1"/>
    <x v="1"/>
    <m/>
    <m/>
    <m/>
    <m/>
    <n v="0"/>
    <s v="Ingen avgiftsbehandling"/>
    <s v="Spond"/>
    <n v="17383.5"/>
    <s v="NOK"/>
    <n v="17383.5"/>
    <m/>
    <s v="23495.25"/>
  </r>
  <r>
    <n v="825"/>
    <n v="2025"/>
    <n v="1885"/>
    <d v="2025-04-23T00:00:00"/>
    <m/>
    <x v="28"/>
    <x v="28"/>
    <m/>
    <m/>
    <n v="20041"/>
    <s v="Thea Hasle"/>
    <m/>
    <m/>
    <x v="0"/>
    <x v="0"/>
    <m/>
    <m/>
    <m/>
    <m/>
    <n v="0"/>
    <s v="Ingen avgiftsbehandling"/>
    <n v="1885"/>
    <n v="-4190"/>
    <s v="NOK"/>
    <n v="-4190"/>
    <m/>
    <s v="19305.25"/>
  </r>
  <r>
    <n v="907"/>
    <n v="2025"/>
    <m/>
    <d v="2025-05-20T00:00:00"/>
    <m/>
    <x v="28"/>
    <x v="28"/>
    <m/>
    <m/>
    <n v="20474"/>
    <s v="Bækkelagets Sportsklub/norway Cup"/>
    <m/>
    <m/>
    <x v="0"/>
    <x v="0"/>
    <m/>
    <m/>
    <m/>
    <m/>
    <n v="0"/>
    <s v="Ingen avgiftsbehandling"/>
    <m/>
    <n v="-2085"/>
    <s v="NOK"/>
    <n v="-2085"/>
    <m/>
    <s v="17220.25"/>
  </r>
  <r>
    <n v="1203"/>
    <n v="2025"/>
    <m/>
    <d v="2025-06-20T00:00:00"/>
    <m/>
    <x v="28"/>
    <x v="28"/>
    <m/>
    <m/>
    <n v="20041"/>
    <s v="Thea Hasle"/>
    <m/>
    <m/>
    <x v="0"/>
    <x v="0"/>
    <m/>
    <m/>
    <m/>
    <m/>
    <n v="0"/>
    <s v="Ingen avgiftsbehandling"/>
    <m/>
    <n v="-2164.5"/>
    <s v="NOK"/>
    <n v="-2164.5"/>
    <m/>
    <s v="15055.75"/>
  </r>
  <r>
    <n v="1204"/>
    <n v="2025"/>
    <m/>
    <d v="2025-06-25T00:00:00"/>
    <m/>
    <x v="28"/>
    <x v="28"/>
    <m/>
    <m/>
    <n v="20489"/>
    <s v="Sportsforeningen Grei"/>
    <m/>
    <m/>
    <x v="0"/>
    <x v="0"/>
    <m/>
    <m/>
    <m/>
    <m/>
    <n v="0"/>
    <s v="Ingen avgiftsbehandling"/>
    <m/>
    <n v="-1600"/>
    <s v="NOK"/>
    <n v="-1600"/>
    <m/>
    <s v="13455.75"/>
  </r>
  <r>
    <n v="2014"/>
    <n v="2025"/>
    <n v="1885"/>
    <d v="2025-10-22T00:00:00"/>
    <m/>
    <x v="28"/>
    <x v="28"/>
    <m/>
    <m/>
    <n v="20041"/>
    <s v="Thea Hasle"/>
    <m/>
    <m/>
    <x v="0"/>
    <x v="0"/>
    <m/>
    <m/>
    <m/>
    <m/>
    <n v="0"/>
    <s v="Ingen avgiftsbehandling"/>
    <n v="1885"/>
    <n v="-3200"/>
    <s v="NOK"/>
    <n v="-3200"/>
    <m/>
    <s v="10255.75"/>
  </r>
  <r>
    <n v="2014"/>
    <n v="2025"/>
    <n v="1885"/>
    <d v="2025-10-24T00:00:00"/>
    <m/>
    <x v="28"/>
    <x v="28"/>
    <m/>
    <m/>
    <n v="20041"/>
    <s v="Thea Hasle"/>
    <m/>
    <m/>
    <x v="0"/>
    <x v="0"/>
    <m/>
    <m/>
    <m/>
    <m/>
    <n v="0"/>
    <s v="Ingen avgiftsbehandling"/>
    <n v="1885"/>
    <n v="-3000"/>
    <s v="NOK"/>
    <n v="-3000"/>
    <m/>
    <s v="7255.75"/>
  </r>
  <r>
    <n v="2330"/>
    <n v="2025"/>
    <n v="1885"/>
    <d v="2025-12-02T00:00:00"/>
    <m/>
    <x v="28"/>
    <x v="28"/>
    <m/>
    <m/>
    <n v="20041"/>
    <s v="Thea Hasle"/>
    <m/>
    <m/>
    <x v="0"/>
    <x v="0"/>
    <m/>
    <m/>
    <m/>
    <m/>
    <n v="0"/>
    <s v="Ingen avgiftsbehandling"/>
    <n v="1885"/>
    <n v="-559"/>
    <s v="NOK"/>
    <n v="-559"/>
    <m/>
    <s v="6696.75"/>
  </r>
  <r>
    <m/>
    <m/>
    <m/>
    <d v="2025-01-01T00:00:00"/>
    <m/>
    <x v="29"/>
    <x v="29"/>
    <m/>
    <m/>
    <m/>
    <m/>
    <m/>
    <m/>
    <x v="0"/>
    <x v="0"/>
    <m/>
    <m/>
    <m/>
    <m/>
    <m/>
    <m/>
    <s v="Inngående saldo"/>
    <n v="100000"/>
    <m/>
    <m/>
    <m/>
    <s v="100000.00"/>
  </r>
  <r>
    <n v="406"/>
    <n v="2025"/>
    <m/>
    <d v="2025-03-10T00:00:00"/>
    <m/>
    <x v="29"/>
    <x v="29"/>
    <m/>
    <m/>
    <m/>
    <m/>
    <m/>
    <m/>
    <x v="0"/>
    <x v="0"/>
    <m/>
    <m/>
    <m/>
    <m/>
    <n v="0"/>
    <s v="Ingen avgiftsbehandling"/>
    <m/>
    <n v="50000"/>
    <s v="NOK"/>
    <n v="50000"/>
    <m/>
    <s v="150000.00"/>
  </r>
  <r>
    <n v="1077"/>
    <n v="2025"/>
    <s v="kontoregulering"/>
    <d v="2025-06-02T00:00:00"/>
    <m/>
    <x v="29"/>
    <x v="29"/>
    <m/>
    <m/>
    <m/>
    <m/>
    <m/>
    <m/>
    <x v="0"/>
    <x v="0"/>
    <m/>
    <m/>
    <m/>
    <m/>
    <n v="0"/>
    <s v="Ingen avgiftsbehandling"/>
    <s v="kontoregulering"/>
    <n v="-150000"/>
    <s v="NOK"/>
    <n v="-150000"/>
    <m/>
    <s v="0.00"/>
  </r>
  <r>
    <n v="1077"/>
    <n v="2025"/>
    <s v="kontoregulering"/>
    <d v="2025-06-23T00:00:00"/>
    <m/>
    <x v="29"/>
    <x v="29"/>
    <m/>
    <m/>
    <m/>
    <m/>
    <m/>
    <m/>
    <x v="0"/>
    <x v="0"/>
    <m/>
    <m/>
    <m/>
    <m/>
    <n v="0"/>
    <s v="Ingen avgiftsbehandling"/>
    <s v="kontoregulering"/>
    <n v="11464"/>
    <s v="NOK"/>
    <n v="11464"/>
    <m/>
    <s v="11464.00"/>
  </r>
  <r>
    <n v="1077"/>
    <n v="2025"/>
    <s v="kontoregulering"/>
    <d v="2025-06-23T00:00:00"/>
    <m/>
    <x v="29"/>
    <x v="29"/>
    <m/>
    <m/>
    <m/>
    <m/>
    <m/>
    <m/>
    <x v="0"/>
    <x v="0"/>
    <m/>
    <m/>
    <m/>
    <m/>
    <n v="0"/>
    <s v="Ingen avgiftsbehandling"/>
    <s v="kontoregulering"/>
    <n v="37326"/>
    <s v="NOK"/>
    <n v="37326"/>
    <m/>
    <s v="48790.00"/>
  </r>
  <r>
    <n v="1150"/>
    <n v="2025"/>
    <s v="kontoregulering"/>
    <d v="2025-06-27T00:00:00"/>
    <m/>
    <x v="29"/>
    <x v="29"/>
    <m/>
    <m/>
    <m/>
    <m/>
    <m/>
    <m/>
    <x v="0"/>
    <x v="0"/>
    <m/>
    <m/>
    <m/>
    <m/>
    <n v="0"/>
    <s v="Ingen avgiftsbehandling"/>
    <s v="kontoregulering"/>
    <n v="39575"/>
    <s v="NOK"/>
    <n v="39575"/>
    <m/>
    <s v="88365.00"/>
  </r>
  <r>
    <n v="1176"/>
    <n v="2025"/>
    <s v="Kontoregulering"/>
    <d v="2025-07-01T00:00:00"/>
    <m/>
    <x v="29"/>
    <x v="29"/>
    <m/>
    <m/>
    <m/>
    <m/>
    <m/>
    <m/>
    <x v="0"/>
    <x v="0"/>
    <m/>
    <m/>
    <m/>
    <m/>
    <n v="0"/>
    <s v="Ingen avgiftsbehandling"/>
    <s v="Kontoregulering HEhe Slettene"/>
    <n v="-32576"/>
    <s v="NOK"/>
    <n v="-32576"/>
    <m/>
    <s v="55789.00"/>
  </r>
  <r>
    <n v="1176"/>
    <n v="2025"/>
    <s v="Kontoregulering"/>
    <d v="2025-07-01T00:00:00"/>
    <m/>
    <x v="29"/>
    <x v="29"/>
    <m/>
    <m/>
    <m/>
    <m/>
    <m/>
    <m/>
    <x v="0"/>
    <x v="0"/>
    <m/>
    <m/>
    <m/>
    <m/>
    <n v="0"/>
    <s v="Ingen avgiftsbehandling"/>
    <s v="Kontoregulering HEhe Slettene"/>
    <n v="32576"/>
    <s v="NOK"/>
    <n v="32576"/>
    <m/>
    <s v="88365.00"/>
  </r>
  <r>
    <n v="1327"/>
    <n v="2025"/>
    <s v="reguleringer"/>
    <d v="2025-08-04T00:00:00"/>
    <m/>
    <x v="29"/>
    <x v="29"/>
    <m/>
    <m/>
    <m/>
    <m/>
    <m/>
    <m/>
    <x v="0"/>
    <x v="0"/>
    <m/>
    <m/>
    <m/>
    <m/>
    <n v="0"/>
    <s v="Ingen avgiftsbehandling"/>
    <s v="reguleringer"/>
    <n v="26475"/>
    <s v="NOK"/>
    <n v="26475"/>
    <m/>
    <s v="114840.00"/>
  </r>
  <r>
    <n v="2101"/>
    <n v="2025"/>
    <m/>
    <d v="2025-11-03T00:00:00"/>
    <m/>
    <x v="29"/>
    <x v="29"/>
    <m/>
    <m/>
    <m/>
    <m/>
    <m/>
    <m/>
    <x v="0"/>
    <x v="0"/>
    <m/>
    <m/>
    <m/>
    <m/>
    <n v="0"/>
    <s v="Ingen avgiftsbehandling"/>
    <m/>
    <n v="40071"/>
    <s v="NOK"/>
    <n v="40071"/>
    <m/>
    <s v="154911.00"/>
  </r>
  <r>
    <n v="2101"/>
    <n v="2025"/>
    <m/>
    <d v="2025-11-03T00:00:00"/>
    <m/>
    <x v="29"/>
    <x v="29"/>
    <m/>
    <m/>
    <m/>
    <m/>
    <m/>
    <m/>
    <x v="0"/>
    <x v="0"/>
    <m/>
    <m/>
    <m/>
    <m/>
    <n v="0"/>
    <s v="Ingen avgiftsbehandling"/>
    <m/>
    <n v="37244"/>
    <s v="NOK"/>
    <n v="37244"/>
    <m/>
    <s v="192155.00"/>
  </r>
  <r>
    <n v="2101"/>
    <n v="2025"/>
    <m/>
    <d v="2025-11-03T00:00:00"/>
    <m/>
    <x v="29"/>
    <x v="29"/>
    <m/>
    <m/>
    <m/>
    <m/>
    <m/>
    <m/>
    <x v="0"/>
    <x v="0"/>
    <m/>
    <m/>
    <m/>
    <m/>
    <n v="0"/>
    <s v="Ingen avgiftsbehandling"/>
    <m/>
    <n v="36449"/>
    <s v="NOK"/>
    <n v="36449"/>
    <m/>
    <s v="228604.00"/>
  </r>
  <r>
    <n v="2101"/>
    <n v="2025"/>
    <m/>
    <d v="2025-11-03T00:00:00"/>
    <m/>
    <x v="29"/>
    <x v="29"/>
    <m/>
    <m/>
    <m/>
    <m/>
    <m/>
    <m/>
    <x v="0"/>
    <x v="0"/>
    <m/>
    <m/>
    <m/>
    <m/>
    <n v="0"/>
    <s v="Ingen avgiftsbehandling"/>
    <m/>
    <n v="32576"/>
    <s v="NOK"/>
    <n v="32576"/>
    <m/>
    <s v="261180.00"/>
  </r>
  <r>
    <n v="2101"/>
    <n v="2025"/>
    <m/>
    <d v="2025-11-03T00:00:00"/>
    <m/>
    <x v="29"/>
    <x v="29"/>
    <m/>
    <m/>
    <m/>
    <m/>
    <m/>
    <m/>
    <x v="0"/>
    <x v="0"/>
    <m/>
    <m/>
    <m/>
    <m/>
    <n v="0"/>
    <s v="Ingen avgiftsbehandling"/>
    <m/>
    <n v="28612"/>
    <s v="NOK"/>
    <n v="28612"/>
    <m/>
    <s v="289792.00"/>
  </r>
  <r>
    <n v="2101"/>
    <n v="2025"/>
    <m/>
    <d v="2025-11-10T00:00:00"/>
    <m/>
    <x v="29"/>
    <x v="29"/>
    <m/>
    <m/>
    <m/>
    <m/>
    <m/>
    <m/>
    <x v="0"/>
    <x v="0"/>
    <m/>
    <m/>
    <m/>
    <m/>
    <n v="0"/>
    <s v="Ingen avgiftsbehandling"/>
    <m/>
    <n v="37030"/>
    <s v="NOK"/>
    <n v="37030"/>
    <m/>
    <s v="326822.00"/>
  </r>
  <r>
    <n v="2101"/>
    <n v="2025"/>
    <m/>
    <d v="2025-11-10T00:00:00"/>
    <m/>
    <x v="29"/>
    <x v="29"/>
    <m/>
    <m/>
    <m/>
    <m/>
    <m/>
    <m/>
    <x v="0"/>
    <x v="0"/>
    <m/>
    <m/>
    <m/>
    <m/>
    <n v="0"/>
    <s v="Ingen avgiftsbehandling"/>
    <m/>
    <n v="33781"/>
    <s v="NOK"/>
    <n v="33781"/>
    <m/>
    <s v="360603.00"/>
  </r>
  <r>
    <m/>
    <m/>
    <m/>
    <d v="2025-01-01T00:00:00"/>
    <m/>
    <x v="30"/>
    <x v="30"/>
    <m/>
    <m/>
    <m/>
    <m/>
    <m/>
    <m/>
    <x v="0"/>
    <x v="0"/>
    <m/>
    <m/>
    <m/>
    <m/>
    <m/>
    <m/>
    <s v="Inngående saldo"/>
    <n v="23908.6"/>
    <m/>
    <m/>
    <m/>
    <s v="23908.60"/>
  </r>
  <r>
    <n v="71"/>
    <n v="2025"/>
    <m/>
    <d v="2025-01-23T00:00:00"/>
    <m/>
    <x v="30"/>
    <x v="30"/>
    <m/>
    <m/>
    <m/>
    <m/>
    <m/>
    <m/>
    <x v="0"/>
    <x v="0"/>
    <m/>
    <m/>
    <m/>
    <m/>
    <n v="0"/>
    <s v="Ingen avgiftsbehandling"/>
    <m/>
    <n v="1952"/>
    <s v="NOK"/>
    <n v="1952"/>
    <m/>
    <s v="25860.60"/>
  </r>
  <r>
    <n v="576"/>
    <n v="2025"/>
    <s v="Vipps"/>
    <d v="2025-03-18T00:00:00"/>
    <m/>
    <x v="30"/>
    <x v="30"/>
    <n v="10031"/>
    <s v="Vipps AS"/>
    <m/>
    <m/>
    <m/>
    <m/>
    <x v="0"/>
    <x v="0"/>
    <m/>
    <m/>
    <m/>
    <m/>
    <n v="0"/>
    <s v="Ingen avgiftsbehandling"/>
    <s v="Vipps"/>
    <n v="12477.13"/>
    <s v="NOK"/>
    <n v="12477.13"/>
    <m/>
    <s v="38337.73"/>
  </r>
  <r>
    <n v="576"/>
    <n v="2025"/>
    <s v="Vipps"/>
    <d v="2025-03-18T00:00:00"/>
    <m/>
    <x v="30"/>
    <x v="30"/>
    <n v="10031"/>
    <s v="Vipps AS"/>
    <m/>
    <m/>
    <m/>
    <m/>
    <x v="0"/>
    <x v="0"/>
    <m/>
    <m/>
    <m/>
    <m/>
    <n v="0"/>
    <s v="Ingen avgiftsbehandling"/>
    <s v="Vipps"/>
    <n v="49.12"/>
    <s v="NOK"/>
    <n v="49.12"/>
    <m/>
    <s v="38386.85"/>
  </r>
  <r>
    <n v="585"/>
    <n v="2025"/>
    <n v="1899"/>
    <d v="2025-04-08T00:00:00"/>
    <m/>
    <x v="30"/>
    <x v="30"/>
    <m/>
    <m/>
    <n v="20275"/>
    <s v="Axel Hauge"/>
    <m/>
    <m/>
    <x v="0"/>
    <x v="0"/>
    <m/>
    <m/>
    <m/>
    <m/>
    <n v="0"/>
    <s v="Ingen avgiftsbehandling"/>
    <n v="1899"/>
    <n v="-1227.5999999999999"/>
    <s v="NOK"/>
    <n v="-1227.5999999999999"/>
    <m/>
    <s v="37159.25"/>
  </r>
  <r>
    <n v="585"/>
    <n v="2025"/>
    <n v="1899"/>
    <d v="2025-04-10T00:00:00"/>
    <m/>
    <x v="30"/>
    <x v="30"/>
    <m/>
    <m/>
    <n v="20437"/>
    <s v="Aksel Irgens"/>
    <m/>
    <m/>
    <x v="0"/>
    <x v="0"/>
    <m/>
    <m/>
    <m/>
    <m/>
    <n v="0"/>
    <s v="Ingen avgiftsbehandling"/>
    <n v="1899"/>
    <n v="-200"/>
    <s v="NOK"/>
    <n v="-200"/>
    <m/>
    <s v="36959.25"/>
  </r>
  <r>
    <n v="910"/>
    <n v="2025"/>
    <n v="1899"/>
    <d v="2025-04-25T00:00:00"/>
    <m/>
    <x v="30"/>
    <x v="30"/>
    <m/>
    <m/>
    <n v="20030"/>
    <s v="Julie Wee"/>
    <m/>
    <m/>
    <x v="0"/>
    <x v="0"/>
    <m/>
    <m/>
    <m/>
    <m/>
    <n v="0"/>
    <s v="Ingen avgiftsbehandling"/>
    <n v="1899"/>
    <n v="-200"/>
    <s v="NOK"/>
    <n v="-200"/>
    <m/>
    <s v="36759.25"/>
  </r>
  <r>
    <n v="909"/>
    <n v="2025"/>
    <n v="1899"/>
    <d v="2025-04-28T00:00:00"/>
    <m/>
    <x v="30"/>
    <x v="30"/>
    <m/>
    <m/>
    <n v="20437"/>
    <s v="Aksel Irgens"/>
    <m/>
    <m/>
    <x v="0"/>
    <x v="0"/>
    <m/>
    <m/>
    <m/>
    <m/>
    <n v="0"/>
    <s v="Ingen avgiftsbehandling"/>
    <n v="1899"/>
    <n v="-200"/>
    <s v="NOK"/>
    <n v="-200"/>
    <m/>
    <s v="36559.25"/>
  </r>
  <r>
    <n v="911"/>
    <n v="2025"/>
    <m/>
    <d v="2025-04-30T00:00:00"/>
    <m/>
    <x v="30"/>
    <x v="30"/>
    <m/>
    <m/>
    <n v="20191"/>
    <s v="Kjersti Merete Schiønning Irgens"/>
    <m/>
    <m/>
    <x v="0"/>
    <x v="0"/>
    <m/>
    <m/>
    <m/>
    <m/>
    <n v="0"/>
    <s v="Ingen avgiftsbehandling"/>
    <m/>
    <n v="-3300"/>
    <s v="NOK"/>
    <n v="-3300"/>
    <m/>
    <s v="33259.25"/>
  </r>
  <r>
    <n v="1207"/>
    <n v="2025"/>
    <m/>
    <d v="2025-05-07T00:00:00"/>
    <m/>
    <x v="30"/>
    <x v="30"/>
    <m/>
    <m/>
    <n v="20451"/>
    <s v="William Duesund"/>
    <m/>
    <m/>
    <x v="0"/>
    <x v="0"/>
    <m/>
    <m/>
    <m/>
    <m/>
    <n v="0"/>
    <s v="Ingen avgiftsbehandling"/>
    <m/>
    <n v="-200"/>
    <s v="NOK"/>
    <n v="-200"/>
    <m/>
    <s v="33059.25"/>
  </r>
  <r>
    <n v="908"/>
    <n v="2025"/>
    <n v="1899"/>
    <d v="2025-05-09T00:00:00"/>
    <m/>
    <x v="30"/>
    <x v="30"/>
    <m/>
    <m/>
    <n v="20451"/>
    <s v="William Duesund"/>
    <m/>
    <m/>
    <x v="0"/>
    <x v="0"/>
    <m/>
    <m/>
    <m/>
    <m/>
    <n v="0"/>
    <s v="Ingen avgiftsbehandling"/>
    <n v="1899"/>
    <n v="-200"/>
    <s v="NOK"/>
    <n v="-200"/>
    <m/>
    <s v="32859.25"/>
  </r>
  <r>
    <n v="908"/>
    <n v="2025"/>
    <n v="1899"/>
    <d v="2025-05-20T00:00:00"/>
    <m/>
    <x v="30"/>
    <x v="30"/>
    <m/>
    <m/>
    <n v="20451"/>
    <s v="William Duesund"/>
    <m/>
    <m/>
    <x v="0"/>
    <x v="0"/>
    <m/>
    <m/>
    <m/>
    <m/>
    <n v="0"/>
    <s v="Ingen avgiftsbehandling"/>
    <n v="1899"/>
    <n v="-200"/>
    <s v="NOK"/>
    <n v="-200"/>
    <m/>
    <s v="32659.25"/>
  </r>
  <r>
    <n v="909"/>
    <n v="2025"/>
    <n v="1899"/>
    <d v="2025-05-22T00:00:00"/>
    <m/>
    <x v="30"/>
    <x v="30"/>
    <m/>
    <m/>
    <n v="20437"/>
    <s v="Aksel Irgens"/>
    <m/>
    <m/>
    <x v="0"/>
    <x v="0"/>
    <m/>
    <m/>
    <m/>
    <m/>
    <n v="0"/>
    <s v="Ingen avgiftsbehandling"/>
    <n v="1899"/>
    <n v="-200"/>
    <s v="NOK"/>
    <n v="-200"/>
    <m/>
    <s v="32459.25"/>
  </r>
  <r>
    <n v="910"/>
    <n v="2025"/>
    <n v="1899"/>
    <d v="2025-05-23T00:00:00"/>
    <m/>
    <x v="30"/>
    <x v="30"/>
    <m/>
    <m/>
    <n v="20030"/>
    <s v="Julie Wee"/>
    <m/>
    <m/>
    <x v="0"/>
    <x v="0"/>
    <m/>
    <m/>
    <m/>
    <m/>
    <n v="0"/>
    <s v="Ingen avgiftsbehandling"/>
    <n v="1899"/>
    <n v="-200"/>
    <s v="NOK"/>
    <n v="-200"/>
    <m/>
    <s v="32259.25"/>
  </r>
  <r>
    <n v="1207"/>
    <n v="2025"/>
    <m/>
    <d v="2025-05-28T00:00:00"/>
    <m/>
    <x v="30"/>
    <x v="30"/>
    <m/>
    <m/>
    <n v="20451"/>
    <s v="William Duesund"/>
    <m/>
    <m/>
    <x v="0"/>
    <x v="0"/>
    <m/>
    <m/>
    <m/>
    <m/>
    <n v="0"/>
    <s v="Ingen avgiftsbehandling"/>
    <m/>
    <n v="-200"/>
    <s v="NOK"/>
    <n v="-200"/>
    <m/>
    <s v="32059.25"/>
  </r>
  <r>
    <n v="1207"/>
    <n v="2025"/>
    <m/>
    <d v="2025-06-11T00:00:00"/>
    <m/>
    <x v="30"/>
    <x v="30"/>
    <m/>
    <m/>
    <n v="20451"/>
    <s v="William Duesund"/>
    <m/>
    <m/>
    <x v="0"/>
    <x v="0"/>
    <m/>
    <m/>
    <m/>
    <m/>
    <n v="0"/>
    <s v="Ingen avgiftsbehandling"/>
    <m/>
    <n v="-200"/>
    <s v="NOK"/>
    <n v="-200"/>
    <m/>
    <s v="31859.25"/>
  </r>
  <r>
    <n v="1206"/>
    <n v="2025"/>
    <m/>
    <d v="2025-06-12T00:00:00"/>
    <m/>
    <x v="30"/>
    <x v="30"/>
    <m/>
    <m/>
    <n v="20437"/>
    <s v="Aksel Irgens"/>
    <m/>
    <m/>
    <x v="0"/>
    <x v="0"/>
    <m/>
    <m/>
    <m/>
    <m/>
    <n v="0"/>
    <s v="Ingen avgiftsbehandling"/>
    <m/>
    <n v="-200"/>
    <s v="NOK"/>
    <n v="-200"/>
    <m/>
    <s v="31659.25"/>
  </r>
  <r>
    <n v="1207"/>
    <n v="2025"/>
    <m/>
    <d v="2025-06-17T00:00:00"/>
    <m/>
    <x v="30"/>
    <x v="30"/>
    <m/>
    <m/>
    <n v="20451"/>
    <s v="William Duesund"/>
    <m/>
    <m/>
    <x v="0"/>
    <x v="0"/>
    <m/>
    <m/>
    <m/>
    <m/>
    <n v="0"/>
    <s v="Ingen avgiftsbehandling"/>
    <m/>
    <n v="-200"/>
    <s v="NOK"/>
    <n v="-200"/>
    <m/>
    <s v="31459.25"/>
  </r>
  <r>
    <n v="1205"/>
    <n v="2025"/>
    <m/>
    <d v="2025-06-25T00:00:00"/>
    <m/>
    <x v="30"/>
    <x v="30"/>
    <m/>
    <m/>
    <n v="20497"/>
    <s v="Tom Eduardo Svartvadet"/>
    <m/>
    <m/>
    <x v="0"/>
    <x v="0"/>
    <m/>
    <m/>
    <m/>
    <m/>
    <n v="0"/>
    <s v="Ingen avgiftsbehandling"/>
    <m/>
    <n v="-1050.8599999999999"/>
    <s v="NOK"/>
    <n v="-1050.8599999999999"/>
    <m/>
    <s v="30408.39"/>
  </r>
  <r>
    <n v="1338"/>
    <n v="2025"/>
    <n v="1899"/>
    <d v="2025-08-04T00:00:00"/>
    <m/>
    <x v="30"/>
    <x v="30"/>
    <m/>
    <m/>
    <n v="20507"/>
    <s v="Christian Friessnegg"/>
    <m/>
    <m/>
    <x v="0"/>
    <x v="0"/>
    <m/>
    <m/>
    <m/>
    <m/>
    <n v="0"/>
    <s v="Ingen avgiftsbehandling"/>
    <n v="1899"/>
    <n v="-3117"/>
    <s v="NOK"/>
    <n v="-3117"/>
    <m/>
    <s v="27291.39"/>
  </r>
  <r>
    <n v="1338"/>
    <n v="2025"/>
    <n v="1899"/>
    <d v="2025-08-05T00:00:00"/>
    <m/>
    <x v="30"/>
    <x v="30"/>
    <m/>
    <m/>
    <n v="20403"/>
    <s v="Strømsgodset Idrettsforening"/>
    <m/>
    <m/>
    <x v="0"/>
    <x v="0"/>
    <m/>
    <m/>
    <m/>
    <m/>
    <n v="0"/>
    <s v="Ingen avgiftsbehandling"/>
    <n v="1899"/>
    <n v="-1700"/>
    <s v="NOK"/>
    <n v="-1700"/>
    <m/>
    <s v="25591.39"/>
  </r>
  <r>
    <n v="1394"/>
    <n v="2025"/>
    <n v="1899"/>
    <d v="2025-08-20T00:00:00"/>
    <m/>
    <x v="30"/>
    <x v="30"/>
    <m/>
    <m/>
    <n v="20030"/>
    <s v="Julie Wee"/>
    <m/>
    <m/>
    <x v="0"/>
    <x v="0"/>
    <m/>
    <m/>
    <m/>
    <m/>
    <n v="0"/>
    <s v="Ingen avgiftsbehandling"/>
    <n v="1899"/>
    <n v="-200"/>
    <s v="NOK"/>
    <n v="-200"/>
    <m/>
    <s v="25391.39"/>
  </r>
  <r>
    <n v="1474"/>
    <n v="2025"/>
    <n v="1899"/>
    <d v="2025-08-28T00:00:00"/>
    <m/>
    <x v="30"/>
    <x v="30"/>
    <m/>
    <m/>
    <n v="20437"/>
    <s v="Aksel Irgens"/>
    <m/>
    <m/>
    <x v="0"/>
    <x v="0"/>
    <m/>
    <m/>
    <m/>
    <m/>
    <n v="0"/>
    <s v="Ingen avgiftsbehandling"/>
    <n v="1899"/>
    <n v="-200"/>
    <s v="NOK"/>
    <n v="-200"/>
    <m/>
    <s v="25191.39"/>
  </r>
  <r>
    <n v="1558"/>
    <n v="2025"/>
    <n v="1899"/>
    <d v="2025-09-01T00:00:00"/>
    <m/>
    <x v="30"/>
    <x v="30"/>
    <m/>
    <m/>
    <n v="20525"/>
    <s v="LARS ANDRESEN"/>
    <m/>
    <m/>
    <x v="0"/>
    <x v="0"/>
    <m/>
    <m/>
    <m/>
    <m/>
    <n v="0"/>
    <s v="Ingen avgiftsbehandling"/>
    <n v="1899"/>
    <n v="-169"/>
    <s v="NOK"/>
    <n v="-169"/>
    <m/>
    <s v="25022.39"/>
  </r>
  <r>
    <n v="1558"/>
    <n v="2025"/>
    <n v="1899"/>
    <d v="2025-09-02T00:00:00"/>
    <m/>
    <x v="30"/>
    <x v="30"/>
    <m/>
    <m/>
    <n v="20030"/>
    <s v="Julie Wee"/>
    <m/>
    <m/>
    <x v="0"/>
    <x v="0"/>
    <m/>
    <m/>
    <m/>
    <m/>
    <n v="0"/>
    <s v="Ingen avgiftsbehandling"/>
    <n v="1899"/>
    <n v="-150"/>
    <s v="NOK"/>
    <n v="-150"/>
    <m/>
    <s v="24872.39"/>
  </r>
  <r>
    <n v="1558"/>
    <n v="2025"/>
    <n v="1899"/>
    <d v="2025-09-02T00:00:00"/>
    <m/>
    <x v="30"/>
    <x v="30"/>
    <m/>
    <m/>
    <n v="20464"/>
    <s v="Tobias Håland Stillerud"/>
    <m/>
    <m/>
    <x v="0"/>
    <x v="0"/>
    <m/>
    <m/>
    <m/>
    <m/>
    <n v="0"/>
    <s v="Ingen avgiftsbehandling"/>
    <n v="1899"/>
    <n v="-200"/>
    <s v="NOK"/>
    <n v="-200"/>
    <m/>
    <s v="24672.39"/>
  </r>
  <r>
    <n v="1671"/>
    <n v="2025"/>
    <n v="1899"/>
    <d v="2025-09-17T00:00:00"/>
    <m/>
    <x v="30"/>
    <x v="30"/>
    <m/>
    <m/>
    <n v="20437"/>
    <s v="Aksel Irgens"/>
    <m/>
    <m/>
    <x v="0"/>
    <x v="0"/>
    <m/>
    <m/>
    <m/>
    <m/>
    <n v="0"/>
    <s v="Ingen avgiftsbehandling"/>
    <n v="1899"/>
    <n v="-200"/>
    <s v="NOK"/>
    <n v="-200"/>
    <m/>
    <s v="24472.39"/>
  </r>
  <r>
    <n v="1671"/>
    <n v="2025"/>
    <n v="1899"/>
    <d v="2025-09-17T00:00:00"/>
    <m/>
    <x v="30"/>
    <x v="30"/>
    <m/>
    <m/>
    <n v="20030"/>
    <s v="Julie Wee"/>
    <m/>
    <m/>
    <x v="0"/>
    <x v="0"/>
    <m/>
    <m/>
    <m/>
    <m/>
    <n v="0"/>
    <s v="Ingen avgiftsbehandling"/>
    <n v="1899"/>
    <n v="-200"/>
    <s v="NOK"/>
    <n v="-200"/>
    <m/>
    <s v="24272.39"/>
  </r>
  <r>
    <n v="1671"/>
    <n v="2025"/>
    <n v="1899"/>
    <d v="2025-09-17T00:00:00"/>
    <m/>
    <x v="30"/>
    <x v="30"/>
    <m/>
    <m/>
    <n v="20451"/>
    <s v="William Duesund"/>
    <m/>
    <m/>
    <x v="0"/>
    <x v="0"/>
    <m/>
    <m/>
    <m/>
    <m/>
    <n v="0"/>
    <s v="Ingen avgiftsbehandling"/>
    <n v="1899"/>
    <n v="-200"/>
    <s v="NOK"/>
    <n v="-200"/>
    <m/>
    <s v="24072.39"/>
  </r>
  <r>
    <n v="1856"/>
    <n v="2025"/>
    <n v="1899"/>
    <d v="2025-10-09T00:00:00"/>
    <m/>
    <x v="30"/>
    <x v="30"/>
    <m/>
    <m/>
    <n v="20030"/>
    <s v="Julie Wee"/>
    <m/>
    <m/>
    <x v="0"/>
    <x v="0"/>
    <m/>
    <m/>
    <m/>
    <m/>
    <n v="0"/>
    <s v="Ingen avgiftsbehandling"/>
    <n v="1899"/>
    <n v="-200"/>
    <s v="NOK"/>
    <n v="-200"/>
    <m/>
    <s v="23872.39"/>
  </r>
  <r>
    <n v="1856"/>
    <n v="2025"/>
    <n v="1899"/>
    <d v="2025-10-09T00:00:00"/>
    <m/>
    <x v="30"/>
    <x v="30"/>
    <m/>
    <m/>
    <n v="20437"/>
    <s v="Aksel Irgens"/>
    <m/>
    <m/>
    <x v="0"/>
    <x v="0"/>
    <m/>
    <m/>
    <m/>
    <m/>
    <n v="0"/>
    <s v="Ingen avgiftsbehandling"/>
    <n v="1899"/>
    <n v="-200"/>
    <s v="NOK"/>
    <n v="-200"/>
    <m/>
    <s v="23672.39"/>
  </r>
  <r>
    <n v="1898"/>
    <n v="2025"/>
    <s v="Betlainger"/>
    <d v="2025-10-10T00:00:00"/>
    <m/>
    <x v="30"/>
    <x v="30"/>
    <m/>
    <m/>
    <n v="20464"/>
    <s v="Tobias Håland Stillerud"/>
    <m/>
    <m/>
    <x v="0"/>
    <x v="0"/>
    <m/>
    <m/>
    <m/>
    <m/>
    <n v="0"/>
    <s v="Ingen avgiftsbehandling"/>
    <s v="Betlainger"/>
    <n v="-150"/>
    <s v="NOK"/>
    <n v="-150"/>
    <m/>
    <s v="23522.39"/>
  </r>
  <r>
    <n v="1913"/>
    <n v="2025"/>
    <n v="1963"/>
    <d v="2025-10-16T00:00:00"/>
    <m/>
    <x v="30"/>
    <x v="30"/>
    <m/>
    <m/>
    <m/>
    <m/>
    <m/>
    <m/>
    <x v="0"/>
    <x v="0"/>
    <m/>
    <m/>
    <m/>
    <m/>
    <n v="0"/>
    <s v="Ingen avgiftsbehandling"/>
    <n v="1963"/>
    <n v="150"/>
    <s v="NOK"/>
    <n v="150"/>
    <m/>
    <s v="23672.39"/>
  </r>
  <r>
    <n v="1978"/>
    <n v="2025"/>
    <n v="1899"/>
    <d v="2025-10-23T00:00:00"/>
    <m/>
    <x v="30"/>
    <x v="30"/>
    <m/>
    <m/>
    <n v="20239"/>
    <s v="Jonathan Duesund"/>
    <m/>
    <m/>
    <x v="0"/>
    <x v="0"/>
    <m/>
    <m/>
    <m/>
    <m/>
    <n v="0"/>
    <s v="Ingen avgiftsbehandling"/>
    <n v="1899"/>
    <n v="-200"/>
    <s v="NOK"/>
    <n v="-200"/>
    <m/>
    <s v="23472.39"/>
  </r>
  <r>
    <n v="1978"/>
    <n v="2025"/>
    <n v="1899"/>
    <d v="2025-10-23T00:00:00"/>
    <m/>
    <x v="30"/>
    <x v="30"/>
    <m/>
    <m/>
    <n v="20451"/>
    <s v="William Duesund"/>
    <m/>
    <m/>
    <x v="0"/>
    <x v="0"/>
    <m/>
    <m/>
    <m/>
    <m/>
    <n v="0"/>
    <s v="Ingen avgiftsbehandling"/>
    <n v="1899"/>
    <n v="-200"/>
    <s v="NOK"/>
    <n v="-200"/>
    <m/>
    <s v="23272.39"/>
  </r>
  <r>
    <n v="2031"/>
    <n v="2025"/>
    <n v="1899"/>
    <d v="2025-10-28T00:00:00"/>
    <m/>
    <x v="30"/>
    <x v="30"/>
    <m/>
    <m/>
    <n v="20030"/>
    <s v="Julie Wee"/>
    <m/>
    <m/>
    <x v="0"/>
    <x v="0"/>
    <m/>
    <m/>
    <m/>
    <m/>
    <n v="0"/>
    <s v="Ingen avgiftsbehandling"/>
    <n v="1899"/>
    <n v="-200"/>
    <s v="NOK"/>
    <n v="-200"/>
    <m/>
    <s v="23072.39"/>
  </r>
  <r>
    <n v="2122"/>
    <n v="2025"/>
    <m/>
    <d v="2025-11-11T00:00:00"/>
    <m/>
    <x v="30"/>
    <x v="30"/>
    <n v="10031"/>
    <s v="Vipps AS"/>
    <m/>
    <m/>
    <m/>
    <m/>
    <x v="0"/>
    <x v="0"/>
    <m/>
    <m/>
    <m/>
    <m/>
    <n v="0"/>
    <s v="Ingen avgiftsbehandling"/>
    <s v="Vipps"/>
    <n v="294.75"/>
    <s v="NOK"/>
    <n v="294.75"/>
    <m/>
    <s v="23367.14"/>
  </r>
  <r>
    <n v="2131"/>
    <n v="2025"/>
    <m/>
    <d v="2025-11-13T00:00:00"/>
    <m/>
    <x v="30"/>
    <x v="30"/>
    <m/>
    <m/>
    <n v="20191"/>
    <s v="Kjersti Merete Schiønning Irgens"/>
    <m/>
    <m/>
    <x v="0"/>
    <x v="0"/>
    <m/>
    <m/>
    <m/>
    <m/>
    <n v="0"/>
    <s v="Ingen avgiftsbehandling"/>
    <m/>
    <n v="-2500"/>
    <s v="NOK"/>
    <n v="-2500"/>
    <m/>
    <s v="20867.14"/>
  </r>
  <r>
    <n v="2189"/>
    <n v="2025"/>
    <m/>
    <d v="2025-11-13T00:00:00"/>
    <m/>
    <x v="30"/>
    <x v="30"/>
    <m/>
    <m/>
    <n v="20571"/>
    <s v="Lucky Bowl Group AS"/>
    <m/>
    <m/>
    <x v="0"/>
    <x v="0"/>
    <m/>
    <m/>
    <m/>
    <m/>
    <n v="0"/>
    <s v="Ingen avgiftsbehandling"/>
    <m/>
    <n v="-4019.5"/>
    <s v="NOK"/>
    <n v="-4019.5"/>
    <m/>
    <s v="16847.64"/>
  </r>
  <r>
    <n v="2122"/>
    <n v="2025"/>
    <m/>
    <d v="2025-11-14T00:00:00"/>
    <m/>
    <x v="30"/>
    <x v="30"/>
    <n v="10031"/>
    <s v="Vipps AS"/>
    <m/>
    <m/>
    <m/>
    <m/>
    <x v="0"/>
    <x v="0"/>
    <m/>
    <m/>
    <m/>
    <m/>
    <n v="0"/>
    <s v="Ingen avgiftsbehandling"/>
    <s v="Vipps"/>
    <n v="491.25"/>
    <s v="NOK"/>
    <n v="491.25"/>
    <m/>
    <s v="17338.89"/>
  </r>
  <r>
    <n v="2189"/>
    <n v="2025"/>
    <m/>
    <d v="2025-11-19T00:00:00"/>
    <m/>
    <x v="30"/>
    <x v="30"/>
    <n v="10031"/>
    <s v="Vipps AS"/>
    <m/>
    <m/>
    <m/>
    <m/>
    <x v="0"/>
    <x v="0"/>
    <m/>
    <m/>
    <m/>
    <m/>
    <n v="0"/>
    <s v="Ingen avgiftsbehandling"/>
    <m/>
    <n v="1237.95"/>
    <s v="NOK"/>
    <n v="1237.95"/>
    <m/>
    <s v="18576.84"/>
  </r>
  <r>
    <n v="2189"/>
    <n v="2025"/>
    <m/>
    <d v="2025-11-20T00:00:00"/>
    <m/>
    <x v="30"/>
    <x v="30"/>
    <n v="10031"/>
    <s v="Vipps AS"/>
    <m/>
    <m/>
    <m/>
    <m/>
    <x v="0"/>
    <x v="0"/>
    <m/>
    <m/>
    <m/>
    <m/>
    <n v="0"/>
    <s v="Ingen avgiftsbehandling"/>
    <m/>
    <n v="530.54999999999995"/>
    <s v="NOK"/>
    <n v="530.54999999999995"/>
    <m/>
    <s v="19107.39"/>
  </r>
  <r>
    <n v="2189"/>
    <n v="2025"/>
    <m/>
    <d v="2025-11-21T00:00:00"/>
    <m/>
    <x v="30"/>
    <x v="30"/>
    <n v="10031"/>
    <s v="Vipps AS"/>
    <m/>
    <m/>
    <m/>
    <m/>
    <x v="0"/>
    <x v="0"/>
    <m/>
    <m/>
    <m/>
    <m/>
    <n v="0"/>
    <s v="Ingen avgiftsbehandling"/>
    <m/>
    <n v="5305.48"/>
    <s v="NOK"/>
    <n v="5305.48"/>
    <m/>
    <s v="24412.87"/>
  </r>
  <r>
    <n v="2274"/>
    <n v="2025"/>
    <m/>
    <d v="2025-11-24T00:00:00"/>
    <m/>
    <x v="30"/>
    <x v="30"/>
    <n v="10031"/>
    <s v="Vipps AS"/>
    <m/>
    <m/>
    <m/>
    <m/>
    <x v="0"/>
    <x v="0"/>
    <m/>
    <m/>
    <m/>
    <m/>
    <n v="0"/>
    <s v="Ingen avgiftsbehandling"/>
    <m/>
    <n v="6985.56"/>
    <s v="NOK"/>
    <n v="6985.56"/>
    <m/>
    <s v="31398.43"/>
  </r>
  <r>
    <n v="2274"/>
    <n v="2025"/>
    <m/>
    <d v="2025-11-25T00:00:00"/>
    <m/>
    <x v="30"/>
    <x v="30"/>
    <n v="10031"/>
    <s v="Vipps AS"/>
    <m/>
    <m/>
    <m/>
    <m/>
    <x v="0"/>
    <x v="0"/>
    <m/>
    <m/>
    <m/>
    <m/>
    <n v="0"/>
    <s v="Ingen avgiftsbehandling"/>
    <m/>
    <n v="2210.62"/>
    <s v="NOK"/>
    <n v="2210.62"/>
    <m/>
    <s v="33609.05"/>
  </r>
  <r>
    <n v="2274"/>
    <n v="2025"/>
    <m/>
    <d v="2025-11-26T00:00:00"/>
    <m/>
    <x v="30"/>
    <x v="30"/>
    <n v="10031"/>
    <s v="Vipps AS"/>
    <m/>
    <m/>
    <m/>
    <m/>
    <x v="0"/>
    <x v="0"/>
    <m/>
    <m/>
    <m/>
    <m/>
    <n v="0"/>
    <s v="Ingen avgiftsbehandling"/>
    <m/>
    <n v="1503.22"/>
    <s v="NOK"/>
    <n v="1503.22"/>
    <m/>
    <s v="35112.27"/>
  </r>
  <r>
    <n v="2274"/>
    <n v="2025"/>
    <m/>
    <d v="2025-12-01T00:00:00"/>
    <m/>
    <x v="30"/>
    <x v="30"/>
    <n v="10031"/>
    <s v="Vipps AS"/>
    <m/>
    <m/>
    <m/>
    <m/>
    <x v="0"/>
    <x v="0"/>
    <m/>
    <m/>
    <m/>
    <m/>
    <n v="0"/>
    <s v="Ingen avgiftsbehandling"/>
    <m/>
    <n v="176.85"/>
    <s v="NOK"/>
    <n v="176.85"/>
    <m/>
    <s v="35289.12"/>
  </r>
  <r>
    <n v="2316"/>
    <n v="2025"/>
    <m/>
    <d v="2025-12-03T00:00:00"/>
    <m/>
    <x v="30"/>
    <x v="30"/>
    <n v="10031"/>
    <s v="Vipps AS"/>
    <m/>
    <m/>
    <m/>
    <m/>
    <x v="0"/>
    <x v="0"/>
    <m/>
    <m/>
    <m/>
    <m/>
    <n v="0"/>
    <s v="Ingen avgiftsbehandling"/>
    <m/>
    <n v="2033.77"/>
    <s v="NOK"/>
    <n v="2033.77"/>
    <m/>
    <s v="37322.89"/>
  </r>
  <r>
    <n v="2316"/>
    <n v="2025"/>
    <m/>
    <d v="2025-12-03T00:00:00"/>
    <m/>
    <x v="30"/>
    <x v="30"/>
    <n v="10031"/>
    <s v="Vipps AS"/>
    <m/>
    <m/>
    <m/>
    <m/>
    <x v="0"/>
    <x v="0"/>
    <m/>
    <m/>
    <m/>
    <m/>
    <n v="0"/>
    <s v="Ingen avgiftsbehandling"/>
    <m/>
    <n v="176.85"/>
    <s v="NOK"/>
    <n v="176.85"/>
    <m/>
    <s v="37499.74"/>
  </r>
  <r>
    <n v="2316"/>
    <n v="2025"/>
    <m/>
    <d v="2025-12-03T00:00:00"/>
    <m/>
    <x v="30"/>
    <x v="30"/>
    <n v="10031"/>
    <s v="Vipps AS"/>
    <m/>
    <m/>
    <m/>
    <m/>
    <x v="0"/>
    <x v="0"/>
    <m/>
    <m/>
    <m/>
    <m/>
    <n v="0"/>
    <s v="Ingen avgiftsbehandling"/>
    <m/>
    <n v="3625.42"/>
    <s v="NOK"/>
    <n v="3625.42"/>
    <m/>
    <s v="41125.16"/>
  </r>
  <r>
    <n v="2356"/>
    <n v="2025"/>
    <m/>
    <d v="2025-12-09T00:00:00"/>
    <m/>
    <x v="30"/>
    <x v="30"/>
    <n v="10031"/>
    <s v="Vipps AS"/>
    <m/>
    <m/>
    <m/>
    <m/>
    <x v="0"/>
    <x v="0"/>
    <m/>
    <m/>
    <m/>
    <m/>
    <n v="0"/>
    <s v="Ingen avgiftsbehandling"/>
    <m/>
    <n v="4421.25"/>
    <s v="NOK"/>
    <n v="4421.25"/>
    <m/>
    <s v="45546.41"/>
  </r>
  <r>
    <n v="2356"/>
    <n v="2025"/>
    <m/>
    <d v="2025-12-09T00:00:00"/>
    <m/>
    <x v="30"/>
    <x v="30"/>
    <n v="10031"/>
    <s v="Vipps AS"/>
    <m/>
    <m/>
    <m/>
    <m/>
    <x v="0"/>
    <x v="0"/>
    <m/>
    <m/>
    <m/>
    <m/>
    <n v="0"/>
    <s v="Ingen avgiftsbehandling"/>
    <m/>
    <n v="3979.12"/>
    <s v="NOK"/>
    <n v="3979.12"/>
    <m/>
    <s v="49525.53"/>
  </r>
  <r>
    <n v="2454"/>
    <n v="2025"/>
    <m/>
    <d v="2025-12-15T00:00:00"/>
    <m/>
    <x v="30"/>
    <x v="30"/>
    <n v="10031"/>
    <s v="Vipps AS"/>
    <m/>
    <m/>
    <m/>
    <m/>
    <x v="0"/>
    <x v="0"/>
    <m/>
    <m/>
    <m/>
    <m/>
    <n v="0"/>
    <s v="Ingen avgiftsbehandling"/>
    <s v="Vipps 1899"/>
    <n v="265.27"/>
    <s v="NOK"/>
    <n v="265.27"/>
    <m/>
    <s v="49790.80"/>
  </r>
  <r>
    <n v="2454"/>
    <n v="2025"/>
    <m/>
    <d v="2025-12-17T00:00:00"/>
    <m/>
    <x v="30"/>
    <x v="30"/>
    <m/>
    <m/>
    <n v="20257"/>
    <s v="Nordkak AS"/>
    <m/>
    <m/>
    <x v="0"/>
    <x v="0"/>
    <m/>
    <m/>
    <m/>
    <m/>
    <n v="0"/>
    <s v="Ingen avgiftsbehandling"/>
    <m/>
    <n v="-18850"/>
    <s v="NOK"/>
    <n v="-18850"/>
    <m/>
    <s v="30940.80"/>
  </r>
  <r>
    <n v="2510"/>
    <n v="2025"/>
    <m/>
    <d v="2025-12-29T00:00:00"/>
    <m/>
    <x v="30"/>
    <x v="30"/>
    <m/>
    <m/>
    <n v="20191"/>
    <s v="Kjersti Merete Schiønning Irgens"/>
    <m/>
    <m/>
    <x v="0"/>
    <x v="0"/>
    <m/>
    <m/>
    <m/>
    <m/>
    <n v="0"/>
    <s v="Ingen avgiftsbehandling"/>
    <m/>
    <n v="-1600"/>
    <s v="NOK"/>
    <n v="-1600"/>
    <m/>
    <s v="29340.80"/>
  </r>
  <r>
    <m/>
    <m/>
    <m/>
    <d v="2025-01-01T00:00:00"/>
    <m/>
    <x v="31"/>
    <x v="31"/>
    <m/>
    <m/>
    <m/>
    <m/>
    <m/>
    <m/>
    <x v="0"/>
    <x v="0"/>
    <m/>
    <m/>
    <m/>
    <m/>
    <m/>
    <m/>
    <s v="Inngående saldo"/>
    <n v="1026"/>
    <m/>
    <m/>
    <m/>
    <s v="1026.00"/>
  </r>
  <r>
    <n v="830"/>
    <n v="2025"/>
    <s v="Zettle-Sales-Report-20250101-20250131.pdf"/>
    <d v="2025-01-31T00:00:00"/>
    <m/>
    <x v="31"/>
    <x v="31"/>
    <m/>
    <m/>
    <m/>
    <m/>
    <m/>
    <m/>
    <x v="0"/>
    <x v="0"/>
    <m/>
    <m/>
    <m/>
    <m/>
    <n v="0"/>
    <s v="Ingen avgiftsbehandling"/>
    <s v="Zettle-Sales-Report-20250101-20250131.pdf"/>
    <n v="201"/>
    <s v="NOK"/>
    <n v="201"/>
    <m/>
    <s v="1227.00"/>
  </r>
  <r>
    <n v="826"/>
    <n v="2025"/>
    <s v="Zettle-Sales-Report-20250201-20250228.pdf"/>
    <d v="2025-02-28T00:00:00"/>
    <m/>
    <x v="31"/>
    <x v="31"/>
    <m/>
    <m/>
    <m/>
    <m/>
    <m/>
    <m/>
    <x v="0"/>
    <x v="0"/>
    <m/>
    <m/>
    <m/>
    <m/>
    <n v="0"/>
    <s v="Ingen avgiftsbehandling"/>
    <s v="Zettle-Sales-Report-20250201-20250228.pdf"/>
    <n v="1144"/>
    <s v="NOK"/>
    <n v="1144"/>
    <m/>
    <s v="2371.00"/>
  </r>
  <r>
    <n v="827"/>
    <n v="2025"/>
    <s v="Zettle-Sales-Report-20250301-20250331.pdf"/>
    <d v="2025-03-31T00:00:00"/>
    <m/>
    <x v="31"/>
    <x v="31"/>
    <m/>
    <m/>
    <m/>
    <m/>
    <m/>
    <m/>
    <x v="0"/>
    <x v="0"/>
    <m/>
    <m/>
    <m/>
    <m/>
    <n v="0"/>
    <s v="Ingen avgiftsbehandling"/>
    <s v="Zettle-Sales-Report-20250301-20250331.pdf"/>
    <n v="994"/>
    <s v="NOK"/>
    <n v="994"/>
    <m/>
    <s v="3365.00"/>
  </r>
  <r>
    <n v="828"/>
    <n v="2025"/>
    <s v="Zettle-Sales-Report-20250401-20250430.pdf"/>
    <d v="2025-04-30T00:00:00"/>
    <m/>
    <x v="31"/>
    <x v="31"/>
    <m/>
    <m/>
    <m/>
    <m/>
    <m/>
    <m/>
    <x v="0"/>
    <x v="0"/>
    <m/>
    <m/>
    <m/>
    <m/>
    <n v="0"/>
    <s v="Ingen avgiftsbehandling"/>
    <s v="Zettle-Sales-Report-20250401-20250430.pdf"/>
    <n v="689"/>
    <s v="NOK"/>
    <n v="689"/>
    <m/>
    <s v="4054.00"/>
  </r>
  <r>
    <n v="829"/>
    <n v="2025"/>
    <s v="Zettle-Sales-Report-20250501-20250514.pdf"/>
    <d v="2025-05-14T00:00:00"/>
    <m/>
    <x v="31"/>
    <x v="31"/>
    <m/>
    <m/>
    <m/>
    <m/>
    <m/>
    <m/>
    <x v="0"/>
    <x v="0"/>
    <m/>
    <m/>
    <m/>
    <m/>
    <n v="0"/>
    <s v="Ingen avgiftsbehandling"/>
    <s v="Zettle-Sales-Report-20250501-20250514.pdf"/>
    <n v="329"/>
    <s v="NOK"/>
    <n v="329"/>
    <m/>
    <s v="4383.00"/>
  </r>
  <r>
    <n v="1518"/>
    <n v="2025"/>
    <s v="JT"/>
    <d v="2025-09-02T00:00:00"/>
    <m/>
    <x v="31"/>
    <x v="31"/>
    <m/>
    <m/>
    <m/>
    <m/>
    <m/>
    <m/>
    <x v="1"/>
    <x v="1"/>
    <m/>
    <m/>
    <m/>
    <m/>
    <n v="0"/>
    <s v="Ingen avgiftsbehandling"/>
    <s v="JUTULTREFFEN"/>
    <n v="144"/>
    <s v="NOK"/>
    <n v="144"/>
    <m/>
    <s v="4527.00"/>
  </r>
  <r>
    <m/>
    <m/>
    <m/>
    <d v="2025-01-01T00:00:00"/>
    <m/>
    <x v="32"/>
    <x v="32"/>
    <m/>
    <m/>
    <m/>
    <m/>
    <m/>
    <m/>
    <x v="0"/>
    <x v="0"/>
    <m/>
    <m/>
    <m/>
    <m/>
    <m/>
    <m/>
    <s v="Inngående saldo"/>
    <n v="755817.05"/>
    <m/>
    <m/>
    <m/>
    <s v="755817.05"/>
  </r>
  <r>
    <n v="65"/>
    <n v="2025"/>
    <m/>
    <d v="2025-01-02T00:00:00"/>
    <m/>
    <x v="32"/>
    <x v="32"/>
    <m/>
    <m/>
    <m/>
    <m/>
    <m/>
    <m/>
    <x v="0"/>
    <x v="0"/>
    <m/>
    <m/>
    <m/>
    <m/>
    <n v="0"/>
    <s v="Ingen avgiftsbehandling"/>
    <m/>
    <n v="-138069"/>
    <s v="NOK"/>
    <n v="-138069"/>
    <m/>
    <s v="617748.05"/>
  </r>
  <r>
    <n v="70"/>
    <n v="2025"/>
    <m/>
    <d v="2025-01-20T00:00:00"/>
    <m/>
    <x v="32"/>
    <x v="32"/>
    <m/>
    <m/>
    <m/>
    <m/>
    <m/>
    <m/>
    <x v="0"/>
    <x v="0"/>
    <m/>
    <m/>
    <m/>
    <m/>
    <n v="0"/>
    <s v="Ingen avgiftsbehandling"/>
    <m/>
    <n v="-4995"/>
    <s v="NOK"/>
    <n v="-4995"/>
    <m/>
    <s v="612753.05"/>
  </r>
  <r>
    <n v="238"/>
    <n v="2025"/>
    <n v="1912"/>
    <d v="2025-01-30T00:00:00"/>
    <m/>
    <x v="32"/>
    <x v="32"/>
    <m/>
    <m/>
    <n v="20169"/>
    <s v="Jar Idrettslag"/>
    <m/>
    <m/>
    <x v="0"/>
    <x v="0"/>
    <m/>
    <m/>
    <m/>
    <m/>
    <n v="0"/>
    <s v="Ingen avgiftsbehandling"/>
    <n v="1912"/>
    <n v="-2214"/>
    <s v="NOK"/>
    <n v="-2214"/>
    <m/>
    <s v="610539.05"/>
  </r>
  <r>
    <n v="407"/>
    <n v="2025"/>
    <m/>
    <d v="2025-03-12T00:00:00"/>
    <m/>
    <x v="32"/>
    <x v="32"/>
    <m/>
    <m/>
    <m/>
    <m/>
    <m/>
    <m/>
    <x v="0"/>
    <x v="0"/>
    <m/>
    <m/>
    <m/>
    <m/>
    <n v="0"/>
    <s v="Ingen avgiftsbehandling"/>
    <s v="Vipps"/>
    <n v="-27500"/>
    <s v="NOK"/>
    <n v="-27500"/>
    <m/>
    <s v="583039.05"/>
  </r>
  <r>
    <n v="456"/>
    <n v="2025"/>
    <m/>
    <d v="2025-03-21T00:00:00"/>
    <m/>
    <x v="32"/>
    <x v="32"/>
    <m/>
    <m/>
    <m/>
    <m/>
    <m/>
    <m/>
    <x v="0"/>
    <x v="0"/>
    <m/>
    <m/>
    <m/>
    <m/>
    <n v="0"/>
    <s v="Ingen avgiftsbehandling"/>
    <m/>
    <n v="50000"/>
    <s v="NOK"/>
    <n v="50000"/>
    <m/>
    <s v="633039.05"/>
  </r>
  <r>
    <n v="571"/>
    <n v="2025"/>
    <m/>
    <d v="2025-04-01T00:00:00"/>
    <m/>
    <x v="32"/>
    <x v="32"/>
    <m/>
    <m/>
    <m/>
    <m/>
    <m/>
    <m/>
    <x v="0"/>
    <x v="0"/>
    <m/>
    <m/>
    <m/>
    <m/>
    <n v="0"/>
    <s v="Ingen avgiftsbehandling"/>
    <m/>
    <n v="-42162"/>
    <s v="NOK"/>
    <n v="-42162"/>
    <m/>
    <s v="590877.05"/>
  </r>
  <r>
    <n v="571"/>
    <n v="2025"/>
    <m/>
    <d v="2025-04-01T00:00:00"/>
    <m/>
    <x v="32"/>
    <x v="32"/>
    <m/>
    <m/>
    <m/>
    <m/>
    <m/>
    <m/>
    <x v="0"/>
    <x v="0"/>
    <m/>
    <m/>
    <m/>
    <m/>
    <n v="0"/>
    <s v="Ingen avgiftsbehandling"/>
    <m/>
    <n v="-33755"/>
    <s v="NOK"/>
    <n v="-33755"/>
    <m/>
    <s v="557122.05"/>
  </r>
  <r>
    <n v="572"/>
    <n v="2025"/>
    <m/>
    <d v="2025-04-01T00:00:00"/>
    <m/>
    <x v="32"/>
    <x v="32"/>
    <m/>
    <m/>
    <m/>
    <m/>
    <m/>
    <m/>
    <x v="0"/>
    <x v="0"/>
    <m/>
    <m/>
    <m/>
    <m/>
    <n v="0"/>
    <s v="Ingen avgiftsbehandling"/>
    <m/>
    <n v="-50000"/>
    <s v="NOK"/>
    <n v="-50000"/>
    <m/>
    <s v="507122.05"/>
  </r>
  <r>
    <n v="572"/>
    <n v="2025"/>
    <m/>
    <d v="2025-04-07T00:00:00"/>
    <m/>
    <x v="32"/>
    <x v="32"/>
    <m/>
    <m/>
    <m/>
    <m/>
    <m/>
    <m/>
    <x v="0"/>
    <x v="0"/>
    <m/>
    <m/>
    <m/>
    <m/>
    <n v="0"/>
    <s v="Ingen avgiftsbehandling"/>
    <m/>
    <n v="-4500"/>
    <s v="NOK"/>
    <n v="-4500"/>
    <m/>
    <s v="502622.05"/>
  </r>
  <r>
    <n v="586"/>
    <n v="2025"/>
    <n v="1912"/>
    <d v="2025-04-11T00:00:00"/>
    <m/>
    <x v="32"/>
    <x v="32"/>
    <m/>
    <m/>
    <n v="20436"/>
    <s v="POKALFORUM APS"/>
    <m/>
    <m/>
    <x v="0"/>
    <x v="0"/>
    <m/>
    <m/>
    <m/>
    <m/>
    <n v="0"/>
    <s v="Ingen avgiftsbehandling"/>
    <n v="1912"/>
    <n v="-3759"/>
    <s v="NOK"/>
    <n v="-3759"/>
    <m/>
    <s v="498863.05"/>
  </r>
  <r>
    <n v="586"/>
    <n v="2025"/>
    <n v="1912"/>
    <d v="2025-04-16T00:00:00"/>
    <m/>
    <x v="32"/>
    <x v="32"/>
    <m/>
    <m/>
    <n v="20422"/>
    <s v="Torshov Sport AS"/>
    <m/>
    <m/>
    <x v="0"/>
    <x v="0"/>
    <m/>
    <m/>
    <m/>
    <m/>
    <n v="0"/>
    <s v="Ingen avgiftsbehandling"/>
    <n v="1912"/>
    <n v="-5850"/>
    <s v="NOK"/>
    <n v="-5850"/>
    <m/>
    <s v="493013.05"/>
  </r>
  <r>
    <n v="912"/>
    <n v="2025"/>
    <n v="1912"/>
    <d v="2025-04-29T00:00:00"/>
    <m/>
    <x v="32"/>
    <x v="32"/>
    <m/>
    <m/>
    <m/>
    <m/>
    <m/>
    <m/>
    <x v="0"/>
    <x v="0"/>
    <m/>
    <m/>
    <m/>
    <m/>
    <n v="0"/>
    <s v="Ingen avgiftsbehandling"/>
    <n v="1912"/>
    <n v="50000"/>
    <s v="NOK"/>
    <n v="50000"/>
    <m/>
    <s v="543013.05"/>
  </r>
  <r>
    <n v="912"/>
    <n v="2025"/>
    <n v="1912"/>
    <d v="2025-05-02T00:00:00"/>
    <m/>
    <x v="32"/>
    <x v="32"/>
    <m/>
    <m/>
    <m/>
    <m/>
    <m/>
    <m/>
    <x v="0"/>
    <x v="0"/>
    <m/>
    <m/>
    <m/>
    <m/>
    <n v="0"/>
    <s v="Ingen avgiftsbehandling"/>
    <n v="1912"/>
    <n v="-49396"/>
    <s v="NOK"/>
    <n v="-49396"/>
    <m/>
    <s v="493617.05"/>
  </r>
  <r>
    <n v="912"/>
    <n v="2025"/>
    <n v="1912"/>
    <d v="2025-05-06T00:00:00"/>
    <m/>
    <x v="32"/>
    <x v="32"/>
    <m/>
    <m/>
    <m/>
    <m/>
    <m/>
    <m/>
    <x v="0"/>
    <x v="0"/>
    <m/>
    <m/>
    <m/>
    <m/>
    <n v="0"/>
    <s v="Ingen avgiftsbehandling"/>
    <n v="1912"/>
    <n v="-20000"/>
    <s v="NOK"/>
    <n v="-20000"/>
    <m/>
    <s v="473617.05"/>
  </r>
  <r>
    <n v="1148"/>
    <n v="2025"/>
    <s v="kontoreguleringer"/>
    <d v="2025-06-02T00:00:00"/>
    <m/>
    <x v="32"/>
    <x v="32"/>
    <m/>
    <m/>
    <m/>
    <m/>
    <m/>
    <m/>
    <x v="0"/>
    <x v="0"/>
    <m/>
    <m/>
    <m/>
    <m/>
    <n v="0"/>
    <s v="Ingen avgiftsbehandling"/>
    <s v="kontoreguleringer"/>
    <n v="-181494.04"/>
    <s v="NOK"/>
    <n v="-181494.04"/>
    <m/>
    <s v="292123.01"/>
  </r>
  <r>
    <n v="1159"/>
    <n v="2025"/>
    <s v="Kontoregulering juli 1923"/>
    <d v="2025-07-31T00:00:00"/>
    <m/>
    <x v="32"/>
    <x v="32"/>
    <m/>
    <m/>
    <m/>
    <m/>
    <m/>
    <m/>
    <x v="0"/>
    <x v="0"/>
    <m/>
    <m/>
    <m/>
    <m/>
    <n v="0"/>
    <s v="Ingen avgiftsbehandling"/>
    <s v="Kontoregulering juli 1923"/>
    <n v="-20000"/>
    <s v="NOK"/>
    <n v="-20000"/>
    <m/>
    <s v="272123.01"/>
  </r>
  <r>
    <n v="1327"/>
    <n v="2025"/>
    <s v="reguleringer"/>
    <d v="2025-08-04T00:00:00"/>
    <m/>
    <x v="32"/>
    <x v="32"/>
    <m/>
    <m/>
    <m/>
    <m/>
    <m/>
    <m/>
    <x v="0"/>
    <x v="0"/>
    <m/>
    <m/>
    <m/>
    <m/>
    <n v="0"/>
    <s v="Ingen avgiftsbehandling"/>
    <s v="reguleringer"/>
    <n v="-71448"/>
    <s v="NOK"/>
    <n v="-71448"/>
    <m/>
    <s v="200675.01"/>
  </r>
  <r>
    <n v="1160"/>
    <n v="2025"/>
    <s v="regulering"/>
    <d v="2025-08-05T00:00:00"/>
    <m/>
    <x v="32"/>
    <x v="32"/>
    <m/>
    <m/>
    <m/>
    <m/>
    <m/>
    <m/>
    <x v="0"/>
    <x v="0"/>
    <m/>
    <m/>
    <m/>
    <m/>
    <n v="0"/>
    <s v="Ingen avgiftsbehandling"/>
    <s v="regulering"/>
    <n v="-2500"/>
    <s v="NOK"/>
    <n v="-2500"/>
    <m/>
    <s v="198175.01"/>
  </r>
  <r>
    <n v="1547"/>
    <n v="2025"/>
    <s v="Vipps og reguleringer"/>
    <d v="2025-09-03T00:00:00"/>
    <m/>
    <x v="32"/>
    <x v="32"/>
    <m/>
    <m/>
    <m/>
    <m/>
    <m/>
    <m/>
    <x v="0"/>
    <x v="0"/>
    <m/>
    <m/>
    <m/>
    <m/>
    <n v="0"/>
    <s v="Ingen avgiftsbehandling"/>
    <s v="Vipps og reguleringer"/>
    <n v="-5000"/>
    <s v="NOK"/>
    <n v="-5000"/>
    <m/>
    <s v="193175.01"/>
  </r>
  <r>
    <n v="1551"/>
    <n v="2025"/>
    <s v="regulering"/>
    <d v="2025-09-03T00:00:00"/>
    <m/>
    <x v="32"/>
    <x v="32"/>
    <m/>
    <m/>
    <m/>
    <m/>
    <m/>
    <m/>
    <x v="0"/>
    <x v="0"/>
    <m/>
    <m/>
    <m/>
    <m/>
    <n v="0"/>
    <s v="Ingen avgiftsbehandling"/>
    <s v="regulering"/>
    <n v="-15000"/>
    <s v="NOK"/>
    <n v="-15000"/>
    <m/>
    <s v="178175.01"/>
  </r>
  <r>
    <n v="1790"/>
    <n v="2025"/>
    <n v="1912"/>
    <d v="2025-09-30T00:00:00"/>
    <m/>
    <x v="32"/>
    <x v="32"/>
    <m/>
    <m/>
    <n v="20158"/>
    <s v="Inga Arlauskaite"/>
    <m/>
    <m/>
    <x v="0"/>
    <x v="0"/>
    <m/>
    <m/>
    <m/>
    <m/>
    <n v="0"/>
    <s v="Ingen avgiftsbehandling"/>
    <n v="1912"/>
    <n v="-1878"/>
    <s v="NOK"/>
    <n v="-1878"/>
    <m/>
    <s v="176297.01"/>
  </r>
  <r>
    <n v="1790"/>
    <n v="2025"/>
    <n v="1912"/>
    <d v="2025-09-30T00:00:00"/>
    <m/>
    <x v="32"/>
    <x v="32"/>
    <m/>
    <m/>
    <n v="20132"/>
    <s v="Tom Ivar Riseth"/>
    <m/>
    <m/>
    <x v="0"/>
    <x v="0"/>
    <m/>
    <m/>
    <m/>
    <m/>
    <n v="0"/>
    <s v="Ingen avgiftsbehandling"/>
    <n v="1912"/>
    <n v="-1216.2"/>
    <s v="NOK"/>
    <n v="-1216.2"/>
    <m/>
    <s v="175080.81"/>
  </r>
  <r>
    <n v="2023"/>
    <n v="2025"/>
    <n v="1923"/>
    <d v="2025-10-30T00:00:00"/>
    <m/>
    <x v="32"/>
    <x v="32"/>
    <m/>
    <m/>
    <m/>
    <m/>
    <m/>
    <m/>
    <x v="0"/>
    <x v="0"/>
    <m/>
    <m/>
    <m/>
    <m/>
    <n v="0"/>
    <s v="Ingen avgiftsbehandling"/>
    <n v="1923"/>
    <n v="-19000"/>
    <s v="NOK"/>
    <n v="-19000"/>
    <m/>
    <s v="156080.81"/>
  </r>
  <r>
    <n v="2102"/>
    <n v="2025"/>
    <m/>
    <d v="2025-11-06T00:00:00"/>
    <m/>
    <x v="32"/>
    <x v="32"/>
    <m/>
    <m/>
    <m/>
    <m/>
    <m/>
    <m/>
    <x v="0"/>
    <x v="0"/>
    <m/>
    <m/>
    <m/>
    <m/>
    <n v="0"/>
    <s v="Ingen avgiftsbehandling"/>
    <s v="IO"/>
    <n v="-50000"/>
    <s v="NOK"/>
    <n v="-50000"/>
    <m/>
    <s v="106080.81"/>
  </r>
  <r>
    <n v="2274"/>
    <n v="2025"/>
    <m/>
    <d v="2025-12-01T00:00:00"/>
    <m/>
    <x v="32"/>
    <x v="32"/>
    <m/>
    <m/>
    <n v="20183"/>
    <s v="Holmen Hockey"/>
    <m/>
    <m/>
    <x v="0"/>
    <x v="0"/>
    <m/>
    <m/>
    <m/>
    <m/>
    <n v="0"/>
    <s v="Ingen avgiftsbehandling"/>
    <m/>
    <n v="-2360"/>
    <s v="NOK"/>
    <n v="-2360"/>
    <m/>
    <s v="103720.81"/>
  </r>
  <r>
    <n v="2264"/>
    <n v="2025"/>
    <m/>
    <d v="2025-12-02T00:00:00"/>
    <m/>
    <x v="32"/>
    <x v="32"/>
    <m/>
    <m/>
    <m/>
    <m/>
    <m/>
    <m/>
    <x v="0"/>
    <x v="0"/>
    <m/>
    <m/>
    <m/>
    <m/>
    <n v="0"/>
    <s v="Ingen avgiftsbehandling"/>
    <m/>
    <n v="-15000"/>
    <s v="NOK"/>
    <n v="-15000"/>
    <m/>
    <s v="88720.81"/>
  </r>
  <r>
    <n v="2274"/>
    <n v="2025"/>
    <m/>
    <d v="2025-12-02T00:00:00"/>
    <m/>
    <x v="32"/>
    <x v="32"/>
    <m/>
    <m/>
    <m/>
    <m/>
    <m/>
    <m/>
    <x v="0"/>
    <x v="0"/>
    <m/>
    <m/>
    <m/>
    <m/>
    <n v="0"/>
    <s v="Ingen avgiftsbehandling"/>
    <m/>
    <n v="-2500"/>
    <s v="NOK"/>
    <n v="-2500"/>
    <m/>
    <s v="86220.81"/>
  </r>
  <r>
    <n v="2339"/>
    <n v="2025"/>
    <n v="1912"/>
    <d v="2025-12-05T00:00:00"/>
    <m/>
    <x v="32"/>
    <x v="32"/>
    <m/>
    <m/>
    <m/>
    <m/>
    <m/>
    <m/>
    <x v="5"/>
    <x v="5"/>
    <m/>
    <m/>
    <m/>
    <m/>
    <n v="0"/>
    <s v="Ingen avgiftsbehandling"/>
    <n v="1912"/>
    <n v="-1969"/>
    <s v="NOK"/>
    <n v="-1969"/>
    <m/>
    <s v="84251.81"/>
  </r>
  <r>
    <n v="2510"/>
    <n v="2025"/>
    <m/>
    <d v="2025-12-31T00:00:00"/>
    <m/>
    <x v="32"/>
    <x v="32"/>
    <m/>
    <m/>
    <m/>
    <m/>
    <m/>
    <m/>
    <x v="5"/>
    <x v="5"/>
    <m/>
    <m/>
    <m/>
    <m/>
    <n v="0"/>
    <s v="Ingen avgiftsbehandling"/>
    <s v="Renteinntekt"/>
    <n v="11989.49"/>
    <s v="NOK"/>
    <n v="11989.49"/>
    <m/>
    <s v="96241.30"/>
  </r>
  <r>
    <m/>
    <m/>
    <m/>
    <d v="2025-01-01T00:00:00"/>
    <m/>
    <x v="33"/>
    <x v="33"/>
    <m/>
    <m/>
    <m/>
    <m/>
    <m/>
    <m/>
    <x v="0"/>
    <x v="0"/>
    <m/>
    <m/>
    <m/>
    <m/>
    <m/>
    <m/>
    <s v="Inngående saldo"/>
    <n v="25071.45"/>
    <m/>
    <m/>
    <m/>
    <s v="25071.45"/>
  </r>
  <r>
    <n v="628"/>
    <n v="2025"/>
    <s v="1.pdf"/>
    <d v="2025-01-08T00:00:00"/>
    <m/>
    <x v="33"/>
    <x v="33"/>
    <m/>
    <m/>
    <m/>
    <m/>
    <m/>
    <m/>
    <x v="5"/>
    <x v="5"/>
    <m/>
    <m/>
    <m/>
    <m/>
    <n v="0"/>
    <s v="Ingen avgiftsbehandling"/>
    <s v="1.pdf"/>
    <n v="14883.53"/>
    <s v="NOK"/>
    <n v="14883.53"/>
    <m/>
    <s v="39954.98"/>
  </r>
  <r>
    <n v="258"/>
    <n v="2025"/>
    <s v="refusjon køllær 06.02.2025-10.02.2025"/>
    <d v="2025-02-10T00:00:00"/>
    <m/>
    <x v="33"/>
    <x v="33"/>
    <m/>
    <m/>
    <m/>
    <m/>
    <m/>
    <m/>
    <x v="5"/>
    <x v="5"/>
    <m/>
    <m/>
    <m/>
    <m/>
    <n v="0"/>
    <s v="Ingen avgiftsbehandling"/>
    <s v="refusjon køllær 06.02.2025-10.02.2025"/>
    <n v="-36300"/>
    <s v="NOK"/>
    <n v="-36300"/>
    <m/>
    <s v="3654.98"/>
  </r>
  <r>
    <n v="406"/>
    <n v="2025"/>
    <m/>
    <d v="2025-02-18T00:00:00"/>
    <m/>
    <x v="33"/>
    <x v="33"/>
    <m/>
    <m/>
    <m/>
    <m/>
    <m/>
    <m/>
    <x v="0"/>
    <x v="0"/>
    <m/>
    <m/>
    <m/>
    <m/>
    <n v="0"/>
    <s v="Ingen avgiftsbehandling"/>
    <m/>
    <n v="-1550"/>
    <s v="NOK"/>
    <n v="-1550"/>
    <m/>
    <s v="2104.98"/>
  </r>
  <r>
    <n v="627"/>
    <n v="2025"/>
    <s v="1.pdf"/>
    <d v="2025-03-18T00:00:00"/>
    <m/>
    <x v="33"/>
    <x v="33"/>
    <m/>
    <m/>
    <m/>
    <m/>
    <m/>
    <m/>
    <x v="5"/>
    <x v="5"/>
    <m/>
    <m/>
    <m/>
    <m/>
    <n v="0"/>
    <s v="Ingen avgiftsbehandling"/>
    <s v="1.pdf"/>
    <n v="-1550"/>
    <s v="NOK"/>
    <n v="-1550"/>
    <m/>
    <s v="554.98"/>
  </r>
  <r>
    <n v="1157"/>
    <n v="2025"/>
    <s v="Kontorregulering"/>
    <d v="2025-06-30T00:00:00"/>
    <m/>
    <x v="33"/>
    <x v="33"/>
    <m/>
    <m/>
    <m/>
    <m/>
    <m/>
    <m/>
    <x v="0"/>
    <x v="0"/>
    <m/>
    <m/>
    <m/>
    <m/>
    <n v="0"/>
    <s v="Ingen avgiftsbehandling"/>
    <s v="Kontorregulering"/>
    <n v="-554.98"/>
    <s v="NOK"/>
    <n v="-554.98"/>
    <m/>
    <s v="0.00"/>
  </r>
  <r>
    <n v="1456"/>
    <n v="2025"/>
    <s v="regulering"/>
    <d v="2025-08-28T00:00:00"/>
    <m/>
    <x v="33"/>
    <x v="33"/>
    <m/>
    <m/>
    <m/>
    <m/>
    <m/>
    <m/>
    <x v="0"/>
    <x v="0"/>
    <m/>
    <m/>
    <m/>
    <m/>
    <n v="0"/>
    <s v="Ingen avgiftsbehandling"/>
    <s v="regulering"/>
    <n v="7000"/>
    <s v="NOK"/>
    <n v="7000"/>
    <m/>
    <s v="7000.00"/>
  </r>
  <r>
    <n v="1611"/>
    <n v="2025"/>
    <s v="vipps"/>
    <d v="2025-09-12T00:00:00"/>
    <m/>
    <x v="33"/>
    <x v="33"/>
    <n v="10031"/>
    <s v="Vipps AS"/>
    <m/>
    <m/>
    <m/>
    <m/>
    <x v="0"/>
    <x v="0"/>
    <m/>
    <m/>
    <m/>
    <m/>
    <n v="0"/>
    <s v="Ingen avgiftsbehandling"/>
    <s v="vipps"/>
    <n v="245.62"/>
    <s v="NOK"/>
    <n v="245.62"/>
    <m/>
    <s v="7245.62"/>
  </r>
  <r>
    <n v="1672"/>
    <n v="2025"/>
    <n v="1913"/>
    <d v="2025-09-16T00:00:00"/>
    <m/>
    <x v="33"/>
    <x v="33"/>
    <n v="10031"/>
    <s v="Vipps AS"/>
    <m/>
    <m/>
    <m/>
    <m/>
    <x v="0"/>
    <x v="0"/>
    <m/>
    <m/>
    <m/>
    <m/>
    <n v="0"/>
    <s v="Ingen avgiftsbehandling"/>
    <n v="1913"/>
    <n v="206.32"/>
    <s v="NOK"/>
    <n v="206.32"/>
    <m/>
    <s v="7451.94"/>
  </r>
  <r>
    <n v="1672"/>
    <n v="2025"/>
    <n v="1913"/>
    <d v="2025-09-16T00:00:00"/>
    <m/>
    <x v="33"/>
    <x v="33"/>
    <n v="10031"/>
    <s v="Vipps AS"/>
    <m/>
    <m/>
    <m/>
    <m/>
    <x v="0"/>
    <x v="0"/>
    <m/>
    <m/>
    <m/>
    <m/>
    <n v="0"/>
    <s v="Ingen avgiftsbehandling"/>
    <n v="1913"/>
    <n v="77.62"/>
    <s v="NOK"/>
    <n v="77.62"/>
    <m/>
    <s v="7529.56"/>
  </r>
  <r>
    <n v="1672"/>
    <n v="2025"/>
    <n v="1913"/>
    <d v="2025-09-17T00:00:00"/>
    <m/>
    <x v="33"/>
    <x v="33"/>
    <n v="10031"/>
    <s v="Vipps AS"/>
    <m/>
    <m/>
    <m/>
    <m/>
    <x v="0"/>
    <x v="0"/>
    <m/>
    <m/>
    <m/>
    <m/>
    <n v="0"/>
    <s v="Ingen avgiftsbehandling"/>
    <n v="1913"/>
    <n v="199.44"/>
    <s v="NOK"/>
    <n v="199.44"/>
    <m/>
    <s v="7729.00"/>
  </r>
  <r>
    <n v="1703"/>
    <n v="2025"/>
    <s v="Vipps"/>
    <d v="2025-09-23T00:00:00"/>
    <m/>
    <x v="33"/>
    <x v="33"/>
    <n v="10031"/>
    <s v="Vipps AS"/>
    <m/>
    <m/>
    <m/>
    <m/>
    <x v="0"/>
    <x v="0"/>
    <m/>
    <m/>
    <m/>
    <m/>
    <n v="0"/>
    <s v="Ingen avgiftsbehandling"/>
    <s v="Vipps"/>
    <n v="235.79"/>
    <s v="NOK"/>
    <n v="235.79"/>
    <m/>
    <s v="7964.79"/>
  </r>
  <r>
    <n v="1784"/>
    <n v="2025"/>
    <n v="1913"/>
    <d v="2025-09-30T00:00:00"/>
    <m/>
    <x v="33"/>
    <x v="33"/>
    <n v="10031"/>
    <s v="Vipps AS"/>
    <m/>
    <m/>
    <m/>
    <m/>
    <x v="0"/>
    <x v="0"/>
    <m/>
    <m/>
    <m/>
    <m/>
    <n v="0"/>
    <s v="Ingen avgiftsbehandling"/>
    <n v="1913"/>
    <n v="206.32"/>
    <s v="NOK"/>
    <n v="206.32"/>
    <m/>
    <s v="8171.11"/>
  </r>
  <r>
    <n v="1784"/>
    <n v="2025"/>
    <n v="1913"/>
    <d v="2025-09-30T00:00:00"/>
    <m/>
    <x v="33"/>
    <x v="33"/>
    <n v="10031"/>
    <s v="Vipps AS"/>
    <m/>
    <m/>
    <m/>
    <m/>
    <x v="0"/>
    <x v="0"/>
    <m/>
    <m/>
    <m/>
    <m/>
    <n v="0"/>
    <s v="Ingen avgiftsbehandling"/>
    <n v="1913"/>
    <n v="29.47"/>
    <s v="NOK"/>
    <n v="29.47"/>
    <m/>
    <s v="8200.58"/>
  </r>
  <r>
    <n v="1818"/>
    <n v="2025"/>
    <m/>
    <d v="2025-10-07T00:00:00"/>
    <m/>
    <x v="33"/>
    <x v="33"/>
    <m/>
    <m/>
    <m/>
    <m/>
    <m/>
    <m/>
    <x v="0"/>
    <x v="0"/>
    <m/>
    <m/>
    <m/>
    <m/>
    <n v="0"/>
    <s v="Ingen avgiftsbehandling"/>
    <m/>
    <n v="10164"/>
    <s v="NOK"/>
    <n v="10164"/>
    <m/>
    <s v="18364.58"/>
  </r>
  <r>
    <n v="1915"/>
    <n v="2025"/>
    <n v="1913"/>
    <d v="2025-10-14T00:00:00"/>
    <m/>
    <x v="33"/>
    <x v="33"/>
    <n v="10031"/>
    <s v="Vipps AS"/>
    <m/>
    <m/>
    <m/>
    <m/>
    <x v="0"/>
    <x v="0"/>
    <m/>
    <m/>
    <m/>
    <m/>
    <n v="0"/>
    <s v="Ingen avgiftsbehandling"/>
    <n v="1913"/>
    <n v="1350.93"/>
    <s v="NOK"/>
    <n v="1350.93"/>
    <m/>
    <s v="19715.51"/>
  </r>
  <r>
    <n v="1985"/>
    <n v="2025"/>
    <n v="1913"/>
    <d v="2025-10-21T00:00:00"/>
    <m/>
    <x v="33"/>
    <x v="33"/>
    <n v="10031"/>
    <s v="Vipps AS"/>
    <m/>
    <m/>
    <m/>
    <m/>
    <x v="0"/>
    <x v="0"/>
    <m/>
    <m/>
    <m/>
    <m/>
    <n v="0"/>
    <s v="Ingen avgiftsbehandling"/>
    <n v="1913"/>
    <n v="67.790000000000006"/>
    <s v="NOK"/>
    <n v="67.790000000000006"/>
    <m/>
    <s v="19783.30"/>
  </r>
  <r>
    <n v="1985"/>
    <n v="2025"/>
    <n v="1913"/>
    <d v="2025-10-21T00:00:00"/>
    <m/>
    <x v="33"/>
    <x v="33"/>
    <n v="10031"/>
    <s v="Vipps AS"/>
    <m/>
    <m/>
    <m/>
    <m/>
    <x v="0"/>
    <x v="0"/>
    <m/>
    <m/>
    <m/>
    <m/>
    <n v="0"/>
    <s v="Ingen avgiftsbehandling"/>
    <n v="1913"/>
    <n v="122.81"/>
    <s v="NOK"/>
    <n v="122.81"/>
    <m/>
    <s v="19906.11"/>
  </r>
  <r>
    <n v="2027"/>
    <n v="2025"/>
    <n v="1913"/>
    <d v="2025-10-28T00:00:00"/>
    <m/>
    <x v="33"/>
    <x v="33"/>
    <n v="10031"/>
    <s v="Vipps AS"/>
    <m/>
    <m/>
    <m/>
    <m/>
    <x v="0"/>
    <x v="0"/>
    <m/>
    <m/>
    <m/>
    <m/>
    <n v="0"/>
    <s v="Ingen avgiftsbehandling"/>
    <n v="1913"/>
    <n v="392.02"/>
    <s v="NOK"/>
    <n v="392.02"/>
    <m/>
    <s v="20298.13"/>
  </r>
  <r>
    <n v="2027"/>
    <n v="2025"/>
    <n v="1913"/>
    <d v="2025-10-31T00:00:00"/>
    <m/>
    <x v="33"/>
    <x v="33"/>
    <n v="10031"/>
    <s v="Vipps AS"/>
    <m/>
    <m/>
    <m/>
    <m/>
    <x v="0"/>
    <x v="0"/>
    <m/>
    <m/>
    <m/>
    <m/>
    <n v="0"/>
    <s v="Ingen avgiftsbehandling"/>
    <n v="1913"/>
    <n v="245.62"/>
    <s v="NOK"/>
    <n v="245.62"/>
    <m/>
    <s v="20543.75"/>
  </r>
  <r>
    <n v="2102"/>
    <n v="2025"/>
    <m/>
    <d v="2025-11-05T00:00:00"/>
    <m/>
    <x v="33"/>
    <x v="33"/>
    <m/>
    <m/>
    <m/>
    <m/>
    <m/>
    <m/>
    <x v="0"/>
    <x v="0"/>
    <m/>
    <m/>
    <m/>
    <m/>
    <n v="0"/>
    <s v="Ingen avgiftsbehandling"/>
    <s v="IO"/>
    <n v="10239"/>
    <s v="NOK"/>
    <n v="10239"/>
    <m/>
    <s v="30782.75"/>
  </r>
  <r>
    <n v="2102"/>
    <n v="2025"/>
    <m/>
    <d v="2025-11-06T00:00:00"/>
    <m/>
    <x v="33"/>
    <x v="33"/>
    <m/>
    <m/>
    <m/>
    <m/>
    <m/>
    <m/>
    <x v="0"/>
    <x v="0"/>
    <m/>
    <m/>
    <m/>
    <m/>
    <n v="0"/>
    <s v="Ingen avgiftsbehandling"/>
    <s v="IO"/>
    <n v="-23358.75"/>
    <s v="NOK"/>
    <n v="-23358.75"/>
    <m/>
    <s v="7424.00"/>
  </r>
  <r>
    <n v="2190"/>
    <n v="2025"/>
    <m/>
    <d v="2025-11-20T00:00:00"/>
    <m/>
    <x v="33"/>
    <x v="33"/>
    <n v="10031"/>
    <s v="Vipps AS"/>
    <m/>
    <m/>
    <m/>
    <m/>
    <x v="0"/>
    <x v="0"/>
    <m/>
    <m/>
    <m/>
    <m/>
    <n v="0"/>
    <s v="Ingen avgiftsbehandling"/>
    <m/>
    <n v="122.81"/>
    <s v="NOK"/>
    <n v="122.81"/>
    <m/>
    <s v="7546.81"/>
  </r>
  <r>
    <n v="2274"/>
    <n v="2025"/>
    <m/>
    <d v="2025-11-25T00:00:00"/>
    <m/>
    <x v="33"/>
    <x v="33"/>
    <n v="10031"/>
    <s v="Vipps AS"/>
    <m/>
    <m/>
    <m/>
    <m/>
    <x v="0"/>
    <x v="0"/>
    <m/>
    <m/>
    <m/>
    <m/>
    <n v="0"/>
    <s v="Ingen avgiftsbehandling"/>
    <m/>
    <n v="98.25"/>
    <s v="NOK"/>
    <n v="98.25"/>
    <m/>
    <s v="7645.06"/>
  </r>
  <r>
    <n v="2264"/>
    <n v="2025"/>
    <m/>
    <d v="2025-12-01T00:00:00"/>
    <m/>
    <x v="33"/>
    <x v="33"/>
    <m/>
    <m/>
    <m/>
    <m/>
    <m/>
    <m/>
    <x v="0"/>
    <x v="0"/>
    <m/>
    <m/>
    <m/>
    <m/>
    <n v="0"/>
    <s v="Ingen avgiftsbehandling"/>
    <m/>
    <n v="24332"/>
    <s v="NOK"/>
    <n v="24332"/>
    <m/>
    <s v="31977.06"/>
  </r>
  <r>
    <n v="2274"/>
    <n v="2025"/>
    <m/>
    <d v="2025-12-01T00:00:00"/>
    <m/>
    <x v="33"/>
    <x v="33"/>
    <n v="10031"/>
    <s v="Vipps AS"/>
    <m/>
    <m/>
    <m/>
    <m/>
    <x v="0"/>
    <x v="0"/>
    <m/>
    <m/>
    <m/>
    <m/>
    <n v="0"/>
    <s v="Ingen avgiftsbehandling"/>
    <m/>
    <n v="108.07"/>
    <s v="NOK"/>
    <n v="108.07"/>
    <m/>
    <s v="32085.13"/>
  </r>
  <r>
    <n v="2336"/>
    <n v="2025"/>
    <n v="1913"/>
    <d v="2025-12-02T00:00:00"/>
    <m/>
    <x v="33"/>
    <x v="33"/>
    <m/>
    <m/>
    <n v="20510"/>
    <s v="Jesper Henrik Guldahl Gundersen"/>
    <m/>
    <m/>
    <x v="0"/>
    <x v="0"/>
    <m/>
    <m/>
    <m/>
    <m/>
    <n v="0"/>
    <s v="Ingen avgiftsbehandling"/>
    <n v="1913"/>
    <n v="-13443.37"/>
    <s v="NOK"/>
    <n v="-13443.37"/>
    <m/>
    <s v="18641.76"/>
  </r>
  <r>
    <n v="2316"/>
    <n v="2025"/>
    <m/>
    <d v="2025-12-03T00:00:00"/>
    <m/>
    <x v="33"/>
    <x v="33"/>
    <n v="10031"/>
    <s v="Vipps AS"/>
    <m/>
    <m/>
    <m/>
    <m/>
    <x v="0"/>
    <x v="0"/>
    <m/>
    <m/>
    <m/>
    <m/>
    <n v="0"/>
    <s v="Ingen avgiftsbehandling"/>
    <m/>
    <n v="933.36"/>
    <s v="NOK"/>
    <n v="933.36"/>
    <m/>
    <s v="19575.12"/>
  </r>
  <r>
    <n v="2337"/>
    <n v="2025"/>
    <n v="1913"/>
    <d v="2025-12-05T00:00:00"/>
    <m/>
    <x v="33"/>
    <x v="33"/>
    <m/>
    <m/>
    <n v="20132"/>
    <s v="Tom Ivar Riseth"/>
    <m/>
    <m/>
    <x v="0"/>
    <x v="0"/>
    <m/>
    <m/>
    <m/>
    <m/>
    <n v="0"/>
    <s v="Ingen avgiftsbehandling"/>
    <n v="1913"/>
    <n v="-3617.4"/>
    <s v="NOK"/>
    <n v="-3617.4"/>
    <m/>
    <s v="15957.72"/>
  </r>
  <r>
    <n v="2356"/>
    <n v="2025"/>
    <m/>
    <d v="2025-12-09T00:00:00"/>
    <m/>
    <x v="33"/>
    <x v="33"/>
    <n v="10031"/>
    <s v="Vipps AS"/>
    <m/>
    <m/>
    <m/>
    <m/>
    <x v="0"/>
    <x v="0"/>
    <m/>
    <m/>
    <m/>
    <m/>
    <n v="0"/>
    <s v="Ingen avgiftsbehandling"/>
    <m/>
    <n v="1675.15"/>
    <s v="NOK"/>
    <n v="1675.15"/>
    <m/>
    <s v="17632.87"/>
  </r>
  <r>
    <n v="2455"/>
    <n v="2025"/>
    <m/>
    <d v="2025-12-10T00:00:00"/>
    <m/>
    <x v="33"/>
    <x v="33"/>
    <m/>
    <m/>
    <n v="20132"/>
    <s v="Tom Ivar Riseth"/>
    <m/>
    <m/>
    <x v="0"/>
    <x v="0"/>
    <m/>
    <m/>
    <m/>
    <m/>
    <n v="0"/>
    <s v="Ingen avgiftsbehandling"/>
    <m/>
    <n v="-1153.5999999999999"/>
    <s v="NOK"/>
    <n v="-1153.5999999999999"/>
    <m/>
    <s v="16479.27"/>
  </r>
  <r>
    <n v="2455"/>
    <n v="2025"/>
    <m/>
    <d v="2025-12-16T00:00:00"/>
    <m/>
    <x v="33"/>
    <x v="33"/>
    <n v="10031"/>
    <s v="Vipps AS"/>
    <m/>
    <m/>
    <m/>
    <m/>
    <x v="0"/>
    <x v="0"/>
    <m/>
    <m/>
    <m/>
    <m/>
    <n v="0"/>
    <s v="Ingen avgiftsbehandling"/>
    <s v="Vipps 1913"/>
    <n v="2235.1799999999998"/>
    <s v="NOK"/>
    <n v="2235.1799999999998"/>
    <m/>
    <s v="18714.45"/>
  </r>
  <r>
    <n v="2455"/>
    <n v="2025"/>
    <m/>
    <d v="2025-12-19T00:00:00"/>
    <m/>
    <x v="33"/>
    <x v="33"/>
    <n v="10031"/>
    <s v="Vipps AS"/>
    <m/>
    <m/>
    <m/>
    <m/>
    <x v="0"/>
    <x v="0"/>
    <m/>
    <m/>
    <m/>
    <m/>
    <n v="0"/>
    <s v="Ingen avgiftsbehandling"/>
    <s v="Vipps 1913"/>
    <n v="1302.79"/>
    <s v="NOK"/>
    <n v="1302.79"/>
    <m/>
    <s v="20017.24"/>
  </r>
  <r>
    <n v="2517"/>
    <n v="2025"/>
    <s v="Dobbelt betalt"/>
    <d v="2025-12-19T00:00:00"/>
    <m/>
    <x v="33"/>
    <x v="33"/>
    <m/>
    <m/>
    <n v="20557"/>
    <s v="Trondheim Hockeyshop AS"/>
    <m/>
    <m/>
    <x v="0"/>
    <x v="0"/>
    <m/>
    <m/>
    <m/>
    <m/>
    <n v="0"/>
    <s v="Ingen avgiftsbehandling"/>
    <s v="Dobbelt betalt"/>
    <n v="-10857.88"/>
    <s v="NOK"/>
    <n v="-10857.88"/>
    <m/>
    <s v="9159.36"/>
  </r>
  <r>
    <n v="2473"/>
    <n v="2025"/>
    <s v="vipps"/>
    <d v="2025-12-23T00:00:00"/>
    <m/>
    <x v="33"/>
    <x v="33"/>
    <n v="10031"/>
    <s v="Vipps AS"/>
    <m/>
    <m/>
    <m/>
    <m/>
    <x v="0"/>
    <x v="0"/>
    <m/>
    <m/>
    <m/>
    <m/>
    <n v="0"/>
    <s v="Ingen avgiftsbehandling"/>
    <s v="vipps"/>
    <n v="147.37"/>
    <s v="NOK"/>
    <n v="147.37"/>
    <m/>
    <s v="9306.73"/>
  </r>
  <r>
    <m/>
    <m/>
    <m/>
    <d v="2025-01-01T00:00:00"/>
    <m/>
    <x v="34"/>
    <x v="34"/>
    <m/>
    <m/>
    <m/>
    <m/>
    <m/>
    <m/>
    <x v="0"/>
    <x v="0"/>
    <m/>
    <m/>
    <m/>
    <m/>
    <m/>
    <m/>
    <s v="Inngående saldo"/>
    <n v="228825.48"/>
    <m/>
    <m/>
    <m/>
    <s v="228825.48"/>
  </r>
  <r>
    <n v="576"/>
    <n v="2025"/>
    <s v="Vipps"/>
    <d v="2025-02-11T00:00:00"/>
    <m/>
    <x v="34"/>
    <x v="34"/>
    <n v="10031"/>
    <s v="Vipps AS"/>
    <m/>
    <m/>
    <m/>
    <m/>
    <x v="0"/>
    <x v="0"/>
    <m/>
    <m/>
    <m/>
    <m/>
    <n v="0"/>
    <s v="Ingen avgiftsbehandling"/>
    <s v="Vipps"/>
    <n v="1031.5999999999999"/>
    <s v="NOK"/>
    <n v="1031.5999999999999"/>
    <m/>
    <s v="229857.08"/>
  </r>
  <r>
    <n v="576"/>
    <n v="2025"/>
    <s v="Vipps"/>
    <d v="2025-02-11T00:00:00"/>
    <m/>
    <x v="34"/>
    <x v="34"/>
    <n v="10031"/>
    <s v="Vipps AS"/>
    <m/>
    <m/>
    <m/>
    <m/>
    <x v="0"/>
    <x v="0"/>
    <m/>
    <m/>
    <m/>
    <m/>
    <n v="0"/>
    <s v="Ingen avgiftsbehandling"/>
    <s v="Vipps"/>
    <n v="550.17999999999995"/>
    <s v="NOK"/>
    <n v="550.17999999999995"/>
    <m/>
    <s v="230407.26"/>
  </r>
  <r>
    <n v="576"/>
    <n v="2025"/>
    <s v="Vipps"/>
    <d v="2025-02-11T00:00:00"/>
    <m/>
    <x v="34"/>
    <x v="34"/>
    <n v="10031"/>
    <s v="Vipps AS"/>
    <m/>
    <m/>
    <m/>
    <m/>
    <x v="0"/>
    <x v="0"/>
    <m/>
    <m/>
    <m/>
    <m/>
    <n v="0"/>
    <s v="Ingen avgiftsbehandling"/>
    <s v="Vipps"/>
    <n v="1414.78"/>
    <s v="NOK"/>
    <n v="1414.78"/>
    <m/>
    <s v="231822.04"/>
  </r>
  <r>
    <n v="587"/>
    <n v="2025"/>
    <n v="1914"/>
    <d v="2025-02-17T00:00:00"/>
    <m/>
    <x v="34"/>
    <x v="34"/>
    <m/>
    <m/>
    <n v="20302"/>
    <s v="Endre Nakstad"/>
    <m/>
    <m/>
    <x v="0"/>
    <x v="0"/>
    <m/>
    <m/>
    <m/>
    <m/>
    <n v="0"/>
    <s v="Ingen avgiftsbehandling"/>
    <n v="1914"/>
    <n v="-1361"/>
    <s v="NOK"/>
    <n v="-1361"/>
    <m/>
    <s v="230461.04"/>
  </r>
  <r>
    <n v="587"/>
    <n v="2025"/>
    <n v="1914"/>
    <d v="2025-02-25T00:00:00"/>
    <m/>
    <x v="34"/>
    <x v="34"/>
    <m/>
    <m/>
    <n v="20381"/>
    <s v="Naboen Utleie Oslo AS"/>
    <m/>
    <m/>
    <x v="0"/>
    <x v="0"/>
    <m/>
    <m/>
    <m/>
    <m/>
    <n v="0"/>
    <s v="Ingen avgiftsbehandling"/>
    <n v="1914"/>
    <n v="-3058"/>
    <s v="NOK"/>
    <n v="-3058"/>
    <m/>
    <s v="227403.04"/>
  </r>
  <r>
    <n v="2258"/>
    <n v="2025"/>
    <m/>
    <d v="2025-11-28T00:00:00"/>
    <m/>
    <x v="34"/>
    <x v="34"/>
    <m/>
    <m/>
    <m/>
    <m/>
    <m/>
    <m/>
    <x v="0"/>
    <x v="0"/>
    <m/>
    <m/>
    <m/>
    <m/>
    <n v="0"/>
    <s v="Ingen avgiftsbehandling"/>
    <s v="IO"/>
    <n v="37755.22"/>
    <s v="NOK"/>
    <n v="37755.22"/>
    <m/>
    <s v="265158.26"/>
  </r>
  <r>
    <m/>
    <m/>
    <m/>
    <d v="2025-01-01T00:00:00"/>
    <m/>
    <x v="35"/>
    <x v="35"/>
    <m/>
    <m/>
    <m/>
    <m/>
    <m/>
    <m/>
    <x v="0"/>
    <x v="0"/>
    <m/>
    <m/>
    <m/>
    <m/>
    <m/>
    <m/>
    <s v="Inngående saldo"/>
    <n v="412773.23"/>
    <m/>
    <m/>
    <m/>
    <s v="412773.23"/>
  </r>
  <r>
    <n v="500003"/>
    <n v="2025"/>
    <s v="Direkte betaling med ekstern ID TR432749968 er gjennomført og bokført."/>
    <d v="2025-01-02T00:00:00"/>
    <m/>
    <x v="35"/>
    <x v="35"/>
    <m/>
    <m/>
    <m/>
    <m/>
    <n v="77"/>
    <s v="Christopher Dehn"/>
    <x v="0"/>
    <x v="0"/>
    <m/>
    <m/>
    <m/>
    <m/>
    <n v="0"/>
    <s v="Ingen avgiftsbehandling"/>
    <s v="Lønnsbilag 1-2025"/>
    <n v="-17548.5"/>
    <s v="NOK"/>
    <n v="-17548.5"/>
    <m/>
    <s v="395224.73"/>
  </r>
  <r>
    <n v="500004"/>
    <n v="2025"/>
    <s v="Direkte betaling med ekstern ID TR432749978 er gjennomført og bokført."/>
    <d v="2025-01-02T00:00:00"/>
    <m/>
    <x v="35"/>
    <x v="35"/>
    <m/>
    <m/>
    <m/>
    <m/>
    <n v="134"/>
    <s v="Andreas Kristiansen Olsen"/>
    <x v="0"/>
    <x v="0"/>
    <m/>
    <m/>
    <m/>
    <m/>
    <n v="0"/>
    <s v="Ingen avgiftsbehandling"/>
    <s v="Lønnsbilag 1-2025"/>
    <n v="-4582"/>
    <s v="NOK"/>
    <n v="-4582"/>
    <m/>
    <s v="390642.73"/>
  </r>
  <r>
    <n v="500005"/>
    <n v="2025"/>
    <s v="Direkte betaling med ekstern ID TR432749979 er gjennomført og bokført."/>
    <d v="2025-01-02T00:00:00"/>
    <m/>
    <x v="35"/>
    <x v="35"/>
    <m/>
    <m/>
    <m/>
    <m/>
    <n v="1223"/>
    <s v="Mads Sundbye"/>
    <x v="0"/>
    <x v="0"/>
    <m/>
    <m/>
    <m/>
    <m/>
    <n v="0"/>
    <s v="Ingen avgiftsbehandling"/>
    <s v="Lønnsbilag 1-2025"/>
    <n v="-1955"/>
    <s v="NOK"/>
    <n v="-1955"/>
    <m/>
    <s v="388687.73"/>
  </r>
  <r>
    <n v="500006"/>
    <n v="2025"/>
    <s v="Direkte betaling med ekstern ID TR432749980 er gjennomført og bokført."/>
    <d v="2025-01-02T00:00:00"/>
    <m/>
    <x v="35"/>
    <x v="35"/>
    <m/>
    <m/>
    <m/>
    <m/>
    <n v="1229"/>
    <s v="Eirik Frisnes Wartiainen"/>
    <x v="0"/>
    <x v="0"/>
    <m/>
    <m/>
    <m/>
    <m/>
    <n v="0"/>
    <s v="Ingen avgiftsbehandling"/>
    <s v="Lønnsbilag 1-2025"/>
    <n v="-22967.34"/>
    <s v="NOK"/>
    <n v="-22967.34"/>
    <m/>
    <s v="365720.39"/>
  </r>
  <r>
    <n v="500007"/>
    <n v="2025"/>
    <s v="Direkte betaling med ekstern ID TR432749981 er gjennomført og bokført."/>
    <d v="2025-01-02T00:00:00"/>
    <m/>
    <x v="35"/>
    <x v="35"/>
    <m/>
    <m/>
    <m/>
    <m/>
    <n v="1233"/>
    <s v="Eirik Skaar"/>
    <x v="0"/>
    <x v="0"/>
    <m/>
    <m/>
    <m/>
    <m/>
    <n v="0"/>
    <s v="Ingen avgiftsbehandling"/>
    <s v="Lønnsbilag 1-2025"/>
    <n v="-3000"/>
    <s v="NOK"/>
    <n v="-3000"/>
    <m/>
    <s v="362720.39"/>
  </r>
  <r>
    <n v="500008"/>
    <n v="2025"/>
    <s v="Direkte betaling med ekstern ID TR432749982 er gjennomført og bokført."/>
    <d v="2025-01-02T00:00:00"/>
    <m/>
    <x v="35"/>
    <x v="35"/>
    <m/>
    <m/>
    <m/>
    <m/>
    <n v="1239"/>
    <s v="Karen Haug Laukeland"/>
    <x v="0"/>
    <x v="0"/>
    <m/>
    <m/>
    <m/>
    <m/>
    <n v="0"/>
    <s v="Ingen avgiftsbehandling"/>
    <s v="Lønnsbilag 1-2025"/>
    <n v="-1068.75"/>
    <s v="NOK"/>
    <n v="-1068.75"/>
    <m/>
    <s v="361651.64"/>
  </r>
  <r>
    <n v="500009"/>
    <n v="2025"/>
    <s v="Direkte betaling med ekstern ID TR432749983 er gjennomført og bokført."/>
    <d v="2025-01-02T00:00:00"/>
    <m/>
    <x v="35"/>
    <x v="35"/>
    <m/>
    <m/>
    <m/>
    <m/>
    <n v="1240"/>
    <s v="Margrethe Hamre Køber"/>
    <x v="0"/>
    <x v="0"/>
    <m/>
    <m/>
    <m/>
    <m/>
    <n v="0"/>
    <s v="Ingen avgiftsbehandling"/>
    <s v="Lønnsbilag 1-2025"/>
    <n v="-1068.75"/>
    <s v="NOK"/>
    <n v="-1068.75"/>
    <m/>
    <s v="360582.89"/>
  </r>
  <r>
    <n v="500010"/>
    <n v="2025"/>
    <s v="Direkte betaling med ekstern ID TR432749984 er gjennomført og bokført."/>
    <d v="2025-01-02T00:00:00"/>
    <m/>
    <x v="35"/>
    <x v="35"/>
    <m/>
    <m/>
    <m/>
    <m/>
    <n v="1245"/>
    <s v="Fredrik Bjørndal"/>
    <x v="0"/>
    <x v="0"/>
    <m/>
    <m/>
    <m/>
    <m/>
    <n v="0"/>
    <s v="Ingen avgiftsbehandling"/>
    <s v="Lønnsbilag 1-2025"/>
    <n v="-5075"/>
    <s v="NOK"/>
    <n v="-5075"/>
    <m/>
    <s v="355507.89"/>
  </r>
  <r>
    <n v="500011"/>
    <n v="2025"/>
    <s v="Direkte betaling med ekstern ID TR432749985 er gjennomført og bokført."/>
    <d v="2025-01-02T00:00:00"/>
    <m/>
    <x v="35"/>
    <x v="35"/>
    <m/>
    <m/>
    <m/>
    <m/>
    <n v="1248"/>
    <s v="Marius Tveiten"/>
    <x v="0"/>
    <x v="0"/>
    <m/>
    <m/>
    <m/>
    <m/>
    <n v="0"/>
    <s v="Ingen avgiftsbehandling"/>
    <s v="Lønnsbilag 1-2025"/>
    <n v="-1870"/>
    <s v="NOK"/>
    <n v="-1870"/>
    <m/>
    <s v="353637.89"/>
  </r>
  <r>
    <n v="500012"/>
    <n v="2025"/>
    <s v="Direkte betaling med ekstern ID TR432749986 er gjennomført og bokført."/>
    <d v="2025-01-02T00:00:00"/>
    <m/>
    <x v="35"/>
    <x v="35"/>
    <m/>
    <m/>
    <m/>
    <m/>
    <n v="1249"/>
    <s v="Nora Kristiansen"/>
    <x v="0"/>
    <x v="0"/>
    <m/>
    <m/>
    <m/>
    <m/>
    <n v="0"/>
    <s v="Ingen avgiftsbehandling"/>
    <s v="Lønnsbilag 1-2025"/>
    <n v="-2932.5"/>
    <s v="NOK"/>
    <n v="-2932.5"/>
    <m/>
    <s v="350705.39"/>
  </r>
  <r>
    <n v="500013"/>
    <n v="2025"/>
    <s v="Direkte betaling med ekstern ID TR432749987 er gjennomført og bokført."/>
    <d v="2025-01-02T00:00:00"/>
    <m/>
    <x v="35"/>
    <x v="35"/>
    <m/>
    <m/>
    <m/>
    <m/>
    <n v="1260"/>
    <s v="Sivert Østberg-Tømmervik"/>
    <x v="0"/>
    <x v="0"/>
    <m/>
    <m/>
    <m/>
    <m/>
    <n v="0"/>
    <s v="Ingen avgiftsbehandling"/>
    <s v="Lønnsbilag 1-2025"/>
    <n v="-3337"/>
    <s v="NOK"/>
    <n v="-3337"/>
    <m/>
    <s v="347368.39"/>
  </r>
  <r>
    <n v="500014"/>
    <n v="2025"/>
    <s v="Direkte betaling med ekstern ID TR432749988 er gjennomført og bokført."/>
    <d v="2025-01-02T00:00:00"/>
    <m/>
    <x v="35"/>
    <x v="35"/>
    <m/>
    <m/>
    <m/>
    <m/>
    <n v="1261"/>
    <s v="Laila Håkonsen"/>
    <x v="0"/>
    <x v="0"/>
    <m/>
    <m/>
    <m/>
    <m/>
    <n v="0"/>
    <s v="Ingen avgiftsbehandling"/>
    <s v="Lønnsbilag 1-2025"/>
    <n v="-3168"/>
    <s v="NOK"/>
    <n v="-3168"/>
    <m/>
    <s v="344200.39"/>
  </r>
  <r>
    <n v="500015"/>
    <n v="2025"/>
    <s v="Direkte betaling med ekstern ID TR432749989 er gjennomført og bokført."/>
    <d v="2025-01-02T00:00:00"/>
    <m/>
    <x v="35"/>
    <x v="35"/>
    <m/>
    <m/>
    <m/>
    <m/>
    <n v="1269"/>
    <s v="Marius Lindbäck Pettersen"/>
    <x v="0"/>
    <x v="0"/>
    <m/>
    <m/>
    <m/>
    <m/>
    <n v="0"/>
    <s v="Ingen avgiftsbehandling"/>
    <s v="Lønnsbilag 1-2025"/>
    <n v="-1125"/>
    <s v="NOK"/>
    <n v="-1125"/>
    <m/>
    <s v="343075.39"/>
  </r>
  <r>
    <n v="500016"/>
    <n v="2025"/>
    <s v="Direkte betaling med ekstern ID TR432749990 er gjennomført og bokført."/>
    <d v="2025-01-02T00:00:00"/>
    <m/>
    <x v="35"/>
    <x v="35"/>
    <m/>
    <m/>
    <m/>
    <m/>
    <n v="1270"/>
    <s v="Lars Teigland Støre"/>
    <x v="0"/>
    <x v="0"/>
    <m/>
    <m/>
    <m/>
    <m/>
    <n v="0"/>
    <s v="Ingen avgiftsbehandling"/>
    <s v="Lønnsbilag 1-2025"/>
    <n v="-1644.5"/>
    <s v="NOK"/>
    <n v="-1644.5"/>
    <m/>
    <s v="341430.89"/>
  </r>
  <r>
    <n v="500017"/>
    <n v="2025"/>
    <s v="Direkte betaling med ekstern ID TR432749991 er gjennomført og bokført."/>
    <d v="2025-01-02T00:00:00"/>
    <m/>
    <x v="35"/>
    <x v="35"/>
    <m/>
    <m/>
    <m/>
    <m/>
    <n v="1271"/>
    <s v="Nikolai Hamang"/>
    <x v="0"/>
    <x v="0"/>
    <m/>
    <m/>
    <m/>
    <m/>
    <n v="0"/>
    <s v="Ingen avgiftsbehandling"/>
    <s v="Lønnsbilag 1-2025"/>
    <n v="-680"/>
    <s v="NOK"/>
    <n v="-680"/>
    <m/>
    <s v="340750.89"/>
  </r>
  <r>
    <n v="500018"/>
    <n v="2025"/>
    <s v="Direkte betaling med ekstern ID TR432749992 er gjennomført og bokført."/>
    <d v="2025-01-02T00:00:00"/>
    <m/>
    <x v="35"/>
    <x v="35"/>
    <m/>
    <m/>
    <m/>
    <m/>
    <n v="1272"/>
    <s v="Jakob August Strøm"/>
    <x v="0"/>
    <x v="0"/>
    <m/>
    <m/>
    <m/>
    <m/>
    <n v="0"/>
    <s v="Ingen avgiftsbehandling"/>
    <s v="Lønnsbilag 1-2025"/>
    <n v="-959"/>
    <s v="NOK"/>
    <n v="-959"/>
    <m/>
    <s v="339791.89"/>
  </r>
  <r>
    <n v="500019"/>
    <n v="2025"/>
    <s v="Direkte betaling med ekstern ID TR432749993 er gjennomført og bokført."/>
    <d v="2025-01-02T00:00:00"/>
    <m/>
    <x v="35"/>
    <x v="35"/>
    <m/>
    <m/>
    <m/>
    <m/>
    <n v="1274"/>
    <s v="Heidi Midtbø Helgesen"/>
    <x v="0"/>
    <x v="0"/>
    <m/>
    <m/>
    <m/>
    <m/>
    <n v="0"/>
    <s v="Ingen avgiftsbehandling"/>
    <s v="Lønnsbilag 1-2025"/>
    <n v="-2741.63"/>
    <s v="NOK"/>
    <n v="-2741.63"/>
    <m/>
    <s v="337050.26"/>
  </r>
  <r>
    <n v="500020"/>
    <n v="2025"/>
    <s v="Direkte betaling med ekstern ID TR432749977 er gjennomført og bokført."/>
    <d v="2025-01-02T00:00:00"/>
    <m/>
    <x v="35"/>
    <x v="35"/>
    <m/>
    <m/>
    <m/>
    <m/>
    <n v="1275"/>
    <s v="Haziz Aasen"/>
    <x v="0"/>
    <x v="0"/>
    <m/>
    <m/>
    <m/>
    <m/>
    <n v="0"/>
    <s v="Ingen avgiftsbehandling"/>
    <s v="Lønnsbilag 1-2025"/>
    <n v="-32577.63"/>
    <s v="NOK"/>
    <n v="-32577.63"/>
    <m/>
    <s v="304472.63"/>
  </r>
  <r>
    <n v="500021"/>
    <n v="2025"/>
    <s v="Direkte betaling med ekstern ID TR432749959 er gjennomført og bokført."/>
    <d v="2025-01-02T00:00:00"/>
    <m/>
    <x v="35"/>
    <x v="35"/>
    <m/>
    <m/>
    <m/>
    <m/>
    <n v="1279"/>
    <s v="Oda Marie Danielsen"/>
    <x v="0"/>
    <x v="0"/>
    <m/>
    <m/>
    <m/>
    <m/>
    <n v="0"/>
    <s v="Ingen avgiftsbehandling"/>
    <s v="Lønnsbilag 1-2025"/>
    <n v="-639.6"/>
    <s v="NOK"/>
    <n v="-639.6"/>
    <m/>
    <s v="303833.03"/>
  </r>
  <r>
    <n v="500022"/>
    <n v="2025"/>
    <s v="Direkte betaling med ekstern ID TR432749960 er gjennomført og bokført."/>
    <d v="2025-01-02T00:00:00"/>
    <m/>
    <x v="35"/>
    <x v="35"/>
    <m/>
    <m/>
    <m/>
    <m/>
    <n v="1282"/>
    <s v="Stian Sørensen"/>
    <x v="0"/>
    <x v="0"/>
    <m/>
    <m/>
    <m/>
    <m/>
    <n v="0"/>
    <s v="Ingen avgiftsbehandling"/>
    <s v="Lønnsbilag 1-2025"/>
    <n v="-24802"/>
    <s v="NOK"/>
    <n v="-24802"/>
    <m/>
    <s v="279031.03"/>
  </r>
  <r>
    <n v="500023"/>
    <n v="2025"/>
    <s v="Direkte betaling med ekstern ID TR432749961 er gjennomført og bokført."/>
    <d v="2025-01-02T00:00:00"/>
    <m/>
    <x v="35"/>
    <x v="35"/>
    <m/>
    <m/>
    <m/>
    <m/>
    <n v="1288"/>
    <s v="Sondre Olsen Heitmann"/>
    <x v="0"/>
    <x v="0"/>
    <m/>
    <m/>
    <m/>
    <m/>
    <n v="0"/>
    <s v="Ingen avgiftsbehandling"/>
    <s v="Lønnsbilag 1-2025"/>
    <n v="-1600"/>
    <s v="NOK"/>
    <n v="-1600"/>
    <m/>
    <s v="277431.03"/>
  </r>
  <r>
    <n v="500024"/>
    <n v="2025"/>
    <s v="Direkte betaling med ekstern ID TR432749962 er gjennomført og bokført."/>
    <d v="2025-01-02T00:00:00"/>
    <m/>
    <x v="35"/>
    <x v="35"/>
    <m/>
    <m/>
    <m/>
    <m/>
    <n v="1298"/>
    <s v="Luis Lyster"/>
    <x v="0"/>
    <x v="0"/>
    <m/>
    <m/>
    <m/>
    <m/>
    <n v="0"/>
    <s v="Ingen avgiftsbehandling"/>
    <s v="Lønnsbilag 1-2025"/>
    <n v="-3960"/>
    <s v="NOK"/>
    <n v="-3960"/>
    <m/>
    <s v="273471.03"/>
  </r>
  <r>
    <n v="500025"/>
    <n v="2025"/>
    <s v="Direkte betaling med ekstern ID TR432749963 er gjennomført og bokført."/>
    <d v="2025-01-02T00:00:00"/>
    <m/>
    <x v="35"/>
    <x v="35"/>
    <m/>
    <m/>
    <m/>
    <m/>
    <n v="1299"/>
    <s v="Katarina Zielinska"/>
    <x v="0"/>
    <x v="0"/>
    <m/>
    <m/>
    <m/>
    <m/>
    <n v="0"/>
    <s v="Ingen avgiftsbehandling"/>
    <s v="Lønnsbilag 1-2025"/>
    <n v="-35714.33"/>
    <s v="NOK"/>
    <n v="-35714.33"/>
    <m/>
    <s v="237756.70"/>
  </r>
  <r>
    <n v="500026"/>
    <n v="2025"/>
    <s v="Direkte betaling med ekstern ID TR432749964 er gjennomført og bokført."/>
    <d v="2025-01-02T00:00:00"/>
    <m/>
    <x v="35"/>
    <x v="35"/>
    <m/>
    <m/>
    <m/>
    <m/>
    <n v="1305"/>
    <s v="Brage Mikkelsen"/>
    <x v="0"/>
    <x v="0"/>
    <m/>
    <m/>
    <m/>
    <m/>
    <n v="0"/>
    <s v="Ingen avgiftsbehandling"/>
    <s v="Lønnsbilag 1-2025"/>
    <n v="-1125"/>
    <s v="NOK"/>
    <n v="-1125"/>
    <m/>
    <s v="236631.70"/>
  </r>
  <r>
    <n v="500027"/>
    <n v="2025"/>
    <s v="Direkte betaling med ekstern ID TR432749965 er gjennomført og bokført."/>
    <d v="2025-01-02T00:00:00"/>
    <m/>
    <x v="35"/>
    <x v="35"/>
    <m/>
    <m/>
    <m/>
    <m/>
    <n v="1307"/>
    <s v="Ben Craig Simmons"/>
    <x v="0"/>
    <x v="0"/>
    <m/>
    <m/>
    <m/>
    <m/>
    <n v="0"/>
    <s v="Ingen avgiftsbehandling"/>
    <s v="Lønnsbilag 1-2025"/>
    <n v="-27923.5"/>
    <s v="NOK"/>
    <n v="-27923.5"/>
    <m/>
    <s v="208708.20"/>
  </r>
  <r>
    <n v="500028"/>
    <n v="2025"/>
    <s v="Direkte betaling med ekstern ID TR432749966 er gjennomført og bokført."/>
    <d v="2025-01-02T00:00:00"/>
    <m/>
    <x v="35"/>
    <x v="35"/>
    <m/>
    <m/>
    <m/>
    <m/>
    <n v="1308"/>
    <s v="Henrik Falteng Jensen"/>
    <x v="0"/>
    <x v="0"/>
    <m/>
    <m/>
    <m/>
    <m/>
    <n v="0"/>
    <s v="Ingen avgiftsbehandling"/>
    <s v="Lønnsbilag 1-2025"/>
    <n v="-3080"/>
    <s v="NOK"/>
    <n v="-3080"/>
    <m/>
    <s v="205628.20"/>
  </r>
  <r>
    <n v="500029"/>
    <n v="2025"/>
    <s v="Direkte betaling med ekstern ID TR432749967 er gjennomført og bokført."/>
    <d v="2025-01-02T00:00:00"/>
    <m/>
    <x v="35"/>
    <x v="35"/>
    <m/>
    <m/>
    <m/>
    <m/>
    <n v="1310"/>
    <s v="Armani Wahidullah"/>
    <x v="0"/>
    <x v="0"/>
    <m/>
    <m/>
    <m/>
    <m/>
    <n v="0"/>
    <s v="Ingen avgiftsbehandling"/>
    <s v="Lønnsbilag 1-2025"/>
    <n v="-558"/>
    <s v="NOK"/>
    <n v="-558"/>
    <m/>
    <s v="205070.20"/>
  </r>
  <r>
    <n v="500030"/>
    <n v="2025"/>
    <s v="Direkte betaling med ekstern ID TR432749958 er gjennomført og bokført."/>
    <d v="2025-01-02T00:00:00"/>
    <m/>
    <x v="35"/>
    <x v="35"/>
    <m/>
    <m/>
    <m/>
    <m/>
    <n v="1317"/>
    <s v="Markus Madsen"/>
    <x v="0"/>
    <x v="0"/>
    <m/>
    <m/>
    <m/>
    <m/>
    <n v="0"/>
    <s v="Ingen avgiftsbehandling"/>
    <s v="Lønnsbilag 1-2025"/>
    <n v="-5600"/>
    <s v="NOK"/>
    <n v="-5600"/>
    <m/>
    <s v="199470.20"/>
  </r>
  <r>
    <n v="500031"/>
    <n v="2025"/>
    <s v="Direkte betaling med ekstern ID TR432749969 er gjennomført og bokført."/>
    <d v="2025-01-02T00:00:00"/>
    <m/>
    <x v="35"/>
    <x v="35"/>
    <m/>
    <m/>
    <m/>
    <m/>
    <n v="1328"/>
    <s v="Jonathan Sten Hagen"/>
    <x v="0"/>
    <x v="0"/>
    <m/>
    <m/>
    <m/>
    <m/>
    <n v="0"/>
    <s v="Ingen avgiftsbehandling"/>
    <s v="Lønnsbilag 1-2025"/>
    <n v="-3276"/>
    <s v="NOK"/>
    <n v="-3276"/>
    <m/>
    <s v="196194.20"/>
  </r>
  <r>
    <n v="500032"/>
    <n v="2025"/>
    <s v="Direkte betaling med ekstern ID TR432749970 er gjennomført og bokført."/>
    <d v="2025-01-02T00:00:00"/>
    <m/>
    <x v="35"/>
    <x v="35"/>
    <m/>
    <m/>
    <m/>
    <m/>
    <n v="1329"/>
    <s v="Oline Søderberg"/>
    <x v="0"/>
    <x v="0"/>
    <m/>
    <m/>
    <m/>
    <m/>
    <n v="0"/>
    <s v="Ingen avgiftsbehandling"/>
    <s v="Lønnsbilag 1-2025"/>
    <n v="-1150.5"/>
    <s v="NOK"/>
    <n v="-1150.5"/>
    <m/>
    <s v="195043.70"/>
  </r>
  <r>
    <n v="500033"/>
    <n v="2025"/>
    <s v="Direkte betaling med ekstern ID TR432749971 er gjennomført og bokført."/>
    <d v="2025-01-02T00:00:00"/>
    <m/>
    <x v="35"/>
    <x v="35"/>
    <m/>
    <m/>
    <m/>
    <m/>
    <n v="1330"/>
    <s v="Magnus Perger"/>
    <x v="0"/>
    <x v="0"/>
    <m/>
    <m/>
    <m/>
    <m/>
    <n v="0"/>
    <s v="Ingen avgiftsbehandling"/>
    <s v="Lønnsbilag 1-2025"/>
    <n v="-1720"/>
    <s v="NOK"/>
    <n v="-1720"/>
    <m/>
    <s v="193323.70"/>
  </r>
  <r>
    <n v="500034"/>
    <n v="2025"/>
    <s v="Direkte betaling med ekstern ID TR432749972 er gjennomført og bokført."/>
    <d v="2025-01-02T00:00:00"/>
    <m/>
    <x v="35"/>
    <x v="35"/>
    <m/>
    <m/>
    <m/>
    <m/>
    <n v="1331"/>
    <s v="Jørgen Røkke"/>
    <x v="0"/>
    <x v="0"/>
    <m/>
    <m/>
    <m/>
    <m/>
    <n v="0"/>
    <s v="Ingen avgiftsbehandling"/>
    <s v="Lønnsbilag 1-2025"/>
    <n v="-2325"/>
    <s v="NOK"/>
    <n v="-2325"/>
    <m/>
    <s v="190998.70"/>
  </r>
  <r>
    <n v="500035"/>
    <n v="2025"/>
    <s v="Direkte betaling med ekstern ID TR432749973 er gjennomført og bokført."/>
    <d v="2025-01-02T00:00:00"/>
    <m/>
    <x v="35"/>
    <x v="35"/>
    <m/>
    <m/>
    <m/>
    <m/>
    <n v="1332"/>
    <s v="Morten Hamre Køber"/>
    <x v="0"/>
    <x v="0"/>
    <m/>
    <m/>
    <m/>
    <m/>
    <n v="0"/>
    <s v="Ingen avgiftsbehandling"/>
    <s v="Lønnsbilag 1-2025"/>
    <n v="-600"/>
    <s v="NOK"/>
    <n v="-600"/>
    <m/>
    <s v="190398.70"/>
  </r>
  <r>
    <n v="500036"/>
    <n v="2025"/>
    <s v="Direkte betaling med ekstern ID TR432749974 er gjennomført og bokført."/>
    <d v="2025-01-02T00:00:00"/>
    <m/>
    <x v="35"/>
    <x v="35"/>
    <m/>
    <m/>
    <m/>
    <m/>
    <n v="1333"/>
    <s v="Elias Lande Olsen"/>
    <x v="0"/>
    <x v="0"/>
    <m/>
    <m/>
    <m/>
    <m/>
    <n v="0"/>
    <s v="Ingen avgiftsbehandling"/>
    <s v="Lønnsbilag 1-2025"/>
    <n v="-187.5"/>
    <s v="NOK"/>
    <n v="-187.5"/>
    <m/>
    <s v="190211.20"/>
  </r>
  <r>
    <n v="500037"/>
    <n v="2025"/>
    <s v="Direkte betaling med ekstern ID TR432749975 er gjennomført og bokført."/>
    <d v="2025-01-02T00:00:00"/>
    <m/>
    <x v="35"/>
    <x v="35"/>
    <m/>
    <m/>
    <m/>
    <m/>
    <n v="1334"/>
    <s v="Selma Arikan"/>
    <x v="0"/>
    <x v="0"/>
    <m/>
    <m/>
    <m/>
    <m/>
    <n v="0"/>
    <s v="Ingen avgiftsbehandling"/>
    <s v="Lønnsbilag 1-2025"/>
    <n v="-2177.5"/>
    <s v="NOK"/>
    <n v="-2177.5"/>
    <m/>
    <s v="188033.70"/>
  </r>
  <r>
    <n v="500038"/>
    <n v="2025"/>
    <s v="Direkte betaling med ekstern ID TR432749976 er gjennomført og bokført."/>
    <d v="2025-01-02T00:00:00"/>
    <m/>
    <x v="35"/>
    <x v="35"/>
    <m/>
    <m/>
    <m/>
    <m/>
    <m/>
    <s v="Sofi Kulvik"/>
    <x v="0"/>
    <x v="0"/>
    <m/>
    <m/>
    <m/>
    <m/>
    <n v="0"/>
    <s v="Ingen avgiftsbehandling"/>
    <s v="Lønnsbilag 1-2025"/>
    <n v="-45153"/>
    <s v="NOK"/>
    <n v="-45153"/>
    <m/>
    <s v="142880.70"/>
  </r>
  <r>
    <n v="500041"/>
    <n v="2025"/>
    <s v="Direkte betaling med ekstern ID TR432749957 er gjennomført og bokført."/>
    <d v="2025-01-02T00:00:00"/>
    <m/>
    <x v="35"/>
    <x v="35"/>
    <m/>
    <m/>
    <m/>
    <m/>
    <m/>
    <m/>
    <x v="0"/>
    <x v="0"/>
    <m/>
    <m/>
    <m/>
    <m/>
    <n v="0"/>
    <s v="Ingen avgiftsbehandling"/>
    <s v="Betaling: Lønnsbilag 1-2025"/>
    <n v="-4166"/>
    <s v="NOK"/>
    <n v="-4166"/>
    <m/>
    <s v="138714.70"/>
  </r>
  <r>
    <n v="65"/>
    <n v="2025"/>
    <m/>
    <d v="2025-01-02T00:00:00"/>
    <m/>
    <x v="35"/>
    <x v="35"/>
    <m/>
    <m/>
    <m/>
    <m/>
    <m/>
    <m/>
    <x v="0"/>
    <x v="0"/>
    <m/>
    <m/>
    <m/>
    <m/>
    <n v="0"/>
    <s v="Ingen avgiftsbehandling"/>
    <m/>
    <n v="138069"/>
    <s v="NOK"/>
    <n v="138069"/>
    <m/>
    <s v="276783.70"/>
  </r>
  <r>
    <n v="65"/>
    <n v="2025"/>
    <m/>
    <d v="2025-01-02T00:00:00"/>
    <m/>
    <x v="35"/>
    <x v="35"/>
    <m/>
    <m/>
    <m/>
    <m/>
    <m/>
    <m/>
    <x v="0"/>
    <x v="0"/>
    <m/>
    <m/>
    <m/>
    <m/>
    <n v="0"/>
    <s v="Ingen avgiftsbehandling"/>
    <m/>
    <n v="69174"/>
    <s v="NOK"/>
    <n v="69174"/>
    <m/>
    <s v="345957.70"/>
  </r>
  <r>
    <n v="65"/>
    <n v="2025"/>
    <m/>
    <d v="2025-01-02T00:00:00"/>
    <m/>
    <x v="35"/>
    <x v="35"/>
    <m/>
    <m/>
    <m/>
    <m/>
    <m/>
    <m/>
    <x v="0"/>
    <x v="0"/>
    <m/>
    <m/>
    <m/>
    <m/>
    <n v="0"/>
    <s v="Ingen avgiftsbehandling"/>
    <m/>
    <n v="63801"/>
    <s v="NOK"/>
    <n v="63801"/>
    <m/>
    <s v="409758.70"/>
  </r>
  <r>
    <n v="65"/>
    <n v="2025"/>
    <m/>
    <d v="2025-01-02T00:00:00"/>
    <m/>
    <x v="35"/>
    <x v="35"/>
    <m/>
    <m/>
    <m/>
    <m/>
    <m/>
    <m/>
    <x v="0"/>
    <x v="0"/>
    <m/>
    <m/>
    <m/>
    <m/>
    <n v="0"/>
    <s v="Ingen avgiftsbehandling"/>
    <m/>
    <n v="44804"/>
    <s v="NOK"/>
    <n v="44804"/>
    <m/>
    <s v="454562.70"/>
  </r>
  <r>
    <n v="65"/>
    <n v="2025"/>
    <m/>
    <d v="2025-01-02T00:00:00"/>
    <m/>
    <x v="35"/>
    <x v="35"/>
    <m/>
    <m/>
    <m/>
    <m/>
    <m/>
    <m/>
    <x v="0"/>
    <x v="0"/>
    <m/>
    <m/>
    <m/>
    <m/>
    <n v="0"/>
    <s v="Ingen avgiftsbehandling"/>
    <m/>
    <n v="15455"/>
    <s v="NOK"/>
    <n v="15455"/>
    <m/>
    <s v="470017.70"/>
  </r>
  <r>
    <n v="241"/>
    <n v="2025"/>
    <s v="Bankavstemming for januar"/>
    <d v="2025-01-02T00:00:00"/>
    <m/>
    <x v="35"/>
    <x v="35"/>
    <m/>
    <m/>
    <m/>
    <m/>
    <m/>
    <m/>
    <x v="4"/>
    <x v="4"/>
    <m/>
    <m/>
    <m/>
    <m/>
    <n v="0"/>
    <s v="Ingen avgiftsbehandling"/>
    <s v="Bankgebyr: for foretak 00984495358"/>
    <n v="-3104.25"/>
    <s v="NOK"/>
    <n v="-3104.25"/>
    <m/>
    <s v="466913.45"/>
  </r>
  <r>
    <n v="634"/>
    <n v="2025"/>
    <s v="1920.pdf"/>
    <d v="2025-01-02T00:00:00"/>
    <m/>
    <x v="35"/>
    <x v="35"/>
    <m/>
    <m/>
    <m/>
    <m/>
    <m/>
    <m/>
    <x v="4"/>
    <x v="4"/>
    <m/>
    <m/>
    <m/>
    <m/>
    <n v="0"/>
    <s v="Ingen avgiftsbehandling"/>
    <s v="1920.pdf"/>
    <n v="-440.36"/>
    <s v="NOK"/>
    <n v="-440.36"/>
    <m/>
    <s v="466473.09"/>
  </r>
  <r>
    <n v="10"/>
    <n v="2025"/>
    <s v="HS, gave"/>
    <d v="2025-01-03T00:00:00"/>
    <m/>
    <x v="35"/>
    <x v="35"/>
    <m/>
    <m/>
    <m/>
    <m/>
    <m/>
    <m/>
    <x v="4"/>
    <x v="4"/>
    <m/>
    <m/>
    <m/>
    <m/>
    <n v="0"/>
    <s v="Ingen avgiftsbehandling"/>
    <s v="HS, gave"/>
    <n v="-553.1"/>
    <s v="NOK"/>
    <n v="-553.1"/>
    <m/>
    <s v="465919.99"/>
  </r>
  <r>
    <n v="634"/>
    <n v="2025"/>
    <s v="1920.pdf"/>
    <d v="2025-01-06T00:00:00"/>
    <m/>
    <x v="35"/>
    <x v="35"/>
    <m/>
    <m/>
    <m/>
    <m/>
    <m/>
    <m/>
    <x v="4"/>
    <x v="4"/>
    <m/>
    <m/>
    <m/>
    <m/>
    <n v="0"/>
    <s v="Ingen avgiftsbehandling"/>
    <s v="1920.pdf"/>
    <n v="-168.75"/>
    <s v="NOK"/>
    <n v="-168.75"/>
    <m/>
    <s v="465751.24"/>
  </r>
  <r>
    <n v="65"/>
    <n v="2025"/>
    <m/>
    <d v="2025-01-07T00:00:00"/>
    <m/>
    <x v="35"/>
    <x v="35"/>
    <m/>
    <m/>
    <m/>
    <m/>
    <m/>
    <m/>
    <x v="0"/>
    <x v="0"/>
    <m/>
    <m/>
    <m/>
    <m/>
    <n v="0"/>
    <s v="Ingen avgiftsbehandling"/>
    <m/>
    <n v="-42800"/>
    <s v="NOK"/>
    <n v="-42800"/>
    <m/>
    <s v="422951.24"/>
  </r>
  <r>
    <n v="244"/>
    <n v="2025"/>
    <s v="Norsk tipping"/>
    <d v="2025-01-08T00:00:00"/>
    <m/>
    <x v="35"/>
    <x v="35"/>
    <n v="10025"/>
    <s v="Norsk Tipping AS"/>
    <m/>
    <m/>
    <m/>
    <m/>
    <x v="0"/>
    <x v="0"/>
    <m/>
    <m/>
    <m/>
    <m/>
    <n v="0"/>
    <s v="Ingen avgiftsbehandling"/>
    <s v="Norsk tipping"/>
    <n v="94552.69"/>
    <s v="NOK"/>
    <n v="94552.69"/>
    <m/>
    <s v="517503.93"/>
  </r>
  <r>
    <n v="65"/>
    <n v="2025"/>
    <m/>
    <d v="2025-01-09T00:00:00"/>
    <m/>
    <x v="35"/>
    <x v="35"/>
    <m/>
    <m/>
    <m/>
    <m/>
    <m/>
    <m/>
    <x v="0"/>
    <x v="0"/>
    <m/>
    <m/>
    <m/>
    <m/>
    <n v="0"/>
    <s v="Ingen avgiftsbehandling"/>
    <m/>
    <n v="-22457"/>
    <s v="NOK"/>
    <n v="-22457"/>
    <m/>
    <s v="495046.93"/>
  </r>
  <r>
    <n v="65"/>
    <n v="2025"/>
    <m/>
    <d v="2025-01-09T00:00:00"/>
    <m/>
    <x v="35"/>
    <x v="35"/>
    <m/>
    <m/>
    <m/>
    <m/>
    <m/>
    <m/>
    <x v="0"/>
    <x v="0"/>
    <m/>
    <m/>
    <m/>
    <m/>
    <n v="0"/>
    <s v="Ingen avgiftsbehandling"/>
    <m/>
    <n v="-10490"/>
    <s v="NOK"/>
    <n v="-10490"/>
    <m/>
    <s v="484556.93"/>
  </r>
  <r>
    <n v="65"/>
    <n v="2025"/>
    <m/>
    <d v="2025-01-09T00:00:00"/>
    <m/>
    <x v="35"/>
    <x v="35"/>
    <m/>
    <m/>
    <m/>
    <m/>
    <m/>
    <m/>
    <x v="0"/>
    <x v="0"/>
    <m/>
    <m/>
    <m/>
    <m/>
    <n v="0"/>
    <s v="Ingen avgiftsbehandling"/>
    <m/>
    <n v="-2760"/>
    <s v="NOK"/>
    <n v="-2760"/>
    <m/>
    <s v="481796.93"/>
  </r>
  <r>
    <n v="65"/>
    <n v="2025"/>
    <m/>
    <d v="2025-01-09T00:00:00"/>
    <m/>
    <x v="35"/>
    <x v="35"/>
    <m/>
    <m/>
    <m/>
    <m/>
    <m/>
    <m/>
    <x v="0"/>
    <x v="0"/>
    <m/>
    <m/>
    <m/>
    <m/>
    <n v="0"/>
    <s v="Ingen avgiftsbehandling"/>
    <m/>
    <n v="2000"/>
    <s v="NOK"/>
    <n v="2000"/>
    <m/>
    <s v="483796.93"/>
  </r>
  <r>
    <n v="245"/>
    <n v="2025"/>
    <s v="Rubic"/>
    <d v="2025-01-09T00:00:00"/>
    <m/>
    <x v="35"/>
    <x v="35"/>
    <n v="10036"/>
    <s v="Rubic AS"/>
    <m/>
    <m/>
    <m/>
    <m/>
    <x v="0"/>
    <x v="0"/>
    <m/>
    <m/>
    <m/>
    <m/>
    <n v="0"/>
    <s v="Ingen avgiftsbehandling"/>
    <s v="Rubic"/>
    <n v="9017.25"/>
    <s v="NOK"/>
    <n v="9017.25"/>
    <m/>
    <s v="492814.18"/>
  </r>
  <r>
    <n v="245"/>
    <n v="2025"/>
    <s v="Rubic"/>
    <d v="2025-01-09T00:00:00"/>
    <m/>
    <x v="35"/>
    <x v="35"/>
    <n v="10036"/>
    <s v="Rubic AS"/>
    <m/>
    <m/>
    <m/>
    <m/>
    <x v="0"/>
    <x v="0"/>
    <m/>
    <m/>
    <m/>
    <m/>
    <n v="0"/>
    <s v="Ingen avgiftsbehandling"/>
    <s v="Rubic"/>
    <n v="8537.5"/>
    <s v="NOK"/>
    <n v="8537.5"/>
    <m/>
    <s v="501351.68"/>
  </r>
  <r>
    <n v="500050"/>
    <n v="2025"/>
    <s v="Direkte betaling med ekstern ID TR435611471 er gjennomført og bokført."/>
    <d v="2025-01-10T00:00:00"/>
    <m/>
    <x v="35"/>
    <x v="35"/>
    <m/>
    <m/>
    <n v="20035"/>
    <s v="Steadyreadygo Banaszkiewicz"/>
    <m/>
    <m/>
    <x v="4"/>
    <x v="4"/>
    <m/>
    <m/>
    <m/>
    <m/>
    <n v="0"/>
    <s v="Ingen avgiftsbehandling"/>
    <s v="Betaling: Faktura nummer 1147 fra Steadyreadygo Banaszkiewicz. Fakturanr. 1147."/>
    <n v="-10200"/>
    <s v="NOK"/>
    <n v="-10200"/>
    <m/>
    <s v="491151.68"/>
  </r>
  <r>
    <n v="79"/>
    <n v="2025"/>
    <s v="JArdar"/>
    <d v="2025-01-10T00:00:00"/>
    <m/>
    <x v="35"/>
    <x v="35"/>
    <m/>
    <m/>
    <n v="20006"/>
    <s v="Idrettslaget Jardar"/>
    <m/>
    <m/>
    <x v="0"/>
    <x v="0"/>
    <m/>
    <m/>
    <m/>
    <m/>
    <n v="0"/>
    <s v="Ingen avgiftsbehandling"/>
    <s v="JArdar"/>
    <n v="-18000"/>
    <s v="NOK"/>
    <n v="-18000"/>
    <m/>
    <s v="473151.68"/>
  </r>
  <r>
    <n v="81"/>
    <n v="2025"/>
    <s v="Betaling: Faktura nummer 1093 til Globus Event Astri Østvik Morin (10064)"/>
    <d v="2025-01-10T00:00:00"/>
    <m/>
    <x v="35"/>
    <x v="35"/>
    <n v="10064"/>
    <s v="Globus Event Astri Østvik Morin"/>
    <m/>
    <m/>
    <m/>
    <s v="Sofi Kulvik"/>
    <x v="4"/>
    <x v="4"/>
    <m/>
    <m/>
    <m/>
    <m/>
    <n v="0"/>
    <s v="Ingen avgiftsbehandling"/>
    <s v="Betaling: Faktura nummer 1093 til Globus Event Astri Østvik Morin (10064)"/>
    <n v="700"/>
    <s v="NOK"/>
    <n v="700"/>
    <m/>
    <s v="473851.68"/>
  </r>
  <r>
    <n v="28"/>
    <n v="2025"/>
    <s v="HS utstyr stua"/>
    <d v="2025-01-11T00:00:00"/>
    <m/>
    <x v="35"/>
    <x v="35"/>
    <m/>
    <m/>
    <m/>
    <m/>
    <m/>
    <s v="Sofi Kulvik"/>
    <x v="4"/>
    <x v="4"/>
    <m/>
    <m/>
    <m/>
    <m/>
    <n v="0"/>
    <s v="Ingen avgiftsbehandling"/>
    <s v="HS utstyr stua"/>
    <n v="-498.9"/>
    <s v="NOK"/>
    <n v="-498.9"/>
    <m/>
    <s v="473352.78"/>
  </r>
  <r>
    <n v="500051"/>
    <n v="2025"/>
    <s v="Direkte betaling med ekstern ID TR435950870 er gjennomført og bokført."/>
    <d v="2025-01-13T00:00:00"/>
    <m/>
    <x v="35"/>
    <x v="35"/>
    <m/>
    <m/>
    <n v="20338"/>
    <s v="Even Tandberg"/>
    <m/>
    <m/>
    <x v="4"/>
    <x v="4"/>
    <m/>
    <m/>
    <m/>
    <m/>
    <n v="0"/>
    <s v="Ingen avgiftsbehandling"/>
    <s v="Betaling: HS, overbetalt medl kont refusjon"/>
    <n v="-310"/>
    <s v="NOK"/>
    <n v="-310"/>
    <m/>
    <s v="473042.78"/>
  </r>
  <r>
    <n v="500053"/>
    <n v="2025"/>
    <s v="Direkte betaling med ekstern ID TR432401302 er gjennomført og bokført."/>
    <d v="2025-01-13T00:00:00"/>
    <m/>
    <x v="35"/>
    <x v="35"/>
    <m/>
    <m/>
    <n v="20137"/>
    <s v="Baker Tilly Grimsrud &amp; Co."/>
    <m/>
    <m/>
    <x v="4"/>
    <x v="4"/>
    <m/>
    <m/>
    <m/>
    <m/>
    <n v="0"/>
    <s v="Ingen avgiftsbehandling"/>
    <s v="Betaling: Faktura nummer 14072 fra Baker Tilly Grimsrud &amp; Co.Fakturanr. 14072."/>
    <n v="-31250"/>
    <s v="NOK"/>
    <n v="-31250"/>
    <m/>
    <s v="441792.78"/>
  </r>
  <r>
    <n v="41"/>
    <n v="2025"/>
    <s v="HS: Refusjon"/>
    <d v="2025-01-13T00:00:00"/>
    <m/>
    <x v="35"/>
    <x v="35"/>
    <m/>
    <m/>
    <n v="20341"/>
    <s v="Andreas Torgersen"/>
    <m/>
    <m/>
    <x v="4"/>
    <x v="4"/>
    <m/>
    <m/>
    <m/>
    <m/>
    <n v="0"/>
    <s v="Ingen avgiftsbehandling"/>
    <s v="Betaling: HS: Refusjon"/>
    <n v="-200"/>
    <s v="NOK"/>
    <n v="-200"/>
    <m/>
    <s v="441592.78"/>
  </r>
  <r>
    <n v="500064"/>
    <n v="2025"/>
    <s v="Direkte betaling med ekstern ID TR432617781 er gjennomført og bokført."/>
    <d v="2025-01-14T00:00:00"/>
    <m/>
    <x v="35"/>
    <x v="35"/>
    <m/>
    <m/>
    <n v="20001"/>
    <s v="B&amp;g Regnskap AS"/>
    <m/>
    <m/>
    <x v="4"/>
    <x v="4"/>
    <m/>
    <m/>
    <m/>
    <m/>
    <n v="0"/>
    <s v="Ingen avgiftsbehandling"/>
    <s v="Betaling: Faktura nummer 102915 fra B&amp;g Regnskap AS. Fakturanr. 102915."/>
    <n v="-6000"/>
    <s v="NOK"/>
    <n v="-6000"/>
    <m/>
    <s v="435592.78"/>
  </r>
  <r>
    <n v="500065"/>
    <n v="2025"/>
    <s v="Direkte betaling med ekstern ID TR435611472 er gjennomført og bokført."/>
    <d v="2025-01-15T00:00:00"/>
    <m/>
    <x v="35"/>
    <x v="35"/>
    <m/>
    <m/>
    <n v="20004"/>
    <s v="Talkmore AS"/>
    <m/>
    <m/>
    <x v="4"/>
    <x v="4"/>
    <m/>
    <m/>
    <m/>
    <m/>
    <n v="0"/>
    <s v="Ingen avgiftsbehandling"/>
    <s v="Betaling: HS: Faktura fra Talkmore. Fakturanr. 55116369."/>
    <n v="-523.75"/>
    <s v="NOK"/>
    <n v="-523.75"/>
    <m/>
    <s v="435069.03"/>
  </r>
  <r>
    <n v="500067"/>
    <n v="2025"/>
    <s v="Direkte betaling med ekstern ID TR436322449 er gjennomført og bokført."/>
    <d v="2025-01-15T00:00:00"/>
    <m/>
    <x v="35"/>
    <x v="35"/>
    <m/>
    <m/>
    <n v="20111"/>
    <s v="Skatteetaten - Skatteinnkreving"/>
    <m/>
    <m/>
    <x v="0"/>
    <x v="0"/>
    <m/>
    <m/>
    <m/>
    <m/>
    <n v="0"/>
    <s v="Ingen avgiftsbehandling"/>
    <s v="Betaling: Aga termin 6 med ekstra innrapportert AGA"/>
    <n v="-187103"/>
    <s v="NOK"/>
    <n v="-187103"/>
    <m/>
    <s v="247966.03"/>
  </r>
  <r>
    <n v="57"/>
    <n v="2025"/>
    <s v="HS, kaffe møte"/>
    <d v="2025-01-20T00:00:00"/>
    <m/>
    <x v="35"/>
    <x v="35"/>
    <m/>
    <m/>
    <m/>
    <m/>
    <m/>
    <s v="Sofi Kulvik"/>
    <x v="4"/>
    <x v="4"/>
    <m/>
    <m/>
    <m/>
    <m/>
    <n v="0"/>
    <s v="Ingen avgiftsbehandling"/>
    <s v="HS, kaffe møte"/>
    <n v="-53"/>
    <s v="NOK"/>
    <n v="-53"/>
    <m/>
    <s v="247913.03"/>
  </r>
  <r>
    <n v="500074"/>
    <n v="2025"/>
    <s v="Direkte betaling med ekstern ID TR435611473 er gjennomført og bokført."/>
    <d v="2025-01-20T00:00:00"/>
    <m/>
    <x v="35"/>
    <x v="35"/>
    <m/>
    <m/>
    <n v="20012"/>
    <s v="DNB Livsforsikring AS"/>
    <m/>
    <m/>
    <x v="4"/>
    <x v="4"/>
    <m/>
    <m/>
    <m/>
    <m/>
    <n v="0"/>
    <s v="Ingen avgiftsbehandling"/>
    <s v="Betaling: Faktura nummer F0004134625 fra DNB Livsforsikring AS. Fakturanr. F0004134625."/>
    <n v="-7636.39"/>
    <s v="NOK"/>
    <n v="-7636.39"/>
    <m/>
    <s v="240276.64"/>
  </r>
  <r>
    <n v="65"/>
    <n v="2025"/>
    <m/>
    <d v="2025-01-20T00:00:00"/>
    <m/>
    <x v="35"/>
    <x v="35"/>
    <m/>
    <m/>
    <m/>
    <m/>
    <m/>
    <m/>
    <x v="0"/>
    <x v="0"/>
    <m/>
    <m/>
    <m/>
    <m/>
    <n v="0"/>
    <s v="Ingen avgiftsbehandling"/>
    <m/>
    <n v="-191153"/>
    <s v="NOK"/>
    <n v="-191153"/>
    <m/>
    <s v="49123.64"/>
  </r>
  <r>
    <n v="65"/>
    <n v="2025"/>
    <m/>
    <d v="2025-01-20T00:00:00"/>
    <m/>
    <x v="35"/>
    <x v="35"/>
    <m/>
    <m/>
    <m/>
    <m/>
    <m/>
    <m/>
    <x v="0"/>
    <x v="0"/>
    <m/>
    <m/>
    <m/>
    <m/>
    <n v="0"/>
    <s v="Ingen avgiftsbehandling"/>
    <m/>
    <n v="52842"/>
    <s v="NOK"/>
    <n v="52842"/>
    <m/>
    <s v="101965.64"/>
  </r>
  <r>
    <n v="65"/>
    <n v="2025"/>
    <m/>
    <d v="2025-01-20T00:00:00"/>
    <m/>
    <x v="35"/>
    <x v="35"/>
    <m/>
    <m/>
    <m/>
    <m/>
    <m/>
    <m/>
    <x v="0"/>
    <x v="0"/>
    <m/>
    <m/>
    <m/>
    <m/>
    <n v="0"/>
    <s v="Ingen avgiftsbehandling"/>
    <m/>
    <n v="11871"/>
    <s v="NOK"/>
    <n v="11871"/>
    <m/>
    <s v="113836.64"/>
  </r>
  <r>
    <n v="65"/>
    <n v="2025"/>
    <m/>
    <d v="2025-01-20T00:00:00"/>
    <m/>
    <x v="35"/>
    <x v="35"/>
    <m/>
    <m/>
    <m/>
    <m/>
    <m/>
    <m/>
    <x v="0"/>
    <x v="0"/>
    <m/>
    <m/>
    <m/>
    <m/>
    <n v="0"/>
    <s v="Ingen avgiftsbehandling"/>
    <m/>
    <n v="1827"/>
    <s v="NOK"/>
    <n v="1827"/>
    <m/>
    <s v="115663.64"/>
  </r>
  <r>
    <n v="500085"/>
    <n v="2025"/>
    <s v="Direkte betaling med ekstern ID TR435611474 er gjennomført og bokført."/>
    <d v="2025-01-21T00:00:00"/>
    <m/>
    <x v="35"/>
    <x v="35"/>
    <m/>
    <m/>
    <n v="20029"/>
    <s v="Viken Fiber AS"/>
    <m/>
    <m/>
    <x v="4"/>
    <x v="4"/>
    <m/>
    <m/>
    <m/>
    <m/>
    <n v="0"/>
    <s v="Ingen avgiftsbehandling"/>
    <s v="Betaling: HS, telefon. Fakturanr. 23370516."/>
    <n v="-1079"/>
    <s v="NOK"/>
    <n v="-1079"/>
    <m/>
    <s v="114584.64"/>
  </r>
  <r>
    <n v="500089"/>
    <n v="2025"/>
    <s v="Direkte betaling med ekstern ID TR438866601 er gjennomført og bokført."/>
    <d v="2025-01-22T00:00:00"/>
    <m/>
    <x v="35"/>
    <x v="35"/>
    <m/>
    <m/>
    <m/>
    <m/>
    <m/>
    <m/>
    <x v="0"/>
    <x v="0"/>
    <m/>
    <m/>
    <m/>
    <m/>
    <n v="0"/>
    <s v="Ingen avgiftsbehandling"/>
    <s v="Betaling: Lønnsbilag 3-2025"/>
    <n v="-72213"/>
    <s v="NOK"/>
    <n v="-72213"/>
    <m/>
    <s v="42371.64"/>
  </r>
  <r>
    <n v="65"/>
    <n v="2025"/>
    <m/>
    <d v="2025-01-22T00:00:00"/>
    <m/>
    <x v="35"/>
    <x v="35"/>
    <m/>
    <m/>
    <m/>
    <m/>
    <m/>
    <m/>
    <x v="0"/>
    <x v="0"/>
    <m/>
    <m/>
    <m/>
    <m/>
    <n v="0"/>
    <s v="Ingen avgiftsbehandling"/>
    <m/>
    <n v="-17494"/>
    <s v="NOK"/>
    <n v="-17494"/>
    <m/>
    <s v="24877.64"/>
  </r>
  <r>
    <n v="245"/>
    <n v="2025"/>
    <s v="Rubic"/>
    <d v="2025-01-22T00:00:00"/>
    <m/>
    <x v="35"/>
    <x v="35"/>
    <n v="10036"/>
    <s v="Rubic AS"/>
    <m/>
    <m/>
    <m/>
    <m/>
    <x v="0"/>
    <x v="0"/>
    <m/>
    <m/>
    <m/>
    <m/>
    <n v="0"/>
    <s v="Ingen avgiftsbehandling"/>
    <s v="Rubic"/>
    <n v="334542.61"/>
    <s v="NOK"/>
    <n v="334542.61"/>
    <m/>
    <s v="359420.25"/>
  </r>
  <r>
    <n v="245"/>
    <n v="2025"/>
    <s v="Rubic"/>
    <d v="2025-01-22T00:00:00"/>
    <m/>
    <x v="35"/>
    <x v="35"/>
    <n v="10036"/>
    <s v="Rubic AS"/>
    <m/>
    <m/>
    <m/>
    <m/>
    <x v="0"/>
    <x v="0"/>
    <m/>
    <m/>
    <m/>
    <m/>
    <n v="0"/>
    <s v="Ingen avgiftsbehandling"/>
    <s v="Rubic"/>
    <n v="20137.5"/>
    <s v="NOK"/>
    <n v="20137.5"/>
    <m/>
    <s v="379557.75"/>
  </r>
  <r>
    <n v="246"/>
    <n v="2025"/>
    <s v="Varsel om tvangsinnkreving (7).pdf"/>
    <d v="2025-01-22T00:00:00"/>
    <m/>
    <x v="35"/>
    <x v="35"/>
    <m/>
    <m/>
    <m/>
    <m/>
    <m/>
    <m/>
    <x v="4"/>
    <x v="4"/>
    <m/>
    <m/>
    <m/>
    <m/>
    <n v="0"/>
    <s v="Ingen avgiftsbehandling"/>
    <s v="Varsel om tvangsinnkreving (7).pdf"/>
    <n v="-323"/>
    <s v="NOK"/>
    <n v="-323"/>
    <m/>
    <s v="379234.75"/>
  </r>
  <r>
    <n v="248"/>
    <n v="2025"/>
    <s v="FLugger bonus"/>
    <d v="2025-01-22T00:00:00"/>
    <m/>
    <x v="35"/>
    <x v="35"/>
    <m/>
    <m/>
    <m/>
    <m/>
    <m/>
    <m/>
    <x v="4"/>
    <x v="4"/>
    <m/>
    <m/>
    <m/>
    <m/>
    <n v="0"/>
    <s v="Ingen avgiftsbehandling"/>
    <s v="FLugger bonus"/>
    <n v="51"/>
    <s v="NOK"/>
    <n v="51"/>
    <m/>
    <s v="379285.75"/>
  </r>
  <r>
    <n v="500093"/>
    <n v="2025"/>
    <s v="Direkte betaling med ekstern ID TR435611475 er gjennomført og bokført."/>
    <d v="2025-01-23T00:00:00"/>
    <m/>
    <x v="35"/>
    <x v="35"/>
    <m/>
    <m/>
    <n v="20208"/>
    <s v="Rubic AS"/>
    <m/>
    <m/>
    <x v="4"/>
    <x v="4"/>
    <m/>
    <m/>
    <m/>
    <m/>
    <n v="0"/>
    <s v="Ingen avgiftsbehandling"/>
    <s v="Betaling: Faktura nummer 16198 fra Rubic AS. Fakturanr. 16198."/>
    <n v="-33990"/>
    <s v="NOK"/>
    <n v="-33990"/>
    <m/>
    <s v="345295.75"/>
  </r>
  <r>
    <n v="80"/>
    <n v="2025"/>
    <s v="Betaling: Faktura nummer 1096 til AS Bærum Ishall (10037)"/>
    <d v="2025-01-23T00:00:00"/>
    <m/>
    <x v="35"/>
    <x v="35"/>
    <n v="10037"/>
    <s v="AS Bærum Ishall"/>
    <m/>
    <m/>
    <m/>
    <s v="Sofi Kulvik"/>
    <x v="0"/>
    <x v="0"/>
    <m/>
    <m/>
    <m/>
    <m/>
    <n v="0"/>
    <s v="Ingen avgiftsbehandling"/>
    <s v="Betaling: Faktura nummer 1096 til AS Bærum Ishall (10037)"/>
    <n v="12000"/>
    <s v="NOK"/>
    <n v="12000"/>
    <m/>
    <s v="357295.75"/>
  </r>
  <r>
    <n v="137"/>
    <n v="2025"/>
    <s v="HS, vask"/>
    <d v="2025-01-27T00:00:00"/>
    <m/>
    <x v="35"/>
    <x v="35"/>
    <m/>
    <m/>
    <m/>
    <m/>
    <m/>
    <s v="Sofi Kulvik"/>
    <x v="4"/>
    <x v="4"/>
    <m/>
    <m/>
    <m/>
    <m/>
    <n v="0"/>
    <s v="Ingen avgiftsbehandling"/>
    <s v="HS, vask"/>
    <n v="-908.6"/>
    <s v="NOK"/>
    <n v="-908.6"/>
    <m/>
    <s v="356387.15"/>
  </r>
  <r>
    <n v="149"/>
    <n v="2025"/>
    <s v="HS , vask"/>
    <d v="2025-01-28T00:00:00"/>
    <m/>
    <x v="35"/>
    <x v="35"/>
    <m/>
    <m/>
    <m/>
    <m/>
    <m/>
    <s v="Sofi Kulvik"/>
    <x v="4"/>
    <x v="4"/>
    <m/>
    <m/>
    <m/>
    <m/>
    <n v="0"/>
    <s v="Ingen avgiftsbehandling"/>
    <s v="HS , vask"/>
    <n v="-117.13"/>
    <s v="NOK"/>
    <n v="-117.13"/>
    <m/>
    <s v="356270.02"/>
  </r>
  <r>
    <n v="634"/>
    <n v="2025"/>
    <s v="1920.pdf"/>
    <d v="2025-01-28T00:00:00"/>
    <m/>
    <x v="35"/>
    <x v="35"/>
    <m/>
    <m/>
    <m/>
    <m/>
    <m/>
    <m/>
    <x v="4"/>
    <x v="4"/>
    <m/>
    <m/>
    <m/>
    <m/>
    <n v="0"/>
    <s v="Ingen avgiftsbehandling"/>
    <s v="1920.pdf"/>
    <n v="-628.79999999999995"/>
    <s v="NOK"/>
    <n v="-628.79999999999995"/>
    <m/>
    <s v="355641.22"/>
  </r>
  <r>
    <n v="634"/>
    <n v="2025"/>
    <s v="1920.pdf"/>
    <d v="2025-01-29T00:00:00"/>
    <m/>
    <x v="35"/>
    <x v="35"/>
    <m/>
    <m/>
    <m/>
    <m/>
    <m/>
    <m/>
    <x v="4"/>
    <x v="4"/>
    <m/>
    <m/>
    <m/>
    <m/>
    <n v="0"/>
    <s v="Ingen avgiftsbehandling"/>
    <s v="1920.pdf"/>
    <n v="-20"/>
    <s v="NOK"/>
    <n v="-20"/>
    <m/>
    <s v="355621.22"/>
  </r>
  <r>
    <n v="500100"/>
    <n v="2025"/>
    <s v="Direkte betaling med ekstern ID TR435611476 er gjennomført og bokført."/>
    <d v="2025-01-30T00:00:00"/>
    <m/>
    <x v="35"/>
    <x v="35"/>
    <m/>
    <m/>
    <n v="20094"/>
    <s v="Bærum Kommune"/>
    <m/>
    <m/>
    <x v="4"/>
    <x v="4"/>
    <m/>
    <m/>
    <m/>
    <m/>
    <n v="0"/>
    <s v="Ingen avgiftsbehandling"/>
    <s v="Betaling: Faktura nummer 70376724 fra Bærum Kommune. Fakturanr. 70376724."/>
    <n v="-19.059999999999999"/>
    <s v="NOK"/>
    <n v="-19.059999999999999"/>
    <m/>
    <s v="355602.16"/>
  </r>
  <r>
    <n v="167"/>
    <n v="2025"/>
    <m/>
    <d v="2025-01-30T00:00:00"/>
    <m/>
    <x v="35"/>
    <x v="35"/>
    <m/>
    <m/>
    <m/>
    <m/>
    <m/>
    <m/>
    <x v="0"/>
    <x v="0"/>
    <m/>
    <m/>
    <m/>
    <m/>
    <n v="0"/>
    <s v="Ingen avgiftsbehandling"/>
    <m/>
    <n v="19461"/>
    <s v="NOK"/>
    <n v="19461"/>
    <m/>
    <s v="375063.16"/>
  </r>
  <r>
    <n v="245"/>
    <n v="2025"/>
    <s v="Rubic"/>
    <d v="2025-01-30T00:00:00"/>
    <m/>
    <x v="35"/>
    <x v="35"/>
    <m/>
    <m/>
    <n v="20110"/>
    <s v="Xxl Sport &amp; Villmark AS"/>
    <m/>
    <m/>
    <x v="0"/>
    <x v="0"/>
    <m/>
    <m/>
    <m/>
    <m/>
    <n v="0"/>
    <s v="Ingen avgiftsbehandling"/>
    <s v="Rubic"/>
    <n v="20174.900000000001"/>
    <s v="NOK"/>
    <n v="20174.900000000001"/>
    <m/>
    <s v="395238.06"/>
  </r>
  <r>
    <n v="138"/>
    <n v="2025"/>
    <s v="HS, møte"/>
    <d v="2025-01-31T00:00:00"/>
    <m/>
    <x v="35"/>
    <x v="35"/>
    <m/>
    <m/>
    <m/>
    <m/>
    <m/>
    <s v="Sofi Kulvik"/>
    <x v="4"/>
    <x v="4"/>
    <m/>
    <m/>
    <m/>
    <m/>
    <n v="0"/>
    <s v="Ingen avgiftsbehandling"/>
    <s v="HS, møte"/>
    <n v="-251"/>
    <s v="NOK"/>
    <n v="-251"/>
    <m/>
    <s v="394987.06"/>
  </r>
  <r>
    <n v="241"/>
    <n v="2025"/>
    <s v="Bankavstemming for januar"/>
    <d v="2025-01-31T00:00:00"/>
    <m/>
    <x v="35"/>
    <x v="35"/>
    <m/>
    <m/>
    <m/>
    <m/>
    <m/>
    <m/>
    <x v="4"/>
    <x v="4"/>
    <m/>
    <m/>
    <m/>
    <m/>
    <n v="0"/>
    <s v="Ingen avgiftsbehandling"/>
    <s v="Bankgebyr:"/>
    <n v="-120"/>
    <s v="NOK"/>
    <n v="-120"/>
    <m/>
    <s v="394867.06"/>
  </r>
  <r>
    <n v="247"/>
    <n v="2025"/>
    <s v="Betaling: Faktura nummer 1084 til AS Bærum Ishall (10037)"/>
    <d v="2025-01-31T00:00:00"/>
    <m/>
    <x v="35"/>
    <x v="35"/>
    <n v="10037"/>
    <s v="AS Bærum Ishall"/>
    <m/>
    <m/>
    <m/>
    <s v="Sofi Kulvik"/>
    <x v="0"/>
    <x v="0"/>
    <m/>
    <m/>
    <m/>
    <m/>
    <n v="0"/>
    <s v="Ingen avgiftsbehandling"/>
    <s v="Betaling: Faktura nummer 1084 til AS Bærum Ishall (10037)"/>
    <n v="2750"/>
    <s v="NOK"/>
    <n v="2750"/>
    <m/>
    <s v="397617.06"/>
  </r>
  <r>
    <n v="500130"/>
    <n v="2025"/>
    <s v="Direkte betaling med ekstern ID TR441278139 er gjennomført og bokført."/>
    <d v="2025-02-03T00:00:00"/>
    <m/>
    <x v="35"/>
    <x v="35"/>
    <m/>
    <m/>
    <m/>
    <m/>
    <n v="77"/>
    <s v="Christopher Dehn"/>
    <x v="0"/>
    <x v="0"/>
    <m/>
    <m/>
    <m/>
    <m/>
    <n v="0"/>
    <s v="Ingen avgiftsbehandling"/>
    <s v="Lønnsbilag 7-2025"/>
    <n v="-17548.5"/>
    <s v="NOK"/>
    <n v="-17548.5"/>
    <m/>
    <s v="380068.56"/>
  </r>
  <r>
    <n v="500131"/>
    <n v="2025"/>
    <s v="Direkte betaling med ekstern ID TR441278140 er gjennomført og bokført."/>
    <d v="2025-02-03T00:00:00"/>
    <m/>
    <x v="35"/>
    <x v="35"/>
    <m/>
    <m/>
    <m/>
    <m/>
    <n v="134"/>
    <s v="Andreas Kristiansen Olsen"/>
    <x v="0"/>
    <x v="0"/>
    <m/>
    <m/>
    <m/>
    <m/>
    <n v="0"/>
    <s v="Ingen avgiftsbehandling"/>
    <s v="Lønnsbilag 7-2025"/>
    <n v="-4395"/>
    <s v="NOK"/>
    <n v="-4395"/>
    <m/>
    <s v="375673.56"/>
  </r>
  <r>
    <n v="500132"/>
    <n v="2025"/>
    <s v="Direkte betaling med ekstern ID TR441278141 er gjennomført og bokført."/>
    <d v="2025-02-03T00:00:00"/>
    <m/>
    <x v="35"/>
    <x v="35"/>
    <m/>
    <m/>
    <m/>
    <m/>
    <n v="1223"/>
    <s v="Mads Sundbye"/>
    <x v="0"/>
    <x v="0"/>
    <m/>
    <m/>
    <m/>
    <m/>
    <n v="0"/>
    <s v="Ingen avgiftsbehandling"/>
    <s v="Lønnsbilag 7-2025"/>
    <n v="-1700"/>
    <s v="NOK"/>
    <n v="-1700"/>
    <m/>
    <s v="373973.56"/>
  </r>
  <r>
    <n v="500133"/>
    <n v="2025"/>
    <s v="Direkte betaling med ekstern ID TR441278142 er gjennomført og bokført."/>
    <d v="2025-02-03T00:00:00"/>
    <m/>
    <x v="35"/>
    <x v="35"/>
    <m/>
    <m/>
    <m/>
    <m/>
    <n v="1229"/>
    <s v="Eirik Frisnes Wartiainen"/>
    <x v="0"/>
    <x v="0"/>
    <m/>
    <m/>
    <m/>
    <m/>
    <n v="0"/>
    <s v="Ingen avgiftsbehandling"/>
    <s v="Lønnsbilag 7-2025"/>
    <n v="-14854.33"/>
    <s v="NOK"/>
    <n v="-14854.33"/>
    <m/>
    <s v="359119.23"/>
  </r>
  <r>
    <n v="500134"/>
    <n v="2025"/>
    <s v="Direkte betaling med ekstern ID TR441278143 er gjennomført og bokført."/>
    <d v="2025-02-03T00:00:00"/>
    <m/>
    <x v="35"/>
    <x v="35"/>
    <m/>
    <m/>
    <m/>
    <m/>
    <n v="1233"/>
    <s v="Eirik Skaar"/>
    <x v="0"/>
    <x v="0"/>
    <m/>
    <m/>
    <m/>
    <m/>
    <n v="0"/>
    <s v="Ingen avgiftsbehandling"/>
    <s v="Lønnsbilag 7-2025"/>
    <n v="-3000"/>
    <s v="NOK"/>
    <n v="-3000"/>
    <m/>
    <s v="356119.23"/>
  </r>
  <r>
    <n v="500135"/>
    <n v="2025"/>
    <s v="Direkte betaling med ekstern ID TR441278144 er gjennomført og bokført."/>
    <d v="2025-02-03T00:00:00"/>
    <m/>
    <x v="35"/>
    <x v="35"/>
    <m/>
    <m/>
    <m/>
    <m/>
    <n v="1239"/>
    <s v="Karen Haug Laukeland"/>
    <x v="0"/>
    <x v="0"/>
    <m/>
    <m/>
    <m/>
    <m/>
    <n v="0"/>
    <s v="Ingen avgiftsbehandling"/>
    <s v="Lønnsbilag 7-2025"/>
    <n v="-1840.63"/>
    <s v="NOK"/>
    <n v="-1840.63"/>
    <m/>
    <s v="354278.60"/>
  </r>
  <r>
    <n v="500136"/>
    <n v="2025"/>
    <s v="Direkte betaling med ekstern ID TR441278145 er gjennomført og bokført."/>
    <d v="2025-02-03T00:00:00"/>
    <m/>
    <x v="35"/>
    <x v="35"/>
    <m/>
    <m/>
    <m/>
    <m/>
    <n v="1240"/>
    <s v="Margrethe Hamre Køber"/>
    <x v="0"/>
    <x v="0"/>
    <m/>
    <m/>
    <m/>
    <m/>
    <n v="0"/>
    <s v="Ingen avgiftsbehandling"/>
    <s v="Lønnsbilag 7-2025"/>
    <n v="-1840.63"/>
    <s v="NOK"/>
    <n v="-1840.63"/>
    <m/>
    <s v="352437.97"/>
  </r>
  <r>
    <n v="500137"/>
    <n v="2025"/>
    <s v="Direkte betaling med ekstern ID TR441278146 er gjennomført og bokført."/>
    <d v="2025-02-03T00:00:00"/>
    <m/>
    <x v="35"/>
    <x v="35"/>
    <m/>
    <m/>
    <m/>
    <m/>
    <n v="1245"/>
    <s v="Fredrik Bjørndal"/>
    <x v="0"/>
    <x v="0"/>
    <m/>
    <m/>
    <m/>
    <m/>
    <n v="0"/>
    <s v="Ingen avgiftsbehandling"/>
    <s v="Lønnsbilag 7-2025"/>
    <n v="-4834"/>
    <s v="NOK"/>
    <n v="-4834"/>
    <m/>
    <s v="347603.97"/>
  </r>
  <r>
    <n v="500138"/>
    <n v="2025"/>
    <s v="Direkte betaling med ekstern ID TR441278147 er gjennomført og bokført."/>
    <d v="2025-02-03T00:00:00"/>
    <m/>
    <x v="35"/>
    <x v="35"/>
    <m/>
    <m/>
    <m/>
    <m/>
    <n v="1248"/>
    <s v="Marius Tveiten"/>
    <x v="0"/>
    <x v="0"/>
    <m/>
    <m/>
    <m/>
    <m/>
    <n v="0"/>
    <s v="Ingen avgiftsbehandling"/>
    <s v="Lønnsbilag 7-2025"/>
    <n v="-2975"/>
    <s v="NOK"/>
    <n v="-2975"/>
    <m/>
    <s v="344628.97"/>
  </r>
  <r>
    <n v="500139"/>
    <n v="2025"/>
    <s v="Direkte betaling med ekstern ID TR441278138 er gjennomført og bokført."/>
    <d v="2025-02-03T00:00:00"/>
    <m/>
    <x v="35"/>
    <x v="35"/>
    <m/>
    <m/>
    <m/>
    <m/>
    <n v="1249"/>
    <s v="Nora Kristiansen"/>
    <x v="0"/>
    <x v="0"/>
    <m/>
    <m/>
    <m/>
    <m/>
    <n v="0"/>
    <s v="Ingen avgiftsbehandling"/>
    <s v="Lønnsbilag 7-2025"/>
    <n v="-4972.5"/>
    <s v="NOK"/>
    <n v="-4972.5"/>
    <m/>
    <s v="339656.47"/>
  </r>
  <r>
    <n v="500140"/>
    <n v="2025"/>
    <s v="Direkte betaling med ekstern ID TR441278148 er gjennomført og bokført."/>
    <d v="2025-02-03T00:00:00"/>
    <m/>
    <x v="35"/>
    <x v="35"/>
    <m/>
    <m/>
    <m/>
    <m/>
    <n v="1260"/>
    <s v="Sivert Østberg-Tømmervik"/>
    <x v="0"/>
    <x v="0"/>
    <m/>
    <m/>
    <m/>
    <m/>
    <n v="0"/>
    <s v="Ingen avgiftsbehandling"/>
    <s v="Lønnsbilag 7-2025"/>
    <n v="-6673"/>
    <s v="NOK"/>
    <n v="-6673"/>
    <m/>
    <s v="332983.47"/>
  </r>
  <r>
    <n v="500141"/>
    <n v="2025"/>
    <s v="Direkte betaling med ekstern ID TR441278149 er gjennomført og bokført."/>
    <d v="2025-02-03T00:00:00"/>
    <m/>
    <x v="35"/>
    <x v="35"/>
    <m/>
    <m/>
    <m/>
    <m/>
    <n v="1261"/>
    <s v="Laila Håkonsen"/>
    <x v="0"/>
    <x v="0"/>
    <m/>
    <m/>
    <m/>
    <m/>
    <n v="0"/>
    <s v="Ingen avgiftsbehandling"/>
    <s v="Lønnsbilag 7-2025"/>
    <n v="-4400"/>
    <s v="NOK"/>
    <n v="-4400"/>
    <m/>
    <s v="328583.47"/>
  </r>
  <r>
    <n v="500142"/>
    <n v="2025"/>
    <s v="Direkte betaling med ekstern ID TR441278150 er gjennomført og bokført."/>
    <d v="2025-02-03T00:00:00"/>
    <m/>
    <x v="35"/>
    <x v="35"/>
    <m/>
    <m/>
    <m/>
    <m/>
    <n v="1270"/>
    <s v="Lars Teigland Støre"/>
    <x v="0"/>
    <x v="0"/>
    <m/>
    <m/>
    <m/>
    <m/>
    <n v="0"/>
    <s v="Ingen avgiftsbehandling"/>
    <s v="Lønnsbilag 7-2025"/>
    <n v="-1178.1300000000001"/>
    <s v="NOK"/>
    <n v="-1178.1300000000001"/>
    <m/>
    <s v="327405.34"/>
  </r>
  <r>
    <n v="500143"/>
    <n v="2025"/>
    <s v="Direkte betaling med ekstern ID TR441278151 er gjennomført og bokført."/>
    <d v="2025-02-03T00:00:00"/>
    <m/>
    <x v="35"/>
    <x v="35"/>
    <m/>
    <m/>
    <m/>
    <m/>
    <n v="1271"/>
    <s v="Nikolai Hamang"/>
    <x v="0"/>
    <x v="0"/>
    <m/>
    <m/>
    <m/>
    <m/>
    <n v="0"/>
    <s v="Ingen avgiftsbehandling"/>
    <s v="Lønnsbilag 7-2025"/>
    <n v="-1360"/>
    <s v="NOK"/>
    <n v="-1360"/>
    <m/>
    <s v="326045.34"/>
  </r>
  <r>
    <n v="500144"/>
    <n v="2025"/>
    <s v="Direkte betaling med ekstern ID TR441278152 er gjennomført og bokført."/>
    <d v="2025-02-03T00:00:00"/>
    <m/>
    <x v="35"/>
    <x v="35"/>
    <m/>
    <m/>
    <m/>
    <m/>
    <n v="1274"/>
    <s v="Heidi Midtbø Helgesen"/>
    <x v="0"/>
    <x v="0"/>
    <m/>
    <m/>
    <m/>
    <m/>
    <n v="0"/>
    <s v="Ingen avgiftsbehandling"/>
    <s v="Lønnsbilag 7-2025"/>
    <n v="-3102.63"/>
    <s v="NOK"/>
    <n v="-3102.63"/>
    <m/>
    <s v="322942.71"/>
  </r>
  <r>
    <n v="500145"/>
    <n v="2025"/>
    <s v="Direkte betaling med ekstern ID TR441278153 er gjennomført og bokført."/>
    <d v="2025-02-03T00:00:00"/>
    <m/>
    <x v="35"/>
    <x v="35"/>
    <m/>
    <m/>
    <m/>
    <m/>
    <n v="1275"/>
    <s v="Haziz Aasen"/>
    <x v="0"/>
    <x v="0"/>
    <m/>
    <m/>
    <m/>
    <m/>
    <n v="0"/>
    <s v="Ingen avgiftsbehandling"/>
    <s v="Lønnsbilag 7-2025"/>
    <n v="-32577.63"/>
    <s v="NOK"/>
    <n v="-32577.63"/>
    <m/>
    <s v="290365.08"/>
  </r>
  <r>
    <n v="500146"/>
    <n v="2025"/>
    <s v="Direkte betaling med ekstern ID TR441278154 er gjennomført og bokført."/>
    <d v="2025-02-03T00:00:00"/>
    <m/>
    <x v="35"/>
    <x v="35"/>
    <m/>
    <m/>
    <m/>
    <m/>
    <n v="1279"/>
    <s v="Oda Marie Danielsen"/>
    <x v="0"/>
    <x v="0"/>
    <m/>
    <m/>
    <m/>
    <m/>
    <n v="0"/>
    <s v="Ingen avgiftsbehandling"/>
    <s v="Lønnsbilag 7-2025"/>
    <n v="-1279.2"/>
    <s v="NOK"/>
    <n v="-1279.2"/>
    <m/>
    <s v="289085.88"/>
  </r>
  <r>
    <n v="500147"/>
    <n v="2025"/>
    <s v="Direkte betaling med ekstern ID TR441278129 er gjennomført og bokført."/>
    <d v="2025-02-03T00:00:00"/>
    <m/>
    <x v="35"/>
    <x v="35"/>
    <m/>
    <m/>
    <m/>
    <m/>
    <n v="1282"/>
    <s v="Stian Sørensen"/>
    <x v="0"/>
    <x v="0"/>
    <m/>
    <m/>
    <m/>
    <m/>
    <n v="0"/>
    <s v="Ingen avgiftsbehandling"/>
    <s v="Lønnsbilag 7-2025"/>
    <n v="-24802"/>
    <s v="NOK"/>
    <n v="-24802"/>
    <m/>
    <s v="264283.88"/>
  </r>
  <r>
    <n v="500148"/>
    <n v="2025"/>
    <s v="Direkte betaling med ekstern ID TR441278120 er gjennomført og bokført."/>
    <d v="2025-02-03T00:00:00"/>
    <m/>
    <x v="35"/>
    <x v="35"/>
    <m/>
    <m/>
    <m/>
    <m/>
    <n v="1285"/>
    <s v="Casper Riekeles"/>
    <x v="0"/>
    <x v="0"/>
    <m/>
    <m/>
    <m/>
    <m/>
    <n v="0"/>
    <s v="Ingen avgiftsbehandling"/>
    <s v="Lønnsbilag 7-2025"/>
    <n v="-455"/>
    <s v="NOK"/>
    <n v="-455"/>
    <m/>
    <s v="263828.88"/>
  </r>
  <r>
    <n v="500149"/>
    <n v="2025"/>
    <s v="Direkte betaling med ekstern ID TR441278121 er gjennomført og bokført."/>
    <d v="2025-02-03T00:00:00"/>
    <m/>
    <x v="35"/>
    <x v="35"/>
    <m/>
    <m/>
    <m/>
    <m/>
    <n v="1288"/>
    <s v="Sondre Olsen Heitmann"/>
    <x v="0"/>
    <x v="0"/>
    <m/>
    <m/>
    <m/>
    <m/>
    <n v="0"/>
    <s v="Ingen avgiftsbehandling"/>
    <s v="Lønnsbilag 7-2025"/>
    <n v="-2400"/>
    <s v="NOK"/>
    <n v="-2400"/>
    <m/>
    <s v="261428.88"/>
  </r>
  <r>
    <n v="500150"/>
    <n v="2025"/>
    <s v="Direkte betaling med ekstern ID TR441278122 er gjennomført og bokført."/>
    <d v="2025-02-03T00:00:00"/>
    <m/>
    <x v="35"/>
    <x v="35"/>
    <m/>
    <m/>
    <m/>
    <m/>
    <n v="1298"/>
    <s v="Luis Lyster"/>
    <x v="0"/>
    <x v="0"/>
    <m/>
    <m/>
    <m/>
    <m/>
    <n v="0"/>
    <s v="Ingen avgiftsbehandling"/>
    <s v="Lønnsbilag 7-2025"/>
    <n v="-3960"/>
    <s v="NOK"/>
    <n v="-3960"/>
    <m/>
    <s v="257468.88"/>
  </r>
  <r>
    <n v="500151"/>
    <n v="2025"/>
    <s v="Direkte betaling med ekstern ID TR441278123 er gjennomført og bokført."/>
    <d v="2025-02-03T00:00:00"/>
    <m/>
    <x v="35"/>
    <x v="35"/>
    <m/>
    <m/>
    <m/>
    <m/>
    <n v="1299"/>
    <s v="Katarina Zielinska"/>
    <x v="0"/>
    <x v="0"/>
    <m/>
    <m/>
    <m/>
    <m/>
    <n v="0"/>
    <s v="Ingen avgiftsbehandling"/>
    <s v="Lønnsbilag 7-2025"/>
    <n v="-35714.33"/>
    <s v="NOK"/>
    <n v="-35714.33"/>
    <m/>
    <s v="221754.55"/>
  </r>
  <r>
    <n v="500152"/>
    <n v="2025"/>
    <s v="Direkte betaling med ekstern ID TR441278124 er gjennomført og bokført."/>
    <d v="2025-02-03T00:00:00"/>
    <m/>
    <x v="35"/>
    <x v="35"/>
    <m/>
    <m/>
    <m/>
    <m/>
    <n v="1305"/>
    <s v="Brage Mikkelsen"/>
    <x v="0"/>
    <x v="0"/>
    <m/>
    <m/>
    <m/>
    <m/>
    <n v="0"/>
    <s v="Ingen avgiftsbehandling"/>
    <s v="Lønnsbilag 7-2025"/>
    <n v="-1200"/>
    <s v="NOK"/>
    <n v="-1200"/>
    <m/>
    <s v="220554.55"/>
  </r>
  <r>
    <n v="500153"/>
    <n v="2025"/>
    <s v="Direkte betaling med ekstern ID TR441278125 er gjennomført og bokført."/>
    <d v="2025-02-03T00:00:00"/>
    <m/>
    <x v="35"/>
    <x v="35"/>
    <m/>
    <m/>
    <m/>
    <m/>
    <n v="1307"/>
    <s v="Ben Craig Simmons"/>
    <x v="0"/>
    <x v="0"/>
    <m/>
    <m/>
    <m/>
    <m/>
    <n v="0"/>
    <s v="Ingen avgiftsbehandling"/>
    <s v="Lønnsbilag 7-2025"/>
    <n v="-27923.5"/>
    <s v="NOK"/>
    <n v="-27923.5"/>
    <m/>
    <s v="192631.05"/>
  </r>
  <r>
    <n v="500154"/>
    <n v="2025"/>
    <s v="Direkte betaling med ekstern ID TR441278126 er gjennomført og bokført."/>
    <d v="2025-02-03T00:00:00"/>
    <m/>
    <x v="35"/>
    <x v="35"/>
    <m/>
    <m/>
    <m/>
    <m/>
    <n v="1308"/>
    <s v="Henrik Falteng Jensen"/>
    <x v="0"/>
    <x v="0"/>
    <m/>
    <m/>
    <m/>
    <m/>
    <n v="0"/>
    <s v="Ingen avgiftsbehandling"/>
    <s v="Lønnsbilag 7-2025"/>
    <n v="-3542"/>
    <s v="NOK"/>
    <n v="-3542"/>
    <m/>
    <s v="189089.05"/>
  </r>
  <r>
    <n v="500155"/>
    <n v="2025"/>
    <s v="Direkte betaling med ekstern ID TR441278127 er gjennomført og bokført."/>
    <d v="2025-02-03T00:00:00"/>
    <m/>
    <x v="35"/>
    <x v="35"/>
    <m/>
    <m/>
    <m/>
    <m/>
    <n v="1317"/>
    <s v="Markus Madsen"/>
    <x v="0"/>
    <x v="0"/>
    <m/>
    <m/>
    <m/>
    <m/>
    <n v="0"/>
    <s v="Ingen avgiftsbehandling"/>
    <s v="Lønnsbilag 7-2025"/>
    <n v="-5600"/>
    <s v="NOK"/>
    <n v="-5600"/>
    <m/>
    <s v="183489.05"/>
  </r>
  <r>
    <n v="500156"/>
    <n v="2025"/>
    <s v="Direkte betaling med ekstern ID TR441278128 er gjennomført og bokført."/>
    <d v="2025-02-03T00:00:00"/>
    <m/>
    <x v="35"/>
    <x v="35"/>
    <m/>
    <m/>
    <m/>
    <m/>
    <n v="1328"/>
    <s v="Jonathan Sten Hagen"/>
    <x v="0"/>
    <x v="0"/>
    <m/>
    <m/>
    <m/>
    <m/>
    <n v="0"/>
    <s v="Ingen avgiftsbehandling"/>
    <s v="Lønnsbilag 7-2025"/>
    <n v="-4550"/>
    <s v="NOK"/>
    <n v="-4550"/>
    <m/>
    <s v="178939.05"/>
  </r>
  <r>
    <n v="500157"/>
    <n v="2025"/>
    <s v="Direkte betaling med ekstern ID TR441278119 er gjennomført og bokført."/>
    <d v="2025-02-03T00:00:00"/>
    <m/>
    <x v="35"/>
    <x v="35"/>
    <m/>
    <m/>
    <m/>
    <m/>
    <n v="1329"/>
    <s v="Oline Søderberg"/>
    <x v="0"/>
    <x v="0"/>
    <m/>
    <m/>
    <m/>
    <m/>
    <n v="0"/>
    <s v="Ingen avgiftsbehandling"/>
    <s v="Lønnsbilag 7-2025"/>
    <n v="-1144.5"/>
    <s v="NOK"/>
    <n v="-1144.5"/>
    <m/>
    <s v="177794.55"/>
  </r>
  <r>
    <n v="500158"/>
    <n v="2025"/>
    <s v="Direkte betaling med ekstern ID TR441278130 er gjennomført og bokført."/>
    <d v="2025-02-03T00:00:00"/>
    <m/>
    <x v="35"/>
    <x v="35"/>
    <m/>
    <m/>
    <m/>
    <m/>
    <n v="1330"/>
    <s v="Magnus Perger"/>
    <x v="0"/>
    <x v="0"/>
    <m/>
    <m/>
    <m/>
    <m/>
    <n v="0"/>
    <s v="Ingen avgiftsbehandling"/>
    <s v="Lønnsbilag 7-2025"/>
    <n v="-1739.84"/>
    <s v="NOK"/>
    <n v="-1739.84"/>
    <m/>
    <s v="176054.71"/>
  </r>
  <r>
    <n v="500159"/>
    <n v="2025"/>
    <s v="Direkte betaling med ekstern ID TR441278131 er gjennomført og bokført."/>
    <d v="2025-02-03T00:00:00"/>
    <m/>
    <x v="35"/>
    <x v="35"/>
    <m/>
    <m/>
    <m/>
    <m/>
    <n v="1331"/>
    <s v="Jørgen Røkke"/>
    <x v="0"/>
    <x v="0"/>
    <m/>
    <m/>
    <m/>
    <m/>
    <n v="0"/>
    <s v="Ingen avgiftsbehandling"/>
    <s v="Lønnsbilag 7-2025"/>
    <n v="-1875"/>
    <s v="NOK"/>
    <n v="-1875"/>
    <m/>
    <s v="174179.71"/>
  </r>
  <r>
    <n v="500160"/>
    <n v="2025"/>
    <s v="Direkte betaling med ekstern ID TR441278132 er gjennomført og bokført."/>
    <d v="2025-02-03T00:00:00"/>
    <m/>
    <x v="35"/>
    <x v="35"/>
    <m/>
    <m/>
    <m/>
    <m/>
    <n v="1332"/>
    <s v="Morten Hamre Køber"/>
    <x v="0"/>
    <x v="0"/>
    <m/>
    <m/>
    <m/>
    <m/>
    <n v="0"/>
    <s v="Ingen avgiftsbehandling"/>
    <s v="Lønnsbilag 7-2025"/>
    <n v="-1200"/>
    <s v="NOK"/>
    <n v="-1200"/>
    <m/>
    <s v="172979.71"/>
  </r>
  <r>
    <n v="500161"/>
    <n v="2025"/>
    <s v="Direkte betaling med ekstern ID TR441278133 er gjennomført og bokført."/>
    <d v="2025-02-03T00:00:00"/>
    <m/>
    <x v="35"/>
    <x v="35"/>
    <m/>
    <m/>
    <m/>
    <m/>
    <n v="1333"/>
    <s v="Elias Lande Olsen"/>
    <x v="0"/>
    <x v="0"/>
    <m/>
    <m/>
    <m/>
    <m/>
    <n v="0"/>
    <s v="Ingen avgiftsbehandling"/>
    <s v="Lønnsbilag 7-2025"/>
    <n v="-1250"/>
    <s v="NOK"/>
    <n v="-1250"/>
    <m/>
    <s v="171729.71"/>
  </r>
  <r>
    <n v="500162"/>
    <n v="2025"/>
    <s v="Direkte betaling med ekstern ID TR441278134 er gjennomført og bokført."/>
    <d v="2025-02-03T00:00:00"/>
    <m/>
    <x v="35"/>
    <x v="35"/>
    <m/>
    <m/>
    <m/>
    <m/>
    <n v="1334"/>
    <s v="Selma Arikan"/>
    <x v="0"/>
    <x v="0"/>
    <m/>
    <m/>
    <m/>
    <m/>
    <n v="0"/>
    <s v="Ingen avgiftsbehandling"/>
    <s v="Lønnsbilag 7-2025"/>
    <n v="-2632.5"/>
    <s v="NOK"/>
    <n v="-2632.5"/>
    <m/>
    <s v="169097.21"/>
  </r>
  <r>
    <n v="500163"/>
    <n v="2025"/>
    <s v="Direkte betaling med ekstern ID TR441278135 er gjennomført og bokført."/>
    <d v="2025-02-03T00:00:00"/>
    <m/>
    <x v="35"/>
    <x v="35"/>
    <m/>
    <m/>
    <m/>
    <m/>
    <n v="1335"/>
    <s v="Mikkel Holand Gillebo"/>
    <x v="0"/>
    <x v="0"/>
    <m/>
    <m/>
    <m/>
    <m/>
    <n v="0"/>
    <s v="Ingen avgiftsbehandling"/>
    <s v="Lønnsbilag 7-2025"/>
    <n v="-585"/>
    <s v="NOK"/>
    <n v="-585"/>
    <m/>
    <s v="168512.21"/>
  </r>
  <r>
    <n v="500164"/>
    <n v="2025"/>
    <s v="Direkte betaling med ekstern ID TR441278136 er gjennomført og bokført."/>
    <d v="2025-02-03T00:00:00"/>
    <m/>
    <x v="35"/>
    <x v="35"/>
    <m/>
    <m/>
    <m/>
    <m/>
    <n v="1336"/>
    <s v="Stina Meinicke"/>
    <x v="0"/>
    <x v="0"/>
    <m/>
    <m/>
    <m/>
    <m/>
    <n v="0"/>
    <s v="Ingen avgiftsbehandling"/>
    <s v="Lønnsbilag 7-2025"/>
    <n v="-1493"/>
    <s v="NOK"/>
    <n v="-1493"/>
    <m/>
    <s v="167019.21"/>
  </r>
  <r>
    <n v="500165"/>
    <n v="2025"/>
    <s v="Direkte betaling med ekstern ID TR441278137 er gjennomført og bokført."/>
    <d v="2025-02-03T00:00:00"/>
    <m/>
    <x v="35"/>
    <x v="35"/>
    <m/>
    <m/>
    <m/>
    <m/>
    <m/>
    <s v="Sofi Kulvik"/>
    <x v="0"/>
    <x v="0"/>
    <m/>
    <m/>
    <m/>
    <m/>
    <n v="0"/>
    <s v="Ingen avgiftsbehandling"/>
    <s v="Lønnsbilag 7-2025"/>
    <n v="-45719"/>
    <s v="NOK"/>
    <n v="-45719"/>
    <m/>
    <s v="121300.21"/>
  </r>
  <r>
    <n v="500177"/>
    <n v="2025"/>
    <s v="Direkte betaling med ekstern ID TR441278117 er gjennomført og bokført."/>
    <d v="2025-02-03T00:00:00"/>
    <m/>
    <x v="35"/>
    <x v="35"/>
    <m/>
    <m/>
    <m/>
    <m/>
    <m/>
    <m/>
    <x v="0"/>
    <x v="0"/>
    <m/>
    <m/>
    <m/>
    <m/>
    <n v="0"/>
    <s v="Ingen avgiftsbehandling"/>
    <s v="Betaling: Lønnsbilag 7-2025"/>
    <n v="-68719"/>
    <s v="NOK"/>
    <n v="-68719"/>
    <m/>
    <s v="52581.21"/>
  </r>
  <r>
    <n v="500178"/>
    <n v="2025"/>
    <s v="Direkte betaling med ekstern ID TR441278118 er gjennomført og bokført."/>
    <d v="2025-02-03T00:00:00"/>
    <m/>
    <x v="35"/>
    <x v="35"/>
    <m/>
    <m/>
    <m/>
    <m/>
    <m/>
    <m/>
    <x v="0"/>
    <x v="0"/>
    <m/>
    <m/>
    <m/>
    <m/>
    <n v="0"/>
    <s v="Ingen avgiftsbehandling"/>
    <s v="Betaling: Lønnsbilag 7-2025"/>
    <n v="-4166"/>
    <s v="NOK"/>
    <n v="-4166"/>
    <m/>
    <s v="48415.21"/>
  </r>
  <r>
    <n v="168"/>
    <n v="2025"/>
    <m/>
    <d v="2025-02-03T00:00:00"/>
    <m/>
    <x v="35"/>
    <x v="35"/>
    <m/>
    <m/>
    <m/>
    <m/>
    <m/>
    <m/>
    <x v="0"/>
    <x v="0"/>
    <m/>
    <m/>
    <m/>
    <m/>
    <n v="0"/>
    <s v="Ingen avgiftsbehandling"/>
    <m/>
    <n v="-175537"/>
    <s v="NOK"/>
    <n v="-175537"/>
    <m/>
    <s v="-127121.79"/>
  </r>
  <r>
    <n v="168"/>
    <n v="2025"/>
    <m/>
    <d v="2025-02-03T00:00:00"/>
    <m/>
    <x v="35"/>
    <x v="35"/>
    <m/>
    <m/>
    <m/>
    <m/>
    <m/>
    <m/>
    <x v="0"/>
    <x v="0"/>
    <m/>
    <m/>
    <m/>
    <m/>
    <n v="0"/>
    <s v="Ingen avgiftsbehandling"/>
    <m/>
    <n v="90919"/>
    <s v="NOK"/>
    <n v="90919"/>
    <m/>
    <s v="-36202.79"/>
  </r>
  <r>
    <n v="168"/>
    <n v="2025"/>
    <m/>
    <d v="2025-02-03T00:00:00"/>
    <m/>
    <x v="35"/>
    <x v="35"/>
    <m/>
    <m/>
    <m/>
    <m/>
    <m/>
    <m/>
    <x v="0"/>
    <x v="0"/>
    <m/>
    <m/>
    <m/>
    <m/>
    <n v="0"/>
    <s v="Ingen avgiftsbehandling"/>
    <m/>
    <n v="74681"/>
    <s v="NOK"/>
    <n v="74681"/>
    <m/>
    <s v="38478.21"/>
  </r>
  <r>
    <n v="168"/>
    <n v="2025"/>
    <m/>
    <d v="2025-02-03T00:00:00"/>
    <m/>
    <x v="35"/>
    <x v="35"/>
    <m/>
    <m/>
    <m/>
    <m/>
    <m/>
    <m/>
    <x v="0"/>
    <x v="0"/>
    <m/>
    <m/>
    <m/>
    <m/>
    <n v="0"/>
    <s v="Ingen avgiftsbehandling"/>
    <m/>
    <n v="66281"/>
    <s v="NOK"/>
    <n v="66281"/>
    <m/>
    <s v="104759.21"/>
  </r>
  <r>
    <n v="168"/>
    <n v="2025"/>
    <m/>
    <d v="2025-02-03T00:00:00"/>
    <m/>
    <x v="35"/>
    <x v="35"/>
    <m/>
    <m/>
    <m/>
    <m/>
    <m/>
    <m/>
    <x v="0"/>
    <x v="0"/>
    <m/>
    <m/>
    <m/>
    <m/>
    <n v="0"/>
    <s v="Ingen avgiftsbehandling"/>
    <m/>
    <n v="47673"/>
    <s v="NOK"/>
    <n v="47673"/>
    <m/>
    <s v="152432.21"/>
  </r>
  <r>
    <n v="168"/>
    <n v="2025"/>
    <m/>
    <d v="2025-02-03T00:00:00"/>
    <m/>
    <x v="35"/>
    <x v="35"/>
    <m/>
    <m/>
    <m/>
    <m/>
    <m/>
    <m/>
    <x v="0"/>
    <x v="0"/>
    <m/>
    <m/>
    <m/>
    <m/>
    <n v="0"/>
    <s v="Ingen avgiftsbehandling"/>
    <m/>
    <n v="26741"/>
    <s v="NOK"/>
    <n v="26741"/>
    <m/>
    <s v="179173.21"/>
  </r>
  <r>
    <n v="168"/>
    <n v="2025"/>
    <m/>
    <d v="2025-02-03T00:00:00"/>
    <m/>
    <x v="35"/>
    <x v="35"/>
    <m/>
    <m/>
    <m/>
    <m/>
    <m/>
    <m/>
    <x v="0"/>
    <x v="0"/>
    <m/>
    <m/>
    <m/>
    <m/>
    <n v="0"/>
    <s v="Ingen avgiftsbehandling"/>
    <m/>
    <n v="-2831"/>
    <s v="NOK"/>
    <n v="-2831"/>
    <m/>
    <s v="176342.21"/>
  </r>
  <r>
    <n v="169"/>
    <n v="2025"/>
    <m/>
    <d v="2025-02-03T00:00:00"/>
    <m/>
    <x v="35"/>
    <x v="35"/>
    <m/>
    <m/>
    <m/>
    <m/>
    <m/>
    <m/>
    <x v="0"/>
    <x v="0"/>
    <m/>
    <m/>
    <m/>
    <m/>
    <n v="0"/>
    <s v="Ingen avgiftsbehandling"/>
    <m/>
    <n v="26317"/>
    <s v="NOK"/>
    <n v="26317"/>
    <m/>
    <s v="202659.21"/>
  </r>
  <r>
    <n v="169"/>
    <n v="2025"/>
    <m/>
    <d v="2025-02-03T00:00:00"/>
    <m/>
    <x v="35"/>
    <x v="35"/>
    <m/>
    <m/>
    <m/>
    <m/>
    <m/>
    <m/>
    <x v="0"/>
    <x v="0"/>
    <m/>
    <m/>
    <m/>
    <m/>
    <n v="0"/>
    <s v="Ingen avgiftsbehandling"/>
    <m/>
    <n v="-16300"/>
    <s v="NOK"/>
    <n v="-16300"/>
    <m/>
    <s v="186359.21"/>
  </r>
  <r>
    <n v="175"/>
    <n v="2025"/>
    <s v="Refusjon av sykepenger februar"/>
    <d v="2025-02-03T00:00:00"/>
    <m/>
    <x v="35"/>
    <x v="35"/>
    <m/>
    <m/>
    <m/>
    <m/>
    <m/>
    <s v="Sofi Kulvik"/>
    <x v="4"/>
    <x v="4"/>
    <m/>
    <m/>
    <m/>
    <m/>
    <n v="0"/>
    <s v="Ingen avgiftsbehandling"/>
    <s v="Refusjon av sykepenger februar"/>
    <n v="28620"/>
    <s v="NOK"/>
    <n v="28620"/>
    <m/>
    <s v="214979.21"/>
  </r>
  <r>
    <n v="242"/>
    <n v="2025"/>
    <s v="Bankavstemming for februar"/>
    <d v="2025-02-03T00:00:00"/>
    <m/>
    <x v="35"/>
    <x v="35"/>
    <m/>
    <m/>
    <m/>
    <m/>
    <m/>
    <m/>
    <x v="4"/>
    <x v="4"/>
    <m/>
    <m/>
    <m/>
    <m/>
    <n v="0"/>
    <s v="Ingen avgiftsbehandling"/>
    <s v="Bankgebyr: for foretak 00984495358"/>
    <n v="-4530.75"/>
    <s v="NOK"/>
    <n v="-4530.75"/>
    <m/>
    <s v="210448.46"/>
  </r>
  <r>
    <n v="634"/>
    <n v="2025"/>
    <s v="1920.pdf"/>
    <d v="2025-02-03T00:00:00"/>
    <m/>
    <x v="35"/>
    <x v="35"/>
    <m/>
    <m/>
    <m/>
    <m/>
    <m/>
    <m/>
    <x v="4"/>
    <x v="4"/>
    <m/>
    <m/>
    <m/>
    <m/>
    <n v="0"/>
    <s v="Ingen avgiftsbehandling"/>
    <s v="1920.pdf"/>
    <n v="-200"/>
    <s v="NOK"/>
    <n v="-200"/>
    <m/>
    <s v="210248.46"/>
  </r>
  <r>
    <n v="500181"/>
    <n v="2025"/>
    <s v="Direkte betaling med ekstern ID TR441580400 er gjennomført og bokført."/>
    <d v="2025-02-04T00:00:00"/>
    <m/>
    <x v="35"/>
    <x v="35"/>
    <m/>
    <m/>
    <m/>
    <m/>
    <n v="1217"/>
    <s v="Hezar Salih"/>
    <x v="0"/>
    <x v="0"/>
    <m/>
    <m/>
    <m/>
    <m/>
    <n v="0"/>
    <s v="Ingen avgiftsbehandling"/>
    <s v="Lønnsbilag 8-2025"/>
    <n v="-911"/>
    <s v="NOK"/>
    <n v="-911"/>
    <m/>
    <s v="209337.46"/>
  </r>
  <r>
    <n v="500182"/>
    <n v="2025"/>
    <s v="Direkte betaling med ekstern ID TR441580401 er gjennomført og bokført."/>
    <d v="2025-02-04T00:00:00"/>
    <m/>
    <x v="35"/>
    <x v="35"/>
    <m/>
    <m/>
    <m/>
    <m/>
    <n v="1248"/>
    <s v="Marius Tveiten"/>
    <x v="0"/>
    <x v="0"/>
    <m/>
    <m/>
    <m/>
    <m/>
    <n v="0"/>
    <s v="Ingen avgiftsbehandling"/>
    <s v="Lønnsbilag 8-2025"/>
    <n v="-425"/>
    <s v="NOK"/>
    <n v="-425"/>
    <m/>
    <s v="208912.46"/>
  </r>
  <r>
    <n v="500183"/>
    <n v="2025"/>
    <s v="Direkte betaling med ekstern ID TR441580402 er gjennomført og bokført."/>
    <d v="2025-02-04T00:00:00"/>
    <m/>
    <x v="35"/>
    <x v="35"/>
    <m/>
    <m/>
    <m/>
    <m/>
    <n v="1260"/>
    <s v="Sivert Østberg-Tømmervik"/>
    <x v="0"/>
    <x v="0"/>
    <m/>
    <m/>
    <m/>
    <m/>
    <n v="0"/>
    <s v="Ingen avgiftsbehandling"/>
    <s v="Lønnsbilag 8-2025"/>
    <n v="-1022.2"/>
    <s v="NOK"/>
    <n v="-1022.2"/>
    <m/>
    <s v="207890.26"/>
  </r>
  <r>
    <n v="500184"/>
    <n v="2025"/>
    <s v="Direkte betaling med ekstern ID TR441580403 er gjennomført og bokført."/>
    <d v="2025-02-04T00:00:00"/>
    <m/>
    <x v="35"/>
    <x v="35"/>
    <m/>
    <m/>
    <m/>
    <m/>
    <n v="1288"/>
    <s v="Sondre Olsen Heitmann"/>
    <x v="0"/>
    <x v="0"/>
    <m/>
    <m/>
    <m/>
    <m/>
    <n v="0"/>
    <s v="Ingen avgiftsbehandling"/>
    <s v="Lønnsbilag 8-2025"/>
    <n v="-1000"/>
    <s v="NOK"/>
    <n v="-1000"/>
    <m/>
    <s v="206890.26"/>
  </r>
  <r>
    <n v="500185"/>
    <n v="2025"/>
    <s v="Direkte betaling med ekstern ID TR441580404 er gjennomført og bokført."/>
    <d v="2025-02-04T00:00:00"/>
    <m/>
    <x v="35"/>
    <x v="35"/>
    <m/>
    <m/>
    <m/>
    <m/>
    <n v="1328"/>
    <s v="Jonathan Sten Hagen"/>
    <x v="0"/>
    <x v="0"/>
    <m/>
    <m/>
    <m/>
    <m/>
    <n v="0"/>
    <s v="Ingen avgiftsbehandling"/>
    <s v="Lønnsbilag 8-2025"/>
    <n v="-546"/>
    <s v="NOK"/>
    <n v="-546"/>
    <m/>
    <s v="206344.26"/>
  </r>
  <r>
    <n v="500186"/>
    <n v="2025"/>
    <s v="Direkte betaling med ekstern ID TR441580399 er gjennomført og bokført."/>
    <d v="2025-02-04T00:00:00"/>
    <m/>
    <x v="35"/>
    <x v="35"/>
    <m/>
    <m/>
    <m/>
    <m/>
    <m/>
    <m/>
    <x v="0"/>
    <x v="0"/>
    <m/>
    <m/>
    <m/>
    <m/>
    <n v="0"/>
    <s v="Ingen avgiftsbehandling"/>
    <s v="Betaling: Lønnsbilag 8-2025"/>
    <n v="-564"/>
    <s v="NOK"/>
    <n v="-564"/>
    <m/>
    <s v="205780.26"/>
  </r>
  <r>
    <n v="229"/>
    <n v="2025"/>
    <s v="Vask, overført til HS"/>
    <d v="2025-02-06T00:00:00"/>
    <m/>
    <x v="35"/>
    <x v="35"/>
    <m/>
    <m/>
    <m/>
    <m/>
    <m/>
    <m/>
    <x v="0"/>
    <x v="0"/>
    <m/>
    <m/>
    <m/>
    <m/>
    <n v="0"/>
    <s v="Ingen avgiftsbehandling"/>
    <s v="Vask, overført til HS"/>
    <n v="500"/>
    <s v="NOK"/>
    <n v="500"/>
    <m/>
    <s v="206280.26"/>
  </r>
  <r>
    <n v="634"/>
    <n v="2025"/>
    <s v="1920.pdf"/>
    <d v="2025-02-06T00:00:00"/>
    <m/>
    <x v="35"/>
    <x v="35"/>
    <m/>
    <m/>
    <m/>
    <m/>
    <m/>
    <m/>
    <x v="4"/>
    <x v="4"/>
    <m/>
    <m/>
    <m/>
    <m/>
    <n v="0"/>
    <s v="Ingen avgiftsbehandling"/>
    <s v="1920.pdf"/>
    <n v="-1550"/>
    <s v="NOK"/>
    <n v="-1550"/>
    <m/>
    <s v="204730.26"/>
  </r>
  <r>
    <n v="634"/>
    <n v="2025"/>
    <s v="1920.pdf"/>
    <d v="2025-02-06T00:00:00"/>
    <m/>
    <x v="35"/>
    <x v="35"/>
    <m/>
    <m/>
    <m/>
    <m/>
    <m/>
    <m/>
    <x v="4"/>
    <x v="4"/>
    <m/>
    <m/>
    <m/>
    <m/>
    <n v="0"/>
    <s v="Ingen avgiftsbehandling"/>
    <s v="1920.pdf"/>
    <n v="-168.75"/>
    <s v="NOK"/>
    <n v="-168.75"/>
    <m/>
    <s v="204561.51"/>
  </r>
  <r>
    <n v="226"/>
    <n v="2025"/>
    <s v="HS"/>
    <d v="2025-02-07T00:00:00"/>
    <m/>
    <x v="35"/>
    <x v="35"/>
    <m/>
    <m/>
    <m/>
    <m/>
    <m/>
    <s v="Sofi Kulvik"/>
    <x v="4"/>
    <x v="4"/>
    <m/>
    <m/>
    <m/>
    <m/>
    <n v="0"/>
    <s v="Ingen avgiftsbehandling"/>
    <s v="HS"/>
    <n v="-184"/>
    <s v="NOK"/>
    <n v="-184"/>
    <m/>
    <s v="204377.51"/>
  </r>
  <r>
    <n v="225"/>
    <n v="2025"/>
    <s v="HS"/>
    <d v="2025-02-07T00:00:00"/>
    <m/>
    <x v="35"/>
    <x v="35"/>
    <m/>
    <m/>
    <m/>
    <m/>
    <m/>
    <m/>
    <x v="4"/>
    <x v="4"/>
    <m/>
    <m/>
    <m/>
    <m/>
    <n v="0"/>
    <s v="Ingen avgiftsbehandling"/>
    <s v="HS"/>
    <n v="-404.5"/>
    <s v="NOK"/>
    <n v="-404.5"/>
    <m/>
    <s v="203973.01"/>
  </r>
  <r>
    <n v="249"/>
    <n v="2025"/>
    <s v="Rubic"/>
    <d v="2025-02-07T00:00:00"/>
    <m/>
    <x v="35"/>
    <x v="35"/>
    <n v="10036"/>
    <s v="Rubic AS"/>
    <m/>
    <m/>
    <m/>
    <m/>
    <x v="0"/>
    <x v="0"/>
    <m/>
    <m/>
    <m/>
    <m/>
    <n v="0"/>
    <s v="Ingen avgiftsbehandling"/>
    <s v="Rubic"/>
    <n v="214960.69"/>
    <s v="NOK"/>
    <n v="214960.69"/>
    <m/>
    <s v="418933.70"/>
  </r>
  <r>
    <n v="249"/>
    <n v="2025"/>
    <s v="Rubic"/>
    <d v="2025-02-07T00:00:00"/>
    <m/>
    <x v="35"/>
    <x v="35"/>
    <n v="10036"/>
    <s v="Rubic AS"/>
    <m/>
    <m/>
    <m/>
    <m/>
    <x v="0"/>
    <x v="0"/>
    <m/>
    <m/>
    <m/>
    <m/>
    <n v="0"/>
    <s v="Ingen avgiftsbehandling"/>
    <s v="Rubic"/>
    <n v="38615"/>
    <s v="NOK"/>
    <n v="38615"/>
    <m/>
    <s v="457548.70"/>
  </r>
  <r>
    <n v="500221"/>
    <n v="2025"/>
    <s v="Direkte betaling med ekstern ID TR440704793 er gjennomført og bokført."/>
    <d v="2025-02-10T00:00:00"/>
    <m/>
    <x v="35"/>
    <x v="35"/>
    <m/>
    <m/>
    <n v="20247"/>
    <s v="Nansen Elektro AS"/>
    <m/>
    <m/>
    <x v="4"/>
    <x v="4"/>
    <m/>
    <m/>
    <m/>
    <m/>
    <n v="0"/>
    <s v="Ingen avgiftsbehandling"/>
    <s v="Betaling: HS, styrkerom. Fakturanr. 14123."/>
    <n v="-9391"/>
    <s v="NOK"/>
    <n v="-9391"/>
    <m/>
    <s v="448157.70"/>
  </r>
  <r>
    <n v="500226"/>
    <n v="2025"/>
    <s v="Direkte betaling med ekstern ID TR442862650 er gjennomført og bokført."/>
    <d v="2025-02-10T00:00:00"/>
    <m/>
    <x v="35"/>
    <x v="35"/>
    <m/>
    <m/>
    <n v="20035"/>
    <s v="Steadyreadygo Banaszkiewicz"/>
    <m/>
    <m/>
    <x v="4"/>
    <x v="4"/>
    <m/>
    <m/>
    <m/>
    <m/>
    <n v="0"/>
    <s v="Ingen avgiftsbehandling"/>
    <s v="Betaling: HS: RENHOLD JAN. Fakturanr. 1152."/>
    <n v="-11475"/>
    <s v="NOK"/>
    <n v="-11475"/>
    <m/>
    <s v="436682.70"/>
  </r>
  <r>
    <n v="634"/>
    <n v="2025"/>
    <s v="1920.pdf"/>
    <d v="2025-02-10T00:00:00"/>
    <m/>
    <x v="35"/>
    <x v="35"/>
    <m/>
    <m/>
    <m/>
    <m/>
    <m/>
    <m/>
    <x v="4"/>
    <x v="4"/>
    <m/>
    <m/>
    <m/>
    <m/>
    <n v="0"/>
    <s v="Ingen avgiftsbehandling"/>
    <s v="1920.pdf"/>
    <n v="-20"/>
    <s v="NOK"/>
    <n v="-20"/>
    <m/>
    <s v="436662.70"/>
  </r>
  <r>
    <n v="500238"/>
    <n v="2025"/>
    <s v="Direkte betaling med ekstern ID TR441280292 er gjennomført og bokført."/>
    <d v="2025-02-14T00:00:00"/>
    <m/>
    <x v="35"/>
    <x v="35"/>
    <m/>
    <m/>
    <n v="20001"/>
    <s v="B&amp;g Regnskap AS"/>
    <m/>
    <m/>
    <x v="4"/>
    <x v="4"/>
    <m/>
    <m/>
    <m/>
    <m/>
    <n v="0"/>
    <s v="Ingen avgiftsbehandling"/>
    <s v="Betaling: Faktura nummer 103050 fra B&amp;g Regnskap AS. Fakturanr. 103050."/>
    <n v="-47015.63"/>
    <s v="NOK"/>
    <n v="-47015.63"/>
    <m/>
    <s v="389647.07"/>
  </r>
  <r>
    <n v="630"/>
    <n v="2025"/>
    <s v="Bærum kommune"/>
    <d v="2025-02-14T00:00:00"/>
    <m/>
    <x v="35"/>
    <x v="35"/>
    <n v="10005"/>
    <s v="Bærum Kommune"/>
    <m/>
    <m/>
    <m/>
    <m/>
    <x v="0"/>
    <x v="0"/>
    <m/>
    <m/>
    <m/>
    <m/>
    <n v="0"/>
    <s v="Ingen avgiftsbehandling"/>
    <s v="Bærum kommune"/>
    <n v="17170"/>
    <s v="NOK"/>
    <n v="17170"/>
    <m/>
    <s v="406817.07"/>
  </r>
  <r>
    <n v="638"/>
    <n v="2025"/>
    <s v="Medlemskontingent dobbelt"/>
    <d v="2025-02-14T00:00:00"/>
    <m/>
    <x v="35"/>
    <x v="35"/>
    <m/>
    <m/>
    <m/>
    <m/>
    <m/>
    <m/>
    <x v="4"/>
    <x v="4"/>
    <m/>
    <m/>
    <m/>
    <m/>
    <n v="0"/>
    <s v="Ingen avgiftsbehandling"/>
    <s v="Medlemskontingent dobbelt"/>
    <n v="-310"/>
    <s v="NOK"/>
    <n v="-310"/>
    <m/>
    <s v="406507.07"/>
  </r>
  <r>
    <n v="809"/>
    <n v="2025"/>
    <s v="Bufrid"/>
    <d v="2025-02-14T00:00:00"/>
    <m/>
    <x v="35"/>
    <x v="35"/>
    <m/>
    <m/>
    <m/>
    <m/>
    <m/>
    <m/>
    <x v="2"/>
    <x v="2"/>
    <m/>
    <m/>
    <m/>
    <m/>
    <n v="0"/>
    <s v="Ingen avgiftsbehandling"/>
    <s v="Bufrid"/>
    <n v="470000"/>
    <s v="NOK"/>
    <n v="470000"/>
    <m/>
    <s v="876507.07"/>
  </r>
  <r>
    <n v="810"/>
    <n v="2025"/>
    <s v="Lotteri og stiftelses"/>
    <d v="2025-02-14T00:00:00"/>
    <m/>
    <x v="35"/>
    <x v="35"/>
    <m/>
    <m/>
    <m/>
    <m/>
    <m/>
    <m/>
    <x v="4"/>
    <x v="4"/>
    <m/>
    <m/>
    <m/>
    <m/>
    <n v="0"/>
    <s v="Ingen avgiftsbehandling"/>
    <s v="Lotteri og stiftelses"/>
    <n v="240"/>
    <s v="NOK"/>
    <n v="240"/>
    <m/>
    <s v="876747.07"/>
  </r>
  <r>
    <n v="1315"/>
    <n v="2025"/>
    <s v="Claussen betalt tilbake i august"/>
    <d v="2025-02-14T00:00:00"/>
    <m/>
    <x v="35"/>
    <x v="35"/>
    <n v="10051"/>
    <s v="Hans Claussen AS"/>
    <m/>
    <m/>
    <m/>
    <m/>
    <x v="0"/>
    <x v="0"/>
    <m/>
    <m/>
    <m/>
    <m/>
    <n v="0"/>
    <s v="Ingen avgiftsbehandling"/>
    <s v="Claussen betalt tilbake i august"/>
    <n v="2000"/>
    <s v="NOK"/>
    <n v="2000"/>
    <m/>
    <s v="878747.07"/>
  </r>
  <r>
    <n v="500245"/>
    <n v="2025"/>
    <s v="Direkte betaling med ekstern ID TR442862651 er gjennomført og bokført."/>
    <d v="2025-02-17T00:00:00"/>
    <m/>
    <x v="35"/>
    <x v="35"/>
    <m/>
    <m/>
    <n v="20004"/>
    <s v="Talkmore AS"/>
    <m/>
    <m/>
    <x v="4"/>
    <x v="4"/>
    <m/>
    <m/>
    <m/>
    <m/>
    <n v="0"/>
    <s v="Ingen avgiftsbehandling"/>
    <s v="Betaling: HS: Faktura fra Talkmore. Fakturanr. 55391841."/>
    <n v="-525.24"/>
    <s v="NOK"/>
    <n v="-525.24"/>
    <m/>
    <s v="878221.83"/>
  </r>
  <r>
    <n v="637"/>
    <n v="2025"/>
    <s v="Spoortz"/>
    <d v="2025-02-17T00:00:00"/>
    <m/>
    <x v="35"/>
    <x v="35"/>
    <n v="10029"/>
    <s v="Spoortz AS"/>
    <m/>
    <m/>
    <m/>
    <m/>
    <x v="0"/>
    <x v="0"/>
    <m/>
    <m/>
    <m/>
    <m/>
    <n v="0"/>
    <s v="Ingen avgiftsbehandling"/>
    <s v="Spoortz"/>
    <n v="967.6"/>
    <s v="NOK"/>
    <n v="967.6"/>
    <m/>
    <s v="879189.43"/>
  </r>
  <r>
    <n v="406"/>
    <n v="2025"/>
    <m/>
    <d v="2025-02-18T00:00:00"/>
    <m/>
    <x v="35"/>
    <x v="35"/>
    <m/>
    <m/>
    <m/>
    <m/>
    <m/>
    <m/>
    <x v="0"/>
    <x v="0"/>
    <m/>
    <m/>
    <m/>
    <m/>
    <n v="0"/>
    <s v="Ingen avgiftsbehandling"/>
    <m/>
    <n v="-470000"/>
    <s v="NOK"/>
    <n v="-470000"/>
    <m/>
    <s v="409189.43"/>
  </r>
  <r>
    <n v="406"/>
    <n v="2025"/>
    <m/>
    <d v="2025-02-18T00:00:00"/>
    <m/>
    <x v="35"/>
    <x v="35"/>
    <m/>
    <m/>
    <m/>
    <m/>
    <m/>
    <m/>
    <x v="0"/>
    <x v="0"/>
    <m/>
    <m/>
    <m/>
    <m/>
    <n v="0"/>
    <s v="Ingen avgiftsbehandling"/>
    <m/>
    <n v="1550"/>
    <s v="NOK"/>
    <n v="1550"/>
    <m/>
    <s v="410739.43"/>
  </r>
  <r>
    <n v="500249"/>
    <n v="2025"/>
    <s v="Direkte betaling med ekstern ID TR442862652 er gjennomført og bokført."/>
    <d v="2025-02-19T00:00:00"/>
    <m/>
    <x v="35"/>
    <x v="35"/>
    <m/>
    <m/>
    <n v="20029"/>
    <s v="Viken Fiber AS"/>
    <m/>
    <m/>
    <x v="4"/>
    <x v="4"/>
    <m/>
    <m/>
    <m/>
    <m/>
    <n v="0"/>
    <s v="Ingen avgiftsbehandling"/>
    <s v="Betaling: HS, telefon. Fakturanr. 23594301."/>
    <n v="-1079"/>
    <s v="NOK"/>
    <n v="-1079"/>
    <m/>
    <s v="409660.43"/>
  </r>
  <r>
    <n v="500251"/>
    <n v="2025"/>
    <s v="Direkte betaling med ekstern ID TR442862654 er gjennomført og bokført."/>
    <d v="2025-02-20T00:00:00"/>
    <m/>
    <x v="35"/>
    <x v="35"/>
    <m/>
    <m/>
    <n v="20012"/>
    <s v="DNB Livsforsikring AS"/>
    <m/>
    <m/>
    <x v="4"/>
    <x v="4"/>
    <m/>
    <m/>
    <m/>
    <m/>
    <n v="0"/>
    <s v="Ingen avgiftsbehandling"/>
    <s v="Betaling: Faktura nummer F0004163118 fra DNB Livsforsikring AS. Fakturanr. F0004163118."/>
    <n v="-7031.52"/>
    <s v="NOK"/>
    <n v="-7031.52"/>
    <m/>
    <s v="402628.91"/>
  </r>
  <r>
    <n v="500252"/>
    <n v="2025"/>
    <s v="Direkte betaling med ekstern ID TR442862653 er gjennomført og bokført."/>
    <d v="2025-02-20T00:00:00"/>
    <m/>
    <x v="35"/>
    <x v="35"/>
    <m/>
    <m/>
    <n v="20094"/>
    <s v="Bærum Kommune"/>
    <m/>
    <m/>
    <x v="4"/>
    <x v="4"/>
    <m/>
    <m/>
    <m/>
    <m/>
    <n v="0"/>
    <s v="Ingen avgiftsbehandling"/>
    <s v="Betaling: Faktura nummer 70409270 fra Bærum Kommune. Fakturanr. 70409270."/>
    <n v="-50"/>
    <s v="NOK"/>
    <n v="-50"/>
    <m/>
    <s v="402578.91"/>
  </r>
  <r>
    <n v="406"/>
    <n v="2025"/>
    <m/>
    <d v="2025-02-20T00:00:00"/>
    <m/>
    <x v="35"/>
    <x v="35"/>
    <m/>
    <m/>
    <m/>
    <m/>
    <m/>
    <m/>
    <x v="0"/>
    <x v="0"/>
    <m/>
    <m/>
    <m/>
    <m/>
    <n v="0"/>
    <s v="Ingen avgiftsbehandling"/>
    <m/>
    <n v="2000"/>
    <s v="NOK"/>
    <n v="2000"/>
    <m/>
    <s v="404578.91"/>
  </r>
  <r>
    <n v="811"/>
    <n v="2025"/>
    <s v="Støtte lions"/>
    <d v="2025-02-20T00:00:00"/>
    <m/>
    <x v="35"/>
    <x v="35"/>
    <m/>
    <m/>
    <m/>
    <m/>
    <m/>
    <m/>
    <x v="1"/>
    <x v="1"/>
    <m/>
    <m/>
    <m/>
    <m/>
    <n v="0"/>
    <s v="Ingen avgiftsbehandling"/>
    <s v="Støtte lions"/>
    <n v="15000"/>
    <s v="NOK"/>
    <n v="15000"/>
    <m/>
    <s v="419578.91"/>
  </r>
  <r>
    <n v="636"/>
    <n v="2025"/>
    <s v="Payex -rubic"/>
    <d v="2025-02-21T00:00:00"/>
    <m/>
    <x v="35"/>
    <x v="35"/>
    <n v="10036"/>
    <s v="Rubic AS"/>
    <m/>
    <m/>
    <m/>
    <m/>
    <x v="0"/>
    <x v="0"/>
    <m/>
    <m/>
    <m/>
    <m/>
    <n v="0"/>
    <s v="Ingen avgiftsbehandling"/>
    <s v="Payex -rubic"/>
    <n v="282770.83"/>
    <s v="NOK"/>
    <n v="282770.83"/>
    <m/>
    <s v="702349.74"/>
  </r>
  <r>
    <n v="636"/>
    <n v="2025"/>
    <s v="Payex -rubic"/>
    <d v="2025-02-21T00:00:00"/>
    <m/>
    <x v="35"/>
    <x v="35"/>
    <n v="10036"/>
    <s v="Rubic AS"/>
    <m/>
    <m/>
    <m/>
    <m/>
    <x v="0"/>
    <x v="0"/>
    <m/>
    <m/>
    <m/>
    <m/>
    <n v="0"/>
    <s v="Ingen avgiftsbehandling"/>
    <s v="Payex -rubic"/>
    <n v="42845"/>
    <s v="NOK"/>
    <n v="42845"/>
    <m/>
    <s v="745194.74"/>
  </r>
  <r>
    <n v="678"/>
    <n v="2025"/>
    <s v="Betaling for faktura nummer 1107"/>
    <d v="2025-02-23T00:00:00"/>
    <m/>
    <x v="35"/>
    <x v="35"/>
    <n v="10069"/>
    <s v="Inger-Lise Tandberg"/>
    <m/>
    <m/>
    <m/>
    <s v="Sofi Kulvik"/>
    <x v="4"/>
    <x v="4"/>
    <m/>
    <m/>
    <m/>
    <m/>
    <n v="0"/>
    <s v="Ingen avgiftsbehandling"/>
    <s v="Betaling for faktura nummer 1107 til Inger-Lise Tandberg"/>
    <n v="2700"/>
    <s v="NOK"/>
    <n v="2700"/>
    <m/>
    <s v="747894.74"/>
  </r>
  <r>
    <n v="500253"/>
    <n v="2025"/>
    <s v="Direkte betaling med ekstern ID TR440704794 er gjennomført og bokført."/>
    <d v="2025-02-24T00:00:00"/>
    <m/>
    <x v="35"/>
    <x v="35"/>
    <m/>
    <m/>
    <n v="20123"/>
    <s v="Lyreco Norge AS, Retail"/>
    <m/>
    <m/>
    <x v="4"/>
    <x v="4"/>
    <m/>
    <m/>
    <m/>
    <m/>
    <n v="0"/>
    <s v="Ingen avgiftsbehandling"/>
    <s v="Betaling: Faktura nummer 125961752 fra Lyreco Norge AS, Retail. Fakturanr. 125961752."/>
    <n v="-961.4"/>
    <s v="NOK"/>
    <n v="-961.4"/>
    <m/>
    <s v="746933.34"/>
  </r>
  <r>
    <n v="500278"/>
    <n v="2025"/>
    <s v="Direkte betaling med ekstern ID TR442862655 er gjennomført og bokført."/>
    <d v="2025-02-25T00:00:00"/>
    <m/>
    <x v="35"/>
    <x v="35"/>
    <m/>
    <m/>
    <n v="20011"/>
    <s v="Telenor Norge AS"/>
    <m/>
    <m/>
    <x v="4"/>
    <x v="4"/>
    <m/>
    <m/>
    <m/>
    <m/>
    <n v="0"/>
    <s v="Ingen avgiftsbehandling"/>
    <s v="Betaling: Faktura nummer 5510006664128 fra Telenor Norge AS. Fakturanr. 5510006664128."/>
    <n v="-195"/>
    <s v="NOK"/>
    <n v="-195"/>
    <m/>
    <s v="746738.34"/>
  </r>
  <r>
    <n v="635"/>
    <n v="2025"/>
    <s v="gebyrer"/>
    <d v="2025-02-28T00:00:00"/>
    <m/>
    <x v="35"/>
    <x v="35"/>
    <m/>
    <m/>
    <m/>
    <m/>
    <m/>
    <m/>
    <x v="4"/>
    <x v="4"/>
    <m/>
    <m/>
    <m/>
    <m/>
    <n v="0"/>
    <s v="Ingen avgiftsbehandling"/>
    <s v="gebyrer"/>
    <n v="-112.5"/>
    <s v="NOK"/>
    <n v="-112.5"/>
    <m/>
    <s v="746625.84"/>
  </r>
  <r>
    <n v="500289"/>
    <n v="2025"/>
    <s v="Direkte betaling med ekstern ID TR449157277 er gjennomført og bokført."/>
    <d v="2025-03-03T00:00:00"/>
    <m/>
    <x v="35"/>
    <x v="35"/>
    <m/>
    <m/>
    <m/>
    <m/>
    <n v="77"/>
    <s v="Christopher Dehn"/>
    <x v="0"/>
    <x v="0"/>
    <m/>
    <m/>
    <m/>
    <m/>
    <n v="0"/>
    <s v="Ingen avgiftsbehandling"/>
    <s v="Lønnsbilag 10-2025"/>
    <n v="-17548.5"/>
    <s v="NOK"/>
    <n v="-17548.5"/>
    <m/>
    <s v="729077.34"/>
  </r>
  <r>
    <n v="500290"/>
    <n v="2025"/>
    <s v="Direkte betaling med ekstern ID TR449157278 er gjennomført og bokført."/>
    <d v="2025-03-03T00:00:00"/>
    <m/>
    <x v="35"/>
    <x v="35"/>
    <m/>
    <m/>
    <m/>
    <m/>
    <n v="134"/>
    <s v="Andreas Kristiansen Olsen"/>
    <x v="0"/>
    <x v="0"/>
    <m/>
    <m/>
    <m/>
    <m/>
    <n v="0"/>
    <s v="Ingen avgiftsbehandling"/>
    <s v="Lønnsbilag 10-2025"/>
    <n v="-2884.5"/>
    <s v="NOK"/>
    <n v="-2884.5"/>
    <m/>
    <s v="726192.84"/>
  </r>
  <r>
    <n v="500291"/>
    <n v="2025"/>
    <s v="Direkte betaling med ekstern ID TR449157279 er gjennomført og bokført."/>
    <d v="2025-03-03T00:00:00"/>
    <m/>
    <x v="35"/>
    <x v="35"/>
    <m/>
    <m/>
    <m/>
    <m/>
    <n v="1223"/>
    <s v="Mads Sundbye"/>
    <x v="0"/>
    <x v="0"/>
    <m/>
    <m/>
    <m/>
    <m/>
    <n v="0"/>
    <s v="Ingen avgiftsbehandling"/>
    <s v="Lønnsbilag 10-2025"/>
    <n v="-1440"/>
    <s v="NOK"/>
    <n v="-1440"/>
    <m/>
    <s v="724752.84"/>
  </r>
  <r>
    <n v="500292"/>
    <n v="2025"/>
    <s v="Direkte betaling med ekstern ID TR449157280 er gjennomført og bokført."/>
    <d v="2025-03-03T00:00:00"/>
    <m/>
    <x v="35"/>
    <x v="35"/>
    <m/>
    <m/>
    <m/>
    <m/>
    <n v="1229"/>
    <s v="Eirik Frisnes Wartiainen"/>
    <x v="0"/>
    <x v="0"/>
    <m/>
    <m/>
    <m/>
    <m/>
    <n v="0"/>
    <s v="Ingen avgiftsbehandling"/>
    <s v="Lønnsbilag 10-2025"/>
    <n v="-29857.7"/>
    <s v="NOK"/>
    <n v="-29857.7"/>
    <m/>
    <s v="694895.14"/>
  </r>
  <r>
    <n v="500293"/>
    <n v="2025"/>
    <s v="Direkte betaling med ekstern ID TR449157281 er gjennomført og bokført."/>
    <d v="2025-03-03T00:00:00"/>
    <m/>
    <x v="35"/>
    <x v="35"/>
    <m/>
    <m/>
    <m/>
    <m/>
    <n v="1233"/>
    <s v="Eirik Skaar"/>
    <x v="0"/>
    <x v="0"/>
    <m/>
    <m/>
    <m/>
    <m/>
    <n v="0"/>
    <s v="Ingen avgiftsbehandling"/>
    <s v="Lønnsbilag 10-2025"/>
    <n v="-6000.18"/>
    <s v="NOK"/>
    <n v="-6000.18"/>
    <m/>
    <s v="688894.96"/>
  </r>
  <r>
    <n v="500294"/>
    <n v="2025"/>
    <s v="Direkte betaling med ekstern ID TR449157282 er gjennomført og bokført."/>
    <d v="2025-03-03T00:00:00"/>
    <m/>
    <x v="35"/>
    <x v="35"/>
    <m/>
    <m/>
    <m/>
    <m/>
    <n v="1239"/>
    <s v="Karen Haug Laukeland"/>
    <x v="0"/>
    <x v="0"/>
    <m/>
    <m/>
    <m/>
    <m/>
    <n v="0"/>
    <s v="Ingen avgiftsbehandling"/>
    <s v="Lønnsbilag 10-2025"/>
    <n v="-1543.75"/>
    <s v="NOK"/>
    <n v="-1543.75"/>
    <m/>
    <s v="687351.21"/>
  </r>
  <r>
    <n v="500295"/>
    <n v="2025"/>
    <s v="Direkte betaling med ekstern ID TR449157283 er gjennomført og bokført."/>
    <d v="2025-03-03T00:00:00"/>
    <m/>
    <x v="35"/>
    <x v="35"/>
    <m/>
    <m/>
    <m/>
    <m/>
    <n v="1240"/>
    <s v="Margrethe Hamre Køber"/>
    <x v="0"/>
    <x v="0"/>
    <m/>
    <m/>
    <m/>
    <m/>
    <n v="0"/>
    <s v="Ingen avgiftsbehandling"/>
    <s v="Lønnsbilag 10-2025"/>
    <n v="-2668.75"/>
    <s v="NOK"/>
    <n v="-2668.75"/>
    <m/>
    <s v="684682.46"/>
  </r>
  <r>
    <n v="500296"/>
    <n v="2025"/>
    <s v="Direkte betaling med ekstern ID TR449157284 er gjennomført og bokført."/>
    <d v="2025-03-03T00:00:00"/>
    <m/>
    <x v="35"/>
    <x v="35"/>
    <m/>
    <m/>
    <m/>
    <m/>
    <n v="1245"/>
    <s v="Fredrik Bjørndal"/>
    <x v="0"/>
    <x v="0"/>
    <m/>
    <m/>
    <m/>
    <m/>
    <n v="0"/>
    <s v="Ingen avgiftsbehandling"/>
    <s v="Lønnsbilag 10-2025"/>
    <n v="-4924.5"/>
    <s v="NOK"/>
    <n v="-4924.5"/>
    <m/>
    <s v="679757.96"/>
  </r>
  <r>
    <n v="500297"/>
    <n v="2025"/>
    <s v="Direkte betaling med ekstern ID TR449157276 er gjennomført og bokført."/>
    <d v="2025-03-03T00:00:00"/>
    <m/>
    <x v="35"/>
    <x v="35"/>
    <m/>
    <m/>
    <m/>
    <m/>
    <n v="1248"/>
    <s v="Marius Tveiten"/>
    <x v="0"/>
    <x v="0"/>
    <m/>
    <m/>
    <m/>
    <m/>
    <n v="0"/>
    <s v="Ingen avgiftsbehandling"/>
    <s v="Lønnsbilag 10-2025"/>
    <n v="-2340"/>
    <s v="NOK"/>
    <n v="-2340"/>
    <m/>
    <s v="677417.96"/>
  </r>
  <r>
    <n v="500298"/>
    <n v="2025"/>
    <s v="Direkte betaling med ekstern ID TR449157285 er gjennomført og bokført."/>
    <d v="2025-03-03T00:00:00"/>
    <m/>
    <x v="35"/>
    <x v="35"/>
    <m/>
    <m/>
    <m/>
    <m/>
    <n v="1249"/>
    <s v="Nora Kristiansen"/>
    <x v="0"/>
    <x v="0"/>
    <m/>
    <m/>
    <m/>
    <m/>
    <n v="0"/>
    <s v="Ingen avgiftsbehandling"/>
    <s v="Lønnsbilag 10-2025"/>
    <n v="-3929.4"/>
    <s v="NOK"/>
    <n v="-3929.4"/>
    <m/>
    <s v="673488.56"/>
  </r>
  <r>
    <n v="500299"/>
    <n v="2025"/>
    <s v="Direkte betaling med ekstern ID TR449157286 er gjennomført og bokført."/>
    <d v="2025-03-03T00:00:00"/>
    <m/>
    <x v="35"/>
    <x v="35"/>
    <m/>
    <m/>
    <m/>
    <m/>
    <n v="1260"/>
    <s v="Sivert Østberg-Tømmervik"/>
    <x v="0"/>
    <x v="0"/>
    <m/>
    <m/>
    <m/>
    <m/>
    <n v="0"/>
    <s v="Ingen avgiftsbehandling"/>
    <s v="Lønnsbilag 10-2025"/>
    <n v="-8586.26"/>
    <s v="NOK"/>
    <n v="-8586.26"/>
    <m/>
    <s v="664902.30"/>
  </r>
  <r>
    <n v="500300"/>
    <n v="2025"/>
    <s v="Direkte betaling med ekstern ID TR449157287 er gjennomført og bokført."/>
    <d v="2025-03-03T00:00:00"/>
    <m/>
    <x v="35"/>
    <x v="35"/>
    <m/>
    <m/>
    <m/>
    <m/>
    <n v="1261"/>
    <s v="Laila Håkonsen"/>
    <x v="0"/>
    <x v="0"/>
    <m/>
    <m/>
    <m/>
    <m/>
    <n v="0"/>
    <s v="Ingen avgiftsbehandling"/>
    <s v="Lønnsbilag 10-2025"/>
    <n v="-3177"/>
    <s v="NOK"/>
    <n v="-3177"/>
    <m/>
    <s v="661725.30"/>
  </r>
  <r>
    <n v="500301"/>
    <n v="2025"/>
    <s v="Direkte betaling med ekstern ID TR449157288 er gjennomført og bokført."/>
    <d v="2025-03-03T00:00:00"/>
    <m/>
    <x v="35"/>
    <x v="35"/>
    <m/>
    <m/>
    <m/>
    <m/>
    <n v="1270"/>
    <s v="Lars Teigland Støre"/>
    <x v="0"/>
    <x v="0"/>
    <m/>
    <m/>
    <m/>
    <m/>
    <n v="0"/>
    <s v="Ingen avgiftsbehandling"/>
    <s v="Lønnsbilag 10-2025"/>
    <n v="-1894.75"/>
    <s v="NOK"/>
    <n v="-1894.75"/>
    <m/>
    <s v="659830.55"/>
  </r>
  <r>
    <n v="500302"/>
    <n v="2025"/>
    <s v="Direkte betaling med ekstern ID TR449157289 er gjennomført og bokført."/>
    <d v="2025-03-03T00:00:00"/>
    <m/>
    <x v="35"/>
    <x v="35"/>
    <m/>
    <m/>
    <m/>
    <m/>
    <n v="1271"/>
    <s v="Nikolai Hamang"/>
    <x v="0"/>
    <x v="0"/>
    <m/>
    <m/>
    <m/>
    <m/>
    <n v="0"/>
    <s v="Ingen avgiftsbehandling"/>
    <s v="Lønnsbilag 10-2025"/>
    <n v="-900"/>
    <s v="NOK"/>
    <n v="-900"/>
    <m/>
    <s v="658930.55"/>
  </r>
  <r>
    <n v="500303"/>
    <n v="2025"/>
    <s v="Direkte betaling med ekstern ID TR449157290 er gjennomført og bokført."/>
    <d v="2025-03-03T00:00:00"/>
    <m/>
    <x v="35"/>
    <x v="35"/>
    <m/>
    <m/>
    <m/>
    <m/>
    <n v="1274"/>
    <s v="Heidi Midtbø Helgesen"/>
    <x v="0"/>
    <x v="0"/>
    <m/>
    <m/>
    <m/>
    <m/>
    <n v="0"/>
    <s v="Ingen avgiftsbehandling"/>
    <s v="Lønnsbilag 10-2025"/>
    <n v="-3440.88"/>
    <s v="NOK"/>
    <n v="-3440.88"/>
    <m/>
    <s v="655489.67"/>
  </r>
  <r>
    <n v="500304"/>
    <n v="2025"/>
    <s v="Direkte betaling med ekstern ID TR449157291 er gjennomført og bokført."/>
    <d v="2025-03-03T00:00:00"/>
    <m/>
    <x v="35"/>
    <x v="35"/>
    <m/>
    <m/>
    <m/>
    <m/>
    <n v="1275"/>
    <s v="Haziz Aasen"/>
    <x v="0"/>
    <x v="0"/>
    <m/>
    <m/>
    <m/>
    <m/>
    <n v="0"/>
    <s v="Ingen avgiftsbehandling"/>
    <s v="Lønnsbilag 10-2025"/>
    <n v="-36743.629999999997"/>
    <s v="NOK"/>
    <n v="-36743.629999999997"/>
    <m/>
    <s v="618746.04"/>
  </r>
  <r>
    <n v="500305"/>
    <n v="2025"/>
    <s v="Direkte betaling med ekstern ID TR449157292 er gjennomført og bokført."/>
    <d v="2025-03-03T00:00:00"/>
    <m/>
    <x v="35"/>
    <x v="35"/>
    <m/>
    <m/>
    <m/>
    <m/>
    <n v="1279"/>
    <s v="Oda Marie Danielsen"/>
    <x v="0"/>
    <x v="0"/>
    <m/>
    <m/>
    <m/>
    <m/>
    <n v="0"/>
    <s v="Ingen avgiftsbehandling"/>
    <s v="Lønnsbilag 10-2025"/>
    <n v="-980"/>
    <s v="NOK"/>
    <n v="-980"/>
    <m/>
    <s v="617766.04"/>
  </r>
  <r>
    <n v="500306"/>
    <n v="2025"/>
    <s v="Direkte betaling med ekstern ID TR449157267 er gjennomført og bokført."/>
    <d v="2025-03-03T00:00:00"/>
    <m/>
    <x v="35"/>
    <x v="35"/>
    <m/>
    <m/>
    <m/>
    <m/>
    <n v="1282"/>
    <s v="Stian Sørensen"/>
    <x v="0"/>
    <x v="0"/>
    <m/>
    <m/>
    <m/>
    <m/>
    <n v="0"/>
    <s v="Ingen avgiftsbehandling"/>
    <s v="Lønnsbilag 10-2025"/>
    <n v="-24802"/>
    <s v="NOK"/>
    <n v="-24802"/>
    <m/>
    <s v="592964.04"/>
  </r>
  <r>
    <n v="500307"/>
    <n v="2025"/>
    <s v="Direkte betaling med ekstern ID TR449157258 er gjennomført og bokført."/>
    <d v="2025-03-03T00:00:00"/>
    <m/>
    <x v="35"/>
    <x v="35"/>
    <m/>
    <m/>
    <m/>
    <m/>
    <n v="1285"/>
    <s v="Casper Riekeles"/>
    <x v="0"/>
    <x v="0"/>
    <m/>
    <m/>
    <m/>
    <m/>
    <n v="0"/>
    <s v="Ingen avgiftsbehandling"/>
    <s v="Lønnsbilag 10-2025"/>
    <n v="-630"/>
    <s v="NOK"/>
    <n v="-630"/>
    <m/>
    <s v="592334.04"/>
  </r>
  <r>
    <n v="500308"/>
    <n v="2025"/>
    <s v="Direkte betaling med ekstern ID TR449157259 er gjennomført og bokført."/>
    <d v="2025-03-03T00:00:00"/>
    <m/>
    <x v="35"/>
    <x v="35"/>
    <m/>
    <m/>
    <m/>
    <m/>
    <n v="1288"/>
    <s v="Sondre Olsen Heitmann"/>
    <x v="0"/>
    <x v="0"/>
    <m/>
    <m/>
    <m/>
    <m/>
    <n v="0"/>
    <s v="Ingen avgiftsbehandling"/>
    <s v="Lønnsbilag 10-2025"/>
    <n v="-2300"/>
    <s v="NOK"/>
    <n v="-2300"/>
    <m/>
    <s v="590034.04"/>
  </r>
  <r>
    <n v="500309"/>
    <n v="2025"/>
    <s v="Direkte betaling med ekstern ID TR449157260 er gjennomført og bokført."/>
    <d v="2025-03-03T00:00:00"/>
    <m/>
    <x v="35"/>
    <x v="35"/>
    <m/>
    <m/>
    <m/>
    <m/>
    <n v="1298"/>
    <s v="Luis Lyster"/>
    <x v="0"/>
    <x v="0"/>
    <m/>
    <m/>
    <m/>
    <m/>
    <n v="0"/>
    <s v="Ingen avgiftsbehandling"/>
    <s v="Lønnsbilag 10-2025"/>
    <n v="-3960"/>
    <s v="NOK"/>
    <n v="-3960"/>
    <m/>
    <s v="586074.04"/>
  </r>
  <r>
    <n v="500310"/>
    <n v="2025"/>
    <s v="Direkte betaling med ekstern ID TR449157261 er gjennomført og bokført."/>
    <d v="2025-03-03T00:00:00"/>
    <m/>
    <x v="35"/>
    <x v="35"/>
    <m/>
    <m/>
    <m/>
    <m/>
    <n v="1299"/>
    <s v="Katarina Zielinska"/>
    <x v="0"/>
    <x v="0"/>
    <m/>
    <m/>
    <m/>
    <m/>
    <n v="0"/>
    <s v="Ingen avgiftsbehandling"/>
    <s v="Lønnsbilag 10-2025"/>
    <n v="-35714.33"/>
    <s v="NOK"/>
    <n v="-35714.33"/>
    <m/>
    <s v="550359.71"/>
  </r>
  <r>
    <n v="500311"/>
    <n v="2025"/>
    <s v="Direkte betaling med ekstern ID TR449157262 er gjennomført og bokført."/>
    <d v="2025-03-03T00:00:00"/>
    <m/>
    <x v="35"/>
    <x v="35"/>
    <m/>
    <m/>
    <m/>
    <m/>
    <n v="1305"/>
    <s v="Brage Mikkelsen"/>
    <x v="0"/>
    <x v="0"/>
    <m/>
    <m/>
    <m/>
    <m/>
    <n v="0"/>
    <s v="Ingen avgiftsbehandling"/>
    <s v="Lønnsbilag 10-2025"/>
    <n v="-960"/>
    <s v="NOK"/>
    <n v="-960"/>
    <m/>
    <s v="549399.71"/>
  </r>
  <r>
    <n v="500312"/>
    <n v="2025"/>
    <s v="Direkte betaling med ekstern ID TR449157263 er gjennomført og bokført."/>
    <d v="2025-03-03T00:00:00"/>
    <m/>
    <x v="35"/>
    <x v="35"/>
    <m/>
    <m/>
    <m/>
    <m/>
    <n v="1307"/>
    <s v="Ben Craig Simmons"/>
    <x v="0"/>
    <x v="0"/>
    <m/>
    <m/>
    <m/>
    <m/>
    <n v="0"/>
    <s v="Ingen avgiftsbehandling"/>
    <s v="Lønnsbilag 10-2025"/>
    <n v="-27923.5"/>
    <s v="NOK"/>
    <n v="-27923.5"/>
    <m/>
    <s v="521476.21"/>
  </r>
  <r>
    <n v="500313"/>
    <n v="2025"/>
    <s v="Direkte betaling med ekstern ID TR449157264 er gjennomført og bokført."/>
    <d v="2025-03-03T00:00:00"/>
    <m/>
    <x v="35"/>
    <x v="35"/>
    <m/>
    <m/>
    <m/>
    <m/>
    <n v="1308"/>
    <s v="Henrik Falteng Jensen"/>
    <x v="0"/>
    <x v="0"/>
    <m/>
    <m/>
    <m/>
    <m/>
    <n v="0"/>
    <s v="Ingen avgiftsbehandling"/>
    <s v="Lønnsbilag 10-2025"/>
    <n v="-1540"/>
    <s v="NOK"/>
    <n v="-1540"/>
    <m/>
    <s v="519936.21"/>
  </r>
  <r>
    <n v="500314"/>
    <n v="2025"/>
    <s v="Direkte betaling med ekstern ID TR449157265 er gjennomført og bokført."/>
    <d v="2025-03-03T00:00:00"/>
    <m/>
    <x v="35"/>
    <x v="35"/>
    <m/>
    <m/>
    <m/>
    <m/>
    <n v="1317"/>
    <s v="Markus Madsen"/>
    <x v="0"/>
    <x v="0"/>
    <m/>
    <m/>
    <m/>
    <m/>
    <n v="0"/>
    <s v="Ingen avgiftsbehandling"/>
    <s v="Lønnsbilag 10-2025"/>
    <n v="-12862.2"/>
    <s v="NOK"/>
    <n v="-12862.2"/>
    <m/>
    <s v="507074.01"/>
  </r>
  <r>
    <n v="500315"/>
    <n v="2025"/>
    <s v="Direkte betaling med ekstern ID TR449157266 er gjennomført og bokført."/>
    <d v="2025-03-03T00:00:00"/>
    <m/>
    <x v="35"/>
    <x v="35"/>
    <m/>
    <m/>
    <m/>
    <m/>
    <n v="1328"/>
    <s v="Jonathan Sten Hagen"/>
    <x v="0"/>
    <x v="0"/>
    <m/>
    <m/>
    <m/>
    <m/>
    <n v="0"/>
    <s v="Ingen avgiftsbehandling"/>
    <s v="Lønnsbilag 10-2025"/>
    <n v="-6370"/>
    <s v="NOK"/>
    <n v="-6370"/>
    <m/>
    <s v="500704.01"/>
  </r>
  <r>
    <n v="500316"/>
    <n v="2025"/>
    <s v="Direkte betaling med ekstern ID TR449157257 er gjennomført og bokført."/>
    <d v="2025-03-03T00:00:00"/>
    <m/>
    <x v="35"/>
    <x v="35"/>
    <m/>
    <m/>
    <m/>
    <m/>
    <n v="1329"/>
    <s v="Oline Søderberg"/>
    <x v="0"/>
    <x v="0"/>
    <m/>
    <m/>
    <m/>
    <m/>
    <n v="0"/>
    <s v="Ingen avgiftsbehandling"/>
    <s v="Lønnsbilag 10-2025"/>
    <n v="-1075.5"/>
    <s v="NOK"/>
    <n v="-1075.5"/>
    <m/>
    <s v="499628.51"/>
  </r>
  <r>
    <n v="500317"/>
    <n v="2025"/>
    <s v="Direkte betaling med ekstern ID TR449157268 er gjennomført og bokført."/>
    <d v="2025-03-03T00:00:00"/>
    <m/>
    <x v="35"/>
    <x v="35"/>
    <m/>
    <m/>
    <m/>
    <m/>
    <n v="1330"/>
    <s v="Magnus Perger"/>
    <x v="0"/>
    <x v="0"/>
    <m/>
    <m/>
    <m/>
    <m/>
    <n v="0"/>
    <s v="Ingen avgiftsbehandling"/>
    <s v="Lønnsbilag 10-2025"/>
    <n v="-3132.75"/>
    <s v="NOK"/>
    <n v="-3132.75"/>
    <m/>
    <s v="496495.76"/>
  </r>
  <r>
    <n v="500318"/>
    <n v="2025"/>
    <s v="Direkte betaling med ekstern ID TR449157269 er gjennomført og bokført."/>
    <d v="2025-03-03T00:00:00"/>
    <m/>
    <x v="35"/>
    <x v="35"/>
    <m/>
    <m/>
    <m/>
    <m/>
    <n v="1331"/>
    <s v="Jørgen Røkke"/>
    <x v="0"/>
    <x v="0"/>
    <m/>
    <m/>
    <m/>
    <m/>
    <n v="0"/>
    <s v="Ingen avgiftsbehandling"/>
    <s v="Lønnsbilag 10-2025"/>
    <n v="-2680"/>
    <s v="NOK"/>
    <n v="-2680"/>
    <m/>
    <s v="493815.76"/>
  </r>
  <r>
    <n v="500319"/>
    <n v="2025"/>
    <s v="Direkte betaling med ekstern ID TR449157270 er gjennomført og bokført."/>
    <d v="2025-03-03T00:00:00"/>
    <m/>
    <x v="35"/>
    <x v="35"/>
    <m/>
    <m/>
    <m/>
    <m/>
    <n v="1332"/>
    <s v="Morten Hamre Køber"/>
    <x v="0"/>
    <x v="0"/>
    <m/>
    <m/>
    <m/>
    <m/>
    <n v="0"/>
    <s v="Ingen avgiftsbehandling"/>
    <s v="Lønnsbilag 10-2025"/>
    <n v="-900"/>
    <s v="NOK"/>
    <n v="-900"/>
    <m/>
    <s v="492915.76"/>
  </r>
  <r>
    <n v="500320"/>
    <n v="2025"/>
    <s v="Direkte betaling med ekstern ID TR449157271 er gjennomført og bokført."/>
    <d v="2025-03-03T00:00:00"/>
    <m/>
    <x v="35"/>
    <x v="35"/>
    <m/>
    <m/>
    <m/>
    <m/>
    <n v="1333"/>
    <s v="Elias Lande Olsen"/>
    <x v="0"/>
    <x v="0"/>
    <m/>
    <m/>
    <m/>
    <m/>
    <n v="0"/>
    <s v="Ingen avgiftsbehandling"/>
    <s v="Lønnsbilag 10-2025"/>
    <n v="-500"/>
    <s v="NOK"/>
    <n v="-500"/>
    <m/>
    <s v="492415.76"/>
  </r>
  <r>
    <n v="500321"/>
    <n v="2025"/>
    <s v="Direkte betaling med ekstern ID TR449157272 er gjennomført og bokført."/>
    <d v="2025-03-03T00:00:00"/>
    <m/>
    <x v="35"/>
    <x v="35"/>
    <m/>
    <m/>
    <m/>
    <m/>
    <n v="1334"/>
    <s v="Selma Arikan"/>
    <x v="0"/>
    <x v="0"/>
    <m/>
    <m/>
    <m/>
    <m/>
    <n v="0"/>
    <s v="Ingen avgiftsbehandling"/>
    <s v="Lønnsbilag 10-2025"/>
    <n v="-2251.1999999999998"/>
    <s v="NOK"/>
    <n v="-2251.1999999999998"/>
    <m/>
    <s v="490164.56"/>
  </r>
  <r>
    <n v="500322"/>
    <n v="2025"/>
    <s v="Direkte betaling med ekstern ID TR449157273 er gjennomført og bokført."/>
    <d v="2025-03-03T00:00:00"/>
    <m/>
    <x v="35"/>
    <x v="35"/>
    <m/>
    <m/>
    <m/>
    <m/>
    <n v="1335"/>
    <s v="Mikkel Holand Gillebo"/>
    <x v="0"/>
    <x v="0"/>
    <m/>
    <m/>
    <m/>
    <m/>
    <n v="0"/>
    <s v="Ingen avgiftsbehandling"/>
    <s v="Lønnsbilag 10-2025"/>
    <n v="-720"/>
    <s v="NOK"/>
    <n v="-720"/>
    <m/>
    <s v="489444.56"/>
  </r>
  <r>
    <n v="500323"/>
    <n v="2025"/>
    <s v="Direkte betaling med ekstern ID TR449157274 er gjennomført og bokført."/>
    <d v="2025-03-03T00:00:00"/>
    <m/>
    <x v="35"/>
    <x v="35"/>
    <m/>
    <m/>
    <m/>
    <m/>
    <n v="1337"/>
    <s v="Jens-Christian Landmark"/>
    <x v="0"/>
    <x v="0"/>
    <m/>
    <m/>
    <m/>
    <m/>
    <n v="0"/>
    <s v="Ingen avgiftsbehandling"/>
    <s v="Lønnsbilag 10-2025"/>
    <n v="-1096"/>
    <s v="NOK"/>
    <n v="-1096"/>
    <m/>
    <s v="488348.56"/>
  </r>
  <r>
    <n v="500324"/>
    <n v="2025"/>
    <s v="Direkte betaling med ekstern ID TR449157275 er gjennomført og bokført."/>
    <d v="2025-03-03T00:00:00"/>
    <m/>
    <x v="35"/>
    <x v="35"/>
    <m/>
    <m/>
    <m/>
    <m/>
    <m/>
    <s v="Sofi Kulvik"/>
    <x v="0"/>
    <x v="0"/>
    <m/>
    <m/>
    <m/>
    <m/>
    <n v="0"/>
    <s v="Ingen avgiftsbehandling"/>
    <s v="Lønnsbilag 10-2025"/>
    <n v="-46448.72"/>
    <s v="NOK"/>
    <n v="-46448.72"/>
    <m/>
    <s v="441899.84"/>
  </r>
  <r>
    <n v="500326"/>
    <n v="2025"/>
    <s v="Direkte betaling med ekstern ID TR446412009 er gjennomført og bokført."/>
    <d v="2025-03-03T00:00:00"/>
    <m/>
    <x v="35"/>
    <x v="35"/>
    <m/>
    <m/>
    <n v="20137"/>
    <s v="Baker Tilly Grimsrud &amp; Co."/>
    <m/>
    <m/>
    <x v="4"/>
    <x v="4"/>
    <m/>
    <m/>
    <m/>
    <m/>
    <n v="0"/>
    <s v="Ingen avgiftsbehandling"/>
    <s v="Betaling: Faktura nummer 14218 fra Baker Tilly Grimsrud &amp; Co.Fakturanr. 14218."/>
    <n v="-37500"/>
    <s v="NOK"/>
    <n v="-37500"/>
    <m/>
    <s v="404399.84"/>
  </r>
  <r>
    <n v="500327"/>
    <n v="2025"/>
    <s v="Direkte betaling med ekstern ID TR447337715 er gjennomført og bokført."/>
    <d v="2025-03-03T00:00:00"/>
    <m/>
    <x v="35"/>
    <x v="35"/>
    <m/>
    <m/>
    <n v="20097"/>
    <s v="Tripletex AS"/>
    <m/>
    <m/>
    <x v="4"/>
    <x v="4"/>
    <m/>
    <m/>
    <m/>
    <m/>
    <n v="0"/>
    <s v="Ingen avgiftsbehandling"/>
    <s v="Betaling: Faktura nummer 2307249 fra Tripletex AS. Fakturanr. 2307249."/>
    <n v="-8147.5"/>
    <s v="NOK"/>
    <n v="-8147.5"/>
    <m/>
    <s v="396252.34"/>
  </r>
  <r>
    <n v="500328"/>
    <n v="2025"/>
    <s v="Direkte betaling med ekstern ID TR449157255 er gjennomført og bokført."/>
    <d v="2025-03-03T00:00:00"/>
    <m/>
    <x v="35"/>
    <x v="35"/>
    <m/>
    <m/>
    <m/>
    <m/>
    <m/>
    <m/>
    <x v="0"/>
    <x v="0"/>
    <m/>
    <m/>
    <m/>
    <m/>
    <n v="0"/>
    <s v="Ingen avgiftsbehandling"/>
    <s v="Betaling: Lønnsbilag 10-2025"/>
    <n v="-80515"/>
    <s v="NOK"/>
    <n v="-80515"/>
    <m/>
    <s v="315737.34"/>
  </r>
  <r>
    <n v="406"/>
    <n v="2025"/>
    <m/>
    <d v="2025-03-03T00:00:00"/>
    <m/>
    <x v="35"/>
    <x v="35"/>
    <m/>
    <m/>
    <m/>
    <m/>
    <m/>
    <m/>
    <x v="0"/>
    <x v="0"/>
    <m/>
    <m/>
    <m/>
    <m/>
    <n v="0"/>
    <s v="Ingen avgiftsbehandling"/>
    <m/>
    <n v="-316715"/>
    <s v="NOK"/>
    <n v="-316715"/>
    <m/>
    <s v="-977.66"/>
  </r>
  <r>
    <n v="406"/>
    <n v="2025"/>
    <m/>
    <d v="2025-03-03T00:00:00"/>
    <m/>
    <x v="35"/>
    <x v="35"/>
    <m/>
    <m/>
    <m/>
    <m/>
    <m/>
    <m/>
    <x v="0"/>
    <x v="0"/>
    <m/>
    <m/>
    <m/>
    <m/>
    <n v="0"/>
    <s v="Ingen avgiftsbehandling"/>
    <m/>
    <n v="95344"/>
    <s v="NOK"/>
    <n v="95344"/>
    <m/>
    <s v="94366.34"/>
  </r>
  <r>
    <n v="406"/>
    <n v="2025"/>
    <m/>
    <d v="2025-03-03T00:00:00"/>
    <m/>
    <x v="35"/>
    <x v="35"/>
    <m/>
    <m/>
    <m/>
    <m/>
    <m/>
    <m/>
    <x v="0"/>
    <x v="0"/>
    <m/>
    <m/>
    <m/>
    <m/>
    <n v="0"/>
    <s v="Ingen avgiftsbehandling"/>
    <m/>
    <n v="91075"/>
    <s v="NOK"/>
    <n v="91075"/>
    <m/>
    <s v="185441.34"/>
  </r>
  <r>
    <n v="406"/>
    <n v="2025"/>
    <m/>
    <d v="2025-03-03T00:00:00"/>
    <m/>
    <x v="35"/>
    <x v="35"/>
    <m/>
    <m/>
    <m/>
    <m/>
    <m/>
    <m/>
    <x v="0"/>
    <x v="0"/>
    <m/>
    <m/>
    <m/>
    <m/>
    <n v="0"/>
    <s v="Ingen avgiftsbehandling"/>
    <m/>
    <n v="-74030"/>
    <s v="NOK"/>
    <n v="-74030"/>
    <m/>
    <s v="111411.34"/>
  </r>
  <r>
    <n v="406"/>
    <n v="2025"/>
    <m/>
    <d v="2025-03-03T00:00:00"/>
    <m/>
    <x v="35"/>
    <x v="35"/>
    <m/>
    <m/>
    <m/>
    <m/>
    <m/>
    <m/>
    <x v="0"/>
    <x v="0"/>
    <m/>
    <m/>
    <m/>
    <m/>
    <n v="0"/>
    <s v="Ingen avgiftsbehandling"/>
    <m/>
    <n v="71805"/>
    <s v="NOK"/>
    <n v="71805"/>
    <m/>
    <s v="183216.34"/>
  </r>
  <r>
    <n v="406"/>
    <n v="2025"/>
    <m/>
    <d v="2025-03-03T00:00:00"/>
    <m/>
    <x v="35"/>
    <x v="35"/>
    <m/>
    <m/>
    <m/>
    <m/>
    <m/>
    <m/>
    <x v="0"/>
    <x v="0"/>
    <m/>
    <m/>
    <m/>
    <m/>
    <n v="0"/>
    <s v="Ingen avgiftsbehandling"/>
    <m/>
    <n v="63263"/>
    <s v="NOK"/>
    <n v="63263"/>
    <m/>
    <s v="246479.34"/>
  </r>
  <r>
    <n v="406"/>
    <n v="2025"/>
    <m/>
    <d v="2025-03-03T00:00:00"/>
    <m/>
    <x v="35"/>
    <x v="35"/>
    <m/>
    <m/>
    <m/>
    <m/>
    <m/>
    <m/>
    <x v="0"/>
    <x v="0"/>
    <m/>
    <m/>
    <m/>
    <m/>
    <n v="0"/>
    <s v="Ingen avgiftsbehandling"/>
    <m/>
    <n v="28700"/>
    <s v="NOK"/>
    <n v="28700"/>
    <m/>
    <s v="275179.34"/>
  </r>
  <r>
    <n v="406"/>
    <n v="2025"/>
    <m/>
    <d v="2025-03-03T00:00:00"/>
    <m/>
    <x v="35"/>
    <x v="35"/>
    <m/>
    <m/>
    <m/>
    <m/>
    <m/>
    <m/>
    <x v="0"/>
    <x v="0"/>
    <m/>
    <m/>
    <m/>
    <m/>
    <n v="0"/>
    <s v="Ingen avgiftsbehandling"/>
    <m/>
    <n v="21988"/>
    <s v="NOK"/>
    <n v="21988"/>
    <m/>
    <s v="297167.34"/>
  </r>
  <r>
    <n v="406"/>
    <n v="2025"/>
    <m/>
    <d v="2025-03-03T00:00:00"/>
    <m/>
    <x v="35"/>
    <x v="35"/>
    <m/>
    <m/>
    <m/>
    <m/>
    <m/>
    <m/>
    <x v="0"/>
    <x v="0"/>
    <m/>
    <m/>
    <m/>
    <m/>
    <n v="0"/>
    <s v="Ingen avgiftsbehandling"/>
    <m/>
    <n v="-12000"/>
    <s v="NOK"/>
    <n v="-12000"/>
    <m/>
    <s v="285167.34"/>
  </r>
  <r>
    <n v="457"/>
    <n v="2025"/>
    <m/>
    <d v="2025-03-03T00:00:00"/>
    <m/>
    <x v="35"/>
    <x v="35"/>
    <m/>
    <m/>
    <m/>
    <m/>
    <m/>
    <m/>
    <x v="0"/>
    <x v="0"/>
    <m/>
    <m/>
    <m/>
    <m/>
    <n v="0"/>
    <s v="Ingen avgiftsbehandling"/>
    <m/>
    <n v="-44875"/>
    <s v="NOK"/>
    <n v="-44875"/>
    <m/>
    <s v="240292.34"/>
  </r>
  <r>
    <n v="635"/>
    <n v="2025"/>
    <s v="gebyrer"/>
    <d v="2025-03-03T00:00:00"/>
    <m/>
    <x v="35"/>
    <x v="35"/>
    <m/>
    <m/>
    <m/>
    <m/>
    <m/>
    <m/>
    <x v="4"/>
    <x v="4"/>
    <m/>
    <m/>
    <m/>
    <m/>
    <n v="0"/>
    <s v="Ingen avgiftsbehandling"/>
    <s v="gebyrer"/>
    <n v="-3421.5"/>
    <s v="NOK"/>
    <n v="-3421.5"/>
    <m/>
    <s v="236870.84"/>
  </r>
  <r>
    <n v="642"/>
    <n v="2025"/>
    <s v="Legat.pdf"/>
    <d v="2025-03-04T00:00:00"/>
    <m/>
    <x v="35"/>
    <x v="35"/>
    <m/>
    <m/>
    <m/>
    <m/>
    <m/>
    <m/>
    <x v="4"/>
    <x v="4"/>
    <m/>
    <m/>
    <m/>
    <m/>
    <n v="0"/>
    <s v="Ingen avgiftsbehandling"/>
    <s v="Legat.pdf"/>
    <n v="40000"/>
    <s v="NOK"/>
    <n v="40000"/>
    <m/>
    <s v="276870.84"/>
  </r>
  <r>
    <n v="500330"/>
    <n v="2025"/>
    <s v="Direkte betaling med ekstern ID TR446425417 er gjennomført og bokført."/>
    <d v="2025-03-05T00:00:00"/>
    <m/>
    <x v="35"/>
    <x v="35"/>
    <m/>
    <m/>
    <n v="20385"/>
    <s v="SVE Profilgaver AS"/>
    <m/>
    <m/>
    <x v="8"/>
    <x v="8"/>
    <m/>
    <m/>
    <m/>
    <m/>
    <n v="0"/>
    <s v="Ingen avgiftsbehandling"/>
    <s v="Betaling: Faktura nummer 122188 fra SVE Profilgaver AS. Fakturanr. 122188."/>
    <n v="-9673.8799999999992"/>
    <s v="NOK"/>
    <n v="-9673.8799999999992"/>
    <m/>
    <s v="267196.96"/>
  </r>
  <r>
    <n v="808"/>
    <n v="2025"/>
    <s v="1920.pdf"/>
    <d v="2025-03-06T00:00:00"/>
    <m/>
    <x v="35"/>
    <x v="35"/>
    <m/>
    <m/>
    <m/>
    <m/>
    <m/>
    <m/>
    <x v="4"/>
    <x v="4"/>
    <m/>
    <m/>
    <m/>
    <m/>
    <n v="0"/>
    <s v="Ingen avgiftsbehandling"/>
    <s v="Adobe og microsfo"/>
    <n v="-168.75"/>
    <s v="NOK"/>
    <n v="-168.75"/>
    <m/>
    <s v="267028.21"/>
  </r>
  <r>
    <n v="636"/>
    <n v="2025"/>
    <s v="Payex -rubic"/>
    <d v="2025-03-07T00:00:00"/>
    <m/>
    <x v="35"/>
    <x v="35"/>
    <n v="10036"/>
    <s v="Rubic AS"/>
    <m/>
    <m/>
    <m/>
    <m/>
    <x v="0"/>
    <x v="0"/>
    <m/>
    <m/>
    <m/>
    <m/>
    <n v="0"/>
    <s v="Ingen avgiftsbehandling"/>
    <s v="Payex -rubic"/>
    <n v="117802.55"/>
    <s v="NOK"/>
    <n v="117802.55"/>
    <m/>
    <s v="384830.76"/>
  </r>
  <r>
    <n v="636"/>
    <n v="2025"/>
    <s v="Payex -rubic"/>
    <d v="2025-03-07T00:00:00"/>
    <m/>
    <x v="35"/>
    <x v="35"/>
    <n v="10036"/>
    <s v="Rubic AS"/>
    <m/>
    <m/>
    <m/>
    <m/>
    <x v="0"/>
    <x v="0"/>
    <m/>
    <m/>
    <m/>
    <m/>
    <n v="0"/>
    <s v="Ingen avgiftsbehandling"/>
    <s v="Payex -rubic"/>
    <n v="29992.5"/>
    <s v="NOK"/>
    <n v="29992.5"/>
    <m/>
    <s v="414823.26"/>
  </r>
  <r>
    <n v="500331"/>
    <n v="2025"/>
    <s v="Direkte betaling med ekstern ID TR449157256 er gjennomført og bokført."/>
    <d v="2025-03-10T00:00:00"/>
    <m/>
    <x v="35"/>
    <x v="35"/>
    <m/>
    <m/>
    <m/>
    <m/>
    <m/>
    <m/>
    <x v="0"/>
    <x v="0"/>
    <m/>
    <m/>
    <m/>
    <m/>
    <n v="0"/>
    <s v="Ingen avgiftsbehandling"/>
    <s v="Betaling: Mva-melding, Januar - Desember, Alminnelig næring"/>
    <n v="-81625"/>
    <s v="NOK"/>
    <n v="-81625"/>
    <m/>
    <s v="333198.26"/>
  </r>
  <r>
    <n v="406"/>
    <n v="2025"/>
    <m/>
    <d v="2025-03-10T00:00:00"/>
    <m/>
    <x v="35"/>
    <x v="35"/>
    <m/>
    <m/>
    <m/>
    <m/>
    <m/>
    <m/>
    <x v="0"/>
    <x v="0"/>
    <m/>
    <m/>
    <m/>
    <m/>
    <n v="0"/>
    <s v="Ingen avgiftsbehandling"/>
    <m/>
    <n v="-50000"/>
    <s v="NOK"/>
    <n v="-50000"/>
    <m/>
    <s v="283198.26"/>
  </r>
  <r>
    <n v="808"/>
    <n v="2025"/>
    <s v="1920.pdf"/>
    <d v="2025-03-10T00:00:00"/>
    <m/>
    <x v="35"/>
    <x v="35"/>
    <m/>
    <m/>
    <m/>
    <m/>
    <m/>
    <m/>
    <x v="4"/>
    <x v="4"/>
    <m/>
    <m/>
    <m/>
    <m/>
    <n v="0"/>
    <s v="Ingen avgiftsbehandling"/>
    <s v="Adobe og microsfo"/>
    <n v="-20"/>
    <s v="NOK"/>
    <n v="-20"/>
    <m/>
    <s v="283178.26"/>
  </r>
  <r>
    <n v="500337"/>
    <n v="2025"/>
    <s v="Direkte betaling med ekstern ID TR451823440 er gjennomført og bokført."/>
    <d v="2025-03-11T00:00:00"/>
    <m/>
    <x v="35"/>
    <x v="35"/>
    <m/>
    <m/>
    <n v="20035"/>
    <s v="Steadyreadygo Banaszkiewicz"/>
    <m/>
    <m/>
    <x v="4"/>
    <x v="4"/>
    <m/>
    <m/>
    <m/>
    <m/>
    <n v="0"/>
    <s v="Ingen avgiftsbehandling"/>
    <s v="Betaling: HS: Fakture for vaske. Fakturanr. 1156."/>
    <n v="-9750"/>
    <s v="NOK"/>
    <n v="-9750"/>
    <m/>
    <s v="273428.26"/>
  </r>
  <r>
    <n v="406"/>
    <n v="2025"/>
    <m/>
    <d v="2025-03-13T00:00:00"/>
    <m/>
    <x v="35"/>
    <x v="35"/>
    <m/>
    <m/>
    <m/>
    <m/>
    <m/>
    <m/>
    <x v="0"/>
    <x v="0"/>
    <m/>
    <m/>
    <m/>
    <m/>
    <n v="0"/>
    <s v="Ingen avgiftsbehandling"/>
    <m/>
    <n v="-46989"/>
    <s v="NOK"/>
    <n v="-46989"/>
    <m/>
    <s v="226439.26"/>
  </r>
  <r>
    <n v="406"/>
    <n v="2025"/>
    <m/>
    <d v="2025-03-13T00:00:00"/>
    <m/>
    <x v="35"/>
    <x v="35"/>
    <m/>
    <m/>
    <m/>
    <m/>
    <m/>
    <m/>
    <x v="0"/>
    <x v="0"/>
    <m/>
    <m/>
    <m/>
    <m/>
    <n v="0"/>
    <s v="Ingen avgiftsbehandling"/>
    <m/>
    <n v="-12715"/>
    <s v="NOK"/>
    <n v="-12715"/>
    <m/>
    <s v="213724.26"/>
  </r>
  <r>
    <n v="406"/>
    <n v="2025"/>
    <m/>
    <d v="2025-03-13T00:00:00"/>
    <m/>
    <x v="35"/>
    <x v="35"/>
    <m/>
    <m/>
    <m/>
    <m/>
    <m/>
    <m/>
    <x v="0"/>
    <x v="0"/>
    <m/>
    <m/>
    <m/>
    <m/>
    <n v="0"/>
    <s v="Ingen avgiftsbehandling"/>
    <m/>
    <n v="-975"/>
    <s v="NOK"/>
    <n v="-975"/>
    <m/>
    <s v="212749.26"/>
  </r>
  <r>
    <n v="457"/>
    <n v="2025"/>
    <m/>
    <d v="2025-03-13T00:00:00"/>
    <m/>
    <x v="35"/>
    <x v="35"/>
    <m/>
    <m/>
    <m/>
    <m/>
    <m/>
    <m/>
    <x v="0"/>
    <x v="0"/>
    <m/>
    <m/>
    <m/>
    <m/>
    <n v="0"/>
    <s v="Ingen avgiftsbehandling"/>
    <m/>
    <n v="-3900"/>
    <s v="NOK"/>
    <n v="-3900"/>
    <m/>
    <s v="208849.26"/>
  </r>
  <r>
    <n v="500359"/>
    <n v="2025"/>
    <s v="Direkte betaling med ekstern ID TR451843782 er gjennomført og bokført."/>
    <d v="2025-03-14T00:00:00"/>
    <m/>
    <x v="35"/>
    <x v="35"/>
    <m/>
    <m/>
    <n v="20001"/>
    <s v="B&amp;g Regnskap AS"/>
    <m/>
    <m/>
    <x v="4"/>
    <x v="4"/>
    <m/>
    <m/>
    <m/>
    <m/>
    <n v="0"/>
    <s v="Ingen avgiftsbehandling"/>
    <s v="Betaling: Faktura nummer 103142 fra B&amp;g Regnskap AS. Fakturanr. 103142."/>
    <n v="-28953.13"/>
    <s v="NOK"/>
    <n v="-28953.13"/>
    <m/>
    <s v="179896.13"/>
  </r>
  <r>
    <n v="500364"/>
    <n v="2025"/>
    <s v="Direkte betaling med ekstern ID TR449157939 er gjennomført og bokført."/>
    <d v="2025-03-17T00:00:00"/>
    <m/>
    <x v="35"/>
    <x v="35"/>
    <m/>
    <m/>
    <m/>
    <m/>
    <m/>
    <m/>
    <x v="0"/>
    <x v="0"/>
    <m/>
    <m/>
    <m/>
    <m/>
    <n v="0"/>
    <s v="Ingen avgiftsbehandling"/>
    <s v="Betaling: Terminoppgave januar-februar 2025"/>
    <n v="-97774"/>
    <s v="NOK"/>
    <n v="-97774"/>
    <m/>
    <s v="82122.13"/>
  </r>
  <r>
    <n v="500367"/>
    <n v="2025"/>
    <s v="Direkte betaling med ekstern ID TR451823441 er gjennomført og bokført."/>
    <d v="2025-03-17T00:00:00"/>
    <m/>
    <x v="35"/>
    <x v="35"/>
    <m/>
    <m/>
    <n v="20004"/>
    <s v="Talkmore AS"/>
    <m/>
    <m/>
    <x v="4"/>
    <x v="4"/>
    <m/>
    <m/>
    <m/>
    <m/>
    <n v="0"/>
    <s v="Ingen avgiftsbehandling"/>
    <s v="Betaling: HS, telefon. Fakturanr. 55667218."/>
    <n v="-527.20000000000005"/>
    <s v="NOK"/>
    <n v="-527.20000000000005"/>
    <m/>
    <s v="81594.93"/>
  </r>
  <r>
    <n v="500371"/>
    <n v="2025"/>
    <s v="Direkte betaling med ekstern ID TR451843783 er gjennomført og bokført."/>
    <d v="2025-03-18T00:00:00"/>
    <m/>
    <x v="35"/>
    <x v="35"/>
    <m/>
    <m/>
    <n v="20147"/>
    <s v="Visma Software AS"/>
    <m/>
    <m/>
    <x v="4"/>
    <x v="4"/>
    <m/>
    <m/>
    <m/>
    <m/>
    <n v="0"/>
    <s v="Ingen avgiftsbehandling"/>
    <s v="Betaling: Faktura nummer 00646564 fra Visma Software AS. Fakturanr. 00646564."/>
    <n v="-2171.25"/>
    <s v="NOK"/>
    <n v="-2171.25"/>
    <m/>
    <s v="79423.68"/>
  </r>
  <r>
    <n v="425"/>
    <n v="2025"/>
    <s v="HS, årsmøte"/>
    <d v="2025-03-18T00:00:00"/>
    <m/>
    <x v="35"/>
    <x v="35"/>
    <m/>
    <m/>
    <m/>
    <m/>
    <m/>
    <s v="Sofi Kulvik"/>
    <x v="4"/>
    <x v="4"/>
    <m/>
    <m/>
    <m/>
    <m/>
    <n v="0"/>
    <s v="Ingen avgiftsbehandling"/>
    <s v="HS, årsmøte"/>
    <n v="-985.6"/>
    <s v="NOK"/>
    <n v="-985.6"/>
    <m/>
    <s v="78438.08"/>
  </r>
  <r>
    <n v="500372"/>
    <n v="2025"/>
    <s v="Direkte betaling med ekstern ID TR451823442 er gjennomført og bokført."/>
    <d v="2025-03-19T00:00:00"/>
    <m/>
    <x v="35"/>
    <x v="35"/>
    <m/>
    <m/>
    <n v="20258"/>
    <s v="Drammen Papir Engros AS"/>
    <m/>
    <m/>
    <x v="4"/>
    <x v="4"/>
    <m/>
    <m/>
    <m/>
    <m/>
    <n v="0"/>
    <s v="Ingen avgiftsbehandling"/>
    <s v="Betaling: Faktura nummer 9041205799 fra Drammen Papir Engros AS. Fakturanr. 9041205799."/>
    <n v="-142.61000000000001"/>
    <s v="NOK"/>
    <n v="-142.61000000000001"/>
    <m/>
    <s v="78295.47"/>
  </r>
  <r>
    <n v="420"/>
    <n v="2025"/>
    <s v="HS møte"/>
    <d v="2025-03-19T00:00:00"/>
    <m/>
    <x v="35"/>
    <x v="35"/>
    <m/>
    <m/>
    <m/>
    <m/>
    <m/>
    <s v="Sofi Kulvik"/>
    <x v="4"/>
    <x v="4"/>
    <m/>
    <m/>
    <m/>
    <m/>
    <n v="0"/>
    <s v="Ingen avgiftsbehandling"/>
    <s v="HS møte"/>
    <n v="-74.900000000000006"/>
    <s v="NOK"/>
    <n v="-74.900000000000006"/>
    <m/>
    <s v="78220.57"/>
  </r>
  <r>
    <n v="500373"/>
    <n v="2025"/>
    <s v="Direkte betaling med ekstern ID TR451823443 er gjennomført og bokført."/>
    <d v="2025-03-20T00:00:00"/>
    <m/>
    <x v="35"/>
    <x v="35"/>
    <m/>
    <m/>
    <n v="20012"/>
    <s v="DNB Livsforsikring AS"/>
    <m/>
    <m/>
    <x v="4"/>
    <x v="4"/>
    <m/>
    <m/>
    <m/>
    <m/>
    <n v="0"/>
    <s v="Ingen avgiftsbehandling"/>
    <s v="Betaling: Faktura nummer F0004190364 fra DNB Livsforsikring AS. Fakturanr. F0004190364."/>
    <n v="-12048.06"/>
    <s v="NOK"/>
    <n v="-12048.06"/>
    <m/>
    <s v="66172.51"/>
  </r>
  <r>
    <n v="500377"/>
    <n v="2025"/>
    <s v="Direkte betaling med ekstern ID TR451823444 er gjennomført og bokført."/>
    <d v="2025-03-21T00:00:00"/>
    <m/>
    <x v="35"/>
    <x v="35"/>
    <m/>
    <m/>
    <n v="20094"/>
    <s v="Bærum Kommune"/>
    <m/>
    <m/>
    <x v="4"/>
    <x v="4"/>
    <m/>
    <m/>
    <m/>
    <m/>
    <n v="0"/>
    <s v="Ingen avgiftsbehandling"/>
    <s v="Betaling: Faktura nummer 70473249 fra Bærum Kommune. Fakturanr. 70473249."/>
    <n v="-50"/>
    <s v="NOK"/>
    <n v="-50"/>
    <m/>
    <s v="66122.51"/>
  </r>
  <r>
    <n v="456"/>
    <n v="2025"/>
    <m/>
    <d v="2025-03-21T00:00:00"/>
    <m/>
    <x v="35"/>
    <x v="35"/>
    <m/>
    <m/>
    <m/>
    <m/>
    <m/>
    <m/>
    <x v="0"/>
    <x v="0"/>
    <m/>
    <m/>
    <m/>
    <m/>
    <n v="0"/>
    <s v="Ingen avgiftsbehandling"/>
    <m/>
    <n v="-50000"/>
    <s v="NOK"/>
    <n v="-50000"/>
    <m/>
    <s v="16122.51"/>
  </r>
  <r>
    <n v="636"/>
    <n v="2025"/>
    <s v="Payex -rubic"/>
    <d v="2025-03-21T00:00:00"/>
    <m/>
    <x v="35"/>
    <x v="35"/>
    <n v="10036"/>
    <s v="Rubic AS"/>
    <m/>
    <m/>
    <m/>
    <m/>
    <x v="0"/>
    <x v="0"/>
    <m/>
    <m/>
    <m/>
    <m/>
    <n v="0"/>
    <s v="Ingen avgiftsbehandling"/>
    <s v="Payex -rubic"/>
    <n v="101010.81"/>
    <s v="NOK"/>
    <n v="101010.81"/>
    <m/>
    <s v="117133.32"/>
  </r>
  <r>
    <n v="636"/>
    <n v="2025"/>
    <s v="Payex -rubic"/>
    <d v="2025-03-21T00:00:00"/>
    <m/>
    <x v="35"/>
    <x v="35"/>
    <n v="10036"/>
    <s v="Rubic AS"/>
    <m/>
    <m/>
    <m/>
    <m/>
    <x v="0"/>
    <x v="0"/>
    <m/>
    <m/>
    <m/>
    <m/>
    <n v="0"/>
    <s v="Ingen avgiftsbehandling"/>
    <s v="Payex -rubic"/>
    <n v="45292.5"/>
    <s v="NOK"/>
    <n v="45292.5"/>
    <m/>
    <s v="162425.82"/>
  </r>
  <r>
    <n v="500383"/>
    <n v="2025"/>
    <s v="Direkte betaling med ekstern ID TR447337716 er gjennomført og bokført."/>
    <d v="2025-03-24T00:00:00"/>
    <m/>
    <x v="35"/>
    <x v="35"/>
    <m/>
    <m/>
    <n v="20273"/>
    <s v="If Skadeforsikring NUF"/>
    <m/>
    <m/>
    <x v="4"/>
    <x v="4"/>
    <m/>
    <m/>
    <m/>
    <m/>
    <n v="0"/>
    <s v="Ingen avgiftsbehandling"/>
    <s v="Betaling: Faktura nummer 84504480926 fra If Skadeforsikring NUF. Fakturanr. 84504480926."/>
    <n v="-4542"/>
    <s v="NOK"/>
    <n v="-4542"/>
    <m/>
    <s v="157883.82"/>
  </r>
  <r>
    <n v="500387"/>
    <n v="2025"/>
    <s v="Direkte betaling med ekstern ID TR455478928 er gjennomført og bokført."/>
    <d v="2025-03-24T00:00:00"/>
    <m/>
    <x v="35"/>
    <x v="35"/>
    <m/>
    <m/>
    <n v="20415"/>
    <s v="Ivar Barstad"/>
    <m/>
    <m/>
    <x v="4"/>
    <x v="4"/>
    <m/>
    <m/>
    <m/>
    <m/>
    <n v="0"/>
    <s v="Ingen avgiftsbehandling"/>
    <s v="Betaling: Ivar barstad HS gave. Fakturanr. utlegg gave."/>
    <n v="-350"/>
    <s v="NOK"/>
    <n v="-350"/>
    <m/>
    <s v="157533.82"/>
  </r>
  <r>
    <n v="500388"/>
    <n v="2025"/>
    <s v="Direkte betaling med ekstern ID TR455478929 er gjennomført og bokført."/>
    <d v="2025-03-24T00:00:00"/>
    <m/>
    <x v="35"/>
    <x v="35"/>
    <m/>
    <m/>
    <n v="20029"/>
    <s v="Viken Fiber AS"/>
    <m/>
    <m/>
    <x v="4"/>
    <x v="4"/>
    <m/>
    <m/>
    <m/>
    <m/>
    <n v="0"/>
    <s v="Ingen avgiftsbehandling"/>
    <s v="Betaling: HS, telefon. Fakturanr. 23810707."/>
    <n v="-1079"/>
    <s v="NOK"/>
    <n v="-1079"/>
    <m/>
    <s v="156454.82"/>
  </r>
  <r>
    <n v="640"/>
    <n v="2025"/>
    <s v="Betaling: Faktura nummer 1112 til Globus Event Astri Østvik Morin (10064)"/>
    <d v="2025-03-24T00:00:00"/>
    <m/>
    <x v="35"/>
    <x v="35"/>
    <n v="10064"/>
    <s v="Globus Event Astri Østvik Morin"/>
    <m/>
    <m/>
    <m/>
    <s v="Sofi Kulvik"/>
    <x v="4"/>
    <x v="4"/>
    <m/>
    <m/>
    <m/>
    <m/>
    <n v="0"/>
    <s v="Ingen avgiftsbehandling"/>
    <s v="Betaling: Faktura nummer 1112 til Globus Event Astri Østvik Morin (10064)"/>
    <n v="2100"/>
    <s v="NOK"/>
    <n v="2100"/>
    <m/>
    <s v="158554.82"/>
  </r>
  <r>
    <n v="813"/>
    <n v="2025"/>
    <s v="Brev til klubb om tildeling av Inkludering IL  midler 2025.pdf"/>
    <d v="2025-03-24T00:00:00"/>
    <m/>
    <x v="35"/>
    <x v="35"/>
    <m/>
    <m/>
    <m/>
    <m/>
    <m/>
    <m/>
    <x v="5"/>
    <x v="5"/>
    <m/>
    <m/>
    <m/>
    <m/>
    <n v="0"/>
    <s v="Ingen avgiftsbehandling"/>
    <s v="Brev til klubb om tildeling av Inkludering IL  midler 2025.pdf"/>
    <n v="15000"/>
    <s v="NOK"/>
    <n v="15000"/>
    <m/>
    <s v="173554.82"/>
  </r>
  <r>
    <n v="812"/>
    <n v="2025"/>
    <s v="Sparebankstiftelsen"/>
    <d v="2025-03-24T00:00:00"/>
    <m/>
    <x v="35"/>
    <x v="35"/>
    <m/>
    <m/>
    <m/>
    <m/>
    <m/>
    <m/>
    <x v="5"/>
    <x v="5"/>
    <m/>
    <m/>
    <m/>
    <m/>
    <n v="0"/>
    <s v="Ingen avgiftsbehandling"/>
    <s v="Sparebankstiftelsen"/>
    <n v="50000"/>
    <s v="NOK"/>
    <n v="50000"/>
    <m/>
    <s v="223554.82"/>
  </r>
  <r>
    <n v="456"/>
    <n v="2025"/>
    <m/>
    <d v="2025-03-25T00:00:00"/>
    <m/>
    <x v="35"/>
    <x v="35"/>
    <m/>
    <m/>
    <m/>
    <m/>
    <m/>
    <m/>
    <x v="0"/>
    <x v="0"/>
    <m/>
    <m/>
    <m/>
    <m/>
    <n v="0"/>
    <s v="Ingen avgiftsbehandling"/>
    <m/>
    <n v="1800"/>
    <s v="NOK"/>
    <n v="1800"/>
    <m/>
    <s v="225354.82"/>
  </r>
  <r>
    <n v="521"/>
    <n v="2025"/>
    <s v="HS: Kvittering for blomsterbestilling - Ordrenummer 3905398"/>
    <d v="2025-03-26T00:00:00"/>
    <m/>
    <x v="35"/>
    <x v="35"/>
    <m/>
    <m/>
    <m/>
    <m/>
    <m/>
    <s v="Sofi Kulvik"/>
    <x v="4"/>
    <x v="4"/>
    <m/>
    <m/>
    <m/>
    <m/>
    <n v="0"/>
    <s v="Ingen avgiftsbehandling"/>
    <s v="HS: Kvittering for blomsterbestilling - Ordrenummer 3905398"/>
    <n v="-475"/>
    <s v="NOK"/>
    <n v="-475"/>
    <m/>
    <s v="224879.82"/>
  </r>
  <r>
    <n v="456"/>
    <n v="2025"/>
    <m/>
    <d v="2025-03-26T00:00:00"/>
    <m/>
    <x v="35"/>
    <x v="35"/>
    <m/>
    <m/>
    <m/>
    <m/>
    <m/>
    <m/>
    <x v="0"/>
    <x v="0"/>
    <m/>
    <m/>
    <m/>
    <m/>
    <n v="0"/>
    <s v="Ingen avgiftsbehandling"/>
    <m/>
    <n v="-111506"/>
    <s v="NOK"/>
    <n v="-111506"/>
    <m/>
    <s v="113373.82"/>
  </r>
  <r>
    <n v="456"/>
    <n v="2025"/>
    <m/>
    <d v="2025-03-26T00:00:00"/>
    <m/>
    <x v="35"/>
    <x v="35"/>
    <m/>
    <m/>
    <m/>
    <m/>
    <m/>
    <m/>
    <x v="0"/>
    <x v="0"/>
    <m/>
    <m/>
    <m/>
    <m/>
    <n v="0"/>
    <s v="Ingen avgiftsbehandling"/>
    <m/>
    <n v="-11413.93"/>
    <s v="NOK"/>
    <n v="-11413.93"/>
    <m/>
    <s v="101959.89"/>
  </r>
  <r>
    <n v="456"/>
    <n v="2025"/>
    <m/>
    <d v="2025-03-26T00:00:00"/>
    <m/>
    <x v="35"/>
    <x v="35"/>
    <m/>
    <m/>
    <m/>
    <m/>
    <m/>
    <m/>
    <x v="0"/>
    <x v="0"/>
    <m/>
    <m/>
    <m/>
    <m/>
    <n v="0"/>
    <s v="Ingen avgiftsbehandling"/>
    <m/>
    <n v="-975"/>
    <s v="NOK"/>
    <n v="-975"/>
    <m/>
    <s v="100984.89"/>
  </r>
  <r>
    <n v="457"/>
    <n v="2025"/>
    <m/>
    <d v="2025-03-26T00:00:00"/>
    <m/>
    <x v="35"/>
    <x v="35"/>
    <m/>
    <m/>
    <m/>
    <m/>
    <m/>
    <m/>
    <x v="0"/>
    <x v="0"/>
    <m/>
    <m/>
    <m/>
    <m/>
    <n v="0"/>
    <s v="Ingen avgiftsbehandling"/>
    <m/>
    <n v="-7812.5"/>
    <s v="NOK"/>
    <n v="-7812.5"/>
    <m/>
    <s v="93172.39"/>
  </r>
  <r>
    <n v="814"/>
    <n v="2025"/>
    <s v="Bærum idrettsråd, feil, refundert i mai"/>
    <d v="2025-03-28T00:00:00"/>
    <m/>
    <x v="35"/>
    <x v="35"/>
    <n v="10063"/>
    <s v="Bærum idrettstråd"/>
    <m/>
    <m/>
    <m/>
    <m/>
    <x v="0"/>
    <x v="0"/>
    <m/>
    <m/>
    <m/>
    <m/>
    <n v="0"/>
    <s v="Ingen avgiftsbehandling"/>
    <s v="Bærum idrettsråd, feil, refundert i mai"/>
    <n v="13375"/>
    <s v="NOK"/>
    <n v="13375"/>
    <m/>
    <s v="106547.39"/>
  </r>
  <r>
    <n v="631"/>
    <n v="2025"/>
    <s v="Bærum kommune"/>
    <d v="2025-03-31T00:00:00"/>
    <m/>
    <x v="35"/>
    <x v="35"/>
    <n v="10005"/>
    <s v="Bærum Kommune"/>
    <m/>
    <m/>
    <m/>
    <m/>
    <x v="0"/>
    <x v="0"/>
    <m/>
    <m/>
    <m/>
    <m/>
    <n v="0"/>
    <s v="Ingen avgiftsbehandling"/>
    <s v="Bærum kommune"/>
    <n v="24620"/>
    <s v="NOK"/>
    <n v="24620"/>
    <m/>
    <s v="131167.39"/>
  </r>
  <r>
    <n v="635"/>
    <n v="2025"/>
    <s v="gebyrer"/>
    <d v="2025-03-31T00:00:00"/>
    <m/>
    <x v="35"/>
    <x v="35"/>
    <m/>
    <m/>
    <m/>
    <m/>
    <m/>
    <m/>
    <x v="4"/>
    <x v="4"/>
    <m/>
    <m/>
    <m/>
    <m/>
    <n v="0"/>
    <s v="Ingen avgiftsbehandling"/>
    <s v="gebyrer"/>
    <n v="-120"/>
    <s v="NOK"/>
    <n v="-120"/>
    <m/>
    <s v="131047.39"/>
  </r>
  <r>
    <n v="641"/>
    <n v="2025"/>
    <s v="Betaling: Faktura nummer 1111 til Bærum og omegn Hesteavlsforening (10072)"/>
    <d v="2025-03-31T00:00:00"/>
    <m/>
    <x v="35"/>
    <x v="35"/>
    <n v="10072"/>
    <s v="Bærum og omegn Hesteavlsforening"/>
    <m/>
    <m/>
    <m/>
    <s v="Sofi Kulvik"/>
    <x v="4"/>
    <x v="4"/>
    <m/>
    <m/>
    <m/>
    <m/>
    <n v="0"/>
    <s v="Ingen avgiftsbehandling"/>
    <s v="Betaling: Faktura nummer 1111 til Bærum og omegn Hesteavlsforening (10072)"/>
    <n v="2100"/>
    <s v="NOK"/>
    <n v="2100"/>
    <m/>
    <s v="133147.39"/>
  </r>
  <r>
    <n v="500415"/>
    <n v="2025"/>
    <s v="Direkte betaling med ekstern ID TR458090040 er gjennomført og bokført."/>
    <d v="2025-04-01T00:00:00"/>
    <m/>
    <x v="35"/>
    <x v="35"/>
    <m/>
    <m/>
    <m/>
    <m/>
    <n v="77"/>
    <s v="Christopher Dehn"/>
    <x v="0"/>
    <x v="0"/>
    <m/>
    <m/>
    <m/>
    <m/>
    <n v="0"/>
    <s v="Ingen avgiftsbehandling"/>
    <s v="Lønnsbilag 11-2025"/>
    <n v="-17548.5"/>
    <s v="NOK"/>
    <n v="-17548.5"/>
    <m/>
    <s v="115598.89"/>
  </r>
  <r>
    <n v="500416"/>
    <n v="2025"/>
    <s v="Direkte betaling med ekstern ID TR458090041 er gjennomført og bokført."/>
    <d v="2025-04-01T00:00:00"/>
    <m/>
    <x v="35"/>
    <x v="35"/>
    <m/>
    <m/>
    <m/>
    <m/>
    <n v="134"/>
    <s v="Andreas Kristiansen Olsen"/>
    <x v="0"/>
    <x v="0"/>
    <m/>
    <m/>
    <m/>
    <m/>
    <n v="0"/>
    <s v="Ingen avgiftsbehandling"/>
    <s v="Lønnsbilag 11-2025"/>
    <n v="-5572"/>
    <s v="NOK"/>
    <n v="-5572"/>
    <m/>
    <s v="110026.89"/>
  </r>
  <r>
    <n v="500417"/>
    <n v="2025"/>
    <s v="Direkte betaling med ekstern ID TR458090042 er gjennomført og bokført."/>
    <d v="2025-04-01T00:00:00"/>
    <m/>
    <x v="35"/>
    <x v="35"/>
    <m/>
    <m/>
    <m/>
    <m/>
    <n v="1217"/>
    <s v="Hezar Salih"/>
    <x v="0"/>
    <x v="0"/>
    <m/>
    <m/>
    <m/>
    <m/>
    <n v="0"/>
    <s v="Ingen avgiftsbehandling"/>
    <s v="Lønnsbilag 11-2025"/>
    <n v="-3016"/>
    <s v="NOK"/>
    <n v="-3016"/>
    <m/>
    <s v="107010.89"/>
  </r>
  <r>
    <n v="500418"/>
    <n v="2025"/>
    <s v="Direkte betaling med ekstern ID TR458090043 er gjennomført og bokført."/>
    <d v="2025-04-01T00:00:00"/>
    <m/>
    <x v="35"/>
    <x v="35"/>
    <m/>
    <m/>
    <m/>
    <m/>
    <n v="1223"/>
    <s v="Mads Sundbye"/>
    <x v="0"/>
    <x v="0"/>
    <m/>
    <m/>
    <m/>
    <m/>
    <n v="0"/>
    <s v="Ingen avgiftsbehandling"/>
    <s v="Lønnsbilag 11-2025"/>
    <n v="-2700"/>
    <s v="NOK"/>
    <n v="-2700"/>
    <m/>
    <s v="104310.89"/>
  </r>
  <r>
    <n v="500419"/>
    <n v="2025"/>
    <s v="Direkte betaling med ekstern ID TR458090044 er gjennomført og bokført."/>
    <d v="2025-04-01T00:00:00"/>
    <m/>
    <x v="35"/>
    <x v="35"/>
    <m/>
    <m/>
    <m/>
    <m/>
    <n v="1229"/>
    <s v="Eirik Frisnes Wartiainen"/>
    <x v="0"/>
    <x v="0"/>
    <m/>
    <m/>
    <m/>
    <m/>
    <n v="0"/>
    <s v="Ingen avgiftsbehandling"/>
    <s v="Lønnsbilag 11-2025"/>
    <n v="-28708.67"/>
    <s v="NOK"/>
    <n v="-28708.67"/>
    <m/>
    <s v="75602.22"/>
  </r>
  <r>
    <n v="500420"/>
    <n v="2025"/>
    <s v="Direkte betaling med ekstern ID TR458090045 er gjennomført og bokført."/>
    <d v="2025-04-01T00:00:00"/>
    <m/>
    <x v="35"/>
    <x v="35"/>
    <m/>
    <m/>
    <m/>
    <m/>
    <n v="1233"/>
    <s v="Eirik Skaar"/>
    <x v="0"/>
    <x v="0"/>
    <m/>
    <m/>
    <m/>
    <m/>
    <n v="0"/>
    <s v="Ingen avgiftsbehandling"/>
    <s v="Lønnsbilag 11-2025"/>
    <n v="-1246.1400000000001"/>
    <s v="NOK"/>
    <n v="-1246.1400000000001"/>
    <m/>
    <s v="74356.08"/>
  </r>
  <r>
    <n v="500421"/>
    <n v="2025"/>
    <s v="Direkte betaling med ekstern ID TR458090046 er gjennomført og bokført."/>
    <d v="2025-04-01T00:00:00"/>
    <m/>
    <x v="35"/>
    <x v="35"/>
    <m/>
    <m/>
    <m/>
    <m/>
    <n v="1239"/>
    <s v="Karen Haug Laukeland"/>
    <x v="0"/>
    <x v="0"/>
    <m/>
    <m/>
    <m/>
    <m/>
    <n v="0"/>
    <s v="Ingen avgiftsbehandling"/>
    <s v="Lønnsbilag 11-2025"/>
    <n v="-1068.75"/>
    <s v="NOK"/>
    <n v="-1068.75"/>
    <m/>
    <s v="73287.33"/>
  </r>
  <r>
    <n v="500422"/>
    <n v="2025"/>
    <s v="Direkte betaling med ekstern ID TR458090047 er gjennomført og bokført."/>
    <d v="2025-04-01T00:00:00"/>
    <m/>
    <x v="35"/>
    <x v="35"/>
    <m/>
    <m/>
    <m/>
    <m/>
    <n v="1240"/>
    <s v="Margrethe Hamre Køber"/>
    <x v="0"/>
    <x v="0"/>
    <m/>
    <m/>
    <m/>
    <m/>
    <n v="0"/>
    <s v="Ingen avgiftsbehandling"/>
    <s v="Lønnsbilag 11-2025"/>
    <n v="-1087.5"/>
    <s v="NOK"/>
    <n v="-1087.5"/>
    <m/>
    <s v="72199.83"/>
  </r>
  <r>
    <n v="500423"/>
    <n v="2025"/>
    <s v="Direkte betaling med ekstern ID TR458090048 er gjennomført og bokført."/>
    <d v="2025-04-01T00:00:00"/>
    <m/>
    <x v="35"/>
    <x v="35"/>
    <m/>
    <m/>
    <m/>
    <m/>
    <n v="1245"/>
    <s v="Fredrik Bjørndal"/>
    <x v="0"/>
    <x v="0"/>
    <m/>
    <m/>
    <m/>
    <m/>
    <n v="0"/>
    <s v="Ingen avgiftsbehandling"/>
    <s v="Lønnsbilag 11-2025"/>
    <n v="-5310"/>
    <s v="NOK"/>
    <n v="-5310"/>
    <m/>
    <s v="66889.83"/>
  </r>
  <r>
    <n v="500424"/>
    <n v="2025"/>
    <s v="Direkte betaling med ekstern ID TR458090039 er gjennomført og bokført."/>
    <d v="2025-04-01T00:00:00"/>
    <m/>
    <x v="35"/>
    <x v="35"/>
    <m/>
    <m/>
    <m/>
    <m/>
    <n v="1248"/>
    <s v="Marius Tveiten"/>
    <x v="0"/>
    <x v="0"/>
    <m/>
    <m/>
    <m/>
    <m/>
    <n v="0"/>
    <s v="Ingen avgiftsbehandling"/>
    <s v="Lønnsbilag 11-2025"/>
    <n v="-3060"/>
    <s v="NOK"/>
    <n v="-3060"/>
    <m/>
    <s v="63829.83"/>
  </r>
  <r>
    <n v="500425"/>
    <n v="2025"/>
    <s v="Direkte betaling med ekstern ID TR458090049 er gjennomført og bokført."/>
    <d v="2025-04-01T00:00:00"/>
    <m/>
    <x v="35"/>
    <x v="35"/>
    <m/>
    <m/>
    <m/>
    <m/>
    <n v="1249"/>
    <s v="Nora Kristiansen"/>
    <x v="0"/>
    <x v="0"/>
    <m/>
    <m/>
    <m/>
    <m/>
    <n v="0"/>
    <s v="Ingen avgiftsbehandling"/>
    <s v="Lønnsbilag 11-2025"/>
    <n v="-4680"/>
    <s v="NOK"/>
    <n v="-4680"/>
    <m/>
    <s v="59149.83"/>
  </r>
  <r>
    <n v="500426"/>
    <n v="2025"/>
    <s v="Direkte betaling med ekstern ID TR458090050 er gjennomført og bokført."/>
    <d v="2025-04-01T00:00:00"/>
    <m/>
    <x v="35"/>
    <x v="35"/>
    <m/>
    <m/>
    <m/>
    <m/>
    <n v="1260"/>
    <s v="Sivert Østberg-Tømmervik"/>
    <x v="0"/>
    <x v="0"/>
    <m/>
    <m/>
    <m/>
    <m/>
    <n v="0"/>
    <s v="Ingen avgiftsbehandling"/>
    <s v="Lønnsbilag 11-2025"/>
    <n v="-7737"/>
    <s v="NOK"/>
    <n v="-7737"/>
    <m/>
    <s v="51412.83"/>
  </r>
  <r>
    <n v="500427"/>
    <n v="2025"/>
    <s v="Direkte betaling med ekstern ID TR458090051 er gjennomført og bokført."/>
    <d v="2025-04-01T00:00:00"/>
    <m/>
    <x v="35"/>
    <x v="35"/>
    <m/>
    <m/>
    <m/>
    <m/>
    <n v="1261"/>
    <s v="Laila Håkonsen"/>
    <x v="0"/>
    <x v="0"/>
    <m/>
    <m/>
    <m/>
    <m/>
    <n v="0"/>
    <s v="Ingen avgiftsbehandling"/>
    <s v="Lønnsbilag 11-2025"/>
    <n v="-4224"/>
    <s v="NOK"/>
    <n v="-4224"/>
    <m/>
    <s v="47188.83"/>
  </r>
  <r>
    <n v="500428"/>
    <n v="2025"/>
    <s v="Direkte betaling med ekstern ID TR458090052 er gjennomført og bokført."/>
    <d v="2025-04-01T00:00:00"/>
    <m/>
    <x v="35"/>
    <x v="35"/>
    <m/>
    <m/>
    <m/>
    <m/>
    <n v="1270"/>
    <s v="Lars Teigland Støre"/>
    <x v="0"/>
    <x v="0"/>
    <m/>
    <m/>
    <m/>
    <m/>
    <n v="0"/>
    <s v="Ingen avgiftsbehandling"/>
    <s v="Lønnsbilag 11-2025"/>
    <n v="-1772.88"/>
    <s v="NOK"/>
    <n v="-1772.88"/>
    <m/>
    <s v="45415.95"/>
  </r>
  <r>
    <n v="500429"/>
    <n v="2025"/>
    <s v="Direkte betaling med ekstern ID TR458090053 er gjennomført og bokført."/>
    <d v="2025-04-01T00:00:00"/>
    <m/>
    <x v="35"/>
    <x v="35"/>
    <m/>
    <m/>
    <m/>
    <m/>
    <n v="1271"/>
    <s v="Nikolai Hamang"/>
    <x v="0"/>
    <x v="0"/>
    <m/>
    <m/>
    <m/>
    <m/>
    <n v="0"/>
    <s v="Ingen avgiftsbehandling"/>
    <s v="Lønnsbilag 11-2025"/>
    <n v="-2070"/>
    <s v="NOK"/>
    <n v="-2070"/>
    <m/>
    <s v="43345.95"/>
  </r>
  <r>
    <n v="500430"/>
    <n v="2025"/>
    <s v="Direkte betaling med ekstern ID TR458090054 er gjennomført og bokført."/>
    <d v="2025-04-01T00:00:00"/>
    <m/>
    <x v="35"/>
    <x v="35"/>
    <m/>
    <m/>
    <m/>
    <m/>
    <n v="1274"/>
    <s v="Heidi Midtbø Helgesen"/>
    <x v="0"/>
    <x v="0"/>
    <m/>
    <m/>
    <m/>
    <m/>
    <n v="0"/>
    <s v="Ingen avgiftsbehandling"/>
    <s v="Lønnsbilag 11-2025"/>
    <n v="-1975.13"/>
    <s v="NOK"/>
    <n v="-1975.13"/>
    <m/>
    <s v="41370.82"/>
  </r>
  <r>
    <n v="500431"/>
    <n v="2025"/>
    <s v="Direkte betaling med ekstern ID TR458090055 er gjennomført og bokført."/>
    <d v="2025-04-01T00:00:00"/>
    <m/>
    <x v="35"/>
    <x v="35"/>
    <m/>
    <m/>
    <m/>
    <m/>
    <n v="1275"/>
    <s v="Haziz Aasen"/>
    <x v="0"/>
    <x v="0"/>
    <m/>
    <m/>
    <m/>
    <m/>
    <n v="0"/>
    <s v="Ingen avgiftsbehandling"/>
    <s v="Lønnsbilag 11-2025"/>
    <n v="-36743.629999999997"/>
    <s v="NOK"/>
    <n v="-36743.629999999997"/>
    <m/>
    <s v="4627.19"/>
  </r>
  <r>
    <n v="500432"/>
    <n v="2025"/>
    <s v="Direkte betaling med ekstern ID TR458090056 er gjennomført og bokført."/>
    <d v="2025-04-01T00:00:00"/>
    <m/>
    <x v="35"/>
    <x v="35"/>
    <m/>
    <m/>
    <m/>
    <m/>
    <n v="1279"/>
    <s v="Oda Marie Danielsen"/>
    <x v="0"/>
    <x v="0"/>
    <m/>
    <m/>
    <m/>
    <m/>
    <n v="0"/>
    <s v="Ingen avgiftsbehandling"/>
    <s v="Lønnsbilag 11-2025"/>
    <n v="-1306.2"/>
    <s v="NOK"/>
    <n v="-1306.2"/>
    <m/>
    <s v="3320.99"/>
  </r>
  <r>
    <n v="500433"/>
    <n v="2025"/>
    <s v="Direkte betaling med ekstern ID TR458090029 er gjennomført og bokført."/>
    <d v="2025-04-01T00:00:00"/>
    <m/>
    <x v="35"/>
    <x v="35"/>
    <m/>
    <m/>
    <m/>
    <m/>
    <n v="1282"/>
    <s v="Stian Sørensen"/>
    <x v="0"/>
    <x v="0"/>
    <m/>
    <m/>
    <m/>
    <m/>
    <n v="0"/>
    <s v="Ingen avgiftsbehandling"/>
    <s v="Lønnsbilag 11-2025"/>
    <n v="-24802"/>
    <s v="NOK"/>
    <n v="-24802"/>
    <m/>
    <s v="-21481.01"/>
  </r>
  <r>
    <n v="500434"/>
    <n v="2025"/>
    <s v="Direkte betaling med ekstern ID TR458090020 er gjennomført og bokført."/>
    <d v="2025-04-01T00:00:00"/>
    <m/>
    <x v="35"/>
    <x v="35"/>
    <m/>
    <m/>
    <m/>
    <m/>
    <n v="1285"/>
    <s v="Casper Riekeles"/>
    <x v="0"/>
    <x v="0"/>
    <m/>
    <m/>
    <m/>
    <m/>
    <n v="0"/>
    <s v="Ingen avgiftsbehandling"/>
    <s v="Lønnsbilag 11-2025"/>
    <n v="-1540"/>
    <s v="NOK"/>
    <n v="-1540"/>
    <m/>
    <s v="-23021.01"/>
  </r>
  <r>
    <n v="500435"/>
    <n v="2025"/>
    <s v="Direkte betaling med ekstern ID TR458090021 er gjennomført og bokført."/>
    <d v="2025-04-01T00:00:00"/>
    <m/>
    <x v="35"/>
    <x v="35"/>
    <m/>
    <m/>
    <m/>
    <m/>
    <n v="1288"/>
    <s v="Sondre Olsen Heitmann"/>
    <x v="0"/>
    <x v="0"/>
    <m/>
    <m/>
    <m/>
    <m/>
    <n v="0"/>
    <s v="Ingen avgiftsbehandling"/>
    <s v="Lønnsbilag 11-2025"/>
    <n v="-1600"/>
    <s v="NOK"/>
    <n v="-1600"/>
    <m/>
    <s v="-24621.01"/>
  </r>
  <r>
    <n v="500436"/>
    <n v="2025"/>
    <s v="Direkte betaling med ekstern ID TR458090022 er gjennomført og bokført."/>
    <d v="2025-04-01T00:00:00"/>
    <m/>
    <x v="35"/>
    <x v="35"/>
    <m/>
    <m/>
    <m/>
    <m/>
    <n v="1298"/>
    <s v="Luis Lyster"/>
    <x v="0"/>
    <x v="0"/>
    <m/>
    <m/>
    <m/>
    <m/>
    <n v="0"/>
    <s v="Ingen avgiftsbehandling"/>
    <s v="Lønnsbilag 11-2025"/>
    <n v="-1980"/>
    <s v="NOK"/>
    <n v="-1980"/>
    <m/>
    <s v="-26601.01"/>
  </r>
  <r>
    <n v="500437"/>
    <n v="2025"/>
    <s v="Direkte betaling med ekstern ID TR458090023 er gjennomført og bokført."/>
    <d v="2025-04-01T00:00:00"/>
    <m/>
    <x v="35"/>
    <x v="35"/>
    <m/>
    <m/>
    <m/>
    <m/>
    <n v="1299"/>
    <s v="Katarina Zielinska"/>
    <x v="0"/>
    <x v="0"/>
    <m/>
    <m/>
    <m/>
    <m/>
    <n v="0"/>
    <s v="Ingen avgiftsbehandling"/>
    <s v="Lønnsbilag 11-2025"/>
    <n v="-35714.33"/>
    <s v="NOK"/>
    <n v="-35714.33"/>
    <m/>
    <s v="-62315.34"/>
  </r>
  <r>
    <n v="500438"/>
    <n v="2025"/>
    <s v="Direkte betaling med ekstern ID TR458090024 er gjennomført og bokført."/>
    <d v="2025-04-01T00:00:00"/>
    <m/>
    <x v="35"/>
    <x v="35"/>
    <m/>
    <m/>
    <m/>
    <m/>
    <n v="1305"/>
    <s v="Brage Mikkelsen"/>
    <x v="0"/>
    <x v="0"/>
    <m/>
    <m/>
    <m/>
    <m/>
    <n v="0"/>
    <s v="Ingen avgiftsbehandling"/>
    <s v="Lønnsbilag 11-2025"/>
    <n v="-1280"/>
    <s v="NOK"/>
    <n v="-1280"/>
    <m/>
    <s v="-63595.34"/>
  </r>
  <r>
    <n v="500439"/>
    <n v="2025"/>
    <s v="Direkte betaling med ekstern ID TR458090025 er gjennomført og bokført."/>
    <d v="2025-04-01T00:00:00"/>
    <m/>
    <x v="35"/>
    <x v="35"/>
    <m/>
    <m/>
    <m/>
    <m/>
    <n v="1307"/>
    <s v="Ben Craig Simmons"/>
    <x v="0"/>
    <x v="0"/>
    <m/>
    <m/>
    <m/>
    <m/>
    <n v="0"/>
    <s v="Ingen avgiftsbehandling"/>
    <s v="Lønnsbilag 11-2025"/>
    <n v="-27923.5"/>
    <s v="NOK"/>
    <n v="-27923.5"/>
    <m/>
    <s v="-91518.84"/>
  </r>
  <r>
    <n v="500440"/>
    <n v="2025"/>
    <s v="Direkte betaling med ekstern ID TR458090026 er gjennomført og bokført."/>
    <d v="2025-04-01T00:00:00"/>
    <m/>
    <x v="35"/>
    <x v="35"/>
    <m/>
    <m/>
    <m/>
    <m/>
    <n v="1308"/>
    <s v="Henrik Falteng Jensen"/>
    <x v="0"/>
    <x v="0"/>
    <m/>
    <m/>
    <m/>
    <m/>
    <n v="0"/>
    <s v="Ingen avgiftsbehandling"/>
    <s v="Lønnsbilag 11-2025"/>
    <n v="-2002"/>
    <s v="NOK"/>
    <n v="-2002"/>
    <m/>
    <s v="-93520.84"/>
  </r>
  <r>
    <n v="500441"/>
    <n v="2025"/>
    <s v="Direkte betaling med ekstern ID TR458090027 er gjennomført og bokført."/>
    <d v="2025-04-01T00:00:00"/>
    <m/>
    <x v="35"/>
    <x v="35"/>
    <m/>
    <m/>
    <m/>
    <m/>
    <n v="1317"/>
    <s v="Markus Madsen"/>
    <x v="0"/>
    <x v="0"/>
    <m/>
    <m/>
    <m/>
    <m/>
    <n v="0"/>
    <s v="Ingen avgiftsbehandling"/>
    <s v="Lønnsbilag 11-2025"/>
    <n v="-5600"/>
    <s v="NOK"/>
    <n v="-5600"/>
    <m/>
    <s v="-99120.84"/>
  </r>
  <r>
    <n v="500442"/>
    <n v="2025"/>
    <s v="Direkte betaling med ekstern ID TR458090028 er gjennomført og bokført."/>
    <d v="2025-04-01T00:00:00"/>
    <m/>
    <x v="35"/>
    <x v="35"/>
    <m/>
    <m/>
    <m/>
    <m/>
    <n v="1328"/>
    <s v="Jonathan Sten Hagen"/>
    <x v="0"/>
    <x v="0"/>
    <m/>
    <m/>
    <m/>
    <m/>
    <n v="0"/>
    <s v="Ingen avgiftsbehandling"/>
    <s v="Lønnsbilag 11-2025"/>
    <n v="-5460"/>
    <s v="NOK"/>
    <n v="-5460"/>
    <m/>
    <s v="-104580.84"/>
  </r>
  <r>
    <n v="500443"/>
    <n v="2025"/>
    <s v="Direkte betaling med ekstern ID TR458090019 er gjennomført og bokført."/>
    <d v="2025-04-01T00:00:00"/>
    <m/>
    <x v="35"/>
    <x v="35"/>
    <m/>
    <m/>
    <m/>
    <m/>
    <n v="1329"/>
    <s v="Oline Søderberg"/>
    <x v="0"/>
    <x v="0"/>
    <m/>
    <m/>
    <m/>
    <m/>
    <n v="0"/>
    <s v="Ingen avgiftsbehandling"/>
    <s v="Lønnsbilag 11-2025"/>
    <n v="-1204.8"/>
    <s v="NOK"/>
    <n v="-1204.8"/>
    <m/>
    <s v="-105785.64"/>
  </r>
  <r>
    <n v="500444"/>
    <n v="2025"/>
    <s v="Direkte betaling med ekstern ID TR458090030 er gjennomført og bokført."/>
    <d v="2025-04-01T00:00:00"/>
    <m/>
    <x v="35"/>
    <x v="35"/>
    <m/>
    <m/>
    <m/>
    <m/>
    <n v="1330"/>
    <s v="Magnus Perger"/>
    <x v="0"/>
    <x v="0"/>
    <m/>
    <m/>
    <m/>
    <m/>
    <n v="0"/>
    <s v="Ingen avgiftsbehandling"/>
    <s v="Lønnsbilag 11-2025"/>
    <n v="-1720"/>
    <s v="NOK"/>
    <n v="-1720"/>
    <m/>
    <s v="-107505.64"/>
  </r>
  <r>
    <n v="500445"/>
    <n v="2025"/>
    <s v="Direkte betaling med ekstern ID TR458090031 er gjennomført og bokført."/>
    <d v="2025-04-01T00:00:00"/>
    <m/>
    <x v="35"/>
    <x v="35"/>
    <m/>
    <m/>
    <m/>
    <m/>
    <n v="1331"/>
    <s v="Jørgen Røkke"/>
    <x v="0"/>
    <x v="0"/>
    <m/>
    <m/>
    <m/>
    <m/>
    <n v="0"/>
    <s v="Ingen avgiftsbehandling"/>
    <s v="Lønnsbilag 11-2025"/>
    <n v="-3440"/>
    <s v="NOK"/>
    <n v="-3440"/>
    <m/>
    <s v="-110945.64"/>
  </r>
  <r>
    <n v="500446"/>
    <n v="2025"/>
    <s v="Direkte betaling med ekstern ID TR458090032 er gjennomført og bokført."/>
    <d v="2025-04-01T00:00:00"/>
    <m/>
    <x v="35"/>
    <x v="35"/>
    <m/>
    <m/>
    <m/>
    <m/>
    <n v="1332"/>
    <s v="Morten Hamre Køber"/>
    <x v="0"/>
    <x v="0"/>
    <m/>
    <m/>
    <m/>
    <m/>
    <n v="0"/>
    <s v="Ingen avgiftsbehandling"/>
    <s v="Lønnsbilag 11-2025"/>
    <n v="-900"/>
    <s v="NOK"/>
    <n v="-900"/>
    <m/>
    <s v="-111845.64"/>
  </r>
  <r>
    <n v="500447"/>
    <n v="2025"/>
    <s v="Direkte betaling med ekstern ID TR458090033 er gjennomført og bokført."/>
    <d v="2025-04-01T00:00:00"/>
    <m/>
    <x v="35"/>
    <x v="35"/>
    <m/>
    <m/>
    <m/>
    <m/>
    <n v="1333"/>
    <s v="Elias Lande Olsen"/>
    <x v="0"/>
    <x v="0"/>
    <m/>
    <m/>
    <m/>
    <m/>
    <n v="0"/>
    <s v="Ingen avgiftsbehandling"/>
    <s v="Lønnsbilag 11-2025"/>
    <n v="-645"/>
    <s v="NOK"/>
    <n v="-645"/>
    <m/>
    <s v="-112490.64"/>
  </r>
  <r>
    <n v="500448"/>
    <n v="2025"/>
    <s v="Direkte betaling med ekstern ID TR458090034 er gjennomført og bokført."/>
    <d v="2025-04-01T00:00:00"/>
    <m/>
    <x v="35"/>
    <x v="35"/>
    <m/>
    <m/>
    <m/>
    <m/>
    <n v="1334"/>
    <s v="Selma Arikan"/>
    <x v="0"/>
    <x v="0"/>
    <m/>
    <m/>
    <m/>
    <m/>
    <n v="0"/>
    <s v="Ingen avgiftsbehandling"/>
    <s v="Lønnsbilag 11-2025"/>
    <n v="-2940"/>
    <s v="NOK"/>
    <n v="-2940"/>
    <m/>
    <s v="-115430.64"/>
  </r>
  <r>
    <n v="500449"/>
    <n v="2025"/>
    <s v="Direkte betaling med ekstern ID TR458090035 er gjennomført og bokført."/>
    <d v="2025-04-01T00:00:00"/>
    <m/>
    <x v="35"/>
    <x v="35"/>
    <m/>
    <m/>
    <m/>
    <m/>
    <n v="1335"/>
    <s v="Mikkel Holand Gillebo"/>
    <x v="0"/>
    <x v="0"/>
    <m/>
    <m/>
    <m/>
    <m/>
    <n v="0"/>
    <s v="Ingen avgiftsbehandling"/>
    <s v="Lønnsbilag 11-2025"/>
    <n v="-960"/>
    <s v="NOK"/>
    <n v="-960"/>
    <m/>
    <s v="-116390.64"/>
  </r>
  <r>
    <n v="500450"/>
    <n v="2025"/>
    <s v="Direkte betaling med ekstern ID TR458090036 er gjennomført og bokført."/>
    <d v="2025-04-01T00:00:00"/>
    <m/>
    <x v="35"/>
    <x v="35"/>
    <m/>
    <m/>
    <m/>
    <m/>
    <n v="1336"/>
    <s v="Stina Meinicke"/>
    <x v="0"/>
    <x v="0"/>
    <m/>
    <m/>
    <m/>
    <m/>
    <n v="0"/>
    <s v="Ingen avgiftsbehandling"/>
    <s v="Lønnsbilag 11-2025"/>
    <n v="-2376"/>
    <s v="NOK"/>
    <n v="-2376"/>
    <m/>
    <s v="-118766.64"/>
  </r>
  <r>
    <n v="500451"/>
    <n v="2025"/>
    <s v="Direkte betaling med ekstern ID TR458090037 er gjennomført og bokført."/>
    <d v="2025-04-01T00:00:00"/>
    <m/>
    <x v="35"/>
    <x v="35"/>
    <m/>
    <m/>
    <m/>
    <m/>
    <n v="1337"/>
    <s v="Jens-Christian Landmark"/>
    <x v="0"/>
    <x v="0"/>
    <m/>
    <m/>
    <m/>
    <m/>
    <n v="0"/>
    <s v="Ingen avgiftsbehandling"/>
    <s v="Lønnsbilag 11-2025"/>
    <n v="-2740"/>
    <s v="NOK"/>
    <n v="-2740"/>
    <m/>
    <s v="-121506.64"/>
  </r>
  <r>
    <n v="500452"/>
    <n v="2025"/>
    <s v="Direkte betaling med ekstern ID TR458090038 er gjennomført og bokført."/>
    <d v="2025-04-01T00:00:00"/>
    <m/>
    <x v="35"/>
    <x v="35"/>
    <m/>
    <m/>
    <m/>
    <m/>
    <m/>
    <s v="Sofi Kulvik"/>
    <x v="0"/>
    <x v="0"/>
    <m/>
    <m/>
    <m/>
    <m/>
    <n v="0"/>
    <s v="Ingen avgiftsbehandling"/>
    <s v="Lønnsbilag 11-2025"/>
    <n v="-45484"/>
    <s v="NOK"/>
    <n v="-45484"/>
    <m/>
    <s v="-166990.64"/>
  </r>
  <r>
    <n v="500453"/>
    <n v="2025"/>
    <s v="Direkte betaling med ekstern ID TR458090018 er gjennomført og bokført."/>
    <d v="2025-04-01T00:00:00"/>
    <m/>
    <x v="35"/>
    <x v="35"/>
    <m/>
    <m/>
    <m/>
    <m/>
    <m/>
    <m/>
    <x v="0"/>
    <x v="0"/>
    <m/>
    <m/>
    <m/>
    <m/>
    <n v="0"/>
    <s v="Ingen avgiftsbehandling"/>
    <s v="Betaling: Lønnsbilag 11-2025"/>
    <n v="-76746"/>
    <s v="NOK"/>
    <n v="-76746"/>
    <m/>
    <s v="-243736.64"/>
  </r>
  <r>
    <n v="543"/>
    <n v="2025"/>
    <s v="HS"/>
    <d v="2025-04-01T00:00:00"/>
    <m/>
    <x v="35"/>
    <x v="35"/>
    <m/>
    <m/>
    <m/>
    <m/>
    <m/>
    <s v="Sofi Kulvik"/>
    <x v="4"/>
    <x v="4"/>
    <m/>
    <m/>
    <m/>
    <m/>
    <n v="0"/>
    <s v="Ingen avgiftsbehandling"/>
    <s v="HS"/>
    <n v="-426.5"/>
    <s v="NOK"/>
    <n v="-426.5"/>
    <m/>
    <s v="-244163.14"/>
  </r>
  <r>
    <n v="571"/>
    <n v="2025"/>
    <m/>
    <d v="2025-04-01T00:00:00"/>
    <m/>
    <x v="35"/>
    <x v="35"/>
    <m/>
    <m/>
    <m/>
    <m/>
    <m/>
    <m/>
    <x v="0"/>
    <x v="0"/>
    <m/>
    <m/>
    <m/>
    <m/>
    <n v="0"/>
    <s v="Ingen avgiftsbehandling"/>
    <m/>
    <n v="75781"/>
    <s v="NOK"/>
    <n v="75781"/>
    <m/>
    <s v="-168382.14"/>
  </r>
  <r>
    <n v="571"/>
    <n v="2025"/>
    <m/>
    <d v="2025-04-01T00:00:00"/>
    <m/>
    <x v="35"/>
    <x v="35"/>
    <m/>
    <m/>
    <m/>
    <m/>
    <m/>
    <m/>
    <x v="0"/>
    <x v="0"/>
    <m/>
    <m/>
    <m/>
    <m/>
    <n v="0"/>
    <s v="Ingen avgiftsbehandling"/>
    <m/>
    <n v="70432"/>
    <s v="NOK"/>
    <n v="70432"/>
    <m/>
    <s v="-97950.14"/>
  </r>
  <r>
    <n v="571"/>
    <n v="2025"/>
    <m/>
    <d v="2025-04-01T00:00:00"/>
    <m/>
    <x v="35"/>
    <x v="35"/>
    <m/>
    <m/>
    <m/>
    <m/>
    <m/>
    <m/>
    <x v="0"/>
    <x v="0"/>
    <m/>
    <m/>
    <m/>
    <m/>
    <n v="0"/>
    <s v="Ingen avgiftsbehandling"/>
    <m/>
    <n v="61658"/>
    <s v="NOK"/>
    <n v="61658"/>
    <m/>
    <s v="-36292.14"/>
  </r>
  <r>
    <n v="571"/>
    <n v="2025"/>
    <m/>
    <d v="2025-04-01T00:00:00"/>
    <m/>
    <x v="35"/>
    <x v="35"/>
    <m/>
    <m/>
    <m/>
    <m/>
    <m/>
    <m/>
    <x v="0"/>
    <x v="0"/>
    <m/>
    <m/>
    <m/>
    <m/>
    <n v="0"/>
    <s v="Ingen avgiftsbehandling"/>
    <m/>
    <n v="56691.29"/>
    <s v="NOK"/>
    <n v="56691.29"/>
    <m/>
    <s v="20399.15"/>
  </r>
  <r>
    <n v="571"/>
    <n v="2025"/>
    <m/>
    <d v="2025-04-01T00:00:00"/>
    <m/>
    <x v="35"/>
    <x v="35"/>
    <m/>
    <m/>
    <m/>
    <m/>
    <m/>
    <m/>
    <x v="0"/>
    <x v="0"/>
    <m/>
    <m/>
    <m/>
    <m/>
    <n v="0"/>
    <s v="Ingen avgiftsbehandling"/>
    <m/>
    <n v="42162"/>
    <s v="NOK"/>
    <n v="42162"/>
    <m/>
    <s v="62561.15"/>
  </r>
  <r>
    <n v="571"/>
    <n v="2025"/>
    <m/>
    <d v="2025-04-01T00:00:00"/>
    <m/>
    <x v="35"/>
    <x v="35"/>
    <m/>
    <m/>
    <m/>
    <m/>
    <m/>
    <m/>
    <x v="0"/>
    <x v="0"/>
    <m/>
    <m/>
    <m/>
    <m/>
    <n v="0"/>
    <s v="Ingen avgiftsbehandling"/>
    <m/>
    <n v="33755"/>
    <s v="NOK"/>
    <n v="33755"/>
    <m/>
    <s v="96316.15"/>
  </r>
  <r>
    <n v="571"/>
    <n v="2025"/>
    <m/>
    <d v="2025-04-01T00:00:00"/>
    <m/>
    <x v="35"/>
    <x v="35"/>
    <m/>
    <m/>
    <m/>
    <m/>
    <m/>
    <m/>
    <x v="0"/>
    <x v="0"/>
    <m/>
    <m/>
    <m/>
    <m/>
    <n v="0"/>
    <s v="Ingen avgiftsbehandling"/>
    <m/>
    <n v="27633"/>
    <s v="NOK"/>
    <n v="27633"/>
    <m/>
    <s v="123949.15"/>
  </r>
  <r>
    <n v="632"/>
    <n v="2025"/>
    <s v="Bærum kommune"/>
    <d v="2025-04-01T00:00:00"/>
    <m/>
    <x v="35"/>
    <x v="35"/>
    <n v="10005"/>
    <s v="Bærum Kommune"/>
    <m/>
    <m/>
    <m/>
    <m/>
    <x v="0"/>
    <x v="0"/>
    <m/>
    <m/>
    <m/>
    <m/>
    <n v="0"/>
    <s v="Ingen avgiftsbehandling"/>
    <s v="Bærum kommune"/>
    <n v="23670"/>
    <s v="NOK"/>
    <n v="23670"/>
    <m/>
    <s v="147619.15"/>
  </r>
  <r>
    <n v="635"/>
    <n v="2025"/>
    <s v="gebyrer"/>
    <d v="2025-04-01T00:00:00"/>
    <m/>
    <x v="35"/>
    <x v="35"/>
    <m/>
    <m/>
    <m/>
    <m/>
    <m/>
    <m/>
    <x v="4"/>
    <x v="4"/>
    <m/>
    <m/>
    <m/>
    <m/>
    <n v="0"/>
    <s v="Ingen avgiftsbehandling"/>
    <s v="gebyrer"/>
    <n v="-3375.25"/>
    <s v="NOK"/>
    <n v="-3375.25"/>
    <m/>
    <s v="144243.90"/>
  </r>
  <r>
    <n v="808"/>
    <n v="2025"/>
    <s v="1920.pdf"/>
    <d v="2025-04-02T00:00:00"/>
    <m/>
    <x v="35"/>
    <x v="35"/>
    <m/>
    <m/>
    <m/>
    <m/>
    <m/>
    <m/>
    <x v="4"/>
    <x v="4"/>
    <m/>
    <m/>
    <m/>
    <m/>
    <n v="0"/>
    <s v="Ingen avgiftsbehandling"/>
    <s v="Elin kristiansen vask"/>
    <n v="-700"/>
    <s v="NOK"/>
    <n v="-700"/>
    <m/>
    <s v="143543.90"/>
  </r>
  <r>
    <n v="632"/>
    <n v="2025"/>
    <s v="Bærum kommune"/>
    <d v="2025-04-04T00:00:00"/>
    <m/>
    <x v="35"/>
    <x v="35"/>
    <n v="10005"/>
    <s v="Bærum Kommune"/>
    <m/>
    <m/>
    <m/>
    <m/>
    <x v="0"/>
    <x v="0"/>
    <m/>
    <m/>
    <m/>
    <m/>
    <n v="0"/>
    <s v="Ingen avgiftsbehandling"/>
    <s v="Bærum kommune"/>
    <n v="18170"/>
    <s v="NOK"/>
    <n v="18170"/>
    <m/>
    <s v="161713.90"/>
  </r>
  <r>
    <n v="500458"/>
    <n v="2025"/>
    <s v="Direkte betaling med ekstern ID TR451823445 er gjennomført og bokført."/>
    <d v="2025-04-07T00:00:00"/>
    <m/>
    <x v="35"/>
    <x v="35"/>
    <m/>
    <m/>
    <n v="20123"/>
    <s v="Lyreco Norge AS, Retail"/>
    <m/>
    <m/>
    <x v="4"/>
    <x v="4"/>
    <m/>
    <m/>
    <m/>
    <m/>
    <n v="0"/>
    <s v="Ingen avgiftsbehandling"/>
    <s v="Betaling: Faktura nummer 126303678 fra Lyreco Norge AS, Retail. Fakturanr. 126303678."/>
    <n v="-125"/>
    <s v="NOK"/>
    <n v="-125"/>
    <m/>
    <s v="161588.90"/>
  </r>
  <r>
    <n v="571"/>
    <n v="2025"/>
    <m/>
    <d v="2025-04-07T00:00:00"/>
    <m/>
    <x v="35"/>
    <x v="35"/>
    <m/>
    <m/>
    <m/>
    <m/>
    <m/>
    <m/>
    <x v="0"/>
    <x v="0"/>
    <m/>
    <m/>
    <m/>
    <m/>
    <n v="0"/>
    <s v="Ingen avgiftsbehandling"/>
    <m/>
    <n v="59412"/>
    <s v="NOK"/>
    <n v="59412"/>
    <m/>
    <s v="221000.90"/>
  </r>
  <r>
    <n v="571"/>
    <n v="2025"/>
    <m/>
    <d v="2025-04-07T00:00:00"/>
    <m/>
    <x v="35"/>
    <x v="35"/>
    <m/>
    <m/>
    <m/>
    <m/>
    <m/>
    <m/>
    <x v="0"/>
    <x v="0"/>
    <m/>
    <m/>
    <m/>
    <m/>
    <n v="0"/>
    <s v="Ingen avgiftsbehandling"/>
    <m/>
    <n v="47721"/>
    <s v="NOK"/>
    <n v="47721"/>
    <m/>
    <s v="268721.90"/>
  </r>
  <r>
    <n v="571"/>
    <n v="2025"/>
    <m/>
    <d v="2025-04-07T00:00:00"/>
    <m/>
    <x v="35"/>
    <x v="35"/>
    <m/>
    <m/>
    <m/>
    <m/>
    <m/>
    <m/>
    <x v="0"/>
    <x v="0"/>
    <m/>
    <m/>
    <m/>
    <m/>
    <n v="0"/>
    <s v="Ingen avgiftsbehandling"/>
    <m/>
    <n v="-14281"/>
    <s v="NOK"/>
    <n v="-14281"/>
    <m/>
    <s v="254440.90"/>
  </r>
  <r>
    <n v="571"/>
    <n v="2025"/>
    <m/>
    <d v="2025-04-07T00:00:00"/>
    <m/>
    <x v="35"/>
    <x v="35"/>
    <m/>
    <m/>
    <m/>
    <m/>
    <m/>
    <m/>
    <x v="0"/>
    <x v="0"/>
    <m/>
    <m/>
    <m/>
    <m/>
    <n v="0"/>
    <s v="Ingen avgiftsbehandling"/>
    <m/>
    <n v="9729"/>
    <s v="NOK"/>
    <n v="9729"/>
    <m/>
    <s v="264169.90"/>
  </r>
  <r>
    <n v="571"/>
    <n v="2025"/>
    <m/>
    <d v="2025-04-07T00:00:00"/>
    <m/>
    <x v="35"/>
    <x v="35"/>
    <m/>
    <m/>
    <m/>
    <m/>
    <m/>
    <m/>
    <x v="0"/>
    <x v="0"/>
    <m/>
    <m/>
    <m/>
    <m/>
    <n v="0"/>
    <s v="Ingen avgiftsbehandling"/>
    <m/>
    <n v="9470"/>
    <s v="NOK"/>
    <n v="9470"/>
    <m/>
    <s v="273639.90"/>
  </r>
  <r>
    <n v="571"/>
    <n v="2025"/>
    <m/>
    <d v="2025-04-07T00:00:00"/>
    <m/>
    <x v="35"/>
    <x v="35"/>
    <m/>
    <m/>
    <m/>
    <m/>
    <m/>
    <m/>
    <x v="0"/>
    <x v="0"/>
    <m/>
    <m/>
    <m/>
    <m/>
    <n v="0"/>
    <s v="Ingen avgiftsbehandling"/>
    <m/>
    <n v="8447"/>
    <s v="NOK"/>
    <n v="8447"/>
    <m/>
    <s v="282086.90"/>
  </r>
  <r>
    <n v="571"/>
    <n v="2025"/>
    <m/>
    <d v="2025-04-07T00:00:00"/>
    <m/>
    <x v="35"/>
    <x v="35"/>
    <m/>
    <m/>
    <m/>
    <m/>
    <m/>
    <m/>
    <x v="0"/>
    <x v="0"/>
    <m/>
    <m/>
    <m/>
    <m/>
    <n v="0"/>
    <s v="Ingen avgiftsbehandling"/>
    <m/>
    <n v="7815"/>
    <s v="NOK"/>
    <n v="7815"/>
    <m/>
    <s v="289901.90"/>
  </r>
  <r>
    <n v="571"/>
    <n v="2025"/>
    <m/>
    <d v="2025-04-07T00:00:00"/>
    <m/>
    <x v="35"/>
    <x v="35"/>
    <m/>
    <m/>
    <m/>
    <m/>
    <m/>
    <m/>
    <x v="0"/>
    <x v="0"/>
    <m/>
    <m/>
    <m/>
    <m/>
    <n v="0"/>
    <s v="Ingen avgiftsbehandling"/>
    <m/>
    <n v="-7750"/>
    <s v="NOK"/>
    <n v="-7750"/>
    <m/>
    <s v="282151.90"/>
  </r>
  <r>
    <n v="571"/>
    <n v="2025"/>
    <m/>
    <d v="2025-04-07T00:00:00"/>
    <m/>
    <x v="35"/>
    <x v="35"/>
    <m/>
    <m/>
    <m/>
    <m/>
    <m/>
    <m/>
    <x v="0"/>
    <x v="0"/>
    <m/>
    <m/>
    <m/>
    <m/>
    <n v="0"/>
    <s v="Ingen avgiftsbehandling"/>
    <m/>
    <n v="7607"/>
    <s v="NOK"/>
    <n v="7607"/>
    <m/>
    <s v="289758.90"/>
  </r>
  <r>
    <n v="571"/>
    <n v="2025"/>
    <m/>
    <d v="2025-04-07T00:00:00"/>
    <m/>
    <x v="35"/>
    <x v="35"/>
    <m/>
    <m/>
    <m/>
    <m/>
    <m/>
    <m/>
    <x v="0"/>
    <x v="0"/>
    <m/>
    <m/>
    <m/>
    <m/>
    <n v="0"/>
    <s v="Ingen avgiftsbehandling"/>
    <m/>
    <n v="6785"/>
    <s v="NOK"/>
    <n v="6785"/>
    <m/>
    <s v="296543.90"/>
  </r>
  <r>
    <n v="571"/>
    <n v="2025"/>
    <m/>
    <d v="2025-04-07T00:00:00"/>
    <m/>
    <x v="35"/>
    <x v="35"/>
    <m/>
    <m/>
    <m/>
    <m/>
    <m/>
    <m/>
    <x v="0"/>
    <x v="0"/>
    <m/>
    <m/>
    <m/>
    <m/>
    <n v="0"/>
    <s v="Ingen avgiftsbehandling"/>
    <m/>
    <n v="-975"/>
    <s v="NOK"/>
    <n v="-975"/>
    <m/>
    <s v="295568.90"/>
  </r>
  <r>
    <n v="636"/>
    <n v="2025"/>
    <s v="Payex -rubic"/>
    <d v="2025-04-07T00:00:00"/>
    <m/>
    <x v="35"/>
    <x v="35"/>
    <n v="10036"/>
    <s v="Rubic AS"/>
    <m/>
    <m/>
    <m/>
    <m/>
    <x v="0"/>
    <x v="0"/>
    <m/>
    <m/>
    <m/>
    <m/>
    <n v="0"/>
    <s v="Ingen avgiftsbehandling"/>
    <s v="Payex -rubic"/>
    <n v="74883.63"/>
    <s v="NOK"/>
    <n v="74883.63"/>
    <m/>
    <s v="370452.53"/>
  </r>
  <r>
    <n v="636"/>
    <n v="2025"/>
    <s v="Payex -rubic"/>
    <d v="2025-04-07T00:00:00"/>
    <m/>
    <x v="35"/>
    <x v="35"/>
    <n v="10036"/>
    <s v="Rubic AS"/>
    <m/>
    <m/>
    <m/>
    <m/>
    <x v="0"/>
    <x v="0"/>
    <m/>
    <m/>
    <m/>
    <m/>
    <n v="0"/>
    <s v="Ingen avgiftsbehandling"/>
    <s v="Payex -rubic"/>
    <n v="16455"/>
    <s v="NOK"/>
    <n v="16455"/>
    <m/>
    <s v="386907.53"/>
  </r>
  <r>
    <n v="808"/>
    <n v="2025"/>
    <s v="1920.pdf"/>
    <d v="2025-04-07T00:00:00"/>
    <m/>
    <x v="35"/>
    <x v="35"/>
    <m/>
    <m/>
    <m/>
    <m/>
    <m/>
    <m/>
    <x v="4"/>
    <x v="4"/>
    <m/>
    <m/>
    <m/>
    <m/>
    <n v="0"/>
    <s v="Ingen avgiftsbehandling"/>
    <s v="Adobe og microsfo"/>
    <n v="-168.75"/>
    <s v="NOK"/>
    <n v="-168.75"/>
    <m/>
    <s v="386738.78"/>
  </r>
  <r>
    <n v="500462"/>
    <n v="2025"/>
    <s v="Direkte betaling med ekstern ID TR459593587 er gjennomført og bokført."/>
    <d v="2025-04-08T00:00:00"/>
    <m/>
    <x v="35"/>
    <x v="35"/>
    <m/>
    <m/>
    <n v="20035"/>
    <s v="Steadyreadygo Banaszkiewicz"/>
    <m/>
    <m/>
    <x v="4"/>
    <x v="4"/>
    <m/>
    <m/>
    <m/>
    <m/>
    <n v="0"/>
    <s v="Ingen avgiftsbehandling"/>
    <s v="Betaling: HS: Fakture for vaske. Fakturanr. 1159."/>
    <n v="-10200"/>
    <s v="NOK"/>
    <n v="-10200"/>
    <m/>
    <s v="376538.78"/>
  </r>
  <r>
    <n v="808"/>
    <n v="2025"/>
    <s v="1920.pdf"/>
    <d v="2025-04-09T00:00:00"/>
    <m/>
    <x v="35"/>
    <x v="35"/>
    <m/>
    <m/>
    <m/>
    <m/>
    <m/>
    <m/>
    <x v="4"/>
    <x v="4"/>
    <m/>
    <m/>
    <m/>
    <m/>
    <n v="0"/>
    <s v="Ingen avgiftsbehandling"/>
    <s v="Adobe og microsfo"/>
    <n v="-20"/>
    <s v="NOK"/>
    <n v="-20"/>
    <m/>
    <s v="376518.78"/>
  </r>
  <r>
    <n v="639"/>
    <n v="2025"/>
    <s v="A-melding"/>
    <d v="2025-04-10T00:00:00"/>
    <m/>
    <x v="35"/>
    <x v="35"/>
    <m/>
    <m/>
    <m/>
    <m/>
    <m/>
    <m/>
    <x v="0"/>
    <x v="0"/>
    <m/>
    <m/>
    <m/>
    <m/>
    <n v="0"/>
    <s v="Ingen avgiftsbehandling"/>
    <s v="A-melding"/>
    <n v="2112"/>
    <s v="NOK"/>
    <n v="2112"/>
    <m/>
    <s v="378630.78"/>
  </r>
  <r>
    <n v="500484"/>
    <n v="2025"/>
    <s v="Direkte betaling med ekstern ID TR461347930 er gjennomført og bokført."/>
    <d v="2025-04-11T00:00:00"/>
    <m/>
    <x v="35"/>
    <x v="35"/>
    <m/>
    <m/>
    <n v="20275"/>
    <s v="Axel Hauge"/>
    <m/>
    <m/>
    <x v="4"/>
    <x v="4"/>
    <m/>
    <m/>
    <m/>
    <m/>
    <n v="0"/>
    <s v="Ingen avgiftsbehandling"/>
    <s v="Betaling: HS, luer"/>
    <n v="-22008"/>
    <s v="NOK"/>
    <n v="-22008"/>
    <m/>
    <s v="356622.78"/>
  </r>
  <r>
    <n v="500485"/>
    <n v="2025"/>
    <s v="Direkte betaling med ekstern ID TR459593588 er gjennomført og bokført."/>
    <d v="2025-04-11T00:00:00"/>
    <m/>
    <x v="35"/>
    <x v="35"/>
    <m/>
    <m/>
    <n v="20137"/>
    <s v="Baker Tilly Grimsrud &amp; Co."/>
    <m/>
    <m/>
    <x v="4"/>
    <x v="4"/>
    <m/>
    <m/>
    <m/>
    <m/>
    <n v="0"/>
    <s v="Ingen avgiftsbehandling"/>
    <s v="Betaling: Faktura nummer 14313 fra Baker Tilly Grimsrud &amp; Co.Fakturanr. 14313."/>
    <n v="-38238"/>
    <s v="NOK"/>
    <n v="-38238"/>
    <m/>
    <s v="318384.78"/>
  </r>
  <r>
    <n v="500488"/>
    <n v="2025"/>
    <s v="Direkte betaling med ekstern ID TR459166363 er gjennomført og bokført."/>
    <d v="2025-04-14T00:00:00"/>
    <m/>
    <x v="35"/>
    <x v="35"/>
    <m/>
    <m/>
    <n v="20001"/>
    <s v="B&amp;g Regnskap AS"/>
    <m/>
    <m/>
    <x v="4"/>
    <x v="4"/>
    <m/>
    <m/>
    <m/>
    <m/>
    <n v="0"/>
    <s v="Ingen avgiftsbehandling"/>
    <s v="Betaling: Faktura nummer 103245 fra B&amp;g Regnskap AS. Fakturanr. 103245."/>
    <n v="-15140.63"/>
    <s v="NOK"/>
    <n v="-15140.63"/>
    <m/>
    <s v="303244.15"/>
  </r>
  <r>
    <n v="677"/>
    <n v="2025"/>
    <s v="Betaling for faktura nummer 1115"/>
    <d v="2025-04-14T00:00:00"/>
    <m/>
    <x v="35"/>
    <x v="35"/>
    <n v="10074"/>
    <s v="Ibrahim Saleh Mohamed"/>
    <m/>
    <m/>
    <m/>
    <s v="Sofi Kulvik"/>
    <x v="4"/>
    <x v="4"/>
    <m/>
    <m/>
    <m/>
    <m/>
    <n v="0"/>
    <s v="Ingen avgiftsbehandling"/>
    <s v="Betaling for faktura nummer 1115 til Ibrahim Saleh Mohamed"/>
    <n v="3000"/>
    <s v="NOK"/>
    <n v="3000"/>
    <m/>
    <s v="306244.15"/>
  </r>
  <r>
    <n v="500491"/>
    <n v="2025"/>
    <s v="Direkte betaling med ekstern ID TR459166364 er gjennomført og bokført."/>
    <d v="2025-04-15T00:00:00"/>
    <m/>
    <x v="35"/>
    <x v="35"/>
    <m/>
    <m/>
    <n v="20004"/>
    <s v="Talkmore AS"/>
    <m/>
    <m/>
    <x v="4"/>
    <x v="4"/>
    <m/>
    <m/>
    <m/>
    <m/>
    <n v="0"/>
    <s v="Ingen avgiftsbehandling"/>
    <s v="Betaling: HS: Faktura fra Talkmore. Fakturanr. 55947649."/>
    <n v="-529.76"/>
    <s v="NOK"/>
    <n v="-529.76"/>
    <m/>
    <s v="305714.39"/>
  </r>
  <r>
    <n v="500492"/>
    <n v="2025"/>
    <s v="Direkte betaling med ekstern ID TR459166365 er gjennomført og bokført."/>
    <d v="2025-04-15T00:00:00"/>
    <m/>
    <x v="35"/>
    <x v="35"/>
    <m/>
    <m/>
    <n v="20208"/>
    <s v="Rubic AS"/>
    <m/>
    <m/>
    <x v="4"/>
    <x v="4"/>
    <m/>
    <m/>
    <m/>
    <m/>
    <n v="0"/>
    <s v="Ingen avgiftsbehandling"/>
    <s v="Betaling: Faktura nummer 16670 fra Rubic AS. Fakturanr. 16670."/>
    <n v="-12030"/>
    <s v="NOK"/>
    <n v="-12030"/>
    <m/>
    <s v="293684.39"/>
  </r>
  <r>
    <n v="571"/>
    <n v="2025"/>
    <m/>
    <d v="2025-04-16T00:00:00"/>
    <m/>
    <x v="35"/>
    <x v="35"/>
    <n v="10031"/>
    <s v="Vipps AS"/>
    <m/>
    <m/>
    <m/>
    <m/>
    <x v="0"/>
    <x v="0"/>
    <m/>
    <m/>
    <m/>
    <m/>
    <n v="0"/>
    <s v="Ingen avgiftsbehandling"/>
    <s v="Vipps"/>
    <n v="2554.5"/>
    <s v="NOK"/>
    <n v="2554.5"/>
    <m/>
    <s v="296238.89"/>
  </r>
  <r>
    <n v="571"/>
    <n v="2025"/>
    <m/>
    <d v="2025-04-16T00:00:00"/>
    <m/>
    <x v="35"/>
    <x v="35"/>
    <n v="10031"/>
    <s v="Vipps AS"/>
    <m/>
    <m/>
    <m/>
    <m/>
    <x v="0"/>
    <x v="0"/>
    <m/>
    <m/>
    <m/>
    <m/>
    <n v="0"/>
    <s v="Ingen avgiftsbehandling"/>
    <s v="Vipps"/>
    <n v="2358"/>
    <s v="NOK"/>
    <n v="2358"/>
    <m/>
    <s v="298596.89"/>
  </r>
  <r>
    <n v="500501"/>
    <n v="2025"/>
    <s v="Direkte betaling med ekstern ID TR459166366 er gjennomført og bokført."/>
    <d v="2025-04-22T00:00:00"/>
    <m/>
    <x v="35"/>
    <x v="35"/>
    <m/>
    <m/>
    <n v="20094"/>
    <s v="Bærum Kommune"/>
    <m/>
    <m/>
    <x v="4"/>
    <x v="4"/>
    <m/>
    <m/>
    <m/>
    <m/>
    <n v="0"/>
    <s v="Ingen avgiftsbehandling"/>
    <s v="Betaling: Faktura nummer 70509242 fra Bærum Kommune. Fakturanr. 70509242."/>
    <n v="-50"/>
    <s v="NOK"/>
    <n v="-50"/>
    <m/>
    <s v="298546.89"/>
  </r>
  <r>
    <n v="500502"/>
    <n v="2025"/>
    <s v="Direkte betaling med ekstern ID TR459593590 er gjennomført og bokført."/>
    <d v="2025-04-22T00:00:00"/>
    <m/>
    <x v="35"/>
    <x v="35"/>
    <m/>
    <m/>
    <n v="20012"/>
    <s v="DNB Livsforsikring AS"/>
    <m/>
    <m/>
    <x v="4"/>
    <x v="4"/>
    <m/>
    <m/>
    <m/>
    <m/>
    <n v="0"/>
    <s v="Ingen avgiftsbehandling"/>
    <s v="Betaling: Faktura nummer F0004218528 fra DNB Livsforsikring AS. Fakturanr. F0004218528."/>
    <n v="-8825.66"/>
    <s v="NOK"/>
    <n v="-8825.66"/>
    <m/>
    <s v="289721.23"/>
  </r>
  <r>
    <n v="500503"/>
    <n v="2025"/>
    <s v="Direkte betaling med ekstern ID TR459593589 er gjennomført og bokført."/>
    <d v="2025-04-22T00:00:00"/>
    <m/>
    <x v="35"/>
    <x v="35"/>
    <m/>
    <m/>
    <n v="20029"/>
    <s v="Viken Fiber AS"/>
    <m/>
    <m/>
    <x v="4"/>
    <x v="4"/>
    <m/>
    <m/>
    <m/>
    <m/>
    <n v="0"/>
    <s v="Ingen avgiftsbehandling"/>
    <s v="Betaling: HS, nett. Fakturanr. 24024823."/>
    <n v="-1079"/>
    <s v="NOK"/>
    <n v="-1079"/>
    <m/>
    <s v="288642.23"/>
  </r>
  <r>
    <n v="571"/>
    <n v="2025"/>
    <m/>
    <d v="2025-04-22T00:00:00"/>
    <m/>
    <x v="35"/>
    <x v="35"/>
    <n v="10031"/>
    <s v="Vipps AS"/>
    <m/>
    <m/>
    <m/>
    <m/>
    <x v="0"/>
    <x v="0"/>
    <m/>
    <m/>
    <m/>
    <m/>
    <n v="0"/>
    <s v="Ingen avgiftsbehandling"/>
    <s v="Vipps"/>
    <n v="786"/>
    <s v="NOK"/>
    <n v="786"/>
    <m/>
    <s v="289428.23"/>
  </r>
  <r>
    <n v="571"/>
    <n v="2025"/>
    <m/>
    <d v="2025-04-22T00:00:00"/>
    <m/>
    <x v="35"/>
    <x v="35"/>
    <m/>
    <m/>
    <m/>
    <m/>
    <m/>
    <m/>
    <x v="0"/>
    <x v="0"/>
    <m/>
    <m/>
    <m/>
    <m/>
    <n v="0"/>
    <s v="Ingen avgiftsbehandling"/>
    <s v="Internoverføring"/>
    <n v="-131300"/>
    <s v="NOK"/>
    <n v="-131300"/>
    <m/>
    <s v="158128.23"/>
  </r>
  <r>
    <n v="571"/>
    <n v="2025"/>
    <m/>
    <d v="2025-04-23T00:00:00"/>
    <m/>
    <x v="35"/>
    <x v="35"/>
    <n v="10031"/>
    <s v="Vipps AS"/>
    <m/>
    <m/>
    <m/>
    <m/>
    <x v="0"/>
    <x v="0"/>
    <m/>
    <m/>
    <m/>
    <m/>
    <n v="0"/>
    <s v="Ingen avgiftsbehandling"/>
    <s v="Vipps"/>
    <n v="1179"/>
    <s v="NOK"/>
    <n v="1179"/>
    <m/>
    <s v="159307.23"/>
  </r>
  <r>
    <n v="571"/>
    <n v="2025"/>
    <m/>
    <d v="2025-04-23T00:00:00"/>
    <m/>
    <x v="35"/>
    <x v="35"/>
    <n v="10031"/>
    <s v="Vipps AS"/>
    <m/>
    <m/>
    <m/>
    <m/>
    <x v="0"/>
    <x v="0"/>
    <m/>
    <m/>
    <m/>
    <m/>
    <n v="0"/>
    <s v="Ingen avgiftsbehandling"/>
    <s v="Vipps"/>
    <n v="982.5"/>
    <s v="NOK"/>
    <n v="982.5"/>
    <m/>
    <s v="160289.73"/>
  </r>
  <r>
    <n v="571"/>
    <n v="2025"/>
    <m/>
    <d v="2025-04-23T00:00:00"/>
    <m/>
    <x v="35"/>
    <x v="35"/>
    <n v="10031"/>
    <s v="Vipps AS"/>
    <m/>
    <m/>
    <m/>
    <m/>
    <x v="0"/>
    <x v="0"/>
    <m/>
    <m/>
    <m/>
    <m/>
    <n v="0"/>
    <s v="Ingen avgiftsbehandling"/>
    <s v="Vipps"/>
    <n v="393"/>
    <s v="NOK"/>
    <n v="393"/>
    <m/>
    <s v="160682.73"/>
  </r>
  <r>
    <n v="571"/>
    <n v="2025"/>
    <m/>
    <d v="2025-04-23T00:00:00"/>
    <m/>
    <x v="35"/>
    <x v="35"/>
    <n v="10031"/>
    <s v="Vipps AS"/>
    <m/>
    <m/>
    <m/>
    <m/>
    <x v="0"/>
    <x v="0"/>
    <m/>
    <m/>
    <m/>
    <m/>
    <n v="0"/>
    <s v="Ingen avgiftsbehandling"/>
    <s v="Vipps"/>
    <n v="196.5"/>
    <s v="NOK"/>
    <n v="196.5"/>
    <m/>
    <s v="160879.23"/>
  </r>
  <r>
    <n v="689"/>
    <n v="2025"/>
    <s v="HS, vedlikehold"/>
    <d v="2025-04-24T00:00:00"/>
    <m/>
    <x v="35"/>
    <x v="35"/>
    <m/>
    <m/>
    <m/>
    <m/>
    <m/>
    <s v="Sofi Kulvik"/>
    <x v="4"/>
    <x v="4"/>
    <m/>
    <m/>
    <m/>
    <m/>
    <n v="0"/>
    <s v="Ingen avgiftsbehandling"/>
    <s v="HS, vedlikehold"/>
    <n v="-218.9"/>
    <s v="NOK"/>
    <n v="-218.9"/>
    <m/>
    <s v="160660.33"/>
  </r>
  <r>
    <n v="571"/>
    <n v="2025"/>
    <m/>
    <d v="2025-04-24T00:00:00"/>
    <m/>
    <x v="35"/>
    <x v="35"/>
    <n v="10031"/>
    <s v="Vipps AS"/>
    <m/>
    <m/>
    <m/>
    <m/>
    <x v="0"/>
    <x v="0"/>
    <m/>
    <m/>
    <m/>
    <m/>
    <n v="0"/>
    <s v="Ingen avgiftsbehandling"/>
    <s v="Vipps"/>
    <n v="1965"/>
    <s v="NOK"/>
    <n v="1965"/>
    <m/>
    <s v="162625.33"/>
  </r>
  <r>
    <n v="636"/>
    <n v="2025"/>
    <s v="Payex -rubic"/>
    <d v="2025-04-24T00:00:00"/>
    <m/>
    <x v="35"/>
    <x v="35"/>
    <n v="10036"/>
    <s v="Rubic AS"/>
    <m/>
    <m/>
    <m/>
    <m/>
    <x v="0"/>
    <x v="0"/>
    <m/>
    <m/>
    <m/>
    <m/>
    <n v="0"/>
    <s v="Ingen avgiftsbehandling"/>
    <s v="Payex -rubic"/>
    <n v="39055.31"/>
    <s v="NOK"/>
    <n v="39055.31"/>
    <m/>
    <s v="201680.64"/>
  </r>
  <r>
    <n v="636"/>
    <n v="2025"/>
    <s v="Payex -rubic"/>
    <d v="2025-04-24T00:00:00"/>
    <m/>
    <x v="35"/>
    <x v="35"/>
    <n v="10036"/>
    <s v="Rubic AS"/>
    <m/>
    <m/>
    <m/>
    <m/>
    <x v="0"/>
    <x v="0"/>
    <m/>
    <m/>
    <m/>
    <m/>
    <n v="0"/>
    <s v="Ingen avgiftsbehandling"/>
    <s v="Payex -rubic"/>
    <n v="26637.5"/>
    <s v="NOK"/>
    <n v="26637.5"/>
    <m/>
    <s v="228318.14"/>
  </r>
  <r>
    <n v="500510"/>
    <n v="2025"/>
    <s v="Direkte betaling med ekstern ID TR459166367 er gjennomført og bokført."/>
    <d v="2025-04-25T00:00:00"/>
    <m/>
    <x v="35"/>
    <x v="35"/>
    <m/>
    <m/>
    <n v="20011"/>
    <s v="Telenor Norge AS"/>
    <m/>
    <m/>
    <x v="4"/>
    <x v="4"/>
    <m/>
    <m/>
    <m/>
    <m/>
    <n v="0"/>
    <s v="Ingen avgiftsbehandling"/>
    <s v="Betaling: Faktura nummer 5510006664129 fra Telenor Norge AS. Fakturanr. 5510006664129."/>
    <n v="-195"/>
    <s v="NOK"/>
    <n v="-195"/>
    <m/>
    <s v="228123.14"/>
  </r>
  <r>
    <n v="633"/>
    <n v="2025"/>
    <s v="Viken idrettskrets.pdf"/>
    <d v="2025-04-25T00:00:00"/>
    <m/>
    <x v="35"/>
    <x v="35"/>
    <m/>
    <m/>
    <m/>
    <m/>
    <m/>
    <m/>
    <x v="5"/>
    <x v="5"/>
    <m/>
    <m/>
    <m/>
    <m/>
    <n v="0"/>
    <s v="Ingen avgiftsbehandling"/>
    <s v="Viken idrettskrets.pdf"/>
    <n v="50000"/>
    <s v="NOK"/>
    <n v="50000"/>
    <m/>
    <s v="278123.14"/>
  </r>
  <r>
    <n v="934"/>
    <n v="2025"/>
    <n v="1920"/>
    <d v="2025-04-25T00:00:00"/>
    <m/>
    <x v="35"/>
    <x v="35"/>
    <m/>
    <m/>
    <m/>
    <m/>
    <m/>
    <m/>
    <x v="0"/>
    <x v="0"/>
    <m/>
    <m/>
    <m/>
    <m/>
    <n v="0"/>
    <s v="Ingen avgiftsbehandling"/>
    <n v="1920"/>
    <n v="7500"/>
    <s v="NOK"/>
    <n v="7500"/>
    <m/>
    <s v="285623.14"/>
  </r>
  <r>
    <n v="934"/>
    <n v="2025"/>
    <n v="1920"/>
    <d v="2025-04-25T00:00:00"/>
    <m/>
    <x v="35"/>
    <x v="35"/>
    <n v="10031"/>
    <s v="Vipps AS"/>
    <m/>
    <m/>
    <m/>
    <m/>
    <x v="0"/>
    <x v="0"/>
    <m/>
    <m/>
    <m/>
    <m/>
    <n v="0"/>
    <s v="Ingen avgiftsbehandling"/>
    <n v="1920"/>
    <n v="393"/>
    <s v="NOK"/>
    <n v="393"/>
    <m/>
    <s v="286016.14"/>
  </r>
  <r>
    <n v="1299"/>
    <n v="2025"/>
    <s v="Vedlegg-1737663562531 (1).pdf"/>
    <d v="2025-04-25T00:00:00"/>
    <m/>
    <x v="35"/>
    <x v="35"/>
    <m/>
    <m/>
    <m/>
    <m/>
    <m/>
    <m/>
    <x v="2"/>
    <x v="2"/>
    <m/>
    <m/>
    <m/>
    <m/>
    <n v="0"/>
    <s v="Ingen avgiftsbehandling"/>
    <s v="Tilskudd Grendern"/>
    <n v="500000"/>
    <s v="NOK"/>
    <n v="500000"/>
    <m/>
    <s v="786016.14"/>
  </r>
  <r>
    <n v="500512"/>
    <n v="2025"/>
    <s v="Direkte betaling med ekstern ID TR463380680 er gjennomført og bokført."/>
    <d v="2025-04-28T00:00:00"/>
    <m/>
    <x v="35"/>
    <x v="35"/>
    <m/>
    <m/>
    <n v="20097"/>
    <s v="Tripletex AS"/>
    <m/>
    <m/>
    <x v="4"/>
    <x v="4"/>
    <m/>
    <m/>
    <m/>
    <m/>
    <n v="0"/>
    <s v="Ingen avgiftsbehandling"/>
    <s v="Betaling: Faktura nummer 2407838 fra Tripletex AS. Fakturanr. 2407838."/>
    <n v="-7362.5"/>
    <s v="NOK"/>
    <n v="-7362.5"/>
    <m/>
    <s v="778653.64"/>
  </r>
  <r>
    <n v="934"/>
    <n v="2025"/>
    <n v="1920"/>
    <d v="2025-04-28T00:00:00"/>
    <m/>
    <x v="35"/>
    <x v="35"/>
    <n v="10031"/>
    <s v="Vipps AS"/>
    <m/>
    <m/>
    <m/>
    <m/>
    <x v="0"/>
    <x v="0"/>
    <m/>
    <m/>
    <m/>
    <m/>
    <n v="0"/>
    <s v="Ingen avgiftsbehandling"/>
    <n v="1920"/>
    <n v="786"/>
    <s v="NOK"/>
    <n v="786"/>
    <m/>
    <s v="779439.64"/>
  </r>
  <r>
    <n v="912"/>
    <n v="2025"/>
    <n v="1912"/>
    <d v="2025-04-29T00:00:00"/>
    <m/>
    <x v="35"/>
    <x v="35"/>
    <m/>
    <m/>
    <m/>
    <m/>
    <m/>
    <m/>
    <x v="0"/>
    <x v="0"/>
    <m/>
    <m/>
    <m/>
    <m/>
    <n v="0"/>
    <s v="Ingen avgiftsbehandling"/>
    <n v="1912"/>
    <n v="-50000"/>
    <s v="NOK"/>
    <n v="-50000"/>
    <m/>
    <s v="729439.64"/>
  </r>
  <r>
    <n v="934"/>
    <n v="2025"/>
    <n v="1920"/>
    <d v="2025-04-29T00:00:00"/>
    <m/>
    <x v="35"/>
    <x v="35"/>
    <n v="10031"/>
    <s v="Vipps AS"/>
    <m/>
    <m/>
    <m/>
    <m/>
    <x v="0"/>
    <x v="0"/>
    <m/>
    <m/>
    <m/>
    <m/>
    <n v="0"/>
    <s v="Ingen avgiftsbehandling"/>
    <n v="1920"/>
    <n v="393"/>
    <s v="NOK"/>
    <n v="393"/>
    <m/>
    <s v="729832.64"/>
  </r>
  <r>
    <n v="934"/>
    <n v="2025"/>
    <n v="1920"/>
    <d v="2025-04-29T00:00:00"/>
    <m/>
    <x v="35"/>
    <x v="35"/>
    <n v="10031"/>
    <s v="Vipps AS"/>
    <m/>
    <m/>
    <m/>
    <m/>
    <x v="0"/>
    <x v="0"/>
    <m/>
    <m/>
    <m/>
    <m/>
    <n v="0"/>
    <s v="Ingen avgiftsbehandling"/>
    <n v="1920"/>
    <n v="196.5"/>
    <s v="NOK"/>
    <n v="196.5"/>
    <m/>
    <s v="730029.14"/>
  </r>
  <r>
    <n v="941"/>
    <n v="2025"/>
    <n v="1929"/>
    <d v="2025-04-29T00:00:00"/>
    <m/>
    <x v="35"/>
    <x v="35"/>
    <m/>
    <m/>
    <m/>
    <m/>
    <m/>
    <m/>
    <x v="0"/>
    <x v="0"/>
    <m/>
    <m/>
    <m/>
    <m/>
    <n v="0"/>
    <s v="Ingen avgiftsbehandling"/>
    <n v="1929"/>
    <n v="-500000"/>
    <s v="NOK"/>
    <n v="-500000"/>
    <m/>
    <s v="230029.14"/>
  </r>
  <r>
    <n v="934"/>
    <n v="2025"/>
    <n v="1920"/>
    <d v="2025-04-30T00:00:00"/>
    <m/>
    <x v="35"/>
    <x v="35"/>
    <m/>
    <m/>
    <m/>
    <m/>
    <m/>
    <m/>
    <x v="4"/>
    <x v="4"/>
    <m/>
    <m/>
    <m/>
    <m/>
    <n v="0"/>
    <s v="Ingen avgiftsbehandling"/>
    <n v="1920"/>
    <n v="-110"/>
    <s v="NOK"/>
    <n v="-110"/>
    <m/>
    <s v="229919.14"/>
  </r>
  <r>
    <n v="500525"/>
    <n v="2025"/>
    <s v="Direkte betaling med ekstern ID TR466568472 er gjennomført og bokført."/>
    <d v="2025-05-02T00:00:00"/>
    <m/>
    <x v="35"/>
    <x v="35"/>
    <m/>
    <m/>
    <n v="20013"/>
    <s v="Ann-Sofi M Jaska Kulvik"/>
    <m/>
    <m/>
    <x v="4"/>
    <x v="4"/>
    <m/>
    <m/>
    <m/>
    <m/>
    <n v="0"/>
    <s v="Ingen avgiftsbehandling"/>
    <s v="Betaling: Refusjon HS, utstyr data. Fakturanr. 2285315421."/>
    <n v="-479"/>
    <s v="NOK"/>
    <n v="-479"/>
    <m/>
    <s v="229440.14"/>
  </r>
  <r>
    <n v="500526"/>
    <n v="2025"/>
    <s v="Direkte betaling med ekstern ID TR466568474 er gjennomført og bokført."/>
    <d v="2025-05-02T00:00:00"/>
    <m/>
    <x v="35"/>
    <x v="35"/>
    <m/>
    <m/>
    <n v="20425"/>
    <s v="Karin Vasaasen"/>
    <m/>
    <m/>
    <x v="9"/>
    <x v="9"/>
    <m/>
    <m/>
    <m/>
    <m/>
    <n v="0"/>
    <s v="Ingen avgiftsbehandling"/>
    <s v="Betaling: Refusjon dobbel bet Karin Vasaasen, 310.-. Fakturanr. refusjon medl kont."/>
    <n v="-310"/>
    <s v="NOK"/>
    <n v="-310"/>
    <m/>
    <s v="229130.14"/>
  </r>
  <r>
    <n v="500527"/>
    <n v="2025"/>
    <s v="Direkte betaling med ekstern ID TR466568473 er gjennomført og bokført."/>
    <d v="2025-05-02T00:00:00"/>
    <m/>
    <x v="35"/>
    <x v="35"/>
    <m/>
    <m/>
    <n v="20447"/>
    <s v="Toril Woxman"/>
    <m/>
    <m/>
    <x v="4"/>
    <x v="4"/>
    <m/>
    <m/>
    <m/>
    <m/>
    <n v="0"/>
    <s v="Ingen avgiftsbehandling"/>
    <s v="Betaling: Refusjon dobbelt betalt 310.-"/>
    <n v="-310"/>
    <s v="NOK"/>
    <n v="-310"/>
    <m/>
    <s v="228820.14"/>
  </r>
  <r>
    <n v="500531"/>
    <n v="2025"/>
    <s v="Direkte betaling med ekstern ID TR466640374 er gjennomført og bokført."/>
    <d v="2025-05-02T00:00:00"/>
    <m/>
    <x v="35"/>
    <x v="35"/>
    <m/>
    <m/>
    <m/>
    <m/>
    <m/>
    <m/>
    <x v="0"/>
    <x v="0"/>
    <m/>
    <m/>
    <m/>
    <m/>
    <n v="0"/>
    <s v="Ingen avgiftsbehandling"/>
    <s v="Betaling: Lønnsbilag 12-2025"/>
    <n v="-77185"/>
    <s v="NOK"/>
    <n v="-77185"/>
    <m/>
    <s v="151635.14"/>
  </r>
  <r>
    <n v="500532"/>
    <n v="2025"/>
    <s v="Direkte betaling med ekstern ID TR466640403 er gjennomført og bokført."/>
    <d v="2025-05-02T00:00:00"/>
    <m/>
    <x v="35"/>
    <x v="35"/>
    <m/>
    <m/>
    <m/>
    <m/>
    <n v="77"/>
    <s v="Christopher Dehn"/>
    <x v="0"/>
    <x v="0"/>
    <m/>
    <m/>
    <m/>
    <m/>
    <n v="0"/>
    <s v="Ingen avgiftsbehandling"/>
    <s v="Lønnsbilag 12-2025"/>
    <n v="-15236.5"/>
    <s v="NOK"/>
    <n v="-15236.5"/>
    <m/>
    <s v="136398.64"/>
  </r>
  <r>
    <n v="500533"/>
    <n v="2025"/>
    <s v="Direkte betaling med ekstern ID TR466640402 er gjennomført og bokført."/>
    <d v="2025-05-02T00:00:00"/>
    <m/>
    <x v="35"/>
    <x v="35"/>
    <m/>
    <m/>
    <m/>
    <m/>
    <n v="134"/>
    <s v="Andreas Kristiansen Olsen"/>
    <x v="0"/>
    <x v="0"/>
    <m/>
    <m/>
    <m/>
    <m/>
    <n v="0"/>
    <s v="Ingen avgiftsbehandling"/>
    <s v="Lønnsbilag 12-2025"/>
    <n v="-7429"/>
    <s v="NOK"/>
    <n v="-7429"/>
    <m/>
    <s v="128969.64"/>
  </r>
  <r>
    <n v="500534"/>
    <n v="2025"/>
    <s v="Direkte betaling med ekstern ID TR466640401 er gjennomført og bokført."/>
    <d v="2025-05-02T00:00:00"/>
    <m/>
    <x v="35"/>
    <x v="35"/>
    <m/>
    <m/>
    <m/>
    <m/>
    <n v="1217"/>
    <s v="Hezar Salih"/>
    <x v="0"/>
    <x v="0"/>
    <m/>
    <m/>
    <m/>
    <m/>
    <n v="0"/>
    <s v="Ingen avgiftsbehandling"/>
    <s v="Lønnsbilag 12-2025"/>
    <n v="-1984"/>
    <s v="NOK"/>
    <n v="-1984"/>
    <m/>
    <s v="126985.64"/>
  </r>
  <r>
    <n v="500535"/>
    <n v="2025"/>
    <s v="Direkte betaling med ekstern ID TR466640400 er gjennomført og bokført."/>
    <d v="2025-05-02T00:00:00"/>
    <m/>
    <x v="35"/>
    <x v="35"/>
    <m/>
    <m/>
    <m/>
    <m/>
    <n v="1223"/>
    <s v="Mads Sundbye"/>
    <x v="0"/>
    <x v="0"/>
    <m/>
    <m/>
    <m/>
    <m/>
    <n v="0"/>
    <s v="Ingen avgiftsbehandling"/>
    <s v="Lønnsbilag 12-2025"/>
    <n v="-1170"/>
    <s v="NOK"/>
    <n v="-1170"/>
    <m/>
    <s v="125815.64"/>
  </r>
  <r>
    <n v="500536"/>
    <n v="2025"/>
    <s v="Direkte betaling med ekstern ID TR466640399 er gjennomført og bokført."/>
    <d v="2025-05-02T00:00:00"/>
    <m/>
    <x v="35"/>
    <x v="35"/>
    <m/>
    <m/>
    <m/>
    <m/>
    <n v="1229"/>
    <s v="Eirik Frisnes Wartiainen"/>
    <x v="0"/>
    <x v="0"/>
    <m/>
    <m/>
    <m/>
    <m/>
    <n v="0"/>
    <s v="Ingen avgiftsbehandling"/>
    <s v="Lønnsbilag 12-2025"/>
    <n v="-29708.67"/>
    <s v="NOK"/>
    <n v="-29708.67"/>
    <m/>
    <s v="96106.97"/>
  </r>
  <r>
    <n v="500537"/>
    <n v="2025"/>
    <s v="Direkte betaling med ekstern ID TR466640398 er gjennomført og bokført."/>
    <d v="2025-05-02T00:00:00"/>
    <m/>
    <x v="35"/>
    <x v="35"/>
    <m/>
    <m/>
    <m/>
    <m/>
    <n v="1233"/>
    <s v="Eirik Skaar"/>
    <x v="0"/>
    <x v="0"/>
    <m/>
    <m/>
    <m/>
    <m/>
    <n v="0"/>
    <s v="Ingen avgiftsbehandling"/>
    <s v="Lønnsbilag 12-2025"/>
    <n v="-10000"/>
    <s v="NOK"/>
    <n v="-10000"/>
    <m/>
    <s v="86106.97"/>
  </r>
  <r>
    <n v="500538"/>
    <n v="2025"/>
    <s v="Direkte betaling med ekstern ID TR466640397 er gjennomført og bokført."/>
    <d v="2025-05-02T00:00:00"/>
    <m/>
    <x v="35"/>
    <x v="35"/>
    <m/>
    <m/>
    <m/>
    <m/>
    <n v="1245"/>
    <s v="Fredrik Bjørndal"/>
    <x v="0"/>
    <x v="0"/>
    <m/>
    <m/>
    <m/>
    <m/>
    <n v="0"/>
    <s v="Ingen avgiftsbehandling"/>
    <s v="Lønnsbilag 12-2025"/>
    <n v="-6481"/>
    <s v="NOK"/>
    <n v="-6481"/>
    <m/>
    <s v="79625.97"/>
  </r>
  <r>
    <n v="500539"/>
    <n v="2025"/>
    <s v="Direkte betaling med ekstern ID TR466640396 er gjennomført og bokført."/>
    <d v="2025-05-02T00:00:00"/>
    <m/>
    <x v="35"/>
    <x v="35"/>
    <m/>
    <m/>
    <m/>
    <m/>
    <n v="1248"/>
    <s v="Marius Tveiten"/>
    <x v="0"/>
    <x v="0"/>
    <m/>
    <m/>
    <m/>
    <m/>
    <n v="0"/>
    <s v="Ingen avgiftsbehandling"/>
    <s v="Lønnsbilag 12-2025"/>
    <n v="-3763.8"/>
    <s v="NOK"/>
    <n v="-3763.8"/>
    <m/>
    <s v="75862.17"/>
  </r>
  <r>
    <n v="500540"/>
    <n v="2025"/>
    <s v="Direkte betaling med ekstern ID TR466640395 er gjennomført og bokført."/>
    <d v="2025-05-02T00:00:00"/>
    <m/>
    <x v="35"/>
    <x v="35"/>
    <m/>
    <m/>
    <m/>
    <m/>
    <n v="1249"/>
    <s v="Nora Kristiansen"/>
    <x v="0"/>
    <x v="0"/>
    <m/>
    <m/>
    <m/>
    <m/>
    <n v="0"/>
    <s v="Ingen avgiftsbehandling"/>
    <s v="Lønnsbilag 12-2025"/>
    <n v="-4064.4"/>
    <s v="NOK"/>
    <n v="-4064.4"/>
    <m/>
    <s v="71797.77"/>
  </r>
  <r>
    <n v="500541"/>
    <n v="2025"/>
    <s v="Direkte betaling med ekstern ID TR466640394 er gjennomført og bokført."/>
    <d v="2025-05-02T00:00:00"/>
    <m/>
    <x v="35"/>
    <x v="35"/>
    <m/>
    <m/>
    <m/>
    <m/>
    <n v="1260"/>
    <s v="Sivert Østberg-Tømmervik"/>
    <x v="0"/>
    <x v="0"/>
    <m/>
    <m/>
    <m/>
    <m/>
    <n v="0"/>
    <s v="Ingen avgiftsbehandling"/>
    <s v="Lønnsbilag 12-2025"/>
    <n v="-1846"/>
    <s v="NOK"/>
    <n v="-1846"/>
    <m/>
    <s v="69951.77"/>
  </r>
  <r>
    <n v="500542"/>
    <n v="2025"/>
    <s v="Direkte betaling med ekstern ID TR466640393 er gjennomført og bokført."/>
    <d v="2025-05-02T00:00:00"/>
    <m/>
    <x v="35"/>
    <x v="35"/>
    <m/>
    <m/>
    <m/>
    <m/>
    <n v="1261"/>
    <s v="Laila Håkonsen"/>
    <x v="0"/>
    <x v="0"/>
    <m/>
    <m/>
    <m/>
    <m/>
    <n v="0"/>
    <s v="Ingen avgiftsbehandling"/>
    <s v="Lønnsbilag 12-2025"/>
    <n v="-3696"/>
    <s v="NOK"/>
    <n v="-3696"/>
    <m/>
    <s v="66255.77"/>
  </r>
  <r>
    <n v="500543"/>
    <n v="2025"/>
    <s v="Direkte betaling med ekstern ID TR466640392 er gjennomført og bokført."/>
    <d v="2025-05-02T00:00:00"/>
    <m/>
    <x v="35"/>
    <x v="35"/>
    <m/>
    <m/>
    <m/>
    <m/>
    <n v="1269"/>
    <s v="Marius Lindbäck Pettersen"/>
    <x v="0"/>
    <x v="0"/>
    <m/>
    <m/>
    <m/>
    <m/>
    <n v="0"/>
    <s v="Ingen avgiftsbehandling"/>
    <s v="Lønnsbilag 12-2025"/>
    <n v="-1920"/>
    <s v="NOK"/>
    <n v="-1920"/>
    <m/>
    <s v="64335.77"/>
  </r>
  <r>
    <n v="500544"/>
    <n v="2025"/>
    <s v="Direkte betaling med ekstern ID TR466640391 er gjennomført og bokført."/>
    <d v="2025-05-02T00:00:00"/>
    <m/>
    <x v="35"/>
    <x v="35"/>
    <m/>
    <m/>
    <m/>
    <m/>
    <n v="1271"/>
    <s v="Nikolai Hamang"/>
    <x v="0"/>
    <x v="0"/>
    <m/>
    <m/>
    <m/>
    <m/>
    <n v="0"/>
    <s v="Ingen avgiftsbehandling"/>
    <s v="Lønnsbilag 12-2025"/>
    <n v="-1440"/>
    <s v="NOK"/>
    <n v="-1440"/>
    <m/>
    <s v="62895.77"/>
  </r>
  <r>
    <n v="500545"/>
    <n v="2025"/>
    <s v="Direkte betaling med ekstern ID TR466640390 er gjennomført og bokført."/>
    <d v="2025-05-02T00:00:00"/>
    <m/>
    <x v="35"/>
    <x v="35"/>
    <m/>
    <m/>
    <m/>
    <m/>
    <n v="1275"/>
    <s v="Haziz Aasen"/>
    <x v="0"/>
    <x v="0"/>
    <m/>
    <m/>
    <m/>
    <m/>
    <n v="0"/>
    <s v="Ingen avgiftsbehandling"/>
    <s v="Lønnsbilag 12-2025"/>
    <n v="-36743.629999999997"/>
    <s v="NOK"/>
    <n v="-36743.629999999997"/>
    <m/>
    <s v="26152.14"/>
  </r>
  <r>
    <n v="500546"/>
    <n v="2025"/>
    <s v="Direkte betaling med ekstern ID TR466640375 er gjennomført og bokført."/>
    <d v="2025-05-02T00:00:00"/>
    <m/>
    <x v="35"/>
    <x v="35"/>
    <m/>
    <m/>
    <m/>
    <m/>
    <n v="1279"/>
    <s v="Oda Marie Danielsen"/>
    <x v="0"/>
    <x v="0"/>
    <m/>
    <m/>
    <m/>
    <m/>
    <n v="0"/>
    <s v="Ingen avgiftsbehandling"/>
    <s v="Lønnsbilag 12-2025"/>
    <n v="-1376.2"/>
    <s v="NOK"/>
    <n v="-1376.2"/>
    <m/>
    <s v="24775.94"/>
  </r>
  <r>
    <n v="500547"/>
    <n v="2025"/>
    <s v="Direkte betaling med ekstern ID TR466640389 er gjennomført og bokført."/>
    <d v="2025-05-02T00:00:00"/>
    <m/>
    <x v="35"/>
    <x v="35"/>
    <m/>
    <m/>
    <m/>
    <m/>
    <n v="1282"/>
    <s v="Stian Sørensen"/>
    <x v="0"/>
    <x v="0"/>
    <m/>
    <m/>
    <m/>
    <m/>
    <n v="0"/>
    <s v="Ingen avgiftsbehandling"/>
    <s v="Lønnsbilag 12-2025"/>
    <n v="-24802"/>
    <s v="NOK"/>
    <n v="-24802"/>
    <m/>
    <s v="-26.06"/>
  </r>
  <r>
    <n v="500548"/>
    <n v="2025"/>
    <s v="Direkte betaling med ekstern ID TR466640388 er gjennomført og bokført."/>
    <d v="2025-05-02T00:00:00"/>
    <m/>
    <x v="35"/>
    <x v="35"/>
    <m/>
    <m/>
    <m/>
    <m/>
    <n v="1285"/>
    <s v="Casper Riekeles"/>
    <x v="0"/>
    <x v="0"/>
    <m/>
    <m/>
    <m/>
    <m/>
    <n v="0"/>
    <s v="Ingen avgiftsbehandling"/>
    <s v="Lønnsbilag 12-2025"/>
    <n v="-1529"/>
    <s v="NOK"/>
    <n v="-1529"/>
    <m/>
    <s v="-1555.06"/>
  </r>
  <r>
    <n v="500549"/>
    <n v="2025"/>
    <s v="Direkte betaling med ekstern ID TR466640387 er gjennomført og bokført."/>
    <d v="2025-05-02T00:00:00"/>
    <m/>
    <x v="35"/>
    <x v="35"/>
    <m/>
    <m/>
    <m/>
    <m/>
    <n v="1288"/>
    <s v="Sondre Olsen Heitmann"/>
    <x v="0"/>
    <x v="0"/>
    <m/>
    <m/>
    <m/>
    <m/>
    <n v="0"/>
    <s v="Ingen avgiftsbehandling"/>
    <s v="Lønnsbilag 12-2025"/>
    <n v="-600"/>
    <s v="NOK"/>
    <n v="-600"/>
    <m/>
    <s v="-2155.06"/>
  </r>
  <r>
    <n v="500550"/>
    <n v="2025"/>
    <s v="Direkte betaling med ekstern ID TR466640386 er gjennomført og bokført."/>
    <d v="2025-05-02T00:00:00"/>
    <m/>
    <x v="35"/>
    <x v="35"/>
    <m/>
    <m/>
    <m/>
    <m/>
    <n v="1299"/>
    <s v="Katarina Zielinska"/>
    <x v="0"/>
    <x v="0"/>
    <m/>
    <m/>
    <m/>
    <m/>
    <n v="0"/>
    <s v="Ingen avgiftsbehandling"/>
    <s v="Lønnsbilag 12-2025"/>
    <n v="-35714.33"/>
    <s v="NOK"/>
    <n v="-35714.33"/>
    <m/>
    <s v="-37869.39"/>
  </r>
  <r>
    <n v="500551"/>
    <n v="2025"/>
    <s v="Direkte betaling med ekstern ID TR466640385 er gjennomført og bokført."/>
    <d v="2025-05-02T00:00:00"/>
    <m/>
    <x v="35"/>
    <x v="35"/>
    <m/>
    <m/>
    <m/>
    <m/>
    <n v="1305"/>
    <s v="Brage Mikkelsen"/>
    <x v="0"/>
    <x v="0"/>
    <m/>
    <m/>
    <m/>
    <m/>
    <n v="0"/>
    <s v="Ingen avgiftsbehandling"/>
    <s v="Lønnsbilag 12-2025"/>
    <n v="-320"/>
    <s v="NOK"/>
    <n v="-320"/>
    <m/>
    <s v="-38189.39"/>
  </r>
  <r>
    <n v="500552"/>
    <n v="2025"/>
    <s v="Direkte betaling med ekstern ID TR466640384 er gjennomført og bokført."/>
    <d v="2025-05-02T00:00:00"/>
    <m/>
    <x v="35"/>
    <x v="35"/>
    <m/>
    <m/>
    <m/>
    <m/>
    <n v="1307"/>
    <s v="Ben Craig Simmons"/>
    <x v="0"/>
    <x v="0"/>
    <m/>
    <m/>
    <m/>
    <m/>
    <n v="0"/>
    <s v="Ingen avgiftsbehandling"/>
    <s v="Lønnsbilag 12-2025"/>
    <n v="-27923.5"/>
    <s v="NOK"/>
    <n v="-27923.5"/>
    <m/>
    <s v="-66112.89"/>
  </r>
  <r>
    <n v="500553"/>
    <n v="2025"/>
    <s v="Direkte betaling med ekstern ID TR466640383 er gjennomført og bokført."/>
    <d v="2025-05-02T00:00:00"/>
    <m/>
    <x v="35"/>
    <x v="35"/>
    <m/>
    <m/>
    <m/>
    <m/>
    <n v="1308"/>
    <s v="Henrik Falteng Jensen"/>
    <x v="0"/>
    <x v="0"/>
    <m/>
    <m/>
    <m/>
    <m/>
    <n v="0"/>
    <s v="Ingen avgiftsbehandling"/>
    <s v="Lønnsbilag 12-2025"/>
    <n v="-616"/>
    <s v="NOK"/>
    <n v="-616"/>
    <m/>
    <s v="-66728.89"/>
  </r>
  <r>
    <n v="500554"/>
    <n v="2025"/>
    <s v="Direkte betaling med ekstern ID TR466640382 er gjennomført og bokført."/>
    <d v="2025-05-02T00:00:00"/>
    <m/>
    <x v="35"/>
    <x v="35"/>
    <m/>
    <m/>
    <m/>
    <m/>
    <n v="1328"/>
    <s v="Jonathan Sten Hagen"/>
    <x v="0"/>
    <x v="0"/>
    <m/>
    <m/>
    <m/>
    <m/>
    <n v="0"/>
    <s v="Ingen avgiftsbehandling"/>
    <s v="Lønnsbilag 12-2025"/>
    <n v="-728"/>
    <s v="NOK"/>
    <n v="-728"/>
    <m/>
    <s v="-67456.89"/>
  </r>
  <r>
    <n v="500555"/>
    <n v="2025"/>
    <s v="Direkte betaling med ekstern ID TR466640381 er gjennomført og bokført."/>
    <d v="2025-05-02T00:00:00"/>
    <m/>
    <x v="35"/>
    <x v="35"/>
    <m/>
    <m/>
    <m/>
    <m/>
    <n v="1329"/>
    <s v="Oline Søderberg"/>
    <x v="0"/>
    <x v="0"/>
    <m/>
    <m/>
    <m/>
    <m/>
    <n v="0"/>
    <s v="Ingen avgiftsbehandling"/>
    <s v="Lønnsbilag 12-2025"/>
    <n v="-803.2"/>
    <s v="NOK"/>
    <n v="-803.2"/>
    <m/>
    <s v="-68260.09"/>
  </r>
  <r>
    <n v="500556"/>
    <n v="2025"/>
    <s v="Direkte betaling med ekstern ID TR466640380 er gjennomført og bokført."/>
    <d v="2025-05-02T00:00:00"/>
    <m/>
    <x v="35"/>
    <x v="35"/>
    <m/>
    <m/>
    <m/>
    <m/>
    <n v="1331"/>
    <s v="Jørgen Røkke"/>
    <x v="0"/>
    <x v="0"/>
    <m/>
    <m/>
    <m/>
    <m/>
    <n v="0"/>
    <s v="Ingen avgiftsbehandling"/>
    <s v="Lønnsbilag 12-2025"/>
    <n v="-2880"/>
    <s v="NOK"/>
    <n v="-2880"/>
    <m/>
    <s v="-71140.09"/>
  </r>
  <r>
    <n v="500557"/>
    <n v="2025"/>
    <s v="Direkte betaling med ekstern ID TR466640379 er gjennomført og bokført."/>
    <d v="2025-05-02T00:00:00"/>
    <m/>
    <x v="35"/>
    <x v="35"/>
    <m/>
    <m/>
    <m/>
    <m/>
    <n v="1332"/>
    <s v="Morten Hamre Køber"/>
    <x v="0"/>
    <x v="0"/>
    <m/>
    <m/>
    <m/>
    <m/>
    <n v="0"/>
    <s v="Ingen avgiftsbehandling"/>
    <s v="Lønnsbilag 12-2025"/>
    <n v="-900"/>
    <s v="NOK"/>
    <n v="-900"/>
    <m/>
    <s v="-72040.09"/>
  </r>
  <r>
    <n v="500558"/>
    <n v="2025"/>
    <s v="Direkte betaling med ekstern ID TR466640378 er gjennomført og bokført."/>
    <d v="2025-05-02T00:00:00"/>
    <m/>
    <x v="35"/>
    <x v="35"/>
    <m/>
    <m/>
    <m/>
    <m/>
    <n v="1334"/>
    <s v="Selma Arikan"/>
    <x v="0"/>
    <x v="0"/>
    <m/>
    <m/>
    <m/>
    <m/>
    <n v="0"/>
    <s v="Ingen avgiftsbehandling"/>
    <s v="Lønnsbilag 12-2025"/>
    <n v="-2088.8000000000002"/>
    <s v="NOK"/>
    <n v="-2088.8000000000002"/>
    <m/>
    <s v="-74128.89"/>
  </r>
  <r>
    <n v="500559"/>
    <n v="2025"/>
    <s v="Direkte betaling med ekstern ID TR466640377 er gjennomført og bokført."/>
    <d v="2025-05-02T00:00:00"/>
    <m/>
    <x v="35"/>
    <x v="35"/>
    <m/>
    <m/>
    <m/>
    <m/>
    <n v="1335"/>
    <s v="Mikkel Holand Gillebo"/>
    <x v="0"/>
    <x v="0"/>
    <m/>
    <m/>
    <m/>
    <m/>
    <n v="0"/>
    <s v="Ingen avgiftsbehandling"/>
    <s v="Lønnsbilag 12-2025"/>
    <n v="-960"/>
    <s v="NOK"/>
    <n v="-960"/>
    <m/>
    <s v="-75088.89"/>
  </r>
  <r>
    <n v="500560"/>
    <n v="2025"/>
    <s v="Direkte betaling med ekstern ID TR466640376 er gjennomført og bokført."/>
    <d v="2025-05-02T00:00:00"/>
    <m/>
    <x v="35"/>
    <x v="35"/>
    <m/>
    <m/>
    <m/>
    <m/>
    <m/>
    <s v="Sofi Kulvik"/>
    <x v="0"/>
    <x v="0"/>
    <m/>
    <m/>
    <m/>
    <m/>
    <n v="0"/>
    <s v="Ingen avgiftsbehandling"/>
    <s v="Lønnsbilag 12-2025"/>
    <n v="-46457"/>
    <s v="NOK"/>
    <n v="-46457"/>
    <m/>
    <s v="-121545.89"/>
  </r>
  <r>
    <n v="500569"/>
    <n v="2025"/>
    <s v="Direkte betaling med ekstern ID TR466642308 er gjennomført og bokført."/>
    <d v="2025-05-02T00:00:00"/>
    <m/>
    <x v="35"/>
    <x v="35"/>
    <m/>
    <m/>
    <m/>
    <m/>
    <n v="1317"/>
    <s v="Markus Madsen"/>
    <x v="0"/>
    <x v="0"/>
    <m/>
    <m/>
    <m/>
    <m/>
    <n v="0"/>
    <s v="Ingen avgiftsbehandling"/>
    <s v="Lønnsbilag 12-2025"/>
    <n v="-5600"/>
    <s v="NOK"/>
    <n v="-5600"/>
    <m/>
    <s v="-127145.89"/>
  </r>
  <r>
    <n v="815"/>
    <n v="2025"/>
    <s v="Bærum idrettstråd"/>
    <d v="2025-05-02T00:00:00"/>
    <m/>
    <x v="35"/>
    <x v="35"/>
    <n v="10063"/>
    <s v="Bærum idrettstråd"/>
    <m/>
    <m/>
    <m/>
    <m/>
    <x v="0"/>
    <x v="0"/>
    <m/>
    <m/>
    <m/>
    <m/>
    <n v="0"/>
    <s v="Ingen avgiftsbehandling"/>
    <s v="Bærum idrettstråd"/>
    <n v="-13375"/>
    <s v="NOK"/>
    <n v="-13375"/>
    <m/>
    <s v="-140520.89"/>
  </r>
  <r>
    <n v="912"/>
    <n v="2025"/>
    <n v="1912"/>
    <d v="2025-05-02T00:00:00"/>
    <m/>
    <x v="35"/>
    <x v="35"/>
    <m/>
    <m/>
    <m/>
    <m/>
    <m/>
    <m/>
    <x v="0"/>
    <x v="0"/>
    <m/>
    <m/>
    <m/>
    <m/>
    <n v="0"/>
    <s v="Ingen avgiftsbehandling"/>
    <n v="1912"/>
    <n v="49396"/>
    <s v="NOK"/>
    <n v="49396"/>
    <m/>
    <s v="-91124.89"/>
  </r>
  <r>
    <n v="921"/>
    <n v="2025"/>
    <n v="1950"/>
    <d v="2025-05-02T00:00:00"/>
    <m/>
    <x v="35"/>
    <x v="35"/>
    <m/>
    <m/>
    <m/>
    <m/>
    <m/>
    <m/>
    <x v="0"/>
    <x v="0"/>
    <m/>
    <m/>
    <m/>
    <m/>
    <n v="0"/>
    <s v="Ingen avgiftsbehandling"/>
    <n v="1950"/>
    <n v="-4167"/>
    <s v="NOK"/>
    <n v="-4167"/>
    <m/>
    <s v="-95291.89"/>
  </r>
  <r>
    <n v="935"/>
    <n v="2025"/>
    <s v="kontoregulering"/>
    <d v="2025-05-02T00:00:00"/>
    <m/>
    <x v="35"/>
    <x v="35"/>
    <m/>
    <m/>
    <m/>
    <m/>
    <m/>
    <m/>
    <x v="0"/>
    <x v="0"/>
    <m/>
    <m/>
    <m/>
    <m/>
    <n v="0"/>
    <s v="Ingen avgiftsbehandling"/>
    <s v="kontoregulering"/>
    <n v="92349"/>
    <s v="NOK"/>
    <n v="92349"/>
    <m/>
    <s v="-2942.89"/>
  </r>
  <r>
    <n v="935"/>
    <n v="2025"/>
    <s v="kontoregulering"/>
    <d v="2025-05-02T00:00:00"/>
    <m/>
    <x v="35"/>
    <x v="35"/>
    <m/>
    <m/>
    <m/>
    <m/>
    <m/>
    <m/>
    <x v="0"/>
    <x v="0"/>
    <m/>
    <m/>
    <m/>
    <m/>
    <n v="0"/>
    <s v="Ingen avgiftsbehandling"/>
    <s v="kontoregulering"/>
    <n v="75406"/>
    <s v="NOK"/>
    <n v="75406"/>
    <m/>
    <s v="72463.11"/>
  </r>
  <r>
    <n v="935"/>
    <n v="2025"/>
    <s v="kontoregulering"/>
    <d v="2025-05-02T00:00:00"/>
    <m/>
    <x v="35"/>
    <x v="35"/>
    <m/>
    <m/>
    <m/>
    <m/>
    <m/>
    <m/>
    <x v="0"/>
    <x v="0"/>
    <m/>
    <m/>
    <m/>
    <m/>
    <n v="0"/>
    <s v="Ingen avgiftsbehandling"/>
    <s v="kontoregulering"/>
    <n v="61660"/>
    <s v="NOK"/>
    <n v="61660"/>
    <m/>
    <s v="134123.11"/>
  </r>
  <r>
    <n v="935"/>
    <n v="2025"/>
    <s v="kontoregulering"/>
    <d v="2025-05-02T00:00:00"/>
    <m/>
    <x v="35"/>
    <x v="35"/>
    <m/>
    <m/>
    <m/>
    <m/>
    <m/>
    <m/>
    <x v="0"/>
    <x v="0"/>
    <m/>
    <m/>
    <m/>
    <m/>
    <n v="0"/>
    <s v="Ingen avgiftsbehandling"/>
    <s v="kontoregulering"/>
    <n v="60387"/>
    <s v="NOK"/>
    <n v="60387"/>
    <m/>
    <s v="194510.11"/>
  </r>
  <r>
    <n v="935"/>
    <n v="2025"/>
    <s v="kontoregulering"/>
    <d v="2025-05-02T00:00:00"/>
    <m/>
    <x v="35"/>
    <x v="35"/>
    <m/>
    <m/>
    <m/>
    <m/>
    <m/>
    <m/>
    <x v="4"/>
    <x v="4"/>
    <m/>
    <m/>
    <m/>
    <m/>
    <n v="0"/>
    <s v="Ingen avgiftsbehandling"/>
    <s v="kontoregulering"/>
    <n v="-3323.5"/>
    <s v="NOK"/>
    <n v="-3323.5"/>
    <m/>
    <s v="191186.61"/>
  </r>
  <r>
    <n v="936"/>
    <n v="2025"/>
    <n v="1920"/>
    <d v="2025-05-02T00:00:00"/>
    <m/>
    <x v="35"/>
    <x v="35"/>
    <m/>
    <m/>
    <m/>
    <m/>
    <m/>
    <m/>
    <x v="0"/>
    <x v="0"/>
    <m/>
    <m/>
    <m/>
    <m/>
    <n v="0"/>
    <s v="Ingen avgiftsbehandling"/>
    <n v="1920"/>
    <n v="2520"/>
    <s v="NOK"/>
    <n v="2520"/>
    <m/>
    <s v="193706.61"/>
  </r>
  <r>
    <n v="926"/>
    <n v="2025"/>
    <n v="1985"/>
    <d v="2025-05-05T00:00:00"/>
    <m/>
    <x v="35"/>
    <x v="35"/>
    <m/>
    <m/>
    <m/>
    <m/>
    <m/>
    <m/>
    <x v="0"/>
    <x v="0"/>
    <m/>
    <m/>
    <m/>
    <m/>
    <n v="0"/>
    <s v="Ingen avgiftsbehandling"/>
    <n v="1985"/>
    <n v="2000"/>
    <s v="NOK"/>
    <n v="2000"/>
    <m/>
    <s v="195706.61"/>
  </r>
  <r>
    <n v="926"/>
    <n v="2025"/>
    <n v="1985"/>
    <d v="2025-05-05T00:00:00"/>
    <m/>
    <x v="35"/>
    <x v="35"/>
    <m/>
    <m/>
    <m/>
    <m/>
    <m/>
    <m/>
    <x v="0"/>
    <x v="0"/>
    <m/>
    <m/>
    <m/>
    <m/>
    <n v="0"/>
    <s v="Ingen avgiftsbehandling"/>
    <n v="1985"/>
    <n v="2000"/>
    <s v="NOK"/>
    <n v="2000"/>
    <m/>
    <s v="197706.61"/>
  </r>
  <r>
    <n v="935"/>
    <n v="2025"/>
    <s v="kontoregulering"/>
    <d v="2025-05-05T00:00:00"/>
    <m/>
    <x v="35"/>
    <x v="35"/>
    <n v="10031"/>
    <s v="Vipps AS"/>
    <m/>
    <m/>
    <m/>
    <m/>
    <x v="0"/>
    <x v="0"/>
    <m/>
    <m/>
    <m/>
    <m/>
    <n v="0"/>
    <s v="Ingen avgiftsbehandling"/>
    <s v="kontoregulering"/>
    <n v="786"/>
    <s v="NOK"/>
    <n v="786"/>
    <m/>
    <s v="198492.61"/>
  </r>
  <r>
    <n v="935"/>
    <n v="2025"/>
    <s v="kontoregulering"/>
    <d v="2025-05-05T00:00:00"/>
    <m/>
    <x v="35"/>
    <x v="35"/>
    <m/>
    <m/>
    <m/>
    <m/>
    <m/>
    <m/>
    <x v="0"/>
    <x v="0"/>
    <m/>
    <m/>
    <m/>
    <m/>
    <n v="0"/>
    <s v="Ingen avgiftsbehandling"/>
    <s v="kontoregulering"/>
    <n v="600"/>
    <s v="NOK"/>
    <n v="600"/>
    <m/>
    <s v="199092.61"/>
  </r>
  <r>
    <n v="748"/>
    <n v="2025"/>
    <s v="FOTBALL, av bilag overgang"/>
    <d v="2025-05-06T00:00:00"/>
    <m/>
    <x v="35"/>
    <x v="35"/>
    <m/>
    <m/>
    <m/>
    <m/>
    <m/>
    <m/>
    <x v="1"/>
    <x v="1"/>
    <m/>
    <m/>
    <m/>
    <m/>
    <n v="0"/>
    <s v="Ingen avgiftsbehandling"/>
    <s v="FOTBALL, av bilag overgang"/>
    <n v="-600"/>
    <s v="NOK"/>
    <n v="-600"/>
    <m/>
    <s v="198492.61"/>
  </r>
  <r>
    <n v="935"/>
    <n v="2025"/>
    <s v="kontoregulering"/>
    <d v="2025-05-06T00:00:00"/>
    <m/>
    <x v="35"/>
    <x v="35"/>
    <n v="10031"/>
    <s v="Vipps AS"/>
    <m/>
    <m/>
    <m/>
    <m/>
    <x v="0"/>
    <x v="0"/>
    <m/>
    <m/>
    <m/>
    <m/>
    <n v="0"/>
    <s v="Ingen avgiftsbehandling"/>
    <s v="kontoregulering"/>
    <n v="196.5"/>
    <s v="NOK"/>
    <n v="196.5"/>
    <m/>
    <s v="198689.11"/>
  </r>
  <r>
    <n v="1297"/>
    <n v="2025"/>
    <s v="Adobe_Transaction_No_3179248896.pdf"/>
    <d v="2025-05-06T00:00:00"/>
    <m/>
    <x v="35"/>
    <x v="35"/>
    <m/>
    <m/>
    <m/>
    <m/>
    <m/>
    <m/>
    <x v="4"/>
    <x v="4"/>
    <m/>
    <m/>
    <m/>
    <m/>
    <n v="0"/>
    <s v="Ingen avgiftsbehandling"/>
    <s v="Adobe_Transaction_No_3179248896.pdf"/>
    <n v="-168.75"/>
    <s v="NOK"/>
    <n v="-168.75"/>
    <m/>
    <s v="198520.36"/>
  </r>
  <r>
    <n v="500586"/>
    <n v="2025"/>
    <s v="Direkte betaling med ekstern ID TR466568475 er gjennomført og bokført."/>
    <d v="2025-05-07T00:00:00"/>
    <m/>
    <x v="35"/>
    <x v="35"/>
    <m/>
    <m/>
    <n v="20035"/>
    <s v="Steadyreadygo Banaszkiewicz"/>
    <m/>
    <m/>
    <x v="4"/>
    <x v="4"/>
    <m/>
    <m/>
    <m/>
    <m/>
    <n v="0"/>
    <s v="Ingen avgiftsbehandling"/>
    <s v="Betaling: HS: Fakture april. Fakturanr. 1165."/>
    <n v="-10200"/>
    <s v="NOK"/>
    <n v="-10200"/>
    <m/>
    <s v="188320.36"/>
  </r>
  <r>
    <n v="760"/>
    <n v="2025"/>
    <s v="Betaling for faktura nummer 1114"/>
    <d v="2025-05-07T00:00:00"/>
    <m/>
    <x v="35"/>
    <x v="35"/>
    <n v="10073"/>
    <s v="Pål Henning Albertsen"/>
    <m/>
    <m/>
    <m/>
    <s v="Sofi Kulvik"/>
    <x v="4"/>
    <x v="4"/>
    <m/>
    <m/>
    <m/>
    <m/>
    <n v="0"/>
    <s v="Ingen avgiftsbehandling"/>
    <s v="Betaling for faktura nummer 1114 til Pål Henning Albertsen"/>
    <n v="600"/>
    <s v="NOK"/>
    <n v="600"/>
    <m/>
    <s v="188920.36"/>
  </r>
  <r>
    <n v="935"/>
    <n v="2025"/>
    <s v="kontoregulering"/>
    <d v="2025-05-07T00:00:00"/>
    <m/>
    <x v="35"/>
    <x v="35"/>
    <n v="10031"/>
    <s v="Vipps AS"/>
    <m/>
    <m/>
    <m/>
    <m/>
    <x v="0"/>
    <x v="0"/>
    <m/>
    <m/>
    <m/>
    <m/>
    <n v="0"/>
    <s v="Ingen avgiftsbehandling"/>
    <s v="kontoregulering"/>
    <n v="393"/>
    <s v="NOK"/>
    <n v="393"/>
    <m/>
    <s v="189313.36"/>
  </r>
  <r>
    <n v="935"/>
    <n v="2025"/>
    <s v="kontoregulering"/>
    <d v="2025-05-07T00:00:00"/>
    <m/>
    <x v="35"/>
    <x v="35"/>
    <m/>
    <m/>
    <m/>
    <m/>
    <m/>
    <m/>
    <x v="0"/>
    <x v="0"/>
    <m/>
    <m/>
    <m/>
    <m/>
    <n v="0"/>
    <s v="Ingen avgiftsbehandling"/>
    <s v="kontoregulering"/>
    <n v="-159460"/>
    <s v="NOK"/>
    <n v="-159460"/>
    <m/>
    <s v="29853.36"/>
  </r>
  <r>
    <n v="915"/>
    <n v="2025"/>
    <n v="1930"/>
    <d v="2025-05-08T00:00:00"/>
    <m/>
    <x v="35"/>
    <x v="35"/>
    <m/>
    <m/>
    <m/>
    <m/>
    <m/>
    <m/>
    <x v="0"/>
    <x v="0"/>
    <m/>
    <m/>
    <m/>
    <m/>
    <n v="0"/>
    <s v="Ingen avgiftsbehandling"/>
    <n v="1930"/>
    <n v="-39012"/>
    <s v="NOK"/>
    <n v="-39012"/>
    <m/>
    <s v="-9158.64"/>
  </r>
  <r>
    <n v="916"/>
    <n v="2025"/>
    <n v="1934"/>
    <d v="2025-05-08T00:00:00"/>
    <m/>
    <x v="35"/>
    <x v="35"/>
    <m/>
    <m/>
    <m/>
    <m/>
    <m/>
    <m/>
    <x v="0"/>
    <x v="0"/>
    <m/>
    <m/>
    <m/>
    <m/>
    <n v="0"/>
    <s v="Ingen avgiftsbehandling"/>
    <n v="1934"/>
    <n v="-1000"/>
    <s v="NOK"/>
    <n v="-1000"/>
    <m/>
    <s v="-10158.64"/>
  </r>
  <r>
    <n v="935"/>
    <n v="2025"/>
    <s v="kontoregulering"/>
    <d v="2025-05-08T00:00:00"/>
    <m/>
    <x v="35"/>
    <x v="35"/>
    <m/>
    <m/>
    <m/>
    <m/>
    <m/>
    <m/>
    <x v="0"/>
    <x v="0"/>
    <m/>
    <m/>
    <m/>
    <m/>
    <n v="0"/>
    <s v="Ingen avgiftsbehandling"/>
    <s v="kontoregulering"/>
    <n v="-14550"/>
    <s v="NOK"/>
    <n v="-14550"/>
    <m/>
    <s v="-24708.64"/>
  </r>
  <r>
    <n v="935"/>
    <n v="2025"/>
    <s v="kontoregulering"/>
    <d v="2025-05-08T00:00:00"/>
    <m/>
    <x v="35"/>
    <x v="35"/>
    <m/>
    <m/>
    <m/>
    <m/>
    <m/>
    <m/>
    <x v="0"/>
    <x v="0"/>
    <m/>
    <m/>
    <m/>
    <m/>
    <n v="0"/>
    <s v="Ingen avgiftsbehandling"/>
    <s v="kontoregulering"/>
    <n v="-7900"/>
    <s v="NOK"/>
    <n v="-7900"/>
    <m/>
    <s v="-32608.64"/>
  </r>
  <r>
    <n v="935"/>
    <n v="2025"/>
    <s v="kontoregulering"/>
    <d v="2025-05-08T00:00:00"/>
    <m/>
    <x v="35"/>
    <x v="35"/>
    <n v="10031"/>
    <s v="Vipps AS"/>
    <m/>
    <m/>
    <m/>
    <m/>
    <x v="0"/>
    <x v="0"/>
    <m/>
    <m/>
    <m/>
    <m/>
    <n v="0"/>
    <s v="Ingen avgiftsbehandling"/>
    <s v="kontoregulering"/>
    <n v="982.5"/>
    <s v="NOK"/>
    <n v="982.5"/>
    <m/>
    <s v="-31626.14"/>
  </r>
  <r>
    <n v="1232"/>
    <n v="2025"/>
    <s v="Rubic"/>
    <d v="2025-05-08T00:00:00"/>
    <m/>
    <x v="35"/>
    <x v="35"/>
    <n v="10036"/>
    <s v="Rubic AS"/>
    <m/>
    <m/>
    <m/>
    <m/>
    <x v="0"/>
    <x v="0"/>
    <m/>
    <m/>
    <m/>
    <m/>
    <n v="0"/>
    <s v="Ingen avgiftsbehandling"/>
    <s v="Rubic"/>
    <n v="40490"/>
    <s v="NOK"/>
    <n v="40490"/>
    <m/>
    <s v="8863.86"/>
  </r>
  <r>
    <n v="1298"/>
    <n v="2025"/>
    <s v="Microsoft"/>
    <d v="2025-05-08T00:00:00"/>
    <m/>
    <x v="35"/>
    <x v="35"/>
    <m/>
    <m/>
    <m/>
    <m/>
    <m/>
    <m/>
    <x v="4"/>
    <x v="4"/>
    <m/>
    <m/>
    <m/>
    <m/>
    <n v="0"/>
    <s v="Ingen avgiftsbehandling"/>
    <s v="Microsoft"/>
    <n v="-20"/>
    <s v="NOK"/>
    <n v="-20"/>
    <m/>
    <s v="8843.86"/>
  </r>
  <r>
    <n v="935"/>
    <n v="2025"/>
    <s v="kontoregulering"/>
    <d v="2025-05-09T00:00:00"/>
    <m/>
    <x v="35"/>
    <x v="35"/>
    <n v="10031"/>
    <s v="Vipps AS"/>
    <m/>
    <m/>
    <m/>
    <m/>
    <x v="0"/>
    <x v="0"/>
    <m/>
    <m/>
    <m/>
    <m/>
    <n v="0"/>
    <s v="Ingen avgiftsbehandling"/>
    <s v="kontoregulering"/>
    <n v="393"/>
    <s v="NOK"/>
    <n v="393"/>
    <m/>
    <s v="9236.86"/>
  </r>
  <r>
    <n v="1232"/>
    <n v="2025"/>
    <s v="Rubic"/>
    <d v="2025-05-09T00:00:00"/>
    <m/>
    <x v="35"/>
    <x v="35"/>
    <n v="10036"/>
    <s v="Rubic AS"/>
    <m/>
    <m/>
    <m/>
    <m/>
    <x v="0"/>
    <x v="0"/>
    <m/>
    <m/>
    <m/>
    <m/>
    <n v="0"/>
    <s v="Ingen avgiftsbehandling"/>
    <s v="Rubic"/>
    <n v="106511.65"/>
    <s v="NOK"/>
    <n v="106511.65"/>
    <m/>
    <s v="115748.51"/>
  </r>
  <r>
    <n v="1294"/>
    <n v="2025"/>
    <s v="Handelens miljøfond.pdf"/>
    <d v="2025-05-09T00:00:00"/>
    <m/>
    <x v="35"/>
    <x v="35"/>
    <m/>
    <m/>
    <m/>
    <m/>
    <m/>
    <m/>
    <x v="4"/>
    <x v="4"/>
    <m/>
    <m/>
    <m/>
    <m/>
    <n v="0"/>
    <s v="Ingen avgiftsbehandling"/>
    <s v="Handelens miljøfond.pdf"/>
    <n v="100000"/>
    <s v="NOK"/>
    <n v="100000"/>
    <m/>
    <s v="215748.51"/>
  </r>
  <r>
    <n v="774"/>
    <n v="2025"/>
    <s v="HS, renhold"/>
    <d v="2025-05-10T00:00:00"/>
    <m/>
    <x v="35"/>
    <x v="35"/>
    <m/>
    <m/>
    <m/>
    <m/>
    <m/>
    <s v="Sofi Kulvik"/>
    <x v="4"/>
    <x v="4"/>
    <m/>
    <m/>
    <m/>
    <m/>
    <n v="0"/>
    <s v="Ingen avgiftsbehandling"/>
    <s v="HS, renhold"/>
    <n v="-556.5"/>
    <s v="NOK"/>
    <n v="-556.5"/>
    <m/>
    <s v="215192.01"/>
  </r>
  <r>
    <n v="793"/>
    <n v="2025"/>
    <s v="Betaling: Faktura nummer 1127 til Hanna Gebremedhin (10079)"/>
    <d v="2025-05-13T00:00:00"/>
    <m/>
    <x v="35"/>
    <x v="35"/>
    <m/>
    <m/>
    <m/>
    <m/>
    <m/>
    <s v="Sofi Kulvik"/>
    <x v="4"/>
    <x v="4"/>
    <m/>
    <m/>
    <m/>
    <m/>
    <n v="0"/>
    <s v="Ingen avgiftsbehandling"/>
    <s v="Betaling: Faktura nummer 1127 til Hanna Gebremedhin (10079)"/>
    <n v="4700"/>
    <s v="NOK"/>
    <n v="4700"/>
    <m/>
    <s v="219892.01"/>
  </r>
  <r>
    <n v="500608"/>
    <n v="2025"/>
    <s v="Direkte betaling med ekstern ID TR466568476 er gjennomført og bokført."/>
    <d v="2025-05-14T00:00:00"/>
    <m/>
    <x v="35"/>
    <x v="35"/>
    <m/>
    <m/>
    <n v="20001"/>
    <s v="B&amp;g Regnskap AS"/>
    <m/>
    <m/>
    <x v="4"/>
    <x v="4"/>
    <m/>
    <m/>
    <m/>
    <m/>
    <n v="0"/>
    <s v="Ingen avgiftsbehandling"/>
    <s v="Betaling: Faktura nummer 103335 fra B&amp;g Regnskap AS. Fakturanr. 103335."/>
    <n v="-17000"/>
    <s v="NOK"/>
    <n v="-17000"/>
    <m/>
    <s v="202892.01"/>
  </r>
  <r>
    <n v="844"/>
    <n v="2025"/>
    <s v="HS renhold"/>
    <d v="2025-05-15T00:00:00"/>
    <m/>
    <x v="35"/>
    <x v="35"/>
    <m/>
    <m/>
    <m/>
    <m/>
    <m/>
    <m/>
    <x v="4"/>
    <x v="4"/>
    <m/>
    <m/>
    <m/>
    <m/>
    <n v="0"/>
    <s v="Ingen avgiftsbehandling"/>
    <s v="HS renhold"/>
    <n v="-578.4"/>
    <s v="NOK"/>
    <n v="-578.4"/>
    <m/>
    <s v="202313.61"/>
  </r>
  <r>
    <n v="845"/>
    <n v="2025"/>
    <s v="Av bilag porto"/>
    <d v="2025-05-15T00:00:00"/>
    <m/>
    <x v="35"/>
    <x v="35"/>
    <m/>
    <m/>
    <m/>
    <m/>
    <m/>
    <m/>
    <x v="4"/>
    <x v="4"/>
    <m/>
    <m/>
    <m/>
    <m/>
    <n v="0"/>
    <s v="Ingen avgiftsbehandling"/>
    <s v="Av bilag porto"/>
    <n v="-257"/>
    <s v="NOK"/>
    <n v="-257"/>
    <m/>
    <s v="202056.61"/>
  </r>
  <r>
    <n v="842"/>
    <n v="2025"/>
    <s v="HS, porto"/>
    <d v="2025-05-15T00:00:00"/>
    <m/>
    <x v="35"/>
    <x v="35"/>
    <m/>
    <m/>
    <m/>
    <m/>
    <m/>
    <m/>
    <x v="4"/>
    <x v="4"/>
    <m/>
    <m/>
    <m/>
    <m/>
    <n v="0"/>
    <s v="Ingen avgiftsbehandling"/>
    <s v="HS, porto"/>
    <n v="-250"/>
    <s v="NOK"/>
    <n v="-250"/>
    <m/>
    <s v="201806.61"/>
  </r>
  <r>
    <n v="500615"/>
    <n v="2025"/>
    <s v="Direkte betaling med ekstern ID TR466639945 er gjennomført og bokført."/>
    <d v="2025-05-15T00:00:00"/>
    <m/>
    <x v="35"/>
    <x v="35"/>
    <m/>
    <m/>
    <m/>
    <m/>
    <m/>
    <m/>
    <x v="0"/>
    <x v="0"/>
    <m/>
    <m/>
    <m/>
    <m/>
    <n v="0"/>
    <s v="Ingen avgiftsbehandling"/>
    <s v="Betaling: Terminoppgave mars-april 2025"/>
    <n v="-53140"/>
    <s v="NOK"/>
    <n v="-53140"/>
    <m/>
    <s v="148666.61"/>
  </r>
  <r>
    <n v="500618"/>
    <n v="2025"/>
    <s v="Direkte betaling med ekstern ID TR466821576 er gjennomført og bokført."/>
    <d v="2025-05-15T00:00:00"/>
    <m/>
    <x v="35"/>
    <x v="35"/>
    <m/>
    <m/>
    <m/>
    <m/>
    <m/>
    <m/>
    <x v="0"/>
    <x v="0"/>
    <m/>
    <m/>
    <m/>
    <m/>
    <n v="0"/>
    <s v="Ingen avgiftsbehandling"/>
    <s v="Betaling: Terminoppgave mars-april 2025"/>
    <n v="-56148"/>
    <s v="NOK"/>
    <n v="-56148"/>
    <m/>
    <s v="92518.61"/>
  </r>
  <r>
    <n v="500623"/>
    <n v="2025"/>
    <s v="Direkte betaling med ekstern ID TR470469373 er gjennomført og bokført."/>
    <d v="2025-05-15T00:00:00"/>
    <m/>
    <x v="35"/>
    <x v="35"/>
    <m/>
    <m/>
    <n v="20004"/>
    <s v="Talkmore AS"/>
    <m/>
    <m/>
    <x v="4"/>
    <x v="4"/>
    <m/>
    <m/>
    <m/>
    <m/>
    <n v="0"/>
    <s v="Ingen avgiftsbehandling"/>
    <s v="Betaling: HS: Faktura fra Talkmore. Fakturanr. 56226579."/>
    <n v="-526"/>
    <s v="NOK"/>
    <n v="-526"/>
    <m/>
    <s v="91992.61"/>
  </r>
  <r>
    <n v="927"/>
    <n v="2025"/>
    <n v="1987"/>
    <d v="2025-05-16T00:00:00"/>
    <m/>
    <x v="35"/>
    <x v="35"/>
    <m/>
    <m/>
    <m/>
    <m/>
    <m/>
    <m/>
    <x v="0"/>
    <x v="0"/>
    <m/>
    <m/>
    <m/>
    <m/>
    <n v="0"/>
    <s v="Ingen avgiftsbehandling"/>
    <n v="1987"/>
    <n v="-7500"/>
    <s v="NOK"/>
    <n v="-7500"/>
    <m/>
    <s v="84492.61"/>
  </r>
  <r>
    <n v="1231"/>
    <n v="2025"/>
    <s v="Grasrot januar -april"/>
    <d v="2025-05-16T00:00:00"/>
    <m/>
    <x v="35"/>
    <x v="35"/>
    <m/>
    <m/>
    <m/>
    <m/>
    <m/>
    <m/>
    <x v="4"/>
    <x v="4"/>
    <m/>
    <m/>
    <m/>
    <m/>
    <n v="0"/>
    <s v="Ingen avgiftsbehandling"/>
    <s v="Grasrot januar -april"/>
    <n v="91140.87"/>
    <s v="NOK"/>
    <n v="91140.87"/>
    <m/>
    <s v="175633.48"/>
  </r>
  <r>
    <n v="1314"/>
    <n v="2025"/>
    <s v="NIF utstyrmidler.png"/>
    <d v="2025-05-16T00:00:00"/>
    <m/>
    <x v="35"/>
    <x v="35"/>
    <m/>
    <m/>
    <m/>
    <m/>
    <m/>
    <m/>
    <x v="5"/>
    <x v="5"/>
    <m/>
    <m/>
    <m/>
    <m/>
    <n v="0"/>
    <s v="Ingen avgiftsbehandling"/>
    <s v="NIF utstyrmidler.png"/>
    <n v="20310"/>
    <s v="NOK"/>
    <n v="20310"/>
    <m/>
    <s v="195943.48"/>
  </r>
  <r>
    <n v="935"/>
    <n v="2025"/>
    <s v="kontoregulering"/>
    <d v="2025-05-19T00:00:00"/>
    <m/>
    <x v="35"/>
    <x v="35"/>
    <m/>
    <m/>
    <m/>
    <m/>
    <m/>
    <m/>
    <x v="0"/>
    <x v="0"/>
    <m/>
    <m/>
    <m/>
    <m/>
    <n v="0"/>
    <s v="Ingen avgiftsbehandling"/>
    <s v="kontoregulering"/>
    <n v="-48135"/>
    <s v="NOK"/>
    <n v="-48135"/>
    <m/>
    <s v="147808.48"/>
  </r>
  <r>
    <n v="935"/>
    <n v="2025"/>
    <s v="kontoregulering"/>
    <d v="2025-05-19T00:00:00"/>
    <m/>
    <x v="35"/>
    <x v="35"/>
    <m/>
    <m/>
    <m/>
    <m/>
    <m/>
    <m/>
    <x v="0"/>
    <x v="0"/>
    <m/>
    <m/>
    <m/>
    <m/>
    <n v="0"/>
    <s v="Ingen avgiftsbehandling"/>
    <s v="kontoregulering"/>
    <n v="-33695"/>
    <s v="NOK"/>
    <n v="-33695"/>
    <m/>
    <s v="114113.48"/>
  </r>
  <r>
    <n v="935"/>
    <n v="2025"/>
    <s v="kontoregulering"/>
    <d v="2025-05-19T00:00:00"/>
    <m/>
    <x v="35"/>
    <x v="35"/>
    <m/>
    <m/>
    <m/>
    <m/>
    <m/>
    <m/>
    <x v="0"/>
    <x v="0"/>
    <m/>
    <m/>
    <m/>
    <m/>
    <n v="0"/>
    <s v="Ingen avgiftsbehandling"/>
    <s v="kontoregulering"/>
    <n v="-14441"/>
    <s v="NOK"/>
    <n v="-14441"/>
    <m/>
    <s v="99672.48"/>
  </r>
  <r>
    <n v="500631"/>
    <n v="2025"/>
    <s v="Direkte betaling med ekstern ID TR470469374 er gjennomført og bokført."/>
    <d v="2025-05-20T00:00:00"/>
    <m/>
    <x v="35"/>
    <x v="35"/>
    <m/>
    <m/>
    <n v="20012"/>
    <s v="DNB Livsforsikring AS"/>
    <m/>
    <m/>
    <x v="4"/>
    <x v="4"/>
    <m/>
    <m/>
    <m/>
    <m/>
    <n v="0"/>
    <s v="Ingen avgiftsbehandling"/>
    <s v="Betaling: Faktura nummer F0004246535 fra DNB Livsforsikring AS. Fakturanr. F0004246535."/>
    <n v="-1260.55"/>
    <s v="NOK"/>
    <n v="-1260.55"/>
    <m/>
    <s v="98411.93"/>
  </r>
  <r>
    <n v="500632"/>
    <n v="2025"/>
    <s v="Direkte betaling med ekstern ID TR470469375 er gjennomført og bokført."/>
    <d v="2025-05-20T00:00:00"/>
    <m/>
    <x v="35"/>
    <x v="35"/>
    <m/>
    <m/>
    <n v="20269"/>
    <s v="Asker Lås og Sikkerhet AS"/>
    <m/>
    <m/>
    <x v="4"/>
    <x v="4"/>
    <m/>
    <m/>
    <m/>
    <m/>
    <n v="0"/>
    <s v="Ingen avgiftsbehandling"/>
    <s v="Betaling: Faktura nummer 3023 fra Asker Lås og Sikkerhet AS. Fakturanr. 3023."/>
    <n v="-4300"/>
    <s v="NOK"/>
    <n v="-4300"/>
    <m/>
    <s v="94111.93"/>
  </r>
  <r>
    <n v="500634"/>
    <n v="2025"/>
    <s v="Direkte betaling med ekstern ID TR470537188 er gjennomført og bokført."/>
    <d v="2025-05-21T00:00:00"/>
    <m/>
    <x v="35"/>
    <x v="35"/>
    <m/>
    <m/>
    <n v="20029"/>
    <s v="Viken Fiber AS"/>
    <m/>
    <m/>
    <x v="4"/>
    <x v="4"/>
    <m/>
    <m/>
    <m/>
    <m/>
    <n v="0"/>
    <s v="Ingen avgiftsbehandling"/>
    <s v="Betaling: HS, nett. Fakturanr. 24242416."/>
    <n v="-1119"/>
    <s v="NOK"/>
    <n v="-1119"/>
    <m/>
    <s v="92992.93"/>
  </r>
  <r>
    <n v="937"/>
    <n v="2025"/>
    <s v="Betaling: Faktura nummer 1125 til Joakim Knutson (10077)"/>
    <d v="2025-05-21T00:00:00"/>
    <m/>
    <x v="35"/>
    <x v="35"/>
    <n v="10077"/>
    <s v="Joakim Knutson"/>
    <m/>
    <m/>
    <m/>
    <s v="Sofi Kulvik"/>
    <x v="4"/>
    <x v="4"/>
    <m/>
    <m/>
    <m/>
    <m/>
    <n v="0"/>
    <s v="Ingen avgiftsbehandling"/>
    <s v="Betaling: Faktura nummer 1125 til Joakim Knutson (10077)"/>
    <n v="2100"/>
    <s v="NOK"/>
    <n v="2100"/>
    <m/>
    <s v="95092.93"/>
  </r>
  <r>
    <n v="1236"/>
    <n v="2025"/>
    <s v="Momskomp"/>
    <d v="2025-05-21T00:00:00"/>
    <m/>
    <x v="35"/>
    <x v="35"/>
    <m/>
    <m/>
    <m/>
    <m/>
    <m/>
    <m/>
    <x v="1"/>
    <x v="1"/>
    <m/>
    <m/>
    <m/>
    <m/>
    <n v="0"/>
    <s v="Ingen avgiftsbehandling"/>
    <s v="Momskomp"/>
    <n v="132896"/>
    <s v="NOK"/>
    <n v="132896"/>
    <m/>
    <s v="227988.93"/>
  </r>
  <r>
    <n v="1232"/>
    <n v="2025"/>
    <s v="Rubic"/>
    <d v="2025-05-22T00:00:00"/>
    <m/>
    <x v="35"/>
    <x v="35"/>
    <n v="10036"/>
    <s v="Rubic AS"/>
    <m/>
    <m/>
    <m/>
    <m/>
    <x v="0"/>
    <x v="0"/>
    <m/>
    <m/>
    <m/>
    <m/>
    <n v="0"/>
    <s v="Ingen avgiftsbehandling"/>
    <s v="Rubic"/>
    <n v="52652.39"/>
    <s v="NOK"/>
    <n v="52652.39"/>
    <m/>
    <s v="280641.32"/>
  </r>
  <r>
    <n v="1238"/>
    <n v="2025"/>
    <s v="02.04 Svar på søknad om fritidsstipend (70).pdf"/>
    <d v="2025-05-23T00:00:00"/>
    <m/>
    <x v="35"/>
    <x v="35"/>
    <m/>
    <m/>
    <m/>
    <m/>
    <m/>
    <m/>
    <x v="4"/>
    <x v="4"/>
    <m/>
    <m/>
    <m/>
    <m/>
    <n v="0"/>
    <s v="Ingen avgiftsbehandling"/>
    <s v="Miray Yavuz"/>
    <n v="3500"/>
    <s v="NOK"/>
    <n v="3500"/>
    <m/>
    <s v="284141.32"/>
  </r>
  <r>
    <n v="500652"/>
    <n v="2025"/>
    <s v="Direkte betaling med ekstern ID TR474749765 er gjennomført og bokført."/>
    <d v="2025-05-30T00:00:00"/>
    <m/>
    <x v="35"/>
    <x v="35"/>
    <m/>
    <m/>
    <n v="20476"/>
    <s v="Kjetil Kristiansen"/>
    <m/>
    <m/>
    <x v="7"/>
    <x v="7"/>
    <m/>
    <m/>
    <m/>
    <m/>
    <n v="0"/>
    <s v="Ingen avgiftsbehandling"/>
    <s v="Betaling: HS: Utleggsrefusjon - Kjetil Kristiansen -. Fakturanr. 71246."/>
    <n v="-124.7"/>
    <s v="NOK"/>
    <n v="-124.7"/>
    <m/>
    <s v="284016.62"/>
  </r>
  <r>
    <n v="500655"/>
    <n v="2025"/>
    <s v="Direkte betaling med ekstern ID TR471202599 er gjennomført og bokført."/>
    <d v="2025-05-30T00:00:00"/>
    <m/>
    <x v="35"/>
    <x v="35"/>
    <m/>
    <m/>
    <n v="20208"/>
    <s v="Rubic AS"/>
    <m/>
    <m/>
    <x v="4"/>
    <x v="4"/>
    <m/>
    <m/>
    <m/>
    <m/>
    <n v="0"/>
    <s v="Ingen avgiftsbehandling"/>
    <s v="Betaling: Faktura nummer 17159 fra Rubic AS. Fakturanr. 17159."/>
    <n v="-6683.63"/>
    <s v="NOK"/>
    <n v="-6683.63"/>
    <m/>
    <s v="277332.99"/>
  </r>
  <r>
    <n v="1154"/>
    <n v="2025"/>
    <s v="Bankavstemming for mai"/>
    <d v="2025-05-30T00:00:00"/>
    <m/>
    <x v="35"/>
    <x v="35"/>
    <m/>
    <m/>
    <m/>
    <m/>
    <m/>
    <m/>
    <x v="4"/>
    <x v="4"/>
    <m/>
    <m/>
    <m/>
    <m/>
    <n v="0"/>
    <s v="Ingen avgiftsbehandling"/>
    <s v="Bankgebyr: Prislagte tjenester"/>
    <n v="-125"/>
    <s v="NOK"/>
    <n v="-125"/>
    <m/>
    <s v="277207.99"/>
  </r>
  <r>
    <n v="500664"/>
    <n v="2025"/>
    <s v="Direkte betaling med ekstern ID TR475262169 er gjennomført og bokført."/>
    <d v="2025-06-02T00:00:00"/>
    <m/>
    <x v="35"/>
    <x v="35"/>
    <m/>
    <m/>
    <m/>
    <m/>
    <n v="1216"/>
    <s v="Oda Lyng Bjørkevoll"/>
    <x v="0"/>
    <x v="0"/>
    <m/>
    <m/>
    <m/>
    <m/>
    <n v="0"/>
    <s v="Ingen avgiftsbehandling"/>
    <s v="Lønnsbilag 14-2025"/>
    <n v="-532.95000000000005"/>
    <s v="NOK"/>
    <n v="-532.95000000000005"/>
    <m/>
    <s v="276675.04"/>
  </r>
  <r>
    <n v="500665"/>
    <n v="2025"/>
    <s v="Direkte betaling med ekstern ID TR475262161 er gjennomført og bokført."/>
    <d v="2025-06-02T00:00:00"/>
    <m/>
    <x v="35"/>
    <x v="35"/>
    <m/>
    <m/>
    <m/>
    <m/>
    <n v="1233"/>
    <s v="Eirik Skaar"/>
    <x v="0"/>
    <x v="0"/>
    <m/>
    <m/>
    <m/>
    <m/>
    <n v="0"/>
    <s v="Ingen avgiftsbehandling"/>
    <s v="Lønnsbilag 14-2025"/>
    <n v="-2499"/>
    <s v="NOK"/>
    <n v="-2499"/>
    <m/>
    <s v="274176.04"/>
  </r>
  <r>
    <n v="500666"/>
    <n v="2025"/>
    <s v="Direkte betaling med ekstern ID TR475262162 er gjennomført og bokført."/>
    <d v="2025-06-02T00:00:00"/>
    <m/>
    <x v="35"/>
    <x v="35"/>
    <m/>
    <m/>
    <m/>
    <m/>
    <n v="1234"/>
    <s v="Olav Øritsland"/>
    <x v="0"/>
    <x v="0"/>
    <m/>
    <m/>
    <m/>
    <m/>
    <n v="0"/>
    <s v="Ingen avgiftsbehandling"/>
    <s v="Lønnsbilag 14-2025"/>
    <n v="-532.95000000000005"/>
    <s v="NOK"/>
    <n v="-532.95000000000005"/>
    <m/>
    <s v="273643.09"/>
  </r>
  <r>
    <n v="500667"/>
    <n v="2025"/>
    <s v="Direkte betaling med ekstern ID TR475262163 er gjennomført og bokført."/>
    <d v="2025-06-02T00:00:00"/>
    <m/>
    <x v="35"/>
    <x v="35"/>
    <m/>
    <m/>
    <m/>
    <m/>
    <n v="124"/>
    <s v="Henrik Holen"/>
    <x v="0"/>
    <x v="0"/>
    <m/>
    <m/>
    <m/>
    <m/>
    <n v="0"/>
    <s v="Ingen avgiftsbehandling"/>
    <s v="Lønnsbilag 14-2025"/>
    <n v="-183.6"/>
    <s v="NOK"/>
    <n v="-183.6"/>
    <m/>
    <s v="273459.49"/>
  </r>
  <r>
    <n v="500668"/>
    <n v="2025"/>
    <s v="Direkte betaling med ekstern ID TR475262164 er gjennomført og bokført."/>
    <d v="2025-06-02T00:00:00"/>
    <m/>
    <x v="35"/>
    <x v="35"/>
    <m/>
    <m/>
    <m/>
    <m/>
    <n v="1250"/>
    <s v="Nora Sofie Lilledal-Fritzvold"/>
    <x v="0"/>
    <x v="0"/>
    <m/>
    <m/>
    <m/>
    <m/>
    <n v="0"/>
    <s v="Ingen avgiftsbehandling"/>
    <s v="Lønnsbilag 14-2025"/>
    <n v="-39.78"/>
    <s v="NOK"/>
    <n v="-39.78"/>
    <m/>
    <s v="273419.71"/>
  </r>
  <r>
    <n v="500669"/>
    <n v="2025"/>
    <s v="Direkte betaling med ekstern ID TR475262165 er gjennomført og bokført."/>
    <d v="2025-06-02T00:00:00"/>
    <m/>
    <x v="35"/>
    <x v="35"/>
    <m/>
    <m/>
    <m/>
    <m/>
    <n v="1254"/>
    <s v="Jens Ek"/>
    <x v="0"/>
    <x v="0"/>
    <m/>
    <m/>
    <m/>
    <m/>
    <n v="0"/>
    <s v="Ingen avgiftsbehandling"/>
    <s v="Lønnsbilag 14-2025"/>
    <n v="-455.02"/>
    <s v="NOK"/>
    <n v="-455.02"/>
    <m/>
    <s v="272964.69"/>
  </r>
  <r>
    <n v="500670"/>
    <n v="2025"/>
    <s v="Direkte betaling med ekstern ID TR475262166 er gjennomført og bokført."/>
    <d v="2025-06-02T00:00:00"/>
    <m/>
    <x v="35"/>
    <x v="35"/>
    <m/>
    <m/>
    <m/>
    <m/>
    <n v="1272"/>
    <s v="Jakob August Strøm"/>
    <x v="0"/>
    <x v="0"/>
    <m/>
    <m/>
    <m/>
    <m/>
    <n v="0"/>
    <s v="Ingen avgiftsbehandling"/>
    <s v="Lønnsbilag 14-2025"/>
    <n v="-3243.94"/>
    <s v="NOK"/>
    <n v="-3243.94"/>
    <m/>
    <s v="269720.75"/>
  </r>
  <r>
    <n v="500671"/>
    <n v="2025"/>
    <s v="Direkte betaling med ekstern ID TR475262167 er gjennomført og bokført."/>
    <d v="2025-06-02T00:00:00"/>
    <m/>
    <x v="35"/>
    <x v="35"/>
    <m/>
    <m/>
    <m/>
    <m/>
    <n v="1283"/>
    <s v="Lykke Lundby"/>
    <x v="0"/>
    <x v="0"/>
    <m/>
    <m/>
    <m/>
    <m/>
    <n v="0"/>
    <s v="Ingen avgiftsbehandling"/>
    <s v="Lønnsbilag 14-2025"/>
    <n v="-852.13"/>
    <s v="NOK"/>
    <n v="-852.13"/>
    <m/>
    <s v="268868.62"/>
  </r>
  <r>
    <n v="500672"/>
    <n v="2025"/>
    <s v="Direkte betaling med ekstern ID TR475262168 er gjennomført og bokført."/>
    <d v="2025-06-02T00:00:00"/>
    <m/>
    <x v="35"/>
    <x v="35"/>
    <m/>
    <m/>
    <m/>
    <m/>
    <n v="1292"/>
    <s v="William Duesund"/>
    <x v="0"/>
    <x v="0"/>
    <m/>
    <m/>
    <m/>
    <m/>
    <n v="0"/>
    <s v="Ingen avgiftsbehandling"/>
    <s v="Lønnsbilag 14-2025"/>
    <n v="-336.6"/>
    <s v="NOK"/>
    <n v="-336.6"/>
    <m/>
    <s v="268532.02"/>
  </r>
  <r>
    <n v="500673"/>
    <n v="2025"/>
    <s v="Direkte betaling med ekstern ID TR475262160 er gjennomført og bokført."/>
    <d v="2025-06-02T00:00:00"/>
    <m/>
    <x v="35"/>
    <x v="35"/>
    <m/>
    <m/>
    <m/>
    <m/>
    <n v="1293"/>
    <s v="William Skogheim"/>
    <x v="0"/>
    <x v="0"/>
    <m/>
    <m/>
    <m/>
    <m/>
    <n v="0"/>
    <s v="Ingen avgiftsbehandling"/>
    <s v="Lønnsbilag 14-2025"/>
    <n v="-124.87"/>
    <s v="NOK"/>
    <n v="-124.87"/>
    <m/>
    <s v="268407.15"/>
  </r>
  <r>
    <n v="500674"/>
    <n v="2025"/>
    <s v="Direkte betaling med ekstern ID TR475262170 er gjennomført og bokført."/>
    <d v="2025-06-02T00:00:00"/>
    <m/>
    <x v="35"/>
    <x v="35"/>
    <m/>
    <m/>
    <m/>
    <m/>
    <n v="1296"/>
    <s v="Asbjørn Ringstad Norevik"/>
    <x v="0"/>
    <x v="0"/>
    <m/>
    <m/>
    <m/>
    <m/>
    <n v="0"/>
    <s v="Ingen avgiftsbehandling"/>
    <s v="Lønnsbilag 14-2025"/>
    <n v="-476.85"/>
    <s v="NOK"/>
    <n v="-476.85"/>
    <m/>
    <s v="267930.30"/>
  </r>
  <r>
    <n v="500675"/>
    <n v="2025"/>
    <s v="Direkte betaling med ekstern ID TR475262171 er gjennomført og bokført."/>
    <d v="2025-06-02T00:00:00"/>
    <m/>
    <x v="35"/>
    <x v="35"/>
    <m/>
    <m/>
    <m/>
    <m/>
    <n v="1298"/>
    <s v="Luis Lyster"/>
    <x v="0"/>
    <x v="0"/>
    <m/>
    <m/>
    <m/>
    <m/>
    <n v="0"/>
    <s v="Ingen avgiftsbehandling"/>
    <s v="Lønnsbilag 14-2025"/>
    <n v="-4590"/>
    <s v="NOK"/>
    <n v="-4590"/>
    <m/>
    <s v="263340.30"/>
  </r>
  <r>
    <n v="500676"/>
    <n v="2025"/>
    <s v="Direkte betaling med ekstern ID TR475262172 er gjennomført og bokført."/>
    <d v="2025-06-02T00:00:00"/>
    <m/>
    <x v="35"/>
    <x v="35"/>
    <m/>
    <m/>
    <m/>
    <m/>
    <n v="1302"/>
    <s v="Elin Kristiansen"/>
    <x v="0"/>
    <x v="0"/>
    <m/>
    <m/>
    <m/>
    <m/>
    <n v="0"/>
    <s v="Ingen avgiftsbehandling"/>
    <s v="Lønnsbilag 14-2025"/>
    <n v="-2539.8000000000002"/>
    <s v="NOK"/>
    <n v="-2539.8000000000002"/>
    <m/>
    <s v="260800.50"/>
  </r>
  <r>
    <n v="500677"/>
    <n v="2025"/>
    <s v="Direkte betaling med ekstern ID TR475262173 er gjennomført og bokført."/>
    <d v="2025-06-02T00:00:00"/>
    <m/>
    <x v="35"/>
    <x v="35"/>
    <m/>
    <m/>
    <m/>
    <m/>
    <n v="1306"/>
    <s v="Roj Haval"/>
    <x v="0"/>
    <x v="0"/>
    <m/>
    <m/>
    <m/>
    <m/>
    <n v="0"/>
    <s v="Ingen avgiftsbehandling"/>
    <s v="Lønnsbilag 14-2025"/>
    <n v="-1038.8699999999999"/>
    <s v="NOK"/>
    <n v="-1038.8699999999999"/>
    <m/>
    <s v="259761.63"/>
  </r>
  <r>
    <n v="500678"/>
    <n v="2025"/>
    <s v="Direkte betaling med ekstern ID TR475262174 er gjennomført og bokført."/>
    <d v="2025-06-02T00:00:00"/>
    <m/>
    <x v="35"/>
    <x v="35"/>
    <m/>
    <m/>
    <m/>
    <m/>
    <n v="1309"/>
    <s v="Thea Toven"/>
    <x v="0"/>
    <x v="0"/>
    <m/>
    <m/>
    <m/>
    <m/>
    <n v="0"/>
    <s v="Ingen avgiftsbehandling"/>
    <s v="Lønnsbilag 14-2025"/>
    <n v="-371.28"/>
    <s v="NOK"/>
    <n v="-371.28"/>
    <m/>
    <s v="259390.35"/>
  </r>
  <r>
    <n v="500679"/>
    <n v="2025"/>
    <s v="Direkte betaling med ekstern ID TR475262175 er gjennomført og bokført."/>
    <d v="2025-06-02T00:00:00"/>
    <m/>
    <x v="35"/>
    <x v="35"/>
    <m/>
    <m/>
    <m/>
    <m/>
    <n v="1310"/>
    <s v="Armani Wahidullah"/>
    <x v="0"/>
    <x v="0"/>
    <m/>
    <m/>
    <m/>
    <m/>
    <n v="0"/>
    <s v="Ingen avgiftsbehandling"/>
    <s v="Lønnsbilag 14-2025"/>
    <n v="-1232.08"/>
    <s v="NOK"/>
    <n v="-1232.08"/>
    <m/>
    <s v="258158.27"/>
  </r>
  <r>
    <n v="500680"/>
    <n v="2025"/>
    <s v="Direkte betaling med ekstern ID TR475262176 er gjennomført og bokført."/>
    <d v="2025-06-02T00:00:00"/>
    <m/>
    <x v="35"/>
    <x v="35"/>
    <m/>
    <m/>
    <m/>
    <m/>
    <n v="1311"/>
    <s v="Mikael Fatahi"/>
    <x v="0"/>
    <x v="0"/>
    <m/>
    <m/>
    <m/>
    <m/>
    <n v="0"/>
    <s v="Ingen avgiftsbehandling"/>
    <s v="Lønnsbilag 14-2025"/>
    <n v="-822.43"/>
    <s v="NOK"/>
    <n v="-822.43"/>
    <m/>
    <s v="257335.84"/>
  </r>
  <r>
    <n v="500681"/>
    <n v="2025"/>
    <s v="Direkte betaling med ekstern ID TR475262177 er gjennomført og bokført."/>
    <d v="2025-06-02T00:00:00"/>
    <m/>
    <x v="35"/>
    <x v="35"/>
    <m/>
    <m/>
    <m/>
    <m/>
    <n v="1312"/>
    <s v="Fatbardh Simnica"/>
    <x v="0"/>
    <x v="0"/>
    <m/>
    <m/>
    <m/>
    <m/>
    <n v="0"/>
    <s v="Ingen avgiftsbehandling"/>
    <s v="Lønnsbilag 14-2025"/>
    <n v="-1339.67"/>
    <s v="NOK"/>
    <n v="-1339.67"/>
    <m/>
    <s v="255996.17"/>
  </r>
  <r>
    <n v="500682"/>
    <n v="2025"/>
    <s v="Direkte betaling med ekstern ID TR475262151 er gjennomført og bokført."/>
    <d v="2025-06-02T00:00:00"/>
    <m/>
    <x v="35"/>
    <x v="35"/>
    <m/>
    <m/>
    <m/>
    <m/>
    <n v="1313"/>
    <s v="Mathias Berg Mellem"/>
    <x v="0"/>
    <x v="0"/>
    <m/>
    <m/>
    <m/>
    <m/>
    <n v="0"/>
    <s v="Ingen avgiftsbehandling"/>
    <s v="Lønnsbilag 14-2025"/>
    <n v="-503.88"/>
    <s v="NOK"/>
    <n v="-503.88"/>
    <m/>
    <s v="255492.29"/>
  </r>
  <r>
    <n v="500683"/>
    <n v="2025"/>
    <s v="Direkte betaling med ekstern ID TR475262142 er gjennomført og bokført."/>
    <d v="2025-06-02T00:00:00"/>
    <m/>
    <x v="35"/>
    <x v="35"/>
    <m/>
    <m/>
    <m/>
    <m/>
    <n v="1314"/>
    <s v="Thorvald Lødøen"/>
    <x v="0"/>
    <x v="0"/>
    <m/>
    <m/>
    <m/>
    <m/>
    <n v="0"/>
    <s v="Ingen avgiftsbehandling"/>
    <s v="Lønnsbilag 14-2025"/>
    <n v="-510"/>
    <s v="NOK"/>
    <n v="-510"/>
    <m/>
    <s v="254982.29"/>
  </r>
  <r>
    <n v="500684"/>
    <n v="2025"/>
    <s v="Direkte betaling med ekstern ID TR475262143 er gjennomført og bokført."/>
    <d v="2025-06-02T00:00:00"/>
    <m/>
    <x v="35"/>
    <x v="35"/>
    <m/>
    <m/>
    <m/>
    <m/>
    <n v="1315"/>
    <s v="Jonas Myrstad"/>
    <x v="0"/>
    <x v="0"/>
    <m/>
    <m/>
    <m/>
    <m/>
    <n v="0"/>
    <s v="Ingen avgiftsbehandling"/>
    <s v="Lønnsbilag 14-2025"/>
    <n v="-510"/>
    <s v="NOK"/>
    <n v="-510"/>
    <m/>
    <s v="254472.29"/>
  </r>
  <r>
    <n v="500685"/>
    <n v="2025"/>
    <s v="Direkte betaling med ekstern ID TR475262144 er gjennomført og bokført."/>
    <d v="2025-06-02T00:00:00"/>
    <m/>
    <x v="35"/>
    <x v="35"/>
    <m/>
    <m/>
    <m/>
    <m/>
    <n v="1316"/>
    <s v="Mads Agner Matheson Matheson"/>
    <x v="0"/>
    <x v="0"/>
    <m/>
    <m/>
    <m/>
    <m/>
    <n v="0"/>
    <s v="Ingen avgiftsbehandling"/>
    <s v="Lønnsbilag 14-2025"/>
    <n v="-204"/>
    <s v="NOK"/>
    <n v="-204"/>
    <m/>
    <s v="254268.29"/>
  </r>
  <r>
    <n v="500686"/>
    <n v="2025"/>
    <s v="Direkte betaling med ekstern ID TR475262145 er gjennomført og bokført."/>
    <d v="2025-06-02T00:00:00"/>
    <m/>
    <x v="35"/>
    <x v="35"/>
    <m/>
    <m/>
    <m/>
    <m/>
    <n v="1318"/>
    <s v="Nikolas Roland Kvanli"/>
    <x v="0"/>
    <x v="0"/>
    <m/>
    <m/>
    <m/>
    <m/>
    <n v="0"/>
    <s v="Ingen avgiftsbehandling"/>
    <s v="Lønnsbilag 14-2025"/>
    <n v="-612"/>
    <s v="NOK"/>
    <n v="-612"/>
    <m/>
    <s v="253656.29"/>
  </r>
  <r>
    <n v="500687"/>
    <n v="2025"/>
    <s v="Direkte betaling med ekstern ID TR475262146 er gjennomført og bokført."/>
    <d v="2025-06-02T00:00:00"/>
    <m/>
    <x v="35"/>
    <x v="35"/>
    <m/>
    <m/>
    <m/>
    <m/>
    <n v="1319"/>
    <s v="Frida Ibsen"/>
    <x v="0"/>
    <x v="0"/>
    <m/>
    <m/>
    <m/>
    <m/>
    <n v="0"/>
    <s v="Ingen avgiftsbehandling"/>
    <s v="Lønnsbilag 14-2025"/>
    <n v="-204"/>
    <s v="NOK"/>
    <n v="-204"/>
    <m/>
    <s v="253452.29"/>
  </r>
  <r>
    <n v="500688"/>
    <n v="2025"/>
    <s v="Direkte betaling med ekstern ID TR475262147 er gjennomført og bokført."/>
    <d v="2025-06-02T00:00:00"/>
    <m/>
    <x v="35"/>
    <x v="35"/>
    <m/>
    <m/>
    <m/>
    <m/>
    <n v="1320"/>
    <s v="Nora Øvergaard"/>
    <x v="0"/>
    <x v="0"/>
    <m/>
    <m/>
    <m/>
    <m/>
    <n v="0"/>
    <s v="Ingen avgiftsbehandling"/>
    <s v="Lønnsbilag 14-2025"/>
    <n v="-204"/>
    <s v="NOK"/>
    <n v="-204"/>
    <m/>
    <s v="253248.29"/>
  </r>
  <r>
    <n v="500689"/>
    <n v="2025"/>
    <s v="Direkte betaling med ekstern ID TR475262148 er gjennomført og bokført."/>
    <d v="2025-06-02T00:00:00"/>
    <m/>
    <x v="35"/>
    <x v="35"/>
    <m/>
    <m/>
    <m/>
    <m/>
    <n v="1321"/>
    <s v="Eira Hammerstad"/>
    <x v="0"/>
    <x v="0"/>
    <m/>
    <m/>
    <m/>
    <m/>
    <n v="0"/>
    <s v="Ingen avgiftsbehandling"/>
    <s v="Lønnsbilag 14-2025"/>
    <n v="-204"/>
    <s v="NOK"/>
    <n v="-204"/>
    <m/>
    <s v="253044.29"/>
  </r>
  <r>
    <n v="500690"/>
    <n v="2025"/>
    <s v="Direkte betaling med ekstern ID TR475262149 er gjennomført og bokført."/>
    <d v="2025-06-02T00:00:00"/>
    <m/>
    <x v="35"/>
    <x v="35"/>
    <m/>
    <m/>
    <m/>
    <m/>
    <n v="1322"/>
    <s v="William Skoglund"/>
    <x v="0"/>
    <x v="0"/>
    <m/>
    <m/>
    <m/>
    <m/>
    <n v="0"/>
    <s v="Ingen avgiftsbehandling"/>
    <s v="Lønnsbilag 14-2025"/>
    <n v="-309.75"/>
    <s v="NOK"/>
    <n v="-309.75"/>
    <m/>
    <s v="252734.54"/>
  </r>
  <r>
    <n v="500691"/>
    <n v="2025"/>
    <s v="Direkte betaling med ekstern ID TR475262150 er gjennomført og bokført."/>
    <d v="2025-06-02T00:00:00"/>
    <m/>
    <x v="35"/>
    <x v="35"/>
    <m/>
    <m/>
    <m/>
    <m/>
    <n v="1323"/>
    <s v="Axel Aatlo"/>
    <x v="0"/>
    <x v="0"/>
    <m/>
    <m/>
    <m/>
    <m/>
    <n v="0"/>
    <s v="Ingen avgiftsbehandling"/>
    <s v="Lønnsbilag 14-2025"/>
    <n v="-476.85"/>
    <s v="NOK"/>
    <n v="-476.85"/>
    <m/>
    <s v="252257.69"/>
  </r>
  <r>
    <n v="500692"/>
    <n v="2025"/>
    <s v="Direkte betaling med ekstern ID TR475262141 er gjennomført og bokført."/>
    <d v="2025-06-02T00:00:00"/>
    <m/>
    <x v="35"/>
    <x v="35"/>
    <m/>
    <m/>
    <m/>
    <m/>
    <n v="1324"/>
    <s v="Stian Weseth"/>
    <x v="0"/>
    <x v="0"/>
    <m/>
    <m/>
    <m/>
    <m/>
    <n v="0"/>
    <s v="Ingen avgiftsbehandling"/>
    <s v="Lønnsbilag 14-2025"/>
    <n v="-813.45"/>
    <s v="NOK"/>
    <n v="-813.45"/>
    <m/>
    <s v="251444.24"/>
  </r>
  <r>
    <n v="500693"/>
    <n v="2025"/>
    <s v="Direkte betaling med ekstern ID TR475262152 er gjennomført og bokført."/>
    <d v="2025-06-02T00:00:00"/>
    <m/>
    <x v="35"/>
    <x v="35"/>
    <m/>
    <m/>
    <m/>
    <m/>
    <n v="1325"/>
    <s v="Daniel Olsen"/>
    <x v="0"/>
    <x v="0"/>
    <m/>
    <m/>
    <m/>
    <m/>
    <n v="0"/>
    <s v="Ingen avgiftsbehandling"/>
    <s v="Lønnsbilag 14-2025"/>
    <n v="-532.95000000000005"/>
    <s v="NOK"/>
    <n v="-532.95000000000005"/>
    <m/>
    <s v="250911.29"/>
  </r>
  <r>
    <n v="500694"/>
    <n v="2025"/>
    <s v="Direkte betaling med ekstern ID TR475262153 er gjennomført og bokført."/>
    <d v="2025-06-02T00:00:00"/>
    <m/>
    <x v="35"/>
    <x v="35"/>
    <m/>
    <m/>
    <m/>
    <m/>
    <n v="1326"/>
    <s v="Amy Elton Proskurnicki"/>
    <x v="0"/>
    <x v="0"/>
    <m/>
    <m/>
    <m/>
    <m/>
    <n v="0"/>
    <s v="Ingen avgiftsbehandling"/>
    <s v="Lønnsbilag 14-2025"/>
    <n v="-408"/>
    <s v="NOK"/>
    <n v="-408"/>
    <m/>
    <s v="250503.29"/>
  </r>
  <r>
    <n v="500695"/>
    <n v="2025"/>
    <s v="Direkte betaling med ekstern ID TR475262154 er gjennomført og bokført."/>
    <d v="2025-06-02T00:00:00"/>
    <m/>
    <x v="35"/>
    <x v="35"/>
    <m/>
    <m/>
    <m/>
    <m/>
    <n v="1327"/>
    <s v="Eskild Øvstedal"/>
    <x v="0"/>
    <x v="0"/>
    <m/>
    <m/>
    <m/>
    <m/>
    <n v="0"/>
    <s v="Ingen avgiftsbehandling"/>
    <s v="Lønnsbilag 14-2025"/>
    <n v="-306"/>
    <s v="NOK"/>
    <n v="-306"/>
    <m/>
    <s v="250197.29"/>
  </r>
  <r>
    <n v="500696"/>
    <n v="2025"/>
    <s v="Direkte betaling med ekstern ID TR475262155 er gjennomført og bokført."/>
    <d v="2025-06-02T00:00:00"/>
    <m/>
    <x v="35"/>
    <x v="35"/>
    <m/>
    <m/>
    <m/>
    <m/>
    <n v="146"/>
    <s v="Sebastian Tverli"/>
    <x v="0"/>
    <x v="0"/>
    <m/>
    <m/>
    <m/>
    <m/>
    <n v="0"/>
    <s v="Ingen avgiftsbehandling"/>
    <s v="Lønnsbilag 14-2025"/>
    <n v="-1366.8"/>
    <s v="NOK"/>
    <n v="-1366.8"/>
    <m/>
    <s v="248830.49"/>
  </r>
  <r>
    <n v="500697"/>
    <n v="2025"/>
    <s v="Direkte betaling med ekstern ID TR475262156 er gjennomført og bokført."/>
    <d v="2025-06-02T00:00:00"/>
    <m/>
    <x v="35"/>
    <x v="35"/>
    <m/>
    <m/>
    <m/>
    <m/>
    <n v="150"/>
    <s v="Veera Bjørgan"/>
    <x v="0"/>
    <x v="0"/>
    <m/>
    <m/>
    <m/>
    <m/>
    <n v="0"/>
    <s v="Ingen avgiftsbehandling"/>
    <s v="Lønnsbilag 14-2025"/>
    <n v="-1836"/>
    <s v="NOK"/>
    <n v="-1836"/>
    <m/>
    <s v="246994.49"/>
  </r>
  <r>
    <n v="500698"/>
    <n v="2025"/>
    <s v="Direkte betaling med ekstern ID TR475262157 er gjennomført og bokført."/>
    <d v="2025-06-02T00:00:00"/>
    <m/>
    <x v="35"/>
    <x v="35"/>
    <m/>
    <m/>
    <m/>
    <m/>
    <n v="155"/>
    <s v="Julie Sofie Franksdatter Aas"/>
    <x v="0"/>
    <x v="0"/>
    <m/>
    <m/>
    <m/>
    <m/>
    <n v="0"/>
    <s v="Ingen avgiftsbehandling"/>
    <s v="Lønnsbilag 14-2025"/>
    <n v="-1480.91"/>
    <s v="NOK"/>
    <n v="-1480.91"/>
    <m/>
    <s v="245513.58"/>
  </r>
  <r>
    <n v="500699"/>
    <n v="2025"/>
    <s v="Direkte betaling med ekstern ID TR475262158 er gjennomført og bokført."/>
    <d v="2025-06-02T00:00:00"/>
    <m/>
    <x v="35"/>
    <x v="35"/>
    <m/>
    <m/>
    <m/>
    <m/>
    <n v="156"/>
    <s v="Eskil Kvam"/>
    <x v="0"/>
    <x v="0"/>
    <m/>
    <m/>
    <m/>
    <m/>
    <n v="0"/>
    <s v="Ingen avgiftsbehandling"/>
    <s v="Lønnsbilag 14-2025"/>
    <n v="-4452.8100000000004"/>
    <s v="NOK"/>
    <n v="-4452.8100000000004"/>
    <m/>
    <s v="241060.77"/>
  </r>
  <r>
    <n v="500700"/>
    <n v="2025"/>
    <s v="Direkte betaling med ekstern ID TR475262159 er gjennomført og bokført."/>
    <d v="2025-06-02T00:00:00"/>
    <m/>
    <x v="35"/>
    <x v="35"/>
    <m/>
    <m/>
    <m/>
    <m/>
    <n v="179"/>
    <s v="Daniel Røste"/>
    <x v="0"/>
    <x v="0"/>
    <m/>
    <m/>
    <m/>
    <m/>
    <n v="0"/>
    <s v="Ingen avgiftsbehandling"/>
    <s v="Lønnsbilag 14-2025"/>
    <n v="-1274.49"/>
    <s v="NOK"/>
    <n v="-1274.49"/>
    <m/>
    <s v="239786.28"/>
  </r>
  <r>
    <n v="500701"/>
    <n v="2025"/>
    <s v="Direkte betaling med ekstern ID TR475307927 er gjennomført og bokført."/>
    <d v="2025-06-02T00:00:00"/>
    <m/>
    <x v="35"/>
    <x v="35"/>
    <m/>
    <m/>
    <m/>
    <m/>
    <m/>
    <s v="Sofi Kulvik"/>
    <x v="0"/>
    <x v="0"/>
    <m/>
    <m/>
    <m/>
    <m/>
    <n v="0"/>
    <s v="Ingen avgiftsbehandling"/>
    <s v="Lønnsbilag 15-2025"/>
    <n v="-76750.179999999993"/>
    <s v="NOK"/>
    <n v="-76750.179999999993"/>
    <m/>
    <s v="163036.10"/>
  </r>
  <r>
    <n v="500702"/>
    <n v="2025"/>
    <s v="Direkte betaling med ekstern ID TR475307928 er gjennomført og bokført."/>
    <d v="2025-06-02T00:00:00"/>
    <m/>
    <x v="35"/>
    <x v="35"/>
    <m/>
    <m/>
    <m/>
    <m/>
    <n v="1217"/>
    <s v="Hezar Salih"/>
    <x v="0"/>
    <x v="0"/>
    <m/>
    <m/>
    <m/>
    <m/>
    <n v="0"/>
    <s v="Ingen avgiftsbehandling"/>
    <s v="Lønnsbilag 15-2025"/>
    <n v="-8081.02"/>
    <s v="NOK"/>
    <n v="-8081.02"/>
    <m/>
    <s v="154955.08"/>
  </r>
  <r>
    <n v="500703"/>
    <n v="2025"/>
    <s v="Direkte betaling med ekstern ID TR475307929 er gjennomført og bokført."/>
    <d v="2025-06-02T00:00:00"/>
    <m/>
    <x v="35"/>
    <x v="35"/>
    <m/>
    <m/>
    <m/>
    <m/>
    <n v="1223"/>
    <s v="Mads Sundbye"/>
    <x v="0"/>
    <x v="0"/>
    <m/>
    <m/>
    <m/>
    <m/>
    <n v="0"/>
    <s v="Ingen avgiftsbehandling"/>
    <s v="Lønnsbilag 15-2025"/>
    <n v="-3517.72"/>
    <s v="NOK"/>
    <n v="-3517.72"/>
    <m/>
    <s v="151437.36"/>
  </r>
  <r>
    <n v="500704"/>
    <n v="2025"/>
    <s v="Direkte betaling med ekstern ID TR475307930 er gjennomført og bokført."/>
    <d v="2025-06-02T00:00:00"/>
    <m/>
    <x v="35"/>
    <x v="35"/>
    <m/>
    <m/>
    <m/>
    <m/>
    <n v="1229"/>
    <s v="Eirik Frisnes Wartiainen"/>
    <x v="0"/>
    <x v="0"/>
    <m/>
    <m/>
    <m/>
    <m/>
    <n v="0"/>
    <s v="Ingen avgiftsbehandling"/>
    <s v="Lønnsbilag 15-2025"/>
    <n v="-28973.42"/>
    <s v="NOK"/>
    <n v="-28973.42"/>
    <m/>
    <s v="122463.94"/>
  </r>
  <r>
    <n v="500705"/>
    <n v="2025"/>
    <s v="Direkte betaling med ekstern ID TR475307931 er gjennomført og bokført."/>
    <d v="2025-06-02T00:00:00"/>
    <m/>
    <x v="35"/>
    <x v="35"/>
    <m/>
    <m/>
    <m/>
    <m/>
    <n v="1239"/>
    <s v="Karen Haug Laukeland"/>
    <x v="0"/>
    <x v="0"/>
    <m/>
    <m/>
    <m/>
    <m/>
    <n v="0"/>
    <s v="Ingen avgiftsbehandling"/>
    <s v="Lønnsbilag 15-2025"/>
    <n v="-2676"/>
    <s v="NOK"/>
    <n v="-2676"/>
    <m/>
    <s v="119787.94"/>
  </r>
  <r>
    <n v="500706"/>
    <n v="2025"/>
    <s v="Direkte betaling med ekstern ID TR475307932 er gjennomført og bokført."/>
    <d v="2025-06-02T00:00:00"/>
    <m/>
    <x v="35"/>
    <x v="35"/>
    <m/>
    <m/>
    <m/>
    <m/>
    <n v="1240"/>
    <s v="Margrethe Hamre Køber"/>
    <x v="0"/>
    <x v="0"/>
    <m/>
    <m/>
    <m/>
    <m/>
    <n v="0"/>
    <s v="Ingen avgiftsbehandling"/>
    <s v="Lønnsbilag 15-2025"/>
    <n v="-2778.38"/>
    <s v="NOK"/>
    <n v="-2778.38"/>
    <m/>
    <s v="117009.56"/>
  </r>
  <r>
    <n v="500707"/>
    <n v="2025"/>
    <s v="Direkte betaling med ekstern ID TR475307933 er gjennomført og bokført."/>
    <d v="2025-06-02T00:00:00"/>
    <m/>
    <x v="35"/>
    <x v="35"/>
    <m/>
    <m/>
    <m/>
    <m/>
    <n v="1245"/>
    <s v="Fredrik Bjørndal"/>
    <x v="0"/>
    <x v="0"/>
    <m/>
    <m/>
    <m/>
    <m/>
    <n v="0"/>
    <s v="Ingen avgiftsbehandling"/>
    <s v="Lønnsbilag 15-2025"/>
    <n v="-13258.84"/>
    <s v="NOK"/>
    <n v="-13258.84"/>
    <m/>
    <s v="103750.72"/>
  </r>
  <r>
    <n v="500708"/>
    <n v="2025"/>
    <s v="Direkte betaling med ekstern ID TR475307934 er gjennomført og bokført."/>
    <d v="2025-06-02T00:00:00"/>
    <m/>
    <x v="35"/>
    <x v="35"/>
    <m/>
    <m/>
    <m/>
    <m/>
    <n v="1248"/>
    <s v="Marius Tveiten"/>
    <x v="0"/>
    <x v="0"/>
    <m/>
    <m/>
    <m/>
    <m/>
    <n v="0"/>
    <s v="Ingen avgiftsbehandling"/>
    <s v="Lønnsbilag 15-2025"/>
    <n v="-7262.52"/>
    <s v="NOK"/>
    <n v="-7262.52"/>
    <m/>
    <s v="96488.20"/>
  </r>
  <r>
    <n v="500709"/>
    <n v="2025"/>
    <s v="Direkte betaling med ekstern ID TR475307935 er gjennomført og bokført."/>
    <d v="2025-06-02T00:00:00"/>
    <m/>
    <x v="35"/>
    <x v="35"/>
    <m/>
    <m/>
    <m/>
    <m/>
    <n v="1249"/>
    <s v="Nora Kristiansen"/>
    <x v="0"/>
    <x v="0"/>
    <m/>
    <m/>
    <m/>
    <m/>
    <n v="0"/>
    <s v="Ingen avgiftsbehandling"/>
    <s v="Lønnsbilag 15-2025"/>
    <n v="-9724.86"/>
    <s v="NOK"/>
    <n v="-9724.86"/>
    <m/>
    <s v="86763.34"/>
  </r>
  <r>
    <n v="500710"/>
    <n v="2025"/>
    <s v="Direkte betaling med ekstern ID TR475307926 er gjennomført og bokført."/>
    <d v="2025-06-02T00:00:00"/>
    <m/>
    <x v="35"/>
    <x v="35"/>
    <m/>
    <m/>
    <m/>
    <m/>
    <n v="1260"/>
    <s v="Sivert Østberg-Tømmervik"/>
    <x v="0"/>
    <x v="0"/>
    <m/>
    <m/>
    <m/>
    <m/>
    <n v="0"/>
    <s v="Ingen avgiftsbehandling"/>
    <s v="Lønnsbilag 15-2025"/>
    <n v="-8992.5499999999993"/>
    <s v="NOK"/>
    <n v="-8992.5499999999993"/>
    <m/>
    <s v="77770.79"/>
  </r>
  <r>
    <n v="500711"/>
    <n v="2025"/>
    <s v="Direkte betaling med ekstern ID TR475307936 er gjennomført og bokført."/>
    <d v="2025-06-02T00:00:00"/>
    <m/>
    <x v="35"/>
    <x v="35"/>
    <m/>
    <m/>
    <m/>
    <m/>
    <n v="1261"/>
    <s v="Laila Håkonsen"/>
    <x v="0"/>
    <x v="0"/>
    <m/>
    <m/>
    <m/>
    <m/>
    <n v="0"/>
    <s v="Ingen avgiftsbehandling"/>
    <s v="Lønnsbilag 15-2025"/>
    <n v="-9259"/>
    <s v="NOK"/>
    <n v="-9259"/>
    <m/>
    <s v="68511.79"/>
  </r>
  <r>
    <n v="500712"/>
    <n v="2025"/>
    <s v="Direkte betaling med ekstern ID TR475307937 er gjennomført og bokført."/>
    <d v="2025-06-02T00:00:00"/>
    <m/>
    <x v="35"/>
    <x v="35"/>
    <m/>
    <m/>
    <m/>
    <m/>
    <n v="1269"/>
    <s v="Marius Lindbäck Pettersen"/>
    <x v="0"/>
    <x v="0"/>
    <m/>
    <m/>
    <m/>
    <m/>
    <n v="0"/>
    <s v="Ingen avgiftsbehandling"/>
    <s v="Lønnsbilag 15-2025"/>
    <n v="-900.1"/>
    <s v="NOK"/>
    <n v="-900.1"/>
    <m/>
    <s v="67611.69"/>
  </r>
  <r>
    <n v="500713"/>
    <n v="2025"/>
    <s v="Direkte betaling med ekstern ID TR475307938 er gjennomført og bokført."/>
    <d v="2025-06-02T00:00:00"/>
    <m/>
    <x v="35"/>
    <x v="35"/>
    <m/>
    <m/>
    <m/>
    <m/>
    <n v="1270"/>
    <s v="Lars Teigland Støre"/>
    <x v="0"/>
    <x v="0"/>
    <m/>
    <m/>
    <m/>
    <m/>
    <n v="0"/>
    <s v="Ingen avgiftsbehandling"/>
    <s v="Lønnsbilag 15-2025"/>
    <n v="-950.39"/>
    <s v="NOK"/>
    <n v="-950.39"/>
    <m/>
    <s v="66661.30"/>
  </r>
  <r>
    <n v="500714"/>
    <n v="2025"/>
    <s v="Direkte betaling med ekstern ID TR475307939 er gjennomført og bokført."/>
    <d v="2025-06-02T00:00:00"/>
    <m/>
    <x v="35"/>
    <x v="35"/>
    <m/>
    <m/>
    <m/>
    <m/>
    <n v="1271"/>
    <s v="Nikolai Hamang"/>
    <x v="0"/>
    <x v="0"/>
    <m/>
    <m/>
    <m/>
    <m/>
    <n v="0"/>
    <s v="Ingen avgiftsbehandling"/>
    <s v="Lønnsbilag 15-2025"/>
    <n v="-1761.2"/>
    <s v="NOK"/>
    <n v="-1761.2"/>
    <m/>
    <s v="64900.10"/>
  </r>
  <r>
    <n v="500715"/>
    <n v="2025"/>
    <s v="Direkte betaling med ekstern ID TR475307940 er gjennomført og bokført."/>
    <d v="2025-06-02T00:00:00"/>
    <m/>
    <x v="35"/>
    <x v="35"/>
    <m/>
    <m/>
    <m/>
    <m/>
    <n v="1274"/>
    <s v="Heidi Midtbø Helgesen"/>
    <x v="0"/>
    <x v="0"/>
    <m/>
    <m/>
    <m/>
    <m/>
    <n v="0"/>
    <s v="Ingen avgiftsbehandling"/>
    <s v="Lønnsbilag 15-2025"/>
    <n v="-2660.46"/>
    <s v="NOK"/>
    <n v="-2660.46"/>
    <m/>
    <s v="62239.64"/>
  </r>
  <r>
    <n v="500716"/>
    <n v="2025"/>
    <s v="Direkte betaling med ekstern ID TR475307941 er gjennomført og bokført."/>
    <d v="2025-06-02T00:00:00"/>
    <m/>
    <x v="35"/>
    <x v="35"/>
    <m/>
    <m/>
    <m/>
    <m/>
    <n v="1275"/>
    <s v="Haziz Aasen"/>
    <x v="0"/>
    <x v="0"/>
    <m/>
    <m/>
    <m/>
    <m/>
    <n v="0"/>
    <s v="Ingen avgiftsbehandling"/>
    <s v="Lønnsbilag 15-2025"/>
    <n v="-43553.8"/>
    <s v="NOK"/>
    <n v="-43553.8"/>
    <m/>
    <s v="18685.84"/>
  </r>
  <r>
    <n v="500717"/>
    <n v="2025"/>
    <s v="Direkte betaling med ekstern ID TR475307942 er gjennomført og bokført."/>
    <d v="2025-06-02T00:00:00"/>
    <m/>
    <x v="35"/>
    <x v="35"/>
    <m/>
    <m/>
    <m/>
    <m/>
    <n v="1279"/>
    <s v="Oda Marie Danielsen"/>
    <x v="0"/>
    <x v="0"/>
    <m/>
    <m/>
    <m/>
    <m/>
    <n v="0"/>
    <s v="Ingen avgiftsbehandling"/>
    <s v="Lønnsbilag 15-2025"/>
    <n v="-1772.27"/>
    <s v="NOK"/>
    <n v="-1772.27"/>
    <m/>
    <s v="16913.57"/>
  </r>
  <r>
    <n v="500718"/>
    <n v="2025"/>
    <s v="Direkte betaling med ekstern ID TR475307943 er gjennomført og bokført."/>
    <d v="2025-06-02T00:00:00"/>
    <m/>
    <x v="35"/>
    <x v="35"/>
    <m/>
    <m/>
    <m/>
    <m/>
    <n v="1282"/>
    <s v="Stian Sørensen"/>
    <x v="0"/>
    <x v="0"/>
    <m/>
    <m/>
    <m/>
    <m/>
    <n v="0"/>
    <s v="Ingen avgiftsbehandling"/>
    <s v="Lønnsbilag 15-2025"/>
    <n v="-32020.57"/>
    <s v="NOK"/>
    <n v="-32020.57"/>
    <m/>
    <s v="-15107.00"/>
  </r>
  <r>
    <n v="500719"/>
    <n v="2025"/>
    <s v="Direkte betaling med ekstern ID TR475307916 er gjennomført og bokført."/>
    <d v="2025-06-02T00:00:00"/>
    <m/>
    <x v="35"/>
    <x v="35"/>
    <m/>
    <m/>
    <m/>
    <m/>
    <n v="1285"/>
    <s v="Casper Riekeles"/>
    <x v="0"/>
    <x v="0"/>
    <m/>
    <m/>
    <m/>
    <m/>
    <n v="0"/>
    <s v="Ingen avgiftsbehandling"/>
    <s v="Lønnsbilag 15-2025"/>
    <n v="-2676"/>
    <s v="NOK"/>
    <n v="-2676"/>
    <m/>
    <s v="-17783.00"/>
  </r>
  <r>
    <n v="500720"/>
    <n v="2025"/>
    <s v="Direkte betaling med ekstern ID TR475307907 er gjennomført og bokført."/>
    <d v="2025-06-02T00:00:00"/>
    <m/>
    <x v="35"/>
    <x v="35"/>
    <m/>
    <m/>
    <m/>
    <m/>
    <n v="1288"/>
    <s v="Sondre Olsen Heitmann"/>
    <x v="0"/>
    <x v="0"/>
    <m/>
    <m/>
    <m/>
    <m/>
    <n v="0"/>
    <s v="Ingen avgiftsbehandling"/>
    <s v="Lønnsbilag 15-2025"/>
    <n v="-9253.08"/>
    <s v="NOK"/>
    <n v="-9253.08"/>
    <m/>
    <s v="-27036.08"/>
  </r>
  <r>
    <n v="500721"/>
    <n v="2025"/>
    <s v="Direkte betaling med ekstern ID TR475307908 er gjennomført og bokført."/>
    <d v="2025-06-02T00:00:00"/>
    <m/>
    <x v="35"/>
    <x v="35"/>
    <m/>
    <m/>
    <m/>
    <m/>
    <n v="1299"/>
    <s v="Katarina Zielinska"/>
    <x v="0"/>
    <x v="0"/>
    <m/>
    <m/>
    <m/>
    <m/>
    <n v="0"/>
    <s v="Ingen avgiftsbehandling"/>
    <s v="Lønnsbilag 15-2025"/>
    <n v="-51062.82"/>
    <s v="NOK"/>
    <n v="-51062.82"/>
    <m/>
    <s v="-78098.90"/>
  </r>
  <r>
    <n v="500722"/>
    <n v="2025"/>
    <s v="Direkte betaling med ekstern ID TR475307909 er gjennomført og bokført."/>
    <d v="2025-06-02T00:00:00"/>
    <m/>
    <x v="35"/>
    <x v="35"/>
    <m/>
    <m/>
    <m/>
    <m/>
    <n v="1305"/>
    <s v="Brage Mikkelsen"/>
    <x v="0"/>
    <x v="0"/>
    <m/>
    <m/>
    <m/>
    <m/>
    <n v="0"/>
    <s v="Ingen avgiftsbehandling"/>
    <s v="Lønnsbilag 15-2025"/>
    <n v="-1793.9"/>
    <s v="NOK"/>
    <n v="-1793.9"/>
    <m/>
    <s v="-79892.80"/>
  </r>
  <r>
    <n v="500723"/>
    <n v="2025"/>
    <s v="Direkte betaling med ekstern ID TR475307910 er gjennomført og bokført."/>
    <d v="2025-06-02T00:00:00"/>
    <m/>
    <x v="35"/>
    <x v="35"/>
    <m/>
    <m/>
    <m/>
    <m/>
    <n v="1307"/>
    <s v="Ben Craig Simmons"/>
    <x v="0"/>
    <x v="0"/>
    <m/>
    <m/>
    <m/>
    <m/>
    <n v="0"/>
    <s v="Ingen avgiftsbehandling"/>
    <s v="Lønnsbilag 15-2025"/>
    <n v="-47389.65"/>
    <s v="NOK"/>
    <n v="-47389.65"/>
    <m/>
    <s v="-127282.45"/>
  </r>
  <r>
    <n v="500724"/>
    <n v="2025"/>
    <s v="Direkte betaling med ekstern ID TR475307911 er gjennomført og bokført."/>
    <d v="2025-06-02T00:00:00"/>
    <m/>
    <x v="35"/>
    <x v="35"/>
    <m/>
    <m/>
    <m/>
    <m/>
    <n v="1308"/>
    <s v="Henrik Falteng Jensen"/>
    <x v="0"/>
    <x v="0"/>
    <m/>
    <m/>
    <m/>
    <m/>
    <n v="0"/>
    <s v="Ingen avgiftsbehandling"/>
    <s v="Lønnsbilag 15-2025"/>
    <n v="-7058.4"/>
    <s v="NOK"/>
    <n v="-7058.4"/>
    <m/>
    <s v="-134340.85"/>
  </r>
  <r>
    <n v="500725"/>
    <n v="2025"/>
    <s v="Direkte betaling med ekstern ID TR475307912 er gjennomført og bokført."/>
    <d v="2025-06-02T00:00:00"/>
    <m/>
    <x v="35"/>
    <x v="35"/>
    <m/>
    <m/>
    <m/>
    <m/>
    <n v="1317"/>
    <s v="Markus Madsen"/>
    <x v="0"/>
    <x v="0"/>
    <m/>
    <m/>
    <m/>
    <m/>
    <n v="0"/>
    <s v="Ingen avgiftsbehandling"/>
    <s v="Lønnsbilag 15-2025"/>
    <n v="-6256.68"/>
    <s v="NOK"/>
    <n v="-6256.68"/>
    <m/>
    <s v="-140597.53"/>
  </r>
  <r>
    <n v="500726"/>
    <n v="2025"/>
    <s v="Direkte betaling med ekstern ID TR475307913 er gjennomført og bokført."/>
    <d v="2025-06-02T00:00:00"/>
    <m/>
    <x v="35"/>
    <x v="35"/>
    <m/>
    <m/>
    <m/>
    <m/>
    <n v="1328"/>
    <s v="Jonathan Sten Hagen"/>
    <x v="0"/>
    <x v="0"/>
    <m/>
    <m/>
    <m/>
    <m/>
    <n v="0"/>
    <s v="Ingen avgiftsbehandling"/>
    <s v="Lønnsbilag 15-2025"/>
    <n v="-5554.4"/>
    <s v="NOK"/>
    <n v="-5554.4"/>
    <m/>
    <s v="-146151.93"/>
  </r>
  <r>
    <n v="500727"/>
    <n v="2025"/>
    <s v="Direkte betaling med ekstern ID TR475307914 er gjennomført og bokført."/>
    <d v="2025-06-02T00:00:00"/>
    <m/>
    <x v="35"/>
    <x v="35"/>
    <m/>
    <m/>
    <m/>
    <m/>
    <n v="1329"/>
    <s v="Oline Søderberg"/>
    <x v="0"/>
    <x v="0"/>
    <m/>
    <m/>
    <m/>
    <m/>
    <n v="0"/>
    <s v="Ingen avgiftsbehandling"/>
    <s v="Lønnsbilag 15-2025"/>
    <n v="-1643.87"/>
    <s v="NOK"/>
    <n v="-1643.87"/>
    <m/>
    <s v="-147795.80"/>
  </r>
  <r>
    <n v="500728"/>
    <n v="2025"/>
    <s v="Direkte betaling med ekstern ID TR475307915 er gjennomført og bokført."/>
    <d v="2025-06-02T00:00:00"/>
    <m/>
    <x v="35"/>
    <x v="35"/>
    <m/>
    <m/>
    <m/>
    <m/>
    <n v="1330"/>
    <s v="Magnus Perger"/>
    <x v="0"/>
    <x v="0"/>
    <m/>
    <m/>
    <m/>
    <m/>
    <n v="0"/>
    <s v="Ingen avgiftsbehandling"/>
    <s v="Lønnsbilag 15-2025"/>
    <n v="-1435.78"/>
    <s v="NOK"/>
    <n v="-1435.78"/>
    <m/>
    <s v="-149231.58"/>
  </r>
  <r>
    <n v="500729"/>
    <n v="2025"/>
    <s v="Direkte betaling med ekstern ID TR475307906 er gjennomført og bokført."/>
    <d v="2025-06-02T00:00:00"/>
    <m/>
    <x v="35"/>
    <x v="35"/>
    <m/>
    <m/>
    <m/>
    <m/>
    <n v="1331"/>
    <s v="Jørgen Røkke"/>
    <x v="0"/>
    <x v="0"/>
    <m/>
    <m/>
    <m/>
    <m/>
    <n v="0"/>
    <s v="Ingen avgiftsbehandling"/>
    <s v="Lønnsbilag 15-2025"/>
    <n v="-2367.85"/>
    <s v="NOK"/>
    <n v="-2367.85"/>
    <m/>
    <s v="-151599.43"/>
  </r>
  <r>
    <n v="500730"/>
    <n v="2025"/>
    <s v="Direkte betaling med ekstern ID TR475307917 er gjennomført og bokført."/>
    <d v="2025-06-02T00:00:00"/>
    <m/>
    <x v="35"/>
    <x v="35"/>
    <m/>
    <m/>
    <m/>
    <m/>
    <n v="1332"/>
    <s v="Morten Hamre Køber"/>
    <x v="0"/>
    <x v="0"/>
    <m/>
    <m/>
    <m/>
    <m/>
    <n v="0"/>
    <s v="Ingen avgiftsbehandling"/>
    <s v="Lønnsbilag 15-2025"/>
    <n v="-1236.5999999999999"/>
    <s v="NOK"/>
    <n v="-1236.5999999999999"/>
    <m/>
    <s v="-152836.03"/>
  </r>
  <r>
    <n v="500731"/>
    <n v="2025"/>
    <s v="Direkte betaling med ekstern ID TR475307918 er gjennomført og bokført."/>
    <d v="2025-06-02T00:00:00"/>
    <m/>
    <x v="35"/>
    <x v="35"/>
    <m/>
    <m/>
    <m/>
    <m/>
    <n v="1333"/>
    <s v="Elias Lande Olsen"/>
    <x v="0"/>
    <x v="0"/>
    <m/>
    <m/>
    <m/>
    <m/>
    <n v="0"/>
    <s v="Ingen avgiftsbehandling"/>
    <s v="Lønnsbilag 15-2025"/>
    <n v="-146.63"/>
    <s v="NOK"/>
    <n v="-146.63"/>
    <m/>
    <s v="-152982.66"/>
  </r>
  <r>
    <n v="500732"/>
    <n v="2025"/>
    <s v="Direkte betaling med ekstern ID TR475307919 er gjennomført og bokført."/>
    <d v="2025-06-02T00:00:00"/>
    <m/>
    <x v="35"/>
    <x v="35"/>
    <m/>
    <m/>
    <m/>
    <m/>
    <n v="1334"/>
    <s v="Selma Arikan"/>
    <x v="0"/>
    <x v="0"/>
    <m/>
    <m/>
    <m/>
    <m/>
    <n v="0"/>
    <s v="Ingen avgiftsbehandling"/>
    <s v="Lønnsbilag 15-2025"/>
    <n v="-2202.31"/>
    <s v="NOK"/>
    <n v="-2202.31"/>
    <m/>
    <s v="-155184.97"/>
  </r>
  <r>
    <n v="500733"/>
    <n v="2025"/>
    <s v="Direkte betaling med ekstern ID TR475307920 er gjennomført og bokført."/>
    <d v="2025-06-02T00:00:00"/>
    <m/>
    <x v="35"/>
    <x v="35"/>
    <m/>
    <m/>
    <m/>
    <m/>
    <n v="1335"/>
    <s v="Mikkel Holand Gillebo"/>
    <x v="0"/>
    <x v="0"/>
    <m/>
    <m/>
    <m/>
    <m/>
    <n v="0"/>
    <s v="Ingen avgiftsbehandling"/>
    <s v="Lønnsbilag 15-2025"/>
    <n v="-1120"/>
    <s v="NOK"/>
    <n v="-1120"/>
    <m/>
    <s v="-156304.97"/>
  </r>
  <r>
    <n v="500734"/>
    <n v="2025"/>
    <s v="Direkte betaling med ekstern ID TR475307921 er gjennomført og bokført."/>
    <d v="2025-06-02T00:00:00"/>
    <m/>
    <x v="35"/>
    <x v="35"/>
    <m/>
    <m/>
    <m/>
    <m/>
    <n v="1337"/>
    <s v="Jens-Christian Landmark"/>
    <x v="0"/>
    <x v="0"/>
    <m/>
    <m/>
    <m/>
    <m/>
    <n v="0"/>
    <s v="Ingen avgiftsbehandling"/>
    <s v="Lønnsbilag 15-2025"/>
    <n v="-1096"/>
    <s v="NOK"/>
    <n v="-1096"/>
    <m/>
    <s v="-157400.97"/>
  </r>
  <r>
    <n v="500735"/>
    <n v="2025"/>
    <s v="Direkte betaling med ekstern ID TR475307922 er gjennomført og bokført."/>
    <d v="2025-06-02T00:00:00"/>
    <m/>
    <x v="35"/>
    <x v="35"/>
    <m/>
    <m/>
    <m/>
    <m/>
    <n v="1338"/>
    <s v="Nadin Hamed"/>
    <x v="0"/>
    <x v="0"/>
    <m/>
    <m/>
    <m/>
    <m/>
    <n v="0"/>
    <s v="Ingen avgiftsbehandling"/>
    <s v="Lønnsbilag 15-2025"/>
    <n v="-725.2"/>
    <s v="NOK"/>
    <n v="-725.2"/>
    <m/>
    <s v="-158126.17"/>
  </r>
  <r>
    <n v="500736"/>
    <n v="2025"/>
    <s v="Direkte betaling med ekstern ID TR475307923 er gjennomført og bokført."/>
    <d v="2025-06-02T00:00:00"/>
    <m/>
    <x v="35"/>
    <x v="35"/>
    <m/>
    <m/>
    <m/>
    <m/>
    <n v="1339"/>
    <s v="Alexander Grimstvedt"/>
    <x v="0"/>
    <x v="0"/>
    <m/>
    <m/>
    <m/>
    <m/>
    <n v="0"/>
    <s v="Ingen avgiftsbehandling"/>
    <s v="Lønnsbilag 15-2025"/>
    <n v="-5200"/>
    <s v="NOK"/>
    <n v="-5200"/>
    <m/>
    <s v="-163326.17"/>
  </r>
  <r>
    <n v="500737"/>
    <n v="2025"/>
    <s v="Direkte betaling med ekstern ID TR475307924 er gjennomført og bokført."/>
    <d v="2025-06-02T00:00:00"/>
    <m/>
    <x v="35"/>
    <x v="35"/>
    <m/>
    <m/>
    <m/>
    <m/>
    <n v="134"/>
    <s v="Andreas Kristiansen Olsen"/>
    <x v="0"/>
    <x v="0"/>
    <m/>
    <m/>
    <m/>
    <m/>
    <n v="0"/>
    <s v="Ingen avgiftsbehandling"/>
    <s v="Lønnsbilag 15-2025"/>
    <n v="-19360.18"/>
    <s v="NOK"/>
    <n v="-19360.18"/>
    <m/>
    <s v="-182686.35"/>
  </r>
  <r>
    <n v="500738"/>
    <n v="2025"/>
    <s v="Direkte betaling med ekstern ID TR475307925 er gjennomført og bokført."/>
    <d v="2025-06-02T00:00:00"/>
    <m/>
    <x v="35"/>
    <x v="35"/>
    <m/>
    <m/>
    <m/>
    <m/>
    <n v="77"/>
    <s v="Christopher Dehn"/>
    <x v="0"/>
    <x v="0"/>
    <m/>
    <m/>
    <m/>
    <m/>
    <n v="0"/>
    <s v="Ingen avgiftsbehandling"/>
    <s v="Lønnsbilag 15-2025"/>
    <n v="-24059.13"/>
    <s v="NOK"/>
    <n v="-24059.13"/>
    <m/>
    <s v="-206745.48"/>
  </r>
  <r>
    <n v="500739"/>
    <n v="2025"/>
    <s v="Direkte betaling med ekstern ID TR475307905 er gjennomført og bokført."/>
    <d v="2025-06-02T00:00:00"/>
    <m/>
    <x v="35"/>
    <x v="35"/>
    <m/>
    <m/>
    <m/>
    <m/>
    <m/>
    <m/>
    <x v="0"/>
    <x v="0"/>
    <m/>
    <m/>
    <m/>
    <m/>
    <n v="0"/>
    <s v="Ingen avgiftsbehandling"/>
    <s v="Betaling: Lønnsbilag 15-2025"/>
    <n v="-7608"/>
    <s v="NOK"/>
    <n v="-7608"/>
    <m/>
    <s v="-214353.48"/>
  </r>
  <r>
    <n v="1077"/>
    <n v="2025"/>
    <s v="kontoregulering"/>
    <d v="2025-06-02T00:00:00"/>
    <m/>
    <x v="35"/>
    <x v="35"/>
    <m/>
    <m/>
    <m/>
    <m/>
    <m/>
    <m/>
    <x v="0"/>
    <x v="0"/>
    <m/>
    <m/>
    <m/>
    <m/>
    <n v="0"/>
    <s v="Ingen avgiftsbehandling"/>
    <s v="kontoregulering"/>
    <n v="150000"/>
    <s v="NOK"/>
    <n v="150000"/>
    <m/>
    <s v="-64353.48"/>
  </r>
  <r>
    <n v="1148"/>
    <n v="2025"/>
    <s v="kontoreguleringer"/>
    <d v="2025-06-02T00:00:00"/>
    <m/>
    <x v="35"/>
    <x v="35"/>
    <m/>
    <m/>
    <m/>
    <m/>
    <m/>
    <m/>
    <x v="0"/>
    <x v="0"/>
    <m/>
    <m/>
    <m/>
    <m/>
    <n v="0"/>
    <s v="Ingen avgiftsbehandling"/>
    <s v="kontoreguleringer"/>
    <n v="181494.04"/>
    <s v="NOK"/>
    <n v="181494.04"/>
    <m/>
    <s v="117140.56"/>
  </r>
  <r>
    <n v="1148"/>
    <n v="2025"/>
    <s v="kontoreguleringer"/>
    <d v="2025-06-02T00:00:00"/>
    <m/>
    <x v="35"/>
    <x v="35"/>
    <m/>
    <m/>
    <m/>
    <m/>
    <m/>
    <m/>
    <x v="0"/>
    <x v="0"/>
    <m/>
    <m/>
    <m/>
    <m/>
    <n v="0"/>
    <s v="Ingen avgiftsbehandling"/>
    <s v="kontoreguleringer"/>
    <n v="-132896"/>
    <s v="NOK"/>
    <n v="-132896"/>
    <m/>
    <s v="-15755.44"/>
  </r>
  <r>
    <n v="1148"/>
    <n v="2025"/>
    <s v="kontoreguleringer"/>
    <d v="2025-06-02T00:00:00"/>
    <m/>
    <x v="35"/>
    <x v="35"/>
    <m/>
    <m/>
    <m/>
    <m/>
    <m/>
    <m/>
    <x v="0"/>
    <x v="0"/>
    <m/>
    <m/>
    <m/>
    <m/>
    <n v="0"/>
    <s v="Ingen avgiftsbehandling"/>
    <s v="kontoreguleringer"/>
    <n v="34099.51"/>
    <s v="NOK"/>
    <n v="34099.51"/>
    <m/>
    <s v="18344.07"/>
  </r>
  <r>
    <n v="1148"/>
    <n v="2025"/>
    <s v="kontoreguleringer"/>
    <d v="2025-06-02T00:00:00"/>
    <m/>
    <x v="35"/>
    <x v="35"/>
    <m/>
    <m/>
    <m/>
    <m/>
    <m/>
    <m/>
    <x v="0"/>
    <x v="0"/>
    <m/>
    <m/>
    <m/>
    <m/>
    <n v="0"/>
    <s v="Ingen avgiftsbehandling"/>
    <s v="kontoreguleringer"/>
    <n v="23436"/>
    <s v="NOK"/>
    <n v="23436"/>
    <m/>
    <s v="41780.07"/>
  </r>
  <r>
    <n v="1148"/>
    <n v="2025"/>
    <s v="kontoreguleringer"/>
    <d v="2025-06-02T00:00:00"/>
    <m/>
    <x v="35"/>
    <x v="35"/>
    <m/>
    <m/>
    <m/>
    <m/>
    <m/>
    <m/>
    <x v="0"/>
    <x v="0"/>
    <m/>
    <m/>
    <m/>
    <m/>
    <n v="0"/>
    <s v="Ingen avgiftsbehandling"/>
    <s v="kontoreguleringer"/>
    <n v="12401.33"/>
    <s v="NOK"/>
    <n v="12401.33"/>
    <m/>
    <s v="54181.40"/>
  </r>
  <r>
    <n v="1148"/>
    <n v="2025"/>
    <s v="kontoreguleringer"/>
    <d v="2025-06-02T00:00:00"/>
    <m/>
    <x v="35"/>
    <x v="35"/>
    <m/>
    <m/>
    <m/>
    <m/>
    <m/>
    <m/>
    <x v="0"/>
    <x v="0"/>
    <m/>
    <m/>
    <m/>
    <m/>
    <n v="0"/>
    <s v="Ingen avgiftsbehandling"/>
    <s v="kontoreguleringer"/>
    <n v="11154.61"/>
    <s v="NOK"/>
    <n v="11154.61"/>
    <m/>
    <s v="65336.01"/>
  </r>
  <r>
    <n v="1148"/>
    <n v="2025"/>
    <s v="kontoreguleringer"/>
    <d v="2025-06-02T00:00:00"/>
    <m/>
    <x v="35"/>
    <x v="35"/>
    <m/>
    <m/>
    <m/>
    <m/>
    <m/>
    <m/>
    <x v="0"/>
    <x v="0"/>
    <m/>
    <m/>
    <m/>
    <m/>
    <n v="0"/>
    <s v="Ingen avgiftsbehandling"/>
    <s v="kontoreguleringer"/>
    <n v="7996.45"/>
    <s v="NOK"/>
    <n v="7996.45"/>
    <m/>
    <s v="73332.46"/>
  </r>
  <r>
    <n v="1148"/>
    <n v="2025"/>
    <s v="kontoreguleringer"/>
    <d v="2025-06-02T00:00:00"/>
    <m/>
    <x v="35"/>
    <x v="35"/>
    <m/>
    <m/>
    <m/>
    <m/>
    <m/>
    <m/>
    <x v="0"/>
    <x v="0"/>
    <m/>
    <m/>
    <m/>
    <m/>
    <n v="0"/>
    <s v="Ingen avgiftsbehandling"/>
    <s v="kontoreguleringer"/>
    <n v="3315.51"/>
    <s v="NOK"/>
    <n v="3315.51"/>
    <m/>
    <s v="76647.97"/>
  </r>
  <r>
    <n v="1148"/>
    <n v="2025"/>
    <s v="kontoreguleringer"/>
    <d v="2025-06-02T00:00:00"/>
    <m/>
    <x v="35"/>
    <x v="35"/>
    <m/>
    <m/>
    <m/>
    <m/>
    <m/>
    <m/>
    <x v="0"/>
    <x v="0"/>
    <m/>
    <m/>
    <m/>
    <m/>
    <n v="0"/>
    <s v="Ingen avgiftsbehandling"/>
    <s v="kontoreguleringer"/>
    <n v="55469.88"/>
    <s v="NOK"/>
    <n v="55469.88"/>
    <m/>
    <s v="132117.85"/>
  </r>
  <r>
    <n v="1148"/>
    <n v="2025"/>
    <s v="kontoreguleringer"/>
    <d v="2025-06-02T00:00:00"/>
    <m/>
    <x v="35"/>
    <x v="35"/>
    <m/>
    <m/>
    <m/>
    <m/>
    <m/>
    <m/>
    <x v="0"/>
    <x v="0"/>
    <m/>
    <m/>
    <m/>
    <m/>
    <n v="0"/>
    <s v="Ingen avgiftsbehandling"/>
    <s v="kontoreguleringer"/>
    <n v="1381.87"/>
    <s v="NOK"/>
    <n v="1381.87"/>
    <m/>
    <s v="133499.72"/>
  </r>
  <r>
    <n v="1149"/>
    <n v="2025"/>
    <s v="Bankavstemming for juni"/>
    <d v="2025-06-02T00:00:00"/>
    <m/>
    <x v="35"/>
    <x v="35"/>
    <m/>
    <m/>
    <m/>
    <m/>
    <m/>
    <m/>
    <x v="4"/>
    <x v="4"/>
    <m/>
    <m/>
    <m/>
    <m/>
    <n v="0"/>
    <s v="Ingen avgiftsbehandling"/>
    <s v="Bankgebyr: Se Detaljer i Fakturaoversikt Nettb Mai 2025 For Foretak 00984495358"/>
    <n v="-3443.25"/>
    <s v="NOK"/>
    <n v="-3443.25"/>
    <m/>
    <s v="130056.47"/>
  </r>
  <r>
    <n v="1155"/>
    <n v="2025"/>
    <s v="Vipps"/>
    <d v="2025-06-02T00:00:00"/>
    <m/>
    <x v="35"/>
    <x v="35"/>
    <n v="10031"/>
    <s v="Vipps AS"/>
    <m/>
    <m/>
    <m/>
    <m/>
    <x v="0"/>
    <x v="0"/>
    <m/>
    <m/>
    <m/>
    <m/>
    <n v="0"/>
    <s v="Ingen avgiftsbehandling"/>
    <s v="Vipps"/>
    <n v="196.5"/>
    <s v="NOK"/>
    <n v="196.5"/>
    <m/>
    <s v="130252.97"/>
  </r>
  <r>
    <n v="1239"/>
    <n v="2025"/>
    <s v="FS mottatt 02.06.2025"/>
    <d v="2025-06-02T00:00:00"/>
    <m/>
    <x v="35"/>
    <x v="35"/>
    <m/>
    <m/>
    <m/>
    <m/>
    <m/>
    <m/>
    <x v="4"/>
    <x v="4"/>
    <m/>
    <m/>
    <m/>
    <m/>
    <n v="0"/>
    <s v="Ingen avgiftsbehandling"/>
    <s v="FS mottatt 02.06.2025"/>
    <n v="43005"/>
    <s v="NOK"/>
    <n v="43005"/>
    <m/>
    <s v="173257.97"/>
  </r>
  <r>
    <n v="1240"/>
    <n v="2025"/>
    <s v="984495358_2025-06-02-2224_K27.pdf"/>
    <d v="2025-06-02T00:00:00"/>
    <m/>
    <x v="35"/>
    <x v="35"/>
    <m/>
    <m/>
    <m/>
    <m/>
    <m/>
    <m/>
    <x v="4"/>
    <x v="4"/>
    <m/>
    <m/>
    <m/>
    <m/>
    <n v="0"/>
    <s v="Ingen avgiftsbehandling"/>
    <s v="984495358_2025-06-02-2224_K27.pdf"/>
    <n v="4396"/>
    <s v="NOK"/>
    <n v="4396"/>
    <m/>
    <s v="177653.97"/>
  </r>
  <r>
    <n v="1317"/>
    <n v="2025"/>
    <s v="Innkommende betaling455087791 (1).pdf"/>
    <d v="2025-06-02T00:00:00"/>
    <m/>
    <x v="35"/>
    <x v="35"/>
    <m/>
    <m/>
    <m/>
    <m/>
    <m/>
    <m/>
    <x v="0"/>
    <x v="0"/>
    <m/>
    <m/>
    <m/>
    <m/>
    <n v="0"/>
    <s v="Ingen avgiftsbehandling"/>
    <s v="Innkommende betaling455087791 (1).pdf"/>
    <n v="4267.6899999999996"/>
    <s v="NOK"/>
    <n v="4267.6899999999996"/>
    <m/>
    <s v="181921.66"/>
  </r>
  <r>
    <n v="500742"/>
    <n v="2025"/>
    <s v="Direkte betaling med ekstern ID TR475548800 er gjennomført og bokført."/>
    <d v="2025-06-03T00:00:00"/>
    <m/>
    <x v="35"/>
    <x v="35"/>
    <m/>
    <m/>
    <m/>
    <m/>
    <m/>
    <m/>
    <x v="0"/>
    <x v="0"/>
    <m/>
    <m/>
    <m/>
    <m/>
    <n v="0"/>
    <s v="Ingen avgiftsbehandling"/>
    <s v="Betaling: Lønnsbilag 16-2025"/>
    <n v="-18210"/>
    <s v="NOK"/>
    <n v="-18210"/>
    <m/>
    <s v="163711.66"/>
  </r>
  <r>
    <n v="500743"/>
    <n v="2025"/>
    <s v="Direkte betaling med ekstern ID TR475548801 er gjennomført og bokført."/>
    <d v="2025-06-03T00:00:00"/>
    <m/>
    <x v="35"/>
    <x v="35"/>
    <m/>
    <m/>
    <m/>
    <m/>
    <n v="1245"/>
    <s v="Fredrik Bjørndal"/>
    <x v="0"/>
    <x v="0"/>
    <m/>
    <m/>
    <m/>
    <m/>
    <n v="0"/>
    <s v="Ingen avgiftsbehandling"/>
    <s v="Lønnsbilag 16-2025"/>
    <n v="-7920"/>
    <s v="NOK"/>
    <n v="-7920"/>
    <m/>
    <s v="155791.66"/>
  </r>
  <r>
    <n v="500744"/>
    <n v="2025"/>
    <s v="Direkte betaling med ekstern ID TR475548802 er gjennomført og bokført."/>
    <d v="2025-06-03T00:00:00"/>
    <m/>
    <x v="35"/>
    <x v="35"/>
    <m/>
    <m/>
    <m/>
    <m/>
    <n v="1317"/>
    <s v="Markus Madsen"/>
    <x v="0"/>
    <x v="0"/>
    <m/>
    <m/>
    <m/>
    <m/>
    <n v="0"/>
    <s v="Ingen avgiftsbehandling"/>
    <s v="Lønnsbilag 16-2025"/>
    <n v="-17985.38"/>
    <s v="NOK"/>
    <n v="-17985.38"/>
    <m/>
    <s v="137806.28"/>
  </r>
  <r>
    <n v="500745"/>
    <n v="2025"/>
    <s v="Direkte betaling med ekstern ID TR475548803 er gjennomført og bokført."/>
    <d v="2025-06-03T00:00:00"/>
    <m/>
    <x v="35"/>
    <x v="35"/>
    <m/>
    <m/>
    <m/>
    <m/>
    <n v="1338"/>
    <s v="Nadin Hamed"/>
    <x v="0"/>
    <x v="0"/>
    <m/>
    <m/>
    <m/>
    <m/>
    <n v="0"/>
    <s v="Ingen avgiftsbehandling"/>
    <s v="Lønnsbilag 16-2025"/>
    <n v="-1099"/>
    <s v="NOK"/>
    <n v="-1099"/>
    <m/>
    <s v="136707.28"/>
  </r>
  <r>
    <n v="500755"/>
    <n v="2025"/>
    <s v="Direkte betaling med ekstern ID TR476980443 er gjennomført og bokført."/>
    <d v="2025-06-06T00:00:00"/>
    <m/>
    <x v="35"/>
    <x v="35"/>
    <m/>
    <m/>
    <n v="20035"/>
    <s v="Steadyreadygo Banaszkiewicz"/>
    <m/>
    <m/>
    <x v="4"/>
    <x v="4"/>
    <m/>
    <m/>
    <m/>
    <m/>
    <n v="0"/>
    <s v="Ingen avgiftsbehandling"/>
    <s v="Betaling: HS: Fakture for vaske Mai. Fakturanr. 1170."/>
    <n v="-11475"/>
    <s v="NOK"/>
    <n v="-11475"/>
    <m/>
    <s v="125232.28"/>
  </r>
  <r>
    <n v="1296"/>
    <n v="2025"/>
    <s v="Adobe_Transaction_No_3120984421.pdf"/>
    <d v="2025-06-06T00:00:00"/>
    <m/>
    <x v="35"/>
    <x v="35"/>
    <m/>
    <m/>
    <m/>
    <m/>
    <m/>
    <m/>
    <x v="4"/>
    <x v="4"/>
    <m/>
    <m/>
    <m/>
    <m/>
    <n v="0"/>
    <s v="Ingen avgiftsbehandling"/>
    <s v="Adobe_Transaction_No_3120984421.pdf"/>
    <n v="-168.75"/>
    <s v="NOK"/>
    <n v="-168.75"/>
    <m/>
    <s v="125063.53"/>
  </r>
  <r>
    <n v="1232"/>
    <n v="2025"/>
    <s v="Rubic"/>
    <d v="2025-06-10T00:00:00"/>
    <m/>
    <x v="35"/>
    <x v="35"/>
    <n v="10036"/>
    <s v="Rubic AS"/>
    <m/>
    <m/>
    <m/>
    <m/>
    <x v="0"/>
    <x v="0"/>
    <m/>
    <m/>
    <m/>
    <m/>
    <n v="0"/>
    <s v="Ingen avgiftsbehandling"/>
    <s v="Rubic"/>
    <n v="14698.17"/>
    <s v="NOK"/>
    <n v="14698.17"/>
    <m/>
    <s v="139761.70"/>
  </r>
  <r>
    <n v="1298"/>
    <n v="2025"/>
    <s v="Microsoft"/>
    <d v="2025-06-10T00:00:00"/>
    <m/>
    <x v="35"/>
    <x v="35"/>
    <m/>
    <m/>
    <m/>
    <m/>
    <m/>
    <m/>
    <x v="4"/>
    <x v="4"/>
    <m/>
    <m/>
    <m/>
    <m/>
    <n v="0"/>
    <s v="Ingen avgiftsbehandling"/>
    <s v="Microsoft"/>
    <n v="-20"/>
    <s v="NOK"/>
    <n v="-20"/>
    <m/>
    <s v="139741.70"/>
  </r>
  <r>
    <n v="1150"/>
    <n v="2025"/>
    <s v="kontoregulering"/>
    <d v="2025-06-12T00:00:00"/>
    <m/>
    <x v="35"/>
    <x v="35"/>
    <m/>
    <m/>
    <m/>
    <m/>
    <m/>
    <m/>
    <x v="0"/>
    <x v="0"/>
    <m/>
    <m/>
    <m/>
    <m/>
    <n v="0"/>
    <s v="Ingen avgiftsbehandling"/>
    <s v="kontoregulering"/>
    <n v="-42752.84"/>
    <s v="NOK"/>
    <n v="-42752.84"/>
    <m/>
    <s v="96988.86"/>
  </r>
  <r>
    <n v="1150"/>
    <n v="2025"/>
    <s v="kontoregulering"/>
    <d v="2025-06-12T00:00:00"/>
    <m/>
    <x v="35"/>
    <x v="35"/>
    <m/>
    <m/>
    <m/>
    <m/>
    <m/>
    <m/>
    <x v="0"/>
    <x v="0"/>
    <m/>
    <m/>
    <m/>
    <m/>
    <n v="0"/>
    <s v="Ingen avgiftsbehandling"/>
    <s v="kontoregulering"/>
    <n v="-10762.5"/>
    <s v="NOK"/>
    <n v="-10762.5"/>
    <m/>
    <s v="86226.36"/>
  </r>
  <r>
    <n v="1150"/>
    <n v="2025"/>
    <s v="kontoregulering"/>
    <d v="2025-06-12T00:00:00"/>
    <m/>
    <x v="35"/>
    <x v="35"/>
    <m/>
    <m/>
    <m/>
    <m/>
    <m/>
    <m/>
    <x v="0"/>
    <x v="0"/>
    <m/>
    <m/>
    <m/>
    <m/>
    <n v="0"/>
    <s v="Ingen avgiftsbehandling"/>
    <s v="kontoregulering"/>
    <n v="-1962.5"/>
    <s v="NOK"/>
    <n v="-1962.5"/>
    <m/>
    <s v="84263.86"/>
  </r>
  <r>
    <n v="1034"/>
    <n v="2025"/>
    <s v="HS"/>
    <d v="2025-06-13T00:00:00"/>
    <m/>
    <x v="35"/>
    <x v="35"/>
    <m/>
    <m/>
    <m/>
    <m/>
    <m/>
    <s v="Sofi Kulvik"/>
    <x v="4"/>
    <x v="4"/>
    <m/>
    <m/>
    <m/>
    <m/>
    <n v="0"/>
    <s v="Ingen avgiftsbehandling"/>
    <s v="HS"/>
    <n v="-307.12"/>
    <s v="NOK"/>
    <n v="-307.12"/>
    <m/>
    <s v="83956.74"/>
  </r>
  <r>
    <n v="1025"/>
    <n v="2025"/>
    <s v="HS"/>
    <d v="2025-06-13T00:00:00"/>
    <m/>
    <x v="35"/>
    <x v="35"/>
    <m/>
    <m/>
    <m/>
    <m/>
    <m/>
    <s v="Sofi Kulvik"/>
    <x v="4"/>
    <x v="4"/>
    <m/>
    <m/>
    <m/>
    <m/>
    <n v="0"/>
    <s v="Ingen avgiftsbehandling"/>
    <s v="HS"/>
    <n v="-216.06"/>
    <s v="NOK"/>
    <n v="-216.06"/>
    <m/>
    <s v="83740.68"/>
  </r>
  <r>
    <n v="500774"/>
    <n v="2025"/>
    <s v="Direkte betaling med ekstern ID TR476980444 er gjennomført og bokført."/>
    <d v="2025-06-16T00:00:00"/>
    <m/>
    <x v="35"/>
    <x v="35"/>
    <m/>
    <m/>
    <n v="20001"/>
    <s v="B&amp;g Regnskap AS"/>
    <m/>
    <m/>
    <x v="4"/>
    <x v="4"/>
    <m/>
    <m/>
    <m/>
    <m/>
    <n v="0"/>
    <s v="Ingen avgiftsbehandling"/>
    <s v="Betaling: Faktura nummer 103432 fra B&amp;g Regnskap AS. Fakturanr. 103432."/>
    <n v="-22843.75"/>
    <s v="NOK"/>
    <n v="-22843.75"/>
    <m/>
    <s v="60896.93"/>
  </r>
  <r>
    <n v="500775"/>
    <n v="2025"/>
    <s v="Direkte betaling med ekstern ID TR476980445 er gjennomført og bokført."/>
    <d v="2025-06-16T00:00:00"/>
    <m/>
    <x v="35"/>
    <x v="35"/>
    <m/>
    <m/>
    <n v="20004"/>
    <s v="Talkmore AS"/>
    <m/>
    <m/>
    <x v="4"/>
    <x v="4"/>
    <m/>
    <m/>
    <m/>
    <m/>
    <n v="0"/>
    <s v="Ingen avgiftsbehandling"/>
    <s v="Betaling: HS: Faktura fra Talkmore. Fakturanr. 56509796."/>
    <n v="-527.37"/>
    <s v="NOK"/>
    <n v="-527.37"/>
    <m/>
    <s v="60369.56"/>
  </r>
  <r>
    <n v="1150"/>
    <n v="2025"/>
    <s v="kontoregulering"/>
    <d v="2025-06-16T00:00:00"/>
    <m/>
    <x v="35"/>
    <x v="35"/>
    <m/>
    <m/>
    <m/>
    <m/>
    <m/>
    <m/>
    <x v="0"/>
    <x v="0"/>
    <m/>
    <m/>
    <m/>
    <m/>
    <n v="0"/>
    <s v="Ingen avgiftsbehandling"/>
    <s v="kontoregulering"/>
    <n v="-267000"/>
    <s v="NOK"/>
    <n v="-267000"/>
    <m/>
    <s v="-206630.44"/>
  </r>
  <r>
    <n v="1234"/>
    <n v="2025"/>
    <s v="Skui idrettspark spillemidler Akerhus Fylkeskommune"/>
    <d v="2025-06-16T00:00:00"/>
    <m/>
    <x v="35"/>
    <x v="35"/>
    <m/>
    <m/>
    <m/>
    <m/>
    <m/>
    <m/>
    <x v="1"/>
    <x v="1"/>
    <m/>
    <m/>
    <m/>
    <m/>
    <n v="0"/>
    <s v="Ingen avgiftsbehandling"/>
    <s v="Skui idrettspark spillemidler Akerhus Fylkeskommune"/>
    <n v="267000"/>
    <s v="NOK"/>
    <n v="267000"/>
    <m/>
    <s v="60369.56"/>
  </r>
  <r>
    <n v="500780"/>
    <n v="2025"/>
    <s v="Direkte betaling med ekstern ID TR476980446 er gjennomført og bokført."/>
    <d v="2025-06-17T00:00:00"/>
    <m/>
    <x v="35"/>
    <x v="35"/>
    <m/>
    <m/>
    <n v="20147"/>
    <s v="Visma Software AS"/>
    <m/>
    <m/>
    <x v="4"/>
    <x v="4"/>
    <m/>
    <m/>
    <m/>
    <m/>
    <n v="0"/>
    <s v="Ingen avgiftsbehandling"/>
    <s v="Betaling: Faktura nummer 00673279 fra Visma Software AS. Fakturanr. 00673279."/>
    <n v="-2171.25"/>
    <s v="NOK"/>
    <n v="-2171.25"/>
    <m/>
    <s v="58198.31"/>
  </r>
  <r>
    <n v="500789"/>
    <n v="2025"/>
    <s v="Direkte betaling med ekstern ID TR476980447 er gjennomført og bokført."/>
    <d v="2025-06-18T00:00:00"/>
    <m/>
    <x v="35"/>
    <x v="35"/>
    <m/>
    <m/>
    <n v="20029"/>
    <s v="Viken Fiber AS"/>
    <m/>
    <m/>
    <x v="4"/>
    <x v="4"/>
    <m/>
    <m/>
    <m/>
    <m/>
    <n v="0"/>
    <s v="Ingen avgiftsbehandling"/>
    <s v="Betaling: HS. Fakturanr. 24572893."/>
    <n v="-1119"/>
    <s v="NOK"/>
    <n v="-1119"/>
    <m/>
    <s v="57079.31"/>
  </r>
  <r>
    <n v="500793"/>
    <n v="2025"/>
    <s v="Direkte betaling med ekstern ID TR476980448 er gjennomført og bokført."/>
    <d v="2025-06-20T00:00:00"/>
    <m/>
    <x v="35"/>
    <x v="35"/>
    <m/>
    <m/>
    <n v="20012"/>
    <s v="DNB Livsforsikring AS"/>
    <m/>
    <m/>
    <x v="0"/>
    <x v="0"/>
    <m/>
    <m/>
    <m/>
    <m/>
    <n v="0"/>
    <s v="Ingen avgiftsbehandling"/>
    <s v="Betaling: Faktura nummer F0004274533 fra DNB Livsforsikring AS. Fakturanr. F0004274533."/>
    <n v="-12442.91"/>
    <s v="NOK"/>
    <n v="-12442.91"/>
    <m/>
    <s v="44636.40"/>
  </r>
  <r>
    <n v="1077"/>
    <n v="2025"/>
    <s v="kontoregulering"/>
    <d v="2025-06-23T00:00:00"/>
    <m/>
    <x v="35"/>
    <x v="35"/>
    <m/>
    <m/>
    <m/>
    <m/>
    <m/>
    <m/>
    <x v="0"/>
    <x v="0"/>
    <m/>
    <m/>
    <m/>
    <m/>
    <n v="0"/>
    <s v="Ingen avgiftsbehandling"/>
    <s v="kontoregulering"/>
    <n v="-11464"/>
    <s v="NOK"/>
    <n v="-11464"/>
    <m/>
    <s v="33172.40"/>
  </r>
  <r>
    <n v="1077"/>
    <n v="2025"/>
    <s v="kontoregulering"/>
    <d v="2025-06-23T00:00:00"/>
    <m/>
    <x v="35"/>
    <x v="35"/>
    <m/>
    <m/>
    <m/>
    <m/>
    <m/>
    <m/>
    <x v="0"/>
    <x v="0"/>
    <m/>
    <m/>
    <m/>
    <m/>
    <n v="0"/>
    <s v="Ingen avgiftsbehandling"/>
    <s v="kontoregulering"/>
    <n v="-37326"/>
    <s v="NOK"/>
    <n v="-37326"/>
    <m/>
    <s v="-4153.60"/>
  </r>
  <r>
    <n v="1176"/>
    <n v="2025"/>
    <s v="Kontoregulering"/>
    <d v="2025-06-23T00:00:00"/>
    <m/>
    <x v="35"/>
    <x v="35"/>
    <m/>
    <m/>
    <m/>
    <m/>
    <m/>
    <m/>
    <x v="0"/>
    <x v="0"/>
    <m/>
    <m/>
    <m/>
    <m/>
    <n v="0"/>
    <s v="Ingen avgiftsbehandling"/>
    <s v="Kontoregulering HEhe Slettene"/>
    <n v="2000"/>
    <s v="NOK"/>
    <n v="2000"/>
    <m/>
    <s v="-2153.60"/>
  </r>
  <r>
    <n v="1177"/>
    <n v="2025"/>
    <s v="Betaling: Faktura nummer 1140 til Tiger Drage (10014)"/>
    <d v="2025-06-23T00:00:00"/>
    <m/>
    <x v="35"/>
    <x v="35"/>
    <n v="10014"/>
    <s v="Tiger Drage"/>
    <m/>
    <m/>
    <m/>
    <s v="Sofi Kulvik"/>
    <x v="4"/>
    <x v="4"/>
    <m/>
    <m/>
    <m/>
    <m/>
    <n v="0"/>
    <s v="Ingen avgiftsbehandling"/>
    <s v="Betaling: Faktura nummer 1140 til Tiger Drage (10014)"/>
    <n v="4542"/>
    <s v="NOK"/>
    <n v="4542"/>
    <m/>
    <s v="2388.40"/>
  </r>
  <r>
    <n v="1232"/>
    <n v="2025"/>
    <s v="Rubic"/>
    <d v="2025-06-23T00:00:00"/>
    <m/>
    <x v="35"/>
    <x v="35"/>
    <n v="10036"/>
    <s v="Rubic AS"/>
    <m/>
    <m/>
    <m/>
    <m/>
    <x v="0"/>
    <x v="0"/>
    <m/>
    <m/>
    <m/>
    <m/>
    <n v="0"/>
    <s v="Ingen avgiftsbehandling"/>
    <s v="Rubic"/>
    <n v="17121.89"/>
    <s v="NOK"/>
    <n v="17121.89"/>
    <m/>
    <s v="19510.29"/>
  </r>
  <r>
    <n v="1232"/>
    <n v="2025"/>
    <s v="Rubic"/>
    <d v="2025-06-23T00:00:00"/>
    <m/>
    <x v="35"/>
    <x v="35"/>
    <n v="10036"/>
    <s v="Rubic AS"/>
    <m/>
    <m/>
    <m/>
    <m/>
    <x v="0"/>
    <x v="0"/>
    <m/>
    <m/>
    <m/>
    <m/>
    <n v="0"/>
    <s v="Ingen avgiftsbehandling"/>
    <s v="Rubic"/>
    <n v="8919"/>
    <s v="NOK"/>
    <n v="8919"/>
    <m/>
    <s v="28429.29"/>
  </r>
  <r>
    <n v="1178"/>
    <n v="2025"/>
    <s v="Betaling: Faktura nummer 1126 til Anders Telnes-Bengtson (10078)"/>
    <d v="2025-06-24T00:00:00"/>
    <m/>
    <x v="35"/>
    <x v="35"/>
    <n v="10078"/>
    <s v="Anders Telnes-Bengtson"/>
    <m/>
    <m/>
    <m/>
    <s v="Sofi Kulvik"/>
    <x v="4"/>
    <x v="4"/>
    <m/>
    <m/>
    <m/>
    <m/>
    <n v="0"/>
    <s v="Ingen avgiftsbehandling"/>
    <s v="Betaling: Faktura nummer 1126 til Anders Telnes-Bengtson (10078)"/>
    <n v="1800"/>
    <s v="NOK"/>
    <n v="1800"/>
    <m/>
    <s v="30229.29"/>
  </r>
  <r>
    <n v="1233"/>
    <n v="2025"/>
    <s v="Svar på søknad om fritidsstipend (85).pdf"/>
    <d v="2025-06-24T00:00:00"/>
    <m/>
    <x v="35"/>
    <x v="35"/>
    <m/>
    <m/>
    <m/>
    <m/>
    <m/>
    <m/>
    <x v="4"/>
    <x v="4"/>
    <m/>
    <m/>
    <m/>
    <m/>
    <n v="0"/>
    <s v="Ingen avgiftsbehandling"/>
    <s v="Mikael Alexander Bråten"/>
    <n v="3500"/>
    <s v="NOK"/>
    <n v="3500"/>
    <m/>
    <s v="33729.29"/>
  </r>
  <r>
    <n v="500800"/>
    <n v="2025"/>
    <s v="Direkte betaling med ekstern ID TR476980449 er gjennomført og bokført."/>
    <d v="2025-06-25T00:00:00"/>
    <m/>
    <x v="35"/>
    <x v="35"/>
    <m/>
    <m/>
    <n v="20011"/>
    <s v="Telenor Norge AS"/>
    <m/>
    <m/>
    <x v="4"/>
    <x v="4"/>
    <m/>
    <m/>
    <m/>
    <m/>
    <n v="0"/>
    <s v="Ingen avgiftsbehandling"/>
    <s v="Betaling: Faktura nummer 5510006664130 fra Telenor Norge AS. Fakturanr. 5510006664130."/>
    <n v="-195"/>
    <s v="NOK"/>
    <n v="-195"/>
    <m/>
    <s v="33534.29"/>
  </r>
  <r>
    <n v="1235"/>
    <n v="2025"/>
    <s v="Svar på søknad om tilskudd til klubbhus.pdf"/>
    <d v="2025-06-25T00:00:00"/>
    <m/>
    <x v="35"/>
    <x v="35"/>
    <m/>
    <m/>
    <m/>
    <m/>
    <m/>
    <m/>
    <x v="4"/>
    <x v="4"/>
    <m/>
    <m/>
    <m/>
    <m/>
    <n v="0"/>
    <s v="Ingen avgiftsbehandling"/>
    <s v="Svar på søknad om tilskudd til klubbhus.pdf"/>
    <n v="25000"/>
    <s v="NOK"/>
    <n v="25000"/>
    <m/>
    <s v="58534.29"/>
  </r>
  <r>
    <n v="1063"/>
    <n v="2025"/>
    <s v="Fwd: HS renhold"/>
    <d v="2025-06-26T00:00:00"/>
    <m/>
    <x v="35"/>
    <x v="35"/>
    <m/>
    <m/>
    <m/>
    <m/>
    <m/>
    <s v="Sofi Kulvik"/>
    <x v="4"/>
    <x v="4"/>
    <m/>
    <m/>
    <m/>
    <m/>
    <n v="0"/>
    <s v="Ingen avgiftsbehandling"/>
    <s v="Fwd: HS renhold"/>
    <n v="-1137.51"/>
    <s v="NOK"/>
    <n v="-1137.51"/>
    <m/>
    <s v="57396.78"/>
  </r>
  <r>
    <n v="1065"/>
    <n v="2025"/>
    <s v="HS, møte"/>
    <d v="2025-06-26T00:00:00"/>
    <m/>
    <x v="35"/>
    <x v="35"/>
    <m/>
    <m/>
    <m/>
    <m/>
    <m/>
    <s v="Sofi Kulvik"/>
    <x v="4"/>
    <x v="4"/>
    <m/>
    <m/>
    <m/>
    <m/>
    <n v="0"/>
    <s v="Ingen avgiftsbehandling"/>
    <s v="HS, møte"/>
    <n v="-229"/>
    <s v="NOK"/>
    <n v="-229"/>
    <m/>
    <s v="57167.78"/>
  </r>
  <r>
    <n v="1241"/>
    <n v="2025"/>
    <s v="Svar på søknad om fritidsstipend (100).pdf"/>
    <d v="2025-06-26T00:00:00"/>
    <m/>
    <x v="35"/>
    <x v="35"/>
    <m/>
    <m/>
    <m/>
    <m/>
    <m/>
    <m/>
    <x v="4"/>
    <x v="4"/>
    <m/>
    <m/>
    <m/>
    <m/>
    <n v="0"/>
    <s v="Ingen avgiftsbehandling"/>
    <s v="Svar på søknad om fritidsstipend (100).pdf"/>
    <n v="3500"/>
    <s v="NOK"/>
    <n v="3500"/>
    <m/>
    <s v="60667.78"/>
  </r>
  <r>
    <n v="1088"/>
    <n v="2025"/>
    <s v="HS renhold"/>
    <d v="2025-06-27T00:00:00"/>
    <m/>
    <x v="35"/>
    <x v="35"/>
    <m/>
    <m/>
    <m/>
    <m/>
    <m/>
    <s v="Sofi Kulvik"/>
    <x v="4"/>
    <x v="4"/>
    <m/>
    <m/>
    <m/>
    <m/>
    <n v="0"/>
    <s v="Ingen avgiftsbehandling"/>
    <s v="HS renhold"/>
    <n v="-566.79999999999995"/>
    <s v="NOK"/>
    <n v="-566.79999999999995"/>
    <m/>
    <s v="60100.98"/>
  </r>
  <r>
    <n v="500805"/>
    <n v="2025"/>
    <s v="Direkte betaling med ekstern ID TR479362097 er gjennomført og bokført."/>
    <d v="2025-06-27T00:00:00"/>
    <m/>
    <x v="35"/>
    <x v="35"/>
    <m/>
    <m/>
    <n v="20011"/>
    <s v="Telenor Norge AS"/>
    <m/>
    <m/>
    <x v="2"/>
    <x v="2"/>
    <m/>
    <m/>
    <m/>
    <m/>
    <n v="0"/>
    <s v="Ingen avgiftsbehandling"/>
    <s v="Betaling: Faktura nummer 1056287672 fra Telenor Norge AS. Fakturanr. 1056287672."/>
    <n v="-4975"/>
    <s v="NOK"/>
    <n v="-4975"/>
    <m/>
    <s v="55125.98"/>
  </r>
  <r>
    <n v="1150"/>
    <n v="2025"/>
    <s v="kontoregulering"/>
    <d v="2025-06-27T00:00:00"/>
    <m/>
    <x v="35"/>
    <x v="35"/>
    <m/>
    <m/>
    <m/>
    <m/>
    <m/>
    <m/>
    <x v="0"/>
    <x v="0"/>
    <m/>
    <m/>
    <m/>
    <m/>
    <n v="0"/>
    <s v="Ingen avgiftsbehandling"/>
    <s v="kontoregulering"/>
    <n v="-39575"/>
    <s v="NOK"/>
    <n v="-39575"/>
    <m/>
    <s v="15550.98"/>
  </r>
  <r>
    <n v="1150"/>
    <n v="2025"/>
    <s v="kontoregulering"/>
    <d v="2025-06-27T00:00:00"/>
    <m/>
    <x v="35"/>
    <x v="35"/>
    <m/>
    <m/>
    <m/>
    <m/>
    <m/>
    <m/>
    <x v="0"/>
    <x v="0"/>
    <m/>
    <m/>
    <m/>
    <m/>
    <n v="0"/>
    <s v="Ingen avgiftsbehandling"/>
    <s v="kontoregulering"/>
    <n v="4975"/>
    <s v="NOK"/>
    <n v="4975"/>
    <m/>
    <s v="20525.98"/>
  </r>
  <r>
    <n v="1241"/>
    <n v="2025"/>
    <s v="Svar på søknad om fritidsstipend (100).pdf"/>
    <d v="2025-06-27T00:00:00"/>
    <m/>
    <x v="35"/>
    <x v="35"/>
    <m/>
    <m/>
    <m/>
    <m/>
    <m/>
    <m/>
    <x v="4"/>
    <x v="4"/>
    <m/>
    <m/>
    <m/>
    <m/>
    <n v="0"/>
    <s v="Ingen avgiftsbehandling"/>
    <s v="Svar på søknad om fritidsstipend (100).pdf"/>
    <n v="45860"/>
    <s v="NOK"/>
    <n v="45860"/>
    <m/>
    <s v="66385.98"/>
  </r>
  <r>
    <n v="1149"/>
    <n v="2025"/>
    <s v="Bankavstemming for juni"/>
    <d v="2025-06-30T00:00:00"/>
    <m/>
    <x v="35"/>
    <x v="35"/>
    <m/>
    <m/>
    <m/>
    <m/>
    <m/>
    <m/>
    <x v="4"/>
    <x v="4"/>
    <m/>
    <m/>
    <m/>
    <m/>
    <n v="0"/>
    <s v="Ingen avgiftsbehandling"/>
    <s v="Bankgebyr: Prislagte tjenester"/>
    <n v="-130"/>
    <s v="NOK"/>
    <n v="-130"/>
    <m/>
    <s v="66255.98"/>
  </r>
  <r>
    <n v="1150"/>
    <n v="2025"/>
    <s v="kontoregulering"/>
    <d v="2025-06-30T00:00:00"/>
    <m/>
    <x v="35"/>
    <x v="35"/>
    <m/>
    <m/>
    <m/>
    <m/>
    <m/>
    <m/>
    <x v="0"/>
    <x v="0"/>
    <m/>
    <m/>
    <m/>
    <m/>
    <n v="0"/>
    <s v="Ingen avgiftsbehandling"/>
    <s v="kontoregulering"/>
    <n v="57457"/>
    <s v="NOK"/>
    <n v="57457"/>
    <m/>
    <s v="123712.98"/>
  </r>
  <r>
    <n v="1150"/>
    <n v="2025"/>
    <s v="kontoregulering"/>
    <d v="2025-06-30T00:00:00"/>
    <m/>
    <x v="35"/>
    <x v="35"/>
    <m/>
    <m/>
    <m/>
    <m/>
    <m/>
    <m/>
    <x v="0"/>
    <x v="0"/>
    <m/>
    <m/>
    <m/>
    <m/>
    <n v="0"/>
    <s v="Ingen avgiftsbehandling"/>
    <s v="kontoregulering"/>
    <n v="33198"/>
    <s v="NOK"/>
    <n v="33198"/>
    <m/>
    <s v="156910.98"/>
  </r>
  <r>
    <n v="1150"/>
    <n v="2025"/>
    <s v="kontoregulering"/>
    <d v="2025-06-30T00:00:00"/>
    <m/>
    <x v="35"/>
    <x v="35"/>
    <m/>
    <m/>
    <m/>
    <m/>
    <m/>
    <m/>
    <x v="0"/>
    <x v="0"/>
    <m/>
    <m/>
    <m/>
    <m/>
    <n v="0"/>
    <s v="Ingen avgiftsbehandling"/>
    <s v="kontoregulering"/>
    <n v="-33198"/>
    <s v="NOK"/>
    <n v="-33198"/>
    <m/>
    <s v="123712.98"/>
  </r>
  <r>
    <n v="1150"/>
    <n v="2025"/>
    <s v="kontoregulering"/>
    <d v="2025-06-30T00:00:00"/>
    <m/>
    <x v="35"/>
    <x v="35"/>
    <m/>
    <m/>
    <m/>
    <m/>
    <m/>
    <m/>
    <x v="0"/>
    <x v="0"/>
    <m/>
    <m/>
    <m/>
    <m/>
    <n v="0"/>
    <s v="Ingen avgiftsbehandling"/>
    <s v="kontoregulering"/>
    <n v="-20679"/>
    <s v="NOK"/>
    <n v="-20679"/>
    <m/>
    <s v="103033.98"/>
  </r>
  <r>
    <n v="1151"/>
    <n v="2025"/>
    <s v="kontoreguleirng"/>
    <d v="2025-06-30T00:00:00"/>
    <m/>
    <x v="35"/>
    <x v="35"/>
    <m/>
    <m/>
    <m/>
    <m/>
    <m/>
    <m/>
    <x v="0"/>
    <x v="0"/>
    <m/>
    <m/>
    <m/>
    <m/>
    <n v="0"/>
    <s v="Ingen avgiftsbehandling"/>
    <s v="kontoreguleirng"/>
    <n v="16643"/>
    <s v="NOK"/>
    <n v="16643"/>
    <m/>
    <s v="119676.98"/>
  </r>
  <r>
    <n v="1151"/>
    <n v="2025"/>
    <s v="kontoreguleirng"/>
    <d v="2025-06-30T00:00:00"/>
    <m/>
    <x v="35"/>
    <x v="35"/>
    <m/>
    <m/>
    <m/>
    <m/>
    <m/>
    <m/>
    <x v="0"/>
    <x v="0"/>
    <m/>
    <m/>
    <m/>
    <m/>
    <n v="0"/>
    <s v="Ingen avgiftsbehandling"/>
    <s v="kontoreguleirng"/>
    <n v="-12972"/>
    <s v="NOK"/>
    <n v="-12972"/>
    <m/>
    <s v="106704.98"/>
  </r>
  <r>
    <n v="1151"/>
    <n v="2025"/>
    <s v="kontoreguleirng"/>
    <d v="2025-06-30T00:00:00"/>
    <m/>
    <x v="35"/>
    <x v="35"/>
    <m/>
    <m/>
    <m/>
    <m/>
    <m/>
    <m/>
    <x v="0"/>
    <x v="0"/>
    <m/>
    <m/>
    <m/>
    <m/>
    <n v="0"/>
    <s v="Ingen avgiftsbehandling"/>
    <s v="kontoreguleirng"/>
    <n v="9409"/>
    <s v="NOK"/>
    <n v="9409"/>
    <m/>
    <s v="116113.98"/>
  </r>
  <r>
    <n v="1151"/>
    <n v="2025"/>
    <s v="kontoreguleirng"/>
    <d v="2025-06-30T00:00:00"/>
    <m/>
    <x v="35"/>
    <x v="35"/>
    <m/>
    <m/>
    <m/>
    <m/>
    <m/>
    <m/>
    <x v="0"/>
    <x v="0"/>
    <m/>
    <m/>
    <m/>
    <m/>
    <n v="0"/>
    <s v="Ingen avgiftsbehandling"/>
    <s v="kontoreguleirng"/>
    <n v="9158"/>
    <s v="NOK"/>
    <n v="9158"/>
    <m/>
    <s v="125271.98"/>
  </r>
  <r>
    <n v="1151"/>
    <n v="2025"/>
    <s v="kontoreguleirng"/>
    <d v="2025-06-30T00:00:00"/>
    <m/>
    <x v="35"/>
    <x v="35"/>
    <m/>
    <m/>
    <m/>
    <m/>
    <m/>
    <m/>
    <x v="0"/>
    <x v="0"/>
    <m/>
    <m/>
    <m/>
    <m/>
    <n v="0"/>
    <s v="Ingen avgiftsbehandling"/>
    <s v="kontoreguleirng"/>
    <n v="8168"/>
    <s v="NOK"/>
    <n v="8168"/>
    <m/>
    <s v="133439.98"/>
  </r>
  <r>
    <n v="1152"/>
    <n v="2025"/>
    <s v="Kontoregulreing"/>
    <d v="2025-06-30T00:00:00"/>
    <m/>
    <x v="35"/>
    <x v="35"/>
    <m/>
    <m/>
    <m/>
    <m/>
    <m/>
    <m/>
    <x v="0"/>
    <x v="0"/>
    <m/>
    <m/>
    <m/>
    <m/>
    <n v="0"/>
    <s v="Ingen avgiftsbehandling"/>
    <s v="Kontoregulreing"/>
    <n v="-7812"/>
    <s v="NOK"/>
    <n v="-7812"/>
    <m/>
    <s v="125627.98"/>
  </r>
  <r>
    <n v="1152"/>
    <n v="2025"/>
    <s v="Kontoregulreing"/>
    <d v="2025-06-30T00:00:00"/>
    <m/>
    <x v="35"/>
    <x v="35"/>
    <m/>
    <m/>
    <m/>
    <m/>
    <m/>
    <m/>
    <x v="0"/>
    <x v="0"/>
    <m/>
    <m/>
    <m/>
    <m/>
    <n v="0"/>
    <s v="Ingen avgiftsbehandling"/>
    <s v="Kontoregulreing"/>
    <n v="-3912"/>
    <s v="NOK"/>
    <n v="-3912"/>
    <m/>
    <s v="121715.98"/>
  </r>
  <r>
    <n v="1152"/>
    <n v="2025"/>
    <s v="Kontoregulreing"/>
    <d v="2025-06-30T00:00:00"/>
    <m/>
    <x v="35"/>
    <x v="35"/>
    <m/>
    <m/>
    <m/>
    <m/>
    <m/>
    <m/>
    <x v="0"/>
    <x v="0"/>
    <m/>
    <m/>
    <m/>
    <m/>
    <n v="0"/>
    <s v="Ingen avgiftsbehandling"/>
    <s v="Kontoregulreing"/>
    <n v="-779"/>
    <s v="NOK"/>
    <n v="-779"/>
    <m/>
    <s v="120936.98"/>
  </r>
  <r>
    <n v="1152"/>
    <n v="2025"/>
    <s v="Kontoregulreing"/>
    <d v="2025-06-30T00:00:00"/>
    <m/>
    <x v="35"/>
    <x v="35"/>
    <m/>
    <m/>
    <m/>
    <m/>
    <m/>
    <m/>
    <x v="0"/>
    <x v="0"/>
    <m/>
    <m/>
    <m/>
    <m/>
    <n v="0"/>
    <s v="Ingen avgiftsbehandling"/>
    <s v="Kontoregulreing"/>
    <n v="2750"/>
    <s v="NOK"/>
    <n v="2750"/>
    <m/>
    <s v="123686.98"/>
  </r>
  <r>
    <n v="1162"/>
    <n v="2025"/>
    <s v="Regulering"/>
    <d v="2025-07-01T00:00:00"/>
    <m/>
    <x v="35"/>
    <x v="35"/>
    <m/>
    <m/>
    <m/>
    <m/>
    <m/>
    <m/>
    <x v="0"/>
    <x v="0"/>
    <m/>
    <m/>
    <m/>
    <m/>
    <n v="0"/>
    <s v="Ingen avgiftsbehandling"/>
    <s v="Regulering"/>
    <n v="73679"/>
    <s v="NOK"/>
    <n v="73679"/>
    <m/>
    <s v="197365.98"/>
  </r>
  <r>
    <n v="1162"/>
    <n v="2025"/>
    <s v="Regulering"/>
    <d v="2025-07-01T00:00:00"/>
    <m/>
    <x v="35"/>
    <x v="35"/>
    <m/>
    <m/>
    <m/>
    <m/>
    <m/>
    <m/>
    <x v="0"/>
    <x v="0"/>
    <m/>
    <m/>
    <m/>
    <m/>
    <n v="0"/>
    <s v="Ingen avgiftsbehandling"/>
    <s v="Regulering"/>
    <n v="33198"/>
    <s v="NOK"/>
    <n v="33198"/>
    <m/>
    <s v="230563.98"/>
  </r>
  <r>
    <n v="1162"/>
    <n v="2025"/>
    <s v="Regulering"/>
    <d v="2025-07-01T00:00:00"/>
    <m/>
    <x v="35"/>
    <x v="35"/>
    <m/>
    <m/>
    <m/>
    <m/>
    <m/>
    <m/>
    <x v="0"/>
    <x v="0"/>
    <m/>
    <m/>
    <m/>
    <m/>
    <n v="0"/>
    <s v="Ingen avgiftsbehandling"/>
    <s v="Regulering"/>
    <n v="20247"/>
    <s v="NOK"/>
    <n v="20247"/>
    <m/>
    <s v="250810.98"/>
  </r>
  <r>
    <n v="1162"/>
    <n v="2025"/>
    <s v="Regulering"/>
    <d v="2025-07-01T00:00:00"/>
    <m/>
    <x v="35"/>
    <x v="35"/>
    <m/>
    <m/>
    <m/>
    <m/>
    <m/>
    <m/>
    <x v="0"/>
    <x v="0"/>
    <m/>
    <m/>
    <m/>
    <m/>
    <n v="0"/>
    <s v="Ingen avgiftsbehandling"/>
    <s v="Regulering"/>
    <n v="11901"/>
    <s v="NOK"/>
    <n v="11901"/>
    <m/>
    <s v="262711.98"/>
  </r>
  <r>
    <n v="1165"/>
    <n v="2025"/>
    <s v="Regulering"/>
    <d v="2025-07-01T00:00:00"/>
    <m/>
    <x v="35"/>
    <x v="35"/>
    <m/>
    <m/>
    <m/>
    <m/>
    <m/>
    <m/>
    <x v="0"/>
    <x v="0"/>
    <m/>
    <m/>
    <m/>
    <m/>
    <n v="0"/>
    <s v="Ingen avgiftsbehandling"/>
    <s v="Regulering"/>
    <n v="67049.899999999994"/>
    <s v="NOK"/>
    <n v="67049.899999999994"/>
    <m/>
    <s v="329761.88"/>
  </r>
  <r>
    <n v="1165"/>
    <n v="2025"/>
    <s v="Regulering"/>
    <d v="2025-07-01T00:00:00"/>
    <m/>
    <x v="35"/>
    <x v="35"/>
    <m/>
    <m/>
    <m/>
    <m/>
    <m/>
    <m/>
    <x v="0"/>
    <x v="0"/>
    <m/>
    <m/>
    <m/>
    <m/>
    <n v="0"/>
    <s v="Ingen avgiftsbehandling"/>
    <s v="Regulering"/>
    <n v="2470"/>
    <s v="NOK"/>
    <n v="2470"/>
    <m/>
    <s v="332231.88"/>
  </r>
  <r>
    <n v="1168"/>
    <n v="2025"/>
    <s v="Regulering"/>
    <d v="2025-07-01T00:00:00"/>
    <m/>
    <x v="35"/>
    <x v="35"/>
    <m/>
    <m/>
    <m/>
    <m/>
    <m/>
    <m/>
    <x v="0"/>
    <x v="0"/>
    <m/>
    <m/>
    <m/>
    <m/>
    <n v="0"/>
    <s v="Ingen avgiftsbehandling"/>
    <s v="Regulering"/>
    <n v="7600.64"/>
    <s v="NOK"/>
    <n v="7600.64"/>
    <m/>
    <s v="339832.52"/>
  </r>
  <r>
    <n v="1168"/>
    <n v="2025"/>
    <s v="Regulering"/>
    <d v="2025-07-01T00:00:00"/>
    <m/>
    <x v="35"/>
    <x v="35"/>
    <m/>
    <m/>
    <m/>
    <m/>
    <m/>
    <m/>
    <x v="0"/>
    <x v="0"/>
    <m/>
    <m/>
    <m/>
    <m/>
    <n v="0"/>
    <s v="Ingen avgiftsbehandling"/>
    <s v="Regulering"/>
    <n v="2879"/>
    <s v="NOK"/>
    <n v="2879"/>
    <m/>
    <s v="342711.52"/>
  </r>
  <r>
    <n v="1168"/>
    <n v="2025"/>
    <s v="Regulering"/>
    <d v="2025-07-01T00:00:00"/>
    <m/>
    <x v="35"/>
    <x v="35"/>
    <m/>
    <m/>
    <m/>
    <m/>
    <m/>
    <m/>
    <x v="0"/>
    <x v="0"/>
    <m/>
    <m/>
    <m/>
    <m/>
    <n v="0"/>
    <s v="Ingen avgiftsbehandling"/>
    <s v="Regulering"/>
    <n v="1692"/>
    <s v="NOK"/>
    <n v="1692"/>
    <m/>
    <s v="344403.52"/>
  </r>
  <r>
    <n v="1171"/>
    <n v="2025"/>
    <s v="regulering"/>
    <d v="2025-07-01T00:00:00"/>
    <m/>
    <x v="35"/>
    <x v="35"/>
    <m/>
    <m/>
    <m/>
    <m/>
    <m/>
    <m/>
    <x v="0"/>
    <x v="0"/>
    <m/>
    <m/>
    <m/>
    <m/>
    <n v="0"/>
    <s v="Ingen avgiftsbehandling"/>
    <s v="regulering"/>
    <n v="44649"/>
    <s v="NOK"/>
    <n v="44649"/>
    <m/>
    <s v="389052.52"/>
  </r>
  <r>
    <n v="1174"/>
    <n v="2025"/>
    <s v="Regulering"/>
    <d v="2025-07-01T00:00:00"/>
    <m/>
    <x v="35"/>
    <x v="35"/>
    <m/>
    <m/>
    <m/>
    <m/>
    <m/>
    <m/>
    <x v="0"/>
    <x v="0"/>
    <m/>
    <m/>
    <m/>
    <m/>
    <n v="0"/>
    <s v="Ingen avgiftsbehandling"/>
    <s v="Regulering"/>
    <n v="47198.97"/>
    <s v="NOK"/>
    <n v="47198.97"/>
    <m/>
    <s v="436251.49"/>
  </r>
  <r>
    <n v="1175"/>
    <n v="2025"/>
    <s v="Bankavstemming for juli"/>
    <d v="2025-07-01T00:00:00"/>
    <m/>
    <x v="35"/>
    <x v="35"/>
    <m/>
    <m/>
    <m/>
    <m/>
    <m/>
    <m/>
    <x v="4"/>
    <x v="4"/>
    <m/>
    <m/>
    <m/>
    <m/>
    <n v="0"/>
    <s v="Ingen avgiftsbehandling"/>
    <s v="Bankgebyr: for foretak 00984495358"/>
    <n v="-3424.25"/>
    <s v="NOK"/>
    <n v="-3424.25"/>
    <m/>
    <s v="432827.24"/>
  </r>
  <r>
    <n v="1176"/>
    <n v="2025"/>
    <s v="Kontoregulering"/>
    <d v="2025-07-01T00:00:00"/>
    <m/>
    <x v="35"/>
    <x v="35"/>
    <m/>
    <m/>
    <m/>
    <m/>
    <m/>
    <m/>
    <x v="0"/>
    <x v="0"/>
    <m/>
    <m/>
    <m/>
    <m/>
    <n v="0"/>
    <s v="Ingen avgiftsbehandling"/>
    <s v="Kontoregulering HEhe Slettene"/>
    <n v="32576"/>
    <s v="NOK"/>
    <n v="32576"/>
    <m/>
    <s v="465403.24"/>
  </r>
  <r>
    <n v="1176"/>
    <n v="2025"/>
    <s v="Kontoregulering"/>
    <d v="2025-07-01T00:00:00"/>
    <m/>
    <x v="35"/>
    <x v="35"/>
    <m/>
    <m/>
    <m/>
    <m/>
    <m/>
    <m/>
    <x v="0"/>
    <x v="0"/>
    <m/>
    <m/>
    <m/>
    <m/>
    <n v="0"/>
    <s v="Ingen avgiftsbehandling"/>
    <s v="Kontoregulering HEhe Slettene"/>
    <n v="-32576"/>
    <s v="NOK"/>
    <n v="-32576"/>
    <m/>
    <s v="432827.24"/>
  </r>
  <r>
    <n v="1176"/>
    <n v="2025"/>
    <s v="Kontoregulering"/>
    <d v="2025-07-01T00:00:00"/>
    <m/>
    <x v="35"/>
    <x v="35"/>
    <m/>
    <m/>
    <m/>
    <m/>
    <m/>
    <m/>
    <x v="0"/>
    <x v="0"/>
    <m/>
    <m/>
    <m/>
    <m/>
    <n v="0"/>
    <s v="Ingen avgiftsbehandling"/>
    <s v="Kontoregulering HEhe Slettene"/>
    <n v="3316"/>
    <s v="NOK"/>
    <n v="3316"/>
    <m/>
    <s v="436143.24"/>
  </r>
  <r>
    <n v="1176"/>
    <n v="2025"/>
    <s v="Kontoregulering"/>
    <d v="2025-07-01T00:00:00"/>
    <m/>
    <x v="35"/>
    <x v="35"/>
    <m/>
    <m/>
    <m/>
    <m/>
    <m/>
    <m/>
    <x v="0"/>
    <x v="0"/>
    <m/>
    <m/>
    <m/>
    <m/>
    <n v="0"/>
    <s v="Ingen avgiftsbehandling"/>
    <s v="Kontoregulering HEhe Slettene"/>
    <n v="3227"/>
    <s v="NOK"/>
    <n v="3227"/>
    <m/>
    <s v="439370.24"/>
  </r>
  <r>
    <n v="1176"/>
    <n v="2025"/>
    <s v="Kontoregulering"/>
    <d v="2025-07-01T00:00:00"/>
    <m/>
    <x v="35"/>
    <x v="35"/>
    <m/>
    <m/>
    <m/>
    <m/>
    <m/>
    <m/>
    <x v="0"/>
    <x v="0"/>
    <m/>
    <m/>
    <m/>
    <m/>
    <n v="0"/>
    <s v="Ingen avgiftsbehandling"/>
    <s v="Kontoregulering HEhe Slettene"/>
    <n v="1949"/>
    <s v="NOK"/>
    <n v="1949"/>
    <m/>
    <s v="441319.24"/>
  </r>
  <r>
    <n v="1176"/>
    <n v="2025"/>
    <s v="Kontoregulering"/>
    <d v="2025-07-01T00:00:00"/>
    <m/>
    <x v="35"/>
    <x v="35"/>
    <m/>
    <m/>
    <m/>
    <m/>
    <m/>
    <m/>
    <x v="0"/>
    <x v="0"/>
    <m/>
    <m/>
    <m/>
    <m/>
    <n v="0"/>
    <s v="Ingen avgiftsbehandling"/>
    <s v="Kontoregulering HEhe Slettene"/>
    <n v="1897"/>
    <s v="NOK"/>
    <n v="1897"/>
    <m/>
    <s v="443216.24"/>
  </r>
  <r>
    <n v="500820"/>
    <n v="2025"/>
    <s v="Direkte betaling med ekstern ID TR484560545 er gjennomført og bokført."/>
    <d v="2025-07-02T00:00:00"/>
    <m/>
    <x v="35"/>
    <x v="35"/>
    <m/>
    <m/>
    <m/>
    <m/>
    <m/>
    <m/>
    <x v="0"/>
    <x v="0"/>
    <m/>
    <m/>
    <m/>
    <m/>
    <n v="0"/>
    <s v="Ingen avgiftsbehandling"/>
    <s v="Betaling: Lønnsbilag 18-2025"/>
    <n v="-66731"/>
    <s v="NOK"/>
    <n v="-66731"/>
    <m/>
    <s v="376485.24"/>
  </r>
  <r>
    <n v="500821"/>
    <n v="2025"/>
    <s v="Direkte betaling med ekstern ID TR484560577 er gjennomført og bokført."/>
    <d v="2025-07-02T00:00:00"/>
    <m/>
    <x v="35"/>
    <x v="35"/>
    <m/>
    <m/>
    <m/>
    <m/>
    <m/>
    <s v="Sofi Kulvik"/>
    <x v="0"/>
    <x v="0"/>
    <m/>
    <m/>
    <m/>
    <m/>
    <n v="0"/>
    <s v="Ingen avgiftsbehandling"/>
    <s v="Lønnsbilag 18-2025"/>
    <n v="-46819.040000000001"/>
    <s v="NOK"/>
    <n v="-46819.040000000001"/>
    <m/>
    <s v="329666.20"/>
  </r>
  <r>
    <n v="500822"/>
    <n v="2025"/>
    <s v="Direkte betaling med ekstern ID TR484560576 er gjennomført og bokført."/>
    <d v="2025-07-02T00:00:00"/>
    <m/>
    <x v="35"/>
    <x v="35"/>
    <m/>
    <m/>
    <m/>
    <m/>
    <n v="1217"/>
    <s v="Hezar Salih"/>
    <x v="0"/>
    <x v="0"/>
    <m/>
    <m/>
    <m/>
    <m/>
    <n v="0"/>
    <s v="Ingen avgiftsbehandling"/>
    <s v="Lønnsbilag 18-2025"/>
    <n v="-1270"/>
    <s v="NOK"/>
    <n v="-1270"/>
    <m/>
    <s v="328396.20"/>
  </r>
  <r>
    <n v="500823"/>
    <n v="2025"/>
    <s v="Direkte betaling med ekstern ID TR484560575 er gjennomført og bokført."/>
    <d v="2025-07-02T00:00:00"/>
    <m/>
    <x v="35"/>
    <x v="35"/>
    <m/>
    <m/>
    <m/>
    <m/>
    <n v="1223"/>
    <s v="Mads Sundbye"/>
    <x v="0"/>
    <x v="0"/>
    <m/>
    <m/>
    <m/>
    <m/>
    <n v="0"/>
    <s v="Ingen avgiftsbehandling"/>
    <s v="Lønnsbilag 18-2025"/>
    <n v="-7330"/>
    <s v="NOK"/>
    <n v="-7330"/>
    <m/>
    <s v="321066.20"/>
  </r>
  <r>
    <n v="500824"/>
    <n v="2025"/>
    <s v="Direkte betaling med ekstern ID TR484560574 er gjennomført og bokført."/>
    <d v="2025-07-02T00:00:00"/>
    <m/>
    <x v="35"/>
    <x v="35"/>
    <m/>
    <m/>
    <m/>
    <m/>
    <n v="1229"/>
    <s v="Eirik Frisnes Wartiainen"/>
    <x v="0"/>
    <x v="0"/>
    <m/>
    <m/>
    <m/>
    <m/>
    <n v="0"/>
    <s v="Ingen avgiftsbehandling"/>
    <s v="Lønnsbilag 18-2025"/>
    <n v="-30361.599999999999"/>
    <s v="NOK"/>
    <n v="-30361.599999999999"/>
    <m/>
    <s v="290704.60"/>
  </r>
  <r>
    <n v="500825"/>
    <n v="2025"/>
    <s v="Direkte betaling med ekstern ID TR484560573 er gjennomført og bokført."/>
    <d v="2025-07-02T00:00:00"/>
    <m/>
    <x v="35"/>
    <x v="35"/>
    <m/>
    <m/>
    <m/>
    <m/>
    <n v="1240"/>
    <s v="Margrethe Hamre Køber"/>
    <x v="0"/>
    <x v="0"/>
    <m/>
    <m/>
    <m/>
    <m/>
    <n v="0"/>
    <s v="Ingen avgiftsbehandling"/>
    <s v="Lønnsbilag 18-2025"/>
    <n v="-5693.75"/>
    <s v="NOK"/>
    <n v="-5693.75"/>
    <m/>
    <s v="285010.85"/>
  </r>
  <r>
    <n v="500826"/>
    <n v="2025"/>
    <s v="Direkte betaling med ekstern ID TR484560572 er gjennomført og bokført."/>
    <d v="2025-07-02T00:00:00"/>
    <m/>
    <x v="35"/>
    <x v="35"/>
    <m/>
    <m/>
    <m/>
    <m/>
    <n v="1245"/>
    <s v="Fredrik Bjørndal"/>
    <x v="0"/>
    <x v="0"/>
    <m/>
    <m/>
    <m/>
    <m/>
    <n v="0"/>
    <s v="Ingen avgiftsbehandling"/>
    <s v="Lønnsbilag 18-2025"/>
    <n v="-994"/>
    <s v="NOK"/>
    <n v="-994"/>
    <m/>
    <s v="284016.85"/>
  </r>
  <r>
    <n v="500827"/>
    <n v="2025"/>
    <s v="Direkte betaling med ekstern ID TR484560571 er gjennomført og bokført."/>
    <d v="2025-07-02T00:00:00"/>
    <m/>
    <x v="35"/>
    <x v="35"/>
    <m/>
    <m/>
    <m/>
    <m/>
    <n v="1248"/>
    <s v="Marius Tveiten"/>
    <x v="0"/>
    <x v="0"/>
    <m/>
    <m/>
    <m/>
    <m/>
    <n v="0"/>
    <s v="Ingen avgiftsbehandling"/>
    <s v="Lønnsbilag 18-2025"/>
    <n v="-6070"/>
    <s v="NOK"/>
    <n v="-6070"/>
    <m/>
    <s v="277946.85"/>
  </r>
  <r>
    <n v="500828"/>
    <n v="2025"/>
    <s v="Direkte betaling med ekstern ID TR484560570 er gjennomført og bokført."/>
    <d v="2025-07-02T00:00:00"/>
    <m/>
    <x v="35"/>
    <x v="35"/>
    <m/>
    <m/>
    <m/>
    <m/>
    <n v="1249"/>
    <s v="Nora Kristiansen"/>
    <x v="0"/>
    <x v="0"/>
    <m/>
    <m/>
    <m/>
    <m/>
    <n v="0"/>
    <s v="Ingen avgiftsbehandling"/>
    <s v="Lønnsbilag 18-2025"/>
    <n v="-7915"/>
    <s v="NOK"/>
    <n v="-7915"/>
    <m/>
    <s v="270031.85"/>
  </r>
  <r>
    <n v="500829"/>
    <n v="2025"/>
    <s v="Direkte betaling med ekstern ID TR484560569 er gjennomført og bokført."/>
    <d v="2025-07-02T00:00:00"/>
    <m/>
    <x v="35"/>
    <x v="35"/>
    <m/>
    <m/>
    <m/>
    <m/>
    <n v="1260"/>
    <s v="Sivert Østberg-Tømmervik"/>
    <x v="0"/>
    <x v="0"/>
    <m/>
    <m/>
    <m/>
    <m/>
    <n v="0"/>
    <s v="Ingen avgiftsbehandling"/>
    <s v="Lønnsbilag 18-2025"/>
    <n v="-4046"/>
    <s v="NOK"/>
    <n v="-4046"/>
    <m/>
    <s v="265985.85"/>
  </r>
  <r>
    <n v="500830"/>
    <n v="2025"/>
    <s v="Direkte betaling med ekstern ID TR484560568 er gjennomført og bokført."/>
    <d v="2025-07-02T00:00:00"/>
    <m/>
    <x v="35"/>
    <x v="35"/>
    <m/>
    <m/>
    <m/>
    <m/>
    <n v="1261"/>
    <s v="Laila Håkonsen"/>
    <x v="0"/>
    <x v="0"/>
    <m/>
    <m/>
    <m/>
    <m/>
    <n v="0"/>
    <s v="Ingen avgiftsbehandling"/>
    <s v="Lønnsbilag 18-2025"/>
    <n v="-3168"/>
    <s v="NOK"/>
    <n v="-3168"/>
    <m/>
    <s v="262817.85"/>
  </r>
  <r>
    <n v="500831"/>
    <n v="2025"/>
    <s v="Direkte betaling med ekstern ID TR484560567 er gjennomført og bokført."/>
    <d v="2025-07-02T00:00:00"/>
    <m/>
    <x v="35"/>
    <x v="35"/>
    <m/>
    <m/>
    <m/>
    <m/>
    <n v="1267"/>
    <s v="Adrian Rojas Vik"/>
    <x v="0"/>
    <x v="0"/>
    <m/>
    <m/>
    <m/>
    <m/>
    <n v="0"/>
    <s v="Ingen avgiftsbehandling"/>
    <s v="Lønnsbilag 18-2025"/>
    <n v="-4000"/>
    <s v="NOK"/>
    <n v="-4000"/>
    <m/>
    <s v="258817.85"/>
  </r>
  <r>
    <n v="500832"/>
    <n v="2025"/>
    <s v="Direkte betaling med ekstern ID TR484560566 er gjennomført og bokført."/>
    <d v="2025-07-02T00:00:00"/>
    <m/>
    <x v="35"/>
    <x v="35"/>
    <m/>
    <m/>
    <m/>
    <m/>
    <n v="1269"/>
    <s v="Marius Lindbäck Pettersen"/>
    <x v="0"/>
    <x v="0"/>
    <m/>
    <m/>
    <m/>
    <m/>
    <n v="0"/>
    <s v="Ingen avgiftsbehandling"/>
    <s v="Lønnsbilag 18-2025"/>
    <n v="-240"/>
    <s v="NOK"/>
    <n v="-240"/>
    <m/>
    <s v="258577.85"/>
  </r>
  <r>
    <n v="500833"/>
    <n v="2025"/>
    <s v="Direkte betaling med ekstern ID TR484560565 er gjennomført og bokført."/>
    <d v="2025-07-02T00:00:00"/>
    <m/>
    <x v="35"/>
    <x v="35"/>
    <m/>
    <m/>
    <m/>
    <m/>
    <n v="1270"/>
    <s v="Lars Teigland Støre"/>
    <x v="0"/>
    <x v="0"/>
    <m/>
    <m/>
    <m/>
    <m/>
    <n v="0"/>
    <s v="Ingen avgiftsbehandling"/>
    <s v="Lønnsbilag 18-2025"/>
    <n v="-243.75"/>
    <s v="NOK"/>
    <n v="-243.75"/>
    <m/>
    <s v="258334.10"/>
  </r>
  <r>
    <n v="500834"/>
    <n v="2025"/>
    <s v="Direkte betaling med ekstern ID TR484560564 er gjennomført og bokført."/>
    <d v="2025-07-02T00:00:00"/>
    <m/>
    <x v="35"/>
    <x v="35"/>
    <m/>
    <m/>
    <m/>
    <m/>
    <n v="1271"/>
    <s v="Nikolai Hamang"/>
    <x v="0"/>
    <x v="0"/>
    <m/>
    <m/>
    <m/>
    <m/>
    <n v="0"/>
    <s v="Ingen avgiftsbehandling"/>
    <s v="Lønnsbilag 18-2025"/>
    <n v="-1620"/>
    <s v="NOK"/>
    <n v="-1620"/>
    <m/>
    <s v="256714.10"/>
  </r>
  <r>
    <n v="500835"/>
    <n v="2025"/>
    <s v="Direkte betaling med ekstern ID TR484560563 er gjennomført og bokført."/>
    <d v="2025-07-02T00:00:00"/>
    <m/>
    <x v="35"/>
    <x v="35"/>
    <m/>
    <m/>
    <m/>
    <m/>
    <n v="1274"/>
    <s v="Heidi Midtbø Helgesen"/>
    <x v="0"/>
    <x v="0"/>
    <m/>
    <m/>
    <m/>
    <m/>
    <n v="0"/>
    <s v="Ingen avgiftsbehandling"/>
    <s v="Lønnsbilag 18-2025"/>
    <n v="-1015.75"/>
    <s v="NOK"/>
    <n v="-1015.75"/>
    <m/>
    <s v="255698.35"/>
  </r>
  <r>
    <n v="500836"/>
    <n v="2025"/>
    <s v="Direkte betaling med ekstern ID TR484560555 er gjennomført og bokført."/>
    <d v="2025-07-02T00:00:00"/>
    <m/>
    <x v="35"/>
    <x v="35"/>
    <m/>
    <m/>
    <m/>
    <m/>
    <n v="1279"/>
    <s v="Oda Marie Danielsen"/>
    <x v="0"/>
    <x v="0"/>
    <m/>
    <m/>
    <m/>
    <m/>
    <n v="0"/>
    <s v="Ingen avgiftsbehandling"/>
    <s v="Lønnsbilag 18-2025"/>
    <n v="-1190"/>
    <s v="NOK"/>
    <n v="-1190"/>
    <m/>
    <s v="254508.35"/>
  </r>
  <r>
    <n v="500837"/>
    <n v="2025"/>
    <s v="Direkte betaling med ekstern ID TR484560547 er gjennomført og bokført."/>
    <d v="2025-07-02T00:00:00"/>
    <m/>
    <x v="35"/>
    <x v="35"/>
    <m/>
    <m/>
    <m/>
    <m/>
    <n v="1285"/>
    <s v="Casper Riekeles"/>
    <x v="0"/>
    <x v="0"/>
    <m/>
    <m/>
    <m/>
    <m/>
    <n v="0"/>
    <s v="Ingen avgiftsbehandling"/>
    <s v="Lønnsbilag 18-2025"/>
    <n v="-1020"/>
    <s v="NOK"/>
    <n v="-1020"/>
    <m/>
    <s v="253488.35"/>
  </r>
  <r>
    <n v="500838"/>
    <n v="2025"/>
    <s v="Direkte betaling med ekstern ID TR484560548 er gjennomført og bokført."/>
    <d v="2025-07-02T00:00:00"/>
    <m/>
    <x v="35"/>
    <x v="35"/>
    <m/>
    <m/>
    <m/>
    <m/>
    <n v="1288"/>
    <s v="Sondre Olsen Heitmann"/>
    <x v="0"/>
    <x v="0"/>
    <m/>
    <m/>
    <m/>
    <m/>
    <n v="0"/>
    <s v="Ingen avgiftsbehandling"/>
    <s v="Lønnsbilag 18-2025"/>
    <n v="-2400"/>
    <s v="NOK"/>
    <n v="-2400"/>
    <m/>
    <s v="251088.35"/>
  </r>
  <r>
    <n v="500839"/>
    <n v="2025"/>
    <s v="Direkte betaling med ekstern ID TR484560549 er gjennomført og bokført."/>
    <d v="2025-07-02T00:00:00"/>
    <m/>
    <x v="35"/>
    <x v="35"/>
    <m/>
    <m/>
    <m/>
    <m/>
    <n v="1299"/>
    <s v="Katarina Zielinska"/>
    <x v="0"/>
    <x v="0"/>
    <m/>
    <m/>
    <m/>
    <m/>
    <n v="0"/>
    <s v="Ingen avgiftsbehandling"/>
    <s v="Lønnsbilag 18-2025"/>
    <n v="-34650"/>
    <s v="NOK"/>
    <n v="-34650"/>
    <m/>
    <s v="216438.35"/>
  </r>
  <r>
    <n v="500840"/>
    <n v="2025"/>
    <s v="Direkte betaling med ekstern ID TR484560550 er gjennomført og bokført."/>
    <d v="2025-07-02T00:00:00"/>
    <m/>
    <x v="35"/>
    <x v="35"/>
    <m/>
    <m/>
    <m/>
    <m/>
    <n v="1305"/>
    <s v="Brage Mikkelsen"/>
    <x v="0"/>
    <x v="0"/>
    <m/>
    <m/>
    <m/>
    <m/>
    <n v="0"/>
    <s v="Ingen avgiftsbehandling"/>
    <s v="Lønnsbilag 18-2025"/>
    <n v="-320"/>
    <s v="NOK"/>
    <n v="-320"/>
    <m/>
    <s v="216118.35"/>
  </r>
  <r>
    <n v="500841"/>
    <n v="2025"/>
    <s v="Direkte betaling med ekstern ID TR484560551 er gjennomført og bokført."/>
    <d v="2025-07-02T00:00:00"/>
    <m/>
    <x v="35"/>
    <x v="35"/>
    <m/>
    <m/>
    <m/>
    <m/>
    <n v="1307"/>
    <s v="Ben Craig Simmons"/>
    <x v="0"/>
    <x v="0"/>
    <m/>
    <m/>
    <m/>
    <m/>
    <n v="0"/>
    <s v="Ingen avgiftsbehandling"/>
    <s v="Lønnsbilag 18-2025"/>
    <n v="-27923.5"/>
    <s v="NOK"/>
    <n v="-27923.5"/>
    <m/>
    <s v="188194.85"/>
  </r>
  <r>
    <n v="500842"/>
    <n v="2025"/>
    <s v="Direkte betaling med ekstern ID TR484560552 er gjennomført og bokført."/>
    <d v="2025-07-02T00:00:00"/>
    <m/>
    <x v="35"/>
    <x v="35"/>
    <m/>
    <m/>
    <m/>
    <m/>
    <n v="1328"/>
    <s v="Jonathan Sten Hagen"/>
    <x v="0"/>
    <x v="0"/>
    <m/>
    <m/>
    <m/>
    <m/>
    <n v="0"/>
    <s v="Ingen avgiftsbehandling"/>
    <s v="Lønnsbilag 18-2025"/>
    <n v="-2548"/>
    <s v="NOK"/>
    <n v="-2548"/>
    <m/>
    <s v="185646.85"/>
  </r>
  <r>
    <n v="500843"/>
    <n v="2025"/>
    <s v="Direkte betaling med ekstern ID TR484560553 er gjennomført og bokført."/>
    <d v="2025-07-02T00:00:00"/>
    <m/>
    <x v="35"/>
    <x v="35"/>
    <m/>
    <m/>
    <m/>
    <m/>
    <n v="1329"/>
    <s v="Oline Søderberg"/>
    <x v="0"/>
    <x v="0"/>
    <m/>
    <m/>
    <m/>
    <m/>
    <n v="0"/>
    <s v="Ingen avgiftsbehandling"/>
    <s v="Lønnsbilag 18-2025"/>
    <n v="-1008"/>
    <s v="NOK"/>
    <n v="-1008"/>
    <m/>
    <s v="184638.85"/>
  </r>
  <r>
    <n v="500844"/>
    <n v="2025"/>
    <s v="Direkte betaling med ekstern ID TR484560554 er gjennomført og bokført."/>
    <d v="2025-07-02T00:00:00"/>
    <m/>
    <x v="35"/>
    <x v="35"/>
    <m/>
    <m/>
    <m/>
    <m/>
    <n v="1331"/>
    <s v="Jørgen Røkke"/>
    <x v="0"/>
    <x v="0"/>
    <m/>
    <m/>
    <m/>
    <m/>
    <n v="0"/>
    <s v="Ingen avgiftsbehandling"/>
    <s v="Lønnsbilag 18-2025"/>
    <n v="-5860"/>
    <s v="NOK"/>
    <n v="-5860"/>
    <m/>
    <s v="178778.85"/>
  </r>
  <r>
    <n v="500845"/>
    <n v="2025"/>
    <s v="Direkte betaling med ekstern ID TR484560546 er gjennomført og bokført."/>
    <d v="2025-07-02T00:00:00"/>
    <m/>
    <x v="35"/>
    <x v="35"/>
    <m/>
    <m/>
    <m/>
    <m/>
    <n v="1332"/>
    <s v="Morten Hamre Køber"/>
    <x v="0"/>
    <x v="0"/>
    <m/>
    <m/>
    <m/>
    <m/>
    <n v="0"/>
    <s v="Ingen avgiftsbehandling"/>
    <s v="Lønnsbilag 18-2025"/>
    <n v="-5000"/>
    <s v="NOK"/>
    <n v="-5000"/>
    <m/>
    <s v="173778.85"/>
  </r>
  <r>
    <n v="500846"/>
    <n v="2025"/>
    <s v="Direkte betaling med ekstern ID TR484560556 er gjennomført og bokført."/>
    <d v="2025-07-02T00:00:00"/>
    <m/>
    <x v="35"/>
    <x v="35"/>
    <m/>
    <m/>
    <m/>
    <m/>
    <n v="1334"/>
    <s v="Selma Arikan"/>
    <x v="0"/>
    <x v="0"/>
    <m/>
    <m/>
    <m/>
    <m/>
    <n v="0"/>
    <s v="Ingen avgiftsbehandling"/>
    <s v="Lønnsbilag 18-2025"/>
    <n v="-7212.8"/>
    <s v="NOK"/>
    <n v="-7212.8"/>
    <m/>
    <s v="166566.05"/>
  </r>
  <r>
    <n v="500847"/>
    <n v="2025"/>
    <s v="Direkte betaling med ekstern ID TR484560557 er gjennomført og bokført."/>
    <d v="2025-07-02T00:00:00"/>
    <m/>
    <x v="35"/>
    <x v="35"/>
    <m/>
    <m/>
    <m/>
    <m/>
    <n v="1335"/>
    <s v="Mikkel Holand Gillebo"/>
    <x v="0"/>
    <x v="0"/>
    <m/>
    <m/>
    <m/>
    <m/>
    <n v="0"/>
    <s v="Ingen avgiftsbehandling"/>
    <s v="Lønnsbilag 18-2025"/>
    <n v="-960"/>
    <s v="NOK"/>
    <n v="-960"/>
    <m/>
    <s v="165606.05"/>
  </r>
  <r>
    <n v="500848"/>
    <n v="2025"/>
    <s v="Direkte betaling med ekstern ID TR484560558 er gjennomført og bokført."/>
    <d v="2025-07-02T00:00:00"/>
    <m/>
    <x v="35"/>
    <x v="35"/>
    <m/>
    <m/>
    <m/>
    <m/>
    <n v="1338"/>
    <s v="Nadin Hamed"/>
    <x v="0"/>
    <x v="0"/>
    <m/>
    <m/>
    <m/>
    <m/>
    <n v="0"/>
    <s v="Ingen avgiftsbehandling"/>
    <s v="Lønnsbilag 18-2025"/>
    <n v="-1355.2"/>
    <s v="NOK"/>
    <n v="-1355.2"/>
    <m/>
    <s v="164250.85"/>
  </r>
  <r>
    <n v="500849"/>
    <n v="2025"/>
    <s v="Direkte betaling med ekstern ID TR484560559 er gjennomført og bokført."/>
    <d v="2025-07-02T00:00:00"/>
    <m/>
    <x v="35"/>
    <x v="35"/>
    <m/>
    <m/>
    <m/>
    <m/>
    <n v="134"/>
    <s v="Andreas Kristiansen Olsen"/>
    <x v="0"/>
    <x v="0"/>
    <m/>
    <m/>
    <m/>
    <m/>
    <n v="0"/>
    <s v="Ingen avgiftsbehandling"/>
    <s v="Lønnsbilag 18-2025"/>
    <n v="-3998"/>
    <s v="NOK"/>
    <n v="-3998"/>
    <m/>
    <s v="160252.85"/>
  </r>
  <r>
    <n v="500850"/>
    <n v="2025"/>
    <s v="Direkte betaling med ekstern ID TR484560560 er gjennomført og bokført."/>
    <d v="2025-07-02T00:00:00"/>
    <m/>
    <x v="35"/>
    <x v="35"/>
    <m/>
    <m/>
    <m/>
    <m/>
    <n v="1341"/>
    <s v="Sondre Harviken"/>
    <x v="0"/>
    <x v="0"/>
    <m/>
    <m/>
    <m/>
    <m/>
    <n v="0"/>
    <s v="Ingen avgiftsbehandling"/>
    <s v="Lønnsbilag 18-2025"/>
    <n v="-5200"/>
    <s v="NOK"/>
    <n v="-5200"/>
    <m/>
    <s v="155052.85"/>
  </r>
  <r>
    <n v="500851"/>
    <n v="2025"/>
    <s v="Direkte betaling med ekstern ID TR484560561 er gjennomført og bokført."/>
    <d v="2025-07-02T00:00:00"/>
    <m/>
    <x v="35"/>
    <x v="35"/>
    <m/>
    <m/>
    <m/>
    <m/>
    <n v="183"/>
    <s v="Marie Laukeland"/>
    <x v="0"/>
    <x v="0"/>
    <m/>
    <m/>
    <m/>
    <m/>
    <n v="0"/>
    <s v="Ingen avgiftsbehandling"/>
    <s v="Lønnsbilag 18-2025"/>
    <n v="-5000"/>
    <s v="NOK"/>
    <n v="-5000"/>
    <m/>
    <s v="150052.85"/>
  </r>
  <r>
    <n v="500852"/>
    <n v="2025"/>
    <s v="Direkte betaling med ekstern ID TR484560562 er gjennomført og bokført."/>
    <d v="2025-07-02T00:00:00"/>
    <m/>
    <x v="35"/>
    <x v="35"/>
    <m/>
    <m/>
    <m/>
    <m/>
    <n v="77"/>
    <s v="Christopher Dehn"/>
    <x v="0"/>
    <x v="0"/>
    <m/>
    <m/>
    <m/>
    <m/>
    <n v="0"/>
    <s v="Ingen avgiftsbehandling"/>
    <s v="Lønnsbilag 18-2025"/>
    <n v="-15236.5"/>
    <s v="NOK"/>
    <n v="-15236.5"/>
    <m/>
    <s v="134816.35"/>
  </r>
  <r>
    <n v="500853"/>
    <n v="2025"/>
    <s v="Direkte betaling med ekstern ID TR482517326 er gjennomført og bokført."/>
    <d v="2025-07-02T00:00:00"/>
    <m/>
    <x v="35"/>
    <x v="35"/>
    <m/>
    <m/>
    <n v="20097"/>
    <s v="Tripletex AS"/>
    <m/>
    <m/>
    <x v="4"/>
    <x v="4"/>
    <m/>
    <m/>
    <m/>
    <m/>
    <n v="0"/>
    <s v="Ingen avgiftsbehandling"/>
    <s v="Betaling: Faktura nummer 2514203 fra Tripletex AS. Fakturanr. 2514203."/>
    <n v="-9332.5"/>
    <s v="NOK"/>
    <n v="-9332.5"/>
    <m/>
    <s v="125483.85"/>
  </r>
  <r>
    <n v="1224"/>
    <n v="2025"/>
    <s v="Betaling: Faktura nummer 1143 til Henrikke Fossen (10086)"/>
    <d v="2025-07-04T00:00:00"/>
    <m/>
    <x v="35"/>
    <x v="35"/>
    <n v="10086"/>
    <s v="Henrikke Fossen"/>
    <m/>
    <m/>
    <m/>
    <s v="Sofi Kulvik"/>
    <x v="4"/>
    <x v="4"/>
    <m/>
    <m/>
    <m/>
    <m/>
    <n v="0"/>
    <s v="Ingen avgiftsbehandling"/>
    <s v="Betaling: Faktura nummer 1143 til Henrikke Fossen (10086)"/>
    <n v="6100"/>
    <s v="NOK"/>
    <n v="6100"/>
    <m/>
    <s v="131583.85"/>
  </r>
  <r>
    <n v="500860"/>
    <n v="2025"/>
    <s v="Direkte betaling med ekstern ID TR483793778 er gjennomført og bokført."/>
    <d v="2025-07-07T00:00:00"/>
    <m/>
    <x v="35"/>
    <x v="35"/>
    <m/>
    <m/>
    <n v="20035"/>
    <s v="Steadyreadygo Banaszkiewicz"/>
    <m/>
    <m/>
    <x v="0"/>
    <x v="0"/>
    <m/>
    <m/>
    <m/>
    <m/>
    <n v="0"/>
    <s v="Ingen avgiftsbehandling"/>
    <s v="Betaling: Fwd: Fakture for vaske juni. Fakturanr. 1174."/>
    <n v="-12750"/>
    <s v="NOK"/>
    <n v="-12750"/>
    <m/>
    <s v="118833.85"/>
  </r>
  <r>
    <n v="1225"/>
    <n v="2025"/>
    <s v="Betaling: Faktura nummer 1142 til Hege Karin Slettene (10085)"/>
    <d v="2025-07-07T00:00:00"/>
    <m/>
    <x v="35"/>
    <x v="35"/>
    <n v="10085"/>
    <s v="Hege Karin Slettene"/>
    <m/>
    <m/>
    <m/>
    <s v="Sofi Kulvik"/>
    <x v="4"/>
    <x v="4"/>
    <m/>
    <m/>
    <m/>
    <m/>
    <n v="0"/>
    <s v="Ingen avgiftsbehandling"/>
    <s v="Betaling: Faktura nummer 1142 til Hege Karin Slettene (10085)"/>
    <n v="4100"/>
    <s v="NOK"/>
    <n v="4100"/>
    <m/>
    <s v="122933.85"/>
  </r>
  <r>
    <n v="1232"/>
    <n v="2025"/>
    <s v="Rubic"/>
    <d v="2025-07-07T00:00:00"/>
    <m/>
    <x v="35"/>
    <x v="35"/>
    <n v="10036"/>
    <s v="Rubic AS"/>
    <m/>
    <m/>
    <m/>
    <m/>
    <x v="0"/>
    <x v="0"/>
    <m/>
    <m/>
    <m/>
    <m/>
    <n v="0"/>
    <s v="Ingen avgiftsbehandling"/>
    <s v="Rubic"/>
    <n v="22462.959999999999"/>
    <s v="NOK"/>
    <n v="22462.959999999999"/>
    <m/>
    <s v="145396.81"/>
  </r>
  <r>
    <n v="1232"/>
    <n v="2025"/>
    <s v="Rubic"/>
    <d v="2025-07-07T00:00:00"/>
    <m/>
    <x v="35"/>
    <x v="35"/>
    <n v="10036"/>
    <s v="Rubic AS"/>
    <m/>
    <m/>
    <m/>
    <m/>
    <x v="0"/>
    <x v="0"/>
    <m/>
    <m/>
    <m/>
    <m/>
    <n v="0"/>
    <s v="Ingen avgiftsbehandling"/>
    <s v="Rubic"/>
    <n v="8122.5"/>
    <s v="NOK"/>
    <n v="8122.5"/>
    <m/>
    <s v="153519.31"/>
  </r>
  <r>
    <n v="1295"/>
    <n v="2025"/>
    <s v="Adobe_Transaction_No_3150006980.pdf"/>
    <d v="2025-07-07T00:00:00"/>
    <m/>
    <x v="35"/>
    <x v="35"/>
    <m/>
    <m/>
    <m/>
    <m/>
    <m/>
    <m/>
    <x v="4"/>
    <x v="4"/>
    <m/>
    <m/>
    <m/>
    <m/>
    <n v="0"/>
    <s v="Ingen avgiftsbehandling"/>
    <s v="Adobe_Transaction_No_3150006980.pdf"/>
    <n v="-168.75"/>
    <s v="NOK"/>
    <n v="-168.75"/>
    <m/>
    <s v="153350.56"/>
  </r>
  <r>
    <n v="1298"/>
    <n v="2025"/>
    <s v="Microsoft"/>
    <d v="2025-07-08T00:00:00"/>
    <m/>
    <x v="35"/>
    <x v="35"/>
    <m/>
    <m/>
    <m/>
    <m/>
    <m/>
    <m/>
    <x v="4"/>
    <x v="4"/>
    <m/>
    <m/>
    <m/>
    <m/>
    <n v="0"/>
    <s v="Ingen avgiftsbehandling"/>
    <s v="Microsoft"/>
    <n v="-20"/>
    <s v="NOK"/>
    <n v="-20"/>
    <m/>
    <s v="153330.56"/>
  </r>
  <r>
    <n v="1119"/>
    <n v="2025"/>
    <s v="HS renhold"/>
    <d v="2025-07-09T00:00:00"/>
    <m/>
    <x v="35"/>
    <x v="35"/>
    <m/>
    <m/>
    <m/>
    <m/>
    <m/>
    <s v="Sofi Kulvik"/>
    <x v="4"/>
    <x v="4"/>
    <m/>
    <m/>
    <m/>
    <m/>
    <n v="0"/>
    <s v="Ingen avgiftsbehandling"/>
    <s v="HS renhold"/>
    <n v="-566.79999999999995"/>
    <s v="NOK"/>
    <n v="-566.79999999999995"/>
    <m/>
    <s v="152763.76"/>
  </r>
  <r>
    <n v="1298"/>
    <n v="2025"/>
    <s v="Microsoft"/>
    <d v="2025-07-09T00:00:00"/>
    <m/>
    <x v="35"/>
    <x v="35"/>
    <m/>
    <m/>
    <m/>
    <m/>
    <m/>
    <m/>
    <x v="4"/>
    <x v="4"/>
    <m/>
    <m/>
    <m/>
    <m/>
    <n v="0"/>
    <s v="Ingen avgiftsbehandling"/>
    <s v="Drage"/>
    <n v="85"/>
    <s v="NOK"/>
    <n v="85"/>
    <m/>
    <s v="152848.76"/>
  </r>
  <r>
    <n v="1316"/>
    <n v="2025"/>
    <s v="Reversering av bilag 1119-2025. HS renhold"/>
    <d v="2025-07-09T00:00:00"/>
    <m/>
    <x v="35"/>
    <x v="35"/>
    <m/>
    <m/>
    <m/>
    <m/>
    <m/>
    <s v="Sofi Kulvik"/>
    <x v="4"/>
    <x v="4"/>
    <m/>
    <m/>
    <m/>
    <m/>
    <n v="0"/>
    <s v="Ingen avgiftsbehandling"/>
    <s v="Reversering av bilag 1119-2025. HS renhold"/>
    <n v="566.79999999999995"/>
    <s v="NOK"/>
    <n v="566.79999999999995"/>
    <m/>
    <s v="153415.56"/>
  </r>
  <r>
    <n v="500865"/>
    <n v="2025"/>
    <s v="Direkte betaling med ekstern ID TR487051157 er gjennomført og bokført."/>
    <d v="2025-07-14T00:00:00"/>
    <m/>
    <x v="35"/>
    <x v="35"/>
    <m/>
    <m/>
    <n v="20001"/>
    <s v="B&amp;g Regnskap AS"/>
    <m/>
    <m/>
    <x v="4"/>
    <x v="4"/>
    <m/>
    <m/>
    <m/>
    <m/>
    <n v="0"/>
    <s v="Ingen avgiftsbehandling"/>
    <s v="Betaling: Faktura nummer 103473 fra B&amp;g Regnskap AS. Fakturanr. 103473."/>
    <n v="-9562.5"/>
    <s v="NOK"/>
    <n v="-9562.5"/>
    <m/>
    <s v="143853.06"/>
  </r>
  <r>
    <n v="500866"/>
    <n v="2025"/>
    <s v="Direkte betaling med ekstern ID TR482089624 er gjennomført og bokført."/>
    <d v="2025-07-15T00:00:00"/>
    <m/>
    <x v="35"/>
    <x v="35"/>
    <m/>
    <m/>
    <m/>
    <m/>
    <m/>
    <m/>
    <x v="0"/>
    <x v="0"/>
    <m/>
    <m/>
    <m/>
    <m/>
    <n v="0"/>
    <s v="Ingen avgiftsbehandling"/>
    <s v="Betaling: Terminoppgave mai-juni 2025"/>
    <n v="-155637"/>
    <s v="NOK"/>
    <n v="-155637"/>
    <m/>
    <s v="-11783.94"/>
  </r>
  <r>
    <n v="500868"/>
    <n v="2025"/>
    <s v="Direkte betaling med ekstern ID TR487051158 er gjennomført og bokført."/>
    <d v="2025-07-15T00:00:00"/>
    <m/>
    <x v="35"/>
    <x v="35"/>
    <m/>
    <m/>
    <n v="20004"/>
    <s v="Talkmore AS"/>
    <m/>
    <m/>
    <x v="4"/>
    <x v="4"/>
    <m/>
    <m/>
    <m/>
    <m/>
    <n v="0"/>
    <s v="Ingen avgiftsbehandling"/>
    <s v="Betaling: HS: Faktura fra Talkmore. Fakturanr. 56792187."/>
    <n v="-579.73"/>
    <s v="NOK"/>
    <n v="-579.73"/>
    <m/>
    <s v="-12363.67"/>
  </r>
  <r>
    <n v="1230"/>
    <n v="2025"/>
    <s v="kvittering-spleis-nr-438454-9e31ff6.pdf"/>
    <d v="2025-07-18T00:00:00"/>
    <m/>
    <x v="35"/>
    <x v="35"/>
    <m/>
    <m/>
    <m/>
    <m/>
    <m/>
    <m/>
    <x v="1"/>
    <x v="1"/>
    <m/>
    <m/>
    <m/>
    <m/>
    <n v="0"/>
    <s v="Ingen avgiftsbehandling"/>
    <s v="kvittering-spleis-nr-438454-9e31ff6.pdf"/>
    <n v="8672.1299999999992"/>
    <s v="NOK"/>
    <n v="8672.1299999999992"/>
    <m/>
    <s v="-3691.54"/>
  </r>
  <r>
    <n v="500873"/>
    <n v="2025"/>
    <s v="Direkte betaling med ekstern ID TR487051159 er gjennomført og bokført."/>
    <d v="2025-07-21T00:00:00"/>
    <m/>
    <x v="35"/>
    <x v="35"/>
    <m/>
    <m/>
    <n v="20094"/>
    <s v="Bærum Kommune"/>
    <m/>
    <m/>
    <x v="4"/>
    <x v="4"/>
    <m/>
    <m/>
    <m/>
    <m/>
    <n v="0"/>
    <s v="Ingen avgiftsbehandling"/>
    <s v="Betaling: HS. Fakturanr. 64042977."/>
    <n v="-85"/>
    <s v="NOK"/>
    <n v="-85"/>
    <m/>
    <s v="-3776.54"/>
  </r>
  <r>
    <n v="500874"/>
    <n v="2025"/>
    <s v="Direkte betaling med ekstern ID TR487051160 er gjennomført og bokført."/>
    <d v="2025-07-21T00:00:00"/>
    <m/>
    <x v="35"/>
    <x v="35"/>
    <m/>
    <m/>
    <n v="20012"/>
    <s v="DNB Livsforsikring AS"/>
    <m/>
    <m/>
    <x v="4"/>
    <x v="4"/>
    <m/>
    <m/>
    <m/>
    <m/>
    <n v="0"/>
    <s v="Ingen avgiftsbehandling"/>
    <s v="Betaling: Faktura nummer F0004302578 fra DNB Livsforsikring AS. Fakturanr. F0004302578."/>
    <n v="-6987.14"/>
    <s v="NOK"/>
    <n v="-6987.14"/>
    <m/>
    <s v="-10763.68"/>
  </r>
  <r>
    <n v="500875"/>
    <n v="2025"/>
    <s v="Direkte betaling med ekstern ID TR487051161 er gjennomført og bokført."/>
    <d v="2025-07-21T00:00:00"/>
    <m/>
    <x v="35"/>
    <x v="35"/>
    <m/>
    <m/>
    <n v="20029"/>
    <s v="Viken Fiber AS"/>
    <m/>
    <m/>
    <x v="4"/>
    <x v="4"/>
    <m/>
    <m/>
    <m/>
    <m/>
    <n v="0"/>
    <s v="Ingen avgiftsbehandling"/>
    <s v="Betaling: HS. Fakturanr. 24681520."/>
    <n v="-1119"/>
    <s v="NOK"/>
    <n v="-1119"/>
    <m/>
    <s v="-11882.68"/>
  </r>
  <r>
    <n v="500876"/>
    <n v="2025"/>
    <s v="Direkte betaling med ekstern ID TR487051162 er gjennomført og bokført."/>
    <d v="2025-07-21T00:00:00"/>
    <m/>
    <x v="35"/>
    <x v="35"/>
    <m/>
    <m/>
    <n v="20094"/>
    <s v="Bærum Kommune"/>
    <m/>
    <m/>
    <x v="0"/>
    <x v="0"/>
    <m/>
    <m/>
    <m/>
    <m/>
    <n v="0"/>
    <s v="Ingen avgiftsbehandling"/>
    <s v="Betaling: Faktura nummer 70654560 fra Bærum Kommune. Fakturanr. 70654560."/>
    <n v="-1940"/>
    <s v="NOK"/>
    <n v="-1940"/>
    <m/>
    <s v="-13822.68"/>
  </r>
  <r>
    <n v="1162"/>
    <n v="2025"/>
    <s v="Regulering"/>
    <d v="2025-07-21T00:00:00"/>
    <m/>
    <x v="35"/>
    <x v="35"/>
    <m/>
    <m/>
    <m/>
    <m/>
    <m/>
    <m/>
    <x v="0"/>
    <x v="0"/>
    <m/>
    <m/>
    <m/>
    <m/>
    <n v="0"/>
    <s v="Ingen avgiftsbehandling"/>
    <s v="Regulering"/>
    <n v="-8672.1299999999992"/>
    <s v="NOK"/>
    <n v="-8672.1299999999992"/>
    <m/>
    <s v="-22494.81"/>
  </r>
  <r>
    <n v="1232"/>
    <n v="2025"/>
    <s v="Rubic"/>
    <d v="2025-07-22T00:00:00"/>
    <m/>
    <x v="35"/>
    <x v="35"/>
    <n v="10036"/>
    <s v="Rubic AS"/>
    <m/>
    <m/>
    <m/>
    <m/>
    <x v="0"/>
    <x v="0"/>
    <m/>
    <m/>
    <m/>
    <m/>
    <n v="0"/>
    <s v="Ingen avgiftsbehandling"/>
    <s v="Rubic"/>
    <n v="1265"/>
    <s v="NOK"/>
    <n v="1265"/>
    <m/>
    <s v="-21229.81"/>
  </r>
  <r>
    <n v="1232"/>
    <n v="2025"/>
    <s v="Rubic"/>
    <d v="2025-07-22T00:00:00"/>
    <m/>
    <x v="35"/>
    <x v="35"/>
    <n v="10036"/>
    <s v="Rubic AS"/>
    <m/>
    <m/>
    <m/>
    <m/>
    <x v="0"/>
    <x v="0"/>
    <m/>
    <m/>
    <m/>
    <m/>
    <n v="0"/>
    <s v="Ingen avgiftsbehandling"/>
    <s v="Rubic"/>
    <n v="949.46"/>
    <s v="NOK"/>
    <n v="949.46"/>
    <m/>
    <s v="-20280.35"/>
  </r>
  <r>
    <n v="1237"/>
    <n v="2025"/>
    <s v="Diverse tilskudd Bærum kommune"/>
    <d v="2025-07-22T00:00:00"/>
    <m/>
    <x v="35"/>
    <x v="35"/>
    <m/>
    <m/>
    <m/>
    <m/>
    <m/>
    <m/>
    <x v="0"/>
    <x v="0"/>
    <m/>
    <m/>
    <m/>
    <m/>
    <n v="0"/>
    <s v="Ingen avgiftsbehandling"/>
    <s v="Diverse tilskudd Bærum kommune"/>
    <n v="102504"/>
    <s v="NOK"/>
    <n v="102504"/>
    <m/>
    <s v="82223.65"/>
  </r>
  <r>
    <n v="500877"/>
    <n v="2025"/>
    <s v="Direkte betaling med ekstern ID TR483441527 er gjennomført og bokført."/>
    <d v="2025-07-23T00:00:00"/>
    <m/>
    <x v="35"/>
    <x v="35"/>
    <m/>
    <m/>
    <n v="20123"/>
    <s v="Lyreco Norge AS, Retail"/>
    <m/>
    <m/>
    <x v="4"/>
    <x v="4"/>
    <m/>
    <m/>
    <m/>
    <m/>
    <n v="0"/>
    <s v="Ingen avgiftsbehandling"/>
    <s v="Betaling: Faktura nummer 127062066 fra Lyreco Norge AS, Retail. Fakturanr. 127062066."/>
    <n v="-944"/>
    <s v="NOK"/>
    <n v="-944"/>
    <m/>
    <s v="81279.65"/>
  </r>
  <r>
    <n v="500885"/>
    <n v="2025"/>
    <s v="Direkte betaling med ekstern ID TR491309060 er gjennomført og bokført."/>
    <d v="2025-07-29T00:00:00"/>
    <m/>
    <x v="35"/>
    <x v="35"/>
    <m/>
    <m/>
    <n v="20137"/>
    <s v="Baker Tilly Grimsrud &amp; Co."/>
    <m/>
    <m/>
    <x v="4"/>
    <x v="4"/>
    <m/>
    <m/>
    <m/>
    <m/>
    <n v="0"/>
    <s v="Ingen avgiftsbehandling"/>
    <s v="Betaling: Faktura nummer 14682 fra Baker Tilly Grimsrud &amp; Co.Fakturanr. 14682."/>
    <n v="-22813"/>
    <s v="NOK"/>
    <n v="-22813"/>
    <m/>
    <s v="58466.65"/>
  </r>
  <r>
    <n v="1159"/>
    <n v="2025"/>
    <s v="Kontoregulering juli 1923"/>
    <d v="2025-07-31T00:00:00"/>
    <m/>
    <x v="35"/>
    <x v="35"/>
    <m/>
    <m/>
    <m/>
    <m/>
    <m/>
    <m/>
    <x v="0"/>
    <x v="0"/>
    <m/>
    <m/>
    <m/>
    <m/>
    <n v="0"/>
    <s v="Ingen avgiftsbehandling"/>
    <s v="Kontoregulering juli 1923"/>
    <n v="24249.24"/>
    <s v="NOK"/>
    <n v="24249.24"/>
    <m/>
    <s v="82715.89"/>
  </r>
  <r>
    <n v="1159"/>
    <n v="2025"/>
    <s v="Kontoregulering juli 1923"/>
    <d v="2025-07-31T00:00:00"/>
    <m/>
    <x v="35"/>
    <x v="35"/>
    <m/>
    <m/>
    <m/>
    <m/>
    <m/>
    <m/>
    <x v="0"/>
    <x v="0"/>
    <m/>
    <m/>
    <m/>
    <m/>
    <n v="0"/>
    <s v="Ingen avgiftsbehandling"/>
    <s v="Kontoregulering juli 1923"/>
    <n v="7260"/>
    <s v="NOK"/>
    <n v="7260"/>
    <m/>
    <s v="89975.89"/>
  </r>
  <r>
    <n v="1175"/>
    <n v="2025"/>
    <s v="Bankavstemming for juli"/>
    <d v="2025-07-31T00:00:00"/>
    <m/>
    <x v="35"/>
    <x v="35"/>
    <m/>
    <m/>
    <m/>
    <m/>
    <m/>
    <m/>
    <x v="4"/>
    <x v="4"/>
    <m/>
    <m/>
    <m/>
    <m/>
    <n v="0"/>
    <s v="Ingen avgiftsbehandling"/>
    <s v="Bankgebyr:"/>
    <n v="-110"/>
    <s v="NOK"/>
    <n v="-110"/>
    <m/>
    <s v="89865.89"/>
  </r>
  <r>
    <n v="1326"/>
    <n v="2025"/>
    <s v="Bankavstemming for august"/>
    <d v="2025-08-01T00:00:00"/>
    <m/>
    <x v="35"/>
    <x v="35"/>
    <m/>
    <m/>
    <m/>
    <m/>
    <m/>
    <m/>
    <x v="4"/>
    <x v="4"/>
    <m/>
    <m/>
    <m/>
    <m/>
    <n v="0"/>
    <s v="Ingen avgiftsbehandling"/>
    <s v="Bankgebyr: for foretak 00984495358"/>
    <n v="-2981"/>
    <s v="NOK"/>
    <n v="-2981"/>
    <m/>
    <s v="86884.89"/>
  </r>
  <r>
    <n v="500891"/>
    <n v="2025"/>
    <s v="Direkte betaling med ekstern ID TR493007507 er gjennomført og bokført."/>
    <d v="2025-08-04T00:00:00"/>
    <m/>
    <x v="35"/>
    <x v="35"/>
    <m/>
    <m/>
    <m/>
    <m/>
    <m/>
    <s v="Sofi Kulvik"/>
    <x v="0"/>
    <x v="0"/>
    <m/>
    <m/>
    <m/>
    <m/>
    <n v="0"/>
    <s v="Ingen avgiftsbehandling"/>
    <s v="Lønnsbilag 19-2025"/>
    <n v="-46319"/>
    <s v="NOK"/>
    <n v="-46319"/>
    <m/>
    <s v="40565.89"/>
  </r>
  <r>
    <n v="500892"/>
    <n v="2025"/>
    <s v="Direkte betaling med ekstern ID TR493007508 er gjennomført og bokført."/>
    <d v="2025-08-04T00:00:00"/>
    <m/>
    <x v="35"/>
    <x v="35"/>
    <m/>
    <m/>
    <m/>
    <m/>
    <n v="1229"/>
    <s v="Eirik Frisnes Wartiainen"/>
    <x v="0"/>
    <x v="0"/>
    <m/>
    <m/>
    <m/>
    <m/>
    <n v="0"/>
    <s v="Ingen avgiftsbehandling"/>
    <s v="Lønnsbilag 19-2025"/>
    <n v="-29742"/>
    <s v="NOK"/>
    <n v="-29742"/>
    <m/>
    <s v="10823.89"/>
  </r>
  <r>
    <n v="500893"/>
    <n v="2025"/>
    <s v="Direkte betaling med ekstern ID TR493007509 er gjennomført og bokført."/>
    <d v="2025-08-04T00:00:00"/>
    <m/>
    <x v="35"/>
    <x v="35"/>
    <m/>
    <m/>
    <m/>
    <m/>
    <n v="1299"/>
    <s v="Katarina Zielinska"/>
    <x v="0"/>
    <x v="0"/>
    <m/>
    <m/>
    <m/>
    <m/>
    <n v="0"/>
    <s v="Ingen avgiftsbehandling"/>
    <s v="Lønnsbilag 19-2025"/>
    <n v="-34650"/>
    <s v="NOK"/>
    <n v="-34650"/>
    <m/>
    <s v="-23826.11"/>
  </r>
  <r>
    <n v="500894"/>
    <n v="2025"/>
    <s v="Direkte betaling med ekstern ID TR493007510 er gjennomført og bokført."/>
    <d v="2025-08-04T00:00:00"/>
    <m/>
    <x v="35"/>
    <x v="35"/>
    <m/>
    <m/>
    <m/>
    <m/>
    <n v="1307"/>
    <s v="Ben Craig Simmons"/>
    <x v="0"/>
    <x v="0"/>
    <m/>
    <m/>
    <m/>
    <m/>
    <n v="0"/>
    <s v="Ingen avgiftsbehandling"/>
    <s v="Lønnsbilag 19-2025"/>
    <n v="-27923.5"/>
    <s v="NOK"/>
    <n v="-27923.5"/>
    <m/>
    <s v="-51749.61"/>
  </r>
  <r>
    <n v="500895"/>
    <n v="2025"/>
    <s v="Direkte betaling med ekstern ID TR493007511 er gjennomført og bokført."/>
    <d v="2025-08-04T00:00:00"/>
    <m/>
    <x v="35"/>
    <x v="35"/>
    <m/>
    <m/>
    <m/>
    <m/>
    <n v="77"/>
    <s v="Christopher Dehn"/>
    <x v="0"/>
    <x v="0"/>
    <m/>
    <m/>
    <m/>
    <m/>
    <n v="0"/>
    <s v="Ingen avgiftsbehandling"/>
    <s v="Lønnsbilag 19-2025"/>
    <n v="-15236.5"/>
    <s v="NOK"/>
    <n v="-15236.5"/>
    <m/>
    <s v="-66986.11"/>
  </r>
  <r>
    <n v="500896"/>
    <n v="2025"/>
    <s v="Direkte betaling med ekstern ID TR493007506 er gjennomført og bokført."/>
    <d v="2025-08-04T00:00:00"/>
    <m/>
    <x v="35"/>
    <x v="35"/>
    <m/>
    <m/>
    <m/>
    <m/>
    <m/>
    <m/>
    <x v="0"/>
    <x v="0"/>
    <m/>
    <m/>
    <m/>
    <m/>
    <n v="0"/>
    <s v="Ingen avgiftsbehandling"/>
    <s v="Betaling: Lønnsbilag 19-2025"/>
    <n v="-62101"/>
    <s v="NOK"/>
    <n v="-62101"/>
    <m/>
    <s v="-129087.11"/>
  </r>
  <r>
    <n v="1163"/>
    <n v="2025"/>
    <s v="Regulering"/>
    <d v="2025-08-04T00:00:00"/>
    <m/>
    <x v="35"/>
    <x v="35"/>
    <m/>
    <m/>
    <m/>
    <m/>
    <m/>
    <m/>
    <x v="0"/>
    <x v="0"/>
    <m/>
    <m/>
    <m/>
    <m/>
    <n v="0"/>
    <s v="Ingen avgiftsbehandling"/>
    <s v="Regulering"/>
    <n v="20093"/>
    <s v="NOK"/>
    <n v="20093"/>
    <m/>
    <s v="-108994.11"/>
  </r>
  <r>
    <n v="1163"/>
    <n v="2025"/>
    <s v="Regulering"/>
    <d v="2025-08-04T00:00:00"/>
    <m/>
    <x v="35"/>
    <x v="35"/>
    <m/>
    <m/>
    <m/>
    <m/>
    <m/>
    <m/>
    <x v="0"/>
    <x v="0"/>
    <m/>
    <m/>
    <m/>
    <m/>
    <n v="0"/>
    <s v="Ingen avgiftsbehandling"/>
    <s v="Regulering"/>
    <n v="19177"/>
    <s v="NOK"/>
    <n v="19177"/>
    <m/>
    <s v="-89817.11"/>
  </r>
  <r>
    <n v="1164"/>
    <n v="2025"/>
    <s v="regulering"/>
    <d v="2025-08-04T00:00:00"/>
    <m/>
    <x v="35"/>
    <x v="35"/>
    <m/>
    <m/>
    <m/>
    <m/>
    <m/>
    <m/>
    <x v="0"/>
    <x v="0"/>
    <m/>
    <m/>
    <m/>
    <m/>
    <n v="0"/>
    <s v="Ingen avgiftsbehandling"/>
    <s v="regulering"/>
    <n v="60511"/>
    <s v="NOK"/>
    <n v="60511"/>
    <m/>
    <s v="-29306.11"/>
  </r>
  <r>
    <n v="1169"/>
    <n v="2025"/>
    <s v="regulering"/>
    <d v="2025-08-04T00:00:00"/>
    <m/>
    <x v="35"/>
    <x v="35"/>
    <m/>
    <m/>
    <m/>
    <m/>
    <m/>
    <m/>
    <x v="0"/>
    <x v="0"/>
    <m/>
    <m/>
    <m/>
    <m/>
    <n v="0"/>
    <s v="Ingen avgiftsbehandling"/>
    <s v="regulering"/>
    <n v="2857"/>
    <s v="NOK"/>
    <n v="2857"/>
    <m/>
    <s v="-26449.11"/>
  </r>
  <r>
    <n v="1170"/>
    <n v="2025"/>
    <s v="regulering"/>
    <d v="2025-08-04T00:00:00"/>
    <m/>
    <x v="35"/>
    <x v="35"/>
    <m/>
    <m/>
    <m/>
    <m/>
    <m/>
    <m/>
    <x v="0"/>
    <x v="0"/>
    <m/>
    <m/>
    <m/>
    <m/>
    <n v="0"/>
    <s v="Ingen avgiftsbehandling"/>
    <s v="regulering"/>
    <n v="19177"/>
    <s v="NOK"/>
    <n v="19177"/>
    <m/>
    <s v="-7272.11"/>
  </r>
  <r>
    <n v="1327"/>
    <n v="2025"/>
    <s v="reguleringer"/>
    <d v="2025-08-04T00:00:00"/>
    <m/>
    <x v="35"/>
    <x v="35"/>
    <m/>
    <m/>
    <m/>
    <m/>
    <m/>
    <m/>
    <x v="0"/>
    <x v="0"/>
    <m/>
    <m/>
    <m/>
    <m/>
    <n v="0"/>
    <s v="Ingen avgiftsbehandling"/>
    <s v="reguleringer"/>
    <n v="71448"/>
    <s v="NOK"/>
    <n v="71448"/>
    <m/>
    <s v="64175.89"/>
  </r>
  <r>
    <n v="1327"/>
    <n v="2025"/>
    <s v="reguleringer"/>
    <d v="2025-08-04T00:00:00"/>
    <m/>
    <x v="35"/>
    <x v="35"/>
    <m/>
    <m/>
    <m/>
    <m/>
    <m/>
    <m/>
    <x v="0"/>
    <x v="0"/>
    <m/>
    <m/>
    <m/>
    <m/>
    <n v="0"/>
    <s v="Ingen avgiftsbehandling"/>
    <s v="reguleringer"/>
    <n v="-26475"/>
    <s v="NOK"/>
    <n v="-26475"/>
    <m/>
    <s v="37700.89"/>
  </r>
  <r>
    <n v="1327"/>
    <n v="2025"/>
    <s v="reguleringer"/>
    <d v="2025-08-04T00:00:00"/>
    <m/>
    <x v="35"/>
    <x v="35"/>
    <m/>
    <m/>
    <m/>
    <m/>
    <m/>
    <m/>
    <x v="0"/>
    <x v="0"/>
    <m/>
    <m/>
    <m/>
    <m/>
    <n v="0"/>
    <s v="Ingen avgiftsbehandling"/>
    <s v="reguleringer"/>
    <n v="3290"/>
    <s v="NOK"/>
    <n v="3290"/>
    <m/>
    <s v="40990.89"/>
  </r>
  <r>
    <n v="1327"/>
    <n v="2025"/>
    <s v="reguleringer"/>
    <d v="2025-08-04T00:00:00"/>
    <m/>
    <x v="35"/>
    <x v="35"/>
    <m/>
    <m/>
    <m/>
    <m/>
    <m/>
    <m/>
    <x v="0"/>
    <x v="0"/>
    <m/>
    <m/>
    <m/>
    <m/>
    <n v="0"/>
    <s v="Ingen avgiftsbehandling"/>
    <s v="reguleringer"/>
    <n v="3203"/>
    <s v="NOK"/>
    <n v="3203"/>
    <m/>
    <s v="44193.89"/>
  </r>
  <r>
    <n v="1328"/>
    <n v="2025"/>
    <s v="Svar på søknad om tilskudd til drift av kunstgressbane.pdf"/>
    <d v="2025-08-05T00:00:00"/>
    <m/>
    <x v="35"/>
    <x v="35"/>
    <m/>
    <m/>
    <m/>
    <m/>
    <m/>
    <m/>
    <x v="1"/>
    <x v="1"/>
    <m/>
    <m/>
    <m/>
    <m/>
    <n v="0"/>
    <s v="Ingen avgiftsbehandling"/>
    <s v="Svar på søknad om tilskudd til drift av kunstgressbane.pdf"/>
    <n v="59823"/>
    <s v="NOK"/>
    <n v="59823"/>
    <m/>
    <s v="104016.89"/>
  </r>
  <r>
    <n v="1327"/>
    <n v="2025"/>
    <s v="reguleringer"/>
    <d v="2025-08-06T00:00:00"/>
    <m/>
    <x v="35"/>
    <x v="35"/>
    <m/>
    <m/>
    <m/>
    <m/>
    <m/>
    <m/>
    <x v="0"/>
    <x v="0"/>
    <m/>
    <m/>
    <m/>
    <m/>
    <n v="0"/>
    <s v="Ingen avgiftsbehandling"/>
    <s v="reguleringer"/>
    <n v="-4875"/>
    <s v="NOK"/>
    <n v="-4875"/>
    <m/>
    <s v="99141.89"/>
  </r>
  <r>
    <n v="1369"/>
    <n v="2025"/>
    <s v="5.8.2025_AB04919100320CNO.pdf"/>
    <d v="2025-08-06T00:00:00"/>
    <m/>
    <x v="35"/>
    <x v="35"/>
    <m/>
    <m/>
    <m/>
    <m/>
    <m/>
    <m/>
    <x v="4"/>
    <x v="4"/>
    <m/>
    <m/>
    <m/>
    <m/>
    <n v="0"/>
    <s v="Ingen avgiftsbehandling"/>
    <s v="5.8.2025_AB04919100320CNO.pdf"/>
    <n v="-168.75"/>
    <s v="NOK"/>
    <n v="-168.75"/>
    <m/>
    <s v="98973.14"/>
  </r>
  <r>
    <n v="500899"/>
    <n v="2025"/>
    <s v="Direkte betaling med ekstern ID TR493208496 er gjennomført og bokført."/>
    <d v="2025-08-07T00:00:00"/>
    <m/>
    <x v="35"/>
    <x v="35"/>
    <m/>
    <m/>
    <n v="20035"/>
    <s v="Steadyreadygo Banaszkiewicz"/>
    <m/>
    <m/>
    <x v="4"/>
    <x v="4"/>
    <m/>
    <m/>
    <m/>
    <m/>
    <n v="0"/>
    <s v="Ingen avgiftsbehandling"/>
    <s v="Betaling: HS: Fakture for vaske Juli. Fakturanr. 1179."/>
    <n v="-2550"/>
    <s v="NOK"/>
    <n v="-2550"/>
    <m/>
    <s v="96423.14"/>
  </r>
  <r>
    <n v="1367"/>
    <n v="2025"/>
    <s v="Sparebankstiftelsen - ny tribunde"/>
    <d v="2025-08-07T00:00:00"/>
    <m/>
    <x v="35"/>
    <x v="35"/>
    <m/>
    <m/>
    <m/>
    <m/>
    <m/>
    <m/>
    <x v="1"/>
    <x v="1"/>
    <m/>
    <m/>
    <m/>
    <m/>
    <n v="0"/>
    <s v="Ingen avgiftsbehandling"/>
    <s v="Sparebankstiftelsen - ny tribunde"/>
    <n v="150000"/>
    <s v="NOK"/>
    <n v="150000"/>
    <m/>
    <s v="246423.14"/>
  </r>
  <r>
    <n v="500900"/>
    <n v="2025"/>
    <s v="Direkte betaling med ekstern ID TR495129931 er gjennomført og bokført."/>
    <d v="2025-08-11T00:00:00"/>
    <m/>
    <x v="35"/>
    <x v="35"/>
    <m/>
    <m/>
    <n v="20510"/>
    <s v="Jesper Henrik Guldahl Gundersen"/>
    <m/>
    <m/>
    <x v="5"/>
    <x v="5"/>
    <m/>
    <m/>
    <m/>
    <m/>
    <n v="0"/>
    <s v="Ingen avgiftsbehandling"/>
    <s v="Betaling: Refusjon. Fakturanr. Refusjon medl kont."/>
    <n v="-310"/>
    <s v="NOK"/>
    <n v="-310"/>
    <m/>
    <s v="246113.14"/>
  </r>
  <r>
    <n v="1327"/>
    <n v="2025"/>
    <s v="reguleringer"/>
    <d v="2025-08-11T00:00:00"/>
    <m/>
    <x v="35"/>
    <x v="35"/>
    <m/>
    <m/>
    <m/>
    <m/>
    <m/>
    <m/>
    <x v="0"/>
    <x v="0"/>
    <m/>
    <m/>
    <m/>
    <m/>
    <n v="0"/>
    <s v="Ingen avgiftsbehandling"/>
    <s v="reguleringer"/>
    <n v="-150000"/>
    <s v="NOK"/>
    <n v="-150000"/>
    <m/>
    <s v="96113.14"/>
  </r>
  <r>
    <n v="1327"/>
    <n v="2025"/>
    <s v="reguleringer"/>
    <d v="2025-08-11T00:00:00"/>
    <m/>
    <x v="35"/>
    <x v="35"/>
    <m/>
    <m/>
    <m/>
    <m/>
    <m/>
    <m/>
    <x v="0"/>
    <x v="0"/>
    <m/>
    <m/>
    <m/>
    <m/>
    <n v="0"/>
    <s v="Ingen avgiftsbehandling"/>
    <s v="reguleringer"/>
    <n v="-59823"/>
    <s v="NOK"/>
    <n v="-59823"/>
    <m/>
    <s v="36290.14"/>
  </r>
  <r>
    <n v="1333"/>
    <n v="2025"/>
    <s v="Rubic"/>
    <d v="2025-08-11T00:00:00"/>
    <m/>
    <x v="35"/>
    <x v="35"/>
    <n v="10036"/>
    <s v="Rubic AS"/>
    <m/>
    <m/>
    <m/>
    <m/>
    <x v="0"/>
    <x v="0"/>
    <m/>
    <m/>
    <m/>
    <m/>
    <n v="0"/>
    <s v="Ingen avgiftsbehandling"/>
    <s v="Rubic"/>
    <n v="3874.46"/>
    <s v="NOK"/>
    <n v="3874.46"/>
    <m/>
    <s v="40164.60"/>
  </r>
  <r>
    <n v="1370"/>
    <n v="2025"/>
    <s v="1920.pdf"/>
    <d v="2025-08-11T00:00:00"/>
    <m/>
    <x v="35"/>
    <x v="35"/>
    <m/>
    <m/>
    <n v="20510"/>
    <s v="Jesper Henrik Guldahl Gundersen"/>
    <m/>
    <m/>
    <x v="0"/>
    <x v="0"/>
    <m/>
    <m/>
    <m/>
    <m/>
    <n v="0"/>
    <s v="Ingen avgiftsbehandling"/>
    <s v="Betalt to ganger, en gang 06.08.25"/>
    <n v="-310"/>
    <s v="NOK"/>
    <n v="-310"/>
    <m/>
    <s v="39854.60"/>
  </r>
  <r>
    <n v="1370"/>
    <n v="2025"/>
    <s v="1920.pdf"/>
    <d v="2025-08-11T00:00:00"/>
    <m/>
    <x v="35"/>
    <x v="35"/>
    <m/>
    <m/>
    <m/>
    <m/>
    <m/>
    <m/>
    <x v="4"/>
    <x v="4"/>
    <m/>
    <m/>
    <m/>
    <m/>
    <n v="0"/>
    <s v="Ingen avgiftsbehandling"/>
    <s v="Betalt to ganger, en gang 06.08.25"/>
    <n v="-20"/>
    <s v="NOK"/>
    <n v="-20"/>
    <m/>
    <s v="39834.60"/>
  </r>
  <r>
    <n v="1327"/>
    <n v="2025"/>
    <s v="reguleringer"/>
    <d v="2025-08-12T00:00:00"/>
    <m/>
    <x v="35"/>
    <x v="35"/>
    <n v="10051"/>
    <s v="Hans Claussen AS"/>
    <m/>
    <m/>
    <m/>
    <m/>
    <x v="0"/>
    <x v="0"/>
    <m/>
    <m/>
    <m/>
    <m/>
    <n v="0"/>
    <s v="Ingen avgiftsbehandling"/>
    <s v="reguleringer"/>
    <n v="-2000"/>
    <s v="NOK"/>
    <n v="-2000"/>
    <m/>
    <s v="37834.60"/>
  </r>
  <r>
    <n v="500902"/>
    <n v="2025"/>
    <s v="Direkte betaling med ekstern ID TR493208497 er gjennomført og bokført."/>
    <d v="2025-08-14T00:00:00"/>
    <m/>
    <x v="35"/>
    <x v="35"/>
    <m/>
    <m/>
    <n v="20001"/>
    <s v="B&amp;g Regnskap AS"/>
    <m/>
    <m/>
    <x v="4"/>
    <x v="4"/>
    <m/>
    <m/>
    <m/>
    <m/>
    <n v="0"/>
    <s v="Ingen avgiftsbehandling"/>
    <s v="Betaling: Faktura nummer 103536 fra B&amp;g Regnskap AS. Fakturanr. 103536."/>
    <n v="-1062.5"/>
    <s v="NOK"/>
    <n v="-1062.5"/>
    <m/>
    <s v="36772.10"/>
  </r>
  <r>
    <n v="1332"/>
    <n v="2025"/>
    <s v="Feriepenger"/>
    <d v="2025-08-14T00:00:00"/>
    <m/>
    <x v="35"/>
    <x v="35"/>
    <m/>
    <m/>
    <m/>
    <m/>
    <m/>
    <m/>
    <x v="0"/>
    <x v="0"/>
    <m/>
    <m/>
    <m/>
    <m/>
    <n v="0"/>
    <s v="Ingen avgiftsbehandling"/>
    <s v="Jakob Strøm"/>
    <n v="-3243.94"/>
    <s v="NOK"/>
    <n v="-3243.94"/>
    <m/>
    <s v="33528.16"/>
  </r>
  <r>
    <n v="1332"/>
    <n v="2025"/>
    <s v="Feriepenger"/>
    <d v="2025-08-14T00:00:00"/>
    <m/>
    <x v="35"/>
    <x v="35"/>
    <m/>
    <m/>
    <m/>
    <m/>
    <m/>
    <m/>
    <x v="0"/>
    <x v="0"/>
    <m/>
    <m/>
    <m/>
    <m/>
    <n v="0"/>
    <s v="Ingen avgiftsbehandling"/>
    <s v="Jonas Myrstad"/>
    <n v="-510"/>
    <s v="NOK"/>
    <n v="-510"/>
    <m/>
    <s v="33018.16"/>
  </r>
  <r>
    <n v="1332"/>
    <n v="2025"/>
    <s v="Feriepenger"/>
    <d v="2025-08-14T00:00:00"/>
    <m/>
    <x v="35"/>
    <x v="35"/>
    <m/>
    <m/>
    <m/>
    <m/>
    <m/>
    <m/>
    <x v="0"/>
    <x v="0"/>
    <m/>
    <m/>
    <m/>
    <m/>
    <n v="0"/>
    <s v="Ingen avgiftsbehandling"/>
    <s v="William Skoglund"/>
    <n v="-309.75"/>
    <s v="NOK"/>
    <n v="-309.75"/>
    <m/>
    <s v="32708.41"/>
  </r>
  <r>
    <n v="500904"/>
    <n v="2025"/>
    <s v="Direkte betaling med ekstern ID TR493208498 er gjennomført og bokført."/>
    <d v="2025-08-15T00:00:00"/>
    <m/>
    <x v="35"/>
    <x v="35"/>
    <m/>
    <m/>
    <n v="20004"/>
    <s v="Talkmore AS"/>
    <m/>
    <m/>
    <x v="4"/>
    <x v="4"/>
    <m/>
    <m/>
    <m/>
    <m/>
    <n v="0"/>
    <s v="Ingen avgiftsbehandling"/>
    <s v="Betaling: HS: Faktura fra Talkmore. Fakturanr. 57079392."/>
    <n v="-573.75"/>
    <s v="NOK"/>
    <n v="-573.75"/>
    <m/>
    <s v="32134.66"/>
  </r>
  <r>
    <n v="1339"/>
    <n v="2025"/>
    <n v="1920"/>
    <d v="2025-08-15T00:00:00"/>
    <m/>
    <x v="35"/>
    <x v="35"/>
    <m/>
    <m/>
    <m/>
    <m/>
    <m/>
    <m/>
    <x v="0"/>
    <x v="0"/>
    <m/>
    <m/>
    <m/>
    <m/>
    <n v="0"/>
    <s v="Ingen avgiftsbehandling"/>
    <s v="NOra"/>
    <n v="-204"/>
    <s v="NOK"/>
    <n v="-204"/>
    <m/>
    <s v="31930.66"/>
  </r>
  <r>
    <n v="500908"/>
    <n v="2025"/>
    <s v="Direkte betaling med ekstern ID TR495129932 er gjennomført og bokført."/>
    <d v="2025-08-20T00:00:00"/>
    <m/>
    <x v="35"/>
    <x v="35"/>
    <m/>
    <m/>
    <n v="20029"/>
    <s v="Viken Fiber AS"/>
    <m/>
    <m/>
    <x v="4"/>
    <x v="4"/>
    <m/>
    <m/>
    <m/>
    <m/>
    <n v="0"/>
    <s v="Ingen avgiftsbehandling"/>
    <s v="Betaling: HS. Fakturanr. 24982409."/>
    <n v="-1119"/>
    <s v="NOK"/>
    <n v="-1119"/>
    <m/>
    <s v="30811.66"/>
  </r>
  <r>
    <n v="500909"/>
    <n v="2025"/>
    <s v="Direkte betaling med ekstern ID TR495129933 er gjennomført og bokført."/>
    <d v="2025-08-20T00:00:00"/>
    <m/>
    <x v="35"/>
    <x v="35"/>
    <m/>
    <m/>
    <n v="20012"/>
    <s v="DNB Livsforsikring AS"/>
    <m/>
    <m/>
    <x v="4"/>
    <x v="4"/>
    <m/>
    <m/>
    <m/>
    <m/>
    <n v="0"/>
    <s v="Ingen avgiftsbehandling"/>
    <s v="Betaling: Faktura nummer F0004330437 fra DNB Livsforsikring AS. Fakturanr. F0004330437."/>
    <n v="-3893.44"/>
    <s v="NOK"/>
    <n v="-3893.44"/>
    <m/>
    <s v="26918.22"/>
  </r>
  <r>
    <n v="1406"/>
    <n v="2025"/>
    <s v="Innkommende betaling481555331.pdf"/>
    <d v="2025-08-22T00:00:00"/>
    <m/>
    <x v="35"/>
    <x v="35"/>
    <n v="10036"/>
    <s v="Rubic AS"/>
    <m/>
    <m/>
    <m/>
    <m/>
    <x v="0"/>
    <x v="0"/>
    <m/>
    <m/>
    <m/>
    <m/>
    <n v="0"/>
    <s v="Ingen avgiftsbehandling"/>
    <s v="Innkommende betaling481555331.pdf"/>
    <n v="6612.5"/>
    <s v="NOK"/>
    <n v="6612.5"/>
    <m/>
    <s v="33530.72"/>
  </r>
  <r>
    <n v="1406"/>
    <n v="2025"/>
    <s v="Innkommende betaling481555331.pdf"/>
    <d v="2025-08-22T00:00:00"/>
    <m/>
    <x v="35"/>
    <x v="35"/>
    <n v="10036"/>
    <s v="Rubic AS"/>
    <m/>
    <m/>
    <m/>
    <m/>
    <x v="0"/>
    <x v="0"/>
    <m/>
    <m/>
    <m/>
    <m/>
    <n v="0"/>
    <s v="Ingen avgiftsbehandling"/>
    <s v="Innkommende betaling481555331.pdf"/>
    <n v="136477.91"/>
    <s v="NOK"/>
    <n v="136477.91"/>
    <m/>
    <s v="170008.63"/>
  </r>
  <r>
    <n v="500918"/>
    <n v="2025"/>
    <s v="Direkte betaling med ekstern ID TR493569183 er gjennomført og bokført."/>
    <d v="2025-08-26T00:00:00"/>
    <m/>
    <x v="35"/>
    <x v="35"/>
    <m/>
    <m/>
    <n v="20011"/>
    <s v="Telenor Norge AS"/>
    <m/>
    <m/>
    <x v="4"/>
    <x v="4"/>
    <m/>
    <m/>
    <m/>
    <m/>
    <n v="0"/>
    <s v="Ingen avgiftsbehandling"/>
    <s v="Betaling: Faktura nummer 5510006664131 fra Telenor Norge AS. Fakturanr. 5510006664131."/>
    <n v="-195"/>
    <s v="NOK"/>
    <n v="-195"/>
    <m/>
    <s v="169813.63"/>
  </r>
  <r>
    <n v="1454"/>
    <n v="2025"/>
    <n v="1920"/>
    <d v="2025-08-26T00:00:00"/>
    <m/>
    <x v="35"/>
    <x v="35"/>
    <m/>
    <m/>
    <n v="20510"/>
    <s v="Jesper Henrik Guldahl Gundersen"/>
    <m/>
    <m/>
    <x v="0"/>
    <x v="0"/>
    <m/>
    <m/>
    <m/>
    <m/>
    <n v="0"/>
    <s v="Ingen avgiftsbehandling"/>
    <n v="1920"/>
    <n v="310"/>
    <s v="NOK"/>
    <n v="310"/>
    <m/>
    <s v="170123.63"/>
  </r>
  <r>
    <n v="1424"/>
    <n v="2025"/>
    <s v="HS renhold"/>
    <d v="2025-08-28T00:00:00"/>
    <m/>
    <x v="35"/>
    <x v="35"/>
    <m/>
    <m/>
    <m/>
    <m/>
    <m/>
    <s v="Sofi Kulvik"/>
    <x v="4"/>
    <x v="4"/>
    <m/>
    <m/>
    <m/>
    <m/>
    <n v="0"/>
    <s v="Ingen avgiftsbehandling"/>
    <s v="HS renhold"/>
    <n v="-1083.8"/>
    <s v="NOK"/>
    <n v="-1083.8"/>
    <m/>
    <s v="169039.83"/>
  </r>
  <r>
    <n v="1435"/>
    <n v="2025"/>
    <s v="Lisens G Ingvaldsen"/>
    <d v="2025-08-28T00:00:00"/>
    <m/>
    <x v="35"/>
    <x v="35"/>
    <m/>
    <m/>
    <m/>
    <m/>
    <m/>
    <s v="Sofi Kulvik"/>
    <x v="4"/>
    <x v="4"/>
    <m/>
    <m/>
    <m/>
    <m/>
    <n v="0"/>
    <s v="Ingen avgiftsbehandling"/>
    <s v="Lisens G Ingvaldsen"/>
    <n v="-1075"/>
    <s v="NOK"/>
    <n v="-1075"/>
    <m/>
    <s v="167964.83"/>
  </r>
  <r>
    <n v="1418"/>
    <n v="2025"/>
    <s v="HS"/>
    <d v="2025-08-28T00:00:00"/>
    <m/>
    <x v="35"/>
    <x v="35"/>
    <m/>
    <m/>
    <m/>
    <m/>
    <m/>
    <s v="Sofi Kulvik"/>
    <x v="4"/>
    <x v="4"/>
    <m/>
    <m/>
    <m/>
    <m/>
    <n v="0"/>
    <s v="Ingen avgiftsbehandling"/>
    <s v="HS"/>
    <n v="-364.3"/>
    <s v="NOK"/>
    <n v="-364.3"/>
    <m/>
    <s v="167600.53"/>
  </r>
  <r>
    <n v="1454"/>
    <n v="2025"/>
    <n v="1920"/>
    <d v="2025-08-29T00:00:00"/>
    <m/>
    <x v="35"/>
    <x v="35"/>
    <m/>
    <m/>
    <m/>
    <m/>
    <m/>
    <m/>
    <x v="4"/>
    <x v="4"/>
    <m/>
    <m/>
    <m/>
    <m/>
    <n v="0"/>
    <s v="Ingen avgiftsbehandling"/>
    <n v="1920"/>
    <n v="-110"/>
    <s v="NOK"/>
    <n v="-110"/>
    <m/>
    <s v="167490.53"/>
  </r>
  <r>
    <n v="500934"/>
    <n v="2025"/>
    <s v="Direkte betaling med ekstern ID TR497631131 er gjennomført og bokført."/>
    <d v="2025-09-01T00:00:00"/>
    <m/>
    <x v="35"/>
    <x v="35"/>
    <m/>
    <m/>
    <n v="20097"/>
    <s v="Tripletex AS"/>
    <m/>
    <m/>
    <x v="4"/>
    <x v="4"/>
    <m/>
    <m/>
    <m/>
    <m/>
    <n v="0"/>
    <s v="Ingen avgiftsbehandling"/>
    <s v="Betaling: Faktura nummer 2622668 fra Tripletex AS. Fakturanr. 2622668."/>
    <n v="-7133"/>
    <s v="NOK"/>
    <n v="-7133"/>
    <m/>
    <s v="160357.53"/>
  </r>
  <r>
    <n v="500938"/>
    <n v="2025"/>
    <s v="Direkte betaling med ekstern ID TR500271148 er gjennomført og bokført."/>
    <d v="2025-09-01T00:00:00"/>
    <m/>
    <x v="35"/>
    <x v="35"/>
    <m/>
    <m/>
    <m/>
    <m/>
    <m/>
    <m/>
    <x v="0"/>
    <x v="0"/>
    <m/>
    <m/>
    <m/>
    <m/>
    <n v="0"/>
    <s v="Ingen avgiftsbehandling"/>
    <s v="Betaling: Lønnsbilag 20-2025"/>
    <n v="-67797"/>
    <s v="NOK"/>
    <n v="-67797"/>
    <m/>
    <s v="92560.53"/>
  </r>
  <r>
    <n v="500939"/>
    <n v="2025"/>
    <s v="Direkte betaling med ekstern ID TR500271169 er gjennomført og bokført."/>
    <d v="2025-09-01T00:00:00"/>
    <m/>
    <x v="35"/>
    <x v="35"/>
    <m/>
    <m/>
    <m/>
    <m/>
    <m/>
    <s v="Sofi Kulvik"/>
    <x v="0"/>
    <x v="0"/>
    <m/>
    <m/>
    <m/>
    <m/>
    <n v="0"/>
    <s v="Ingen avgiftsbehandling"/>
    <s v="Lønnsbilag 20-2025"/>
    <n v="-46319"/>
    <s v="NOK"/>
    <n v="-46319"/>
    <m/>
    <s v="46241.53"/>
  </r>
  <r>
    <n v="500940"/>
    <n v="2025"/>
    <s v="Direkte betaling med ekstern ID TR500271168 er gjennomført og bokført."/>
    <d v="2025-09-01T00:00:00"/>
    <m/>
    <x v="35"/>
    <x v="35"/>
    <m/>
    <m/>
    <m/>
    <m/>
    <n v="1223"/>
    <s v="Mads Sundbye"/>
    <x v="0"/>
    <x v="0"/>
    <m/>
    <m/>
    <m/>
    <m/>
    <n v="0"/>
    <s v="Ingen avgiftsbehandling"/>
    <s v="Lønnsbilag 20-2025"/>
    <n v="-4320"/>
    <s v="NOK"/>
    <n v="-4320"/>
    <m/>
    <s v="41921.53"/>
  </r>
  <r>
    <n v="500941"/>
    <n v="2025"/>
    <s v="Direkte betaling med ekstern ID TR500271167 er gjennomført og bokført."/>
    <d v="2025-09-01T00:00:00"/>
    <m/>
    <x v="35"/>
    <x v="35"/>
    <m/>
    <m/>
    <m/>
    <m/>
    <n v="1229"/>
    <s v="Eirik Frisnes Wartiainen"/>
    <x v="0"/>
    <x v="0"/>
    <m/>
    <m/>
    <m/>
    <m/>
    <n v="0"/>
    <s v="Ingen avgiftsbehandling"/>
    <s v="Lønnsbilag 20-2025"/>
    <n v="-29742.66"/>
    <s v="NOK"/>
    <n v="-29742.66"/>
    <m/>
    <s v="12178.87"/>
  </r>
  <r>
    <n v="500942"/>
    <n v="2025"/>
    <s v="Direkte betaling med ekstern ID TR500271166 er gjennomført og bokført."/>
    <d v="2025-09-01T00:00:00"/>
    <m/>
    <x v="35"/>
    <x v="35"/>
    <m/>
    <m/>
    <m/>
    <m/>
    <n v="1239"/>
    <s v="Karen Haug Laukeland"/>
    <x v="0"/>
    <x v="0"/>
    <m/>
    <m/>
    <m/>
    <m/>
    <n v="0"/>
    <s v="Ingen avgiftsbehandling"/>
    <s v="Lønnsbilag 20-2025"/>
    <n v="-950"/>
    <s v="NOK"/>
    <n v="-950"/>
    <m/>
    <s v="11228.87"/>
  </r>
  <r>
    <n v="500943"/>
    <n v="2025"/>
    <s v="Direkte betaling med ekstern ID TR500271165 er gjennomført og bokført."/>
    <d v="2025-09-01T00:00:00"/>
    <m/>
    <x v="35"/>
    <x v="35"/>
    <m/>
    <m/>
    <m/>
    <m/>
    <n v="1240"/>
    <s v="Margrethe Hamre Køber"/>
    <x v="0"/>
    <x v="0"/>
    <m/>
    <m/>
    <m/>
    <m/>
    <n v="0"/>
    <s v="Ingen avgiftsbehandling"/>
    <s v="Lønnsbilag 20-2025"/>
    <n v="-356.25"/>
    <s v="NOK"/>
    <n v="-356.25"/>
    <m/>
    <s v="10872.62"/>
  </r>
  <r>
    <n v="500944"/>
    <n v="2025"/>
    <s v="Direkte betaling med ekstern ID TR500271164 er gjennomført og bokført."/>
    <d v="2025-09-01T00:00:00"/>
    <m/>
    <x v="35"/>
    <x v="35"/>
    <m/>
    <m/>
    <m/>
    <m/>
    <n v="1245"/>
    <s v="Fredrik Bjørndal"/>
    <x v="0"/>
    <x v="0"/>
    <m/>
    <m/>
    <m/>
    <m/>
    <n v="0"/>
    <s v="Ingen avgiftsbehandling"/>
    <s v="Lønnsbilag 20-2025"/>
    <n v="-2348"/>
    <s v="NOK"/>
    <n v="-2348"/>
    <m/>
    <s v="8524.62"/>
  </r>
  <r>
    <n v="500945"/>
    <n v="2025"/>
    <s v="Direkte betaling med ekstern ID TR500271163 er gjennomført og bokført."/>
    <d v="2025-09-01T00:00:00"/>
    <m/>
    <x v="35"/>
    <x v="35"/>
    <m/>
    <m/>
    <m/>
    <m/>
    <n v="1248"/>
    <s v="Marius Tveiten"/>
    <x v="0"/>
    <x v="0"/>
    <m/>
    <m/>
    <m/>
    <m/>
    <n v="0"/>
    <s v="Ingen avgiftsbehandling"/>
    <s v="Lønnsbilag 20-2025"/>
    <n v="-3645"/>
    <s v="NOK"/>
    <n v="-3645"/>
    <m/>
    <s v="4879.62"/>
  </r>
  <r>
    <n v="500946"/>
    <n v="2025"/>
    <s v="Direkte betaling med ekstern ID TR500271162 er gjennomført og bokført."/>
    <d v="2025-09-01T00:00:00"/>
    <m/>
    <x v="35"/>
    <x v="35"/>
    <m/>
    <m/>
    <m/>
    <m/>
    <n v="1249"/>
    <s v="Nora Kristiansen"/>
    <x v="0"/>
    <x v="0"/>
    <m/>
    <m/>
    <m/>
    <m/>
    <n v="0"/>
    <s v="Ingen avgiftsbehandling"/>
    <s v="Lønnsbilag 20-2025"/>
    <n v="-8550"/>
    <s v="NOK"/>
    <n v="-8550"/>
    <m/>
    <s v="-3670.38"/>
  </r>
  <r>
    <n v="500947"/>
    <n v="2025"/>
    <s v="Direkte betaling med ekstern ID TR500271149 er gjennomført og bokført."/>
    <d v="2025-09-01T00:00:00"/>
    <m/>
    <x v="35"/>
    <x v="35"/>
    <m/>
    <m/>
    <m/>
    <m/>
    <n v="1260"/>
    <s v="Sivert Østberg-Tømmervik"/>
    <x v="0"/>
    <x v="0"/>
    <m/>
    <m/>
    <m/>
    <m/>
    <n v="0"/>
    <s v="Ingen avgiftsbehandling"/>
    <s v="Lønnsbilag 20-2025"/>
    <n v="-2343"/>
    <s v="NOK"/>
    <n v="-2343"/>
    <m/>
    <s v="-6013.38"/>
  </r>
  <r>
    <n v="500948"/>
    <n v="2025"/>
    <s v="Direkte betaling med ekstern ID TR500271161 er gjennomført og bokført."/>
    <d v="2025-09-01T00:00:00"/>
    <m/>
    <x v="35"/>
    <x v="35"/>
    <m/>
    <m/>
    <m/>
    <m/>
    <n v="1261"/>
    <s v="Laila Håkonsen"/>
    <x v="0"/>
    <x v="0"/>
    <m/>
    <m/>
    <m/>
    <m/>
    <n v="0"/>
    <s v="Ingen avgiftsbehandling"/>
    <s v="Lønnsbilag 20-2025"/>
    <n v="-2552"/>
    <s v="NOK"/>
    <n v="-2552"/>
    <m/>
    <s v="-8565.38"/>
  </r>
  <r>
    <n v="500949"/>
    <n v="2025"/>
    <s v="Direkte betaling med ekstern ID TR500271160 er gjennomført og bokført."/>
    <d v="2025-09-01T00:00:00"/>
    <m/>
    <x v="35"/>
    <x v="35"/>
    <m/>
    <m/>
    <m/>
    <m/>
    <n v="1271"/>
    <s v="Nikolai Hamang"/>
    <x v="0"/>
    <x v="0"/>
    <m/>
    <m/>
    <m/>
    <m/>
    <n v="0"/>
    <s v="Ingen avgiftsbehandling"/>
    <s v="Lønnsbilag 20-2025"/>
    <n v="-1710"/>
    <s v="NOK"/>
    <n v="-1710"/>
    <m/>
    <s v="-10275.38"/>
  </r>
  <r>
    <n v="500950"/>
    <n v="2025"/>
    <s v="Direkte betaling med ekstern ID TR500271159 er gjennomført og bokført."/>
    <d v="2025-09-01T00:00:00"/>
    <m/>
    <x v="35"/>
    <x v="35"/>
    <m/>
    <m/>
    <m/>
    <m/>
    <n v="1274"/>
    <s v="Heidi Midtbø Helgesen"/>
    <x v="0"/>
    <x v="0"/>
    <m/>
    <m/>
    <m/>
    <m/>
    <n v="0"/>
    <s v="Ingen avgiftsbehandling"/>
    <s v="Lønnsbilag 20-2025"/>
    <n v="-324.25"/>
    <s v="NOK"/>
    <n v="-324.25"/>
    <m/>
    <s v="-10599.63"/>
  </r>
  <r>
    <n v="500951"/>
    <n v="2025"/>
    <s v="Direkte betaling med ekstern ID TR500271158 er gjennomført og bokført."/>
    <d v="2025-09-01T00:00:00"/>
    <m/>
    <x v="35"/>
    <x v="35"/>
    <m/>
    <m/>
    <m/>
    <m/>
    <n v="1285"/>
    <s v="Casper Riekeles"/>
    <x v="0"/>
    <x v="0"/>
    <m/>
    <m/>
    <m/>
    <m/>
    <n v="0"/>
    <s v="Ingen avgiftsbehandling"/>
    <s v="Lønnsbilag 20-2025"/>
    <n v="-2860"/>
    <s v="NOK"/>
    <n v="-2860"/>
    <m/>
    <s v="-13459.63"/>
  </r>
  <r>
    <n v="500952"/>
    <n v="2025"/>
    <s v="Direkte betaling med ekstern ID TR500271157 er gjennomført og bokført."/>
    <d v="2025-09-01T00:00:00"/>
    <m/>
    <x v="35"/>
    <x v="35"/>
    <m/>
    <m/>
    <m/>
    <m/>
    <n v="1299"/>
    <s v="Katarina Zielinska"/>
    <x v="0"/>
    <x v="0"/>
    <m/>
    <m/>
    <m/>
    <m/>
    <n v="0"/>
    <s v="Ingen avgiftsbehandling"/>
    <s v="Lønnsbilag 20-2025"/>
    <n v="-34650"/>
    <s v="NOK"/>
    <n v="-34650"/>
    <m/>
    <s v="-48109.63"/>
  </r>
  <r>
    <n v="500953"/>
    <n v="2025"/>
    <s v="Direkte betaling med ekstern ID TR500271156 er gjennomført og bokført."/>
    <d v="2025-09-01T00:00:00"/>
    <m/>
    <x v="35"/>
    <x v="35"/>
    <m/>
    <m/>
    <m/>
    <m/>
    <n v="1307"/>
    <s v="Ben Craig Simmons"/>
    <x v="0"/>
    <x v="0"/>
    <m/>
    <m/>
    <m/>
    <m/>
    <n v="0"/>
    <s v="Ingen avgiftsbehandling"/>
    <s v="Lønnsbilag 20-2025"/>
    <n v="-27923.5"/>
    <s v="NOK"/>
    <n v="-27923.5"/>
    <m/>
    <s v="-76033.13"/>
  </r>
  <r>
    <n v="500954"/>
    <n v="2025"/>
    <s v="Direkte betaling med ekstern ID TR500271155 er gjennomført og bokført."/>
    <d v="2025-09-01T00:00:00"/>
    <m/>
    <x v="35"/>
    <x v="35"/>
    <m/>
    <m/>
    <m/>
    <m/>
    <n v="1334"/>
    <s v="Selma Arikan"/>
    <x v="0"/>
    <x v="0"/>
    <m/>
    <m/>
    <m/>
    <m/>
    <n v="0"/>
    <s v="Ingen avgiftsbehandling"/>
    <s v="Lønnsbilag 20-2025"/>
    <n v="-845"/>
    <s v="NOK"/>
    <n v="-845"/>
    <m/>
    <s v="-76878.13"/>
  </r>
  <r>
    <n v="500955"/>
    <n v="2025"/>
    <s v="Direkte betaling med ekstern ID TR500271154 er gjennomført og bokført."/>
    <d v="2025-09-01T00:00:00"/>
    <m/>
    <x v="35"/>
    <x v="35"/>
    <m/>
    <m/>
    <m/>
    <m/>
    <n v="1338"/>
    <s v="Nadin Hamed"/>
    <x v="0"/>
    <x v="0"/>
    <m/>
    <m/>
    <m/>
    <m/>
    <n v="0"/>
    <s v="Ingen avgiftsbehandling"/>
    <s v="Lønnsbilag 20-2025"/>
    <n v="-1870.4"/>
    <s v="NOK"/>
    <n v="-1870.4"/>
    <m/>
    <s v="-78748.53"/>
  </r>
  <r>
    <n v="500956"/>
    <n v="2025"/>
    <s v="Direkte betaling med ekstern ID TR500271153 er gjennomført og bokført."/>
    <d v="2025-09-01T00:00:00"/>
    <m/>
    <x v="35"/>
    <x v="35"/>
    <m/>
    <m/>
    <m/>
    <m/>
    <n v="134"/>
    <s v="Andreas Kristiansen Olsen"/>
    <x v="0"/>
    <x v="0"/>
    <m/>
    <m/>
    <m/>
    <m/>
    <n v="0"/>
    <s v="Ingen avgiftsbehandling"/>
    <s v="Lønnsbilag 20-2025"/>
    <n v="-8563"/>
    <s v="NOK"/>
    <n v="-8563"/>
    <m/>
    <s v="-87311.53"/>
  </r>
  <r>
    <n v="500957"/>
    <n v="2025"/>
    <s v="Direkte betaling med ekstern ID TR500271152 er gjennomført og bokført."/>
    <d v="2025-09-01T00:00:00"/>
    <m/>
    <x v="35"/>
    <x v="35"/>
    <m/>
    <m/>
    <m/>
    <m/>
    <n v="1341"/>
    <s v="Sondre Harviken"/>
    <x v="0"/>
    <x v="0"/>
    <m/>
    <m/>
    <m/>
    <m/>
    <n v="0"/>
    <s v="Ingen avgiftsbehandling"/>
    <s v="Lønnsbilag 20-2025"/>
    <n v="-1760"/>
    <s v="NOK"/>
    <n v="-1760"/>
    <m/>
    <s v="-89071.53"/>
  </r>
  <r>
    <n v="500958"/>
    <n v="2025"/>
    <s v="Direkte betaling med ekstern ID TR500271151 er gjennomført og bokført."/>
    <d v="2025-09-01T00:00:00"/>
    <m/>
    <x v="35"/>
    <x v="35"/>
    <m/>
    <m/>
    <m/>
    <m/>
    <n v="156"/>
    <s v="Eskil Kvam"/>
    <x v="0"/>
    <x v="0"/>
    <m/>
    <m/>
    <m/>
    <m/>
    <n v="0"/>
    <s v="Ingen avgiftsbehandling"/>
    <s v="Lønnsbilag 20-2025"/>
    <n v="-3910"/>
    <s v="NOK"/>
    <n v="-3910"/>
    <m/>
    <s v="-92981.53"/>
  </r>
  <r>
    <n v="500959"/>
    <n v="2025"/>
    <s v="Direkte betaling med ekstern ID TR500271150 er gjennomført og bokført."/>
    <d v="2025-09-01T00:00:00"/>
    <m/>
    <x v="35"/>
    <x v="35"/>
    <m/>
    <m/>
    <m/>
    <m/>
    <n v="77"/>
    <s v="Christopher Dehn"/>
    <x v="0"/>
    <x v="0"/>
    <m/>
    <m/>
    <m/>
    <m/>
    <n v="0"/>
    <s v="Ingen avgiftsbehandling"/>
    <s v="Lønnsbilag 20-2025"/>
    <n v="-15236.5"/>
    <s v="NOK"/>
    <n v="-15236.5"/>
    <m/>
    <s v="-108218.03"/>
  </r>
  <r>
    <n v="1542"/>
    <n v="2025"/>
    <s v="kontoreguleringer, vipps, gebyr og rubic"/>
    <d v="2025-09-01T00:00:00"/>
    <m/>
    <x v="35"/>
    <x v="35"/>
    <m/>
    <m/>
    <m/>
    <m/>
    <m/>
    <m/>
    <x v="0"/>
    <x v="0"/>
    <m/>
    <m/>
    <m/>
    <m/>
    <n v="0"/>
    <s v="Ingen avgiftsbehandling"/>
    <s v="kontoreguleringer, vipps, gebyr og rubic"/>
    <n v="75423.100000000006"/>
    <s v="NOK"/>
    <n v="75423.100000000006"/>
    <m/>
    <s v="-32794.93"/>
  </r>
  <r>
    <n v="1542"/>
    <n v="2025"/>
    <s v="kontoreguleringer, vipps, gebyr og rubic"/>
    <d v="2025-09-01T00:00:00"/>
    <m/>
    <x v="35"/>
    <x v="35"/>
    <m/>
    <m/>
    <m/>
    <m/>
    <m/>
    <m/>
    <x v="0"/>
    <x v="0"/>
    <m/>
    <m/>
    <m/>
    <m/>
    <n v="0"/>
    <s v="Ingen avgiftsbehandling"/>
    <s v="kontoreguleringer, vipps, gebyr og rubic"/>
    <n v="60511"/>
    <s v="NOK"/>
    <n v="60511"/>
    <m/>
    <s v="27716.07"/>
  </r>
  <r>
    <n v="1542"/>
    <n v="2025"/>
    <s v="kontoreguleringer, vipps, gebyr og rubic"/>
    <d v="2025-09-01T00:00:00"/>
    <m/>
    <x v="35"/>
    <x v="35"/>
    <m/>
    <m/>
    <m/>
    <m/>
    <m/>
    <m/>
    <x v="0"/>
    <x v="0"/>
    <m/>
    <m/>
    <m/>
    <m/>
    <n v="0"/>
    <s v="Ingen avgiftsbehandling"/>
    <s v="kontoreguleringer, vipps, gebyr og rubic"/>
    <n v="50963.26"/>
    <s v="NOK"/>
    <n v="50963.26"/>
    <m/>
    <s v="78679.33"/>
  </r>
  <r>
    <n v="1542"/>
    <n v="2025"/>
    <s v="kontoreguleringer, vipps, gebyr og rubic"/>
    <d v="2025-09-01T00:00:00"/>
    <m/>
    <x v="35"/>
    <x v="35"/>
    <m/>
    <m/>
    <m/>
    <m/>
    <m/>
    <m/>
    <x v="0"/>
    <x v="0"/>
    <m/>
    <m/>
    <m/>
    <m/>
    <n v="0"/>
    <s v="Ingen avgiftsbehandling"/>
    <s v="kontoreguleringer, vipps, gebyr og rubic"/>
    <n v="38673.53"/>
    <s v="NOK"/>
    <n v="38673.53"/>
    <m/>
    <s v="117352.86"/>
  </r>
  <r>
    <n v="1542"/>
    <n v="2025"/>
    <s v="kontoreguleringer, vipps, gebyr og rubic"/>
    <d v="2025-09-01T00:00:00"/>
    <m/>
    <x v="35"/>
    <x v="35"/>
    <m/>
    <m/>
    <m/>
    <m/>
    <m/>
    <m/>
    <x v="0"/>
    <x v="0"/>
    <m/>
    <m/>
    <m/>
    <m/>
    <n v="0"/>
    <s v="Ingen avgiftsbehandling"/>
    <s v="kontoreguleringer, vipps, gebyr og rubic"/>
    <n v="24249.24"/>
    <s v="NOK"/>
    <n v="24249.24"/>
    <m/>
    <s v="141602.10"/>
  </r>
  <r>
    <n v="1542"/>
    <n v="2025"/>
    <s v="kontoreguleringer, vipps, gebyr og rubic"/>
    <d v="2025-09-01T00:00:00"/>
    <m/>
    <x v="35"/>
    <x v="35"/>
    <m/>
    <m/>
    <m/>
    <m/>
    <m/>
    <m/>
    <x v="0"/>
    <x v="0"/>
    <m/>
    <m/>
    <m/>
    <m/>
    <n v="0"/>
    <s v="Ingen avgiftsbehandling"/>
    <s v="kontoreguleringer, vipps, gebyr og rubic"/>
    <n v="5265.96"/>
    <s v="NOK"/>
    <n v="5265.96"/>
    <m/>
    <s v="146868.06"/>
  </r>
  <r>
    <n v="1542"/>
    <n v="2025"/>
    <s v="kontoreguleringer, vipps, gebyr og rubic"/>
    <d v="2025-09-01T00:00:00"/>
    <m/>
    <x v="35"/>
    <x v="35"/>
    <n v="10031"/>
    <s v="Vipps AS"/>
    <m/>
    <m/>
    <m/>
    <m/>
    <x v="0"/>
    <x v="0"/>
    <m/>
    <m/>
    <m/>
    <m/>
    <n v="0"/>
    <s v="Ingen avgiftsbehandling"/>
    <s v="kontoreguleringer, vipps, gebyr og rubic"/>
    <n v="196.5"/>
    <s v="NOK"/>
    <n v="196.5"/>
    <m/>
    <s v="147064.56"/>
  </r>
  <r>
    <n v="1542"/>
    <n v="2025"/>
    <s v="kontoreguleringer, vipps, gebyr og rubic"/>
    <d v="2025-09-02T00:00:00"/>
    <m/>
    <x v="35"/>
    <x v="35"/>
    <m/>
    <m/>
    <m/>
    <m/>
    <m/>
    <m/>
    <x v="4"/>
    <x v="4"/>
    <m/>
    <m/>
    <m/>
    <m/>
    <n v="0"/>
    <s v="Ingen avgiftsbehandling"/>
    <s v="kontoreguleringer, vipps, gebyr og rubic"/>
    <n v="-3260.25"/>
    <s v="NOK"/>
    <n v="-3260.25"/>
    <m/>
    <s v="143804.31"/>
  </r>
  <r>
    <n v="1542"/>
    <n v="2025"/>
    <s v="kontoreguleringer, vipps, gebyr og rubic"/>
    <d v="2025-09-02T00:00:00"/>
    <m/>
    <x v="35"/>
    <x v="35"/>
    <n v="10031"/>
    <s v="Vipps AS"/>
    <m/>
    <m/>
    <m/>
    <m/>
    <x v="0"/>
    <x v="0"/>
    <m/>
    <m/>
    <m/>
    <m/>
    <n v="0"/>
    <s v="Ingen avgiftsbehandling"/>
    <s v="kontoreguleringer, vipps, gebyr og rubic"/>
    <n v="1179"/>
    <s v="NOK"/>
    <n v="1179"/>
    <m/>
    <s v="144983.31"/>
  </r>
  <r>
    <n v="1542"/>
    <n v="2025"/>
    <s v="kontoreguleringer, vipps, gebyr og rubic"/>
    <d v="2025-09-02T00:00:00"/>
    <m/>
    <x v="35"/>
    <x v="35"/>
    <n v="10031"/>
    <s v="Vipps AS"/>
    <m/>
    <m/>
    <m/>
    <m/>
    <x v="0"/>
    <x v="0"/>
    <m/>
    <m/>
    <m/>
    <m/>
    <n v="0"/>
    <s v="Ingen avgiftsbehandling"/>
    <s v="kontoreguleringer, vipps, gebyr og rubic"/>
    <n v="982.5"/>
    <s v="NOK"/>
    <n v="982.5"/>
    <m/>
    <s v="145965.81"/>
  </r>
  <r>
    <n v="1542"/>
    <n v="2025"/>
    <s v="kontoreguleringer, vipps, gebyr og rubic"/>
    <d v="2025-09-03T00:00:00"/>
    <m/>
    <x v="35"/>
    <x v="35"/>
    <m/>
    <m/>
    <m/>
    <m/>
    <m/>
    <m/>
    <x v="0"/>
    <x v="0"/>
    <m/>
    <m/>
    <m/>
    <m/>
    <n v="0"/>
    <s v="Ingen avgiftsbehandling"/>
    <s v="kontoreguleringer, vipps, gebyr og rubic"/>
    <n v="10000"/>
    <s v="NOK"/>
    <n v="10000"/>
    <m/>
    <s v="155965.81"/>
  </r>
  <r>
    <n v="1510"/>
    <n v="2025"/>
    <s v="av bilag 1928 overgang"/>
    <d v="2025-09-04T00:00:00"/>
    <m/>
    <x v="35"/>
    <x v="35"/>
    <m/>
    <m/>
    <m/>
    <m/>
    <m/>
    <s v="Sofi Kulvik"/>
    <x v="1"/>
    <x v="1"/>
    <m/>
    <m/>
    <m/>
    <m/>
    <n v="0"/>
    <s v="Ingen avgiftsbehandling"/>
    <s v="av bilag 1928 overgang"/>
    <n v="-600"/>
    <s v="NOK"/>
    <n v="-600"/>
    <m/>
    <s v="155365.81"/>
  </r>
  <r>
    <n v="1542"/>
    <n v="2025"/>
    <s v="kontoreguleringer, vipps, gebyr og rubic"/>
    <d v="2025-09-05T00:00:00"/>
    <m/>
    <x v="35"/>
    <x v="35"/>
    <n v="10036"/>
    <s v="Rubic AS"/>
    <m/>
    <m/>
    <m/>
    <m/>
    <x v="0"/>
    <x v="0"/>
    <m/>
    <m/>
    <m/>
    <m/>
    <n v="0"/>
    <s v="Ingen avgiftsbehandling"/>
    <s v="kontoreguleringer, vipps, gebyr og rubic"/>
    <n v="136693.88"/>
    <s v="NOK"/>
    <n v="136693.88"/>
    <m/>
    <s v="292059.69"/>
  </r>
  <r>
    <n v="1542"/>
    <n v="2025"/>
    <s v="kontoreguleringer, vipps, gebyr og rubic"/>
    <d v="2025-09-05T00:00:00"/>
    <m/>
    <x v="35"/>
    <x v="35"/>
    <n v="10036"/>
    <s v="Rubic AS"/>
    <m/>
    <m/>
    <m/>
    <m/>
    <x v="0"/>
    <x v="0"/>
    <m/>
    <m/>
    <m/>
    <m/>
    <n v="0"/>
    <s v="Ingen avgiftsbehandling"/>
    <s v="kontoreguleringer, vipps, gebyr og rubic"/>
    <n v="30315"/>
    <s v="NOK"/>
    <n v="30315"/>
    <m/>
    <s v="322374.69"/>
  </r>
  <r>
    <n v="500969"/>
    <n v="2025"/>
    <s v="Direkte betaling med ekstern ID TR500120849 er gjennomført og bokført."/>
    <d v="2025-09-08T00:00:00"/>
    <m/>
    <x v="35"/>
    <x v="35"/>
    <m/>
    <m/>
    <n v="20035"/>
    <s v="Steadyreadygo Banaszkiewicz"/>
    <m/>
    <m/>
    <x v="4"/>
    <x v="4"/>
    <m/>
    <m/>
    <m/>
    <m/>
    <n v="0"/>
    <s v="Ingen avgiftsbehandling"/>
    <s v="Betaling: HS: Fakture for vaske August. Fakturanr. 1181."/>
    <n v="-10800"/>
    <s v="NOK"/>
    <n v="-10800"/>
    <m/>
    <s v="311574.69"/>
  </r>
  <r>
    <n v="500974"/>
    <n v="2025"/>
    <s v="Direkte betaling med ekstern ID TR495129934 er gjennomført og bokført."/>
    <d v="2025-09-08T00:00:00"/>
    <m/>
    <x v="35"/>
    <x v="35"/>
    <m/>
    <m/>
    <n v="20025"/>
    <s v="Payex Norge AS"/>
    <m/>
    <m/>
    <x v="4"/>
    <x v="4"/>
    <m/>
    <m/>
    <m/>
    <m/>
    <n v="0"/>
    <s v="Ingen avgiftsbehandling"/>
    <s v="Betaling: HS: Invoice from PayEx Norge AS. Fakturanr. R38514-0030."/>
    <n v="-312.5"/>
    <s v="NOK"/>
    <n v="-312.5"/>
    <m/>
    <s v="311262.19"/>
  </r>
  <r>
    <n v="500976"/>
    <n v="2025"/>
    <s v="Direkte betaling med ekstern ID TR501466976 er gjennomført og bokført."/>
    <d v="2025-09-08T00:00:00"/>
    <m/>
    <x v="35"/>
    <x v="35"/>
    <m/>
    <m/>
    <n v="20208"/>
    <s v="Rubic AS"/>
    <m/>
    <m/>
    <x v="1"/>
    <x v="1"/>
    <m/>
    <m/>
    <m/>
    <m/>
    <n v="0"/>
    <s v="Ingen avgiftsbehandling"/>
    <s v="Betaling: Faktura nummer 17830 fra Rubic AS. Fakturanr. 17830."/>
    <n v="-4875.38"/>
    <s v="NOK"/>
    <n v="-4875.38"/>
    <m/>
    <s v="306386.81"/>
  </r>
  <r>
    <n v="1595"/>
    <n v="2025"/>
    <s v="Reguleringer"/>
    <d v="2025-09-08T00:00:00"/>
    <m/>
    <x v="35"/>
    <x v="35"/>
    <m/>
    <m/>
    <m/>
    <m/>
    <m/>
    <m/>
    <x v="0"/>
    <x v="0"/>
    <m/>
    <m/>
    <m/>
    <m/>
    <n v="0"/>
    <s v="Ingen avgiftsbehandling"/>
    <s v="Reguleringer"/>
    <n v="-261387"/>
    <s v="NOK"/>
    <n v="-261387"/>
    <m/>
    <s v="44999.81"/>
  </r>
  <r>
    <n v="1595"/>
    <n v="2025"/>
    <s v="Reguleringer"/>
    <d v="2025-09-08T00:00:00"/>
    <m/>
    <x v="35"/>
    <x v="35"/>
    <m/>
    <m/>
    <m/>
    <m/>
    <m/>
    <m/>
    <x v="0"/>
    <x v="0"/>
    <m/>
    <m/>
    <m/>
    <m/>
    <n v="0"/>
    <s v="Ingen avgiftsbehandling"/>
    <s v="Reguleringer"/>
    <n v="-30123"/>
    <s v="NOK"/>
    <n v="-30123"/>
    <m/>
    <s v="14876.81"/>
  </r>
  <r>
    <n v="1595"/>
    <n v="2025"/>
    <s v="Reguleringer"/>
    <d v="2025-09-08T00:00:00"/>
    <m/>
    <x v="35"/>
    <x v="35"/>
    <m/>
    <m/>
    <m/>
    <m/>
    <m/>
    <m/>
    <x v="0"/>
    <x v="0"/>
    <m/>
    <m/>
    <m/>
    <m/>
    <n v="0"/>
    <s v="Ingen avgiftsbehandling"/>
    <s v="Reguleringer"/>
    <n v="-10000"/>
    <s v="NOK"/>
    <n v="-10000"/>
    <m/>
    <s v="4876.81"/>
  </r>
  <r>
    <n v="1595"/>
    <n v="2025"/>
    <s v="Reguleringer"/>
    <d v="2025-09-08T00:00:00"/>
    <m/>
    <x v="35"/>
    <x v="35"/>
    <m/>
    <m/>
    <m/>
    <m/>
    <m/>
    <m/>
    <x v="0"/>
    <x v="0"/>
    <m/>
    <m/>
    <m/>
    <m/>
    <n v="0"/>
    <s v="Ingen avgiftsbehandling"/>
    <s v="Reguleringer"/>
    <n v="-975"/>
    <s v="NOK"/>
    <n v="-975"/>
    <m/>
    <s v="3901.81"/>
  </r>
  <r>
    <n v="1595"/>
    <n v="2025"/>
    <s v="Reguleringer"/>
    <d v="2025-09-08T00:00:00"/>
    <m/>
    <x v="35"/>
    <x v="35"/>
    <m/>
    <m/>
    <m/>
    <m/>
    <m/>
    <m/>
    <x v="0"/>
    <x v="0"/>
    <m/>
    <m/>
    <m/>
    <m/>
    <n v="0"/>
    <s v="Ingen avgiftsbehandling"/>
    <s v="Reguleringer"/>
    <n v="-975"/>
    <s v="NOK"/>
    <n v="-975"/>
    <m/>
    <s v="2926.81"/>
  </r>
  <r>
    <n v="1620"/>
    <n v="2025"/>
    <s v="micro.pdf"/>
    <d v="2025-09-08T00:00:00"/>
    <m/>
    <x v="35"/>
    <x v="35"/>
    <m/>
    <m/>
    <m/>
    <m/>
    <m/>
    <m/>
    <x v="4"/>
    <x v="4"/>
    <m/>
    <m/>
    <m/>
    <m/>
    <n v="0"/>
    <s v="Ingen avgiftsbehandling"/>
    <s v="micro.pdf"/>
    <n v="-20"/>
    <s v="NOK"/>
    <n v="-20"/>
    <m/>
    <s v="2906.81"/>
  </r>
  <r>
    <n v="1649"/>
    <n v="2025"/>
    <s v="mc.png"/>
    <d v="2025-09-08T00:00:00"/>
    <m/>
    <x v="35"/>
    <x v="35"/>
    <m/>
    <m/>
    <m/>
    <m/>
    <m/>
    <m/>
    <x v="4"/>
    <x v="4"/>
    <m/>
    <m/>
    <m/>
    <m/>
    <n v="0"/>
    <s v="Ingen avgiftsbehandling"/>
    <s v="mc.png"/>
    <n v="-749"/>
    <s v="NOK"/>
    <n v="-749"/>
    <m/>
    <s v="2157.81"/>
  </r>
  <r>
    <n v="1650"/>
    <n v="2025"/>
    <s v="ad.png"/>
    <d v="2025-09-08T00:00:00"/>
    <m/>
    <x v="35"/>
    <x v="35"/>
    <m/>
    <m/>
    <m/>
    <m/>
    <m/>
    <m/>
    <x v="4"/>
    <x v="4"/>
    <m/>
    <m/>
    <m/>
    <m/>
    <n v="0"/>
    <s v="Ingen avgiftsbehandling"/>
    <s v="ad.png"/>
    <n v="-168.75"/>
    <s v="NOK"/>
    <n v="-168.75"/>
    <m/>
    <s v="1989.06"/>
  </r>
  <r>
    <n v="1610"/>
    <n v="2025"/>
    <s v="gras.pdf"/>
    <d v="2025-09-09T00:00:00"/>
    <m/>
    <x v="35"/>
    <x v="35"/>
    <m/>
    <m/>
    <m/>
    <m/>
    <m/>
    <m/>
    <x v="4"/>
    <x v="4"/>
    <m/>
    <m/>
    <m/>
    <m/>
    <n v="0"/>
    <s v="Ingen avgiftsbehandling"/>
    <s v="gras.pdf"/>
    <n v="89314.74"/>
    <s v="NOK"/>
    <n v="89314.74"/>
    <m/>
    <s v="91303.80"/>
  </r>
  <r>
    <n v="1596"/>
    <n v="2025"/>
    <s v="Regulering"/>
    <d v="2025-09-11T00:00:00"/>
    <m/>
    <x v="35"/>
    <x v="35"/>
    <m/>
    <m/>
    <m/>
    <m/>
    <m/>
    <m/>
    <x v="0"/>
    <x v="0"/>
    <m/>
    <m/>
    <m/>
    <m/>
    <n v="0"/>
    <s v="Ingen avgiftsbehandling"/>
    <s v="Regulering"/>
    <n v="29110"/>
    <s v="NOK"/>
    <n v="29110"/>
    <m/>
    <s v="120413.80"/>
  </r>
  <r>
    <n v="1596"/>
    <n v="2025"/>
    <s v="Regulering"/>
    <d v="2025-09-11T00:00:00"/>
    <m/>
    <x v="35"/>
    <x v="35"/>
    <m/>
    <m/>
    <m/>
    <m/>
    <m/>
    <m/>
    <x v="0"/>
    <x v="0"/>
    <m/>
    <m/>
    <m/>
    <m/>
    <n v="0"/>
    <s v="Ingen avgiftsbehandling"/>
    <s v="Regulering"/>
    <n v="20093"/>
    <s v="NOK"/>
    <n v="20093"/>
    <m/>
    <s v="140506.80"/>
  </r>
  <r>
    <n v="1596"/>
    <n v="2025"/>
    <s v="Regulering"/>
    <d v="2025-09-11T00:00:00"/>
    <m/>
    <x v="35"/>
    <x v="35"/>
    <m/>
    <m/>
    <m/>
    <m/>
    <m/>
    <m/>
    <x v="0"/>
    <x v="0"/>
    <m/>
    <m/>
    <m/>
    <m/>
    <n v="0"/>
    <s v="Ingen avgiftsbehandling"/>
    <s v="Regulering"/>
    <n v="12351"/>
    <s v="NOK"/>
    <n v="12351"/>
    <m/>
    <s v="152857.80"/>
  </r>
  <r>
    <n v="1596"/>
    <n v="2025"/>
    <s v="Regulering"/>
    <d v="2025-09-11T00:00:00"/>
    <m/>
    <x v="35"/>
    <x v="35"/>
    <m/>
    <m/>
    <m/>
    <m/>
    <m/>
    <m/>
    <x v="0"/>
    <x v="0"/>
    <m/>
    <m/>
    <m/>
    <m/>
    <n v="0"/>
    <s v="Ingen avgiftsbehandling"/>
    <s v="Regulering"/>
    <n v="12257"/>
    <s v="NOK"/>
    <n v="12257"/>
    <m/>
    <s v="165114.80"/>
  </r>
  <r>
    <n v="1596"/>
    <n v="2025"/>
    <s v="Regulering"/>
    <d v="2025-09-11T00:00:00"/>
    <m/>
    <x v="35"/>
    <x v="35"/>
    <m/>
    <m/>
    <m/>
    <m/>
    <m/>
    <m/>
    <x v="0"/>
    <x v="0"/>
    <m/>
    <m/>
    <m/>
    <m/>
    <n v="0"/>
    <s v="Ingen avgiftsbehandling"/>
    <s v="Regulering"/>
    <n v="12257"/>
    <s v="NOK"/>
    <n v="12257"/>
    <m/>
    <s v="177371.80"/>
  </r>
  <r>
    <n v="1596"/>
    <n v="2025"/>
    <s v="Regulering"/>
    <d v="2025-09-11T00:00:00"/>
    <m/>
    <x v="35"/>
    <x v="35"/>
    <m/>
    <m/>
    <m/>
    <m/>
    <m/>
    <m/>
    <x v="0"/>
    <x v="0"/>
    <m/>
    <m/>
    <m/>
    <m/>
    <n v="0"/>
    <s v="Ingen avgiftsbehandling"/>
    <s v="Regulering"/>
    <n v="3290"/>
    <s v="NOK"/>
    <n v="3290"/>
    <m/>
    <s v="180661.80"/>
  </r>
  <r>
    <n v="1596"/>
    <n v="2025"/>
    <s v="Regulering"/>
    <d v="2025-09-11T00:00:00"/>
    <m/>
    <x v="35"/>
    <x v="35"/>
    <m/>
    <m/>
    <m/>
    <m/>
    <m/>
    <m/>
    <x v="0"/>
    <x v="0"/>
    <m/>
    <m/>
    <m/>
    <m/>
    <n v="0"/>
    <s v="Ingen avgiftsbehandling"/>
    <s v="Regulering"/>
    <n v="3203"/>
    <s v="NOK"/>
    <n v="3203"/>
    <m/>
    <s v="183864.80"/>
  </r>
  <r>
    <n v="1596"/>
    <n v="2025"/>
    <s v="Regulering"/>
    <d v="2025-09-11T00:00:00"/>
    <m/>
    <x v="35"/>
    <x v="35"/>
    <m/>
    <m/>
    <m/>
    <m/>
    <m/>
    <m/>
    <x v="0"/>
    <x v="0"/>
    <m/>
    <m/>
    <m/>
    <m/>
    <n v="0"/>
    <s v="Ingen avgiftsbehandling"/>
    <s v="Regulering"/>
    <n v="2857"/>
    <s v="NOK"/>
    <n v="2857"/>
    <m/>
    <s v="186721.80"/>
  </r>
  <r>
    <n v="1586"/>
    <n v="2025"/>
    <s v="HS møte"/>
    <d v="2025-09-14T00:00:00"/>
    <m/>
    <x v="35"/>
    <x v="35"/>
    <m/>
    <m/>
    <m/>
    <m/>
    <m/>
    <m/>
    <x v="4"/>
    <x v="4"/>
    <m/>
    <m/>
    <m/>
    <m/>
    <n v="0"/>
    <s v="Ingen avgiftsbehandling"/>
    <s v="HS møte"/>
    <n v="-327.51"/>
    <s v="NOK"/>
    <n v="-327.51"/>
    <m/>
    <s v="186394.29"/>
  </r>
  <r>
    <n v="500988"/>
    <n v="2025"/>
    <s v="Direkte betaling med ekstern ID TR500120850 er gjennomført og bokført."/>
    <d v="2025-09-15T00:00:00"/>
    <m/>
    <x v="35"/>
    <x v="35"/>
    <m/>
    <m/>
    <n v="20001"/>
    <s v="B&amp;g Regnskap AS"/>
    <m/>
    <m/>
    <x v="4"/>
    <x v="4"/>
    <m/>
    <m/>
    <m/>
    <m/>
    <n v="0"/>
    <s v="Ingen avgiftsbehandling"/>
    <s v="Betaling: Faktura nummer 103621 fra B&amp;g Regnskap AS. Fakturanr. 103621."/>
    <n v="-35593.75"/>
    <s v="NOK"/>
    <n v="-35593.75"/>
    <m/>
    <s v="150800.54"/>
  </r>
  <r>
    <n v="500991"/>
    <n v="2025"/>
    <s v="Direkte betaling med ekstern ID TR501469185 er gjennomført og bokført."/>
    <d v="2025-09-15T00:00:00"/>
    <m/>
    <x v="35"/>
    <x v="35"/>
    <m/>
    <m/>
    <m/>
    <m/>
    <m/>
    <m/>
    <x v="0"/>
    <x v="0"/>
    <m/>
    <m/>
    <m/>
    <m/>
    <n v="0"/>
    <s v="Ingen avgiftsbehandling"/>
    <s v="Betaling: Terminoppgave juli-august 2025"/>
    <n v="-73708"/>
    <s v="NOK"/>
    <n v="-73708"/>
    <m/>
    <s v="77092.54"/>
  </r>
  <r>
    <n v="500992"/>
    <n v="2025"/>
    <s v="Direkte betaling med ekstern ID TR501470535 er gjennomført og bokført."/>
    <d v="2025-09-15T00:00:00"/>
    <m/>
    <x v="35"/>
    <x v="35"/>
    <m/>
    <m/>
    <n v="20004"/>
    <s v="Talkmore AS"/>
    <m/>
    <m/>
    <x v="4"/>
    <x v="4"/>
    <m/>
    <m/>
    <m/>
    <m/>
    <n v="0"/>
    <s v="Ingen avgiftsbehandling"/>
    <s v="Betaling: VS: Faktura fra Talkmore. Fakturanr. 57363002."/>
    <n v="-575.24"/>
    <s v="NOK"/>
    <n v="-575.24"/>
    <m/>
    <s v="76517.30"/>
  </r>
  <r>
    <n v="500996"/>
    <n v="2025"/>
    <s v="Direkte betaling med ekstern ID TR501466977 er gjennomført og bokført."/>
    <d v="2025-09-16T00:00:00"/>
    <m/>
    <x v="35"/>
    <x v="35"/>
    <m/>
    <m/>
    <n v="20147"/>
    <s v="Visma Software AS"/>
    <m/>
    <m/>
    <x v="4"/>
    <x v="4"/>
    <m/>
    <m/>
    <m/>
    <m/>
    <n v="0"/>
    <s v="Ingen avgiftsbehandling"/>
    <s v="Betaling: Faktura nummer 00699044 fra Visma Software AS. Fakturanr. 00699044."/>
    <n v="-2171.25"/>
    <s v="NOK"/>
    <n v="-2171.25"/>
    <m/>
    <s v="74346.05"/>
  </r>
  <r>
    <n v="1681"/>
    <n v="2025"/>
    <n v="1920"/>
    <d v="2025-09-16T00:00:00"/>
    <m/>
    <x v="35"/>
    <x v="35"/>
    <m/>
    <m/>
    <n v="20033"/>
    <s v="Norgesgruppen ASA"/>
    <m/>
    <m/>
    <x v="0"/>
    <x v="0"/>
    <m/>
    <m/>
    <m/>
    <m/>
    <n v="0"/>
    <s v="Ingen avgiftsbehandling"/>
    <n v="1920"/>
    <n v="-3061.7"/>
    <s v="NOK"/>
    <n v="-3061.7"/>
    <m/>
    <s v="71284.35"/>
  </r>
  <r>
    <n v="1681"/>
    <n v="2025"/>
    <n v="1920"/>
    <d v="2025-09-16T00:00:00"/>
    <m/>
    <x v="35"/>
    <x v="35"/>
    <n v="10031"/>
    <s v="Vipps AS"/>
    <m/>
    <m/>
    <m/>
    <m/>
    <x v="0"/>
    <x v="0"/>
    <m/>
    <m/>
    <m/>
    <m/>
    <n v="0"/>
    <s v="Ingen avgiftsbehandling"/>
    <n v="1920"/>
    <n v="393"/>
    <s v="NOK"/>
    <n v="393"/>
    <m/>
    <s v="71677.35"/>
  </r>
  <r>
    <n v="501008"/>
    <n v="2025"/>
    <s v="Direkte betaling med ekstern ID TR501784421 er gjennomført og bokført."/>
    <d v="2025-09-18T00:00:00"/>
    <m/>
    <x v="35"/>
    <x v="35"/>
    <m/>
    <m/>
    <n v="20029"/>
    <s v="Viken Fiber AS"/>
    <m/>
    <m/>
    <x v="4"/>
    <x v="4"/>
    <m/>
    <m/>
    <m/>
    <m/>
    <n v="0"/>
    <s v="Ingen avgiftsbehandling"/>
    <s v="Betaling: HS tfn. Fakturanr. 25124097."/>
    <n v="-1119"/>
    <s v="NOK"/>
    <n v="-1119"/>
    <m/>
    <s v="70558.35"/>
  </r>
  <r>
    <n v="1680"/>
    <n v="2025"/>
    <s v="Innkommende betaling490368779.pdf"/>
    <d v="2025-09-18T00:00:00"/>
    <m/>
    <x v="35"/>
    <x v="35"/>
    <m/>
    <m/>
    <m/>
    <m/>
    <m/>
    <m/>
    <x v="4"/>
    <x v="4"/>
    <m/>
    <m/>
    <m/>
    <m/>
    <n v="0"/>
    <s v="Ingen avgiftsbehandling"/>
    <s v="Ekstrainnsats 2025"/>
    <n v="30936"/>
    <s v="NOK"/>
    <n v="30936"/>
    <m/>
    <s v="101494.35"/>
  </r>
  <r>
    <n v="501012"/>
    <n v="2025"/>
    <s v="Direkte betaling med ekstern ID TR501937737 er gjennomført og bokført."/>
    <d v="2025-09-22T00:00:00"/>
    <m/>
    <x v="35"/>
    <x v="35"/>
    <m/>
    <m/>
    <n v="20012"/>
    <s v="DNB Livsforsikring AS"/>
    <m/>
    <m/>
    <x v="4"/>
    <x v="4"/>
    <m/>
    <m/>
    <m/>
    <m/>
    <n v="0"/>
    <s v="Ingen avgiftsbehandling"/>
    <s v="Betaling: Faktura nummer F0004358603 fra DNB Livsforsikring AS. Fakturanr. F0004358603."/>
    <n v="-12011.1"/>
    <s v="NOK"/>
    <n v="-12011.1"/>
    <m/>
    <s v="89483.25"/>
  </r>
  <r>
    <n v="1697"/>
    <n v="2025"/>
    <s v="Rubic"/>
    <d v="2025-09-22T00:00:00"/>
    <m/>
    <x v="35"/>
    <x v="35"/>
    <n v="10036"/>
    <s v="Rubic AS"/>
    <m/>
    <m/>
    <m/>
    <m/>
    <x v="0"/>
    <x v="0"/>
    <m/>
    <m/>
    <m/>
    <m/>
    <n v="0"/>
    <s v="Ingen avgiftsbehandling"/>
    <s v="Rubic"/>
    <n v="95397.52"/>
    <s v="NOK"/>
    <n v="95397.52"/>
    <m/>
    <s v="184880.77"/>
  </r>
  <r>
    <n v="1697"/>
    <n v="2025"/>
    <s v="Rubic"/>
    <d v="2025-09-22T00:00:00"/>
    <m/>
    <x v="35"/>
    <x v="35"/>
    <n v="10036"/>
    <s v="Rubic AS"/>
    <m/>
    <m/>
    <m/>
    <m/>
    <x v="0"/>
    <x v="0"/>
    <m/>
    <m/>
    <m/>
    <m/>
    <n v="0"/>
    <s v="Ingen avgiftsbehandling"/>
    <s v="Rubic"/>
    <n v="18605"/>
    <s v="NOK"/>
    <n v="18605"/>
    <m/>
    <s v="203485.77"/>
  </r>
  <r>
    <n v="1769"/>
    <n v="2025"/>
    <s v="FS.pdf"/>
    <d v="2025-09-22T00:00:00"/>
    <m/>
    <x v="35"/>
    <x v="35"/>
    <m/>
    <m/>
    <m/>
    <m/>
    <m/>
    <m/>
    <x v="0"/>
    <x v="0"/>
    <m/>
    <m/>
    <m/>
    <m/>
    <n v="0"/>
    <s v="Ingen avgiftsbehandling"/>
    <s v="FS.pdf"/>
    <n v="3480"/>
    <s v="NOK"/>
    <n v="3480"/>
    <m/>
    <s v="206965.77"/>
  </r>
  <r>
    <n v="1696"/>
    <n v="2025"/>
    <s v="Bærum kommune"/>
    <d v="2025-09-24T00:00:00"/>
    <m/>
    <x v="35"/>
    <x v="35"/>
    <n v="10005"/>
    <s v="Bærum Kommune"/>
    <m/>
    <m/>
    <m/>
    <m/>
    <x v="0"/>
    <x v="0"/>
    <m/>
    <m/>
    <m/>
    <m/>
    <n v="0"/>
    <s v="Ingen avgiftsbehandling"/>
    <s v="Bærum kommune"/>
    <n v="15590"/>
    <s v="NOK"/>
    <n v="15590"/>
    <m/>
    <s v="222555.77"/>
  </r>
  <r>
    <n v="501030"/>
    <n v="2025"/>
    <s v="Direkte betaling med ekstern ID TR505028598 er gjennomført og bokført."/>
    <d v="2025-09-29T00:00:00"/>
    <m/>
    <x v="35"/>
    <x v="35"/>
    <m/>
    <m/>
    <n v="20094"/>
    <s v="Bærum Kommune"/>
    <m/>
    <m/>
    <x v="10"/>
    <x v="10"/>
    <m/>
    <m/>
    <m/>
    <m/>
    <n v="0"/>
    <s v="Ingen avgiftsbehandling"/>
    <s v="Betaling: Faktura nummer 70737874 fra Bærum Kommune. Fakturanr. 70737874."/>
    <n v="-1740"/>
    <s v="NOK"/>
    <n v="-1740"/>
    <m/>
    <s v="220815.77"/>
  </r>
  <r>
    <n v="1776"/>
    <n v="2025"/>
    <s v="Bankavstemming for september"/>
    <d v="2025-09-30T00:00:00"/>
    <m/>
    <x v="35"/>
    <x v="35"/>
    <m/>
    <m/>
    <m/>
    <m/>
    <m/>
    <m/>
    <x v="4"/>
    <x v="4"/>
    <m/>
    <m/>
    <m/>
    <m/>
    <n v="0"/>
    <s v="Ingen avgiftsbehandling"/>
    <s v="Bankgebyr:"/>
    <n v="-117.5"/>
    <s v="NOK"/>
    <n v="-117.5"/>
    <m/>
    <s v="220698.27"/>
  </r>
  <r>
    <n v="1777"/>
    <n v="2025"/>
    <s v="regulering"/>
    <d v="2025-09-30T00:00:00"/>
    <m/>
    <x v="35"/>
    <x v="35"/>
    <m/>
    <m/>
    <m/>
    <m/>
    <m/>
    <m/>
    <x v="0"/>
    <x v="0"/>
    <m/>
    <m/>
    <m/>
    <m/>
    <n v="0"/>
    <s v="Ingen avgiftsbehandling"/>
    <s v="regulering"/>
    <n v="2000"/>
    <s v="NOK"/>
    <n v="2000"/>
    <m/>
    <s v="222698.27"/>
  </r>
  <r>
    <n v="501040"/>
    <n v="2025"/>
    <s v="Direkte betaling med ekstern ID TR509164732 er gjennomført og bokført."/>
    <d v="2025-10-01T00:00:00"/>
    <m/>
    <x v="35"/>
    <x v="35"/>
    <m/>
    <m/>
    <m/>
    <m/>
    <m/>
    <m/>
    <x v="0"/>
    <x v="0"/>
    <m/>
    <m/>
    <m/>
    <m/>
    <n v="0"/>
    <s v="Ingen avgiftsbehandling"/>
    <s v="Betaling: Lønnsbilag 22-2025"/>
    <n v="-73812"/>
    <s v="NOK"/>
    <n v="-73812"/>
    <m/>
    <s v="148886.27"/>
  </r>
  <r>
    <n v="501041"/>
    <n v="2025"/>
    <s v="Direkte betaling med ekstern ID TR509164751 er gjennomført og bokført."/>
    <d v="2025-10-01T00:00:00"/>
    <m/>
    <x v="35"/>
    <x v="35"/>
    <m/>
    <m/>
    <m/>
    <m/>
    <m/>
    <s v="Sofi Kulvik"/>
    <x v="0"/>
    <x v="0"/>
    <m/>
    <m/>
    <m/>
    <m/>
    <n v="0"/>
    <s v="Ingen avgiftsbehandling"/>
    <s v="Lønnsbilag 22-2025"/>
    <n v="-46621"/>
    <s v="NOK"/>
    <n v="-46621"/>
    <m/>
    <s v="102265.27"/>
  </r>
  <r>
    <n v="501042"/>
    <n v="2025"/>
    <s v="Direkte betaling med ekstern ID TR509164752 er gjennomført og bokført."/>
    <d v="2025-10-01T00:00:00"/>
    <m/>
    <x v="35"/>
    <x v="35"/>
    <m/>
    <m/>
    <m/>
    <m/>
    <n v="1223"/>
    <s v="Mads Sundbye"/>
    <x v="0"/>
    <x v="0"/>
    <m/>
    <m/>
    <m/>
    <m/>
    <n v="0"/>
    <s v="Ingen avgiftsbehandling"/>
    <s v="Lønnsbilag 22-2025"/>
    <n v="-2970"/>
    <s v="NOK"/>
    <n v="-2970"/>
    <m/>
    <s v="99295.27"/>
  </r>
  <r>
    <n v="501043"/>
    <n v="2025"/>
    <s v="Direkte betaling med ekstern ID TR509164753 er gjennomført og bokført."/>
    <d v="2025-10-01T00:00:00"/>
    <m/>
    <x v="35"/>
    <x v="35"/>
    <m/>
    <m/>
    <m/>
    <m/>
    <n v="1229"/>
    <s v="Eirik Frisnes Wartiainen"/>
    <x v="0"/>
    <x v="0"/>
    <m/>
    <m/>
    <m/>
    <m/>
    <n v="0"/>
    <s v="Ingen avgiftsbehandling"/>
    <s v="Lønnsbilag 22-2025"/>
    <n v="-34598.36"/>
    <s v="NOK"/>
    <n v="-34598.36"/>
    <m/>
    <s v="64696.91"/>
  </r>
  <r>
    <n v="501044"/>
    <n v="2025"/>
    <s v="Direkte betaling med ekstern ID TR509164754 er gjennomført og bokført."/>
    <d v="2025-10-01T00:00:00"/>
    <m/>
    <x v="35"/>
    <x v="35"/>
    <m/>
    <m/>
    <m/>
    <m/>
    <n v="1239"/>
    <s v="Karen Haug Laukeland"/>
    <x v="0"/>
    <x v="0"/>
    <m/>
    <m/>
    <m/>
    <m/>
    <n v="0"/>
    <s v="Ingen avgiftsbehandling"/>
    <s v="Lønnsbilag 22-2025"/>
    <n v="-5480"/>
    <s v="NOK"/>
    <n v="-5480"/>
    <m/>
    <s v="59216.91"/>
  </r>
  <r>
    <n v="501045"/>
    <n v="2025"/>
    <s v="Direkte betaling med ekstern ID TR509164755 er gjennomført og bokført."/>
    <d v="2025-10-01T00:00:00"/>
    <m/>
    <x v="35"/>
    <x v="35"/>
    <m/>
    <m/>
    <m/>
    <m/>
    <n v="1240"/>
    <s v="Margrethe Hamre Køber"/>
    <x v="0"/>
    <x v="0"/>
    <m/>
    <m/>
    <m/>
    <m/>
    <n v="0"/>
    <s v="Ingen avgiftsbehandling"/>
    <s v="Lønnsbilag 22-2025"/>
    <n v="-1818.75"/>
    <s v="NOK"/>
    <n v="-1818.75"/>
    <m/>
    <s v="57398.16"/>
  </r>
  <r>
    <n v="501046"/>
    <n v="2025"/>
    <s v="Direkte betaling med ekstern ID TR509164756 er gjennomført og bokført."/>
    <d v="2025-10-01T00:00:00"/>
    <m/>
    <x v="35"/>
    <x v="35"/>
    <m/>
    <m/>
    <m/>
    <m/>
    <n v="1245"/>
    <s v="Fredrik Bjørndal"/>
    <x v="0"/>
    <x v="0"/>
    <m/>
    <m/>
    <m/>
    <m/>
    <n v="0"/>
    <s v="Ingen avgiftsbehandling"/>
    <s v="Lønnsbilag 22-2025"/>
    <n v="-5770.5"/>
    <s v="NOK"/>
    <n v="-5770.5"/>
    <m/>
    <s v="51627.66"/>
  </r>
  <r>
    <n v="501047"/>
    <n v="2025"/>
    <s v="Direkte betaling med ekstern ID TR509164757 er gjennomført og bokført."/>
    <d v="2025-10-01T00:00:00"/>
    <m/>
    <x v="35"/>
    <x v="35"/>
    <m/>
    <m/>
    <m/>
    <m/>
    <n v="1248"/>
    <s v="Marius Tveiten"/>
    <x v="0"/>
    <x v="0"/>
    <m/>
    <m/>
    <m/>
    <m/>
    <n v="0"/>
    <s v="Ingen avgiftsbehandling"/>
    <s v="Lønnsbilag 22-2025"/>
    <n v="-4496"/>
    <s v="NOK"/>
    <n v="-4496"/>
    <m/>
    <s v="47131.66"/>
  </r>
  <r>
    <n v="501048"/>
    <n v="2025"/>
    <s v="Direkte betaling med ekstern ID TR509164758 er gjennomført og bokført."/>
    <d v="2025-10-01T00:00:00"/>
    <m/>
    <x v="35"/>
    <x v="35"/>
    <m/>
    <m/>
    <m/>
    <m/>
    <n v="1249"/>
    <s v="Nora Kristiansen"/>
    <x v="0"/>
    <x v="0"/>
    <m/>
    <m/>
    <m/>
    <m/>
    <n v="0"/>
    <s v="Ingen avgiftsbehandling"/>
    <s v="Lønnsbilag 22-2025"/>
    <n v="-6985"/>
    <s v="NOK"/>
    <n v="-6985"/>
    <m/>
    <s v="40146.66"/>
  </r>
  <r>
    <n v="501049"/>
    <n v="2025"/>
    <s v="Direkte betaling med ekstern ID TR509164759 er gjennomført og bokført."/>
    <d v="2025-10-01T00:00:00"/>
    <m/>
    <x v="35"/>
    <x v="35"/>
    <m/>
    <m/>
    <m/>
    <m/>
    <n v="1260"/>
    <s v="Sivert Østberg-Tømmervik"/>
    <x v="0"/>
    <x v="0"/>
    <m/>
    <m/>
    <m/>
    <m/>
    <n v="0"/>
    <s v="Ingen avgiftsbehandling"/>
    <s v="Lønnsbilag 22-2025"/>
    <n v="-7524"/>
    <s v="NOK"/>
    <n v="-7524"/>
    <m/>
    <s v="32622.66"/>
  </r>
  <r>
    <n v="501050"/>
    <n v="2025"/>
    <s v="Direkte betaling med ekstern ID TR509164760 er gjennomført og bokført."/>
    <d v="2025-10-01T00:00:00"/>
    <m/>
    <x v="35"/>
    <x v="35"/>
    <m/>
    <m/>
    <m/>
    <m/>
    <n v="1261"/>
    <s v="Laila Håkonsen"/>
    <x v="0"/>
    <x v="0"/>
    <m/>
    <m/>
    <m/>
    <m/>
    <n v="0"/>
    <s v="Ingen avgiftsbehandling"/>
    <s v="Lønnsbilag 22-2025"/>
    <n v="-5808"/>
    <s v="NOK"/>
    <n v="-5808"/>
    <m/>
    <s v="26814.66"/>
  </r>
  <r>
    <n v="501051"/>
    <n v="2025"/>
    <s v="Direkte betaling med ekstern ID TR509164761 er gjennomført og bokført."/>
    <d v="2025-10-01T00:00:00"/>
    <m/>
    <x v="35"/>
    <x v="35"/>
    <m/>
    <m/>
    <m/>
    <m/>
    <n v="1270"/>
    <s v="Lars Teigland Støre"/>
    <x v="0"/>
    <x v="0"/>
    <m/>
    <m/>
    <m/>
    <m/>
    <n v="0"/>
    <s v="Ingen avgiftsbehandling"/>
    <s v="Lønnsbilag 22-2025"/>
    <n v="-531.25"/>
    <s v="NOK"/>
    <n v="-531.25"/>
    <m/>
    <s v="26283.41"/>
  </r>
  <r>
    <n v="501052"/>
    <n v="2025"/>
    <s v="Direkte betaling med ekstern ID TR509164762 er gjennomført og bokført."/>
    <d v="2025-10-01T00:00:00"/>
    <m/>
    <x v="35"/>
    <x v="35"/>
    <m/>
    <m/>
    <m/>
    <m/>
    <n v="1271"/>
    <s v="Nikolai Hamang"/>
    <x v="0"/>
    <x v="0"/>
    <m/>
    <m/>
    <m/>
    <m/>
    <n v="0"/>
    <s v="Ingen avgiftsbehandling"/>
    <s v="Lønnsbilag 22-2025"/>
    <n v="-1350"/>
    <s v="NOK"/>
    <n v="-1350"/>
    <m/>
    <s v="24933.41"/>
  </r>
  <r>
    <n v="501053"/>
    <n v="2025"/>
    <s v="Direkte betaling med ekstern ID TR509164763 er gjennomført og bokført."/>
    <d v="2025-10-01T00:00:00"/>
    <m/>
    <x v="35"/>
    <x v="35"/>
    <m/>
    <m/>
    <m/>
    <m/>
    <n v="1274"/>
    <s v="Heidi Midtbø Helgesen"/>
    <x v="0"/>
    <x v="0"/>
    <m/>
    <m/>
    <m/>
    <m/>
    <n v="0"/>
    <s v="Ingen avgiftsbehandling"/>
    <s v="Lønnsbilag 22-2025"/>
    <n v="-1672.5"/>
    <s v="NOK"/>
    <n v="-1672.5"/>
    <m/>
    <s v="23260.91"/>
  </r>
  <r>
    <n v="501054"/>
    <n v="2025"/>
    <s v="Direkte betaling med ekstern ID TR509164750 er gjennomført og bokført."/>
    <d v="2025-10-01T00:00:00"/>
    <m/>
    <x v="35"/>
    <x v="35"/>
    <m/>
    <m/>
    <m/>
    <m/>
    <n v="1285"/>
    <s v="Casper Riekeles"/>
    <x v="0"/>
    <x v="0"/>
    <m/>
    <m/>
    <m/>
    <m/>
    <n v="0"/>
    <s v="Ingen avgiftsbehandling"/>
    <s v="Lønnsbilag 22-2025"/>
    <n v="-2328"/>
    <s v="NOK"/>
    <n v="-2328"/>
    <m/>
    <s v="20932.91"/>
  </r>
  <r>
    <n v="501055"/>
    <n v="2025"/>
    <s v="Direkte betaling med ekstern ID TR509164742 er gjennomført og bokført."/>
    <d v="2025-10-01T00:00:00"/>
    <m/>
    <x v="35"/>
    <x v="35"/>
    <m/>
    <m/>
    <m/>
    <m/>
    <n v="1299"/>
    <s v="Katarina Zielinska"/>
    <x v="0"/>
    <x v="0"/>
    <m/>
    <m/>
    <m/>
    <m/>
    <n v="0"/>
    <s v="Ingen avgiftsbehandling"/>
    <s v="Lønnsbilag 22-2025"/>
    <n v="-34650"/>
    <s v="NOK"/>
    <n v="-34650"/>
    <m/>
    <s v="-13717.09"/>
  </r>
  <r>
    <n v="501056"/>
    <n v="2025"/>
    <s v="Direkte betaling med ekstern ID TR509164734 er gjennomført og bokført."/>
    <d v="2025-10-01T00:00:00"/>
    <m/>
    <x v="35"/>
    <x v="35"/>
    <m/>
    <m/>
    <m/>
    <m/>
    <n v="1305"/>
    <s v="Brage Mikkelsen"/>
    <x v="0"/>
    <x v="0"/>
    <m/>
    <m/>
    <m/>
    <m/>
    <n v="0"/>
    <s v="Ingen avgiftsbehandling"/>
    <s v="Lønnsbilag 22-2025"/>
    <n v="-1480"/>
    <s v="NOK"/>
    <n v="-1480"/>
    <m/>
    <s v="-15197.09"/>
  </r>
  <r>
    <n v="501057"/>
    <n v="2025"/>
    <s v="Direkte betaling med ekstern ID TR509164735 er gjennomført og bokført."/>
    <d v="2025-10-01T00:00:00"/>
    <m/>
    <x v="35"/>
    <x v="35"/>
    <m/>
    <m/>
    <m/>
    <m/>
    <n v="1307"/>
    <s v="Ben Craig Simmons"/>
    <x v="0"/>
    <x v="0"/>
    <m/>
    <m/>
    <m/>
    <m/>
    <n v="0"/>
    <s v="Ingen avgiftsbehandling"/>
    <s v="Lønnsbilag 22-2025"/>
    <n v="-27923.5"/>
    <s v="NOK"/>
    <n v="-27923.5"/>
    <m/>
    <s v="-43120.59"/>
  </r>
  <r>
    <n v="501058"/>
    <n v="2025"/>
    <s v="Direkte betaling med ekstern ID TR509164736 er gjennomført og bokført."/>
    <d v="2025-10-01T00:00:00"/>
    <m/>
    <x v="35"/>
    <x v="35"/>
    <m/>
    <m/>
    <m/>
    <m/>
    <n v="1332"/>
    <s v="Morten Hamre Køber"/>
    <x v="0"/>
    <x v="0"/>
    <m/>
    <m/>
    <m/>
    <m/>
    <n v="0"/>
    <s v="Ingen avgiftsbehandling"/>
    <s v="Lønnsbilag 22-2025"/>
    <n v="-1350"/>
    <s v="NOK"/>
    <n v="-1350"/>
    <m/>
    <s v="-44470.59"/>
  </r>
  <r>
    <n v="501059"/>
    <n v="2025"/>
    <s v="Direkte betaling med ekstern ID TR509164737 er gjennomført og bokført."/>
    <d v="2025-10-01T00:00:00"/>
    <m/>
    <x v="35"/>
    <x v="35"/>
    <m/>
    <m/>
    <m/>
    <m/>
    <n v="1334"/>
    <s v="Selma Arikan"/>
    <x v="0"/>
    <x v="0"/>
    <m/>
    <m/>
    <m/>
    <m/>
    <n v="0"/>
    <s v="Ingen avgiftsbehandling"/>
    <s v="Lønnsbilag 22-2025"/>
    <n v="-1972"/>
    <s v="NOK"/>
    <n v="-1972"/>
    <m/>
    <s v="-46442.59"/>
  </r>
  <r>
    <n v="501060"/>
    <n v="2025"/>
    <s v="Direkte betaling med ekstern ID TR509164738 er gjennomført og bokført."/>
    <d v="2025-10-01T00:00:00"/>
    <m/>
    <x v="35"/>
    <x v="35"/>
    <m/>
    <m/>
    <m/>
    <m/>
    <n v="1335"/>
    <s v="Mikkel Holand Gillebo"/>
    <x v="0"/>
    <x v="0"/>
    <m/>
    <m/>
    <m/>
    <m/>
    <n v="0"/>
    <s v="Ingen avgiftsbehandling"/>
    <s v="Lønnsbilag 22-2025"/>
    <n v="-1480"/>
    <s v="NOK"/>
    <n v="-1480"/>
    <m/>
    <s v="-47922.59"/>
  </r>
  <r>
    <n v="501061"/>
    <n v="2025"/>
    <s v="Direkte betaling med ekstern ID TR509164739 er gjennomført og bokført."/>
    <d v="2025-10-01T00:00:00"/>
    <m/>
    <x v="35"/>
    <x v="35"/>
    <m/>
    <m/>
    <m/>
    <m/>
    <n v="1338"/>
    <s v="Nadin Hamed"/>
    <x v="0"/>
    <x v="0"/>
    <m/>
    <m/>
    <m/>
    <m/>
    <n v="0"/>
    <s v="Ingen avgiftsbehandling"/>
    <s v="Lønnsbilag 22-2025"/>
    <n v="-2338"/>
    <s v="NOK"/>
    <n v="-2338"/>
    <m/>
    <s v="-50260.59"/>
  </r>
  <r>
    <n v="501062"/>
    <n v="2025"/>
    <s v="Direkte betaling med ekstern ID TR509164740 er gjennomført og bokført."/>
    <d v="2025-10-01T00:00:00"/>
    <m/>
    <x v="35"/>
    <x v="35"/>
    <m/>
    <m/>
    <m/>
    <m/>
    <n v="134"/>
    <s v="Andreas Kristiansen Olsen"/>
    <x v="0"/>
    <x v="0"/>
    <m/>
    <m/>
    <m/>
    <m/>
    <n v="0"/>
    <s v="Ingen avgiftsbehandling"/>
    <s v="Lønnsbilag 22-2025"/>
    <n v="-5373"/>
    <s v="NOK"/>
    <n v="-5373"/>
    <m/>
    <s v="-55633.59"/>
  </r>
  <r>
    <n v="501063"/>
    <n v="2025"/>
    <s v="Direkte betaling med ekstern ID TR509164741 er gjennomført og bokført."/>
    <d v="2025-10-01T00:00:00"/>
    <m/>
    <x v="35"/>
    <x v="35"/>
    <m/>
    <m/>
    <m/>
    <m/>
    <n v="1341"/>
    <s v="Sondre Harviken"/>
    <x v="0"/>
    <x v="0"/>
    <m/>
    <m/>
    <m/>
    <m/>
    <n v="0"/>
    <s v="Ingen avgiftsbehandling"/>
    <s v="Lønnsbilag 22-2025"/>
    <n v="-3520"/>
    <s v="NOK"/>
    <n v="-3520"/>
    <m/>
    <s v="-59153.59"/>
  </r>
  <r>
    <n v="501064"/>
    <n v="2025"/>
    <s v="Direkte betaling med ekstern ID TR509164733 er gjennomført og bokført."/>
    <d v="2025-10-01T00:00:00"/>
    <m/>
    <x v="35"/>
    <x v="35"/>
    <m/>
    <m/>
    <m/>
    <m/>
    <n v="1342"/>
    <s v="Artem Kovrovskii"/>
    <x v="0"/>
    <x v="0"/>
    <m/>
    <m/>
    <m/>
    <m/>
    <n v="0"/>
    <s v="Ingen avgiftsbehandling"/>
    <s v="Lønnsbilag 22-2025"/>
    <n v="-1918"/>
    <s v="NOK"/>
    <n v="-1918"/>
    <m/>
    <s v="-61071.59"/>
  </r>
  <r>
    <n v="501065"/>
    <n v="2025"/>
    <s v="Direkte betaling med ekstern ID TR509164743 er gjennomført og bokført."/>
    <d v="2025-10-01T00:00:00"/>
    <m/>
    <x v="35"/>
    <x v="35"/>
    <m/>
    <m/>
    <m/>
    <m/>
    <n v="1343"/>
    <s v="Andreas Romark Nilsen"/>
    <x v="0"/>
    <x v="0"/>
    <m/>
    <m/>
    <m/>
    <m/>
    <n v="0"/>
    <s v="Ingen avgiftsbehandling"/>
    <s v="Lønnsbilag 22-2025"/>
    <n v="-11193"/>
    <s v="NOK"/>
    <n v="-11193"/>
    <m/>
    <s v="-72264.59"/>
  </r>
  <r>
    <n v="501066"/>
    <n v="2025"/>
    <s v="Direkte betaling med ekstern ID TR509164744 er gjennomført og bokført."/>
    <d v="2025-10-01T00:00:00"/>
    <m/>
    <x v="35"/>
    <x v="35"/>
    <m/>
    <m/>
    <m/>
    <m/>
    <n v="1345"/>
    <s v="Eskil Nakstad"/>
    <x v="0"/>
    <x v="0"/>
    <m/>
    <m/>
    <m/>
    <m/>
    <n v="0"/>
    <s v="Ingen avgiftsbehandling"/>
    <s v="Lønnsbilag 22-2025"/>
    <n v="-1120"/>
    <s v="NOK"/>
    <n v="-1120"/>
    <m/>
    <s v="-73384.59"/>
  </r>
  <r>
    <n v="501067"/>
    <n v="2025"/>
    <s v="Direkte betaling med ekstern ID TR509164745 er gjennomført og bokført."/>
    <d v="2025-10-01T00:00:00"/>
    <m/>
    <x v="35"/>
    <x v="35"/>
    <m/>
    <m/>
    <m/>
    <m/>
    <n v="1346"/>
    <s v="Emil Smith Gjerde"/>
    <x v="0"/>
    <x v="0"/>
    <m/>
    <m/>
    <m/>
    <m/>
    <n v="0"/>
    <s v="Ingen avgiftsbehandling"/>
    <s v="Lønnsbilag 22-2025"/>
    <n v="-1120"/>
    <s v="NOK"/>
    <n v="-1120"/>
    <m/>
    <s v="-74504.59"/>
  </r>
  <r>
    <n v="501068"/>
    <n v="2025"/>
    <s v="Direkte betaling med ekstern ID TR509164746 er gjennomført og bokført."/>
    <d v="2025-10-01T00:00:00"/>
    <m/>
    <x v="35"/>
    <x v="35"/>
    <m/>
    <m/>
    <m/>
    <m/>
    <n v="1347"/>
    <s v="Selma Svege"/>
    <x v="0"/>
    <x v="0"/>
    <m/>
    <m/>
    <m/>
    <m/>
    <n v="0"/>
    <s v="Ingen avgiftsbehandling"/>
    <s v="Lønnsbilag 22-2025"/>
    <n v="-797.75"/>
    <s v="NOK"/>
    <n v="-797.75"/>
    <m/>
    <s v="-75302.34"/>
  </r>
  <r>
    <n v="501069"/>
    <n v="2025"/>
    <s v="Direkte betaling med ekstern ID TR509164747 er gjennomført og bokført."/>
    <d v="2025-10-01T00:00:00"/>
    <m/>
    <x v="35"/>
    <x v="35"/>
    <m/>
    <m/>
    <m/>
    <m/>
    <n v="1348"/>
    <s v="Anders Lagesen"/>
    <x v="0"/>
    <x v="0"/>
    <m/>
    <m/>
    <m/>
    <m/>
    <n v="0"/>
    <s v="Ingen avgiftsbehandling"/>
    <s v="Lønnsbilag 22-2025"/>
    <n v="-7800"/>
    <s v="NOK"/>
    <n v="-7800"/>
    <m/>
    <s v="-83102.34"/>
  </r>
  <r>
    <n v="501070"/>
    <n v="2025"/>
    <s v="Direkte betaling med ekstern ID TR509164748 er gjennomført og bokført."/>
    <d v="2025-10-01T00:00:00"/>
    <m/>
    <x v="35"/>
    <x v="35"/>
    <m/>
    <m/>
    <m/>
    <m/>
    <n v="156"/>
    <s v="Eskil Kvam"/>
    <x v="0"/>
    <x v="0"/>
    <m/>
    <m/>
    <m/>
    <m/>
    <n v="0"/>
    <s v="Ingen avgiftsbehandling"/>
    <s v="Lønnsbilag 22-2025"/>
    <n v="-3450"/>
    <s v="NOK"/>
    <n v="-3450"/>
    <m/>
    <s v="-86552.34"/>
  </r>
  <r>
    <n v="501071"/>
    <n v="2025"/>
    <s v="Direkte betaling med ekstern ID TR509164749 er gjennomført og bokført."/>
    <d v="2025-10-01T00:00:00"/>
    <m/>
    <x v="35"/>
    <x v="35"/>
    <m/>
    <m/>
    <m/>
    <m/>
    <n v="77"/>
    <s v="Christopher Dehn"/>
    <x v="0"/>
    <x v="0"/>
    <m/>
    <m/>
    <m/>
    <m/>
    <n v="0"/>
    <s v="Ingen avgiftsbehandling"/>
    <s v="Lønnsbilag 22-2025"/>
    <n v="-16691.5"/>
    <s v="NOK"/>
    <n v="-16691.5"/>
    <m/>
    <s v="-103243.84"/>
  </r>
  <r>
    <n v="1812"/>
    <n v="2025"/>
    <s v="Bankavstemming for oktober"/>
    <d v="2025-10-01T00:00:00"/>
    <m/>
    <x v="35"/>
    <x v="35"/>
    <m/>
    <m/>
    <m/>
    <m/>
    <m/>
    <m/>
    <x v="4"/>
    <x v="4"/>
    <m/>
    <m/>
    <m/>
    <m/>
    <n v="0"/>
    <s v="Ingen avgiftsbehandling"/>
    <s v="Bankgebyr: for foretak 00984495358"/>
    <n v="-3456.2"/>
    <s v="NOK"/>
    <n v="-3456.2"/>
    <m/>
    <s v="-106700.04"/>
  </r>
  <r>
    <n v="1813"/>
    <n v="2025"/>
    <s v="Kontoreguleringer"/>
    <d v="2025-10-01T00:00:00"/>
    <m/>
    <x v="35"/>
    <x v="35"/>
    <m/>
    <m/>
    <m/>
    <m/>
    <m/>
    <m/>
    <x v="0"/>
    <x v="0"/>
    <m/>
    <m/>
    <m/>
    <m/>
    <n v="0"/>
    <s v="Ingen avgiftsbehandling"/>
    <s v="Kontoreguleringer"/>
    <n v="-108749.58"/>
    <s v="NOK"/>
    <n v="-108749.58"/>
    <m/>
    <s v="-215449.62"/>
  </r>
  <r>
    <n v="1813"/>
    <n v="2025"/>
    <s v="Kontoreguleringer"/>
    <d v="2025-10-01T00:00:00"/>
    <m/>
    <x v="35"/>
    <x v="35"/>
    <m/>
    <m/>
    <m/>
    <m/>
    <m/>
    <m/>
    <x v="0"/>
    <x v="0"/>
    <m/>
    <m/>
    <m/>
    <m/>
    <n v="0"/>
    <s v="Ingen avgiftsbehandling"/>
    <s v="Kontoreguleringer"/>
    <n v="85784.89"/>
    <s v="NOK"/>
    <n v="85784.89"/>
    <m/>
    <s v="-129664.73"/>
  </r>
  <r>
    <n v="1813"/>
    <n v="2025"/>
    <s v="Kontoreguleringer"/>
    <d v="2025-10-01T00:00:00"/>
    <m/>
    <x v="35"/>
    <x v="35"/>
    <m/>
    <m/>
    <m/>
    <m/>
    <m/>
    <m/>
    <x v="0"/>
    <x v="0"/>
    <m/>
    <m/>
    <m/>
    <m/>
    <n v="0"/>
    <s v="Ingen avgiftsbehandling"/>
    <s v="Kontoreguleringer"/>
    <n v="56487"/>
    <s v="NOK"/>
    <n v="56487"/>
    <m/>
    <s v="-73177.73"/>
  </r>
  <r>
    <n v="1813"/>
    <n v="2025"/>
    <s v="Kontoreguleringer"/>
    <d v="2025-10-01T00:00:00"/>
    <m/>
    <x v="35"/>
    <x v="35"/>
    <m/>
    <m/>
    <m/>
    <m/>
    <m/>
    <m/>
    <x v="0"/>
    <x v="0"/>
    <m/>
    <m/>
    <m/>
    <m/>
    <n v="0"/>
    <s v="Ingen avgiftsbehandling"/>
    <s v="Kontoreguleringer"/>
    <n v="46575"/>
    <s v="NOK"/>
    <n v="46575"/>
    <m/>
    <s v="-26602.73"/>
  </r>
  <r>
    <n v="1813"/>
    <n v="2025"/>
    <s v="Kontoreguleringer"/>
    <d v="2025-10-01T00:00:00"/>
    <m/>
    <x v="35"/>
    <x v="35"/>
    <m/>
    <m/>
    <m/>
    <m/>
    <m/>
    <m/>
    <x v="0"/>
    <x v="0"/>
    <m/>
    <m/>
    <m/>
    <m/>
    <n v="0"/>
    <s v="Ingen avgiftsbehandling"/>
    <s v="Kontoreguleringer"/>
    <n v="46501.51"/>
    <s v="NOK"/>
    <n v="46501.51"/>
    <m/>
    <s v="19898.78"/>
  </r>
  <r>
    <n v="1813"/>
    <n v="2025"/>
    <s v="Kontoreguleringer"/>
    <d v="2025-10-01T00:00:00"/>
    <m/>
    <x v="35"/>
    <x v="35"/>
    <m/>
    <m/>
    <m/>
    <m/>
    <m/>
    <m/>
    <x v="0"/>
    <x v="0"/>
    <m/>
    <m/>
    <m/>
    <m/>
    <n v="0"/>
    <s v="Ingen avgiftsbehandling"/>
    <s v="Kontoreguleringer"/>
    <n v="26243.33"/>
    <s v="NOK"/>
    <n v="26243.33"/>
    <m/>
    <s v="46142.11"/>
  </r>
  <r>
    <n v="1813"/>
    <n v="2025"/>
    <s v="Kontoreguleringer"/>
    <d v="2025-10-01T00:00:00"/>
    <m/>
    <x v="35"/>
    <x v="35"/>
    <m/>
    <m/>
    <m/>
    <m/>
    <m/>
    <m/>
    <x v="0"/>
    <x v="0"/>
    <m/>
    <m/>
    <m/>
    <m/>
    <n v="0"/>
    <s v="Ingen avgiftsbehandling"/>
    <s v="Kontoreguleringer"/>
    <n v="24249.24"/>
    <s v="NOK"/>
    <n v="24249.24"/>
    <m/>
    <s v="70391.35"/>
  </r>
  <r>
    <n v="1813"/>
    <n v="2025"/>
    <s v="Kontoreguleringer"/>
    <d v="2025-10-01T00:00:00"/>
    <m/>
    <x v="35"/>
    <x v="35"/>
    <m/>
    <m/>
    <m/>
    <m/>
    <m/>
    <m/>
    <x v="0"/>
    <x v="0"/>
    <m/>
    <m/>
    <m/>
    <m/>
    <n v="0"/>
    <s v="Ingen avgiftsbehandling"/>
    <s v="Kontoreguleringer"/>
    <n v="-6962.5"/>
    <s v="NOK"/>
    <n v="-6962.5"/>
    <m/>
    <s v="63428.85"/>
  </r>
  <r>
    <n v="1814"/>
    <n v="2025"/>
    <s v="Vipps"/>
    <d v="2025-10-01T00:00:00"/>
    <m/>
    <x v="35"/>
    <x v="35"/>
    <n v="10031"/>
    <s v="Vipps AS"/>
    <m/>
    <m/>
    <m/>
    <m/>
    <x v="0"/>
    <x v="0"/>
    <m/>
    <m/>
    <m/>
    <m/>
    <n v="0"/>
    <s v="Ingen avgiftsbehandling"/>
    <s v="Vipps"/>
    <n v="589.5"/>
    <s v="NOK"/>
    <n v="589.5"/>
    <m/>
    <s v="64018.35"/>
  </r>
  <r>
    <n v="1813"/>
    <n v="2025"/>
    <s v="Kontoreguleringer"/>
    <d v="2025-10-02T00:00:00"/>
    <m/>
    <x v="35"/>
    <x v="35"/>
    <m/>
    <m/>
    <m/>
    <m/>
    <m/>
    <m/>
    <x v="0"/>
    <x v="0"/>
    <m/>
    <m/>
    <m/>
    <m/>
    <n v="0"/>
    <s v="Ingen avgiftsbehandling"/>
    <s v="Kontoreguleringer"/>
    <n v="-10000"/>
    <s v="NOK"/>
    <n v="-10000"/>
    <m/>
    <s v="54018.35"/>
  </r>
  <r>
    <n v="1813"/>
    <n v="2025"/>
    <s v="Kontoreguleringer"/>
    <d v="2025-10-02T00:00:00"/>
    <m/>
    <x v="35"/>
    <x v="35"/>
    <m/>
    <m/>
    <m/>
    <m/>
    <m/>
    <m/>
    <x v="0"/>
    <x v="0"/>
    <m/>
    <m/>
    <m/>
    <m/>
    <n v="0"/>
    <s v="Ingen avgiftsbehandling"/>
    <s v="Kontoreguleringer"/>
    <n v="20278"/>
    <s v="NOK"/>
    <n v="20278"/>
    <m/>
    <s v="74296.35"/>
  </r>
  <r>
    <n v="1813"/>
    <n v="2025"/>
    <s v="Kontoreguleringer"/>
    <d v="2025-10-02T00:00:00"/>
    <m/>
    <x v="35"/>
    <x v="35"/>
    <m/>
    <m/>
    <m/>
    <m/>
    <m/>
    <m/>
    <x v="0"/>
    <x v="0"/>
    <m/>
    <m/>
    <m/>
    <m/>
    <n v="0"/>
    <s v="Ingen avgiftsbehandling"/>
    <s v="Kontoreguleringer"/>
    <n v="12370"/>
    <s v="NOK"/>
    <n v="12370"/>
    <m/>
    <s v="86666.35"/>
  </r>
  <r>
    <n v="1813"/>
    <n v="2025"/>
    <s v="Kontoreguleringer"/>
    <d v="2025-10-02T00:00:00"/>
    <m/>
    <x v="35"/>
    <x v="35"/>
    <m/>
    <m/>
    <m/>
    <m/>
    <m/>
    <m/>
    <x v="0"/>
    <x v="0"/>
    <m/>
    <m/>
    <m/>
    <m/>
    <n v="0"/>
    <s v="Ingen avgiftsbehandling"/>
    <s v="Kontoreguleringer"/>
    <n v="3321"/>
    <s v="NOK"/>
    <n v="3321"/>
    <m/>
    <s v="89987.35"/>
  </r>
  <r>
    <n v="1813"/>
    <n v="2025"/>
    <s v="Kontoreguleringer"/>
    <d v="2025-10-02T00:00:00"/>
    <m/>
    <x v="35"/>
    <x v="35"/>
    <m/>
    <m/>
    <m/>
    <m/>
    <m/>
    <m/>
    <x v="0"/>
    <x v="0"/>
    <m/>
    <m/>
    <m/>
    <m/>
    <n v="0"/>
    <s v="Ingen avgiftsbehandling"/>
    <s v="Kontoreguleringer"/>
    <n v="3232"/>
    <s v="NOK"/>
    <n v="3232"/>
    <m/>
    <s v="93219.35"/>
  </r>
  <r>
    <n v="1813"/>
    <n v="2025"/>
    <s v="Kontoreguleringer"/>
    <d v="2025-10-02T00:00:00"/>
    <m/>
    <x v="35"/>
    <x v="35"/>
    <m/>
    <m/>
    <m/>
    <m/>
    <m/>
    <m/>
    <x v="0"/>
    <x v="0"/>
    <m/>
    <m/>
    <m/>
    <m/>
    <n v="0"/>
    <s v="Ingen avgiftsbehandling"/>
    <s v="Kontoreguleringer"/>
    <n v="2883"/>
    <s v="NOK"/>
    <n v="2883"/>
    <m/>
    <s v="96102.35"/>
  </r>
  <r>
    <n v="1814"/>
    <n v="2025"/>
    <s v="Vipps"/>
    <d v="2025-10-02T00:00:00"/>
    <m/>
    <x v="35"/>
    <x v="35"/>
    <n v="10031"/>
    <s v="Vipps AS"/>
    <m/>
    <m/>
    <m/>
    <m/>
    <x v="0"/>
    <x v="0"/>
    <m/>
    <m/>
    <m/>
    <m/>
    <n v="0"/>
    <s v="Ingen avgiftsbehandling"/>
    <s v="Vipps"/>
    <n v="393"/>
    <s v="NOK"/>
    <n v="393"/>
    <m/>
    <s v="96495.35"/>
  </r>
  <r>
    <n v="1814"/>
    <n v="2025"/>
    <s v="Vipps"/>
    <d v="2025-10-03T00:00:00"/>
    <m/>
    <x v="35"/>
    <x v="35"/>
    <n v="10031"/>
    <s v="Vipps AS"/>
    <m/>
    <m/>
    <m/>
    <m/>
    <x v="0"/>
    <x v="0"/>
    <m/>
    <m/>
    <m/>
    <m/>
    <n v="0"/>
    <s v="Ingen avgiftsbehandling"/>
    <s v="Vipps"/>
    <n v="196.5"/>
    <s v="NOK"/>
    <n v="196.5"/>
    <m/>
    <s v="96691.85"/>
  </r>
  <r>
    <n v="1899"/>
    <n v="2025"/>
    <s v="invoice (12).pdf"/>
    <d v="2025-10-06T00:00:00"/>
    <m/>
    <x v="35"/>
    <x v="35"/>
    <m/>
    <m/>
    <m/>
    <m/>
    <m/>
    <m/>
    <x v="4"/>
    <x v="4"/>
    <m/>
    <m/>
    <m/>
    <m/>
    <n v="0"/>
    <s v="Ingen avgiftsbehandling"/>
    <s v="invoice (12).pdf"/>
    <n v="-168.75"/>
    <s v="NOK"/>
    <n v="-168.75"/>
    <m/>
    <s v="96523.10"/>
  </r>
  <r>
    <n v="501075"/>
    <n v="2025"/>
    <s v="Direkte betaling med ekstern ID TR508911397 er gjennomført og bokført."/>
    <d v="2025-10-07T00:00:00"/>
    <m/>
    <x v="35"/>
    <x v="35"/>
    <m/>
    <m/>
    <n v="20035"/>
    <s v="Steadyreadygo Banaszkiewicz"/>
    <m/>
    <m/>
    <x v="0"/>
    <x v="0"/>
    <m/>
    <m/>
    <m/>
    <m/>
    <n v="0"/>
    <s v="Ingen avgiftsbehandling"/>
    <s v="Betaling: VS: Fakture for vaske. Fakturanr. 1184."/>
    <n v="-14250"/>
    <s v="NOK"/>
    <n v="-14250"/>
    <m/>
    <s v="82273.10"/>
  </r>
  <r>
    <n v="1814"/>
    <n v="2025"/>
    <s v="Vipps"/>
    <d v="2025-10-07T00:00:00"/>
    <m/>
    <x v="35"/>
    <x v="35"/>
    <n v="10031"/>
    <s v="Vipps AS"/>
    <m/>
    <m/>
    <m/>
    <m/>
    <x v="0"/>
    <x v="0"/>
    <m/>
    <m/>
    <m/>
    <m/>
    <n v="0"/>
    <s v="Ingen avgiftsbehandling"/>
    <s v="Vipps"/>
    <n v="393"/>
    <s v="NOK"/>
    <n v="393"/>
    <m/>
    <s v="82666.10"/>
  </r>
  <r>
    <n v="1816"/>
    <n v="2025"/>
    <m/>
    <d v="2025-10-08T00:00:00"/>
    <m/>
    <x v="35"/>
    <x v="35"/>
    <n v="10036"/>
    <s v="Rubic AS"/>
    <m/>
    <m/>
    <m/>
    <m/>
    <x v="0"/>
    <x v="0"/>
    <m/>
    <m/>
    <m/>
    <m/>
    <n v="0"/>
    <s v="Ingen avgiftsbehandling"/>
    <m/>
    <n v="15541.38"/>
    <s v="NOK"/>
    <n v="15541.38"/>
    <m/>
    <s v="98207.48"/>
  </r>
  <r>
    <n v="1816"/>
    <n v="2025"/>
    <m/>
    <d v="2025-10-08T00:00:00"/>
    <m/>
    <x v="35"/>
    <x v="35"/>
    <n v="10036"/>
    <s v="Rubic AS"/>
    <m/>
    <m/>
    <m/>
    <m/>
    <x v="0"/>
    <x v="0"/>
    <m/>
    <m/>
    <m/>
    <m/>
    <n v="0"/>
    <s v="Ingen avgiftsbehandling"/>
    <m/>
    <n v="725"/>
    <s v="NOK"/>
    <n v="725"/>
    <m/>
    <s v="98932.48"/>
  </r>
  <r>
    <n v="1816"/>
    <n v="2025"/>
    <m/>
    <d v="2025-10-08T00:00:00"/>
    <m/>
    <x v="35"/>
    <x v="35"/>
    <n v="10031"/>
    <s v="Vipps AS"/>
    <m/>
    <m/>
    <m/>
    <m/>
    <x v="0"/>
    <x v="0"/>
    <m/>
    <m/>
    <m/>
    <m/>
    <n v="0"/>
    <s v="Ingen avgiftsbehandling"/>
    <m/>
    <n v="196.5"/>
    <s v="NOK"/>
    <n v="196.5"/>
    <m/>
    <s v="99128.98"/>
  </r>
  <r>
    <n v="1620"/>
    <n v="2025"/>
    <s v="micro.pdf"/>
    <d v="2025-10-09T00:00:00"/>
    <m/>
    <x v="35"/>
    <x v="35"/>
    <m/>
    <m/>
    <m/>
    <m/>
    <m/>
    <m/>
    <x v="4"/>
    <x v="4"/>
    <m/>
    <m/>
    <m/>
    <m/>
    <n v="0"/>
    <s v="Ingen avgiftsbehandling"/>
    <s v="micro.pdf"/>
    <n v="-20"/>
    <s v="NOK"/>
    <n v="-20"/>
    <m/>
    <s v="99108.98"/>
  </r>
  <r>
    <n v="1857"/>
    <n v="2025"/>
    <m/>
    <d v="2025-10-09T00:00:00"/>
    <m/>
    <x v="35"/>
    <x v="35"/>
    <n v="10031"/>
    <s v="Vipps AS"/>
    <m/>
    <m/>
    <m/>
    <m/>
    <x v="0"/>
    <x v="0"/>
    <m/>
    <m/>
    <m/>
    <m/>
    <n v="0"/>
    <s v="Ingen avgiftsbehandling"/>
    <m/>
    <n v="393"/>
    <s v="NOK"/>
    <n v="393"/>
    <m/>
    <s v="99501.98"/>
  </r>
  <r>
    <n v="1901"/>
    <n v="2025"/>
    <s v="Vipps"/>
    <d v="2025-10-13T00:00:00"/>
    <m/>
    <x v="35"/>
    <x v="35"/>
    <n v="10031"/>
    <s v="Vipps AS"/>
    <m/>
    <m/>
    <m/>
    <m/>
    <x v="0"/>
    <x v="0"/>
    <m/>
    <m/>
    <m/>
    <m/>
    <n v="0"/>
    <s v="Ingen avgiftsbehandling"/>
    <s v="Vipps"/>
    <n v="195.52"/>
    <s v="NOK"/>
    <n v="195.52"/>
    <m/>
    <s v="99697.50"/>
  </r>
  <r>
    <n v="1901"/>
    <n v="2025"/>
    <s v="Vipps"/>
    <d v="2025-10-13T00:00:00"/>
    <m/>
    <x v="35"/>
    <x v="35"/>
    <n v="10031"/>
    <s v="Vipps AS"/>
    <m/>
    <m/>
    <m/>
    <m/>
    <x v="0"/>
    <x v="0"/>
    <m/>
    <m/>
    <m/>
    <m/>
    <n v="0"/>
    <s v="Ingen avgiftsbehandling"/>
    <s v="Vipps"/>
    <n v="393"/>
    <s v="NOK"/>
    <n v="393"/>
    <m/>
    <s v="100090.50"/>
  </r>
  <r>
    <n v="1902"/>
    <n v="2025"/>
    <s v="Betaling: Faktura nummer 1157 til Bærum Kommune (10005/20094)"/>
    <d v="2025-10-13T00:00:00"/>
    <m/>
    <x v="35"/>
    <x v="35"/>
    <n v="10005"/>
    <s v="Bærum Kommune"/>
    <m/>
    <m/>
    <m/>
    <s v="Sofi Kulvik"/>
    <x v="4"/>
    <x v="4"/>
    <m/>
    <m/>
    <m/>
    <m/>
    <n v="0"/>
    <s v="Ingen avgiftsbehandling"/>
    <s v="Betaling: Faktura nummer 1157 til Bærum Kommune (10005/20094)"/>
    <n v="10000"/>
    <s v="NOK"/>
    <n v="10000"/>
    <m/>
    <s v="110090.50"/>
  </r>
  <r>
    <n v="501089"/>
    <n v="2025"/>
    <s v="Direkte betaling med ekstern ID TR509611382 er gjennomført og bokført."/>
    <d v="2025-10-14T00:00:00"/>
    <m/>
    <x v="35"/>
    <x v="35"/>
    <m/>
    <m/>
    <n v="20195"/>
    <s v="Domeneshop AS"/>
    <m/>
    <m/>
    <x v="4"/>
    <x v="4"/>
    <m/>
    <m/>
    <m/>
    <m/>
    <n v="0"/>
    <s v="Ingen avgiftsbehandling"/>
    <s v="Betaling: Faktura nummer 5141105 fra Domeneshop AS. Fakturanr. 5141105."/>
    <n v="-568"/>
    <s v="NOK"/>
    <n v="-568"/>
    <m/>
    <s v="109522.50"/>
  </r>
  <r>
    <n v="501090"/>
    <n v="2025"/>
    <s v="Direkte betaling med ekstern ID TR509611383 er gjennomført og bokført."/>
    <d v="2025-10-14T00:00:00"/>
    <m/>
    <x v="35"/>
    <x v="35"/>
    <m/>
    <m/>
    <n v="20001"/>
    <s v="B&amp;g Regnskap AS"/>
    <m/>
    <m/>
    <x v="4"/>
    <x v="4"/>
    <m/>
    <m/>
    <m/>
    <m/>
    <n v="0"/>
    <s v="Ingen avgiftsbehandling"/>
    <s v="Betaling: Faktura nummer 103692 fra B&amp;g Regnskap AS. Fakturanr. 103692."/>
    <n v="-23375"/>
    <s v="NOK"/>
    <n v="-23375"/>
    <m/>
    <s v="86147.50"/>
  </r>
  <r>
    <n v="1901"/>
    <n v="2025"/>
    <s v="Vipps"/>
    <d v="2025-10-14T00:00:00"/>
    <m/>
    <x v="35"/>
    <x v="35"/>
    <n v="10031"/>
    <s v="Vipps AS"/>
    <m/>
    <m/>
    <m/>
    <m/>
    <x v="0"/>
    <x v="0"/>
    <m/>
    <m/>
    <m/>
    <m/>
    <n v="0"/>
    <s v="Ingen avgiftsbehandling"/>
    <s v="Vipps"/>
    <n v="196.5"/>
    <s v="NOK"/>
    <n v="196.5"/>
    <m/>
    <s v="86344.00"/>
  </r>
  <r>
    <n v="501109"/>
    <n v="2025"/>
    <s v="Direkte betaling med ekstern ID TR510783911 er gjennomført og bokført."/>
    <d v="2025-10-15T00:00:00"/>
    <m/>
    <x v="35"/>
    <x v="35"/>
    <m/>
    <m/>
    <n v="20004"/>
    <s v="Talkmore AS"/>
    <m/>
    <m/>
    <x v="4"/>
    <x v="4"/>
    <m/>
    <m/>
    <m/>
    <m/>
    <n v="0"/>
    <s v="Ingen avgiftsbehandling"/>
    <s v="Betaling: Fwd: Faktura fra Talkmore. Fakturanr. 57649875."/>
    <n v="-573.75"/>
    <s v="NOK"/>
    <n v="-573.75"/>
    <m/>
    <s v="85770.25"/>
  </r>
  <r>
    <n v="1901"/>
    <n v="2025"/>
    <s v="Vipps"/>
    <d v="2025-10-15T00:00:00"/>
    <m/>
    <x v="35"/>
    <x v="35"/>
    <n v="10031"/>
    <s v="Vipps AS"/>
    <m/>
    <m/>
    <m/>
    <m/>
    <x v="0"/>
    <x v="0"/>
    <m/>
    <m/>
    <m/>
    <m/>
    <n v="0"/>
    <s v="Ingen avgiftsbehandling"/>
    <s v="Vipps"/>
    <n v="255.45"/>
    <s v="NOK"/>
    <n v="255.45"/>
    <m/>
    <s v="86025.70"/>
  </r>
  <r>
    <n v="1903"/>
    <n v="2025"/>
    <s v="LAM 2025 - fordeling.pdf"/>
    <d v="2025-10-16T00:00:00"/>
    <m/>
    <x v="35"/>
    <x v="35"/>
    <m/>
    <m/>
    <m/>
    <m/>
    <m/>
    <m/>
    <x v="4"/>
    <x v="4"/>
    <m/>
    <m/>
    <m/>
    <m/>
    <n v="0"/>
    <s v="Ingen avgiftsbehandling"/>
    <s v="LAM 2025 - fordeling.pdf"/>
    <n v="354579"/>
    <s v="NOK"/>
    <n v="354579"/>
    <m/>
    <s v="440604.70"/>
  </r>
  <r>
    <n v="1925"/>
    <n v="2025"/>
    <s v="HS kurs, Elin K"/>
    <d v="2025-10-20T00:00:00"/>
    <m/>
    <x v="35"/>
    <x v="35"/>
    <m/>
    <m/>
    <n v="20075"/>
    <s v="Elin Kristiansen"/>
    <m/>
    <m/>
    <x v="4"/>
    <x v="4"/>
    <m/>
    <m/>
    <m/>
    <m/>
    <n v="0"/>
    <s v="Ingen avgiftsbehandling"/>
    <s v="Betaling: HS kurs, Elin K. Fakturanr. 454372975 BIR samling."/>
    <n v="-2255"/>
    <s v="NOK"/>
    <n v="-2255"/>
    <m/>
    <s v="438349.70"/>
  </r>
  <r>
    <n v="501119"/>
    <n v="2025"/>
    <s v="Direkte betaling med ekstern ID TR510729324 er gjennomført og bokført."/>
    <d v="2025-10-20T00:00:00"/>
    <m/>
    <x v="35"/>
    <x v="35"/>
    <m/>
    <m/>
    <n v="20012"/>
    <s v="DNB Livsforsikring AS"/>
    <m/>
    <m/>
    <x v="4"/>
    <x v="4"/>
    <m/>
    <m/>
    <m/>
    <m/>
    <n v="0"/>
    <s v="Ingen avgiftsbehandling"/>
    <s v="Betaling: Faktura nummer F0004386389 fra DNB Livsforsikring AS. Fakturanr. F0004386389."/>
    <n v="-4923.28"/>
    <s v="NOK"/>
    <n v="-4923.28"/>
    <m/>
    <s v="433426.42"/>
  </r>
  <r>
    <n v="501123"/>
    <n v="2025"/>
    <s v="Direkte betaling med ekstern ID TR512019457 er gjennomført og bokført."/>
    <d v="2025-10-21T00:00:00"/>
    <m/>
    <x v="35"/>
    <x v="35"/>
    <m/>
    <m/>
    <n v="20029"/>
    <s v="Viken Fiber AS"/>
    <m/>
    <m/>
    <x v="4"/>
    <x v="4"/>
    <m/>
    <m/>
    <m/>
    <m/>
    <n v="0"/>
    <s v="Ingen avgiftsbehandling"/>
    <s v="Betaling: HS, telefon. Fakturanr. 25393280."/>
    <n v="-1119"/>
    <s v="NOK"/>
    <n v="-1119"/>
    <m/>
    <s v="432307.42"/>
  </r>
  <r>
    <n v="1963"/>
    <n v="2025"/>
    <s v="Innkommende betaling501699653.pdf"/>
    <d v="2025-10-22T00:00:00"/>
    <m/>
    <x v="35"/>
    <x v="35"/>
    <n v="10036"/>
    <s v="Rubic AS"/>
    <m/>
    <m/>
    <m/>
    <m/>
    <x v="0"/>
    <x v="0"/>
    <m/>
    <m/>
    <m/>
    <m/>
    <n v="0"/>
    <s v="Ingen avgiftsbehandling"/>
    <s v="Innkommende betaling501699653.pdf"/>
    <n v="74577.289999999994"/>
    <s v="NOK"/>
    <n v="74577.289999999994"/>
    <m/>
    <s v="506884.71"/>
  </r>
  <r>
    <n v="1944"/>
    <n v="2025"/>
    <s v="VS: HS vask"/>
    <d v="2025-10-27T00:00:00"/>
    <m/>
    <x v="35"/>
    <x v="35"/>
    <m/>
    <m/>
    <m/>
    <m/>
    <m/>
    <m/>
    <x v="4"/>
    <x v="4"/>
    <m/>
    <m/>
    <m/>
    <m/>
    <n v="0"/>
    <s v="Ingen avgiftsbehandling"/>
    <s v="VS: HS vask"/>
    <n v="-307.12"/>
    <s v="NOK"/>
    <n v="-307.12"/>
    <m/>
    <s v="506577.59"/>
  </r>
  <r>
    <n v="501130"/>
    <n v="2025"/>
    <s v="Direkte betaling med ekstern ID TR513488236 er gjennomført og bokført."/>
    <d v="2025-10-27T00:00:00"/>
    <m/>
    <x v="35"/>
    <x v="35"/>
    <m/>
    <m/>
    <n v="20097"/>
    <s v="Tripletex AS"/>
    <m/>
    <m/>
    <x v="4"/>
    <x v="4"/>
    <m/>
    <m/>
    <m/>
    <m/>
    <n v="0"/>
    <s v="Ingen avgiftsbehandling"/>
    <s v="Betaling: Faktura nummer 2718572 fra Tripletex AS. Fakturanr. 2718572."/>
    <n v="-8201.2999999999993"/>
    <s v="NOK"/>
    <n v="-8201.2999999999993"/>
    <m/>
    <s v="498376.29"/>
  </r>
  <r>
    <n v="501131"/>
    <n v="2025"/>
    <s v="Direkte betaling med ekstern ID TR510729325 er gjennomført og bokført."/>
    <d v="2025-10-27T00:00:00"/>
    <m/>
    <x v="35"/>
    <x v="35"/>
    <m/>
    <m/>
    <n v="20011"/>
    <s v="Telenor Norge AS"/>
    <m/>
    <m/>
    <x v="4"/>
    <x v="4"/>
    <m/>
    <m/>
    <m/>
    <m/>
    <n v="0"/>
    <s v="Ingen avgiftsbehandling"/>
    <s v="Betaling: Faktura nummer 5510006664132 fra Telenor Norge AS. Fakturanr. 5510006664132."/>
    <n v="-195"/>
    <s v="NOK"/>
    <n v="-195"/>
    <m/>
    <s v="498181.29"/>
  </r>
  <r>
    <n v="1999"/>
    <n v="2025"/>
    <s v="Møte HS"/>
    <d v="2025-10-30T00:00:00"/>
    <m/>
    <x v="35"/>
    <x v="35"/>
    <m/>
    <m/>
    <m/>
    <m/>
    <m/>
    <m/>
    <x v="4"/>
    <x v="4"/>
    <m/>
    <m/>
    <m/>
    <m/>
    <n v="0"/>
    <s v="Ingen avgiftsbehandling"/>
    <s v="Møte HS"/>
    <n v="-228"/>
    <s v="NOK"/>
    <n v="-228"/>
    <m/>
    <s v="497953.29"/>
  </r>
  <r>
    <n v="1998"/>
    <n v="2025"/>
    <s v="HS møte"/>
    <d v="2025-10-30T00:00:00"/>
    <m/>
    <x v="35"/>
    <x v="35"/>
    <m/>
    <m/>
    <m/>
    <m/>
    <m/>
    <m/>
    <x v="4"/>
    <x v="4"/>
    <m/>
    <m/>
    <m/>
    <m/>
    <n v="0"/>
    <s v="Ingen avgiftsbehandling"/>
    <s v="HS møte"/>
    <n v="-216.19"/>
    <s v="NOK"/>
    <n v="-216.19"/>
    <m/>
    <s v="497737.10"/>
  </r>
  <r>
    <n v="501142"/>
    <n v="2025"/>
    <s v="Direkte betaling med ekstern ID TR514946970 er gjennomført og bokført."/>
    <d v="2025-10-31T00:00:00"/>
    <m/>
    <x v="35"/>
    <x v="35"/>
    <m/>
    <m/>
    <n v="20208"/>
    <s v="Rubic AS"/>
    <m/>
    <m/>
    <x v="4"/>
    <x v="4"/>
    <m/>
    <m/>
    <m/>
    <m/>
    <n v="0"/>
    <s v="Ingen avgiftsbehandling"/>
    <s v="Betaling: Faktura nummer 18089 fra Rubic AS. Fakturanr. 18089."/>
    <n v="-272.26"/>
    <s v="NOK"/>
    <n v="-272.26"/>
    <m/>
    <s v="497464.84"/>
  </r>
  <r>
    <n v="2021"/>
    <n v="2025"/>
    <n v="1920"/>
    <d v="2025-10-31T00:00:00"/>
    <m/>
    <x v="35"/>
    <x v="35"/>
    <m/>
    <m/>
    <m/>
    <m/>
    <m/>
    <m/>
    <x v="0"/>
    <x v="0"/>
    <m/>
    <m/>
    <m/>
    <m/>
    <n v="0"/>
    <s v="Ingen avgiftsbehandling"/>
    <n v="1920"/>
    <n v="-46766"/>
    <s v="NOK"/>
    <n v="-46766"/>
    <m/>
    <s v="450698.84"/>
  </r>
  <r>
    <n v="2021"/>
    <n v="2025"/>
    <n v="1920"/>
    <d v="2025-10-31T00:00:00"/>
    <m/>
    <x v="35"/>
    <x v="35"/>
    <m/>
    <m/>
    <m/>
    <m/>
    <m/>
    <m/>
    <x v="0"/>
    <x v="0"/>
    <m/>
    <m/>
    <m/>
    <m/>
    <n v="0"/>
    <s v="Ingen avgiftsbehandling"/>
    <n v="1920"/>
    <n v="-42887"/>
    <s v="NOK"/>
    <n v="-42887"/>
    <m/>
    <s v="407811.84"/>
  </r>
  <r>
    <n v="2021"/>
    <n v="2025"/>
    <n v="1920"/>
    <d v="2025-10-31T00:00:00"/>
    <m/>
    <x v="35"/>
    <x v="35"/>
    <m/>
    <m/>
    <m/>
    <m/>
    <m/>
    <m/>
    <x v="0"/>
    <x v="0"/>
    <m/>
    <m/>
    <m/>
    <m/>
    <n v="0"/>
    <s v="Ingen avgiftsbehandling"/>
    <n v="1920"/>
    <n v="-12943"/>
    <s v="NOK"/>
    <n v="-12943"/>
    <m/>
    <s v="394868.84"/>
  </r>
  <r>
    <n v="2021"/>
    <n v="2025"/>
    <n v="1920"/>
    <d v="2025-10-31T00:00:00"/>
    <m/>
    <x v="35"/>
    <x v="35"/>
    <n v="10031"/>
    <s v="Vipps AS"/>
    <m/>
    <m/>
    <m/>
    <m/>
    <x v="0"/>
    <x v="0"/>
    <m/>
    <m/>
    <m/>
    <m/>
    <n v="0"/>
    <s v="Ingen avgiftsbehandling"/>
    <n v="1920"/>
    <n v="589.5"/>
    <s v="NOK"/>
    <n v="589.5"/>
    <m/>
    <s v="395458.34"/>
  </r>
  <r>
    <n v="2021"/>
    <n v="2025"/>
    <n v="1920"/>
    <d v="2025-10-31T00:00:00"/>
    <m/>
    <x v="35"/>
    <x v="35"/>
    <m/>
    <m/>
    <m/>
    <m/>
    <m/>
    <m/>
    <x v="4"/>
    <x v="4"/>
    <m/>
    <m/>
    <m/>
    <m/>
    <n v="0"/>
    <s v="Ingen avgiftsbehandling"/>
    <n v="1920"/>
    <n v="-115"/>
    <s v="NOK"/>
    <n v="-115"/>
    <m/>
    <s v="395343.34"/>
  </r>
  <r>
    <n v="2036"/>
    <n v="2025"/>
    <m/>
    <d v="2025-10-31T00:00:00"/>
    <m/>
    <x v="35"/>
    <x v="35"/>
    <m/>
    <m/>
    <m/>
    <m/>
    <m/>
    <m/>
    <x v="0"/>
    <x v="0"/>
    <m/>
    <m/>
    <m/>
    <m/>
    <n v="0"/>
    <s v="Ingen avgiftsbehandling"/>
    <m/>
    <n v="-1950"/>
    <s v="NOK"/>
    <n v="-1950"/>
    <m/>
    <s v="393393.34"/>
  </r>
  <r>
    <n v="501148"/>
    <n v="2025"/>
    <s v="Direkte betaling med ekstern ID TR518447043 er gjennomført og bokført."/>
    <d v="2025-11-03T00:00:00"/>
    <m/>
    <x v="35"/>
    <x v="35"/>
    <m/>
    <m/>
    <m/>
    <m/>
    <m/>
    <s v="Sofi Kulvik"/>
    <x v="0"/>
    <x v="0"/>
    <m/>
    <m/>
    <m/>
    <m/>
    <n v="0"/>
    <s v="Ingen avgiftsbehandling"/>
    <s v="Lønnsbilag 23-2025"/>
    <n v="-47066.46"/>
    <s v="NOK"/>
    <n v="-47066.46"/>
    <m/>
    <s v="346326.88"/>
  </r>
  <r>
    <n v="501149"/>
    <n v="2025"/>
    <s v="Direkte betaling med ekstern ID TR518447042 er gjennomført og bokført."/>
    <d v="2025-11-03T00:00:00"/>
    <m/>
    <x v="35"/>
    <x v="35"/>
    <m/>
    <m/>
    <m/>
    <m/>
    <n v="1223"/>
    <s v="Mads Sundbye"/>
    <x v="0"/>
    <x v="0"/>
    <m/>
    <m/>
    <m/>
    <m/>
    <n v="0"/>
    <s v="Ingen avgiftsbehandling"/>
    <s v="Lønnsbilag 23-2025"/>
    <n v="-1518"/>
    <s v="NOK"/>
    <n v="-1518"/>
    <m/>
    <s v="344808.88"/>
  </r>
  <r>
    <n v="501150"/>
    <n v="2025"/>
    <s v="Direkte betaling med ekstern ID TR518447041 er gjennomført og bokført."/>
    <d v="2025-11-03T00:00:00"/>
    <m/>
    <x v="35"/>
    <x v="35"/>
    <m/>
    <m/>
    <m/>
    <m/>
    <n v="1229"/>
    <s v="Eirik Frisnes Wartiainen"/>
    <x v="0"/>
    <x v="0"/>
    <m/>
    <m/>
    <m/>
    <m/>
    <n v="0"/>
    <s v="Ingen avgiftsbehandling"/>
    <s v="Lønnsbilag 23-2025"/>
    <n v="-30242"/>
    <s v="NOK"/>
    <n v="-30242"/>
    <m/>
    <s v="314566.88"/>
  </r>
  <r>
    <n v="501151"/>
    <n v="2025"/>
    <s v="Direkte betaling med ekstern ID TR518447040 er gjennomført og bokført."/>
    <d v="2025-11-03T00:00:00"/>
    <m/>
    <x v="35"/>
    <x v="35"/>
    <m/>
    <m/>
    <m/>
    <m/>
    <n v="1239"/>
    <s v="Karen Haug Laukeland"/>
    <x v="0"/>
    <x v="0"/>
    <m/>
    <m/>
    <m/>
    <m/>
    <n v="0"/>
    <s v="Ingen avgiftsbehandling"/>
    <s v="Lønnsbilag 23-2025"/>
    <n v="-4941"/>
    <s v="NOK"/>
    <n v="-4941"/>
    <m/>
    <s v="309625.88"/>
  </r>
  <r>
    <n v="501152"/>
    <n v="2025"/>
    <s v="Direkte betaling med ekstern ID TR518447039 er gjennomført og bokført."/>
    <d v="2025-11-03T00:00:00"/>
    <m/>
    <x v="35"/>
    <x v="35"/>
    <m/>
    <m/>
    <m/>
    <m/>
    <n v="1240"/>
    <s v="Margrethe Hamre Køber"/>
    <x v="0"/>
    <x v="0"/>
    <m/>
    <m/>
    <m/>
    <m/>
    <n v="0"/>
    <s v="Ingen avgiftsbehandling"/>
    <s v="Lønnsbilag 23-2025"/>
    <n v="-3281.25"/>
    <s v="NOK"/>
    <n v="-3281.25"/>
    <m/>
    <s v="306344.63"/>
  </r>
  <r>
    <n v="501153"/>
    <n v="2025"/>
    <s v="Direkte betaling med ekstern ID TR518447038 er gjennomført og bokført."/>
    <d v="2025-11-03T00:00:00"/>
    <m/>
    <x v="35"/>
    <x v="35"/>
    <m/>
    <m/>
    <m/>
    <m/>
    <n v="1245"/>
    <s v="Fredrik Bjørndal"/>
    <x v="0"/>
    <x v="0"/>
    <m/>
    <m/>
    <m/>
    <m/>
    <n v="0"/>
    <s v="Ingen avgiftsbehandling"/>
    <s v="Lønnsbilag 23-2025"/>
    <n v="-5619.5"/>
    <s v="NOK"/>
    <n v="-5619.5"/>
    <m/>
    <s v="300725.13"/>
  </r>
  <r>
    <n v="501154"/>
    <n v="2025"/>
    <s v="Direkte betaling med ekstern ID TR518447037 er gjennomført og bokført."/>
    <d v="2025-11-03T00:00:00"/>
    <m/>
    <x v="35"/>
    <x v="35"/>
    <m/>
    <m/>
    <m/>
    <m/>
    <n v="1248"/>
    <s v="Marius Tveiten"/>
    <x v="0"/>
    <x v="0"/>
    <m/>
    <m/>
    <m/>
    <m/>
    <n v="0"/>
    <s v="Ingen avgiftsbehandling"/>
    <s v="Lønnsbilag 23-2025"/>
    <n v="-2884"/>
    <s v="NOK"/>
    <n v="-2884"/>
    <m/>
    <s v="297841.13"/>
  </r>
  <r>
    <n v="501155"/>
    <n v="2025"/>
    <s v="Direkte betaling med ekstern ID TR518447036 er gjennomført og bokført."/>
    <d v="2025-11-03T00:00:00"/>
    <m/>
    <x v="35"/>
    <x v="35"/>
    <m/>
    <m/>
    <m/>
    <m/>
    <n v="1249"/>
    <s v="Nora Kristiansen"/>
    <x v="0"/>
    <x v="0"/>
    <m/>
    <m/>
    <m/>
    <m/>
    <n v="0"/>
    <s v="Ingen avgiftsbehandling"/>
    <s v="Lønnsbilag 23-2025"/>
    <n v="-4599"/>
    <s v="NOK"/>
    <n v="-4599"/>
    <m/>
    <s v="293242.13"/>
  </r>
  <r>
    <n v="501156"/>
    <n v="2025"/>
    <s v="Direkte betaling med ekstern ID TR518447035 er gjennomført og bokført."/>
    <d v="2025-11-03T00:00:00"/>
    <m/>
    <x v="35"/>
    <x v="35"/>
    <m/>
    <m/>
    <m/>
    <m/>
    <n v="1260"/>
    <s v="Sivert Østberg-Tømmervik"/>
    <x v="0"/>
    <x v="0"/>
    <m/>
    <m/>
    <m/>
    <m/>
    <n v="0"/>
    <s v="Ingen avgiftsbehandling"/>
    <s v="Lønnsbilag 23-2025"/>
    <n v="-7240"/>
    <s v="NOK"/>
    <n v="-7240"/>
    <m/>
    <s v="286002.13"/>
  </r>
  <r>
    <n v="501157"/>
    <n v="2025"/>
    <s v="Direkte betaling med ekstern ID TR518447034 er gjennomført og bokført."/>
    <d v="2025-11-03T00:00:00"/>
    <m/>
    <x v="35"/>
    <x v="35"/>
    <m/>
    <m/>
    <m/>
    <m/>
    <n v="1261"/>
    <s v="Laila Håkonsen"/>
    <x v="0"/>
    <x v="0"/>
    <m/>
    <m/>
    <m/>
    <m/>
    <n v="0"/>
    <s v="Ingen avgiftsbehandling"/>
    <s v="Lønnsbilag 23-2025"/>
    <n v="-4400"/>
    <s v="NOK"/>
    <n v="-4400"/>
    <m/>
    <s v="281602.13"/>
  </r>
  <r>
    <n v="501158"/>
    <n v="2025"/>
    <s v="Direkte betaling med ekstern ID TR518447033 er gjennomført og bokført."/>
    <d v="2025-11-03T00:00:00"/>
    <m/>
    <x v="35"/>
    <x v="35"/>
    <m/>
    <m/>
    <m/>
    <m/>
    <n v="1270"/>
    <s v="Lars Teigland Støre"/>
    <x v="0"/>
    <x v="0"/>
    <m/>
    <m/>
    <m/>
    <m/>
    <n v="0"/>
    <s v="Ingen avgiftsbehandling"/>
    <s v="Lønnsbilag 23-2025"/>
    <n v="-2975"/>
    <s v="NOK"/>
    <n v="-2975"/>
    <m/>
    <s v="278627.13"/>
  </r>
  <r>
    <n v="501159"/>
    <n v="2025"/>
    <s v="Direkte betaling med ekstern ID TR518447032 er gjennomført og bokført."/>
    <d v="2025-11-03T00:00:00"/>
    <m/>
    <x v="35"/>
    <x v="35"/>
    <m/>
    <m/>
    <m/>
    <m/>
    <n v="1271"/>
    <s v="Nikolai Hamang"/>
    <x v="0"/>
    <x v="0"/>
    <m/>
    <m/>
    <m/>
    <m/>
    <n v="0"/>
    <s v="Ingen avgiftsbehandling"/>
    <s v="Lønnsbilag 23-2025"/>
    <n v="-2430"/>
    <s v="NOK"/>
    <n v="-2430"/>
    <m/>
    <s v="276197.13"/>
  </r>
  <r>
    <n v="501160"/>
    <n v="2025"/>
    <s v="Direkte betaling med ekstern ID TR518447023 er gjennomført og bokført."/>
    <d v="2025-11-03T00:00:00"/>
    <m/>
    <x v="35"/>
    <x v="35"/>
    <m/>
    <m/>
    <m/>
    <m/>
    <n v="1274"/>
    <s v="Heidi Midtbø Helgesen"/>
    <x v="0"/>
    <x v="0"/>
    <m/>
    <m/>
    <m/>
    <m/>
    <n v="0"/>
    <s v="Ingen avgiftsbehandling"/>
    <s v="Lønnsbilag 23-2025"/>
    <n v="-3225.75"/>
    <s v="NOK"/>
    <n v="-3225.75"/>
    <m/>
    <s v="272971.38"/>
  </r>
  <r>
    <n v="501161"/>
    <n v="2025"/>
    <s v="Direkte betaling med ekstern ID TR518447031 er gjennomført og bokført."/>
    <d v="2025-11-03T00:00:00"/>
    <m/>
    <x v="35"/>
    <x v="35"/>
    <m/>
    <m/>
    <m/>
    <m/>
    <n v="1285"/>
    <s v="Casper Riekeles"/>
    <x v="0"/>
    <x v="0"/>
    <m/>
    <m/>
    <m/>
    <m/>
    <n v="0"/>
    <s v="Ingen avgiftsbehandling"/>
    <s v="Lønnsbilag 23-2025"/>
    <n v="-3059"/>
    <s v="NOK"/>
    <n v="-3059"/>
    <m/>
    <s v="269912.38"/>
  </r>
  <r>
    <n v="501162"/>
    <n v="2025"/>
    <s v="Direkte betaling med ekstern ID TR518447012 er gjennomført og bokført."/>
    <d v="2025-11-03T00:00:00"/>
    <m/>
    <x v="35"/>
    <x v="35"/>
    <m/>
    <m/>
    <m/>
    <m/>
    <n v="1299"/>
    <s v="Katarina Zielinska"/>
    <x v="0"/>
    <x v="0"/>
    <m/>
    <m/>
    <m/>
    <m/>
    <n v="0"/>
    <s v="Ingen avgiftsbehandling"/>
    <s v="Lønnsbilag 23-2025"/>
    <n v="-34650"/>
    <s v="NOK"/>
    <n v="-34650"/>
    <m/>
    <s v="235262.38"/>
  </r>
  <r>
    <n v="501163"/>
    <n v="2025"/>
    <s v="Direkte betaling med ekstern ID TR518447013 er gjennomført og bokført."/>
    <d v="2025-11-03T00:00:00"/>
    <m/>
    <x v="35"/>
    <x v="35"/>
    <m/>
    <m/>
    <m/>
    <m/>
    <n v="1303"/>
    <s v="Tess Negusse"/>
    <x v="0"/>
    <x v="0"/>
    <m/>
    <m/>
    <m/>
    <m/>
    <n v="0"/>
    <s v="Ingen avgiftsbehandling"/>
    <s v="Lønnsbilag 23-2025"/>
    <n v="-6600"/>
    <s v="NOK"/>
    <n v="-6600"/>
    <m/>
    <s v="228662.38"/>
  </r>
  <r>
    <n v="501164"/>
    <n v="2025"/>
    <s v="Direkte betaling med ekstern ID TR518447014 er gjennomført og bokført."/>
    <d v="2025-11-03T00:00:00"/>
    <m/>
    <x v="35"/>
    <x v="35"/>
    <m/>
    <m/>
    <m/>
    <m/>
    <n v="1307"/>
    <s v="Ben Craig Simmons"/>
    <x v="0"/>
    <x v="0"/>
    <m/>
    <m/>
    <m/>
    <m/>
    <n v="0"/>
    <s v="Ingen avgiftsbehandling"/>
    <s v="Lønnsbilag 23-2025"/>
    <n v="-27923.5"/>
    <s v="NOK"/>
    <n v="-27923.5"/>
    <m/>
    <s v="200738.88"/>
  </r>
  <r>
    <n v="501165"/>
    <n v="2025"/>
    <s v="Direkte betaling med ekstern ID TR518447015 er gjennomført og bokført."/>
    <d v="2025-11-03T00:00:00"/>
    <m/>
    <x v="35"/>
    <x v="35"/>
    <m/>
    <m/>
    <m/>
    <m/>
    <n v="1332"/>
    <s v="Morten Hamre Køber"/>
    <x v="0"/>
    <x v="0"/>
    <m/>
    <m/>
    <m/>
    <m/>
    <n v="0"/>
    <s v="Ingen avgiftsbehandling"/>
    <s v="Lønnsbilag 23-2025"/>
    <n v="-1520"/>
    <s v="NOK"/>
    <n v="-1520"/>
    <m/>
    <s v="199218.88"/>
  </r>
  <r>
    <n v="501166"/>
    <n v="2025"/>
    <s v="Direkte betaling med ekstern ID TR518447016 er gjennomført og bokført."/>
    <d v="2025-11-03T00:00:00"/>
    <m/>
    <x v="35"/>
    <x v="35"/>
    <m/>
    <m/>
    <m/>
    <m/>
    <n v="1334"/>
    <s v="Selma Arikan"/>
    <x v="0"/>
    <x v="0"/>
    <m/>
    <m/>
    <m/>
    <m/>
    <n v="0"/>
    <s v="Ingen avgiftsbehandling"/>
    <s v="Lønnsbilag 23-2025"/>
    <n v="-1620"/>
    <s v="NOK"/>
    <n v="-1620"/>
    <m/>
    <s v="197598.88"/>
  </r>
  <r>
    <n v="501167"/>
    <n v="2025"/>
    <s v="Direkte betaling med ekstern ID TR518447017 er gjennomført og bokført."/>
    <d v="2025-11-03T00:00:00"/>
    <m/>
    <x v="35"/>
    <x v="35"/>
    <m/>
    <m/>
    <m/>
    <m/>
    <n v="1335"/>
    <s v="Mikkel Holand Gillebo"/>
    <x v="0"/>
    <x v="0"/>
    <m/>
    <m/>
    <m/>
    <m/>
    <n v="0"/>
    <s v="Ingen avgiftsbehandling"/>
    <s v="Lønnsbilag 23-2025"/>
    <n v="-1280"/>
    <s v="NOK"/>
    <n v="-1280"/>
    <m/>
    <s v="196318.88"/>
  </r>
  <r>
    <n v="501168"/>
    <n v="2025"/>
    <s v="Direkte betaling med ekstern ID TR518447018 er gjennomført og bokført."/>
    <d v="2025-11-03T00:00:00"/>
    <m/>
    <x v="35"/>
    <x v="35"/>
    <m/>
    <m/>
    <m/>
    <m/>
    <n v="1338"/>
    <s v="Nadin Hamed"/>
    <x v="0"/>
    <x v="0"/>
    <m/>
    <m/>
    <m/>
    <m/>
    <n v="0"/>
    <s v="Ingen avgiftsbehandling"/>
    <s v="Lønnsbilag 23-2025"/>
    <n v="-5034.3999999999996"/>
    <s v="NOK"/>
    <n v="-5034.3999999999996"/>
    <m/>
    <s v="191284.48"/>
  </r>
  <r>
    <n v="501169"/>
    <n v="2025"/>
    <s v="Direkte betaling med ekstern ID TR518447019 er gjennomført og bokført."/>
    <d v="2025-11-03T00:00:00"/>
    <m/>
    <x v="35"/>
    <x v="35"/>
    <m/>
    <m/>
    <m/>
    <m/>
    <n v="134"/>
    <s v="Andreas Kristiansen Olsen"/>
    <x v="0"/>
    <x v="0"/>
    <m/>
    <m/>
    <m/>
    <m/>
    <n v="0"/>
    <s v="Ingen avgiftsbehandling"/>
    <s v="Lønnsbilag 23-2025"/>
    <n v="-5457"/>
    <s v="NOK"/>
    <n v="-5457"/>
    <m/>
    <s v="185827.48"/>
  </r>
  <r>
    <n v="501170"/>
    <n v="2025"/>
    <s v="Direkte betaling med ekstern ID TR518447020 er gjennomført og bokført."/>
    <d v="2025-11-03T00:00:00"/>
    <m/>
    <x v="35"/>
    <x v="35"/>
    <m/>
    <m/>
    <m/>
    <m/>
    <n v="1340"/>
    <s v="Bernhard Trygve Wielgolaski Rynning"/>
    <x v="0"/>
    <x v="0"/>
    <m/>
    <m/>
    <m/>
    <m/>
    <n v="0"/>
    <s v="Ingen avgiftsbehandling"/>
    <s v="Lønnsbilag 23-2025"/>
    <n v="-6200"/>
    <s v="NOK"/>
    <n v="-6200"/>
    <m/>
    <s v="179627.48"/>
  </r>
  <r>
    <n v="501171"/>
    <n v="2025"/>
    <s v="Direkte betaling med ekstern ID TR518447021 er gjennomført og bokført."/>
    <d v="2025-11-03T00:00:00"/>
    <m/>
    <x v="35"/>
    <x v="35"/>
    <m/>
    <m/>
    <m/>
    <m/>
    <n v="1341"/>
    <s v="Sondre Harviken"/>
    <x v="0"/>
    <x v="0"/>
    <m/>
    <m/>
    <m/>
    <m/>
    <n v="0"/>
    <s v="Ingen avgiftsbehandling"/>
    <s v="Lønnsbilag 23-2025"/>
    <n v="-2788"/>
    <s v="NOK"/>
    <n v="-2788"/>
    <m/>
    <s v="176839.48"/>
  </r>
  <r>
    <n v="501172"/>
    <n v="2025"/>
    <s v="Direkte betaling med ekstern ID TR518447022 er gjennomført og bokført."/>
    <d v="2025-11-03T00:00:00"/>
    <m/>
    <x v="35"/>
    <x v="35"/>
    <m/>
    <m/>
    <m/>
    <m/>
    <n v="1342"/>
    <s v="Artem Kovrovskii"/>
    <x v="0"/>
    <x v="0"/>
    <m/>
    <m/>
    <m/>
    <m/>
    <n v="0"/>
    <s v="Ingen avgiftsbehandling"/>
    <s v="Lønnsbilag 23-2025"/>
    <n v="-1781"/>
    <s v="NOK"/>
    <n v="-1781"/>
    <m/>
    <s v="175058.48"/>
  </r>
  <r>
    <n v="501173"/>
    <n v="2025"/>
    <s v="Direkte betaling med ekstern ID TR518447011 er gjennomført og bokført."/>
    <d v="2025-11-03T00:00:00"/>
    <m/>
    <x v="35"/>
    <x v="35"/>
    <m/>
    <m/>
    <m/>
    <m/>
    <n v="1343"/>
    <s v="Andreas Romark Nilsen"/>
    <x v="0"/>
    <x v="0"/>
    <m/>
    <m/>
    <m/>
    <m/>
    <n v="0"/>
    <s v="Ingen avgiftsbehandling"/>
    <s v="Lønnsbilag 23-2025"/>
    <n v="-12331"/>
    <s v="NOK"/>
    <n v="-12331"/>
    <m/>
    <s v="162727.48"/>
  </r>
  <r>
    <n v="501174"/>
    <n v="2025"/>
    <s v="Direkte betaling med ekstern ID TR518447024 er gjennomført og bokført."/>
    <d v="2025-11-03T00:00:00"/>
    <m/>
    <x v="35"/>
    <x v="35"/>
    <m/>
    <m/>
    <m/>
    <m/>
    <n v="1345"/>
    <s v="Eskil Nakstad"/>
    <x v="0"/>
    <x v="0"/>
    <m/>
    <m/>
    <m/>
    <m/>
    <n v="0"/>
    <s v="Ingen avgiftsbehandling"/>
    <s v="Lønnsbilag 23-2025"/>
    <n v="-1960"/>
    <s v="NOK"/>
    <n v="-1960"/>
    <m/>
    <s v="160767.48"/>
  </r>
  <r>
    <n v="501175"/>
    <n v="2025"/>
    <s v="Direkte betaling med ekstern ID TR518447025 er gjennomført og bokført."/>
    <d v="2025-11-03T00:00:00"/>
    <m/>
    <x v="35"/>
    <x v="35"/>
    <m/>
    <m/>
    <m/>
    <m/>
    <n v="1346"/>
    <s v="Emil Smith Gjerde"/>
    <x v="0"/>
    <x v="0"/>
    <m/>
    <m/>
    <m/>
    <m/>
    <n v="0"/>
    <s v="Ingen avgiftsbehandling"/>
    <s v="Lønnsbilag 23-2025"/>
    <n v="-2240"/>
    <s v="NOK"/>
    <n v="-2240"/>
    <m/>
    <s v="158527.48"/>
  </r>
  <r>
    <n v="501176"/>
    <n v="2025"/>
    <s v="Direkte betaling med ekstern ID TR518447026 er gjennomført og bokført."/>
    <d v="2025-11-03T00:00:00"/>
    <m/>
    <x v="35"/>
    <x v="35"/>
    <m/>
    <m/>
    <m/>
    <m/>
    <n v="1347"/>
    <s v="Selma Svege"/>
    <x v="0"/>
    <x v="0"/>
    <m/>
    <m/>
    <m/>
    <m/>
    <n v="0"/>
    <s v="Ingen avgiftsbehandling"/>
    <s v="Lønnsbilag 23-2025"/>
    <n v="-1031.5"/>
    <s v="NOK"/>
    <n v="-1031.5"/>
    <m/>
    <s v="157495.98"/>
  </r>
  <r>
    <n v="501177"/>
    <n v="2025"/>
    <s v="Direkte betaling med ekstern ID TR518447027 er gjennomført og bokført."/>
    <d v="2025-11-03T00:00:00"/>
    <m/>
    <x v="35"/>
    <x v="35"/>
    <m/>
    <m/>
    <m/>
    <m/>
    <n v="1348"/>
    <s v="Anders Lagesen"/>
    <x v="0"/>
    <x v="0"/>
    <m/>
    <m/>
    <m/>
    <m/>
    <n v="0"/>
    <s v="Ingen avgiftsbehandling"/>
    <s v="Lønnsbilag 23-2025"/>
    <n v="-7016"/>
    <s v="NOK"/>
    <n v="-7016"/>
    <m/>
    <s v="150479.98"/>
  </r>
  <r>
    <n v="501178"/>
    <n v="2025"/>
    <s v="Direkte betaling med ekstern ID TR518447028 er gjennomført og bokført."/>
    <d v="2025-11-03T00:00:00"/>
    <m/>
    <x v="35"/>
    <x v="35"/>
    <m/>
    <m/>
    <m/>
    <m/>
    <n v="1351"/>
    <s v="Johan Wiklund"/>
    <x v="0"/>
    <x v="0"/>
    <m/>
    <m/>
    <m/>
    <m/>
    <n v="0"/>
    <s v="Ingen avgiftsbehandling"/>
    <s v="Lønnsbilag 23-2025"/>
    <n v="-5250"/>
    <s v="NOK"/>
    <n v="-5250"/>
    <m/>
    <s v="145229.98"/>
  </r>
  <r>
    <n v="501179"/>
    <n v="2025"/>
    <s v="Direkte betaling med ekstern ID TR518447029 er gjennomført og bokført."/>
    <d v="2025-11-03T00:00:00"/>
    <m/>
    <x v="35"/>
    <x v="35"/>
    <m/>
    <m/>
    <m/>
    <m/>
    <n v="156"/>
    <s v="Eskil Kvam"/>
    <x v="0"/>
    <x v="0"/>
    <m/>
    <m/>
    <m/>
    <m/>
    <n v="0"/>
    <s v="Ingen avgiftsbehandling"/>
    <s v="Lønnsbilag 23-2025"/>
    <n v="-2185"/>
    <s v="NOK"/>
    <n v="-2185"/>
    <m/>
    <s v="143044.98"/>
  </r>
  <r>
    <n v="501180"/>
    <n v="2025"/>
    <s v="Direkte betaling med ekstern ID TR518447030 er gjennomført og bokført."/>
    <d v="2025-11-03T00:00:00"/>
    <m/>
    <x v="35"/>
    <x v="35"/>
    <m/>
    <m/>
    <m/>
    <m/>
    <n v="77"/>
    <s v="Christopher Dehn"/>
    <x v="0"/>
    <x v="0"/>
    <m/>
    <m/>
    <m/>
    <m/>
    <n v="0"/>
    <s v="Ingen avgiftsbehandling"/>
    <s v="Lønnsbilag 23-2025"/>
    <n v="-20151.7"/>
    <s v="NOK"/>
    <n v="-20151.7"/>
    <m/>
    <s v="122893.28"/>
  </r>
  <r>
    <n v="501182"/>
    <n v="2025"/>
    <s v="Direkte betaling med ekstern ID TR518447010 er gjennomført og bokført."/>
    <d v="2025-11-03T00:00:00"/>
    <m/>
    <x v="35"/>
    <x v="35"/>
    <m/>
    <m/>
    <m/>
    <m/>
    <m/>
    <m/>
    <x v="0"/>
    <x v="0"/>
    <m/>
    <m/>
    <m/>
    <m/>
    <n v="0"/>
    <s v="Ingen avgiftsbehandling"/>
    <s v="Betaling: Lønnsbilag 23-2025"/>
    <n v="-86077"/>
    <s v="NOK"/>
    <n v="-86077"/>
    <m/>
    <s v="36816.28"/>
  </r>
  <r>
    <n v="2101"/>
    <n v="2025"/>
    <m/>
    <d v="2025-11-03T00:00:00"/>
    <m/>
    <x v="35"/>
    <x v="35"/>
    <m/>
    <m/>
    <m/>
    <m/>
    <m/>
    <m/>
    <x v="0"/>
    <x v="0"/>
    <m/>
    <m/>
    <m/>
    <m/>
    <n v="0"/>
    <s v="Ingen avgiftsbehandling"/>
    <m/>
    <n v="101962.37"/>
    <s v="NOK"/>
    <n v="101962.37"/>
    <m/>
    <s v="138778.65"/>
  </r>
  <r>
    <n v="2101"/>
    <n v="2025"/>
    <m/>
    <d v="2025-11-03T00:00:00"/>
    <m/>
    <x v="35"/>
    <x v="35"/>
    <m/>
    <m/>
    <m/>
    <m/>
    <m/>
    <m/>
    <x v="0"/>
    <x v="0"/>
    <m/>
    <m/>
    <m/>
    <m/>
    <n v="0"/>
    <s v="Ingen avgiftsbehandling"/>
    <m/>
    <n v="64536.17"/>
    <s v="NOK"/>
    <n v="64536.17"/>
    <m/>
    <s v="203314.82"/>
  </r>
  <r>
    <n v="2101"/>
    <n v="2025"/>
    <m/>
    <d v="2025-11-03T00:00:00"/>
    <m/>
    <x v="35"/>
    <x v="35"/>
    <m/>
    <m/>
    <m/>
    <m/>
    <m/>
    <m/>
    <x v="0"/>
    <x v="0"/>
    <m/>
    <m/>
    <m/>
    <m/>
    <n v="0"/>
    <s v="Ingen avgiftsbehandling"/>
    <m/>
    <n v="57864.92"/>
    <s v="NOK"/>
    <n v="57864.92"/>
    <m/>
    <s v="261179.74"/>
  </r>
  <r>
    <n v="2101"/>
    <n v="2025"/>
    <m/>
    <d v="2025-11-03T00:00:00"/>
    <m/>
    <x v="35"/>
    <x v="35"/>
    <m/>
    <m/>
    <m/>
    <m/>
    <m/>
    <m/>
    <x v="0"/>
    <x v="0"/>
    <m/>
    <m/>
    <m/>
    <m/>
    <n v="0"/>
    <s v="Ingen avgiftsbehandling"/>
    <m/>
    <n v="43584.04"/>
    <s v="NOK"/>
    <n v="43584.04"/>
    <m/>
    <s v="304763.78"/>
  </r>
  <r>
    <n v="2101"/>
    <n v="2025"/>
    <m/>
    <d v="2025-11-03T00:00:00"/>
    <m/>
    <x v="35"/>
    <x v="35"/>
    <m/>
    <m/>
    <m/>
    <m/>
    <m/>
    <m/>
    <x v="0"/>
    <x v="0"/>
    <m/>
    <m/>
    <m/>
    <m/>
    <n v="0"/>
    <s v="Ingen avgiftsbehandling"/>
    <m/>
    <n v="-40071"/>
    <s v="NOK"/>
    <n v="-40071"/>
    <m/>
    <s v="264692.78"/>
  </r>
  <r>
    <n v="2101"/>
    <n v="2025"/>
    <m/>
    <d v="2025-11-03T00:00:00"/>
    <m/>
    <x v="35"/>
    <x v="35"/>
    <m/>
    <m/>
    <m/>
    <m/>
    <m/>
    <m/>
    <x v="0"/>
    <x v="0"/>
    <m/>
    <m/>
    <m/>
    <m/>
    <n v="0"/>
    <s v="Ingen avgiftsbehandling"/>
    <m/>
    <n v="-37244"/>
    <s v="NOK"/>
    <n v="-37244"/>
    <m/>
    <s v="227448.78"/>
  </r>
  <r>
    <n v="2101"/>
    <n v="2025"/>
    <m/>
    <d v="2025-11-03T00:00:00"/>
    <m/>
    <x v="35"/>
    <x v="35"/>
    <m/>
    <m/>
    <m/>
    <m/>
    <m/>
    <m/>
    <x v="0"/>
    <x v="0"/>
    <m/>
    <m/>
    <m/>
    <m/>
    <n v="0"/>
    <s v="Ingen avgiftsbehandling"/>
    <m/>
    <n v="-36449"/>
    <s v="NOK"/>
    <n v="-36449"/>
    <m/>
    <s v="190999.78"/>
  </r>
  <r>
    <n v="2101"/>
    <n v="2025"/>
    <m/>
    <d v="2025-11-03T00:00:00"/>
    <m/>
    <x v="35"/>
    <x v="35"/>
    <m/>
    <m/>
    <m/>
    <m/>
    <m/>
    <m/>
    <x v="0"/>
    <x v="0"/>
    <m/>
    <m/>
    <m/>
    <m/>
    <n v="0"/>
    <s v="Ingen avgiftsbehandling"/>
    <m/>
    <n v="33045.129999999997"/>
    <s v="NOK"/>
    <n v="33045.129999999997"/>
    <m/>
    <s v="224044.91"/>
  </r>
  <r>
    <n v="2101"/>
    <n v="2025"/>
    <m/>
    <d v="2025-11-03T00:00:00"/>
    <m/>
    <x v="35"/>
    <x v="35"/>
    <m/>
    <m/>
    <m/>
    <m/>
    <m/>
    <m/>
    <x v="0"/>
    <x v="0"/>
    <m/>
    <m/>
    <m/>
    <m/>
    <n v="0"/>
    <s v="Ingen avgiftsbehandling"/>
    <m/>
    <n v="-32576"/>
    <s v="NOK"/>
    <n v="-32576"/>
    <m/>
    <s v="191468.91"/>
  </r>
  <r>
    <n v="2101"/>
    <n v="2025"/>
    <m/>
    <d v="2025-11-03T00:00:00"/>
    <m/>
    <x v="35"/>
    <x v="35"/>
    <m/>
    <m/>
    <m/>
    <m/>
    <m/>
    <m/>
    <x v="0"/>
    <x v="0"/>
    <m/>
    <m/>
    <m/>
    <m/>
    <n v="0"/>
    <s v="Ingen avgiftsbehandling"/>
    <m/>
    <n v="-28612"/>
    <s v="NOK"/>
    <n v="-28612"/>
    <m/>
    <s v="162856.91"/>
  </r>
  <r>
    <n v="2101"/>
    <n v="2025"/>
    <m/>
    <d v="2025-11-03T00:00:00"/>
    <m/>
    <x v="35"/>
    <x v="35"/>
    <m/>
    <m/>
    <m/>
    <m/>
    <m/>
    <m/>
    <x v="0"/>
    <x v="0"/>
    <m/>
    <m/>
    <m/>
    <m/>
    <n v="0"/>
    <s v="Ingen avgiftsbehandling"/>
    <m/>
    <n v="24249.24"/>
    <s v="NOK"/>
    <n v="24249.24"/>
    <m/>
    <s v="187106.15"/>
  </r>
  <r>
    <n v="2101"/>
    <n v="2025"/>
    <m/>
    <d v="2025-11-03T00:00:00"/>
    <m/>
    <x v="35"/>
    <x v="35"/>
    <m/>
    <m/>
    <m/>
    <m/>
    <m/>
    <m/>
    <x v="4"/>
    <x v="4"/>
    <m/>
    <m/>
    <m/>
    <m/>
    <n v="0"/>
    <s v="Ingen avgiftsbehandling"/>
    <m/>
    <n v="-3144.04"/>
    <s v="NOK"/>
    <n v="-3144.04"/>
    <m/>
    <s v="183962.11"/>
  </r>
  <r>
    <n v="2111"/>
    <n v="2025"/>
    <s v="Betaling for faktura nummer 1178"/>
    <d v="2025-11-04T00:00:00"/>
    <m/>
    <x v="35"/>
    <x v="35"/>
    <n v="10052"/>
    <s v="Bilspesialisten Asker og Bærum AS"/>
    <m/>
    <m/>
    <m/>
    <s v="Sofi Kulvik"/>
    <x v="4"/>
    <x v="4"/>
    <m/>
    <m/>
    <m/>
    <m/>
    <n v="0"/>
    <s v="Ingen avgiftsbehandling"/>
    <s v="Betaling: Faktura nummer 1178 til Bilspesialisten Asker og Bærum AS (10052)"/>
    <n v="3500"/>
    <s v="NOK"/>
    <n v="3500"/>
    <m/>
    <s v="187462.11"/>
  </r>
  <r>
    <n v="2054"/>
    <n v="2025"/>
    <s v="HS renhold"/>
    <d v="2025-11-06T00:00:00"/>
    <m/>
    <x v="35"/>
    <x v="35"/>
    <m/>
    <m/>
    <m/>
    <m/>
    <m/>
    <m/>
    <x v="4"/>
    <x v="4"/>
    <m/>
    <m/>
    <m/>
    <m/>
    <n v="0"/>
    <s v="Ingen avgiftsbehandling"/>
    <s v="HS renhold"/>
    <n v="-455.5"/>
    <s v="NOK"/>
    <n v="-455.5"/>
    <m/>
    <s v="187006.61"/>
  </r>
  <r>
    <n v="501188"/>
    <n v="2025"/>
    <s v="Direkte betaling med ekstern ID TR518106032 er gjennomført og bokført."/>
    <d v="2025-11-06T00:00:00"/>
    <m/>
    <x v="35"/>
    <x v="35"/>
    <m/>
    <m/>
    <n v="20035"/>
    <s v="Steadyreadygo Banaszkiewicz"/>
    <m/>
    <m/>
    <x v="4"/>
    <x v="4"/>
    <m/>
    <m/>
    <m/>
    <m/>
    <n v="0"/>
    <s v="Ingen avgiftsbehandling"/>
    <s v="Betaling: VS: Fakture for vaske. Fakturanr. 1187."/>
    <n v="-13500"/>
    <s v="NOK"/>
    <n v="-13500"/>
    <m/>
    <s v="173506.61"/>
  </r>
  <r>
    <n v="2112"/>
    <n v="2025"/>
    <s v="Betaling for faktura nummer 1179"/>
    <d v="2025-11-06T00:00:00"/>
    <m/>
    <x v="35"/>
    <x v="35"/>
    <n v="10053"/>
    <s v="Solberg Glass AS"/>
    <m/>
    <m/>
    <m/>
    <s v="Sofi Kulvik"/>
    <x v="4"/>
    <x v="4"/>
    <m/>
    <m/>
    <m/>
    <m/>
    <n v="0"/>
    <s v="Ingen avgiftsbehandling"/>
    <s v="Betaling: Faktura nummer 1179 til Solberg Glass AS (10053)"/>
    <n v="2500"/>
    <s v="NOK"/>
    <n v="2500"/>
    <m/>
    <s v="176006.61"/>
  </r>
  <r>
    <n v="2166"/>
    <n v="2025"/>
    <s v="Betaling for faktura nummer 1172"/>
    <d v="2025-11-06T00:00:00"/>
    <m/>
    <x v="35"/>
    <x v="35"/>
    <n v="10089"/>
    <s v="Anette Lynaas Meek"/>
    <m/>
    <m/>
    <m/>
    <m/>
    <x v="0"/>
    <x v="0"/>
    <m/>
    <m/>
    <m/>
    <m/>
    <n v="0"/>
    <s v="Ingen avgiftsbehandling"/>
    <s v="Betaling: Faktura nummer 1172 til Anette Lynaas Meek (10089)"/>
    <n v="4700"/>
    <s v="NOK"/>
    <n v="4700"/>
    <m/>
    <s v="180706.61"/>
  </r>
  <r>
    <n v="2201"/>
    <n v="2025"/>
    <s v="ADobe.jpg"/>
    <d v="2025-11-06T00:00:00"/>
    <m/>
    <x v="35"/>
    <x v="35"/>
    <m/>
    <m/>
    <m/>
    <m/>
    <m/>
    <m/>
    <x v="4"/>
    <x v="4"/>
    <m/>
    <m/>
    <m/>
    <m/>
    <n v="0"/>
    <s v="Ingen avgiftsbehandling"/>
    <s v="ADobe.jpg"/>
    <n v="-190"/>
    <s v="NOK"/>
    <n v="-190"/>
    <m/>
    <s v="180516.61"/>
  </r>
  <r>
    <n v="2328"/>
    <n v="2025"/>
    <s v="Tour de Bærum 2025.pdf"/>
    <d v="2025-11-06T00:00:00"/>
    <m/>
    <x v="35"/>
    <x v="35"/>
    <m/>
    <m/>
    <m/>
    <m/>
    <m/>
    <m/>
    <x v="6"/>
    <x v="6"/>
    <m/>
    <m/>
    <m/>
    <m/>
    <n v="0"/>
    <s v="Ingen avgiftsbehandling"/>
    <s v="Tour de Bærum 2025.pdf"/>
    <n v="37755.22"/>
    <s v="NOK"/>
    <n v="37755.22"/>
    <m/>
    <s v="218271.83"/>
  </r>
  <r>
    <n v="501195"/>
    <n v="2025"/>
    <s v="Direkte betaling med ekstern ID TR518106033 er gjennomført og bokført."/>
    <d v="2025-11-07T00:00:00"/>
    <m/>
    <x v="35"/>
    <x v="35"/>
    <m/>
    <m/>
    <n v="20173"/>
    <s v="Kolsås Rør AS"/>
    <m/>
    <m/>
    <x v="4"/>
    <x v="4"/>
    <m/>
    <m/>
    <m/>
    <m/>
    <n v="0"/>
    <s v="Ingen avgiftsbehandling"/>
    <s v="Betaling: Faktura nummer 28409 fra Kolsås Rør AS. Fakturanr. 28409."/>
    <n v="-4413"/>
    <s v="NOK"/>
    <n v="-4413"/>
    <m/>
    <s v="213858.83"/>
  </r>
  <r>
    <n v="2159"/>
    <n v="2025"/>
    <s v="Innkommende betaling507386261.pdf"/>
    <d v="2025-11-07T00:00:00"/>
    <m/>
    <x v="35"/>
    <x v="35"/>
    <n v="10036"/>
    <s v="Rubic AS"/>
    <m/>
    <m/>
    <m/>
    <m/>
    <x v="0"/>
    <x v="0"/>
    <m/>
    <m/>
    <m/>
    <m/>
    <n v="0"/>
    <s v="Ingen avgiftsbehandling"/>
    <s v="Innkommende betaling507386261.pdf"/>
    <n v="41511.82"/>
    <s v="NOK"/>
    <n v="41511.82"/>
    <m/>
    <s v="255370.65"/>
  </r>
  <r>
    <n v="2159"/>
    <n v="2025"/>
    <s v="Innkommende betaling507386261.pdf"/>
    <d v="2025-11-07T00:00:00"/>
    <m/>
    <x v="35"/>
    <x v="35"/>
    <n v="10036"/>
    <s v="Rubic AS"/>
    <m/>
    <m/>
    <m/>
    <m/>
    <x v="0"/>
    <x v="0"/>
    <m/>
    <m/>
    <m/>
    <m/>
    <n v="0"/>
    <s v="Ingen avgiftsbehandling"/>
    <s v="Innkommende betaling507386261.pdf"/>
    <n v="1687.5"/>
    <s v="NOK"/>
    <n v="1687.5"/>
    <m/>
    <s v="257058.15"/>
  </r>
  <r>
    <n v="2159"/>
    <n v="2025"/>
    <s v="Innkommende betaling507386261.pdf"/>
    <d v="2025-11-07T00:00:00"/>
    <m/>
    <x v="35"/>
    <x v="35"/>
    <n v="10094"/>
    <s v="Martin Kirknes"/>
    <m/>
    <m/>
    <m/>
    <m/>
    <x v="0"/>
    <x v="0"/>
    <m/>
    <m/>
    <m/>
    <m/>
    <n v="0"/>
    <s v="Ingen avgiftsbehandling"/>
    <s v="Innkommende betaling507386261.pdf"/>
    <n v="300"/>
    <s v="NOK"/>
    <n v="300"/>
    <m/>
    <s v="257358.15"/>
  </r>
  <r>
    <n v="2101"/>
    <n v="2025"/>
    <m/>
    <d v="2025-11-10T00:00:00"/>
    <m/>
    <x v="35"/>
    <x v="35"/>
    <m/>
    <m/>
    <m/>
    <m/>
    <m/>
    <m/>
    <x v="0"/>
    <x v="0"/>
    <m/>
    <m/>
    <m/>
    <m/>
    <n v="0"/>
    <s v="Ingen avgiftsbehandling"/>
    <m/>
    <n v="-37030"/>
    <s v="NOK"/>
    <n v="-37030"/>
    <m/>
    <s v="220328.15"/>
  </r>
  <r>
    <n v="2101"/>
    <n v="2025"/>
    <m/>
    <d v="2025-11-10T00:00:00"/>
    <m/>
    <x v="35"/>
    <x v="35"/>
    <m/>
    <m/>
    <m/>
    <m/>
    <m/>
    <m/>
    <x v="0"/>
    <x v="0"/>
    <m/>
    <m/>
    <m/>
    <m/>
    <n v="0"/>
    <s v="Ingen avgiftsbehandling"/>
    <m/>
    <n v="-33781"/>
    <s v="NOK"/>
    <n v="-33781"/>
    <m/>
    <s v="186547.15"/>
  </r>
  <r>
    <n v="2101"/>
    <n v="2025"/>
    <m/>
    <d v="2025-11-10T00:00:00"/>
    <m/>
    <x v="35"/>
    <x v="35"/>
    <m/>
    <m/>
    <m/>
    <m/>
    <m/>
    <m/>
    <x v="0"/>
    <x v="0"/>
    <m/>
    <m/>
    <m/>
    <m/>
    <n v="0"/>
    <s v="Ingen avgiftsbehandling"/>
    <m/>
    <n v="20554"/>
    <s v="NOK"/>
    <n v="20554"/>
    <m/>
    <s v="207101.15"/>
  </r>
  <r>
    <n v="2101"/>
    <n v="2025"/>
    <m/>
    <d v="2025-11-10T00:00:00"/>
    <m/>
    <x v="35"/>
    <x v="35"/>
    <m/>
    <m/>
    <m/>
    <m/>
    <m/>
    <m/>
    <x v="0"/>
    <x v="0"/>
    <m/>
    <m/>
    <m/>
    <m/>
    <n v="0"/>
    <s v="Ingen avgiftsbehandling"/>
    <m/>
    <n v="19956"/>
    <s v="NOK"/>
    <n v="19956"/>
    <m/>
    <s v="227057.15"/>
  </r>
  <r>
    <n v="2101"/>
    <n v="2025"/>
    <m/>
    <d v="2025-11-10T00:00:00"/>
    <m/>
    <x v="35"/>
    <x v="35"/>
    <m/>
    <m/>
    <m/>
    <m/>
    <m/>
    <m/>
    <x v="0"/>
    <x v="0"/>
    <m/>
    <m/>
    <m/>
    <m/>
    <n v="0"/>
    <s v="Ingen avgiftsbehandling"/>
    <m/>
    <n v="4142"/>
    <s v="NOK"/>
    <n v="4142"/>
    <m/>
    <s v="231199.15"/>
  </r>
  <r>
    <n v="2101"/>
    <n v="2025"/>
    <m/>
    <d v="2025-11-10T00:00:00"/>
    <m/>
    <x v="35"/>
    <x v="35"/>
    <m/>
    <m/>
    <m/>
    <m/>
    <m/>
    <m/>
    <x v="0"/>
    <x v="0"/>
    <m/>
    <m/>
    <m/>
    <m/>
    <n v="0"/>
    <s v="Ingen avgiftsbehandling"/>
    <m/>
    <n v="3366"/>
    <s v="NOK"/>
    <n v="3366"/>
    <m/>
    <s v="234565.15"/>
  </r>
  <r>
    <n v="2101"/>
    <n v="2025"/>
    <m/>
    <d v="2025-11-10T00:00:00"/>
    <m/>
    <x v="35"/>
    <x v="35"/>
    <m/>
    <m/>
    <m/>
    <m/>
    <m/>
    <m/>
    <x v="0"/>
    <x v="0"/>
    <m/>
    <m/>
    <m/>
    <m/>
    <n v="0"/>
    <s v="Ingen avgiftsbehandling"/>
    <m/>
    <n v="3276"/>
    <s v="NOK"/>
    <n v="3276"/>
    <m/>
    <s v="237841.15"/>
  </r>
  <r>
    <n v="2101"/>
    <n v="2025"/>
    <m/>
    <d v="2025-11-10T00:00:00"/>
    <m/>
    <x v="35"/>
    <x v="35"/>
    <m/>
    <m/>
    <m/>
    <m/>
    <m/>
    <m/>
    <x v="0"/>
    <x v="0"/>
    <m/>
    <m/>
    <m/>
    <m/>
    <n v="0"/>
    <s v="Ingen avgiftsbehandling"/>
    <m/>
    <n v="3268"/>
    <s v="NOK"/>
    <n v="3268"/>
    <m/>
    <s v="241109.15"/>
  </r>
  <r>
    <n v="2101"/>
    <n v="2025"/>
    <m/>
    <d v="2025-11-10T00:00:00"/>
    <m/>
    <x v="35"/>
    <x v="35"/>
    <m/>
    <m/>
    <m/>
    <m/>
    <m/>
    <m/>
    <x v="0"/>
    <x v="0"/>
    <m/>
    <m/>
    <m/>
    <m/>
    <n v="0"/>
    <s v="Ingen avgiftsbehandling"/>
    <m/>
    <n v="3181"/>
    <s v="NOK"/>
    <n v="3181"/>
    <m/>
    <s v="244290.15"/>
  </r>
  <r>
    <n v="2101"/>
    <n v="2025"/>
    <m/>
    <d v="2025-11-10T00:00:00"/>
    <m/>
    <x v="35"/>
    <x v="35"/>
    <m/>
    <m/>
    <m/>
    <m/>
    <m/>
    <m/>
    <x v="0"/>
    <x v="0"/>
    <m/>
    <m/>
    <m/>
    <m/>
    <n v="0"/>
    <s v="Ingen avgiftsbehandling"/>
    <m/>
    <n v="2922"/>
    <s v="NOK"/>
    <n v="2922"/>
    <m/>
    <s v="247212.15"/>
  </r>
  <r>
    <n v="2101"/>
    <n v="2025"/>
    <m/>
    <d v="2025-11-10T00:00:00"/>
    <m/>
    <x v="35"/>
    <x v="35"/>
    <m/>
    <m/>
    <m/>
    <m/>
    <m/>
    <m/>
    <x v="0"/>
    <x v="0"/>
    <m/>
    <m/>
    <m/>
    <m/>
    <n v="0"/>
    <s v="Ingen avgiftsbehandling"/>
    <m/>
    <n v="2837"/>
    <s v="NOK"/>
    <n v="2837"/>
    <m/>
    <s v="250049.15"/>
  </r>
  <r>
    <n v="2101"/>
    <n v="2025"/>
    <m/>
    <d v="2025-11-10T00:00:00"/>
    <m/>
    <x v="35"/>
    <x v="35"/>
    <n v="10031"/>
    <s v="Vipps AS"/>
    <m/>
    <m/>
    <m/>
    <m/>
    <x v="0"/>
    <x v="0"/>
    <m/>
    <m/>
    <m/>
    <m/>
    <n v="0"/>
    <s v="Ingen avgiftsbehandling"/>
    <s v="Vipps"/>
    <n v="2672.4"/>
    <s v="NOK"/>
    <n v="2672.4"/>
    <m/>
    <s v="252721.55"/>
  </r>
  <r>
    <n v="2113"/>
    <n v="2025"/>
    <s v="Betaling for faktura nummer 1175"/>
    <d v="2025-11-10T00:00:00"/>
    <m/>
    <x v="35"/>
    <x v="35"/>
    <n v="10028"/>
    <s v="Skui Gård Lars Lauritzsen"/>
    <m/>
    <m/>
    <m/>
    <m/>
    <x v="4"/>
    <x v="4"/>
    <m/>
    <m/>
    <m/>
    <m/>
    <n v="0"/>
    <s v="Ingen avgiftsbehandling"/>
    <s v="Betaling: Faktura nummer 1175 til Skui Gård Lars Lauritzsen (10028)"/>
    <n v="3500"/>
    <s v="NOK"/>
    <n v="3500"/>
    <m/>
    <s v="256221.55"/>
  </r>
  <r>
    <n v="2114"/>
    <n v="2025"/>
    <s v="Betaling for faktura nummer 1176"/>
    <d v="2025-11-10T00:00:00"/>
    <m/>
    <x v="35"/>
    <x v="35"/>
    <n v="10050"/>
    <s v="Tømrermester Espen Claussen AS"/>
    <m/>
    <m/>
    <m/>
    <s v="Sofi Kulvik"/>
    <x v="4"/>
    <x v="4"/>
    <m/>
    <m/>
    <m/>
    <m/>
    <n v="0"/>
    <s v="Ingen avgiftsbehandling"/>
    <s v="Betaling: Faktura nummer 1176 til Tømrermester Espen Claussen AS (10050)"/>
    <n v="3500"/>
    <s v="NOK"/>
    <n v="3500"/>
    <m/>
    <s v="259721.55"/>
  </r>
  <r>
    <n v="2115"/>
    <n v="2025"/>
    <s v="Betaling for faktura nummer 1177"/>
    <d v="2025-11-10T00:00:00"/>
    <m/>
    <x v="35"/>
    <x v="35"/>
    <n v="10051"/>
    <s v="Hans Claussen AS"/>
    <m/>
    <m/>
    <m/>
    <s v="Sofi Kulvik"/>
    <x v="4"/>
    <x v="4"/>
    <m/>
    <m/>
    <m/>
    <m/>
    <n v="0"/>
    <s v="Ingen avgiftsbehandling"/>
    <s v="Betaling: Faktura nummer 1177 til Hans Claussen AS (10051)"/>
    <n v="2500"/>
    <s v="NOK"/>
    <n v="2500"/>
    <m/>
    <s v="262221.55"/>
  </r>
  <r>
    <n v="2116"/>
    <n v="2025"/>
    <s v="Betaling for faktura nummer 1180"/>
    <d v="2025-11-10T00:00:00"/>
    <m/>
    <x v="35"/>
    <x v="35"/>
    <n v="10054"/>
    <s v="Nansen Elektro AS"/>
    <m/>
    <m/>
    <m/>
    <s v="Sofi Kulvik"/>
    <x v="4"/>
    <x v="4"/>
    <m/>
    <m/>
    <m/>
    <m/>
    <n v="0"/>
    <s v="Ingen avgiftsbehandling"/>
    <s v="Betaling: Faktura nummer 1180 til Nansen Elektro AS (10054)"/>
    <n v="2500"/>
    <s v="NOK"/>
    <n v="2500"/>
    <m/>
    <s v="264721.55"/>
  </r>
  <r>
    <n v="2117"/>
    <n v="2025"/>
    <s v="Betaling for faktura nummer 1173"/>
    <d v="2025-11-10T00:00:00"/>
    <m/>
    <x v="35"/>
    <x v="35"/>
    <n v="10064"/>
    <s v="Globus Event Astri Østvik Morin"/>
    <m/>
    <m/>
    <m/>
    <s v="Sofi Kulvik"/>
    <x v="4"/>
    <x v="4"/>
    <m/>
    <m/>
    <m/>
    <m/>
    <n v="0"/>
    <s v="Ingen avgiftsbehandling"/>
    <s v="Betaling: Faktura nummer 1173 til Globus Event Astri Østvik Morin (10064)"/>
    <n v="1800"/>
    <s v="NOK"/>
    <n v="1800"/>
    <m/>
    <s v="266521.55"/>
  </r>
  <r>
    <n v="2118"/>
    <n v="2025"/>
    <s v="Betaling for faktura nummer 1174"/>
    <d v="2025-11-10T00:00:00"/>
    <m/>
    <x v="35"/>
    <x v="35"/>
    <n v="10049"/>
    <s v="Mower Spesialisten AS"/>
    <m/>
    <m/>
    <m/>
    <s v="Sofi Kulvik"/>
    <x v="4"/>
    <x v="4"/>
    <m/>
    <m/>
    <m/>
    <m/>
    <n v="0"/>
    <s v="Ingen avgiftsbehandling"/>
    <s v="Betaling: Faktura nummer 1174 til Mower Spesialisten AS (10049)"/>
    <n v="4000"/>
    <s v="NOK"/>
    <n v="4000"/>
    <m/>
    <s v="270521.55"/>
  </r>
  <r>
    <n v="2160"/>
    <n v="2025"/>
    <s v="Microsfot"/>
    <d v="2025-11-10T00:00:00"/>
    <m/>
    <x v="35"/>
    <x v="35"/>
    <m/>
    <m/>
    <m/>
    <m/>
    <m/>
    <m/>
    <x v="4"/>
    <x v="4"/>
    <m/>
    <m/>
    <m/>
    <m/>
    <n v="0"/>
    <s v="Ingen avgiftsbehandling"/>
    <s v="Microsfot"/>
    <n v="-20"/>
    <s v="NOK"/>
    <n v="-20"/>
    <m/>
    <s v="270501.55"/>
  </r>
  <r>
    <n v="2101"/>
    <n v="2025"/>
    <m/>
    <d v="2025-11-11T00:00:00"/>
    <m/>
    <x v="35"/>
    <x v="35"/>
    <n v="10031"/>
    <s v="Vipps AS"/>
    <m/>
    <m/>
    <m/>
    <m/>
    <x v="0"/>
    <x v="0"/>
    <m/>
    <m/>
    <m/>
    <m/>
    <n v="0"/>
    <s v="Ingen avgiftsbehandling"/>
    <s v="Vipps"/>
    <n v="393"/>
    <s v="NOK"/>
    <n v="393"/>
    <m/>
    <s v="270894.55"/>
  </r>
  <r>
    <n v="2101"/>
    <n v="2025"/>
    <m/>
    <d v="2025-11-13T00:00:00"/>
    <m/>
    <x v="35"/>
    <x v="35"/>
    <m/>
    <m/>
    <m/>
    <m/>
    <m/>
    <m/>
    <x v="0"/>
    <x v="0"/>
    <m/>
    <m/>
    <m/>
    <m/>
    <n v="0"/>
    <s v="Ingen avgiftsbehandling"/>
    <m/>
    <n v="2000"/>
    <s v="NOK"/>
    <n v="2000"/>
    <m/>
    <s v="272894.55"/>
  </r>
  <r>
    <n v="501217"/>
    <n v="2025"/>
    <s v="Direkte betaling med ekstern ID TR519960639 er gjennomført og bokført."/>
    <d v="2025-11-14T00:00:00"/>
    <m/>
    <x v="35"/>
    <x v="35"/>
    <m/>
    <m/>
    <n v="20001"/>
    <s v="B&amp;g Regnskap AS"/>
    <m/>
    <m/>
    <x v="4"/>
    <x v="4"/>
    <m/>
    <m/>
    <m/>
    <m/>
    <n v="0"/>
    <s v="Ingen avgiftsbehandling"/>
    <s v="Betaling: Faktura nummer 103770 fra B&amp;g Regnskap AS. Fakturanr. 103770."/>
    <n v="-21515.63"/>
    <s v="NOK"/>
    <n v="-21515.63"/>
    <m/>
    <s v="251378.92"/>
  </r>
  <r>
    <n v="501220"/>
    <n v="2025"/>
    <s v="Direkte betaling med ekstern ID TR519960652 er gjennomført og bokført."/>
    <d v="2025-11-17T00:00:00"/>
    <m/>
    <x v="35"/>
    <x v="35"/>
    <m/>
    <m/>
    <m/>
    <m/>
    <m/>
    <m/>
    <x v="0"/>
    <x v="0"/>
    <m/>
    <m/>
    <m/>
    <m/>
    <n v="0"/>
    <s v="Ingen avgiftsbehandling"/>
    <s v="Betaling: Terminoppgave september-oktober 2025"/>
    <n v="-84928"/>
    <s v="NOK"/>
    <n v="-84928"/>
    <m/>
    <s v="166450.92"/>
  </r>
  <r>
    <n v="501222"/>
    <n v="2025"/>
    <s v="Direkte betaling med ekstern ID TR519960638 er gjennomført og bokført."/>
    <d v="2025-11-17T00:00:00"/>
    <m/>
    <x v="35"/>
    <x v="35"/>
    <m/>
    <m/>
    <n v="20004"/>
    <s v="Talkmore AS"/>
    <m/>
    <m/>
    <x v="4"/>
    <x v="4"/>
    <m/>
    <m/>
    <m/>
    <m/>
    <n v="0"/>
    <s v="Ingen avgiftsbehandling"/>
    <s v="Betaling: Fwd: Faktura fra Talkmore. Fakturanr. 57938525."/>
    <n v="-573.75"/>
    <s v="NOK"/>
    <n v="-573.75"/>
    <m/>
    <s v="165877.17"/>
  </r>
  <r>
    <n v="2165"/>
    <n v="2025"/>
    <s v="Betaling: Faktura nummer 1158 til Martin Kirknes (10094)"/>
    <d v="2025-11-17T00:00:00"/>
    <m/>
    <x v="35"/>
    <x v="35"/>
    <n v="10094"/>
    <s v="Martin Kirknes"/>
    <m/>
    <m/>
    <m/>
    <s v="Sofi Kulvik"/>
    <x v="4"/>
    <x v="4"/>
    <m/>
    <m/>
    <m/>
    <m/>
    <n v="0"/>
    <s v="Ingen avgiftsbehandling"/>
    <s v="Betaling: Faktura nummer 1158 til Martin Kirknes (10094)"/>
    <n v="4700"/>
    <s v="NOK"/>
    <n v="4700"/>
    <m/>
    <s v="170577.17"/>
  </r>
  <r>
    <n v="2171"/>
    <n v="2025"/>
    <m/>
    <d v="2025-11-17T00:00:00"/>
    <m/>
    <x v="35"/>
    <x v="35"/>
    <m/>
    <m/>
    <n v="20559"/>
    <s v="Edgar Martin Solvoll"/>
    <m/>
    <m/>
    <x v="0"/>
    <x v="0"/>
    <m/>
    <m/>
    <m/>
    <m/>
    <n v="0"/>
    <s v="Ingen avgiftsbehandling"/>
    <m/>
    <n v="-1900.6"/>
    <s v="NOK"/>
    <n v="-1900.6"/>
    <m/>
    <s v="168676.57"/>
  </r>
  <r>
    <n v="501236"/>
    <n v="2025"/>
    <s v="Direkte betaling med ekstern ID TR519960637 er gjennomført og bokført."/>
    <d v="2025-11-19T00:00:00"/>
    <m/>
    <x v="35"/>
    <x v="35"/>
    <m/>
    <m/>
    <n v="20029"/>
    <s v="Viken Fiber AS"/>
    <m/>
    <m/>
    <x v="4"/>
    <x v="4"/>
    <m/>
    <m/>
    <m/>
    <m/>
    <n v="0"/>
    <s v="Ingen avgiftsbehandling"/>
    <s v="Betaling: nett hj løsning. Fakturanr. 25694566."/>
    <n v="-1119"/>
    <s v="NOK"/>
    <n v="-1119"/>
    <m/>
    <s v="167557.57"/>
  </r>
  <r>
    <n v="2170"/>
    <n v="2025"/>
    <m/>
    <d v="2025-11-19T00:00:00"/>
    <m/>
    <x v="35"/>
    <x v="35"/>
    <m/>
    <m/>
    <m/>
    <m/>
    <m/>
    <m/>
    <x v="0"/>
    <x v="0"/>
    <m/>
    <m/>
    <m/>
    <m/>
    <n v="0"/>
    <s v="Ingen avgiftsbehandling"/>
    <m/>
    <n v="-1999.5"/>
    <s v="NOK"/>
    <n v="-1999.5"/>
    <m/>
    <s v="165558.07"/>
  </r>
  <r>
    <n v="501242"/>
    <n v="2025"/>
    <s v="Direkte betaling med ekstern ID TR519960636 er gjennomført og bokført."/>
    <d v="2025-11-20T00:00:00"/>
    <m/>
    <x v="35"/>
    <x v="35"/>
    <m/>
    <m/>
    <n v="20012"/>
    <s v="DNB Livsforsikring AS"/>
    <m/>
    <m/>
    <x v="4"/>
    <x v="4"/>
    <m/>
    <m/>
    <m/>
    <m/>
    <n v="0"/>
    <s v="Ingen avgiftsbehandling"/>
    <s v="Betaling: Faktura nummer F0004414664 fra DNB Livsforsikring AS. Fakturanr. F0004414664."/>
    <n v="-6644.28"/>
    <s v="NOK"/>
    <n v="-6644.28"/>
    <m/>
    <s v="158913.79"/>
  </r>
  <r>
    <n v="2170"/>
    <n v="2025"/>
    <m/>
    <d v="2025-11-21T00:00:00"/>
    <m/>
    <x v="35"/>
    <x v="35"/>
    <n v="10031"/>
    <s v="Vipps AS"/>
    <m/>
    <m/>
    <m/>
    <m/>
    <x v="0"/>
    <x v="0"/>
    <m/>
    <m/>
    <m/>
    <m/>
    <n v="0"/>
    <s v="Ingen avgiftsbehandling"/>
    <s v="Vipps"/>
    <n v="786"/>
    <s v="NOK"/>
    <n v="786"/>
    <m/>
    <s v="159699.79"/>
  </r>
  <r>
    <n v="2194"/>
    <n v="2025"/>
    <m/>
    <d v="2025-11-21T00:00:00"/>
    <m/>
    <x v="35"/>
    <x v="35"/>
    <n v="10036"/>
    <s v="Rubic AS"/>
    <m/>
    <m/>
    <m/>
    <m/>
    <x v="0"/>
    <x v="0"/>
    <m/>
    <m/>
    <m/>
    <m/>
    <n v="0"/>
    <s v="Ingen avgiftsbehandling"/>
    <s v="Swedbank"/>
    <n v="30179.919999999998"/>
    <s v="NOK"/>
    <n v="30179.919999999998"/>
    <m/>
    <s v="189879.71"/>
  </r>
  <r>
    <n v="2258"/>
    <n v="2025"/>
    <m/>
    <d v="2025-11-24T00:00:00"/>
    <m/>
    <x v="35"/>
    <x v="35"/>
    <n v="10031"/>
    <s v="Vipps AS"/>
    <m/>
    <m/>
    <m/>
    <m/>
    <x v="0"/>
    <x v="0"/>
    <m/>
    <m/>
    <m/>
    <m/>
    <n v="0"/>
    <s v="Ingen avgiftsbehandling"/>
    <s v="Vipps"/>
    <n v="1179"/>
    <s v="NOK"/>
    <n v="1179"/>
    <m/>
    <s v="191058.71"/>
  </r>
  <r>
    <n v="2334"/>
    <n v="2025"/>
    <s v="bama.pdf"/>
    <d v="2025-11-24T00:00:00"/>
    <m/>
    <x v="35"/>
    <x v="35"/>
    <m/>
    <m/>
    <m/>
    <m/>
    <m/>
    <m/>
    <x v="4"/>
    <x v="4"/>
    <m/>
    <m/>
    <m/>
    <m/>
    <n v="0"/>
    <s v="Ingen avgiftsbehandling"/>
    <s v="bama.pdf"/>
    <n v="644.75"/>
    <s v="NOK"/>
    <n v="644.75"/>
    <m/>
    <s v="191703.46"/>
  </r>
  <r>
    <n v="2258"/>
    <n v="2025"/>
    <m/>
    <d v="2025-11-25T00:00:00"/>
    <m/>
    <x v="35"/>
    <x v="35"/>
    <n v="10031"/>
    <s v="Vipps AS"/>
    <m/>
    <m/>
    <m/>
    <m/>
    <x v="0"/>
    <x v="0"/>
    <m/>
    <m/>
    <m/>
    <m/>
    <n v="0"/>
    <s v="Ingen avgiftsbehandling"/>
    <s v="Vipps"/>
    <n v="1375.5"/>
    <s v="NOK"/>
    <n v="1375.5"/>
    <m/>
    <s v="193078.96"/>
  </r>
  <r>
    <n v="2258"/>
    <n v="2025"/>
    <m/>
    <d v="2025-11-25T00:00:00"/>
    <m/>
    <x v="35"/>
    <x v="35"/>
    <n v="10031"/>
    <s v="Vipps AS"/>
    <m/>
    <m/>
    <m/>
    <m/>
    <x v="0"/>
    <x v="0"/>
    <m/>
    <m/>
    <m/>
    <m/>
    <n v="0"/>
    <s v="Ingen avgiftsbehandling"/>
    <s v="Vipps"/>
    <n v="786"/>
    <s v="NOK"/>
    <n v="786"/>
    <m/>
    <s v="193864.96"/>
  </r>
  <r>
    <n v="2258"/>
    <n v="2025"/>
    <m/>
    <d v="2025-11-25T00:00:00"/>
    <m/>
    <x v="35"/>
    <x v="35"/>
    <n v="10031"/>
    <s v="Vipps AS"/>
    <m/>
    <m/>
    <m/>
    <m/>
    <x v="0"/>
    <x v="0"/>
    <m/>
    <m/>
    <m/>
    <m/>
    <n v="0"/>
    <s v="Ingen avgiftsbehandling"/>
    <s v="Vipps"/>
    <n v="314.39999999999998"/>
    <s v="NOK"/>
    <n v="314.39999999999998"/>
    <m/>
    <s v="194179.36"/>
  </r>
  <r>
    <n v="2258"/>
    <n v="2025"/>
    <m/>
    <d v="2025-11-26T00:00:00"/>
    <m/>
    <x v="35"/>
    <x v="35"/>
    <n v="10031"/>
    <s v="Vipps AS"/>
    <m/>
    <m/>
    <m/>
    <m/>
    <x v="0"/>
    <x v="0"/>
    <m/>
    <m/>
    <m/>
    <m/>
    <n v="0"/>
    <s v="Ingen avgiftsbehandling"/>
    <s v="Vipps"/>
    <n v="196.5"/>
    <s v="NOK"/>
    <n v="196.5"/>
    <m/>
    <s v="194375.86"/>
  </r>
  <r>
    <n v="2258"/>
    <n v="2025"/>
    <m/>
    <d v="2025-11-28T00:00:00"/>
    <m/>
    <x v="35"/>
    <x v="35"/>
    <n v="10031"/>
    <s v="Vipps AS"/>
    <m/>
    <m/>
    <m/>
    <m/>
    <x v="0"/>
    <x v="0"/>
    <m/>
    <m/>
    <m/>
    <m/>
    <n v="0"/>
    <s v="Ingen avgiftsbehandling"/>
    <s v="Vipps"/>
    <n v="196.5"/>
    <s v="NOK"/>
    <n v="196.5"/>
    <m/>
    <s v="194572.36"/>
  </r>
  <r>
    <n v="2258"/>
    <n v="2025"/>
    <m/>
    <d v="2025-11-28T00:00:00"/>
    <m/>
    <x v="35"/>
    <x v="35"/>
    <m/>
    <m/>
    <m/>
    <m/>
    <m/>
    <m/>
    <x v="0"/>
    <x v="0"/>
    <m/>
    <m/>
    <m/>
    <m/>
    <n v="0"/>
    <s v="Ingen avgiftsbehandling"/>
    <s v="IO"/>
    <n v="-37755.22"/>
    <s v="NOK"/>
    <n v="-37755.22"/>
    <m/>
    <s v="156817.14"/>
  </r>
  <r>
    <n v="2258"/>
    <n v="2025"/>
    <m/>
    <d v="2025-11-28T00:00:00"/>
    <m/>
    <x v="35"/>
    <x v="35"/>
    <m/>
    <m/>
    <m/>
    <m/>
    <m/>
    <m/>
    <x v="0"/>
    <x v="0"/>
    <m/>
    <m/>
    <m/>
    <m/>
    <n v="0"/>
    <s v="Ingen avgiftsbehandling"/>
    <s v="IO"/>
    <n v="2000"/>
    <s v="NOK"/>
    <n v="2000"/>
    <m/>
    <s v="158817.14"/>
  </r>
  <r>
    <n v="2274"/>
    <n v="2025"/>
    <m/>
    <d v="2025-11-28T00:00:00"/>
    <m/>
    <x v="35"/>
    <x v="35"/>
    <m/>
    <m/>
    <m/>
    <m/>
    <m/>
    <m/>
    <x v="4"/>
    <x v="4"/>
    <m/>
    <m/>
    <m/>
    <m/>
    <n v="0"/>
    <s v="Ingen avgiftsbehandling"/>
    <m/>
    <n v="-117.5"/>
    <s v="NOK"/>
    <n v="-117.5"/>
    <m/>
    <s v="158699.64"/>
  </r>
  <r>
    <n v="2215"/>
    <n v="2025"/>
    <s v="HS renhold"/>
    <d v="2025-12-01T00:00:00"/>
    <m/>
    <x v="35"/>
    <x v="35"/>
    <m/>
    <m/>
    <m/>
    <m/>
    <m/>
    <s v="Sofi Kulvik"/>
    <x v="4"/>
    <x v="4"/>
    <m/>
    <m/>
    <m/>
    <m/>
    <n v="0"/>
    <s v="Ingen avgiftsbehandling"/>
    <s v="HS renhold"/>
    <n v="-146.19999999999999"/>
    <s v="NOK"/>
    <n v="-146.19999999999999"/>
    <m/>
    <s v="158553.44"/>
  </r>
  <r>
    <n v="501260"/>
    <n v="2025"/>
    <s v="Direkte betaling med ekstern ID TR527024843 er gjennomført og bokført."/>
    <d v="2025-12-01T00:00:00"/>
    <m/>
    <x v="35"/>
    <x v="35"/>
    <m/>
    <m/>
    <n v="20313"/>
    <s v="Tore Hansen"/>
    <m/>
    <m/>
    <x v="7"/>
    <x v="7"/>
    <m/>
    <m/>
    <m/>
    <m/>
    <n v="0"/>
    <s v="Ingen avgiftsbehandling"/>
    <s v="Betaling: HS: UTLEGG PÅ IDRETTSDEL 2025 AV TORE HANSEN. UTGIFTER SKAL BELASTES AV HOVEDLAGET OG IKKE JUTULKARA"/>
    <n v="-4026.65"/>
    <s v="NOK"/>
    <n v="-4026.65"/>
    <m/>
    <s v="154526.79"/>
  </r>
  <r>
    <n v="501261"/>
    <n v="2025"/>
    <s v="Direkte betaling med ekstern ID TR527024842 er gjennomført og bokført."/>
    <d v="2025-12-01T00:00:00"/>
    <m/>
    <x v="35"/>
    <x v="35"/>
    <m/>
    <m/>
    <n v="20275"/>
    <s v="Axel Hauge"/>
    <m/>
    <m/>
    <x v="4"/>
    <x v="4"/>
    <m/>
    <m/>
    <m/>
    <m/>
    <n v="0"/>
    <s v="Ingen avgiftsbehandling"/>
    <s v="Betaling: HS: Lue salg. Fakturanr. Utlegg luer toll."/>
    <n v="-1769"/>
    <s v="NOK"/>
    <n v="-1769"/>
    <m/>
    <s v="152757.79"/>
  </r>
  <r>
    <n v="501264"/>
    <n v="2025"/>
    <s v="Direkte betaling med ekstern ID TR523092427 er gjennomført og bokført."/>
    <d v="2025-12-01T00:00:00"/>
    <m/>
    <x v="35"/>
    <x v="35"/>
    <m/>
    <m/>
    <n v="20502"/>
    <s v="Grønlandsveien SA"/>
    <m/>
    <m/>
    <x v="6"/>
    <x v="6"/>
    <m/>
    <m/>
    <m/>
    <m/>
    <n v="0"/>
    <s v="Ingen avgiftsbehandling"/>
    <s v="Betaling: Langåshytta. Fakturanr. Grønlandsveien."/>
    <n v="-800"/>
    <s v="NOK"/>
    <n v="-800"/>
    <m/>
    <s v="151957.79"/>
  </r>
  <r>
    <n v="501270"/>
    <n v="2025"/>
    <s v="Direkte betaling med ekstern ID TR518106034 er gjennomført og bokført."/>
    <d v="2025-12-01T00:00:00"/>
    <m/>
    <x v="35"/>
    <x v="35"/>
    <m/>
    <m/>
    <n v="20237"/>
    <s v="Operasjon Dagsverk"/>
    <m/>
    <m/>
    <x v="4"/>
    <x v="4"/>
    <m/>
    <m/>
    <m/>
    <m/>
    <n v="0"/>
    <s v="Ingen avgiftsbehandling"/>
    <s v="Betaling: Faktura nummer 3877982 fra Operasjon Dagsverk. Fakturanr. 3877982."/>
    <n v="-350"/>
    <s v="NOK"/>
    <n v="-350"/>
    <m/>
    <s v="151607.79"/>
  </r>
  <r>
    <n v="501271"/>
    <n v="2025"/>
    <s v="Direkte betaling med ekstern ID TR527416689 er gjennomført og bokført."/>
    <d v="2025-12-01T00:00:00"/>
    <m/>
    <x v="35"/>
    <x v="35"/>
    <m/>
    <m/>
    <n v="20574"/>
    <s v="SILJA HADDAL MORK"/>
    <m/>
    <m/>
    <x v="4"/>
    <x v="4"/>
    <m/>
    <m/>
    <m/>
    <m/>
    <n v="0"/>
    <s v="Ingen avgiftsbehandling"/>
    <s v="Betaling: Faktura nummer 10413 fra SILJA HADDAL MORK. Fakturanr. 10413."/>
    <n v="-11250"/>
    <s v="NOK"/>
    <n v="-11250"/>
    <m/>
    <s v="140357.79"/>
  </r>
  <r>
    <n v="2263"/>
    <n v="2025"/>
    <m/>
    <d v="2025-12-01T00:00:00"/>
    <m/>
    <x v="35"/>
    <x v="35"/>
    <m/>
    <m/>
    <m/>
    <m/>
    <m/>
    <m/>
    <x v="4"/>
    <x v="4"/>
    <m/>
    <m/>
    <m/>
    <m/>
    <n v="0"/>
    <s v="Ingen avgiftsbehandling"/>
    <s v="Bankgebyr"/>
    <n v="-3140.16"/>
    <s v="NOK"/>
    <n v="-3140.16"/>
    <m/>
    <s v="137217.63"/>
  </r>
  <r>
    <n v="501275"/>
    <n v="2025"/>
    <s v="Direkte betaling med ekstern ID TR527800920 er gjennomført og bokført."/>
    <d v="2025-12-02T00:00:00"/>
    <m/>
    <x v="35"/>
    <x v="35"/>
    <m/>
    <m/>
    <m/>
    <m/>
    <m/>
    <s v="Sofi Kulvik"/>
    <x v="0"/>
    <x v="0"/>
    <m/>
    <m/>
    <m/>
    <m/>
    <n v="0"/>
    <s v="Ingen avgiftsbehandling"/>
    <s v="Lønnsbilag 24-2025"/>
    <n v="-56539.96"/>
    <s v="NOK"/>
    <n v="-56539.96"/>
    <m/>
    <s v="80677.67"/>
  </r>
  <r>
    <n v="501276"/>
    <n v="2025"/>
    <s v="Direkte betaling med ekstern ID TR527800919 er gjennomført og bokført."/>
    <d v="2025-12-02T00:00:00"/>
    <m/>
    <x v="35"/>
    <x v="35"/>
    <m/>
    <m/>
    <m/>
    <m/>
    <n v="1223"/>
    <s v="Mads Sundbye"/>
    <x v="0"/>
    <x v="0"/>
    <m/>
    <m/>
    <m/>
    <m/>
    <n v="0"/>
    <s v="Ingen avgiftsbehandling"/>
    <s v="Lønnsbilag 24-2025"/>
    <n v="-1890"/>
    <s v="NOK"/>
    <n v="-1890"/>
    <m/>
    <s v="78787.67"/>
  </r>
  <r>
    <n v="501277"/>
    <n v="2025"/>
    <s v="Direkte betaling med ekstern ID TR527800918 er gjennomført og bokført."/>
    <d v="2025-12-02T00:00:00"/>
    <m/>
    <x v="35"/>
    <x v="35"/>
    <m/>
    <m/>
    <m/>
    <m/>
    <n v="1229"/>
    <s v="Eirik Frisnes Wartiainen"/>
    <x v="0"/>
    <x v="0"/>
    <m/>
    <m/>
    <m/>
    <m/>
    <n v="0"/>
    <s v="Ingen avgiftsbehandling"/>
    <s v="Lønnsbilag 24-2025"/>
    <n v="-37749"/>
    <s v="NOK"/>
    <n v="-37749"/>
    <m/>
    <s v="41038.67"/>
  </r>
  <r>
    <n v="501278"/>
    <n v="2025"/>
    <s v="Direkte betaling med ekstern ID TR527800887 er gjennomført og bokført."/>
    <d v="2025-12-02T00:00:00"/>
    <m/>
    <x v="35"/>
    <x v="35"/>
    <m/>
    <m/>
    <m/>
    <m/>
    <n v="1239"/>
    <s v="Karen Haug Laukeland"/>
    <x v="0"/>
    <x v="0"/>
    <m/>
    <m/>
    <m/>
    <m/>
    <n v="0"/>
    <s v="Ingen avgiftsbehandling"/>
    <s v="Lønnsbilag 24-2025"/>
    <n v="-2980"/>
    <s v="NOK"/>
    <n v="-2980"/>
    <m/>
    <s v="38058.67"/>
  </r>
  <r>
    <n v="501279"/>
    <n v="2025"/>
    <s v="Direkte betaling med ekstern ID TR527800917 er gjennomført og bokført."/>
    <d v="2025-12-02T00:00:00"/>
    <m/>
    <x v="35"/>
    <x v="35"/>
    <m/>
    <m/>
    <m/>
    <m/>
    <n v="1240"/>
    <s v="Margrethe Hamre Køber"/>
    <x v="0"/>
    <x v="0"/>
    <m/>
    <m/>
    <m/>
    <m/>
    <n v="0"/>
    <s v="Ingen avgiftsbehandling"/>
    <s v="Lønnsbilag 24-2025"/>
    <n v="-947.25"/>
    <s v="NOK"/>
    <n v="-947.25"/>
    <m/>
    <s v="37111.42"/>
  </r>
  <r>
    <n v="501280"/>
    <n v="2025"/>
    <s v="Direkte betaling med ekstern ID TR527800916 er gjennomført og bokført."/>
    <d v="2025-12-02T00:00:00"/>
    <m/>
    <x v="35"/>
    <x v="35"/>
    <m/>
    <m/>
    <m/>
    <m/>
    <n v="1245"/>
    <s v="Fredrik Bjørndal"/>
    <x v="0"/>
    <x v="0"/>
    <m/>
    <m/>
    <m/>
    <m/>
    <n v="0"/>
    <s v="Ingen avgiftsbehandling"/>
    <s v="Lønnsbilag 24-2025"/>
    <n v="-5173.5"/>
    <s v="NOK"/>
    <n v="-5173.5"/>
    <m/>
    <s v="31937.92"/>
  </r>
  <r>
    <n v="501281"/>
    <n v="2025"/>
    <s v="Direkte betaling med ekstern ID TR527800915 er gjennomført og bokført."/>
    <d v="2025-12-02T00:00:00"/>
    <m/>
    <x v="35"/>
    <x v="35"/>
    <m/>
    <m/>
    <m/>
    <m/>
    <n v="1248"/>
    <s v="Marius Tveiten"/>
    <x v="0"/>
    <x v="0"/>
    <m/>
    <m/>
    <m/>
    <m/>
    <n v="0"/>
    <s v="Ingen avgiftsbehandling"/>
    <s v="Lønnsbilag 24-2025"/>
    <n v="-5047.6000000000004"/>
    <s v="NOK"/>
    <n v="-5047.6000000000004"/>
    <m/>
    <s v="26890.32"/>
  </r>
  <r>
    <n v="501282"/>
    <n v="2025"/>
    <s v="Direkte betaling med ekstern ID TR527800914 er gjennomført og bokført."/>
    <d v="2025-12-02T00:00:00"/>
    <m/>
    <x v="35"/>
    <x v="35"/>
    <m/>
    <m/>
    <m/>
    <m/>
    <n v="1249"/>
    <s v="Nora Kristiansen"/>
    <x v="0"/>
    <x v="0"/>
    <m/>
    <m/>
    <m/>
    <m/>
    <n v="0"/>
    <s v="Ingen avgiftsbehandling"/>
    <s v="Lønnsbilag 24-2025"/>
    <n v="-2924"/>
    <s v="NOK"/>
    <n v="-2924"/>
    <m/>
    <s v="23966.32"/>
  </r>
  <r>
    <n v="501283"/>
    <n v="2025"/>
    <s v="Direkte betaling med ekstern ID TR527800913 er gjennomført og bokført."/>
    <d v="2025-12-02T00:00:00"/>
    <m/>
    <x v="35"/>
    <x v="35"/>
    <m/>
    <m/>
    <m/>
    <m/>
    <n v="1260"/>
    <s v="Sivert Østberg-Tømmervik"/>
    <x v="0"/>
    <x v="0"/>
    <m/>
    <m/>
    <m/>
    <m/>
    <n v="0"/>
    <s v="Ingen avgiftsbehandling"/>
    <s v="Lønnsbilag 24-2025"/>
    <n v="-11350.08"/>
    <s v="NOK"/>
    <n v="-11350.08"/>
    <m/>
    <s v="12616.24"/>
  </r>
  <r>
    <n v="501284"/>
    <n v="2025"/>
    <s v="Direkte betaling med ekstern ID TR527800912 er gjennomført og bokført."/>
    <d v="2025-12-02T00:00:00"/>
    <m/>
    <x v="35"/>
    <x v="35"/>
    <m/>
    <m/>
    <m/>
    <m/>
    <n v="1261"/>
    <s v="Laila Håkonsen"/>
    <x v="0"/>
    <x v="0"/>
    <m/>
    <m/>
    <m/>
    <m/>
    <n v="0"/>
    <s v="Ingen avgiftsbehandling"/>
    <s v="Lønnsbilag 24-2025"/>
    <n v="-4257"/>
    <s v="NOK"/>
    <n v="-4257"/>
    <m/>
    <s v="8359.24"/>
  </r>
  <r>
    <n v="501285"/>
    <n v="2025"/>
    <s v="Direkte betaling med ekstern ID TR527800911 er gjennomført og bokført."/>
    <d v="2025-12-02T00:00:00"/>
    <m/>
    <x v="35"/>
    <x v="35"/>
    <m/>
    <m/>
    <m/>
    <m/>
    <n v="1270"/>
    <s v="Lars Teigland Støre"/>
    <x v="0"/>
    <x v="0"/>
    <m/>
    <m/>
    <m/>
    <m/>
    <n v="0"/>
    <s v="Ingen avgiftsbehandling"/>
    <s v="Lønnsbilag 24-2025"/>
    <n v="-743.75"/>
    <s v="NOK"/>
    <n v="-743.75"/>
    <m/>
    <s v="7615.49"/>
  </r>
  <r>
    <n v="501286"/>
    <n v="2025"/>
    <s v="Direkte betaling med ekstern ID TR527800921 er gjennomført og bokført."/>
    <d v="2025-12-02T00:00:00"/>
    <m/>
    <x v="35"/>
    <x v="35"/>
    <m/>
    <m/>
    <m/>
    <m/>
    <n v="1271"/>
    <s v="Nikolai Hamang"/>
    <x v="0"/>
    <x v="0"/>
    <m/>
    <m/>
    <m/>
    <m/>
    <n v="0"/>
    <s v="Ingen avgiftsbehandling"/>
    <s v="Lønnsbilag 24-2025"/>
    <n v="-3105"/>
    <s v="NOK"/>
    <n v="-3105"/>
    <m/>
    <s v="4510.49"/>
  </r>
  <r>
    <n v="501287"/>
    <n v="2025"/>
    <s v="Direkte betaling med ekstern ID TR527800892 er gjennomført og bokført."/>
    <d v="2025-12-02T00:00:00"/>
    <m/>
    <x v="35"/>
    <x v="35"/>
    <m/>
    <m/>
    <m/>
    <m/>
    <n v="1274"/>
    <s v="Heidi Midtbø Helgesen"/>
    <x v="0"/>
    <x v="0"/>
    <m/>
    <m/>
    <m/>
    <m/>
    <n v="0"/>
    <s v="Ingen avgiftsbehandling"/>
    <s v="Lønnsbilag 24-2025"/>
    <n v="-1407.63"/>
    <s v="NOK"/>
    <n v="-1407.63"/>
    <m/>
    <s v="3102.86"/>
  </r>
  <r>
    <n v="501288"/>
    <n v="2025"/>
    <s v="Direkte betaling med ekstern ID TR527800888 er gjennomført og bokført."/>
    <d v="2025-12-02T00:00:00"/>
    <m/>
    <x v="35"/>
    <x v="35"/>
    <m/>
    <m/>
    <m/>
    <m/>
    <n v="1285"/>
    <s v="Casper Riekeles"/>
    <x v="0"/>
    <x v="0"/>
    <m/>
    <m/>
    <m/>
    <m/>
    <n v="0"/>
    <s v="Ingen avgiftsbehandling"/>
    <s v="Lønnsbilag 24-2025"/>
    <n v="-1570"/>
    <s v="NOK"/>
    <n v="-1570"/>
    <m/>
    <s v="1532.86"/>
  </r>
  <r>
    <n v="501289"/>
    <n v="2025"/>
    <s v="Direkte betaling med ekstern ID TR527800891 er gjennomført og bokført."/>
    <d v="2025-12-02T00:00:00"/>
    <m/>
    <x v="35"/>
    <x v="35"/>
    <m/>
    <m/>
    <m/>
    <m/>
    <n v="1299"/>
    <s v="Katarina Zielinska"/>
    <x v="0"/>
    <x v="0"/>
    <m/>
    <m/>
    <m/>
    <m/>
    <n v="0"/>
    <s v="Ingen avgiftsbehandling"/>
    <s v="Lønnsbilag 24-2025"/>
    <n v="-41388"/>
    <s v="NOK"/>
    <n v="-41388"/>
    <m/>
    <s v="-39855.14"/>
  </r>
  <r>
    <n v="501290"/>
    <n v="2025"/>
    <s v="Direkte betaling med ekstern ID TR527800893 er gjennomført og bokført."/>
    <d v="2025-12-02T00:00:00"/>
    <m/>
    <x v="35"/>
    <x v="35"/>
    <m/>
    <m/>
    <m/>
    <m/>
    <n v="1307"/>
    <s v="Ben Craig Simmons"/>
    <x v="0"/>
    <x v="0"/>
    <m/>
    <m/>
    <m/>
    <m/>
    <n v="0"/>
    <s v="Ingen avgiftsbehandling"/>
    <s v="Lønnsbilag 24-2025"/>
    <n v="-32730.5"/>
    <s v="NOK"/>
    <n v="-32730.5"/>
    <m/>
    <s v="-72585.64"/>
  </r>
  <r>
    <n v="501291"/>
    <n v="2025"/>
    <s v="Direkte betaling med ekstern ID TR527800890 er gjennomført og bokført."/>
    <d v="2025-12-02T00:00:00"/>
    <m/>
    <x v="35"/>
    <x v="35"/>
    <m/>
    <m/>
    <m/>
    <m/>
    <n v="1323"/>
    <s v="Axel Aatlo"/>
    <x v="0"/>
    <x v="0"/>
    <m/>
    <m/>
    <m/>
    <m/>
    <n v="0"/>
    <s v="Ingen avgiftsbehandling"/>
    <s v="Lønnsbilag 24-2025"/>
    <n v="-1100"/>
    <s v="NOK"/>
    <n v="-1100"/>
    <m/>
    <s v="-73685.64"/>
  </r>
  <r>
    <n v="501292"/>
    <n v="2025"/>
    <s v="Direkte betaling med ekstern ID TR527800897 er gjennomført og bokført."/>
    <d v="2025-12-02T00:00:00"/>
    <m/>
    <x v="35"/>
    <x v="35"/>
    <m/>
    <m/>
    <m/>
    <m/>
    <n v="1332"/>
    <s v="Morten Hamre Køber"/>
    <x v="0"/>
    <x v="0"/>
    <m/>
    <m/>
    <m/>
    <m/>
    <n v="0"/>
    <s v="Ingen avgiftsbehandling"/>
    <s v="Lønnsbilag 24-2025"/>
    <n v="-1520"/>
    <s v="NOK"/>
    <n v="-1520"/>
    <m/>
    <s v="-75205.64"/>
  </r>
  <r>
    <n v="501293"/>
    <n v="2025"/>
    <s v="Direkte betaling med ekstern ID TR527800896 er gjennomført og bokført."/>
    <d v="2025-12-02T00:00:00"/>
    <m/>
    <x v="35"/>
    <x v="35"/>
    <m/>
    <m/>
    <m/>
    <m/>
    <n v="1334"/>
    <s v="Selma Arikan"/>
    <x v="0"/>
    <x v="0"/>
    <m/>
    <m/>
    <m/>
    <m/>
    <n v="0"/>
    <s v="Ingen avgiftsbehandling"/>
    <s v="Lønnsbilag 24-2025"/>
    <n v="-1429"/>
    <s v="NOK"/>
    <n v="-1429"/>
    <m/>
    <s v="-76634.64"/>
  </r>
  <r>
    <n v="501294"/>
    <n v="2025"/>
    <s v="Direkte betaling med ekstern ID TR527800895 er gjennomført og bokført."/>
    <d v="2025-12-02T00:00:00"/>
    <m/>
    <x v="35"/>
    <x v="35"/>
    <m/>
    <m/>
    <m/>
    <m/>
    <n v="1335"/>
    <s v="Mikkel Holand Gillebo"/>
    <x v="0"/>
    <x v="0"/>
    <m/>
    <m/>
    <m/>
    <m/>
    <n v="0"/>
    <s v="Ingen avgiftsbehandling"/>
    <s v="Lønnsbilag 24-2025"/>
    <n v="-1280"/>
    <s v="NOK"/>
    <n v="-1280"/>
    <m/>
    <s v="-77914.64"/>
  </r>
  <r>
    <n v="501295"/>
    <n v="2025"/>
    <s v="Direkte betaling med ekstern ID TR527800894 er gjennomført og bokført."/>
    <d v="2025-12-02T00:00:00"/>
    <m/>
    <x v="35"/>
    <x v="35"/>
    <m/>
    <m/>
    <m/>
    <m/>
    <n v="1338"/>
    <s v="Nadin Hamed"/>
    <x v="0"/>
    <x v="0"/>
    <m/>
    <m/>
    <m/>
    <m/>
    <n v="0"/>
    <s v="Ingen avgiftsbehandling"/>
    <s v="Lønnsbilag 24-2025"/>
    <n v="-1260"/>
    <s v="NOK"/>
    <n v="-1260"/>
    <m/>
    <s v="-79174.64"/>
  </r>
  <r>
    <n v="501296"/>
    <n v="2025"/>
    <s v="Direkte betaling med ekstern ID TR527800886 er gjennomført og bokført."/>
    <d v="2025-12-02T00:00:00"/>
    <m/>
    <x v="35"/>
    <x v="35"/>
    <m/>
    <m/>
    <m/>
    <m/>
    <n v="1339"/>
    <s v="Alexander Grimstvedt"/>
    <x v="0"/>
    <x v="0"/>
    <m/>
    <m/>
    <m/>
    <m/>
    <n v="0"/>
    <s v="Ingen avgiftsbehandling"/>
    <s v="Lønnsbilag 24-2025"/>
    <n v="-7750"/>
    <s v="NOK"/>
    <n v="-7750"/>
    <m/>
    <s v="-86924.64"/>
  </r>
  <r>
    <n v="501297"/>
    <n v="2025"/>
    <s v="Direkte betaling med ekstern ID TR527800889 er gjennomført og bokført."/>
    <d v="2025-12-02T00:00:00"/>
    <m/>
    <x v="35"/>
    <x v="35"/>
    <m/>
    <m/>
    <m/>
    <m/>
    <n v="134"/>
    <s v="Andreas Kristiansen Olsen"/>
    <x v="0"/>
    <x v="0"/>
    <m/>
    <m/>
    <m/>
    <m/>
    <n v="0"/>
    <s v="Ingen avgiftsbehandling"/>
    <s v="Lønnsbilag 24-2025"/>
    <n v="-3236"/>
    <s v="NOK"/>
    <n v="-3236"/>
    <m/>
    <s v="-90160.64"/>
  </r>
  <r>
    <n v="501298"/>
    <n v="2025"/>
    <s v="Direkte betaling med ekstern ID TR527800898 er gjennomført og bokført."/>
    <d v="2025-12-02T00:00:00"/>
    <m/>
    <x v="35"/>
    <x v="35"/>
    <m/>
    <m/>
    <m/>
    <m/>
    <n v="1341"/>
    <s v="Sondre Harviken"/>
    <x v="0"/>
    <x v="0"/>
    <m/>
    <m/>
    <m/>
    <m/>
    <n v="0"/>
    <s v="Ingen avgiftsbehandling"/>
    <s v="Lønnsbilag 24-2025"/>
    <n v="-3204"/>
    <s v="NOK"/>
    <n v="-3204"/>
    <m/>
    <s v="-93364.64"/>
  </r>
  <r>
    <n v="501299"/>
    <n v="2025"/>
    <s v="Direkte betaling med ekstern ID TR527800899 er gjennomført og bokført."/>
    <d v="2025-12-02T00:00:00"/>
    <m/>
    <x v="35"/>
    <x v="35"/>
    <m/>
    <m/>
    <m/>
    <m/>
    <n v="1342"/>
    <s v="Artem Kovrovskii"/>
    <x v="0"/>
    <x v="0"/>
    <m/>
    <m/>
    <m/>
    <m/>
    <n v="0"/>
    <s v="Ingen avgiftsbehandling"/>
    <s v="Lønnsbilag 24-2025"/>
    <n v="-1507"/>
    <s v="NOK"/>
    <n v="-1507"/>
    <m/>
    <s v="-94871.64"/>
  </r>
  <r>
    <n v="501300"/>
    <n v="2025"/>
    <s v="Direkte betaling med ekstern ID TR527800900 er gjennomført og bokført."/>
    <d v="2025-12-02T00:00:00"/>
    <m/>
    <x v="35"/>
    <x v="35"/>
    <m/>
    <m/>
    <m/>
    <m/>
    <n v="1343"/>
    <s v="Andreas Romark Nilsen"/>
    <x v="0"/>
    <x v="0"/>
    <m/>
    <m/>
    <m/>
    <m/>
    <n v="0"/>
    <s v="Ingen avgiftsbehandling"/>
    <s v="Lønnsbilag 24-2025"/>
    <n v="-10219"/>
    <s v="NOK"/>
    <n v="-10219"/>
    <m/>
    <s v="-105090.64"/>
  </r>
  <r>
    <n v="501301"/>
    <n v="2025"/>
    <s v="Direkte betaling med ekstern ID TR527800901 er gjennomført og bokført."/>
    <d v="2025-12-02T00:00:00"/>
    <m/>
    <x v="35"/>
    <x v="35"/>
    <m/>
    <m/>
    <m/>
    <m/>
    <n v="1345"/>
    <s v="Eskil Nakstad"/>
    <x v="0"/>
    <x v="0"/>
    <m/>
    <m/>
    <m/>
    <m/>
    <n v="0"/>
    <s v="Ingen avgiftsbehandling"/>
    <s v="Lønnsbilag 24-2025"/>
    <n v="-1960"/>
    <s v="NOK"/>
    <n v="-1960"/>
    <m/>
    <s v="-107050.64"/>
  </r>
  <r>
    <n v="501302"/>
    <n v="2025"/>
    <s v="Direkte betaling med ekstern ID TR527800902 er gjennomført og bokført."/>
    <d v="2025-12-02T00:00:00"/>
    <m/>
    <x v="35"/>
    <x v="35"/>
    <m/>
    <m/>
    <m/>
    <m/>
    <n v="1346"/>
    <s v="Emil Smith Gjerde"/>
    <x v="0"/>
    <x v="0"/>
    <m/>
    <m/>
    <m/>
    <m/>
    <n v="0"/>
    <s v="Ingen avgiftsbehandling"/>
    <s v="Lønnsbilag 24-2025"/>
    <n v="-2240"/>
    <s v="NOK"/>
    <n v="-2240"/>
    <m/>
    <s v="-109290.64"/>
  </r>
  <r>
    <n v="501303"/>
    <n v="2025"/>
    <s v="Direkte betaling med ekstern ID TR527800903 er gjennomført og bokført."/>
    <d v="2025-12-02T00:00:00"/>
    <m/>
    <x v="35"/>
    <x v="35"/>
    <m/>
    <m/>
    <m/>
    <m/>
    <n v="1347"/>
    <s v="Selma Svege"/>
    <x v="0"/>
    <x v="0"/>
    <m/>
    <m/>
    <m/>
    <m/>
    <n v="0"/>
    <s v="Ingen avgiftsbehandling"/>
    <s v="Lønnsbilag 24-2025"/>
    <n v="-2743.13"/>
    <s v="NOK"/>
    <n v="-2743.13"/>
    <m/>
    <s v="-112033.77"/>
  </r>
  <r>
    <n v="501304"/>
    <n v="2025"/>
    <s v="Direkte betaling med ekstern ID TR527800904 er gjennomført og bokført."/>
    <d v="2025-12-02T00:00:00"/>
    <m/>
    <x v="35"/>
    <x v="35"/>
    <m/>
    <m/>
    <m/>
    <m/>
    <n v="1348"/>
    <s v="Anders Lagesen"/>
    <x v="0"/>
    <x v="0"/>
    <m/>
    <m/>
    <m/>
    <m/>
    <n v="0"/>
    <s v="Ingen avgiftsbehandling"/>
    <s v="Lønnsbilag 24-2025"/>
    <n v="-2000"/>
    <s v="NOK"/>
    <n v="-2000"/>
    <m/>
    <s v="-114033.77"/>
  </r>
  <r>
    <n v="501305"/>
    <n v="2025"/>
    <s v="Direkte betaling med ekstern ID TR527800905 er gjennomført og bokført."/>
    <d v="2025-12-02T00:00:00"/>
    <m/>
    <x v="35"/>
    <x v="35"/>
    <m/>
    <m/>
    <m/>
    <m/>
    <n v="1349"/>
    <s v="Kaja Lilledal Fritzvold"/>
    <x v="0"/>
    <x v="0"/>
    <m/>
    <m/>
    <m/>
    <m/>
    <n v="0"/>
    <s v="Ingen avgiftsbehandling"/>
    <s v="Lønnsbilag 24-2025"/>
    <n v="-4830"/>
    <s v="NOK"/>
    <n v="-4830"/>
    <m/>
    <s v="-118863.77"/>
  </r>
  <r>
    <n v="501306"/>
    <n v="2025"/>
    <s v="Direkte betaling med ekstern ID TR527800906 er gjennomført og bokført."/>
    <d v="2025-12-02T00:00:00"/>
    <m/>
    <x v="35"/>
    <x v="35"/>
    <m/>
    <m/>
    <m/>
    <m/>
    <n v="1350"/>
    <s v="Nora Dahlsrud"/>
    <x v="0"/>
    <x v="0"/>
    <m/>
    <m/>
    <m/>
    <m/>
    <n v="0"/>
    <s v="Ingen avgiftsbehandling"/>
    <s v="Lønnsbilag 24-2025"/>
    <n v="-443.63"/>
    <s v="NOK"/>
    <n v="-443.63"/>
    <m/>
    <s v="-119307.40"/>
  </r>
  <r>
    <n v="501307"/>
    <n v="2025"/>
    <s v="Direkte betaling med ekstern ID TR527800907 er gjennomført og bokført."/>
    <d v="2025-12-02T00:00:00"/>
    <m/>
    <x v="35"/>
    <x v="35"/>
    <m/>
    <m/>
    <m/>
    <m/>
    <n v="1351"/>
    <s v="Johan Wiklund"/>
    <x v="0"/>
    <x v="0"/>
    <m/>
    <m/>
    <m/>
    <m/>
    <n v="0"/>
    <s v="Ingen avgiftsbehandling"/>
    <s v="Lønnsbilag 24-2025"/>
    <n v="-3000"/>
    <s v="NOK"/>
    <n v="-3000"/>
    <m/>
    <s v="-122307.40"/>
  </r>
  <r>
    <n v="501308"/>
    <n v="2025"/>
    <s v="Direkte betaling med ekstern ID TR527800908 er gjennomført og bokført."/>
    <d v="2025-12-02T00:00:00"/>
    <m/>
    <x v="35"/>
    <x v="35"/>
    <m/>
    <m/>
    <m/>
    <m/>
    <n v="1352"/>
    <s v="Ivo Bang Theophiliakis"/>
    <x v="0"/>
    <x v="0"/>
    <m/>
    <m/>
    <m/>
    <m/>
    <n v="0"/>
    <s v="Ingen avgiftsbehandling"/>
    <s v="Lønnsbilag 24-2025"/>
    <n v="-3500"/>
    <s v="NOK"/>
    <n v="-3500"/>
    <m/>
    <s v="-125807.40"/>
  </r>
  <r>
    <n v="501309"/>
    <n v="2025"/>
    <s v="Direkte betaling med ekstern ID TR527800909 er gjennomført og bokført."/>
    <d v="2025-12-02T00:00:00"/>
    <m/>
    <x v="35"/>
    <x v="35"/>
    <m/>
    <m/>
    <m/>
    <m/>
    <n v="156"/>
    <s v="Eskil Kvam"/>
    <x v="0"/>
    <x v="0"/>
    <m/>
    <m/>
    <m/>
    <m/>
    <n v="0"/>
    <s v="Ingen avgiftsbehandling"/>
    <s v="Lønnsbilag 24-2025"/>
    <n v="-2912"/>
    <s v="NOK"/>
    <n v="-2912"/>
    <m/>
    <s v="-128719.40"/>
  </r>
  <r>
    <n v="501310"/>
    <n v="2025"/>
    <s v="Direkte betaling med ekstern ID TR527800910 er gjennomført og bokført."/>
    <d v="2025-12-02T00:00:00"/>
    <m/>
    <x v="35"/>
    <x v="35"/>
    <m/>
    <m/>
    <m/>
    <m/>
    <n v="77"/>
    <s v="Christopher Dehn"/>
    <x v="0"/>
    <x v="0"/>
    <m/>
    <m/>
    <m/>
    <m/>
    <n v="0"/>
    <s v="Ingen avgiftsbehandling"/>
    <s v="Lønnsbilag 24-2025"/>
    <n v="-17261.5"/>
    <s v="NOK"/>
    <n v="-17261.5"/>
    <m/>
    <s v="-145980.90"/>
  </r>
  <r>
    <n v="501311"/>
    <n v="2025"/>
    <s v="Direkte betaling med ekstern ID TR527800884 er gjennomført og bokført."/>
    <d v="2025-12-02T00:00:00"/>
    <m/>
    <x v="35"/>
    <x v="35"/>
    <m/>
    <m/>
    <n v="20137"/>
    <s v="Baker Tilly Grimsrud &amp; Co."/>
    <m/>
    <m/>
    <x v="4"/>
    <x v="4"/>
    <m/>
    <m/>
    <m/>
    <m/>
    <n v="0"/>
    <s v="Ingen avgiftsbehandling"/>
    <s v="Betaling: Faktura nummer 14897 fra Baker Tilly Grimsrud &amp; Co.Fakturanr. 14897."/>
    <n v="-26937"/>
    <s v="NOK"/>
    <n v="-26937"/>
    <m/>
    <s v="-172917.90"/>
  </r>
  <r>
    <n v="501312"/>
    <n v="2025"/>
    <s v="Direkte betaling med ekstern ID TR527800885 er gjennomført og bokført."/>
    <d v="2025-12-02T00:00:00"/>
    <m/>
    <x v="35"/>
    <x v="35"/>
    <m/>
    <m/>
    <m/>
    <m/>
    <m/>
    <m/>
    <x v="0"/>
    <x v="0"/>
    <m/>
    <m/>
    <m/>
    <m/>
    <n v="0"/>
    <s v="Ingen avgiftsbehandling"/>
    <s v="Betaling: Lønnsbilag 24-2025"/>
    <n v="-39911"/>
    <s v="NOK"/>
    <n v="-39911"/>
    <m/>
    <s v="-212828.90"/>
  </r>
  <r>
    <n v="2263"/>
    <n v="2025"/>
    <m/>
    <d v="2025-12-02T00:00:00"/>
    <m/>
    <x v="35"/>
    <x v="35"/>
    <m/>
    <m/>
    <m/>
    <m/>
    <m/>
    <m/>
    <x v="0"/>
    <x v="0"/>
    <m/>
    <m/>
    <m/>
    <m/>
    <n v="0"/>
    <s v="Ingen avgiftsbehandling"/>
    <s v="Bankgebyr"/>
    <n v="87086.91"/>
    <s v="NOK"/>
    <n v="87086.91"/>
    <m/>
    <s v="-125741.99"/>
  </r>
  <r>
    <n v="2263"/>
    <n v="2025"/>
    <m/>
    <d v="2025-12-02T00:00:00"/>
    <m/>
    <x v="35"/>
    <x v="35"/>
    <m/>
    <m/>
    <m/>
    <m/>
    <m/>
    <m/>
    <x v="0"/>
    <x v="0"/>
    <m/>
    <m/>
    <m/>
    <m/>
    <n v="0"/>
    <s v="Ingen avgiftsbehandling"/>
    <s v="Bankgebyr"/>
    <n v="76480.259999999995"/>
    <s v="NOK"/>
    <n v="76480.259999999995"/>
    <m/>
    <s v="-49261.73"/>
  </r>
  <r>
    <n v="2263"/>
    <n v="2025"/>
    <m/>
    <d v="2025-12-02T00:00:00"/>
    <m/>
    <x v="35"/>
    <x v="35"/>
    <m/>
    <m/>
    <m/>
    <m/>
    <m/>
    <m/>
    <x v="0"/>
    <x v="0"/>
    <m/>
    <m/>
    <m/>
    <m/>
    <n v="0"/>
    <s v="Ingen avgiftsbehandling"/>
    <s v="Bankgebyr"/>
    <n v="59198.26"/>
    <s v="NOK"/>
    <n v="59198.26"/>
    <m/>
    <s v="9936.53"/>
  </r>
  <r>
    <n v="2263"/>
    <n v="2025"/>
    <m/>
    <d v="2025-12-02T00:00:00"/>
    <m/>
    <x v="35"/>
    <x v="35"/>
    <m/>
    <m/>
    <m/>
    <m/>
    <m/>
    <m/>
    <x v="0"/>
    <x v="0"/>
    <m/>
    <m/>
    <m/>
    <m/>
    <n v="0"/>
    <s v="Ingen avgiftsbehandling"/>
    <s v="Bankgebyr"/>
    <n v="44455.45"/>
    <s v="NOK"/>
    <n v="44455.45"/>
    <m/>
    <s v="54391.98"/>
  </r>
  <r>
    <n v="2263"/>
    <n v="2025"/>
    <m/>
    <d v="2025-12-02T00:00:00"/>
    <m/>
    <x v="35"/>
    <x v="35"/>
    <m/>
    <m/>
    <m/>
    <m/>
    <m/>
    <m/>
    <x v="0"/>
    <x v="0"/>
    <m/>
    <m/>
    <m/>
    <m/>
    <n v="0"/>
    <s v="Ingen avgiftsbehandling"/>
    <s v="Bankgebyr"/>
    <n v="41260.199999999997"/>
    <s v="NOK"/>
    <n v="41260.199999999997"/>
    <m/>
    <s v="95652.18"/>
  </r>
  <r>
    <n v="2263"/>
    <n v="2025"/>
    <m/>
    <d v="2025-12-02T00:00:00"/>
    <m/>
    <x v="35"/>
    <x v="35"/>
    <m/>
    <m/>
    <m/>
    <m/>
    <m/>
    <m/>
    <x v="0"/>
    <x v="0"/>
    <m/>
    <m/>
    <m/>
    <m/>
    <n v="0"/>
    <s v="Ingen avgiftsbehandling"/>
    <s v="Bankgebyr"/>
    <n v="36907"/>
    <s v="NOK"/>
    <n v="36907"/>
    <m/>
    <s v="132559.18"/>
  </r>
  <r>
    <n v="2263"/>
    <n v="2025"/>
    <m/>
    <d v="2025-12-02T00:00:00"/>
    <m/>
    <x v="35"/>
    <x v="35"/>
    <m/>
    <m/>
    <m/>
    <m/>
    <m/>
    <m/>
    <x v="0"/>
    <x v="0"/>
    <m/>
    <m/>
    <m/>
    <m/>
    <n v="0"/>
    <s v="Ingen avgiftsbehandling"/>
    <s v="Bankgebyr"/>
    <n v="30677.599999999999"/>
    <s v="NOK"/>
    <n v="30677.599999999999"/>
    <m/>
    <s v="163236.78"/>
  </r>
  <r>
    <n v="2263"/>
    <n v="2025"/>
    <m/>
    <d v="2025-12-02T00:00:00"/>
    <m/>
    <x v="35"/>
    <x v="35"/>
    <m/>
    <m/>
    <m/>
    <m/>
    <m/>
    <m/>
    <x v="0"/>
    <x v="0"/>
    <m/>
    <m/>
    <m/>
    <m/>
    <n v="0"/>
    <s v="Ingen avgiftsbehandling"/>
    <s v="Bankgebyr"/>
    <n v="100"/>
    <s v="NOK"/>
    <n v="100"/>
    <m/>
    <s v="163336.78"/>
  </r>
  <r>
    <n v="2309"/>
    <n v="2025"/>
    <m/>
    <d v="2025-12-03T00:00:00"/>
    <m/>
    <x v="35"/>
    <x v="35"/>
    <n v="10031"/>
    <s v="Vipps AS"/>
    <m/>
    <m/>
    <m/>
    <m/>
    <x v="0"/>
    <x v="0"/>
    <m/>
    <m/>
    <m/>
    <m/>
    <n v="0"/>
    <s v="Ingen avgiftsbehandling"/>
    <m/>
    <n v="196.5"/>
    <s v="NOK"/>
    <n v="196.5"/>
    <m/>
    <s v="163533.28"/>
  </r>
  <r>
    <n v="2309"/>
    <n v="2025"/>
    <m/>
    <d v="2025-12-04T00:00:00"/>
    <m/>
    <x v="35"/>
    <x v="35"/>
    <m/>
    <m/>
    <m/>
    <m/>
    <m/>
    <m/>
    <x v="0"/>
    <x v="0"/>
    <m/>
    <m/>
    <m/>
    <m/>
    <n v="0"/>
    <s v="Ingen avgiftsbehandling"/>
    <m/>
    <n v="-34651.5"/>
    <s v="NOK"/>
    <n v="-34651.5"/>
    <m/>
    <s v="128881.78"/>
  </r>
  <r>
    <n v="2309"/>
    <n v="2025"/>
    <m/>
    <d v="2025-12-04T00:00:00"/>
    <m/>
    <x v="35"/>
    <x v="35"/>
    <m/>
    <m/>
    <m/>
    <m/>
    <m/>
    <m/>
    <x v="0"/>
    <x v="0"/>
    <m/>
    <m/>
    <m/>
    <m/>
    <n v="0"/>
    <s v="Ingen avgiftsbehandling"/>
    <m/>
    <n v="-7663.9"/>
    <s v="NOK"/>
    <n v="-7663.9"/>
    <m/>
    <s v="121217.88"/>
  </r>
  <r>
    <n v="2309"/>
    <n v="2025"/>
    <m/>
    <d v="2025-12-04T00:00:00"/>
    <m/>
    <x v="35"/>
    <x v="35"/>
    <m/>
    <m/>
    <m/>
    <m/>
    <m/>
    <m/>
    <x v="0"/>
    <x v="0"/>
    <m/>
    <m/>
    <m/>
    <m/>
    <n v="0"/>
    <s v="Ingen avgiftsbehandling"/>
    <m/>
    <n v="-5162.5"/>
    <s v="NOK"/>
    <n v="-5162.5"/>
    <m/>
    <s v="116055.38"/>
  </r>
  <r>
    <n v="2309"/>
    <n v="2025"/>
    <m/>
    <d v="2025-12-04T00:00:00"/>
    <m/>
    <x v="35"/>
    <x v="35"/>
    <m/>
    <m/>
    <m/>
    <m/>
    <m/>
    <m/>
    <x v="0"/>
    <x v="0"/>
    <m/>
    <m/>
    <m/>
    <m/>
    <n v="0"/>
    <s v="Ingen avgiftsbehandling"/>
    <m/>
    <n v="-200"/>
    <s v="NOK"/>
    <n v="-200"/>
    <m/>
    <s v="115855.38"/>
  </r>
  <r>
    <n v="501329"/>
    <n v="2025"/>
    <s v="Direkte betaling med ekstern ID TR527024844 er gjennomført og bokført."/>
    <d v="2025-12-05T00:00:00"/>
    <m/>
    <x v="35"/>
    <x v="35"/>
    <m/>
    <m/>
    <n v="20035"/>
    <s v="Steadyreadygo Banaszkiewicz"/>
    <m/>
    <m/>
    <x v="4"/>
    <x v="4"/>
    <m/>
    <m/>
    <m/>
    <m/>
    <n v="0"/>
    <s v="Ingen avgiftsbehandling"/>
    <s v="Betaling: HS: Fakture for vaske. Fakturanr. 1190."/>
    <n v="-11700"/>
    <s v="NOK"/>
    <n v="-11700"/>
    <m/>
    <s v="104155.38"/>
  </r>
  <r>
    <n v="2309"/>
    <n v="2025"/>
    <m/>
    <d v="2025-12-05T00:00:00"/>
    <m/>
    <x v="35"/>
    <x v="35"/>
    <n v="10031"/>
    <s v="Vipps AS"/>
    <m/>
    <m/>
    <m/>
    <m/>
    <x v="0"/>
    <x v="0"/>
    <m/>
    <m/>
    <m/>
    <m/>
    <n v="0"/>
    <s v="Ingen avgiftsbehandling"/>
    <m/>
    <n v="196.5"/>
    <s v="NOK"/>
    <n v="196.5"/>
    <m/>
    <s v="104351.88"/>
  </r>
  <r>
    <n v="2325"/>
    <n v="2025"/>
    <s v="Innkommende betaling516956213.pdf"/>
    <d v="2025-12-05T00:00:00"/>
    <m/>
    <x v="35"/>
    <x v="35"/>
    <n v="10036"/>
    <s v="Rubic AS"/>
    <m/>
    <m/>
    <m/>
    <m/>
    <x v="0"/>
    <x v="0"/>
    <m/>
    <m/>
    <m/>
    <m/>
    <n v="0"/>
    <s v="Ingen avgiftsbehandling"/>
    <s v="Innkommende betaling516956213.pdf"/>
    <n v="3900"/>
    <s v="NOK"/>
    <n v="3900"/>
    <m/>
    <s v="108251.88"/>
  </r>
  <r>
    <n v="2325"/>
    <n v="2025"/>
    <s v="Innkommende betaling516956213.pdf"/>
    <d v="2025-12-05T00:00:00"/>
    <m/>
    <x v="35"/>
    <x v="35"/>
    <n v="10036"/>
    <s v="Rubic AS"/>
    <m/>
    <m/>
    <m/>
    <m/>
    <x v="0"/>
    <x v="0"/>
    <m/>
    <m/>
    <m/>
    <m/>
    <n v="0"/>
    <s v="Ingen avgiftsbehandling"/>
    <s v="Innkommende betaling516956213.pdf"/>
    <n v="28193.07"/>
    <s v="NOK"/>
    <n v="28193.07"/>
    <m/>
    <s v="136444.95"/>
  </r>
  <r>
    <n v="2356"/>
    <n v="2025"/>
    <m/>
    <d v="2025-12-08T00:00:00"/>
    <m/>
    <x v="35"/>
    <x v="35"/>
    <m/>
    <m/>
    <m/>
    <m/>
    <m/>
    <m/>
    <x v="0"/>
    <x v="0"/>
    <m/>
    <m/>
    <m/>
    <m/>
    <n v="0"/>
    <s v="Ingen avgiftsbehandling"/>
    <m/>
    <n v="-1500"/>
    <s v="NOK"/>
    <n v="-1500"/>
    <m/>
    <s v="134944.95"/>
  </r>
  <r>
    <n v="2518"/>
    <n v="2025"/>
    <s v="Adobe og micro"/>
    <d v="2025-12-08T00:00:00"/>
    <m/>
    <x v="35"/>
    <x v="35"/>
    <m/>
    <m/>
    <m/>
    <m/>
    <m/>
    <m/>
    <x v="4"/>
    <x v="4"/>
    <m/>
    <m/>
    <m/>
    <m/>
    <n v="0"/>
    <s v="Ingen avgiftsbehandling"/>
    <s v="Adobe og micro"/>
    <n v="-190"/>
    <s v="NOK"/>
    <n v="-190"/>
    <m/>
    <s v="134754.95"/>
  </r>
  <r>
    <n v="2349"/>
    <n v="2025"/>
    <s v="Betaling for faktura nummer 1203"/>
    <d v="2025-12-09T00:00:00"/>
    <m/>
    <x v="35"/>
    <x v="35"/>
    <n v="10101"/>
    <s v="Oslo Kommune Bydel 1 Gamle Oslo"/>
    <m/>
    <m/>
    <m/>
    <s v="Sofi Kulvik"/>
    <x v="7"/>
    <x v="7"/>
    <m/>
    <m/>
    <m/>
    <m/>
    <n v="0"/>
    <s v="Ingen avgiftsbehandling"/>
    <s v="Betaling: Faktura nummer 1203 til Oslo Kommune Bydel 1 Gamle Oslo (10101)"/>
    <n v="1500"/>
    <s v="NOK"/>
    <n v="1500"/>
    <m/>
    <s v="136254.95"/>
  </r>
  <r>
    <n v="2352"/>
    <n v="2025"/>
    <m/>
    <d v="2025-12-09T00:00:00"/>
    <m/>
    <x v="35"/>
    <x v="35"/>
    <n v="10031"/>
    <s v="Vipps AS"/>
    <m/>
    <m/>
    <m/>
    <m/>
    <x v="0"/>
    <x v="0"/>
    <m/>
    <m/>
    <m/>
    <m/>
    <n v="0"/>
    <s v="Ingen avgiftsbehandling"/>
    <m/>
    <n v="393"/>
    <s v="NOK"/>
    <n v="393"/>
    <m/>
    <s v="136647.95"/>
  </r>
  <r>
    <n v="2442"/>
    <n v="2025"/>
    <m/>
    <d v="2025-12-09T00:00:00"/>
    <m/>
    <x v="35"/>
    <x v="35"/>
    <m/>
    <m/>
    <n v="20557"/>
    <s v="Trondheim Hockeyshop AS"/>
    <m/>
    <m/>
    <x v="0"/>
    <x v="0"/>
    <m/>
    <m/>
    <m/>
    <m/>
    <n v="0"/>
    <s v="Ingen avgiftsbehandling"/>
    <m/>
    <n v="-10857.88"/>
    <s v="NOK"/>
    <n v="-10857.88"/>
    <m/>
    <s v="125790.07"/>
  </r>
  <r>
    <n v="2518"/>
    <n v="2025"/>
    <s v="Adobe og micro"/>
    <d v="2025-12-09T00:00:00"/>
    <m/>
    <x v="35"/>
    <x v="35"/>
    <m/>
    <m/>
    <m/>
    <m/>
    <m/>
    <m/>
    <x v="4"/>
    <x v="4"/>
    <m/>
    <m/>
    <m/>
    <m/>
    <n v="0"/>
    <s v="Ingen avgiftsbehandling"/>
    <s v="Adobe og micro"/>
    <n v="-20"/>
    <s v="NOK"/>
    <n v="-20"/>
    <m/>
    <s v="125770.07"/>
  </r>
  <r>
    <n v="2350"/>
    <n v="2025"/>
    <s v="Betaling for faktura nummer 1202"/>
    <d v="2025-12-11T00:00:00"/>
    <m/>
    <x v="35"/>
    <x v="35"/>
    <n v="10116"/>
    <s v="Ng Meny Øst AS"/>
    <m/>
    <m/>
    <m/>
    <s v="Sofi Kulvik"/>
    <x v="5"/>
    <x v="5"/>
    <m/>
    <m/>
    <m/>
    <m/>
    <n v="0"/>
    <s v="Ingen avgiftsbehandling"/>
    <s v="Betaling: Faktura nummer 1202 til Ng Meny Øst AS (10116)"/>
    <n v="6250"/>
    <s v="NOK"/>
    <n v="6250"/>
    <m/>
    <s v="132020.07"/>
  </r>
  <r>
    <n v="2351"/>
    <n v="2025"/>
    <s v="Betaling for faktura nummer 1211"/>
    <d v="2025-12-11T00:00:00"/>
    <m/>
    <x v="35"/>
    <x v="35"/>
    <n v="10014"/>
    <s v="Tiger Drage"/>
    <m/>
    <m/>
    <m/>
    <s v="Sofi Kulvik"/>
    <x v="4"/>
    <x v="4"/>
    <m/>
    <m/>
    <m/>
    <m/>
    <n v="0"/>
    <s v="Ingen avgiftsbehandling"/>
    <s v="Betaling: Faktura nummer 1211 til Tiger Drage (10014)"/>
    <n v="5955"/>
    <s v="NOK"/>
    <n v="5955"/>
    <m/>
    <s v="137975.07"/>
  </r>
  <r>
    <n v="2401"/>
    <n v="2025"/>
    <s v="HS"/>
    <d v="2025-12-15T00:00:00"/>
    <m/>
    <x v="35"/>
    <x v="35"/>
    <m/>
    <m/>
    <m/>
    <m/>
    <m/>
    <s v="Sofi Kulvik"/>
    <x v="4"/>
    <x v="4"/>
    <m/>
    <m/>
    <m/>
    <m/>
    <n v="0"/>
    <s v="Ingen avgiftsbehandling"/>
    <s v="HS"/>
    <n v="-696.9"/>
    <s v="NOK"/>
    <n v="-696.9"/>
    <m/>
    <s v="137278.17"/>
  </r>
  <r>
    <n v="501338"/>
    <n v="2025"/>
    <s v="Direkte betaling med ekstern ID TR527024845 er gjennomført og bokført."/>
    <d v="2025-12-15T00:00:00"/>
    <m/>
    <x v="35"/>
    <x v="35"/>
    <m/>
    <m/>
    <n v="20001"/>
    <s v="B&amp;g Regnskap AS"/>
    <m/>
    <m/>
    <x v="4"/>
    <x v="4"/>
    <m/>
    <m/>
    <m/>
    <m/>
    <n v="0"/>
    <s v="Ingen avgiftsbehandling"/>
    <s v="Betaling: Faktura nummer 103858 fra B&amp;g Regnskap AS. Fakturanr. 103858."/>
    <n v="-13546.88"/>
    <s v="NOK"/>
    <n v="-13546.88"/>
    <m/>
    <s v="123731.29"/>
  </r>
  <r>
    <n v="501339"/>
    <n v="2025"/>
    <s v="Direkte betaling med ekstern ID TR528637119 er gjennomført og bokført."/>
    <d v="2025-12-15T00:00:00"/>
    <m/>
    <x v="35"/>
    <x v="35"/>
    <m/>
    <m/>
    <n v="20004"/>
    <s v="Talkmore AS"/>
    <m/>
    <m/>
    <x v="4"/>
    <x v="4"/>
    <m/>
    <m/>
    <m/>
    <m/>
    <n v="0"/>
    <s v="Ingen avgiftsbehandling"/>
    <s v="Betaling: VS: Faktura fra Talkmore. Fakturanr. 58227831."/>
    <n v="-573.75"/>
    <s v="NOK"/>
    <n v="-573.75"/>
    <m/>
    <s v="123157.54"/>
  </r>
  <r>
    <n v="501356"/>
    <n v="2025"/>
    <s v="Direkte betaling med ekstern ID TR532248216 er gjennomført og bokført."/>
    <d v="2025-12-16T00:00:00"/>
    <m/>
    <x v="35"/>
    <x v="35"/>
    <m/>
    <m/>
    <n v="20147"/>
    <s v="Visma Software AS"/>
    <m/>
    <m/>
    <x v="4"/>
    <x v="4"/>
    <m/>
    <m/>
    <m/>
    <m/>
    <n v="0"/>
    <s v="Ingen avgiftsbehandling"/>
    <s v="Betaling: Faktura nummer INV00727123 fra Visma Software AS. Fakturanr. INV00727123."/>
    <n v="-2392.5"/>
    <s v="NOK"/>
    <n v="-2392.5"/>
    <m/>
    <s v="120765.04"/>
  </r>
  <r>
    <n v="2434"/>
    <n v="2025"/>
    <s v="Gave HS"/>
    <d v="2025-12-17T00:00:00"/>
    <m/>
    <x v="35"/>
    <x v="35"/>
    <m/>
    <m/>
    <m/>
    <m/>
    <m/>
    <s v="Sofi Kulvik"/>
    <x v="4"/>
    <x v="4"/>
    <m/>
    <m/>
    <m/>
    <m/>
    <n v="0"/>
    <s v="Ingen avgiftsbehandling"/>
    <s v="Gave HS"/>
    <n v="-419.7"/>
    <s v="NOK"/>
    <n v="-419.7"/>
    <m/>
    <s v="120345.34"/>
  </r>
  <r>
    <n v="2432"/>
    <n v="2025"/>
    <s v="HS gave"/>
    <d v="2025-12-17T00:00:00"/>
    <m/>
    <x v="35"/>
    <x v="35"/>
    <m/>
    <m/>
    <m/>
    <m/>
    <m/>
    <s v="Sofi Kulvik"/>
    <x v="4"/>
    <x v="4"/>
    <m/>
    <m/>
    <m/>
    <m/>
    <n v="0"/>
    <s v="Ingen avgiftsbehandling"/>
    <s v="HS gave"/>
    <n v="-104.7"/>
    <s v="NOK"/>
    <n v="-104.7"/>
    <m/>
    <s v="120240.64"/>
  </r>
  <r>
    <n v="501361"/>
    <n v="2025"/>
    <s v="Direkte betaling med ekstern ID TR532248217 er gjennomført og bokført."/>
    <d v="2025-12-18T00:00:00"/>
    <m/>
    <x v="35"/>
    <x v="35"/>
    <m/>
    <m/>
    <n v="20029"/>
    <s v="Viken Fiber AS"/>
    <m/>
    <m/>
    <x v="4"/>
    <x v="4"/>
    <m/>
    <m/>
    <m/>
    <m/>
    <n v="0"/>
    <s v="Ingen avgiftsbehandling"/>
    <s v="Betaling: Telefon HS. Fakturanr. 25873933."/>
    <n v="-1119"/>
    <s v="NOK"/>
    <n v="-1119"/>
    <m/>
    <s v="119121.64"/>
  </r>
  <r>
    <n v="2429"/>
    <n v="2025"/>
    <s v="HS gave"/>
    <d v="2025-12-18T00:00:00"/>
    <m/>
    <x v="35"/>
    <x v="35"/>
    <m/>
    <m/>
    <m/>
    <m/>
    <m/>
    <s v="Sofi Kulvik"/>
    <x v="4"/>
    <x v="4"/>
    <m/>
    <m/>
    <m/>
    <m/>
    <n v="0"/>
    <s v="Ingen avgiftsbehandling"/>
    <s v="HS gave"/>
    <n v="-520"/>
    <s v="NOK"/>
    <n v="-520"/>
    <m/>
    <s v="118601.64"/>
  </r>
  <r>
    <n v="2440"/>
    <n v="2025"/>
    <s v="Betaling for faktura nummer 1213"/>
    <d v="2025-12-18T00:00:00"/>
    <m/>
    <x v="35"/>
    <x v="35"/>
    <n v="10117"/>
    <s v="Edgar Martin Solvoll"/>
    <m/>
    <m/>
    <m/>
    <s v="Sofi Kulvik"/>
    <x v="7"/>
    <x v="7"/>
    <m/>
    <m/>
    <m/>
    <m/>
    <n v="0"/>
    <s v="Ingen avgiftsbehandling"/>
    <s v="Betaling: Faktura nummer 1213 til Edgar Martin Solvoll (10117)"/>
    <n v="4100"/>
    <s v="NOK"/>
    <n v="4100"/>
    <m/>
    <s v="122701.64"/>
  </r>
  <r>
    <n v="2441"/>
    <n v="2025"/>
    <s v="Betaling for faktura nummer 1214"/>
    <d v="2025-12-18T00:00:00"/>
    <m/>
    <x v="35"/>
    <x v="35"/>
    <n v="10057"/>
    <s v="Janne Stryken"/>
    <m/>
    <m/>
    <m/>
    <s v="Sofi Kulvik"/>
    <x v="4"/>
    <x v="4"/>
    <m/>
    <m/>
    <m/>
    <m/>
    <n v="0"/>
    <s v="Ingen avgiftsbehandling"/>
    <s v="Betaling: Faktura nummer 1214 til Janne Stryken (10057)"/>
    <n v="600"/>
    <s v="NOK"/>
    <n v="600"/>
    <m/>
    <s v="123301.64"/>
  </r>
  <r>
    <n v="2442"/>
    <n v="2025"/>
    <m/>
    <d v="2025-12-19T00:00:00"/>
    <m/>
    <x v="35"/>
    <x v="35"/>
    <n v="10031"/>
    <s v="Vipps AS"/>
    <m/>
    <m/>
    <m/>
    <m/>
    <x v="0"/>
    <x v="0"/>
    <m/>
    <m/>
    <m/>
    <m/>
    <n v="0"/>
    <s v="Ingen avgiftsbehandling"/>
    <m/>
    <n v="393"/>
    <s v="NOK"/>
    <n v="393"/>
    <m/>
    <s v="123694.64"/>
  </r>
  <r>
    <n v="2431"/>
    <n v="2025"/>
    <s v="HS møte"/>
    <d v="2025-12-21T00:00:00"/>
    <m/>
    <x v="35"/>
    <x v="35"/>
    <m/>
    <m/>
    <m/>
    <m/>
    <m/>
    <s v="Sofi Kulvik"/>
    <x v="4"/>
    <x v="4"/>
    <m/>
    <m/>
    <m/>
    <m/>
    <n v="0"/>
    <s v="Ingen avgiftsbehandling"/>
    <s v="HS møte"/>
    <n v="-167.7"/>
    <s v="NOK"/>
    <n v="-167.7"/>
    <m/>
    <s v="123526.94"/>
  </r>
  <r>
    <n v="501395"/>
    <n v="2025"/>
    <s v="Direkte betaling med ekstern ID TR532248218 er gjennomført og bokført."/>
    <d v="2025-12-22T00:00:00"/>
    <m/>
    <x v="35"/>
    <x v="35"/>
    <m/>
    <m/>
    <n v="20012"/>
    <s v="DNB Livsforsikring AS"/>
    <m/>
    <m/>
    <x v="4"/>
    <x v="4"/>
    <m/>
    <m/>
    <m/>
    <m/>
    <n v="0"/>
    <s v="Ingen avgiftsbehandling"/>
    <s v="Betaling: Faktura nummer F0004442921 fra DNB Livsforsikring AS. Fakturanr. F0004442921."/>
    <n v="-11365.39"/>
    <s v="NOK"/>
    <n v="-11365.39"/>
    <m/>
    <s v="112161.55"/>
  </r>
  <r>
    <n v="2465"/>
    <n v="2025"/>
    <s v="Rubic"/>
    <d v="2025-12-22T00:00:00"/>
    <m/>
    <x v="35"/>
    <x v="35"/>
    <n v="10036"/>
    <s v="Rubic AS"/>
    <m/>
    <m/>
    <m/>
    <m/>
    <x v="0"/>
    <x v="0"/>
    <m/>
    <m/>
    <m/>
    <m/>
    <n v="0"/>
    <s v="Ingen avgiftsbehandling"/>
    <s v="Rubic"/>
    <n v="5775"/>
    <s v="NOK"/>
    <n v="5775"/>
    <m/>
    <s v="117936.55"/>
  </r>
  <r>
    <n v="2465"/>
    <n v="2025"/>
    <s v="Rubic"/>
    <d v="2025-12-22T00:00:00"/>
    <m/>
    <x v="35"/>
    <x v="35"/>
    <n v="10036"/>
    <s v="Rubic AS"/>
    <m/>
    <m/>
    <m/>
    <m/>
    <x v="0"/>
    <x v="0"/>
    <m/>
    <m/>
    <m/>
    <m/>
    <n v="0"/>
    <s v="Ingen avgiftsbehandling"/>
    <s v="Rubic"/>
    <n v="34902.46"/>
    <s v="NOK"/>
    <n v="34902.46"/>
    <m/>
    <s v="152839.01"/>
  </r>
  <r>
    <n v="2467"/>
    <n v="2025"/>
    <m/>
    <d v="2025-12-22T00:00:00"/>
    <m/>
    <x v="35"/>
    <x v="35"/>
    <m/>
    <m/>
    <n v="20586"/>
    <s v="Morten Heldal Haugerud"/>
    <m/>
    <m/>
    <x v="0"/>
    <x v="0"/>
    <m/>
    <m/>
    <m/>
    <m/>
    <n v="0"/>
    <s v="Ingen avgiftsbehandling"/>
    <m/>
    <n v="-1169.97"/>
    <s v="NOK"/>
    <n v="-1169.97"/>
    <m/>
    <s v="151669.04"/>
  </r>
  <r>
    <n v="2523"/>
    <n v="2025"/>
    <s v="Jutul momskomp.pdf"/>
    <d v="2025-12-22T00:00:00"/>
    <m/>
    <x v="35"/>
    <x v="35"/>
    <m/>
    <m/>
    <m/>
    <m/>
    <m/>
    <m/>
    <x v="4"/>
    <x v="4"/>
    <m/>
    <m/>
    <m/>
    <m/>
    <n v="0"/>
    <s v="Ingen avgiftsbehandling"/>
    <s v="Jutul momskomp.pdf"/>
    <n v="784359"/>
    <s v="NOK"/>
    <n v="784359"/>
    <m/>
    <s v="936028.04"/>
  </r>
  <r>
    <n v="2466"/>
    <n v="2025"/>
    <s v="vipps"/>
    <d v="2025-12-23T00:00:00"/>
    <m/>
    <x v="35"/>
    <x v="35"/>
    <n v="10031"/>
    <s v="Vipps AS"/>
    <m/>
    <m/>
    <m/>
    <m/>
    <x v="0"/>
    <x v="0"/>
    <m/>
    <m/>
    <m/>
    <m/>
    <n v="0"/>
    <s v="Ingen avgiftsbehandling"/>
    <s v="vipps"/>
    <n v="393"/>
    <s v="NOK"/>
    <n v="393"/>
    <m/>
    <s v="936421.04"/>
  </r>
  <r>
    <n v="501404"/>
    <n v="2025"/>
    <s v="Direkte betaling med ekstern ID TR532248220 er gjennomført og bokført."/>
    <d v="2025-12-29T00:00:00"/>
    <m/>
    <x v="35"/>
    <x v="35"/>
    <m/>
    <m/>
    <n v="20272"/>
    <s v="Arba AS"/>
    <m/>
    <m/>
    <x v="4"/>
    <x v="4"/>
    <m/>
    <m/>
    <m/>
    <m/>
    <n v="0"/>
    <s v="Ingen avgiftsbehandling"/>
    <s v="Betaling: Faktura nummer 99599 fra Arba AS. Fakturanr. 99599."/>
    <n v="-37945"/>
    <s v="NOK"/>
    <n v="-37945"/>
    <m/>
    <s v="898476.04"/>
  </r>
  <r>
    <n v="501405"/>
    <n v="2025"/>
    <s v="Direkte betaling med ekstern ID TR532248219 er gjennomført og bokført."/>
    <d v="2025-12-29T00:00:00"/>
    <m/>
    <x v="35"/>
    <x v="35"/>
    <m/>
    <m/>
    <n v="20011"/>
    <s v="Telenor Norge AS"/>
    <m/>
    <m/>
    <x v="4"/>
    <x v="4"/>
    <m/>
    <m/>
    <m/>
    <m/>
    <n v="0"/>
    <s v="Ingen avgiftsbehandling"/>
    <s v="Betaling: Faktura nummer 5510006664133 fra Telenor Norge AS. Fakturanr. 5510006664133."/>
    <n v="-195"/>
    <s v="NOK"/>
    <n v="-195"/>
    <m/>
    <s v="898281.04"/>
  </r>
  <r>
    <n v="501406"/>
    <n v="2025"/>
    <s v="Direkte betaling med ekstern ID TR528637120 er gjennomført og bokført."/>
    <d v="2025-12-29T00:00:00"/>
    <m/>
    <x v="35"/>
    <x v="35"/>
    <m/>
    <m/>
    <n v="20185"/>
    <s v="Bryn Trykkservice AS"/>
    <m/>
    <m/>
    <x v="4"/>
    <x v="4"/>
    <m/>
    <m/>
    <m/>
    <m/>
    <n v="0"/>
    <s v="Ingen avgiftsbehandling"/>
    <s v="Betaling: httpstripletex.noexecutemessageuid=ji1GZU3Od5EV9bYIgomh.13712175. Fakturanr. 31157."/>
    <n v="-1500"/>
    <s v="NOK"/>
    <n v="-1500"/>
    <m/>
    <s v="896781.04"/>
  </r>
  <r>
    <n v="501408"/>
    <n v="2025"/>
    <s v="Direkte betaling med ekstern ID TR532190752 er gjennomført og bokført."/>
    <d v="2025-12-29T00:00:00"/>
    <m/>
    <x v="35"/>
    <x v="35"/>
    <m/>
    <m/>
    <n v="20097"/>
    <s v="Tripletex AS"/>
    <m/>
    <m/>
    <x v="4"/>
    <x v="4"/>
    <m/>
    <m/>
    <m/>
    <m/>
    <n v="0"/>
    <s v="Ingen avgiftsbehandling"/>
    <s v="Betaling: Faktura nummer 2818234 fra Tripletex AS. Fakturanr. 2818234."/>
    <n v="-8654.2000000000007"/>
    <s v="NOK"/>
    <n v="-8654.2000000000007"/>
    <m/>
    <s v="888126.84"/>
  </r>
  <r>
    <n v="1"/>
    <n v="2026"/>
    <m/>
    <d v="2025-12-29T00:00:00"/>
    <m/>
    <x v="35"/>
    <x v="35"/>
    <m/>
    <m/>
    <m/>
    <m/>
    <m/>
    <m/>
    <x v="0"/>
    <x v="0"/>
    <m/>
    <m/>
    <m/>
    <m/>
    <n v="0"/>
    <s v="Ingen avgiftsbehandling"/>
    <m/>
    <n v="-447633"/>
    <s v="NOK"/>
    <n v="-447633"/>
    <m/>
    <s v="440493.84"/>
  </r>
  <r>
    <n v="1"/>
    <n v="2026"/>
    <m/>
    <d v="2025-12-29T00:00:00"/>
    <m/>
    <x v="35"/>
    <x v="35"/>
    <m/>
    <m/>
    <m/>
    <m/>
    <m/>
    <m/>
    <x v="0"/>
    <x v="0"/>
    <m/>
    <m/>
    <m/>
    <m/>
    <n v="0"/>
    <s v="Ingen avgiftsbehandling"/>
    <m/>
    <n v="-273035"/>
    <s v="NOK"/>
    <n v="-273035"/>
    <m/>
    <s v="167458.84"/>
  </r>
  <r>
    <n v="1"/>
    <n v="2026"/>
    <m/>
    <d v="2025-12-29T00:00:00"/>
    <m/>
    <x v="35"/>
    <x v="35"/>
    <m/>
    <m/>
    <m/>
    <m/>
    <m/>
    <m/>
    <x v="0"/>
    <x v="0"/>
    <m/>
    <m/>
    <m/>
    <m/>
    <n v="0"/>
    <s v="Ingen avgiftsbehandling"/>
    <m/>
    <n v="-63689"/>
    <s v="NOK"/>
    <n v="-63689"/>
    <m/>
    <s v="103769.84"/>
  </r>
  <r>
    <n v="1"/>
    <n v="2026"/>
    <m/>
    <d v="2025-12-29T00:00:00"/>
    <m/>
    <x v="35"/>
    <x v="35"/>
    <m/>
    <m/>
    <m/>
    <m/>
    <m/>
    <m/>
    <x v="0"/>
    <x v="0"/>
    <m/>
    <m/>
    <m/>
    <m/>
    <n v="0"/>
    <s v="Ingen avgiftsbehandling"/>
    <m/>
    <n v="-5000"/>
    <s v="NOK"/>
    <n v="-5000"/>
    <m/>
    <s v="98769.84"/>
  </r>
  <r>
    <n v="2519"/>
    <n v="2025"/>
    <s v="Innkommende betaling523358363.pdf"/>
    <d v="2025-12-29T00:00:00"/>
    <m/>
    <x v="35"/>
    <x v="35"/>
    <m/>
    <m/>
    <m/>
    <m/>
    <m/>
    <m/>
    <x v="4"/>
    <x v="4"/>
    <m/>
    <m/>
    <m/>
    <m/>
    <n v="0"/>
    <s v="Ingen avgiftsbehandling"/>
    <s v="Innkommende betaling523358363.pdf"/>
    <n v="310"/>
    <s v="NOK"/>
    <n v="310"/>
    <m/>
    <s v="99079.84"/>
  </r>
  <r>
    <n v="1"/>
    <n v="2026"/>
    <m/>
    <d v="2025-12-30T00:00:00"/>
    <m/>
    <x v="35"/>
    <x v="35"/>
    <m/>
    <m/>
    <m/>
    <m/>
    <m/>
    <m/>
    <x v="0"/>
    <x v="0"/>
    <m/>
    <m/>
    <m/>
    <m/>
    <n v="0"/>
    <s v="Ingen avgiftsbehandling"/>
    <m/>
    <n v="-1250"/>
    <s v="NOK"/>
    <n v="-1250"/>
    <m/>
    <s v="97829.84"/>
  </r>
  <r>
    <n v="1"/>
    <n v="2026"/>
    <m/>
    <d v="2025-12-30T00:00:00"/>
    <m/>
    <x v="35"/>
    <x v="35"/>
    <m/>
    <m/>
    <m/>
    <m/>
    <m/>
    <m/>
    <x v="0"/>
    <x v="0"/>
    <m/>
    <m/>
    <m/>
    <m/>
    <n v="0"/>
    <s v="Ingen avgiftsbehandling"/>
    <m/>
    <n v="18508"/>
    <s v="NOK"/>
    <n v="18508"/>
    <m/>
    <s v="116337.84"/>
  </r>
  <r>
    <n v="1"/>
    <n v="2026"/>
    <m/>
    <d v="2025-12-30T00:00:00"/>
    <m/>
    <x v="35"/>
    <x v="35"/>
    <m/>
    <m/>
    <m/>
    <m/>
    <m/>
    <m/>
    <x v="0"/>
    <x v="0"/>
    <m/>
    <m/>
    <m/>
    <m/>
    <n v="0"/>
    <s v="Ingen avgiftsbehandling"/>
    <m/>
    <n v="1773"/>
    <s v="NOK"/>
    <n v="1773"/>
    <m/>
    <s v="118110.84"/>
  </r>
  <r>
    <n v="1240"/>
    <n v="2025"/>
    <s v="984495358_2025-06-02-2224_K27.pdf"/>
    <d v="2025-12-31T00:00:00"/>
    <m/>
    <x v="35"/>
    <x v="35"/>
    <m/>
    <m/>
    <m/>
    <m/>
    <m/>
    <m/>
    <x v="4"/>
    <x v="4"/>
    <m/>
    <m/>
    <m/>
    <m/>
    <n v="0"/>
    <s v="Ingen avgiftsbehandling"/>
    <s v="984495358_2025-06-02-2224_K27.pdf"/>
    <n v="-4396"/>
    <s v="NOK"/>
    <n v="-4396"/>
    <m/>
    <s v="113714.84"/>
  </r>
  <r>
    <n v="2484"/>
    <n v="2025"/>
    <s v="Refusjon av sykepenger desember"/>
    <d v="2025-12-31T00:00:00"/>
    <m/>
    <x v="35"/>
    <x v="35"/>
    <m/>
    <m/>
    <m/>
    <m/>
    <m/>
    <s v="Sofi Kulvik"/>
    <x v="4"/>
    <x v="4"/>
    <m/>
    <m/>
    <m/>
    <m/>
    <n v="0"/>
    <s v="Ingen avgiftsbehandling"/>
    <s v="Refusjon av sykepenger desember"/>
    <n v="4396"/>
    <s v="NOK"/>
    <n v="4396"/>
    <m/>
    <s v="118110.84"/>
  </r>
  <r>
    <n v="501415"/>
    <n v="2025"/>
    <s v="Direkte betaling med ekstern ID TR527024846 er gjennomført og bokført."/>
    <d v="2025-12-31T00:00:00"/>
    <m/>
    <x v="35"/>
    <x v="35"/>
    <m/>
    <m/>
    <n v="20273"/>
    <s v="If Skadeforsikring NUF"/>
    <m/>
    <m/>
    <x v="0"/>
    <x v="0"/>
    <m/>
    <m/>
    <m/>
    <m/>
    <n v="0"/>
    <s v="Ingen avgiftsbehandling"/>
    <s v="Betaling: Faktura nummer 84523566606 fra If Skadeforsikring NUF. Fakturanr. 84523566606."/>
    <n v="-54422"/>
    <s v="NOK"/>
    <n v="-54422"/>
    <m/>
    <s v="63688.84"/>
  </r>
  <r>
    <n v="501416"/>
    <n v="2025"/>
    <s v="Direkte betaling med ekstern ID TR536109451 er gjennomført og bokført."/>
    <d v="2025-12-31T00:00:00"/>
    <m/>
    <x v="35"/>
    <x v="35"/>
    <m/>
    <m/>
    <n v="20208"/>
    <s v="Rubic AS"/>
    <m/>
    <m/>
    <x v="4"/>
    <x v="4"/>
    <m/>
    <m/>
    <m/>
    <m/>
    <n v="0"/>
    <s v="Ingen avgiftsbehandling"/>
    <s v="Betaling: Faktura nummer 18505 fra Rubic AS. Fakturanr. 18505."/>
    <n v="-275.63"/>
    <s v="NOK"/>
    <n v="-275.63"/>
    <m/>
    <s v="63413.21"/>
  </r>
  <r>
    <n v="1"/>
    <n v="2026"/>
    <m/>
    <d v="2025-12-31T00:00:00"/>
    <m/>
    <x v="35"/>
    <x v="35"/>
    <m/>
    <m/>
    <m/>
    <m/>
    <m/>
    <m/>
    <x v="4"/>
    <x v="4"/>
    <m/>
    <m/>
    <m/>
    <m/>
    <n v="0"/>
    <s v="Ingen avgiftsbehandling"/>
    <m/>
    <n v="-122.5"/>
    <s v="NOK"/>
    <n v="-122.5"/>
    <m/>
    <s v="63290.71"/>
  </r>
  <r>
    <m/>
    <m/>
    <m/>
    <d v="2025-01-01T00:00:00"/>
    <m/>
    <x v="36"/>
    <x v="36"/>
    <m/>
    <m/>
    <m/>
    <m/>
    <m/>
    <m/>
    <x v="0"/>
    <x v="0"/>
    <m/>
    <m/>
    <m/>
    <m/>
    <m/>
    <m/>
    <s v="Inngående saldo"/>
    <n v="14396.07"/>
    <m/>
    <m/>
    <m/>
    <s v="14396.07"/>
  </r>
  <r>
    <n v="817"/>
    <n v="2025"/>
    <s v="Lønn"/>
    <d v="2025-01-02T00:00:00"/>
    <m/>
    <x v="36"/>
    <x v="36"/>
    <m/>
    <m/>
    <m/>
    <m/>
    <m/>
    <m/>
    <x v="5"/>
    <x v="5"/>
    <m/>
    <m/>
    <m/>
    <m/>
    <n v="0"/>
    <s v="Ingen avgiftsbehandling"/>
    <s v="Daniel Alnes Åsheim"/>
    <n v="-700"/>
    <s v="NOK"/>
    <n v="-700"/>
    <m/>
    <s v="13696.07"/>
  </r>
  <r>
    <n v="817"/>
    <n v="2025"/>
    <s v="Lønn"/>
    <d v="2025-01-02T00:00:00"/>
    <m/>
    <x v="36"/>
    <x v="36"/>
    <m/>
    <m/>
    <m/>
    <m/>
    <m/>
    <m/>
    <x v="5"/>
    <x v="5"/>
    <m/>
    <m/>
    <m/>
    <m/>
    <n v="0"/>
    <s v="Ingen avgiftsbehandling"/>
    <s v="Sebastian Bjune"/>
    <n v="-300"/>
    <s v="NOK"/>
    <n v="-300"/>
    <m/>
    <s v="13396.07"/>
  </r>
  <r>
    <n v="817"/>
    <n v="2025"/>
    <s v="Lønn"/>
    <d v="2025-01-02T00:00:00"/>
    <m/>
    <x v="36"/>
    <x v="36"/>
    <m/>
    <m/>
    <m/>
    <m/>
    <m/>
    <m/>
    <x v="5"/>
    <x v="5"/>
    <m/>
    <m/>
    <m/>
    <m/>
    <n v="0"/>
    <s v="Ingen avgiftsbehandling"/>
    <s v="Lars H Eriksson"/>
    <n v="-200"/>
    <s v="NOK"/>
    <n v="-200"/>
    <m/>
    <s v="13196.07"/>
  </r>
  <r>
    <n v="817"/>
    <n v="2025"/>
    <s v="Lønn"/>
    <d v="2025-01-02T00:00:00"/>
    <m/>
    <x v="36"/>
    <x v="36"/>
    <m/>
    <m/>
    <m/>
    <m/>
    <m/>
    <m/>
    <x v="5"/>
    <x v="5"/>
    <m/>
    <m/>
    <m/>
    <m/>
    <n v="0"/>
    <s v="Ingen avgiftsbehandling"/>
    <s v="Kornelius Skavhaug"/>
    <n v="-100"/>
    <s v="NOK"/>
    <n v="-100"/>
    <m/>
    <s v="13096.07"/>
  </r>
  <r>
    <n v="817"/>
    <n v="2025"/>
    <s v="Lønn"/>
    <d v="2025-01-02T00:00:00"/>
    <m/>
    <x v="36"/>
    <x v="36"/>
    <m/>
    <m/>
    <m/>
    <m/>
    <m/>
    <m/>
    <x v="5"/>
    <x v="5"/>
    <m/>
    <m/>
    <m/>
    <m/>
    <n v="0"/>
    <s v="Ingen avgiftsbehandling"/>
    <s v="Asbjørn Ringstad"/>
    <n v="-200"/>
    <s v="NOK"/>
    <n v="-200"/>
    <m/>
    <s v="12896.07"/>
  </r>
  <r>
    <n v="817"/>
    <n v="2025"/>
    <s v="Lønn"/>
    <d v="2025-01-02T00:00:00"/>
    <m/>
    <x v="36"/>
    <x v="36"/>
    <m/>
    <m/>
    <m/>
    <m/>
    <m/>
    <m/>
    <x v="5"/>
    <x v="5"/>
    <m/>
    <m/>
    <m/>
    <m/>
    <n v="0"/>
    <s v="Ingen avgiftsbehandling"/>
    <s v="Feliks Skavhaug"/>
    <n v="-300"/>
    <s v="NOK"/>
    <n v="-300"/>
    <m/>
    <s v="12596.07"/>
  </r>
  <r>
    <n v="817"/>
    <n v="2025"/>
    <s v="Lønn"/>
    <d v="2025-01-02T00:00:00"/>
    <m/>
    <x v="36"/>
    <x v="36"/>
    <m/>
    <m/>
    <m/>
    <m/>
    <m/>
    <m/>
    <x v="5"/>
    <x v="5"/>
    <m/>
    <m/>
    <m/>
    <m/>
    <n v="0"/>
    <s v="Ingen avgiftsbehandling"/>
    <s v="Axel Aatlo"/>
    <n v="-400"/>
    <s v="NOK"/>
    <n v="-400"/>
    <m/>
    <s v="12196.07"/>
  </r>
  <r>
    <n v="817"/>
    <n v="2025"/>
    <s v="Lønn"/>
    <d v="2025-01-02T00:00:00"/>
    <m/>
    <x v="36"/>
    <x v="36"/>
    <m/>
    <m/>
    <m/>
    <m/>
    <m/>
    <m/>
    <x v="5"/>
    <x v="5"/>
    <m/>
    <m/>
    <m/>
    <m/>
    <n v="0"/>
    <s v="Ingen avgiftsbehandling"/>
    <s v="Emil Torgersen"/>
    <n v="-700"/>
    <s v="NOK"/>
    <n v="-700"/>
    <m/>
    <s v="11496.07"/>
  </r>
  <r>
    <n v="817"/>
    <n v="2025"/>
    <s v="Lønn"/>
    <d v="2025-01-02T00:00:00"/>
    <m/>
    <x v="36"/>
    <x v="36"/>
    <m/>
    <m/>
    <m/>
    <m/>
    <m/>
    <m/>
    <x v="5"/>
    <x v="5"/>
    <m/>
    <m/>
    <m/>
    <m/>
    <n v="0"/>
    <s v="Ingen avgiftsbehandling"/>
    <s v="Eskil Kvam"/>
    <n v="-220"/>
    <s v="NOK"/>
    <n v="-220"/>
    <m/>
    <s v="11276.07"/>
  </r>
  <r>
    <n v="66"/>
    <n v="2025"/>
    <m/>
    <d v="2025-01-06T00:00:00"/>
    <m/>
    <x v="36"/>
    <x v="36"/>
    <n v="10031"/>
    <s v="Vipps AS"/>
    <m/>
    <m/>
    <m/>
    <m/>
    <x v="0"/>
    <x v="0"/>
    <m/>
    <m/>
    <m/>
    <m/>
    <n v="0"/>
    <s v="Ingen avgiftsbehandling"/>
    <s v="Vipps"/>
    <n v="75"/>
    <s v="NOK"/>
    <n v="75"/>
    <m/>
    <s v="11351.07"/>
  </r>
  <r>
    <n v="500047"/>
    <n v="2025"/>
    <s v="Direkte betaling med ekstern ID TR426794217 er gjennomført og bokført."/>
    <d v="2025-01-07T00:00:00"/>
    <m/>
    <x v="36"/>
    <x v="36"/>
    <m/>
    <m/>
    <n v="20009"/>
    <s v="Santander Consumer Bank As"/>
    <m/>
    <m/>
    <x v="5"/>
    <x v="5"/>
    <m/>
    <m/>
    <m/>
    <m/>
    <n v="0"/>
    <s v="Ingen avgiftsbehandling"/>
    <s v="Betaling: Faktura nummer 39600058 fra Santander Consumer Bank As. Fakturanr. 39600058."/>
    <n v="-11584.04"/>
    <s v="NOK"/>
    <n v="-11584.04"/>
    <m/>
    <s v="-232.97"/>
  </r>
  <r>
    <n v="66"/>
    <n v="2025"/>
    <m/>
    <d v="2025-01-07T00:00:00"/>
    <m/>
    <x v="36"/>
    <x v="36"/>
    <n v="10031"/>
    <s v="Vipps AS"/>
    <m/>
    <m/>
    <m/>
    <m/>
    <x v="0"/>
    <x v="0"/>
    <m/>
    <m/>
    <m/>
    <m/>
    <n v="0"/>
    <s v="Ingen avgiftsbehandling"/>
    <s v="Vipps"/>
    <n v="6154.76"/>
    <s v="NOK"/>
    <n v="6154.76"/>
    <m/>
    <s v="5921.79"/>
  </r>
  <r>
    <n v="66"/>
    <n v="2025"/>
    <m/>
    <d v="2025-01-07T00:00:00"/>
    <m/>
    <x v="36"/>
    <x v="36"/>
    <n v="10031"/>
    <s v="Vipps AS"/>
    <m/>
    <m/>
    <m/>
    <m/>
    <x v="0"/>
    <x v="0"/>
    <m/>
    <m/>
    <m/>
    <m/>
    <n v="0"/>
    <s v="Ingen avgiftsbehandling"/>
    <s v="Vipps"/>
    <n v="392.66"/>
    <s v="NOK"/>
    <n v="392.66"/>
    <m/>
    <s v="6314.45"/>
  </r>
  <r>
    <n v="66"/>
    <n v="2025"/>
    <m/>
    <d v="2025-01-07T00:00:00"/>
    <m/>
    <x v="36"/>
    <x v="36"/>
    <n v="10031"/>
    <s v="Vipps AS"/>
    <m/>
    <m/>
    <m/>
    <m/>
    <x v="0"/>
    <x v="0"/>
    <m/>
    <m/>
    <m/>
    <m/>
    <n v="0"/>
    <s v="Ingen avgiftsbehandling"/>
    <s v="Vipps"/>
    <n v="378.03"/>
    <s v="NOK"/>
    <n v="378.03"/>
    <m/>
    <s v="6692.48"/>
  </r>
  <r>
    <n v="66"/>
    <n v="2025"/>
    <m/>
    <d v="2025-01-08T00:00:00"/>
    <m/>
    <x v="36"/>
    <x v="36"/>
    <n v="10031"/>
    <s v="Vipps AS"/>
    <m/>
    <m/>
    <m/>
    <m/>
    <x v="0"/>
    <x v="0"/>
    <m/>
    <m/>
    <m/>
    <m/>
    <n v="0"/>
    <s v="Ingen avgiftsbehandling"/>
    <s v="Vipps"/>
    <n v="185.09"/>
    <s v="NOK"/>
    <n v="185.09"/>
    <m/>
    <s v="6877.57"/>
  </r>
  <r>
    <n v="65"/>
    <n v="2025"/>
    <m/>
    <d v="2025-01-09T00:00:00"/>
    <m/>
    <x v="36"/>
    <x v="36"/>
    <m/>
    <m/>
    <m/>
    <m/>
    <m/>
    <m/>
    <x v="0"/>
    <x v="0"/>
    <m/>
    <m/>
    <m/>
    <m/>
    <n v="0"/>
    <s v="Ingen avgiftsbehandling"/>
    <m/>
    <n v="10490"/>
    <s v="NOK"/>
    <n v="10490"/>
    <m/>
    <s v="17367.57"/>
  </r>
  <r>
    <n v="66"/>
    <n v="2025"/>
    <m/>
    <d v="2025-01-09T00:00:00"/>
    <m/>
    <x v="36"/>
    <x v="36"/>
    <n v="10031"/>
    <s v="Vipps AS"/>
    <m/>
    <m/>
    <m/>
    <m/>
    <x v="0"/>
    <x v="0"/>
    <m/>
    <m/>
    <m/>
    <m/>
    <n v="0"/>
    <s v="Ingen avgiftsbehandling"/>
    <s v="Vipps"/>
    <n v="1749.38"/>
    <s v="NOK"/>
    <n v="1749.38"/>
    <m/>
    <s v="19116.95"/>
  </r>
  <r>
    <n v="66"/>
    <n v="2025"/>
    <m/>
    <d v="2025-01-09T00:00:00"/>
    <m/>
    <x v="36"/>
    <x v="36"/>
    <n v="10031"/>
    <s v="Vipps AS"/>
    <m/>
    <m/>
    <m/>
    <m/>
    <x v="0"/>
    <x v="0"/>
    <m/>
    <m/>
    <m/>
    <m/>
    <n v="0"/>
    <s v="Ingen avgiftsbehandling"/>
    <s v="Vipps"/>
    <n v="34.39"/>
    <s v="NOK"/>
    <n v="34.39"/>
    <m/>
    <s v="19151.34"/>
  </r>
  <r>
    <n v="500048"/>
    <n v="2025"/>
    <s v="Direkte betaling med ekstern ID TR435611478 er gjennomført og bokført."/>
    <d v="2025-01-10T00:00:00"/>
    <m/>
    <x v="36"/>
    <x v="36"/>
    <m/>
    <m/>
    <n v="20110"/>
    <s v="Xxl Sport &amp; Villmark AS"/>
    <m/>
    <m/>
    <x v="5"/>
    <x v="5"/>
    <m/>
    <m/>
    <m/>
    <m/>
    <n v="0"/>
    <s v="Ingen avgiftsbehandling"/>
    <s v="Betaling: HOCKEY, utstyr"/>
    <n v="-3871.25"/>
    <s v="NOK"/>
    <n v="-3871.25"/>
    <m/>
    <s v="15280.09"/>
  </r>
  <r>
    <n v="500049"/>
    <n v="2025"/>
    <s v="Direkte betaling med ekstern ID TR435611477 er gjennomført og bokført."/>
    <d v="2025-01-10T00:00:00"/>
    <m/>
    <x v="36"/>
    <x v="36"/>
    <m/>
    <m/>
    <n v="20235"/>
    <s v="Trym Skaar"/>
    <m/>
    <m/>
    <x v="5"/>
    <x v="5"/>
    <m/>
    <m/>
    <m/>
    <m/>
    <n v="0"/>
    <s v="Ingen avgiftsbehandling"/>
    <s v="Betaling: HOCKEY: Ubetalt dommerregning?"/>
    <n v="-726.8"/>
    <s v="NOK"/>
    <n v="-726.8"/>
    <m/>
    <s v="14553.29"/>
  </r>
  <r>
    <n v="66"/>
    <n v="2025"/>
    <m/>
    <d v="2025-01-10T00:00:00"/>
    <m/>
    <x v="36"/>
    <x v="36"/>
    <n v="10031"/>
    <s v="Vipps AS"/>
    <m/>
    <m/>
    <m/>
    <m/>
    <x v="0"/>
    <x v="0"/>
    <m/>
    <m/>
    <m/>
    <m/>
    <n v="0"/>
    <s v="Ingen avgiftsbehandling"/>
    <s v="Vipps"/>
    <n v="453.99"/>
    <s v="NOK"/>
    <n v="453.99"/>
    <m/>
    <s v="15007.28"/>
  </r>
  <r>
    <n v="82"/>
    <n v="2025"/>
    <s v="Betaling: Faktura nummer 1077 til Christian Reiertsen (10061)"/>
    <d v="2025-01-10T00:00:00"/>
    <m/>
    <x v="36"/>
    <x v="36"/>
    <n v="10061"/>
    <s v="Christian Reiertsen"/>
    <m/>
    <m/>
    <m/>
    <s v="Sofi Kulvik"/>
    <x v="5"/>
    <x v="5"/>
    <m/>
    <m/>
    <m/>
    <m/>
    <n v="0"/>
    <s v="Ingen avgiftsbehandling"/>
    <s v="Betaling: Faktura nummer 1077 til Christian Reiertsen (10061)"/>
    <n v="500"/>
    <s v="NOK"/>
    <n v="500"/>
    <m/>
    <s v="15507.28"/>
  </r>
  <r>
    <n v="500054"/>
    <n v="2025"/>
    <s v="Direkte betaling med ekstern ID TR435950871 er gjennomført og bokført."/>
    <d v="2025-01-13T00:00:00"/>
    <m/>
    <x v="36"/>
    <x v="36"/>
    <m/>
    <m/>
    <n v="20243"/>
    <s v="Tony Sømarken"/>
    <m/>
    <m/>
    <x v="5"/>
    <x v="5"/>
    <m/>
    <m/>
    <m/>
    <m/>
    <n v="0"/>
    <s v="Ingen avgiftsbehandling"/>
    <s v="Betaling: HOCKEY: Dommerregninger 115201082"/>
    <n v="-1634"/>
    <s v="NOK"/>
    <n v="-1634"/>
    <m/>
    <s v="13873.28"/>
  </r>
  <r>
    <n v="500055"/>
    <n v="2025"/>
    <s v="Direkte betaling med ekstern ID TR435950872 er gjennomført og bokført."/>
    <d v="2025-01-13T00:00:00"/>
    <m/>
    <x v="36"/>
    <x v="36"/>
    <m/>
    <m/>
    <n v="20310"/>
    <s v="Silke LIndgren Jeppson"/>
    <m/>
    <m/>
    <x v="5"/>
    <x v="5"/>
    <m/>
    <m/>
    <m/>
    <m/>
    <n v="0"/>
    <s v="Ingen avgiftsbehandling"/>
    <s v="Betaling: HOCKEY: Dommerregninger. Fakturanr. Kampnr: 115201002."/>
    <n v="-804.3"/>
    <s v="NOK"/>
    <n v="-804.3"/>
    <m/>
    <s v="13068.98"/>
  </r>
  <r>
    <n v="500056"/>
    <n v="2025"/>
    <s v="Direkte betaling med ekstern ID TR435950873 er gjennomført og bokført."/>
    <d v="2025-01-13T00:00:00"/>
    <m/>
    <x v="36"/>
    <x v="36"/>
    <m/>
    <m/>
    <n v="20339"/>
    <s v="John Erik Martin Lindberg"/>
    <m/>
    <m/>
    <x v="5"/>
    <x v="5"/>
    <m/>
    <m/>
    <m/>
    <m/>
    <n v="0"/>
    <s v="Ingen avgiftsbehandling"/>
    <s v="Betaling: HOCKEY: Dommerregninger. Fakturanr. 677a9754595bfc8604b87163."/>
    <n v="-2223.5500000000002"/>
    <s v="NOK"/>
    <n v="-2223.5500000000002"/>
    <m/>
    <s v="10845.43"/>
  </r>
  <r>
    <n v="500057"/>
    <n v="2025"/>
    <s v="Direkte betaling med ekstern ID TR435950874 er gjennomført og bokført."/>
    <d v="2025-01-13T00:00:00"/>
    <m/>
    <x v="36"/>
    <x v="36"/>
    <m/>
    <m/>
    <n v="20340"/>
    <s v="Iver Eide Hansen"/>
    <m/>
    <m/>
    <x v="5"/>
    <x v="5"/>
    <m/>
    <m/>
    <m/>
    <m/>
    <n v="0"/>
    <s v="Ingen avgiftsbehandling"/>
    <s v="Betaling: HOCKEY: Dommerregninger. Fakturanr. Kampnr: 115201002."/>
    <n v="-810.5"/>
    <s v="NOK"/>
    <n v="-810.5"/>
    <m/>
    <s v="10034.93"/>
  </r>
  <r>
    <n v="500058"/>
    <n v="2025"/>
    <s v="Direkte betaling med ekstern ID TR435950875 er gjennomført og bokført."/>
    <d v="2025-01-13T00:00:00"/>
    <m/>
    <x v="36"/>
    <x v="36"/>
    <m/>
    <m/>
    <n v="20308"/>
    <s v="Ingvar Veshnyakov Birkelund"/>
    <m/>
    <m/>
    <x v="5"/>
    <x v="5"/>
    <m/>
    <m/>
    <m/>
    <m/>
    <n v="0"/>
    <s v="Ingen avgiftsbehandling"/>
    <s v="Betaling: HOCKEY: Dommerregninger. Fakturanr. 677abc6e595bfc8604b871d9."/>
    <n v="-1330"/>
    <s v="NOK"/>
    <n v="-1330"/>
    <m/>
    <s v="8704.93"/>
  </r>
  <r>
    <n v="40"/>
    <n v="2025"/>
    <s v="Gaveelement  HOckey"/>
    <d v="2025-01-13T00:00:00"/>
    <m/>
    <x v="36"/>
    <x v="36"/>
    <m/>
    <m/>
    <m/>
    <m/>
    <m/>
    <m/>
    <x v="5"/>
    <x v="5"/>
    <m/>
    <m/>
    <m/>
    <m/>
    <n v="0"/>
    <s v="Ingen avgiftsbehandling"/>
    <s v="Gaveelement  HOckey"/>
    <n v="49366.67"/>
    <s v="NOK"/>
    <n v="49366.67"/>
    <m/>
    <s v="58071.60"/>
  </r>
  <r>
    <n v="45"/>
    <n v="2025"/>
    <s v="Reversering av bilag 40-2025. Gaveelement  HOckey"/>
    <d v="2025-01-13T00:00:00"/>
    <m/>
    <x v="36"/>
    <x v="36"/>
    <m/>
    <m/>
    <m/>
    <m/>
    <m/>
    <m/>
    <x v="5"/>
    <x v="5"/>
    <m/>
    <m/>
    <m/>
    <m/>
    <n v="0"/>
    <s v="Ingen avgiftsbehandling"/>
    <s v="Reversering av bilag 40-2025. Gaveelement  HOckey"/>
    <n v="-49366.67"/>
    <s v="NOK"/>
    <n v="-49366.67"/>
    <m/>
    <s v="8704.93"/>
  </r>
  <r>
    <n v="66"/>
    <n v="2025"/>
    <m/>
    <d v="2025-01-13T00:00:00"/>
    <m/>
    <x v="36"/>
    <x v="36"/>
    <m/>
    <m/>
    <m/>
    <m/>
    <m/>
    <m/>
    <x v="0"/>
    <x v="0"/>
    <m/>
    <m/>
    <m/>
    <m/>
    <n v="0"/>
    <s v="Ingen avgiftsbehandling"/>
    <s v="Vipps"/>
    <n v="4760"/>
    <s v="NOK"/>
    <n v="4760"/>
    <m/>
    <s v="13464.93"/>
  </r>
  <r>
    <n v="66"/>
    <n v="2025"/>
    <m/>
    <d v="2025-01-13T00:00:00"/>
    <m/>
    <x v="36"/>
    <x v="36"/>
    <n v="10031"/>
    <s v="Vipps AS"/>
    <m/>
    <m/>
    <m/>
    <m/>
    <x v="0"/>
    <x v="0"/>
    <m/>
    <m/>
    <m/>
    <m/>
    <n v="0"/>
    <s v="Ingen avgiftsbehandling"/>
    <s v="Vipps"/>
    <n v="89.63"/>
    <s v="NOK"/>
    <n v="89.63"/>
    <m/>
    <s v="13554.56"/>
  </r>
  <r>
    <n v="66"/>
    <n v="2025"/>
    <m/>
    <d v="2025-01-14T00:00:00"/>
    <m/>
    <x v="36"/>
    <x v="36"/>
    <n v="10031"/>
    <s v="Vipps AS"/>
    <m/>
    <m/>
    <m/>
    <m/>
    <x v="0"/>
    <x v="0"/>
    <m/>
    <m/>
    <m/>
    <m/>
    <n v="0"/>
    <s v="Ingen avgiftsbehandling"/>
    <s v="Vipps"/>
    <n v="8022.72"/>
    <s v="NOK"/>
    <n v="8022.72"/>
    <m/>
    <s v="21577.28"/>
  </r>
  <r>
    <n v="66"/>
    <n v="2025"/>
    <m/>
    <d v="2025-01-14T00:00:00"/>
    <m/>
    <x v="36"/>
    <x v="36"/>
    <n v="10031"/>
    <s v="Vipps AS"/>
    <m/>
    <m/>
    <m/>
    <m/>
    <x v="0"/>
    <x v="0"/>
    <m/>
    <m/>
    <m/>
    <m/>
    <n v="0"/>
    <s v="Ingen avgiftsbehandling"/>
    <s v="Vipps"/>
    <n v="4819.1499999999996"/>
    <s v="NOK"/>
    <n v="4819.1499999999996"/>
    <m/>
    <s v="26396.43"/>
  </r>
  <r>
    <n v="66"/>
    <n v="2025"/>
    <m/>
    <d v="2025-01-14T00:00:00"/>
    <m/>
    <x v="36"/>
    <x v="36"/>
    <n v="10031"/>
    <s v="Vipps AS"/>
    <m/>
    <m/>
    <m/>
    <m/>
    <x v="0"/>
    <x v="0"/>
    <m/>
    <m/>
    <m/>
    <m/>
    <n v="0"/>
    <s v="Ingen avgiftsbehandling"/>
    <s v="Vipps"/>
    <n v="980.18"/>
    <s v="NOK"/>
    <n v="980.18"/>
    <m/>
    <s v="27376.61"/>
  </r>
  <r>
    <n v="66"/>
    <n v="2025"/>
    <m/>
    <d v="2025-01-14T00:00:00"/>
    <m/>
    <x v="36"/>
    <x v="36"/>
    <n v="10031"/>
    <s v="Vipps AS"/>
    <m/>
    <m/>
    <m/>
    <m/>
    <x v="0"/>
    <x v="0"/>
    <m/>
    <m/>
    <m/>
    <m/>
    <n v="0"/>
    <s v="Ingen avgiftsbehandling"/>
    <s v="Vipps"/>
    <n v="88.42"/>
    <s v="NOK"/>
    <n v="88.42"/>
    <m/>
    <s v="27465.03"/>
  </r>
  <r>
    <n v="500066"/>
    <n v="2025"/>
    <s v="Direkte betaling med ekstern ID TR432769256 er gjennomført og bokført."/>
    <d v="2025-01-15T00:00:00"/>
    <m/>
    <x v="36"/>
    <x v="36"/>
    <m/>
    <m/>
    <n v="20004"/>
    <s v="Talkmore AS"/>
    <m/>
    <m/>
    <x v="5"/>
    <x v="5"/>
    <m/>
    <m/>
    <m/>
    <m/>
    <n v="0"/>
    <s v="Ingen avgiftsbehandling"/>
    <s v="Betaling: Faktura nummer 55090976 fra Talkmore AS. Fakturanr. 55090976."/>
    <n v="-893.65"/>
    <s v="NOK"/>
    <n v="-893.65"/>
    <m/>
    <s v="26571.38"/>
  </r>
  <r>
    <n v="66"/>
    <n v="2025"/>
    <m/>
    <d v="2025-01-15T00:00:00"/>
    <m/>
    <x v="36"/>
    <x v="36"/>
    <n v="10031"/>
    <s v="Vipps AS"/>
    <m/>
    <m/>
    <m/>
    <m/>
    <x v="0"/>
    <x v="0"/>
    <m/>
    <m/>
    <m/>
    <m/>
    <n v="0"/>
    <s v="Ingen avgiftsbehandling"/>
    <s v="Vipps"/>
    <n v="303.92"/>
    <s v="NOK"/>
    <n v="303.92"/>
    <m/>
    <s v="26875.30"/>
  </r>
  <r>
    <n v="500068"/>
    <n v="2025"/>
    <s v="Direkte betaling med ekstern ID TR432768018 er gjennomført og bokført."/>
    <d v="2025-01-16T00:00:00"/>
    <m/>
    <x v="36"/>
    <x v="36"/>
    <m/>
    <m/>
    <n v="20033"/>
    <s v="Norgesgruppen ASA"/>
    <m/>
    <m/>
    <x v="5"/>
    <x v="5"/>
    <m/>
    <m/>
    <m/>
    <m/>
    <n v="0"/>
    <s v="Ingen avgiftsbehandling"/>
    <s v="Betaling: HOCKEY: Regning 01443112. Fakturanr. 01443112."/>
    <n v="-5475.5"/>
    <s v="NOK"/>
    <n v="-5475.5"/>
    <m/>
    <s v="21399.80"/>
  </r>
  <r>
    <n v="66"/>
    <n v="2025"/>
    <m/>
    <d v="2025-01-16T00:00:00"/>
    <m/>
    <x v="36"/>
    <x v="36"/>
    <n v="10031"/>
    <s v="Vipps AS"/>
    <m/>
    <m/>
    <m/>
    <m/>
    <x v="0"/>
    <x v="0"/>
    <m/>
    <m/>
    <m/>
    <m/>
    <n v="0"/>
    <s v="Ingen avgiftsbehandling"/>
    <s v="Vipps"/>
    <n v="1290.0899999999999"/>
    <s v="NOK"/>
    <n v="1290.0899999999999"/>
    <m/>
    <s v="22689.89"/>
  </r>
  <r>
    <n v="66"/>
    <n v="2025"/>
    <m/>
    <d v="2025-01-17T00:00:00"/>
    <m/>
    <x v="36"/>
    <x v="36"/>
    <n v="10031"/>
    <s v="Vipps AS"/>
    <m/>
    <m/>
    <m/>
    <m/>
    <x v="0"/>
    <x v="0"/>
    <m/>
    <m/>
    <m/>
    <m/>
    <n v="0"/>
    <s v="Ingen avgiftsbehandling"/>
    <s v="Vipps"/>
    <n v="199.77"/>
    <s v="NOK"/>
    <n v="199.77"/>
    <m/>
    <s v="22889.66"/>
  </r>
  <r>
    <n v="500070"/>
    <n v="2025"/>
    <s v="Direkte betaling med ekstern ID TR436300643 er gjennomført og bokført."/>
    <d v="2025-01-20T00:00:00"/>
    <m/>
    <x v="36"/>
    <x v="36"/>
    <m/>
    <m/>
    <n v="20227"/>
    <s v="Liam Elserud"/>
    <m/>
    <m/>
    <x v="5"/>
    <x v="5"/>
    <m/>
    <m/>
    <m/>
    <m/>
    <n v="0"/>
    <s v="Ingen avgiftsbehandling"/>
    <s v="Betaling: HOCKEY: Klubbdommerregning fra Liam. Fakturanr. WZNYU881P88TW4."/>
    <n v="-517.5"/>
    <s v="NOK"/>
    <n v="-517.5"/>
    <m/>
    <s v="22372.16"/>
  </r>
  <r>
    <n v="500071"/>
    <n v="2025"/>
    <s v="Direkte betaling med ekstern ID TR436300644 er gjennomført og bokført."/>
    <d v="2025-01-20T00:00:00"/>
    <m/>
    <x v="36"/>
    <x v="36"/>
    <m/>
    <m/>
    <n v="20285"/>
    <s v="Oscar Willy Danielsen"/>
    <m/>
    <m/>
    <x v="5"/>
    <x v="5"/>
    <m/>
    <m/>
    <m/>
    <m/>
    <n v="0"/>
    <s v="Ingen avgiftsbehandling"/>
    <s v="Betaling: HOCKEY: Klubbdommerregning fra Oscar Willy Danielsen. Fakturanr. Y05NB57LMGWI7E."/>
    <n v="-517.5"/>
    <s v="NOK"/>
    <n v="-517.5"/>
    <m/>
    <s v="21854.66"/>
  </r>
  <r>
    <n v="500072"/>
    <n v="2025"/>
    <s v="Direkte betaling med ekstern ID TR435611479 er gjennomført og bokført."/>
    <d v="2025-01-20T00:00:00"/>
    <m/>
    <x v="36"/>
    <x v="36"/>
    <m/>
    <m/>
    <n v="20094"/>
    <s v="Bærum Kommune"/>
    <m/>
    <m/>
    <x v="5"/>
    <x v="5"/>
    <m/>
    <m/>
    <m/>
    <m/>
    <n v="0"/>
    <s v="Ingen avgiftsbehandling"/>
    <s v="Betaling: Faktura nummer 70363514 fra Bærum Kommune. Fakturanr. 70363514."/>
    <n v="-724"/>
    <s v="NOK"/>
    <n v="-724"/>
    <m/>
    <s v="21130.66"/>
  </r>
  <r>
    <n v="500073"/>
    <n v="2025"/>
    <s v="Direkte betaling med ekstern ID TR435611480 er gjennomført og bokført."/>
    <d v="2025-01-20T00:00:00"/>
    <m/>
    <x v="36"/>
    <x v="36"/>
    <m/>
    <m/>
    <n v="20125"/>
    <s v="Eureca Engros AS"/>
    <m/>
    <m/>
    <x v="5"/>
    <x v="5"/>
    <m/>
    <m/>
    <m/>
    <m/>
    <n v="0"/>
    <s v="Ingen avgiftsbehandling"/>
    <s v="Betaling: HOCKEY: Faktura 9701205 fra Eureca engros AS. Fakturanr. 9701205."/>
    <n v="-16108.88"/>
    <s v="NOK"/>
    <n v="-16108.88"/>
    <m/>
    <s v="5021.78"/>
  </r>
  <r>
    <n v="500076"/>
    <n v="2025"/>
    <s v="Direkte betaling med ekstern ID TR437951593 er gjennomført og bokført."/>
    <d v="2025-01-20T00:00:00"/>
    <m/>
    <x v="36"/>
    <x v="36"/>
    <m/>
    <m/>
    <n v="20340"/>
    <s v="Iver Eide Hansen"/>
    <m/>
    <m/>
    <x v="5"/>
    <x v="5"/>
    <m/>
    <m/>
    <m/>
    <m/>
    <n v="0"/>
    <s v="Ingen avgiftsbehandling"/>
    <s v="Betaling: HOCKEY: Dommerregninger"/>
    <n v="-1127"/>
    <s v="NOK"/>
    <n v="-1127"/>
    <m/>
    <s v="3894.78"/>
  </r>
  <r>
    <n v="500079"/>
    <n v="2025"/>
    <s v="Direkte betaling med ekstern ID TR438101170 er gjennomført og bokført."/>
    <d v="2025-01-20T00:00:00"/>
    <m/>
    <x v="36"/>
    <x v="36"/>
    <m/>
    <m/>
    <n v="20316"/>
    <s v="Sanijs Kutovojs"/>
    <m/>
    <m/>
    <x v="5"/>
    <x v="5"/>
    <m/>
    <m/>
    <m/>
    <m/>
    <n v="0"/>
    <s v="Ingen avgiftsbehandling"/>
    <s v="Betaling: HOCKEY: Dommerregninger"/>
    <n v="-1621.8"/>
    <s v="NOK"/>
    <n v="-1621.8"/>
    <m/>
    <s v="2272.98"/>
  </r>
  <r>
    <n v="500080"/>
    <n v="2025"/>
    <s v="Direkte betaling med ekstern ID TR438101171 er gjennomført og bokført."/>
    <d v="2025-01-20T00:00:00"/>
    <m/>
    <x v="36"/>
    <x v="36"/>
    <m/>
    <m/>
    <n v="20349"/>
    <s v="Oskar Øvstedal"/>
    <m/>
    <m/>
    <x v="5"/>
    <x v="5"/>
    <m/>
    <m/>
    <m/>
    <m/>
    <n v="0"/>
    <s v="Ingen avgiftsbehandling"/>
    <s v="Betaling: HOCKEY: Dommerregninger. Fakturanr. 6784d646b104e312103ed52b."/>
    <n v="-893"/>
    <s v="NOK"/>
    <n v="-893"/>
    <m/>
    <s v="1379.98"/>
  </r>
  <r>
    <n v="500081"/>
    <n v="2025"/>
    <s v="Direkte betaling med ekstern ID TR438101172 er gjennomført og bokført."/>
    <d v="2025-01-20T00:00:00"/>
    <m/>
    <x v="36"/>
    <x v="36"/>
    <m/>
    <m/>
    <n v="20350"/>
    <s v="Kristian Horgen"/>
    <m/>
    <m/>
    <x v="5"/>
    <x v="5"/>
    <m/>
    <m/>
    <m/>
    <m/>
    <n v="0"/>
    <s v="Ingen avgiftsbehandling"/>
    <s v="Betaling: HOCKEY: Dommerregninger. Fakturanr. -677fe34db104e312103eced6."/>
    <n v="-1027.5"/>
    <s v="NOK"/>
    <n v="-1027.5"/>
    <m/>
    <s v="352.48"/>
  </r>
  <r>
    <n v="500082"/>
    <n v="2025"/>
    <s v="Direkte betaling med ekstern ID TR438101173 er gjennomført og bokført."/>
    <d v="2025-01-20T00:00:00"/>
    <m/>
    <x v="36"/>
    <x v="36"/>
    <m/>
    <m/>
    <n v="20351"/>
    <s v="Hans-Ole Sageng Sommerstad"/>
    <m/>
    <m/>
    <x v="5"/>
    <x v="5"/>
    <m/>
    <m/>
    <m/>
    <m/>
    <n v="0"/>
    <s v="Ingen avgiftsbehandling"/>
    <s v="Betaling: HOCKEY: Dommerregninger. Fakturanr. 6784c4b5b104e312103ed509."/>
    <n v="-742.88"/>
    <s v="NOK"/>
    <n v="-742.88"/>
    <m/>
    <s v="-390.40"/>
  </r>
  <r>
    <n v="500083"/>
    <n v="2025"/>
    <s v="Direkte betaling med ekstern ID TR438101174 er gjennomført og bokført."/>
    <d v="2025-01-20T00:00:00"/>
    <m/>
    <x v="36"/>
    <x v="36"/>
    <m/>
    <m/>
    <n v="20351"/>
    <s v="Hans-Ole Sageng Sommerstad"/>
    <m/>
    <m/>
    <x v="5"/>
    <x v="5"/>
    <m/>
    <m/>
    <m/>
    <m/>
    <n v="0"/>
    <s v="Ingen avgiftsbehandling"/>
    <s v="Betaling: HOCKEY: Dommerregninger"/>
    <n v="-656"/>
    <s v="NOK"/>
    <n v="-656"/>
    <m/>
    <s v="-1046.40"/>
  </r>
  <r>
    <n v="500084"/>
    <n v="2025"/>
    <s v="Direkte betaling med ekstern ID TR438101175 er gjennomført og bokført."/>
    <d v="2025-01-20T00:00:00"/>
    <m/>
    <x v="36"/>
    <x v="36"/>
    <m/>
    <m/>
    <n v="20334"/>
    <s v="Emil Brumoen Sand"/>
    <m/>
    <m/>
    <x v="5"/>
    <x v="5"/>
    <m/>
    <m/>
    <m/>
    <m/>
    <n v="0"/>
    <s v="Ingen avgiftsbehandling"/>
    <s v="Betaling: HOCKEY: Dommerregninger"/>
    <n v="-1295"/>
    <s v="NOK"/>
    <n v="-1295"/>
    <m/>
    <s v="-2341.40"/>
  </r>
  <r>
    <n v="65"/>
    <n v="2025"/>
    <m/>
    <d v="2025-01-20T00:00:00"/>
    <m/>
    <x v="36"/>
    <x v="36"/>
    <m/>
    <m/>
    <m/>
    <m/>
    <m/>
    <m/>
    <x v="0"/>
    <x v="0"/>
    <m/>
    <m/>
    <m/>
    <m/>
    <n v="0"/>
    <s v="Ingen avgiftsbehandling"/>
    <m/>
    <n v="191153"/>
    <s v="NOK"/>
    <n v="191153"/>
    <m/>
    <s v="188811.60"/>
  </r>
  <r>
    <n v="65"/>
    <n v="2025"/>
    <m/>
    <d v="2025-01-20T00:00:00"/>
    <m/>
    <x v="36"/>
    <x v="36"/>
    <m/>
    <m/>
    <m/>
    <m/>
    <m/>
    <m/>
    <x v="0"/>
    <x v="0"/>
    <m/>
    <m/>
    <m/>
    <m/>
    <n v="0"/>
    <s v="Ingen avgiftsbehandling"/>
    <m/>
    <n v="-11871"/>
    <s v="NOK"/>
    <n v="-11871"/>
    <m/>
    <s v="176940.60"/>
  </r>
  <r>
    <n v="66"/>
    <n v="2025"/>
    <m/>
    <d v="2025-01-20T00:00:00"/>
    <m/>
    <x v="36"/>
    <x v="36"/>
    <n v="10031"/>
    <s v="Vipps AS"/>
    <m/>
    <m/>
    <m/>
    <m/>
    <x v="0"/>
    <x v="0"/>
    <m/>
    <m/>
    <m/>
    <m/>
    <n v="0"/>
    <s v="Ingen avgiftsbehandling"/>
    <s v="Vipps"/>
    <n v="268.89999999999998"/>
    <s v="NOK"/>
    <n v="268.89999999999998"/>
    <m/>
    <s v="177209.50"/>
  </r>
  <r>
    <n v="83"/>
    <n v="2025"/>
    <s v="Betaling: Faktura nummer 1094 til Jar Idrettslag (10023)"/>
    <d v="2025-01-20T00:00:00"/>
    <m/>
    <x v="36"/>
    <x v="36"/>
    <n v="10023"/>
    <s v="Jar Idrettslag"/>
    <m/>
    <m/>
    <m/>
    <m/>
    <x v="5"/>
    <x v="5"/>
    <m/>
    <m/>
    <m/>
    <m/>
    <n v="0"/>
    <s v="Ingen avgiftsbehandling"/>
    <s v="Betaling: Faktura nummer 1094 til Jar Idrettslag (10023)"/>
    <n v="9377.7800000000007"/>
    <s v="NOK"/>
    <n v="9377.7800000000007"/>
    <m/>
    <s v="186587.28"/>
  </r>
  <r>
    <n v="66"/>
    <n v="2025"/>
    <m/>
    <d v="2025-01-21T00:00:00"/>
    <m/>
    <x v="36"/>
    <x v="36"/>
    <n v="10031"/>
    <s v="Vipps AS"/>
    <m/>
    <m/>
    <m/>
    <m/>
    <x v="0"/>
    <x v="0"/>
    <m/>
    <m/>
    <m/>
    <m/>
    <n v="0"/>
    <s v="Ingen avgiftsbehandling"/>
    <s v="Vipps"/>
    <n v="5885.15"/>
    <s v="NOK"/>
    <n v="5885.15"/>
    <m/>
    <s v="192472.43"/>
  </r>
  <r>
    <n v="66"/>
    <n v="2025"/>
    <m/>
    <d v="2025-01-21T00:00:00"/>
    <m/>
    <x v="36"/>
    <x v="36"/>
    <n v="10031"/>
    <s v="Vipps AS"/>
    <m/>
    <m/>
    <m/>
    <m/>
    <x v="0"/>
    <x v="0"/>
    <m/>
    <m/>
    <m/>
    <m/>
    <n v="0"/>
    <s v="Ingen avgiftsbehandling"/>
    <s v="Vipps"/>
    <n v="1499.77"/>
    <s v="NOK"/>
    <n v="1499.77"/>
    <m/>
    <s v="193972.20"/>
  </r>
  <r>
    <n v="66"/>
    <n v="2025"/>
    <m/>
    <d v="2025-01-21T00:00:00"/>
    <m/>
    <x v="36"/>
    <x v="36"/>
    <n v="10031"/>
    <s v="Vipps AS"/>
    <m/>
    <m/>
    <m/>
    <m/>
    <x v="0"/>
    <x v="0"/>
    <m/>
    <m/>
    <m/>
    <m/>
    <n v="0"/>
    <s v="Ingen avgiftsbehandling"/>
    <s v="Vipps"/>
    <n v="136.38"/>
    <s v="NOK"/>
    <n v="136.38"/>
    <m/>
    <s v="194108.58"/>
  </r>
  <r>
    <n v="84"/>
    <n v="2025"/>
    <s v="Betaling: Faktura nummer 1095 til Jar Idrettslag (10023)"/>
    <d v="2025-01-21T00:00:00"/>
    <m/>
    <x v="36"/>
    <x v="36"/>
    <n v="10023"/>
    <s v="Jar Idrettslag"/>
    <m/>
    <m/>
    <m/>
    <m/>
    <x v="5"/>
    <x v="5"/>
    <m/>
    <m/>
    <m/>
    <m/>
    <n v="0"/>
    <s v="Ingen avgiftsbehandling"/>
    <s v="Betaling: Faktura nummer 1095 til Jar Idrettslag (10023)"/>
    <n v="9377.7800000000007"/>
    <s v="NOK"/>
    <n v="9377.7800000000007"/>
    <m/>
    <s v="203486.36"/>
  </r>
  <r>
    <n v="500088"/>
    <n v="2025"/>
    <s v="Direkte betaling med ekstern ID TR435950876 er gjennomført og bokført."/>
    <d v="2025-01-22T00:00:00"/>
    <m/>
    <x v="36"/>
    <x v="36"/>
    <m/>
    <m/>
    <n v="20005"/>
    <s v="Norges Ishockeyforbund"/>
    <m/>
    <m/>
    <x v="5"/>
    <x v="5"/>
    <m/>
    <m/>
    <m/>
    <m/>
    <n v="0"/>
    <s v="Ingen avgiftsbehandling"/>
    <s v="Betaling: Faktura nummer 007640 fra Norges Ishockeyforbund. Fakturanr. 007640."/>
    <n v="-28250.45"/>
    <s v="NOK"/>
    <n v="-28250.45"/>
    <m/>
    <s v="175235.91"/>
  </r>
  <r>
    <n v="66"/>
    <n v="2025"/>
    <m/>
    <d v="2025-01-22T00:00:00"/>
    <m/>
    <x v="36"/>
    <x v="36"/>
    <m/>
    <m/>
    <m/>
    <m/>
    <m/>
    <m/>
    <x v="0"/>
    <x v="0"/>
    <m/>
    <m/>
    <m/>
    <m/>
    <n v="0"/>
    <s v="Ingen avgiftsbehandling"/>
    <s v="Vipps"/>
    <n v="2800"/>
    <s v="NOK"/>
    <n v="2800"/>
    <m/>
    <s v="178035.91"/>
  </r>
  <r>
    <n v="66"/>
    <n v="2025"/>
    <m/>
    <d v="2025-01-22T00:00:00"/>
    <m/>
    <x v="36"/>
    <x v="36"/>
    <n v="10031"/>
    <s v="Vipps AS"/>
    <m/>
    <m/>
    <m/>
    <m/>
    <x v="0"/>
    <x v="0"/>
    <m/>
    <m/>
    <m/>
    <m/>
    <n v="0"/>
    <s v="Ingen avgiftsbehandling"/>
    <s v="Vipps"/>
    <n v="154.88"/>
    <s v="NOK"/>
    <n v="154.88"/>
    <m/>
    <s v="178190.79"/>
  </r>
  <r>
    <n v="500092"/>
    <n v="2025"/>
    <s v="Direkte betaling med ekstern ID TR435611481 er gjennomført og bokført."/>
    <d v="2025-01-23T00:00:00"/>
    <m/>
    <x v="36"/>
    <x v="36"/>
    <m/>
    <m/>
    <n v="20083"/>
    <s v="Fygi AS"/>
    <m/>
    <m/>
    <x v="5"/>
    <x v="5"/>
    <m/>
    <m/>
    <m/>
    <m/>
    <n v="0"/>
    <s v="Ingen avgiftsbehandling"/>
    <s v="Betaling: Faktura nummer 10179 fra Fygi AS. Fakturanr. 10179."/>
    <n v="-248.75"/>
    <s v="NOK"/>
    <n v="-248.75"/>
    <m/>
    <s v="177942.04"/>
  </r>
  <r>
    <n v="66"/>
    <n v="2025"/>
    <m/>
    <d v="2025-01-23T00:00:00"/>
    <m/>
    <x v="36"/>
    <x v="36"/>
    <n v="10031"/>
    <s v="Vipps AS"/>
    <m/>
    <m/>
    <m/>
    <m/>
    <x v="0"/>
    <x v="0"/>
    <m/>
    <m/>
    <m/>
    <m/>
    <n v="0"/>
    <s v="Ingen avgiftsbehandling"/>
    <s v="Vipps"/>
    <n v="1543.51"/>
    <s v="NOK"/>
    <n v="1543.51"/>
    <m/>
    <s v="179485.55"/>
  </r>
  <r>
    <n v="66"/>
    <n v="2025"/>
    <m/>
    <d v="2025-01-23T00:00:00"/>
    <m/>
    <x v="36"/>
    <x v="36"/>
    <n v="10031"/>
    <s v="Vipps AS"/>
    <m/>
    <m/>
    <m/>
    <m/>
    <x v="0"/>
    <x v="0"/>
    <m/>
    <m/>
    <m/>
    <m/>
    <n v="0"/>
    <s v="Ingen avgiftsbehandling"/>
    <s v="Vipps"/>
    <n v="34.39"/>
    <s v="NOK"/>
    <n v="34.39"/>
    <m/>
    <s v="179519.94"/>
  </r>
  <r>
    <n v="66"/>
    <n v="2025"/>
    <m/>
    <d v="2025-01-24T00:00:00"/>
    <m/>
    <x v="36"/>
    <x v="36"/>
    <n v="10031"/>
    <s v="Vipps AS"/>
    <m/>
    <m/>
    <m/>
    <m/>
    <x v="0"/>
    <x v="0"/>
    <m/>
    <m/>
    <m/>
    <m/>
    <n v="0"/>
    <s v="Ingen avgiftsbehandling"/>
    <s v="Vipps"/>
    <n v="307.85000000000002"/>
    <s v="NOK"/>
    <n v="307.85000000000002"/>
    <m/>
    <s v="179827.79"/>
  </r>
  <r>
    <n v="500094"/>
    <n v="2025"/>
    <s v="Direkte betaling med ekstern ID TR437951594 er gjennomført og bokført."/>
    <d v="2025-01-27T00:00:00"/>
    <m/>
    <x v="36"/>
    <x v="36"/>
    <m/>
    <m/>
    <n v="20125"/>
    <s v="Eureca Engros AS"/>
    <m/>
    <m/>
    <x v="5"/>
    <x v="5"/>
    <m/>
    <m/>
    <m/>
    <m/>
    <n v="0"/>
    <s v="Ingen avgiftsbehandling"/>
    <s v="Betaling: Fwd: Faktura 9702160 fra Eureca engros AS. Fakturanr. 9702160."/>
    <n v="-14361.53"/>
    <s v="NOK"/>
    <n v="-14361.53"/>
    <m/>
    <s v="165466.26"/>
  </r>
  <r>
    <n v="500095"/>
    <n v="2025"/>
    <s v="Direkte betaling med ekstern ID TR439614833 er gjennomført og bokført."/>
    <d v="2025-01-27T00:00:00"/>
    <m/>
    <x v="36"/>
    <x v="36"/>
    <m/>
    <m/>
    <n v="20352"/>
    <s v="Frisk Asker hockey"/>
    <m/>
    <m/>
    <x v="5"/>
    <x v="5"/>
    <m/>
    <m/>
    <m/>
    <m/>
    <n v="0"/>
    <s v="Ingen avgiftsbehandling"/>
    <s v="Betaling: Fwd: Betaling - Cupavgift Norway Supercup - U14 (2011). Fakturanr. Hockey 2011 cup påmelding."/>
    <n v="-6000"/>
    <s v="NOK"/>
    <n v="-6000"/>
    <m/>
    <s v="159466.26"/>
  </r>
  <r>
    <n v="500096"/>
    <n v="2025"/>
    <s v="Direkte betaling med ekstern ID TR435950877 er gjennomført og bokført."/>
    <d v="2025-01-27T00:00:00"/>
    <m/>
    <x v="36"/>
    <x v="36"/>
    <m/>
    <m/>
    <n v="20188"/>
    <s v="Coca-cola Europacific Partners Norge AS"/>
    <m/>
    <m/>
    <x v="5"/>
    <x v="5"/>
    <m/>
    <m/>
    <m/>
    <m/>
    <n v="0"/>
    <s v="Ingen avgiftsbehandling"/>
    <s v="Betaling: HOCKEY: CCEP Norway Invoice_9204473532. Fakturanr. 9204473532."/>
    <n v="-3012.79"/>
    <s v="NOK"/>
    <n v="-3012.79"/>
    <m/>
    <s v="156453.47"/>
  </r>
  <r>
    <n v="170"/>
    <n v="2025"/>
    <m/>
    <d v="2025-01-27T00:00:00"/>
    <m/>
    <x v="36"/>
    <x v="36"/>
    <n v="10031"/>
    <s v="Vipps AS"/>
    <m/>
    <m/>
    <m/>
    <m/>
    <x v="0"/>
    <x v="0"/>
    <m/>
    <m/>
    <m/>
    <m/>
    <n v="0"/>
    <s v="Ingen avgiftsbehandling"/>
    <s v="Vipps"/>
    <n v="141.26"/>
    <s v="NOK"/>
    <n v="141.26"/>
    <m/>
    <s v="156594.73"/>
  </r>
  <r>
    <n v="170"/>
    <n v="2025"/>
    <m/>
    <d v="2025-01-28T00:00:00"/>
    <m/>
    <x v="36"/>
    <x v="36"/>
    <n v="10031"/>
    <s v="Vipps AS"/>
    <m/>
    <m/>
    <m/>
    <m/>
    <x v="0"/>
    <x v="0"/>
    <m/>
    <m/>
    <m/>
    <m/>
    <n v="0"/>
    <s v="Ingen avgiftsbehandling"/>
    <s v="Vipps"/>
    <n v="9449.9"/>
    <s v="NOK"/>
    <n v="9449.9"/>
    <m/>
    <s v="166044.63"/>
  </r>
  <r>
    <n v="170"/>
    <n v="2025"/>
    <m/>
    <d v="2025-01-28T00:00:00"/>
    <m/>
    <x v="36"/>
    <x v="36"/>
    <n v="10031"/>
    <s v="Vipps AS"/>
    <m/>
    <m/>
    <m/>
    <m/>
    <x v="0"/>
    <x v="0"/>
    <m/>
    <m/>
    <m/>
    <m/>
    <n v="0"/>
    <s v="Ingen avgiftsbehandling"/>
    <s v="Vipps"/>
    <n v="2055.2800000000002"/>
    <s v="NOK"/>
    <n v="2055.2800000000002"/>
    <m/>
    <s v="168099.91"/>
  </r>
  <r>
    <n v="170"/>
    <n v="2025"/>
    <m/>
    <d v="2025-01-28T00:00:00"/>
    <m/>
    <x v="36"/>
    <x v="36"/>
    <n v="10031"/>
    <s v="Vipps AS"/>
    <m/>
    <m/>
    <m/>
    <m/>
    <x v="0"/>
    <x v="0"/>
    <m/>
    <m/>
    <m/>
    <m/>
    <n v="0"/>
    <s v="Ingen avgiftsbehandling"/>
    <s v="Vipps"/>
    <n v="174.39"/>
    <s v="NOK"/>
    <n v="174.39"/>
    <m/>
    <s v="168274.30"/>
  </r>
  <r>
    <n v="170"/>
    <n v="2025"/>
    <m/>
    <d v="2025-01-29T00:00:00"/>
    <m/>
    <x v="36"/>
    <x v="36"/>
    <n v="10031"/>
    <s v="Vipps AS"/>
    <m/>
    <m/>
    <m/>
    <m/>
    <x v="0"/>
    <x v="0"/>
    <m/>
    <m/>
    <m/>
    <m/>
    <n v="0"/>
    <s v="Ingen avgiftsbehandling"/>
    <s v="Vipps"/>
    <n v="301.23"/>
    <s v="NOK"/>
    <n v="301.23"/>
    <m/>
    <s v="168575.53"/>
  </r>
  <r>
    <n v="256"/>
    <n v="2025"/>
    <s v="Settl AS"/>
    <d v="2025-01-29T00:00:00"/>
    <m/>
    <x v="36"/>
    <x v="36"/>
    <m/>
    <m/>
    <n v="20356"/>
    <s v="Settl AS"/>
    <m/>
    <m/>
    <x v="0"/>
    <x v="0"/>
    <m/>
    <m/>
    <m/>
    <m/>
    <n v="0"/>
    <s v="Ingen avgiftsbehandling"/>
    <s v="Settl AS"/>
    <n v="-866.21"/>
    <s v="NOK"/>
    <n v="-866.21"/>
    <m/>
    <s v="167709.32"/>
  </r>
  <r>
    <n v="170"/>
    <n v="2025"/>
    <m/>
    <d v="2025-01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475.44"/>
    <s v="NOK"/>
    <n v="475.44"/>
    <m/>
    <s v="168184.76"/>
  </r>
  <r>
    <n v="161"/>
    <n v="2025"/>
    <s v="Belastet hockey 2009: Minibuss leie"/>
    <d v="2025-01-31T00:00:00"/>
    <m/>
    <x v="36"/>
    <x v="36"/>
    <m/>
    <m/>
    <m/>
    <m/>
    <m/>
    <m/>
    <x v="5"/>
    <x v="5"/>
    <m/>
    <m/>
    <m/>
    <m/>
    <n v="0"/>
    <s v="Ingen avgiftsbehandling"/>
    <s v="Belastet hockey 2009: Minibuss leie"/>
    <n v="-1988.9"/>
    <s v="NOK"/>
    <n v="-1988.9"/>
    <m/>
    <s v="166195.86"/>
  </r>
  <r>
    <n v="160"/>
    <n v="2025"/>
    <s v="Belastet hockey 2009: Minibuss leie"/>
    <d v="2025-01-31T00:00:00"/>
    <m/>
    <x v="36"/>
    <x v="36"/>
    <m/>
    <m/>
    <m/>
    <m/>
    <m/>
    <m/>
    <x v="5"/>
    <x v="5"/>
    <m/>
    <m/>
    <m/>
    <m/>
    <n v="0"/>
    <s v="Ingen avgiftsbehandling"/>
    <s v="Minibussleie"/>
    <n v="-1951.4"/>
    <s v="NOK"/>
    <n v="-1951.4"/>
    <m/>
    <s v="164244.46"/>
  </r>
  <r>
    <n v="170"/>
    <n v="2025"/>
    <m/>
    <d v="2025-01-31T00:00:00"/>
    <m/>
    <x v="36"/>
    <x v="36"/>
    <m/>
    <m/>
    <m/>
    <m/>
    <m/>
    <m/>
    <x v="0"/>
    <x v="0"/>
    <m/>
    <m/>
    <m/>
    <m/>
    <n v="0"/>
    <s v="Ingen avgiftsbehandling"/>
    <s v="Internoverføring"/>
    <n v="3426.3"/>
    <s v="NOK"/>
    <n v="3426.3"/>
    <m/>
    <s v="167670.76"/>
  </r>
  <r>
    <n v="170"/>
    <n v="2025"/>
    <m/>
    <d v="2025-01-31T00:00:00"/>
    <m/>
    <x v="36"/>
    <x v="36"/>
    <n v="10031"/>
    <s v="Vipps AS"/>
    <m/>
    <m/>
    <m/>
    <m/>
    <x v="0"/>
    <x v="0"/>
    <m/>
    <m/>
    <m/>
    <m/>
    <n v="0"/>
    <s v="Ingen avgiftsbehandling"/>
    <s v="Vipps"/>
    <n v="447.3"/>
    <s v="NOK"/>
    <n v="447.3"/>
    <m/>
    <s v="168118.06"/>
  </r>
  <r>
    <n v="647"/>
    <n v="2025"/>
    <s v="Reversering av bilag 161-2025. Belastet hockey 2009: Minibuss leie"/>
    <d v="2025-01-31T00:00:00"/>
    <m/>
    <x v="36"/>
    <x v="36"/>
    <m/>
    <m/>
    <m/>
    <m/>
    <m/>
    <m/>
    <x v="5"/>
    <x v="5"/>
    <m/>
    <m/>
    <m/>
    <m/>
    <n v="0"/>
    <s v="Ingen avgiftsbehandling"/>
    <s v="Reversering av bilag 161-2025. Belastet hockey 2009: Minibuss leie"/>
    <n v="1988.9"/>
    <s v="NOK"/>
    <n v="1988.9"/>
    <m/>
    <s v="170106.96"/>
  </r>
  <r>
    <n v="648"/>
    <n v="2025"/>
    <s v="Reversering av bilag 160-2025. Belastet hockey 2009: Minibuss leie"/>
    <d v="2025-01-31T00:00:00"/>
    <m/>
    <x v="36"/>
    <x v="36"/>
    <m/>
    <m/>
    <m/>
    <m/>
    <m/>
    <m/>
    <x v="5"/>
    <x v="5"/>
    <m/>
    <m/>
    <m/>
    <m/>
    <n v="0"/>
    <s v="Ingen avgiftsbehandling"/>
    <s v="Reversering av bilag 160-2025. Minibussleie"/>
    <n v="1951.4"/>
    <s v="NOK"/>
    <n v="1951.4"/>
    <m/>
    <s v="172058.36"/>
  </r>
  <r>
    <n v="162"/>
    <n v="2025"/>
    <s v="A-lag til hockey: Videresend: &quot;Kvittering&quot; minibussleie"/>
    <d v="2025-02-01T00:00:00"/>
    <m/>
    <x v="36"/>
    <x v="36"/>
    <m/>
    <m/>
    <m/>
    <m/>
    <m/>
    <m/>
    <x v="5"/>
    <x v="5"/>
    <m/>
    <m/>
    <m/>
    <m/>
    <n v="0"/>
    <s v="Ingen avgiftsbehandling"/>
    <s v="A-lag til hockey: Videresend: &quot;Kvittering&quot; minibussleie"/>
    <n v="-1666.2"/>
    <s v="NOK"/>
    <n v="-1666.2"/>
    <m/>
    <s v="170392.16"/>
  </r>
  <r>
    <n v="159"/>
    <n v="2025"/>
    <s v=": Minibussleie 2009"/>
    <d v="2025-02-01T00:00:00"/>
    <m/>
    <x v="36"/>
    <x v="36"/>
    <m/>
    <m/>
    <m/>
    <m/>
    <m/>
    <m/>
    <x v="5"/>
    <x v="5"/>
    <m/>
    <m/>
    <m/>
    <m/>
    <n v="0"/>
    <s v="Ingen avgiftsbehandling"/>
    <s v=": Minibussleie 2009"/>
    <n v="-3426.3"/>
    <s v="NOK"/>
    <n v="-3426.3"/>
    <m/>
    <s v="166965.86"/>
  </r>
  <r>
    <n v="644"/>
    <n v="2025"/>
    <s v="Reversering av bilag 159-2025. : Minibussleie 2009"/>
    <d v="2025-02-01T00:00:00"/>
    <m/>
    <x v="36"/>
    <x v="36"/>
    <m/>
    <m/>
    <m/>
    <m/>
    <m/>
    <m/>
    <x v="5"/>
    <x v="5"/>
    <m/>
    <m/>
    <m/>
    <m/>
    <n v="0"/>
    <s v="Ingen avgiftsbehandling"/>
    <s v="Reversering av bilag 159-2025. : Minibussleie 2009"/>
    <n v="3426.3"/>
    <s v="NOK"/>
    <n v="3426.3"/>
    <m/>
    <s v="170392.16"/>
  </r>
  <r>
    <n v="645"/>
    <n v="2025"/>
    <s v="Reversering av bilag 162-2025. A-lag til hockey: Videresend: &quot;Kvittering&quot; minibussleie"/>
    <d v="2025-02-01T00:00:00"/>
    <m/>
    <x v="36"/>
    <x v="36"/>
    <m/>
    <m/>
    <m/>
    <m/>
    <m/>
    <m/>
    <x v="5"/>
    <x v="5"/>
    <m/>
    <m/>
    <m/>
    <m/>
    <n v="0"/>
    <s v="Ingen avgiftsbehandling"/>
    <s v="Reversering av bilag 162-2025. A-lag til hockey: Videresend: &quot;Kvittering&quot; minibussleie"/>
    <n v="1666.2"/>
    <s v="NOK"/>
    <n v="1666.2"/>
    <m/>
    <s v="172058.36"/>
  </r>
  <r>
    <n v="500101"/>
    <n v="2025"/>
    <s v="Direkte betaling med ekstern ID TR441262172 er gjennomført og bokført."/>
    <d v="2025-02-03T00:00:00"/>
    <m/>
    <x v="36"/>
    <x v="36"/>
    <m/>
    <m/>
    <n v="20357"/>
    <s v="Adene Othilie Bylund"/>
    <m/>
    <m/>
    <x v="5"/>
    <x v="5"/>
    <m/>
    <m/>
    <m/>
    <m/>
    <n v="0"/>
    <s v="Ingen avgiftsbehandling"/>
    <s v="Betaling: HOCKEY: Dommerregninger. Fakturanr. 678df398b104e312103ee09c."/>
    <n v="-436"/>
    <s v="NOK"/>
    <n v="-436"/>
    <m/>
    <s v="171622.36"/>
  </r>
  <r>
    <n v="500102"/>
    <n v="2025"/>
    <s v="Direkte betaling med ekstern ID TR441262171 er gjennomført og bokført."/>
    <d v="2025-02-03T00:00:00"/>
    <m/>
    <x v="36"/>
    <x v="36"/>
    <m/>
    <m/>
    <n v="20359"/>
    <s v="Joakim Rene Johansen"/>
    <m/>
    <m/>
    <x v="5"/>
    <x v="5"/>
    <m/>
    <m/>
    <m/>
    <m/>
    <n v="0"/>
    <s v="Ingen avgiftsbehandling"/>
    <s v="Betaling: HOCKEY: Dommerregninger. Fakturanr. 6787b683b104e312103ed825."/>
    <n v="-1921.15"/>
    <s v="NOK"/>
    <n v="-1921.15"/>
    <m/>
    <s v="169701.21"/>
  </r>
  <r>
    <n v="500103"/>
    <n v="2025"/>
    <s v="Direkte betaling med ekstern ID TR441262176 er gjennomført og bokført."/>
    <d v="2025-02-03T00:00:00"/>
    <m/>
    <x v="36"/>
    <x v="36"/>
    <m/>
    <m/>
    <n v="20361"/>
    <s v="Nikolas Roland Kvanli"/>
    <m/>
    <m/>
    <x v="5"/>
    <x v="5"/>
    <m/>
    <m/>
    <m/>
    <m/>
    <n v="0"/>
    <s v="Ingen avgiftsbehandling"/>
    <s v="Betaling: HOCKEY: Dommerregninger. Fakturanr. 6782c47db104e312103ed169."/>
    <n v="-733"/>
    <s v="NOK"/>
    <n v="-733"/>
    <m/>
    <s v="168968.21"/>
  </r>
  <r>
    <n v="500104"/>
    <n v="2025"/>
    <s v="Direkte betaling med ekstern ID TR441262169 er gjennomført og bokført."/>
    <d v="2025-02-03T00:00:00"/>
    <m/>
    <x v="36"/>
    <x v="36"/>
    <m/>
    <m/>
    <n v="20361"/>
    <s v="Nikolas Roland Kvanli"/>
    <m/>
    <m/>
    <x v="5"/>
    <x v="5"/>
    <m/>
    <m/>
    <m/>
    <m/>
    <n v="0"/>
    <s v="Ingen avgiftsbehandling"/>
    <s v="Betaling: HOCKEY: Dommerregninger. Fakturanr. 6782d186b104e312103ed19f."/>
    <n v="-565"/>
    <s v="NOK"/>
    <n v="-565"/>
    <m/>
    <s v="168403.21"/>
  </r>
  <r>
    <n v="500105"/>
    <n v="2025"/>
    <s v="Direkte betaling med ekstern ID TR441262168 er gjennomført og bokført."/>
    <d v="2025-02-03T00:00:00"/>
    <m/>
    <x v="36"/>
    <x v="36"/>
    <m/>
    <m/>
    <n v="20361"/>
    <s v="Nikolas Roland Kvanli"/>
    <m/>
    <m/>
    <x v="5"/>
    <x v="5"/>
    <m/>
    <m/>
    <m/>
    <m/>
    <n v="0"/>
    <s v="Ingen avgiftsbehandling"/>
    <s v="Betaling: HOCKEY: Dommerregninger. Fakturanr. 6782c482b104e312103ed16a."/>
    <n v="-565"/>
    <s v="NOK"/>
    <n v="-565"/>
    <m/>
    <s v="167838.21"/>
  </r>
  <r>
    <n v="500106"/>
    <n v="2025"/>
    <s v="Direkte betaling med ekstern ID TR441262167 er gjennomført og bokført."/>
    <d v="2025-02-03T00:00:00"/>
    <m/>
    <x v="36"/>
    <x v="36"/>
    <m/>
    <m/>
    <n v="20322"/>
    <s v="Sofiya Borshch"/>
    <m/>
    <m/>
    <x v="5"/>
    <x v="5"/>
    <m/>
    <m/>
    <m/>
    <m/>
    <n v="0"/>
    <s v="Ingen avgiftsbehandling"/>
    <s v="Betaling: HOCKEY: Dommerregninger. Fakturanr. 678ce60cb104e312103edd15."/>
    <n v="-1568"/>
    <s v="NOK"/>
    <n v="-1568"/>
    <m/>
    <s v="166270.21"/>
  </r>
  <r>
    <n v="500107"/>
    <n v="2025"/>
    <s v="Direkte betaling med ekstern ID TR441262166 er gjennomført og bokført."/>
    <d v="2025-02-03T00:00:00"/>
    <m/>
    <x v="36"/>
    <x v="36"/>
    <m/>
    <m/>
    <n v="20363"/>
    <s v="Tobias Merg"/>
    <m/>
    <m/>
    <x v="5"/>
    <x v="5"/>
    <m/>
    <m/>
    <m/>
    <m/>
    <n v="0"/>
    <s v="Ingen avgiftsbehandling"/>
    <s v="Betaling: HOCKEY: Dommerregninger. Fakturanr. 6786d0f9b104e312103ed780."/>
    <n v="-1349.2"/>
    <s v="NOK"/>
    <n v="-1349.2"/>
    <m/>
    <s v="164921.01"/>
  </r>
  <r>
    <n v="500108"/>
    <n v="2025"/>
    <s v="Direkte betaling med ekstern ID TR441262165 er gjennomført og bokført."/>
    <d v="2025-02-03T00:00:00"/>
    <m/>
    <x v="36"/>
    <x v="36"/>
    <m/>
    <m/>
    <n v="20310"/>
    <s v="Silke LIndgren Jeppson"/>
    <m/>
    <m/>
    <x v="5"/>
    <x v="5"/>
    <m/>
    <m/>
    <m/>
    <m/>
    <n v="0"/>
    <s v="Ingen avgiftsbehandling"/>
    <s v="Betaling: HOCKEY: Dommerregninger. Fakturanr. 67911abbb104e312103ee457."/>
    <n v="-520"/>
    <s v="NOK"/>
    <n v="-520"/>
    <m/>
    <s v="164401.01"/>
  </r>
  <r>
    <n v="500109"/>
    <n v="2025"/>
    <s v="Direkte betaling med ekstern ID TR441262164 er gjennomført og bokført."/>
    <d v="2025-02-03T00:00:00"/>
    <m/>
    <x v="36"/>
    <x v="36"/>
    <m/>
    <m/>
    <n v="20310"/>
    <s v="Silke LIndgren Jeppson"/>
    <m/>
    <m/>
    <x v="5"/>
    <x v="5"/>
    <m/>
    <m/>
    <m/>
    <m/>
    <n v="0"/>
    <s v="Ingen avgiftsbehandling"/>
    <s v="Betaling: HOCKEY: Dommerregninger"/>
    <n v="-1085"/>
    <s v="NOK"/>
    <n v="-1085"/>
    <m/>
    <s v="163316.01"/>
  </r>
  <r>
    <n v="500110"/>
    <n v="2025"/>
    <s v="Direkte betaling med ekstern ID TR441262163 er gjennomført og bokført."/>
    <d v="2025-02-03T00:00:00"/>
    <m/>
    <x v="36"/>
    <x v="36"/>
    <m/>
    <m/>
    <n v="20315"/>
    <s v="Nilda Victoria Gines"/>
    <m/>
    <m/>
    <x v="5"/>
    <x v="5"/>
    <m/>
    <m/>
    <m/>
    <m/>
    <n v="0"/>
    <s v="Ingen avgiftsbehandling"/>
    <s v="Betaling: HOCKEY: Dommerregninger. Fakturanr. kampnr 115201095."/>
    <n v="-2102.9"/>
    <s v="NOK"/>
    <n v="-2102.9"/>
    <m/>
    <s v="161213.11"/>
  </r>
  <r>
    <n v="500111"/>
    <n v="2025"/>
    <s v="Direkte betaling med ekstern ID TR441262162 er gjennomført og bokført."/>
    <d v="2025-02-03T00:00:00"/>
    <m/>
    <x v="36"/>
    <x v="36"/>
    <m/>
    <m/>
    <n v="20309"/>
    <s v="Mathias Visuri"/>
    <m/>
    <m/>
    <x v="5"/>
    <x v="5"/>
    <m/>
    <m/>
    <m/>
    <m/>
    <n v="0"/>
    <s v="Ingen avgiftsbehandling"/>
    <s v="Betaling: HOCKEY: Dommerregninger. Fakturanr. 67840f2fb104e312103ed3b0."/>
    <n v="-1470.85"/>
    <s v="NOK"/>
    <n v="-1470.85"/>
    <m/>
    <s v="159742.26"/>
  </r>
  <r>
    <n v="500112"/>
    <n v="2025"/>
    <s v="Direkte betaling med ekstern ID TR441262159 er gjennomført og bokført."/>
    <d v="2025-02-03T00:00:00"/>
    <m/>
    <x v="36"/>
    <x v="36"/>
    <m/>
    <m/>
    <n v="20368"/>
    <s v="Christopher Kaland"/>
    <m/>
    <m/>
    <x v="5"/>
    <x v="5"/>
    <m/>
    <m/>
    <m/>
    <m/>
    <n v="0"/>
    <s v="Ingen avgiftsbehandling"/>
    <s v="Betaling: HOCKEY: Dommerregninger"/>
    <n v="-733"/>
    <s v="NOK"/>
    <n v="-733"/>
    <m/>
    <s v="159009.26"/>
  </r>
  <r>
    <n v="500116"/>
    <n v="2025"/>
    <s v="Direkte betaling med ekstern ID TR441262187 er gjennomført og bokført."/>
    <d v="2025-02-03T00:00:00"/>
    <m/>
    <x v="36"/>
    <x v="36"/>
    <m/>
    <m/>
    <n v="20284"/>
    <s v="Dovydas Arlauskas"/>
    <m/>
    <m/>
    <x v="5"/>
    <x v="5"/>
    <m/>
    <m/>
    <m/>
    <m/>
    <n v="0"/>
    <s v="Ingen avgiftsbehandling"/>
    <s v="Betaling: HOCKEY VS: Klubbdommerregning fra Dovydas Arlauskas. Fakturanr. YTXRHIKWAOL356."/>
    <n v="-345"/>
    <s v="NOK"/>
    <n v="-345"/>
    <m/>
    <s v="158664.26"/>
  </r>
  <r>
    <n v="500117"/>
    <n v="2025"/>
    <s v="Direkte betaling med ekstern ID TR441262186 er gjennomført og bokført."/>
    <d v="2025-02-03T00:00:00"/>
    <m/>
    <x v="36"/>
    <x v="36"/>
    <m/>
    <m/>
    <n v="20144"/>
    <s v="Gustav Rydmell"/>
    <m/>
    <m/>
    <x v="5"/>
    <x v="5"/>
    <m/>
    <m/>
    <m/>
    <m/>
    <n v="0"/>
    <s v="Ingen avgiftsbehandling"/>
    <s v="Betaling: HOCKEY VS: Klubbdommerregning fra Gustav Rydmell. Fakturanr. M64INEEPFJXY5G."/>
    <n v="-345"/>
    <s v="NOK"/>
    <n v="-345"/>
    <m/>
    <s v="158319.26"/>
  </r>
  <r>
    <n v="500118"/>
    <n v="2025"/>
    <s v="Direkte betaling med ekstern ID TR441262185 er gjennomført og bokført."/>
    <d v="2025-02-03T00:00:00"/>
    <m/>
    <x v="36"/>
    <x v="36"/>
    <m/>
    <m/>
    <n v="20270"/>
    <s v="Olander Andreas Fossen"/>
    <m/>
    <m/>
    <x v="5"/>
    <x v="5"/>
    <m/>
    <m/>
    <m/>
    <m/>
    <n v="0"/>
    <s v="Ingen avgiftsbehandling"/>
    <s v="Betaling: HOCKEY VS: Klubbdommerregning fra Olander Andreas Fossen. Fakturanr. 56AYIYXB5FL1BK."/>
    <n v="-345"/>
    <s v="NOK"/>
    <n v="-345"/>
    <m/>
    <s v="157974.26"/>
  </r>
  <r>
    <n v="500119"/>
    <n v="2025"/>
    <s v="Direkte betaling med ekstern ID TR441262184 er gjennomført og bokført."/>
    <d v="2025-02-03T00:00:00"/>
    <m/>
    <x v="36"/>
    <x v="36"/>
    <m/>
    <m/>
    <n v="20364"/>
    <s v="Oscar Lynaas Meek"/>
    <m/>
    <m/>
    <x v="5"/>
    <x v="5"/>
    <m/>
    <m/>
    <m/>
    <m/>
    <n v="0"/>
    <s v="Ingen avgiftsbehandling"/>
    <s v="Betaling: HOCKEY VS: Klubbdommerregning fra Oscar Lynaas Meek. Fakturanr. 1EYFLU8CFHHHA9."/>
    <n v="-388"/>
    <s v="NOK"/>
    <n v="-388"/>
    <m/>
    <s v="157586.26"/>
  </r>
  <r>
    <n v="500120"/>
    <n v="2025"/>
    <s v="Direkte betaling med ekstern ID TR441262183 er gjennomført og bokført."/>
    <d v="2025-02-03T00:00:00"/>
    <m/>
    <x v="36"/>
    <x v="36"/>
    <m/>
    <m/>
    <n v="20318"/>
    <s v="Nikolai Chursin"/>
    <m/>
    <m/>
    <x v="5"/>
    <x v="5"/>
    <m/>
    <m/>
    <m/>
    <m/>
    <n v="0"/>
    <s v="Ingen avgiftsbehandling"/>
    <s v="Betaling: HOCKEY VS: Klubbdommerregning fra Nikolai"/>
    <n v="-388"/>
    <s v="NOK"/>
    <n v="-388"/>
    <m/>
    <s v="157198.26"/>
  </r>
  <r>
    <n v="500121"/>
    <n v="2025"/>
    <s v="Direkte betaling med ekstern ID TR441262182 er gjennomført og bokført."/>
    <d v="2025-02-03T00:00:00"/>
    <m/>
    <x v="36"/>
    <x v="36"/>
    <m/>
    <m/>
    <n v="20290"/>
    <s v="Matias Brannsten"/>
    <m/>
    <m/>
    <x v="5"/>
    <x v="5"/>
    <m/>
    <m/>
    <m/>
    <m/>
    <n v="0"/>
    <s v="Ingen avgiftsbehandling"/>
    <s v="Betaling: HOCKEY: Klubbdommerregning fra Matias Brannsten"/>
    <n v="-388"/>
    <s v="NOK"/>
    <n v="-388"/>
    <m/>
    <s v="156810.26"/>
  </r>
  <r>
    <n v="500122"/>
    <n v="2025"/>
    <s v="Direkte betaling med ekstern ID TR441262177 er gjennomført og bokført."/>
    <d v="2025-02-03T00:00:00"/>
    <m/>
    <x v="36"/>
    <x v="36"/>
    <m/>
    <m/>
    <n v="20288"/>
    <s v="Joachim P Lund"/>
    <m/>
    <m/>
    <x v="5"/>
    <x v="5"/>
    <m/>
    <m/>
    <m/>
    <m/>
    <n v="0"/>
    <s v="Ingen avgiftsbehandling"/>
    <s v="Betaling: HOCKEY: Klubbdommerregning fra Joachim.p.lund. Fakturanr. EQYRS1WDNY66Q9."/>
    <n v="-388"/>
    <s v="NOK"/>
    <n v="-388"/>
    <m/>
    <s v="156422.26"/>
  </r>
  <r>
    <n v="500123"/>
    <n v="2025"/>
    <s v="Direkte betaling med ekstern ID TR441262180 er gjennomført og bokført."/>
    <d v="2025-02-03T00:00:00"/>
    <m/>
    <x v="36"/>
    <x v="36"/>
    <m/>
    <m/>
    <n v="20228"/>
    <s v="Timian Fossen"/>
    <m/>
    <m/>
    <x v="5"/>
    <x v="5"/>
    <m/>
    <m/>
    <m/>
    <m/>
    <n v="0"/>
    <s v="Ingen avgiftsbehandling"/>
    <s v="Betaling: HOCKEY : Klubbdommerregning fra Timian Severin Fossen"/>
    <n v="-388"/>
    <s v="NOK"/>
    <n v="-388"/>
    <m/>
    <s v="156034.26"/>
  </r>
  <r>
    <n v="500124"/>
    <n v="2025"/>
    <s v="Direkte betaling med ekstern ID TR441262179 er gjennomført og bokført."/>
    <d v="2025-02-03T00:00:00"/>
    <m/>
    <x v="36"/>
    <x v="36"/>
    <m/>
    <m/>
    <n v="20365"/>
    <s v="Gabriel Otto"/>
    <m/>
    <m/>
    <x v="5"/>
    <x v="5"/>
    <m/>
    <m/>
    <m/>
    <m/>
    <n v="0"/>
    <s v="Ingen avgiftsbehandling"/>
    <s v="Betaling: HOCKEYKlubbdommerregning fra Gabriel"/>
    <n v="-388"/>
    <s v="NOK"/>
    <n v="-388"/>
    <m/>
    <s v="155646.26"/>
  </r>
  <r>
    <n v="500125"/>
    <n v="2025"/>
    <s v="Direkte betaling med ekstern ID TR441262178 er gjennomført og bokført."/>
    <d v="2025-02-03T00:00:00"/>
    <m/>
    <x v="36"/>
    <x v="36"/>
    <m/>
    <m/>
    <n v="20284"/>
    <s v="Dovydas Arlauskas"/>
    <m/>
    <m/>
    <x v="5"/>
    <x v="5"/>
    <m/>
    <m/>
    <m/>
    <m/>
    <n v="0"/>
    <s v="Ingen avgiftsbehandling"/>
    <s v="Betaling: HOCKEY: Klubbdommerregning fra Dovydas Arlauskas"/>
    <n v="-259"/>
    <s v="NOK"/>
    <n v="-259"/>
    <m/>
    <s v="155387.26"/>
  </r>
  <r>
    <n v="500128"/>
    <n v="2025"/>
    <s v="Direkte betaling med ekstern ID TR441262188 er gjennomført og bokført."/>
    <d v="2025-02-03T00:00:00"/>
    <m/>
    <x v="36"/>
    <x v="36"/>
    <m/>
    <m/>
    <n v="20300"/>
    <s v="Jesper Valen Iversen"/>
    <m/>
    <m/>
    <x v="5"/>
    <x v="5"/>
    <m/>
    <m/>
    <m/>
    <m/>
    <n v="0"/>
    <s v="Ingen avgiftsbehandling"/>
    <s v="Betaling: HOCKEY: Klubbdommerregning fra Jesper  Valen Iversen. Fakturanr. QKY24TXM9F74N0."/>
    <n v="-345"/>
    <s v="NOK"/>
    <n v="-345"/>
    <m/>
    <s v="155042.26"/>
  </r>
  <r>
    <n v="500129"/>
    <n v="2025"/>
    <s v="Direkte betaling med ekstern ID TR441262189 er gjennomført og bokført."/>
    <d v="2025-02-03T00:00:00"/>
    <m/>
    <x v="36"/>
    <x v="36"/>
    <m/>
    <m/>
    <n v="20285"/>
    <s v="Oscar Willy Danielsen"/>
    <m/>
    <m/>
    <x v="5"/>
    <x v="5"/>
    <m/>
    <m/>
    <m/>
    <m/>
    <n v="0"/>
    <s v="Ingen avgiftsbehandling"/>
    <s v="Betaling: HOCKEY: Klubbdommerregning fra Oscar Willy Danielsen. Fakturanr. DGM5YX8D0A0M19."/>
    <n v="-345"/>
    <s v="NOK"/>
    <n v="-345"/>
    <m/>
    <s v="154697.26"/>
  </r>
  <r>
    <n v="500167"/>
    <n v="2025"/>
    <s v="Direkte betaling med ekstern ID TR435611482 er gjennomført og bokført."/>
    <d v="2025-02-03T00:00:00"/>
    <m/>
    <x v="36"/>
    <x v="36"/>
    <m/>
    <m/>
    <n v="20009"/>
    <s v="Santander Consumer Bank As"/>
    <m/>
    <m/>
    <x v="5"/>
    <x v="5"/>
    <m/>
    <m/>
    <m/>
    <m/>
    <n v="0"/>
    <s v="Ingen avgiftsbehandling"/>
    <s v="Betaling: Faktura nummer 39930475 fra Santander Consumer Bank As. Fakturanr. 39930475."/>
    <n v="-11584.04"/>
    <s v="NOK"/>
    <n v="-11584.04"/>
    <m/>
    <s v="143113.22"/>
  </r>
  <r>
    <n v="500168"/>
    <n v="2025"/>
    <s v="Direkte betaling med ekstern ID TR440704795 er gjennomført og bokført."/>
    <d v="2025-02-03T00:00:00"/>
    <m/>
    <x v="36"/>
    <x v="36"/>
    <m/>
    <m/>
    <n v="20125"/>
    <s v="Eureca Engros AS"/>
    <m/>
    <m/>
    <x v="5"/>
    <x v="5"/>
    <m/>
    <m/>
    <m/>
    <m/>
    <n v="0"/>
    <s v="Ingen avgiftsbehandling"/>
    <s v="Betaling: HOCKEY: Faktura 9702914 fra Eureca engros AS. Fakturanr. 9702914."/>
    <n v="-10610.35"/>
    <s v="NOK"/>
    <n v="-10610.35"/>
    <m/>
    <s v="132502.87"/>
  </r>
  <r>
    <n v="500169"/>
    <n v="2025"/>
    <s v="Direkte betaling med ekstern ID TR441262190 er gjennomført og bokført."/>
    <d v="2025-02-03T00:00:00"/>
    <m/>
    <x v="36"/>
    <x v="36"/>
    <m/>
    <m/>
    <n v="20174"/>
    <s v="Lars Haakon Eriksson"/>
    <m/>
    <m/>
    <x v="5"/>
    <x v="5"/>
    <m/>
    <m/>
    <m/>
    <m/>
    <n v="0"/>
    <s v="Ingen avgiftsbehandling"/>
    <s v="Betaling: HOCKEY: Klubbdommerregning fra Lars Haakon Eriksson. Fakturanr. 30LPFOABCW404X."/>
    <n v="-345"/>
    <s v="NOK"/>
    <n v="-345"/>
    <m/>
    <s v="132157.87"/>
  </r>
  <r>
    <n v="500170"/>
    <n v="2025"/>
    <s v="Direkte betaling med ekstern ID TR441262174 er gjennomført og bokført."/>
    <d v="2025-02-03T00:00:00"/>
    <m/>
    <x v="36"/>
    <x v="36"/>
    <m/>
    <m/>
    <n v="20358"/>
    <s v="Daniel Hanlon Corneliussen"/>
    <m/>
    <m/>
    <x v="5"/>
    <x v="5"/>
    <m/>
    <m/>
    <m/>
    <m/>
    <n v="0"/>
    <s v="Ingen avgiftsbehandling"/>
    <s v="Betaling: HOCKEY: Dommerregninger. Fakturanr. 6786e76bb104e312103ed7ad."/>
    <n v="-1440"/>
    <s v="NOK"/>
    <n v="-1440"/>
    <m/>
    <s v="130717.87"/>
  </r>
  <r>
    <n v="500171"/>
    <n v="2025"/>
    <s v="Direkte betaling med ekstern ID TR441262175 er gjennomført og bokført."/>
    <d v="2025-02-03T00:00:00"/>
    <m/>
    <x v="36"/>
    <x v="36"/>
    <m/>
    <m/>
    <n v="20193"/>
    <s v="Eirik Skaar"/>
    <m/>
    <m/>
    <x v="5"/>
    <x v="5"/>
    <m/>
    <m/>
    <m/>
    <m/>
    <n v="0"/>
    <s v="Ingen avgiftsbehandling"/>
    <s v="Betaling: HOCKEY: Dommerregninger. Fakturanr. 67894febb104e312103ed937."/>
    <n v="-628"/>
    <s v="NOK"/>
    <n v="-628"/>
    <m/>
    <s v="130089.87"/>
  </r>
  <r>
    <n v="500172"/>
    <n v="2025"/>
    <s v="Direkte betaling med ekstern ID TR441262173 er gjennomført og bokført."/>
    <d v="2025-02-03T00:00:00"/>
    <m/>
    <x v="36"/>
    <x v="36"/>
    <m/>
    <m/>
    <n v="20233"/>
    <s v="Erik Faye Karla"/>
    <m/>
    <m/>
    <x v="5"/>
    <x v="5"/>
    <m/>
    <m/>
    <m/>
    <m/>
    <n v="0"/>
    <s v="Ingen avgiftsbehandling"/>
    <s v="Betaling: HOCKEY: Dommerregninger. Fakturanr. 678e1926b104e312103ee0f8."/>
    <n v="-1890.33"/>
    <s v="NOK"/>
    <n v="-1890.33"/>
    <m/>
    <s v="128199.54"/>
  </r>
  <r>
    <n v="500173"/>
    <n v="2025"/>
    <s v="Direkte betaling med ekstern ID TR441262170 er gjennomført og bokført."/>
    <d v="2025-02-03T00:00:00"/>
    <m/>
    <x v="36"/>
    <x v="36"/>
    <m/>
    <m/>
    <n v="20360"/>
    <s v="John Christopher Risan"/>
    <m/>
    <m/>
    <x v="5"/>
    <x v="5"/>
    <m/>
    <m/>
    <m/>
    <m/>
    <n v="0"/>
    <s v="Ingen avgiftsbehandling"/>
    <s v="Betaling: HOCKEY: Dommerregninger. Fakturanr. 6787fb0ab104e312103ed855."/>
    <n v="-719"/>
    <s v="NOK"/>
    <n v="-719"/>
    <m/>
    <s v="127480.54"/>
  </r>
  <r>
    <n v="500174"/>
    <n v="2025"/>
    <s v="Direkte betaling med ekstern ID TR441262181 er gjennomført og bokført."/>
    <d v="2025-02-03T00:00:00"/>
    <m/>
    <x v="36"/>
    <x v="36"/>
    <m/>
    <m/>
    <n v="20291"/>
    <s v="Alexandra Sørensen"/>
    <m/>
    <m/>
    <x v="5"/>
    <x v="5"/>
    <m/>
    <m/>
    <m/>
    <m/>
    <n v="0"/>
    <s v="Ingen avgiftsbehandling"/>
    <s v="Betaling: HOCKEY: Klubbdommerregning fra Alexandra Sørensen. Fakturanr. 5RR1MUXJKNQKNI."/>
    <n v="-388"/>
    <s v="NOK"/>
    <n v="-388"/>
    <m/>
    <s v="127092.54"/>
  </r>
  <r>
    <n v="500175"/>
    <n v="2025"/>
    <s v="Direkte betaling med ekstern ID TR441262161 er gjennomført og bokført."/>
    <d v="2025-02-03T00:00:00"/>
    <m/>
    <x v="36"/>
    <x v="36"/>
    <m/>
    <m/>
    <n v="20366"/>
    <s v="Even Sparr Soltvedt"/>
    <m/>
    <m/>
    <x v="5"/>
    <x v="5"/>
    <m/>
    <m/>
    <m/>
    <m/>
    <n v="0"/>
    <s v="Ingen avgiftsbehandling"/>
    <s v="Betaling: HOCKEY: Dommerregninger. Fakturanr. 67978c2ab104e312103eedd6."/>
    <n v="-665"/>
    <s v="NOK"/>
    <n v="-665"/>
    <m/>
    <s v="126427.54"/>
  </r>
  <r>
    <n v="500176"/>
    <n v="2025"/>
    <s v="Direkte betaling med ekstern ID TR441262160 er gjennomført og bokført."/>
    <d v="2025-02-03T00:00:00"/>
    <m/>
    <x v="36"/>
    <x v="36"/>
    <m/>
    <m/>
    <n v="20367"/>
    <s v="Daniel Sunde"/>
    <m/>
    <m/>
    <x v="5"/>
    <x v="5"/>
    <m/>
    <m/>
    <m/>
    <m/>
    <n v="0"/>
    <s v="Ingen avgiftsbehandling"/>
    <s v="Betaling: HOCKEY: Dommerregninger. Fakturanr. -67976e6bb104e312103eed95."/>
    <n v="-752.5"/>
    <s v="NOK"/>
    <n v="-752.5"/>
    <m/>
    <s v="125675.04"/>
  </r>
  <r>
    <n v="168"/>
    <n v="2025"/>
    <m/>
    <d v="2025-02-03T00:00:00"/>
    <m/>
    <x v="36"/>
    <x v="36"/>
    <m/>
    <m/>
    <m/>
    <m/>
    <m/>
    <m/>
    <x v="0"/>
    <x v="0"/>
    <m/>
    <m/>
    <m/>
    <m/>
    <n v="0"/>
    <s v="Ingen avgiftsbehandling"/>
    <m/>
    <n v="175537"/>
    <s v="NOK"/>
    <n v="175537"/>
    <m/>
    <s v="301212.04"/>
  </r>
  <r>
    <n v="168"/>
    <n v="2025"/>
    <m/>
    <d v="2025-02-03T00:00:00"/>
    <m/>
    <x v="36"/>
    <x v="36"/>
    <m/>
    <m/>
    <m/>
    <m/>
    <m/>
    <m/>
    <x v="0"/>
    <x v="0"/>
    <m/>
    <m/>
    <m/>
    <m/>
    <n v="0"/>
    <s v="Ingen avgiftsbehandling"/>
    <m/>
    <n v="-47673"/>
    <s v="NOK"/>
    <n v="-47673"/>
    <m/>
    <s v="253539.04"/>
  </r>
  <r>
    <n v="169"/>
    <n v="2025"/>
    <m/>
    <d v="2025-02-03T00:00:00"/>
    <m/>
    <x v="36"/>
    <x v="36"/>
    <m/>
    <m/>
    <m/>
    <m/>
    <m/>
    <m/>
    <x v="0"/>
    <x v="0"/>
    <m/>
    <m/>
    <m/>
    <m/>
    <n v="0"/>
    <s v="Ingen avgiftsbehandling"/>
    <m/>
    <n v="16300"/>
    <s v="NOK"/>
    <n v="16300"/>
    <m/>
    <s v="269839.04"/>
  </r>
  <r>
    <n v="171"/>
    <n v="2025"/>
    <m/>
    <d v="2025-02-03T00:00:00"/>
    <m/>
    <x v="36"/>
    <x v="36"/>
    <m/>
    <m/>
    <m/>
    <m/>
    <m/>
    <m/>
    <x v="0"/>
    <x v="0"/>
    <m/>
    <m/>
    <m/>
    <m/>
    <n v="0"/>
    <s v="Ingen avgiftsbehandling"/>
    <m/>
    <n v="-20000"/>
    <s v="NOK"/>
    <n v="-20000"/>
    <m/>
    <s v="249839.04"/>
  </r>
  <r>
    <n v="171"/>
    <n v="2025"/>
    <m/>
    <d v="2025-02-03T00:00:00"/>
    <m/>
    <x v="36"/>
    <x v="36"/>
    <n v="10031"/>
    <s v="Vipps AS"/>
    <m/>
    <m/>
    <m/>
    <m/>
    <x v="0"/>
    <x v="0"/>
    <m/>
    <m/>
    <m/>
    <m/>
    <n v="0"/>
    <s v="Ingen avgiftsbehandling"/>
    <m/>
    <n v="104.26"/>
    <s v="NOK"/>
    <n v="104.26"/>
    <m/>
    <s v="249943.30"/>
  </r>
  <r>
    <n v="255"/>
    <n v="2025"/>
    <s v="1962/1923"/>
    <d v="2025-02-03T00:00:00"/>
    <m/>
    <x v="36"/>
    <x v="36"/>
    <m/>
    <m/>
    <n v="20369"/>
    <s v="Jonas Moe"/>
    <m/>
    <m/>
    <x v="0"/>
    <x v="0"/>
    <m/>
    <m/>
    <m/>
    <m/>
    <n v="0"/>
    <s v="Ingen avgiftsbehandling"/>
    <s v="1962/1923"/>
    <n v="-1600"/>
    <s v="NOK"/>
    <n v="-1600"/>
    <m/>
    <s v="248343.30"/>
  </r>
  <r>
    <n v="818"/>
    <n v="2025"/>
    <s v="lØNN"/>
    <d v="2025-02-03T00:00:00"/>
    <m/>
    <x v="36"/>
    <x v="36"/>
    <m/>
    <m/>
    <m/>
    <m/>
    <m/>
    <m/>
    <x v="5"/>
    <x v="5"/>
    <m/>
    <m/>
    <m/>
    <m/>
    <n v="0"/>
    <s v="Ingen avgiftsbehandling"/>
    <s v="Lønn"/>
    <n v="-2150"/>
    <s v="NOK"/>
    <n v="-2150"/>
    <m/>
    <s v="246193.30"/>
  </r>
  <r>
    <n v="250"/>
    <n v="2025"/>
    <n v="1923"/>
    <d v="2025-02-04T00:00:00"/>
    <m/>
    <x v="36"/>
    <x v="36"/>
    <n v="10031"/>
    <s v="Vipps AS"/>
    <m/>
    <m/>
    <m/>
    <m/>
    <x v="0"/>
    <x v="0"/>
    <m/>
    <m/>
    <m/>
    <m/>
    <n v="0"/>
    <s v="Ingen avgiftsbehandling"/>
    <n v="1923"/>
    <n v="7377.46"/>
    <s v="NOK"/>
    <n v="7377.46"/>
    <m/>
    <s v="253570.76"/>
  </r>
  <r>
    <n v="250"/>
    <n v="2025"/>
    <n v="1923"/>
    <d v="2025-02-04T00:00:00"/>
    <m/>
    <x v="36"/>
    <x v="36"/>
    <n v="10031"/>
    <s v="Vipps AS"/>
    <m/>
    <m/>
    <m/>
    <m/>
    <x v="0"/>
    <x v="0"/>
    <m/>
    <m/>
    <m/>
    <m/>
    <n v="0"/>
    <s v="Ingen avgiftsbehandling"/>
    <n v="1923"/>
    <n v="4585.37"/>
    <s v="NOK"/>
    <n v="4585.37"/>
    <m/>
    <s v="258156.13"/>
  </r>
  <r>
    <n v="250"/>
    <n v="2025"/>
    <n v="1923"/>
    <d v="2025-02-05T00:00:00"/>
    <m/>
    <x v="36"/>
    <x v="36"/>
    <n v="10031"/>
    <s v="Vipps AS"/>
    <m/>
    <m/>
    <m/>
    <m/>
    <x v="0"/>
    <x v="0"/>
    <m/>
    <m/>
    <m/>
    <m/>
    <n v="0"/>
    <s v="Ingen avgiftsbehandling"/>
    <n v="1923"/>
    <n v="189.01"/>
    <s v="NOK"/>
    <n v="189.01"/>
    <m/>
    <s v="258345.14"/>
  </r>
  <r>
    <n v="250"/>
    <n v="2025"/>
    <n v="1923"/>
    <d v="2025-02-05T00:00:00"/>
    <m/>
    <x v="36"/>
    <x v="36"/>
    <n v="10031"/>
    <s v="Vipps AS"/>
    <m/>
    <m/>
    <m/>
    <m/>
    <x v="0"/>
    <x v="0"/>
    <m/>
    <m/>
    <m/>
    <m/>
    <n v="0"/>
    <s v="Ingen avgiftsbehandling"/>
    <n v="1923"/>
    <n v="210.47"/>
    <s v="NOK"/>
    <n v="210.47"/>
    <m/>
    <s v="258555.61"/>
  </r>
  <r>
    <n v="500188"/>
    <n v="2025"/>
    <s v="Direkte betaling med ekstern ID TR435611483 er gjennomført og bokført."/>
    <d v="2025-02-06T00:00:00"/>
    <m/>
    <x v="36"/>
    <x v="36"/>
    <m/>
    <m/>
    <n v="20110"/>
    <s v="Xxl Sport &amp; Villmark AS"/>
    <m/>
    <m/>
    <x v="5"/>
    <x v="5"/>
    <m/>
    <m/>
    <m/>
    <m/>
    <n v="0"/>
    <s v="Ingen avgiftsbehandling"/>
    <s v="Betaling: HOCKEY, kioskvare. Fakturanr. CINV-93248421."/>
    <n v="-1950"/>
    <s v="NOK"/>
    <n v="-1950"/>
    <m/>
    <s v="256605.61"/>
  </r>
  <r>
    <n v="250"/>
    <n v="2025"/>
    <n v="1923"/>
    <d v="2025-02-06T00:00:00"/>
    <m/>
    <x v="36"/>
    <x v="36"/>
    <n v="10031"/>
    <s v="Vipps AS"/>
    <m/>
    <m/>
    <m/>
    <m/>
    <x v="0"/>
    <x v="0"/>
    <m/>
    <m/>
    <m/>
    <m/>
    <n v="0"/>
    <s v="Ingen avgiftsbehandling"/>
    <n v="1923"/>
    <n v="1358.37"/>
    <s v="NOK"/>
    <n v="1358.37"/>
    <m/>
    <s v="257963.98"/>
  </r>
  <r>
    <n v="250"/>
    <n v="2025"/>
    <n v="1923"/>
    <d v="2025-02-06T00:00:00"/>
    <m/>
    <x v="36"/>
    <x v="36"/>
    <n v="10030"/>
    <s v="Stripe innbetalinger"/>
    <m/>
    <m/>
    <m/>
    <m/>
    <x v="0"/>
    <x v="0"/>
    <m/>
    <m/>
    <m/>
    <m/>
    <n v="0"/>
    <s v="Ingen avgiftsbehandling"/>
    <n v="1923"/>
    <n v="19266"/>
    <s v="NOK"/>
    <n v="19266"/>
    <m/>
    <s v="277229.98"/>
  </r>
  <r>
    <n v="500194"/>
    <n v="2025"/>
    <s v="Direkte betaling med ekstern ID TR442884472 er gjennomført og bokført."/>
    <d v="2025-02-07T00:00:00"/>
    <m/>
    <x v="36"/>
    <x v="36"/>
    <m/>
    <m/>
    <n v="20271"/>
    <s v="Mathios Teklezghi"/>
    <m/>
    <m/>
    <x v="5"/>
    <x v="5"/>
    <m/>
    <m/>
    <m/>
    <m/>
    <n v="0"/>
    <s v="Ingen avgiftsbehandling"/>
    <s v="Betaling: HOCKEY: Klubbdommerregning fra Mathios  Teklezghi. Fakturanr. N4SIS6FWOU2APQ."/>
    <n v="-345"/>
    <s v="NOK"/>
    <n v="-345"/>
    <m/>
    <s v="276884.98"/>
  </r>
  <r>
    <n v="500195"/>
    <n v="2025"/>
    <s v="Direkte betaling med ekstern ID TR442884483 er gjennomført og bokført."/>
    <d v="2025-02-07T00:00:00"/>
    <m/>
    <x v="36"/>
    <x v="36"/>
    <m/>
    <m/>
    <n v="20271"/>
    <s v="Mathios Teklezghi"/>
    <m/>
    <m/>
    <x v="5"/>
    <x v="5"/>
    <m/>
    <m/>
    <m/>
    <m/>
    <n v="0"/>
    <s v="Ingen avgiftsbehandling"/>
    <s v="Betaling: HOCKEY: Klubbdommerregning fra Mathios  Teklezghi. Fakturanr. AT5DWRIRDUH05S."/>
    <n v="-345"/>
    <s v="NOK"/>
    <n v="-345"/>
    <m/>
    <s v="276539.98"/>
  </r>
  <r>
    <n v="500196"/>
    <n v="2025"/>
    <s v="Direkte betaling med ekstern ID TR442884482 er gjennomført og bokført."/>
    <d v="2025-02-07T00:00:00"/>
    <m/>
    <x v="36"/>
    <x v="36"/>
    <m/>
    <m/>
    <n v="20271"/>
    <s v="Mathios Teklezghi"/>
    <m/>
    <m/>
    <x v="5"/>
    <x v="5"/>
    <m/>
    <m/>
    <m/>
    <m/>
    <n v="0"/>
    <s v="Ingen avgiftsbehandling"/>
    <s v="Betaling: HOCKEY: Klubbdommerregning fra Mathios  Teklezghi. Fakturanr. NPKD5A5BUJ68Z4."/>
    <n v="-345"/>
    <s v="NOK"/>
    <n v="-345"/>
    <m/>
    <s v="276194.98"/>
  </r>
  <r>
    <n v="500197"/>
    <n v="2025"/>
    <s v="Direkte betaling med ekstern ID TR442884481 er gjennomført og bokført."/>
    <d v="2025-02-07T00:00:00"/>
    <m/>
    <x v="36"/>
    <x v="36"/>
    <m/>
    <m/>
    <n v="20174"/>
    <s v="Lars Haakon Eriksson"/>
    <m/>
    <m/>
    <x v="5"/>
    <x v="5"/>
    <m/>
    <m/>
    <m/>
    <m/>
    <n v="0"/>
    <s v="Ingen avgiftsbehandling"/>
    <s v="Betaling: Hockey: Klubbdommerregning fra Lars Haakon Eriksson"/>
    <n v="-345"/>
    <s v="NOK"/>
    <n v="-345"/>
    <m/>
    <s v="275849.98"/>
  </r>
  <r>
    <n v="500198"/>
    <n v="2025"/>
    <s v="Direkte betaling med ekstern ID TR442884480 er gjennomført og bokført."/>
    <d v="2025-02-07T00:00:00"/>
    <m/>
    <x v="36"/>
    <x v="36"/>
    <m/>
    <m/>
    <n v="20301"/>
    <s v="Daniel Åsheim Alnes"/>
    <m/>
    <m/>
    <x v="5"/>
    <x v="5"/>
    <m/>
    <m/>
    <m/>
    <m/>
    <n v="0"/>
    <s v="Ingen avgiftsbehandling"/>
    <s v="Betaling: HOCKEY: Klubbdommerregning fra Daniel Åsheim Alnes. Fakturanr. M8Z9SGT3M7JU1B."/>
    <n v="-345"/>
    <s v="NOK"/>
    <n v="-345"/>
    <m/>
    <s v="275504.98"/>
  </r>
  <r>
    <n v="500199"/>
    <n v="2025"/>
    <s v="Direkte betaling med ekstern ID TR442884479 er gjennomført og bokført."/>
    <d v="2025-02-07T00:00:00"/>
    <m/>
    <x v="36"/>
    <x v="36"/>
    <m/>
    <m/>
    <n v="20301"/>
    <s v="Daniel Åsheim Alnes"/>
    <m/>
    <m/>
    <x v="5"/>
    <x v="5"/>
    <m/>
    <m/>
    <m/>
    <m/>
    <n v="0"/>
    <s v="Ingen avgiftsbehandling"/>
    <s v="Betaling: HOCKEY: Klubbdommerregning fra Daniel Åsheim Alnes. Fakturanr. DG6LR1JMLL7IKP."/>
    <n v="-345"/>
    <s v="NOK"/>
    <n v="-345"/>
    <m/>
    <s v="275159.98"/>
  </r>
  <r>
    <n v="500200"/>
    <n v="2025"/>
    <s v="Direkte betaling med ekstern ID TR442884478 er gjennomført og bokført."/>
    <d v="2025-02-07T00:00:00"/>
    <m/>
    <x v="36"/>
    <x v="36"/>
    <m/>
    <m/>
    <n v="20192"/>
    <s v="Sebastian Bjune"/>
    <m/>
    <m/>
    <x v="5"/>
    <x v="5"/>
    <m/>
    <m/>
    <m/>
    <m/>
    <n v="0"/>
    <s v="Ingen avgiftsbehandling"/>
    <s v="Betaling: HOCKEY: Klubbdommerregning fra Sebastian Bjune. Fakturanr. GD32V240VT2HW7."/>
    <n v="-345"/>
    <s v="NOK"/>
    <n v="-345"/>
    <m/>
    <s v="274814.98"/>
  </r>
  <r>
    <n v="500201"/>
    <n v="2025"/>
    <s v="Direkte betaling med ekstern ID TR442884477 er gjennomført og bokført."/>
    <d v="2025-02-07T00:00:00"/>
    <m/>
    <x v="36"/>
    <x v="36"/>
    <m/>
    <m/>
    <n v="20192"/>
    <s v="Sebastian Bjune"/>
    <m/>
    <m/>
    <x v="5"/>
    <x v="5"/>
    <m/>
    <m/>
    <m/>
    <m/>
    <n v="0"/>
    <s v="Ingen avgiftsbehandling"/>
    <s v="Betaling: Fwd: Klubbdommerregning fra Sebastian Bjune. Fakturanr. MLOXRXU1OSL32P."/>
    <n v="-345"/>
    <s v="NOK"/>
    <n v="-345"/>
    <m/>
    <s v="274469.98"/>
  </r>
  <r>
    <n v="500202"/>
    <n v="2025"/>
    <s v="Direkte betaling med ekstern ID TR442884476 er gjennomført og bokført."/>
    <d v="2025-02-07T00:00:00"/>
    <m/>
    <x v="36"/>
    <x v="36"/>
    <m/>
    <m/>
    <n v="20192"/>
    <s v="Sebastian Bjune"/>
    <m/>
    <m/>
    <x v="5"/>
    <x v="5"/>
    <m/>
    <m/>
    <m/>
    <m/>
    <n v="0"/>
    <s v="Ingen avgiftsbehandling"/>
    <s v="Betaling: HOCKEY: Klubbdommerregning fra Sebastian Bjune. Fakturanr. 94K7OWG6ZGJZ3V."/>
    <n v="-345"/>
    <s v="NOK"/>
    <n v="-345"/>
    <m/>
    <s v="274124.98"/>
  </r>
  <r>
    <n v="500203"/>
    <n v="2025"/>
    <s v="Direkte betaling med ekstern ID TR442884475 er gjennomført og bokført."/>
    <d v="2025-02-07T00:00:00"/>
    <m/>
    <x v="36"/>
    <x v="36"/>
    <m/>
    <m/>
    <n v="20194"/>
    <s v="William Meikle"/>
    <m/>
    <m/>
    <x v="5"/>
    <x v="5"/>
    <m/>
    <m/>
    <m/>
    <m/>
    <n v="0"/>
    <s v="Ingen avgiftsbehandling"/>
    <s v="Betaling: HOCKEY: Klubbdommerregning fra William Meikle. Fakturanr. ZZANN51802VFS5."/>
    <n v="-345"/>
    <s v="NOK"/>
    <n v="-345"/>
    <m/>
    <s v="273779.98"/>
  </r>
  <r>
    <n v="500204"/>
    <n v="2025"/>
    <s v="Direkte betaling med ekstern ID TR442884474 er gjennomført og bokført."/>
    <d v="2025-02-07T00:00:00"/>
    <m/>
    <x v="36"/>
    <x v="36"/>
    <m/>
    <m/>
    <n v="20194"/>
    <s v="William Meikle"/>
    <m/>
    <m/>
    <x v="5"/>
    <x v="5"/>
    <m/>
    <m/>
    <m/>
    <m/>
    <n v="0"/>
    <s v="Ingen avgiftsbehandling"/>
    <s v="Betaling: HOCKEY: Klubbdommerregning fra William Meikle. Fakturanr. JKBM4DRJOGVK4U."/>
    <n v="-345"/>
    <s v="NOK"/>
    <n v="-345"/>
    <m/>
    <s v="273434.98"/>
  </r>
  <r>
    <n v="500205"/>
    <n v="2025"/>
    <s v="Direkte betaling med ekstern ID TR442884473 er gjennomført og bokført."/>
    <d v="2025-02-07T00:00:00"/>
    <m/>
    <x v="36"/>
    <x v="36"/>
    <m/>
    <m/>
    <n v="20379"/>
    <s v="Sindre Kapskarmo"/>
    <m/>
    <m/>
    <x v="5"/>
    <x v="5"/>
    <m/>
    <m/>
    <m/>
    <m/>
    <n v="0"/>
    <s v="Ingen avgiftsbehandling"/>
    <s v="Betaling: HOCKEY: Klubbdommerregning fra Sindre Kapskarmo. Fakturanr. UU6LDXJXZSXE7S."/>
    <n v="-432"/>
    <s v="NOK"/>
    <n v="-432"/>
    <m/>
    <s v="273002.98"/>
  </r>
  <r>
    <n v="500206"/>
    <n v="2025"/>
    <s v="Direkte betaling med ekstern ID TR442862661 er gjennomført og bokført."/>
    <d v="2025-02-07T00:00:00"/>
    <m/>
    <x v="36"/>
    <x v="36"/>
    <m/>
    <m/>
    <n v="20243"/>
    <s v="Tony Sømarken"/>
    <m/>
    <m/>
    <x v="5"/>
    <x v="5"/>
    <m/>
    <m/>
    <m/>
    <m/>
    <n v="0"/>
    <s v="Ingen avgiftsbehandling"/>
    <s v="Betaling: HOCKEY: Dommerregninger. Fakturanr. -679fdd9d797786faf947812a."/>
    <n v="-936"/>
    <s v="NOK"/>
    <n v="-936"/>
    <m/>
    <s v="272066.98"/>
  </r>
  <r>
    <n v="500207"/>
    <n v="2025"/>
    <s v="Direkte betaling med ekstern ID TR442862662 er gjennomført og bokført."/>
    <d v="2025-02-07T00:00:00"/>
    <m/>
    <x v="36"/>
    <x v="36"/>
    <m/>
    <m/>
    <n v="20309"/>
    <s v="Mathias Visuri"/>
    <m/>
    <m/>
    <x v="5"/>
    <x v="5"/>
    <m/>
    <m/>
    <m/>
    <m/>
    <n v="0"/>
    <s v="Ingen avgiftsbehandling"/>
    <s v="Betaling: HOCKEY: Dommerregninger. Fakturanr. 679fe00c797786faf9478134."/>
    <n v="-914.53"/>
    <s v="NOK"/>
    <n v="-914.53"/>
    <m/>
    <s v="271152.45"/>
  </r>
  <r>
    <n v="500208"/>
    <n v="2025"/>
    <s v="Direkte betaling med ekstern ID TR442862663 er gjennomført og bokført."/>
    <d v="2025-02-07T00:00:00"/>
    <m/>
    <x v="36"/>
    <x v="36"/>
    <m/>
    <m/>
    <n v="20279"/>
    <s v="Riccardo Glöckner"/>
    <m/>
    <m/>
    <x v="5"/>
    <x v="5"/>
    <m/>
    <m/>
    <m/>
    <m/>
    <n v="0"/>
    <s v="Ingen avgiftsbehandling"/>
    <s v="Betaling: HOCKEY: Dommerregninger. Fakturanr. 679fadb3797786faf9477fd9."/>
    <n v="-1056"/>
    <s v="NOK"/>
    <n v="-1056"/>
    <m/>
    <s v="270096.45"/>
  </r>
  <r>
    <n v="500209"/>
    <n v="2025"/>
    <s v="Direkte betaling med ekstern ID TR442862666 er gjennomført og bokført."/>
    <d v="2025-02-07T00:00:00"/>
    <m/>
    <x v="36"/>
    <x v="36"/>
    <m/>
    <m/>
    <n v="20144"/>
    <s v="Gustav Rydmell"/>
    <m/>
    <m/>
    <x v="5"/>
    <x v="5"/>
    <m/>
    <m/>
    <m/>
    <m/>
    <n v="0"/>
    <s v="Ingen avgiftsbehandling"/>
    <s v="Betaling: HOCKEY: Svar: Har ikke fått betaling for kamper"/>
    <n v="-449.7"/>
    <s v="NOK"/>
    <n v="-449.7"/>
    <m/>
    <s v="269646.75"/>
  </r>
  <r>
    <n v="500210"/>
    <n v="2025"/>
    <s v="Direkte betaling med ekstern ID TR442862665 er gjennomført og bokført."/>
    <d v="2025-02-07T00:00:00"/>
    <m/>
    <x v="36"/>
    <x v="36"/>
    <m/>
    <m/>
    <n v="20144"/>
    <s v="Gustav Rydmell"/>
    <m/>
    <m/>
    <x v="5"/>
    <x v="5"/>
    <m/>
    <m/>
    <m/>
    <m/>
    <n v="0"/>
    <s v="Ingen avgiftsbehandling"/>
    <s v="Betaling: Hockey 4230. Fakturanr. 113101036."/>
    <n v="-449.7"/>
    <s v="NOK"/>
    <n v="-449.7"/>
    <m/>
    <s v="269197.05"/>
  </r>
  <r>
    <n v="500211"/>
    <n v="2025"/>
    <s v="Direkte betaling med ekstern ID TR442862664 er gjennomført og bokført."/>
    <d v="2025-02-07T00:00:00"/>
    <m/>
    <x v="36"/>
    <x v="36"/>
    <m/>
    <m/>
    <n v="20372"/>
    <s v="Sigbjørn Nerhus"/>
    <m/>
    <m/>
    <x v="5"/>
    <x v="5"/>
    <m/>
    <m/>
    <m/>
    <m/>
    <n v="0"/>
    <s v="Ingen avgiftsbehandling"/>
    <s v="Betaling: HOCKEY: Dommerregninger. Fakturanr. 679ffbf5797786faf9478180."/>
    <n v="-1154.5"/>
    <s v="NOK"/>
    <n v="-1154.5"/>
    <m/>
    <s v="268042.55"/>
  </r>
  <r>
    <n v="500212"/>
    <n v="2025"/>
    <s v="Direkte betaling med ekstern ID TR442862660 er gjennomført og bokført."/>
    <d v="2025-02-07T00:00:00"/>
    <m/>
    <x v="36"/>
    <x v="36"/>
    <m/>
    <m/>
    <n v="20373"/>
    <s v="Ruben Jozsef Gines"/>
    <m/>
    <m/>
    <x v="5"/>
    <x v="5"/>
    <m/>
    <m/>
    <m/>
    <m/>
    <n v="0"/>
    <s v="Ingen avgiftsbehandling"/>
    <s v="Betaling: HOCKEY: Dommerregninger. Fakturanr. 679b66d8797786faf94779b9."/>
    <n v="-1065.5999999999999"/>
    <s v="NOK"/>
    <n v="-1065.5999999999999"/>
    <m/>
    <s v="266976.95"/>
  </r>
  <r>
    <n v="500213"/>
    <n v="2025"/>
    <s v="Direkte betaling med ekstern ID TR442862659 er gjennomført og bokført."/>
    <d v="2025-02-07T00:00:00"/>
    <m/>
    <x v="36"/>
    <x v="36"/>
    <m/>
    <m/>
    <n v="20374"/>
    <s v="Marie Sophie Glöckner"/>
    <m/>
    <m/>
    <x v="5"/>
    <x v="5"/>
    <m/>
    <m/>
    <m/>
    <m/>
    <n v="0"/>
    <s v="Ingen avgiftsbehandling"/>
    <s v="Betaling: HOCKEY: Dommerregninger. Fakturanr. 679faac4797786faf9477fbe."/>
    <n v="-1478"/>
    <s v="NOK"/>
    <n v="-1478"/>
    <m/>
    <s v="265498.95"/>
  </r>
  <r>
    <n v="500214"/>
    <n v="2025"/>
    <s v="Direkte betaling med ekstern ID TR442862658 er gjennomført og bokført."/>
    <d v="2025-02-07T00:00:00"/>
    <m/>
    <x v="36"/>
    <x v="36"/>
    <m/>
    <m/>
    <n v="20375"/>
    <s v="Herman Frydenlund"/>
    <m/>
    <m/>
    <x v="5"/>
    <x v="5"/>
    <m/>
    <m/>
    <m/>
    <m/>
    <n v="0"/>
    <s v="Ingen avgiftsbehandling"/>
    <s v="Betaling: HOCKEY: Dommerregninger. Fakturanr. 679bae42797786faf94779e4."/>
    <n v="-1982"/>
    <s v="NOK"/>
    <n v="-1982"/>
    <m/>
    <s v="263516.95"/>
  </r>
  <r>
    <n v="500215"/>
    <n v="2025"/>
    <s v="Direkte betaling med ekstern ID TR442862657 er gjennomført og bokført."/>
    <d v="2025-02-07T00:00:00"/>
    <m/>
    <x v="36"/>
    <x v="36"/>
    <m/>
    <m/>
    <n v="20376"/>
    <s v="henrik Aas"/>
    <m/>
    <m/>
    <x v="5"/>
    <x v="5"/>
    <m/>
    <m/>
    <m/>
    <m/>
    <n v="0"/>
    <s v="Ingen avgiftsbehandling"/>
    <s v="Betaling: HOCKEY: Dommerregninger. Fakturanr. 67a335063b402432f0e407a9."/>
    <n v="-995"/>
    <s v="NOK"/>
    <n v="-995"/>
    <m/>
    <s v="262521.95"/>
  </r>
  <r>
    <n v="500216"/>
    <n v="2025"/>
    <s v="Direkte betaling med ekstern ID TR442862656 er gjennomført og bokført."/>
    <d v="2025-02-07T00:00:00"/>
    <m/>
    <x v="36"/>
    <x v="36"/>
    <m/>
    <m/>
    <n v="20377"/>
    <s v="Erik Fredriksen"/>
    <m/>
    <m/>
    <x v="5"/>
    <x v="5"/>
    <m/>
    <m/>
    <m/>
    <m/>
    <n v="0"/>
    <s v="Ingen avgiftsbehandling"/>
    <s v="Betaling: HOCKEY: Dommerregninger. Fakturanr. 67a30b533b402432f0e40780."/>
    <n v="-1645.4"/>
    <s v="NOK"/>
    <n v="-1645.4"/>
    <m/>
    <s v="260876.55"/>
  </r>
  <r>
    <n v="250"/>
    <n v="2025"/>
    <n v="1923"/>
    <d v="2025-02-07T00:00:00"/>
    <m/>
    <x v="36"/>
    <x v="36"/>
    <n v="10031"/>
    <s v="Vipps AS"/>
    <m/>
    <m/>
    <m/>
    <m/>
    <x v="0"/>
    <x v="0"/>
    <m/>
    <m/>
    <m/>
    <m/>
    <n v="0"/>
    <s v="Ingen avgiftsbehandling"/>
    <n v="1923"/>
    <n v="779.46"/>
    <s v="NOK"/>
    <n v="779.46"/>
    <m/>
    <s v="261656.01"/>
  </r>
  <r>
    <n v="270"/>
    <n v="2025"/>
    <n v="1923"/>
    <d v="2025-02-07T00:00:00"/>
    <m/>
    <x v="36"/>
    <x v="36"/>
    <m/>
    <m/>
    <n v="20380"/>
    <s v="Victor Hiller"/>
    <m/>
    <m/>
    <x v="0"/>
    <x v="0"/>
    <m/>
    <m/>
    <m/>
    <m/>
    <n v="0"/>
    <s v="Ingen avgiftsbehandling"/>
    <n v="1923"/>
    <n v="-4250"/>
    <s v="NOK"/>
    <n v="-4250"/>
    <m/>
    <s v="257406.01"/>
  </r>
  <r>
    <n v="500217"/>
    <n v="2025"/>
    <s v="Direkte betaling med ekstern ID TR442884485 er gjennomført og bokført."/>
    <d v="2025-02-10T00:00:00"/>
    <m/>
    <x v="36"/>
    <x v="36"/>
    <m/>
    <m/>
    <n v="20270"/>
    <s v="Olander Andreas Fossen"/>
    <m/>
    <m/>
    <x v="5"/>
    <x v="5"/>
    <m/>
    <m/>
    <m/>
    <m/>
    <n v="0"/>
    <s v="Ingen avgiftsbehandling"/>
    <s v="Betaling: HOCKEY: Klubbdommerregning fra Olander Andreas Fossen"/>
    <n v="-345"/>
    <s v="NOK"/>
    <n v="-345"/>
    <m/>
    <s v="257061.01"/>
  </r>
  <r>
    <n v="500218"/>
    <n v="2025"/>
    <s v="Direkte betaling med ekstern ID TR442884486 er gjennomført og bokført."/>
    <d v="2025-02-10T00:00:00"/>
    <m/>
    <x v="36"/>
    <x v="36"/>
    <m/>
    <m/>
    <n v="20270"/>
    <s v="Olander Andreas Fossen"/>
    <m/>
    <m/>
    <x v="5"/>
    <x v="5"/>
    <m/>
    <m/>
    <m/>
    <m/>
    <n v="0"/>
    <s v="Ingen avgiftsbehandling"/>
    <s v="Betaling: HOCKEY: Klubbdommerregning fra Olander Andreas Fossen. Fakturanr. 514WFSYWH4TP5U."/>
    <n v="-345"/>
    <s v="NOK"/>
    <n v="-345"/>
    <m/>
    <s v="256716.01"/>
  </r>
  <r>
    <n v="500219"/>
    <n v="2025"/>
    <s v="Direkte betaling med ekstern ID TR442884488 er gjennomført og bokført."/>
    <d v="2025-02-10T00:00:00"/>
    <m/>
    <x v="36"/>
    <x v="36"/>
    <m/>
    <m/>
    <n v="20194"/>
    <s v="William Meikle"/>
    <m/>
    <m/>
    <x v="5"/>
    <x v="5"/>
    <m/>
    <m/>
    <m/>
    <m/>
    <n v="0"/>
    <s v="Ingen avgiftsbehandling"/>
    <s v="Betaling: HOCKEY: Klubbdommerregning fra William Meikle. Fakturanr. SUAJHJAMAX2TA6."/>
    <n v="-345"/>
    <s v="NOK"/>
    <n v="-345"/>
    <m/>
    <s v="256371.01"/>
  </r>
  <r>
    <n v="500220"/>
    <n v="2025"/>
    <s v="Direkte betaling med ekstern ID TR441262191 er gjennomført og bokført."/>
    <d v="2025-02-10T00:00:00"/>
    <m/>
    <x v="36"/>
    <x v="36"/>
    <m/>
    <m/>
    <n v="20125"/>
    <s v="Eureca Engros AS"/>
    <m/>
    <m/>
    <x v="5"/>
    <x v="5"/>
    <m/>
    <m/>
    <m/>
    <m/>
    <n v="0"/>
    <s v="Ingen avgiftsbehandling"/>
    <s v="Betaling: HOCKEY: Faktura 9703574 fra Eureca engros AS. Fakturanr. 9703574."/>
    <n v="-7152.83"/>
    <s v="NOK"/>
    <n v="-7152.83"/>
    <m/>
    <s v="249218.18"/>
  </r>
  <r>
    <n v="500222"/>
    <n v="2025"/>
    <s v="Direkte betaling med ekstern ID TR442884489 er gjennomført og bokført."/>
    <d v="2025-02-10T00:00:00"/>
    <m/>
    <x v="36"/>
    <x v="36"/>
    <m/>
    <m/>
    <n v="20174"/>
    <s v="Lars Haakon Eriksson"/>
    <m/>
    <m/>
    <x v="5"/>
    <x v="5"/>
    <m/>
    <m/>
    <m/>
    <m/>
    <n v="0"/>
    <s v="Ingen avgiftsbehandling"/>
    <s v="Betaling: HOCKEY: Klubbdommerregning fra Lars Haakon Eriksson. Fakturanr. EZXMZBDVHAF81D."/>
    <n v="-345"/>
    <s v="NOK"/>
    <n v="-345"/>
    <m/>
    <s v="248873.18"/>
  </r>
  <r>
    <n v="500223"/>
    <n v="2025"/>
    <s v="Direkte betaling med ekstern ID TR442884487 er gjennomført og bokført."/>
    <d v="2025-02-10T00:00:00"/>
    <m/>
    <x v="36"/>
    <x v="36"/>
    <m/>
    <m/>
    <n v="20174"/>
    <s v="Lars Haakon Eriksson"/>
    <m/>
    <m/>
    <x v="5"/>
    <x v="5"/>
    <m/>
    <m/>
    <m/>
    <m/>
    <n v="0"/>
    <s v="Ingen avgiftsbehandling"/>
    <s v="Betaling: HOCEKY: Klubbdommerregning fra Lars Haakon Eriksson. Fakturanr. BDYV2ZH6YWP3EB."/>
    <n v="-345"/>
    <s v="NOK"/>
    <n v="-345"/>
    <m/>
    <s v="248528.18"/>
  </r>
  <r>
    <n v="500224"/>
    <n v="2025"/>
    <s v="Direkte betaling med ekstern ID TR442884484 er gjennomført og bokført."/>
    <d v="2025-02-10T00:00:00"/>
    <m/>
    <x v="36"/>
    <x v="36"/>
    <m/>
    <m/>
    <n v="20301"/>
    <s v="Daniel Åsheim Alnes"/>
    <m/>
    <m/>
    <x v="5"/>
    <x v="5"/>
    <m/>
    <m/>
    <m/>
    <m/>
    <n v="0"/>
    <s v="Ingen avgiftsbehandling"/>
    <s v="Betaling: HOCEKY: Klubbdommerregning fra Daniel Åsheim Alnes. Fakturanr. S20AC00945PNMN."/>
    <n v="-345"/>
    <s v="NOK"/>
    <n v="-345"/>
    <m/>
    <s v="248183.18"/>
  </r>
  <r>
    <n v="500225"/>
    <n v="2025"/>
    <s v="Direkte betaling med ekstern ID TR442884490 er gjennomført og bokført."/>
    <d v="2025-02-10T00:00:00"/>
    <m/>
    <x v="36"/>
    <x v="36"/>
    <m/>
    <m/>
    <n v="20248"/>
    <s v="Ardian Vahabi"/>
    <m/>
    <m/>
    <x v="5"/>
    <x v="5"/>
    <m/>
    <m/>
    <m/>
    <m/>
    <n v="0"/>
    <s v="Ingen avgiftsbehandling"/>
    <s v="Betaling: HOCKEY: Klubbdommerregning fra Ardian Vahabi"/>
    <n v="-432"/>
    <s v="NOK"/>
    <n v="-432"/>
    <m/>
    <s v="247751.18"/>
  </r>
  <r>
    <n v="250"/>
    <n v="2025"/>
    <n v="1923"/>
    <d v="2025-02-10T00:00:00"/>
    <m/>
    <x v="36"/>
    <x v="36"/>
    <n v="10031"/>
    <s v="Vipps AS"/>
    <m/>
    <m/>
    <m/>
    <m/>
    <x v="0"/>
    <x v="0"/>
    <m/>
    <m/>
    <m/>
    <m/>
    <n v="0"/>
    <s v="Ingen avgiftsbehandling"/>
    <n v="1923"/>
    <n v="211.38"/>
    <s v="NOK"/>
    <n v="211.38"/>
    <m/>
    <s v="247962.56"/>
  </r>
  <r>
    <n v="500227"/>
    <n v="2025"/>
    <s v="Direkte betaling med ekstern ID TR440704796 er gjennomført og bokført."/>
    <d v="2025-02-11T00:00:00"/>
    <m/>
    <x v="36"/>
    <x v="36"/>
    <m/>
    <m/>
    <n v="20188"/>
    <s v="Coca-cola Europacific Partners Norge AS"/>
    <m/>
    <m/>
    <x v="5"/>
    <x v="5"/>
    <m/>
    <m/>
    <m/>
    <m/>
    <n v="0"/>
    <s v="Ingen avgiftsbehandling"/>
    <s v="Betaling: HOCKEY: CCEP Norway Invoice_9204497844. Fakturanr. 9204497844."/>
    <n v="-1382.25"/>
    <s v="NOK"/>
    <n v="-1382.25"/>
    <m/>
    <s v="246580.31"/>
  </r>
  <r>
    <n v="407"/>
    <n v="2025"/>
    <m/>
    <d v="2025-02-11T00:00:00"/>
    <m/>
    <x v="36"/>
    <x v="36"/>
    <n v="10031"/>
    <s v="Vipps AS"/>
    <m/>
    <m/>
    <m/>
    <m/>
    <x v="0"/>
    <x v="0"/>
    <m/>
    <m/>
    <m/>
    <m/>
    <n v="0"/>
    <s v="Ingen avgiftsbehandling"/>
    <s v="Vipps"/>
    <n v="3900.69"/>
    <s v="NOK"/>
    <n v="3900.69"/>
    <m/>
    <s v="250481.00"/>
  </r>
  <r>
    <n v="407"/>
    <n v="2025"/>
    <m/>
    <d v="2025-02-11T00:00:00"/>
    <m/>
    <x v="36"/>
    <x v="36"/>
    <n v="10031"/>
    <s v="Vipps AS"/>
    <m/>
    <m/>
    <m/>
    <m/>
    <x v="0"/>
    <x v="0"/>
    <m/>
    <m/>
    <m/>
    <m/>
    <n v="0"/>
    <s v="Ingen avgiftsbehandling"/>
    <s v="Vipps"/>
    <n v="2200.2600000000002"/>
    <s v="NOK"/>
    <n v="2200.2600000000002"/>
    <m/>
    <s v="252681.26"/>
  </r>
  <r>
    <n v="407"/>
    <n v="2025"/>
    <m/>
    <d v="2025-02-11T00:00:00"/>
    <m/>
    <x v="36"/>
    <x v="36"/>
    <n v="10031"/>
    <s v="Vipps AS"/>
    <m/>
    <m/>
    <m/>
    <m/>
    <x v="0"/>
    <x v="0"/>
    <m/>
    <m/>
    <m/>
    <m/>
    <n v="0"/>
    <s v="Ingen avgiftsbehandling"/>
    <s v="Vipps"/>
    <n v="214.4"/>
    <s v="NOK"/>
    <n v="214.4"/>
    <m/>
    <s v="252895.66"/>
  </r>
  <r>
    <n v="274"/>
    <n v="2025"/>
    <s v="VS: Kvittering ESH kort"/>
    <d v="2025-02-12T00:00:00"/>
    <m/>
    <x v="36"/>
    <x v="36"/>
    <m/>
    <m/>
    <m/>
    <m/>
    <n v="77"/>
    <s v="Christopher Dehn"/>
    <x v="5"/>
    <x v="5"/>
    <m/>
    <m/>
    <m/>
    <m/>
    <n v="0"/>
    <s v="Ingen avgiftsbehandling"/>
    <s v="VS: Kvittering ESH kort"/>
    <n v="-38"/>
    <s v="NOK"/>
    <n v="-38"/>
    <m/>
    <s v="252857.66"/>
  </r>
  <r>
    <n v="407"/>
    <n v="2025"/>
    <m/>
    <d v="2025-02-12T00:00:00"/>
    <m/>
    <x v="36"/>
    <x v="36"/>
    <n v="10031"/>
    <s v="Vipps AS"/>
    <m/>
    <m/>
    <m/>
    <m/>
    <x v="0"/>
    <x v="0"/>
    <m/>
    <m/>
    <m/>
    <m/>
    <n v="0"/>
    <s v="Ingen avgiftsbehandling"/>
    <s v="Vipps"/>
    <n v="189.94"/>
    <s v="NOK"/>
    <n v="189.94"/>
    <m/>
    <s v="253047.60"/>
  </r>
  <r>
    <n v="646"/>
    <n v="2025"/>
    <s v="Reversering av bilag 274-2025. VS: Kvittering ESH kort"/>
    <d v="2025-02-12T00:00:00"/>
    <m/>
    <x v="36"/>
    <x v="36"/>
    <m/>
    <m/>
    <m/>
    <m/>
    <n v="77"/>
    <s v="Christopher Dehn"/>
    <x v="5"/>
    <x v="5"/>
    <m/>
    <m/>
    <m/>
    <m/>
    <n v="0"/>
    <s v="Ingen avgiftsbehandling"/>
    <s v="Reversering av bilag 274-2025. VS: Kvittering ESH kort"/>
    <n v="38"/>
    <s v="NOK"/>
    <n v="38"/>
    <m/>
    <s v="253085.60"/>
  </r>
  <r>
    <n v="500229"/>
    <n v="2025"/>
    <s v="Direkte betaling med ekstern ID TR444538395 er gjennomført og bokført."/>
    <d v="2025-02-13T00:00:00"/>
    <m/>
    <x v="36"/>
    <x v="36"/>
    <m/>
    <m/>
    <n v="20361"/>
    <s v="Nikolas Roland Kvanli"/>
    <m/>
    <m/>
    <x v="5"/>
    <x v="5"/>
    <m/>
    <m/>
    <m/>
    <m/>
    <n v="0"/>
    <s v="Ingen avgiftsbehandling"/>
    <s v="Betaling: HOCKEY: Videresend: Dommer utstyr"/>
    <n v="-2847"/>
    <s v="NOK"/>
    <n v="-2847"/>
    <m/>
    <s v="250238.60"/>
  </r>
  <r>
    <n v="500230"/>
    <n v="2025"/>
    <s v="Direkte betaling med ekstern ID TR444538394 er gjennomført og bokført."/>
    <d v="2025-02-13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362 fra AS Bærum Ishall. Fakturanr. 6362."/>
    <n v="-114812.5"/>
    <s v="NOK"/>
    <n v="-114812.5"/>
    <m/>
    <s v="135426.10"/>
  </r>
  <r>
    <n v="500231"/>
    <n v="2025"/>
    <s v="Direkte betaling med ekstern ID TR444545018 er gjennomført og bokført."/>
    <d v="2025-02-13T00:00:00"/>
    <m/>
    <x v="36"/>
    <x v="36"/>
    <m/>
    <m/>
    <n v="20270"/>
    <s v="Olander Andreas Fossen"/>
    <m/>
    <m/>
    <x v="5"/>
    <x v="5"/>
    <m/>
    <m/>
    <m/>
    <m/>
    <n v="0"/>
    <s v="Ingen avgiftsbehandling"/>
    <s v="Betaling: VS: Dommerregning. Fakturanr. ID: QP0R2Q879P6CMF."/>
    <n v="-345"/>
    <s v="NOK"/>
    <n v="-345"/>
    <m/>
    <s v="135081.10"/>
  </r>
  <r>
    <n v="500233"/>
    <n v="2025"/>
    <s v="Direkte betaling med ekstern ID TR441280293 er gjennomført og bokført."/>
    <d v="2025-02-13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353 fra AS Bærum Ishall. Fakturanr. 6353."/>
    <n v="-3000"/>
    <s v="NOK"/>
    <n v="-3000"/>
    <m/>
    <s v="132081.10"/>
  </r>
  <r>
    <n v="500235"/>
    <n v="2025"/>
    <s v="Direkte betaling med ekstern ID TR444538393 er gjennomført og bokført."/>
    <d v="2025-02-13T00:00:00"/>
    <m/>
    <x v="36"/>
    <x v="36"/>
    <m/>
    <m/>
    <n v="20005"/>
    <s v="Norges Ishockeyforbund"/>
    <m/>
    <m/>
    <x v="5"/>
    <x v="5"/>
    <m/>
    <m/>
    <m/>
    <m/>
    <n v="0"/>
    <s v="Ingen avgiftsbehandling"/>
    <s v="Betaling: Faktura nummer 007729 fra Norges Ishockeyforbund. Fakturanr. 007729."/>
    <n v="-21800"/>
    <s v="NOK"/>
    <n v="-21800"/>
    <m/>
    <s v="110281.10"/>
  </r>
  <r>
    <n v="500236"/>
    <n v="2025"/>
    <s v="Direkte betaling med ekstern ID TR444538396 er gjennomført og bokført."/>
    <d v="2025-02-13T00:00:00"/>
    <m/>
    <x v="36"/>
    <x v="36"/>
    <m/>
    <m/>
    <n v="20384"/>
    <s v="Mikael Fredrik Johansson"/>
    <m/>
    <m/>
    <x v="5"/>
    <x v="5"/>
    <m/>
    <m/>
    <m/>
    <m/>
    <n v="0"/>
    <s v="Ingen avgiftsbehandling"/>
    <s v="Betaling: HOCKEY: Videresend: Utleggsskjema"/>
    <n v="-1462"/>
    <s v="NOK"/>
    <n v="-1462"/>
    <m/>
    <s v="108819.10"/>
  </r>
  <r>
    <n v="407"/>
    <n v="2025"/>
    <m/>
    <d v="2025-02-13T00:00:00"/>
    <m/>
    <x v="36"/>
    <x v="36"/>
    <n v="10031"/>
    <s v="Vipps AS"/>
    <m/>
    <m/>
    <m/>
    <m/>
    <x v="0"/>
    <x v="0"/>
    <m/>
    <m/>
    <m/>
    <m/>
    <n v="0"/>
    <s v="Ingen avgiftsbehandling"/>
    <s v="Vipps"/>
    <n v="396.52"/>
    <s v="NOK"/>
    <n v="396.52"/>
    <m/>
    <s v="109215.62"/>
  </r>
  <r>
    <n v="407"/>
    <n v="2025"/>
    <m/>
    <d v="2025-02-14T00:00:00"/>
    <m/>
    <x v="36"/>
    <x v="36"/>
    <m/>
    <m/>
    <m/>
    <m/>
    <m/>
    <m/>
    <x v="0"/>
    <x v="0"/>
    <m/>
    <m/>
    <m/>
    <m/>
    <n v="0"/>
    <s v="Ingen avgiftsbehandling"/>
    <m/>
    <n v="5500"/>
    <s v="NOK"/>
    <n v="5500"/>
    <m/>
    <s v="114715.62"/>
  </r>
  <r>
    <n v="407"/>
    <n v="2025"/>
    <m/>
    <d v="2025-02-14T00:00:00"/>
    <m/>
    <x v="36"/>
    <x v="36"/>
    <n v="10031"/>
    <s v="Vipps AS"/>
    <m/>
    <m/>
    <m/>
    <m/>
    <x v="0"/>
    <x v="0"/>
    <m/>
    <m/>
    <m/>
    <m/>
    <n v="0"/>
    <s v="Ingen avgiftsbehandling"/>
    <s v="Vipps"/>
    <n v="822.32"/>
    <s v="NOK"/>
    <n v="822.32"/>
    <m/>
    <s v="115537.94"/>
  </r>
  <r>
    <n v="342"/>
    <n v="2025"/>
    <s v="Betaling for faktura nummer 1103"/>
    <d v="2025-02-16T00:00:00"/>
    <m/>
    <x v="36"/>
    <x v="36"/>
    <n v="10067"/>
    <s v="Obos Bbl"/>
    <m/>
    <m/>
    <m/>
    <s v="Sofi Kulvik"/>
    <x v="5"/>
    <x v="5"/>
    <m/>
    <m/>
    <m/>
    <m/>
    <n v="0"/>
    <s v="Ingen avgiftsbehandling"/>
    <s v="Betaling for faktura nummer 1103 til Obos Bbl"/>
    <n v="10000"/>
    <s v="NOK"/>
    <n v="10000"/>
    <m/>
    <s v="125537.94"/>
  </r>
  <r>
    <n v="500239"/>
    <n v="2025"/>
    <s v="Direkte betaling med ekstern ID TR441280294 er gjennomført og bokført."/>
    <d v="2025-02-17T00:00:00"/>
    <m/>
    <x v="36"/>
    <x v="36"/>
    <m/>
    <m/>
    <n v="20033"/>
    <s v="Norgesgruppen ASA"/>
    <m/>
    <m/>
    <x v="5"/>
    <x v="5"/>
    <m/>
    <m/>
    <m/>
    <m/>
    <n v="0"/>
    <s v="Ingen avgiftsbehandling"/>
    <s v="Betaling: HOCKEY: Regning 01459054. Fakturanr. 01459054."/>
    <n v="-6676.05"/>
    <s v="NOK"/>
    <n v="-6676.05"/>
    <m/>
    <s v="118861.89"/>
  </r>
  <r>
    <n v="500242"/>
    <n v="2025"/>
    <s v="Direkte betaling med ekstern ID TR442884491 er gjennomført og bokført."/>
    <d v="2025-02-17T00:00:00"/>
    <m/>
    <x v="36"/>
    <x v="36"/>
    <m/>
    <m/>
    <n v="20004"/>
    <s v="Talkmore AS"/>
    <m/>
    <m/>
    <x v="5"/>
    <x v="5"/>
    <m/>
    <m/>
    <m/>
    <m/>
    <n v="0"/>
    <s v="Ingen avgiftsbehandling"/>
    <s v="Betaling: Faktura nummer 55367357 fra Talkmore AS. Fakturanr. 55367357."/>
    <n v="-785.57"/>
    <s v="NOK"/>
    <n v="-785.57"/>
    <m/>
    <s v="118076.32"/>
  </r>
  <r>
    <n v="500243"/>
    <n v="2025"/>
    <s v="Direkte betaling med ekstern ID TR442862668 er gjennomført og bokført."/>
    <d v="2025-02-17T00:00:00"/>
    <m/>
    <x v="36"/>
    <x v="36"/>
    <m/>
    <m/>
    <n v="20125"/>
    <s v="Eureca Engros AS"/>
    <m/>
    <m/>
    <x v="5"/>
    <x v="5"/>
    <m/>
    <m/>
    <m/>
    <m/>
    <n v="0"/>
    <s v="Ingen avgiftsbehandling"/>
    <s v="Betaling: HOCKEY: Faktura 9704374 fra Eureca engros AS. Fakturanr. 9704374."/>
    <n v="-2657.51"/>
    <s v="NOK"/>
    <n v="-2657.51"/>
    <m/>
    <s v="115418.81"/>
  </r>
  <r>
    <n v="500244"/>
    <n v="2025"/>
    <s v="Direkte betaling med ekstern ID TR442862667 er gjennomført og bokført."/>
    <d v="2025-02-17T00:00:00"/>
    <m/>
    <x v="36"/>
    <x v="36"/>
    <m/>
    <m/>
    <n v="20007"/>
    <s v="Uno-X Mobility Norge AS (Comme"/>
    <m/>
    <m/>
    <x v="5"/>
    <x v="5"/>
    <m/>
    <m/>
    <m/>
    <m/>
    <n v="0"/>
    <s v="Ingen avgiftsbehandling"/>
    <s v="Betaling: Faktura nummer 7934368 fra Uno-X Mobility Norge AS (Comme. Fakturanr. 7934368."/>
    <n v="-1059.3800000000001"/>
    <s v="NOK"/>
    <n v="-1059.3800000000001"/>
    <m/>
    <s v="114359.43"/>
  </r>
  <r>
    <n v="407"/>
    <n v="2025"/>
    <m/>
    <d v="2025-02-17T00:00:00"/>
    <m/>
    <x v="36"/>
    <x v="36"/>
    <n v="10031"/>
    <s v="Vipps AS"/>
    <m/>
    <m/>
    <m/>
    <m/>
    <x v="0"/>
    <x v="0"/>
    <m/>
    <m/>
    <m/>
    <m/>
    <n v="0"/>
    <s v="Ingen avgiftsbehandling"/>
    <s v="Vipps"/>
    <n v="1247.22"/>
    <s v="NOK"/>
    <n v="1247.22"/>
    <m/>
    <s v="115606.65"/>
  </r>
  <r>
    <n v="407"/>
    <n v="2025"/>
    <m/>
    <d v="2025-02-18T00:00:00"/>
    <m/>
    <x v="36"/>
    <x v="36"/>
    <n v="10031"/>
    <s v="Vipps AS"/>
    <m/>
    <m/>
    <m/>
    <m/>
    <x v="0"/>
    <x v="0"/>
    <m/>
    <m/>
    <m/>
    <m/>
    <n v="0"/>
    <s v="Ingen avgiftsbehandling"/>
    <s v="Vipps"/>
    <n v="7934.08"/>
    <s v="NOK"/>
    <n v="7934.08"/>
    <m/>
    <s v="123540.73"/>
  </r>
  <r>
    <n v="407"/>
    <n v="2025"/>
    <m/>
    <d v="2025-02-18T00:00:00"/>
    <m/>
    <x v="36"/>
    <x v="36"/>
    <n v="10031"/>
    <s v="Vipps AS"/>
    <m/>
    <m/>
    <m/>
    <m/>
    <x v="0"/>
    <x v="0"/>
    <m/>
    <m/>
    <m/>
    <m/>
    <n v="0"/>
    <s v="Ingen avgiftsbehandling"/>
    <s v="Vipps"/>
    <n v="1737.85"/>
    <s v="NOK"/>
    <n v="1737.85"/>
    <m/>
    <s v="125278.58"/>
  </r>
  <r>
    <n v="407"/>
    <n v="2025"/>
    <m/>
    <d v="2025-02-18T00:00:00"/>
    <m/>
    <x v="36"/>
    <x v="36"/>
    <n v="10031"/>
    <s v="Vipps AS"/>
    <m/>
    <m/>
    <m/>
    <m/>
    <x v="0"/>
    <x v="0"/>
    <m/>
    <m/>
    <m/>
    <m/>
    <n v="0"/>
    <s v="Ingen avgiftsbehandling"/>
    <s v="Vipps"/>
    <n v="217.27"/>
    <s v="NOK"/>
    <n v="217.27"/>
    <m/>
    <s v="125495.85"/>
  </r>
  <r>
    <n v="500247"/>
    <n v="2025"/>
    <s v="Direkte betaling med ekstern ID TR446079906 er gjennomført og bokført."/>
    <d v="2025-02-19T00:00:00"/>
    <m/>
    <x v="36"/>
    <x v="36"/>
    <m/>
    <m/>
    <n v="20387"/>
    <s v="Øivind Odden"/>
    <m/>
    <m/>
    <x v="5"/>
    <x v="5"/>
    <m/>
    <m/>
    <m/>
    <m/>
    <n v="0"/>
    <s v="Ingen avgiftsbehandling"/>
    <s v="Betaling: Refusjon tr avg grunnet skade"/>
    <n v="-4000"/>
    <s v="NOK"/>
    <n v="-4000"/>
    <m/>
    <s v="121495.85"/>
  </r>
  <r>
    <n v="500248"/>
    <n v="2025"/>
    <s v="Direkte betaling med ekstern ID TR442862669 er gjennomført og bokført."/>
    <d v="2025-02-19T00:00:00"/>
    <m/>
    <x v="36"/>
    <x v="36"/>
    <m/>
    <m/>
    <n v="20083"/>
    <s v="Fygi AS"/>
    <m/>
    <m/>
    <x v="5"/>
    <x v="5"/>
    <m/>
    <m/>
    <m/>
    <m/>
    <n v="0"/>
    <s v="Ingen avgiftsbehandling"/>
    <s v="Betaling: Faktura nummer 10201 fra Fygi AS. Fakturanr. 10201."/>
    <n v="-248.75"/>
    <s v="NOK"/>
    <n v="-248.75"/>
    <m/>
    <s v="121247.10"/>
  </r>
  <r>
    <n v="500250"/>
    <n v="2025"/>
    <s v="Direkte betaling med ekstern ID TR444538397 er gjennomført og bokført."/>
    <d v="2025-02-19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364 fra AS Bærum Ishall. Fakturanr. 6364."/>
    <n v="-15200"/>
    <s v="NOK"/>
    <n v="-15200"/>
    <m/>
    <s v="106047.10"/>
  </r>
  <r>
    <n v="407"/>
    <n v="2025"/>
    <m/>
    <d v="2025-02-19T00:00:00"/>
    <m/>
    <x v="36"/>
    <x v="36"/>
    <n v="10031"/>
    <s v="Vipps AS"/>
    <m/>
    <m/>
    <m/>
    <m/>
    <x v="0"/>
    <x v="0"/>
    <m/>
    <m/>
    <m/>
    <m/>
    <n v="0"/>
    <s v="Ingen avgiftsbehandling"/>
    <s v="Vipps"/>
    <n v="156.88999999999999"/>
    <s v="NOK"/>
    <n v="156.88999999999999"/>
    <m/>
    <s v="106203.99"/>
  </r>
  <r>
    <n v="407"/>
    <n v="2025"/>
    <m/>
    <d v="2025-02-19T00:00:00"/>
    <m/>
    <x v="36"/>
    <x v="36"/>
    <m/>
    <m/>
    <m/>
    <m/>
    <m/>
    <m/>
    <x v="0"/>
    <x v="0"/>
    <m/>
    <m/>
    <m/>
    <m/>
    <n v="0"/>
    <s v="Ingen avgiftsbehandling"/>
    <s v="Vipps"/>
    <n v="8558.9500000000007"/>
    <s v="NOK"/>
    <n v="8558.9500000000007"/>
    <m/>
    <s v="114762.94"/>
  </r>
  <r>
    <n v="407"/>
    <n v="2025"/>
    <m/>
    <d v="2025-02-20T00:00:00"/>
    <m/>
    <x v="36"/>
    <x v="36"/>
    <m/>
    <m/>
    <m/>
    <m/>
    <m/>
    <m/>
    <x v="0"/>
    <x v="0"/>
    <m/>
    <m/>
    <m/>
    <m/>
    <n v="0"/>
    <s v="Ingen avgiftsbehandling"/>
    <s v="Vipps"/>
    <n v="-3798"/>
    <s v="NOK"/>
    <n v="-3798"/>
    <m/>
    <s v="110964.94"/>
  </r>
  <r>
    <n v="407"/>
    <n v="2025"/>
    <m/>
    <d v="2025-02-20T00:00:00"/>
    <m/>
    <x v="36"/>
    <x v="36"/>
    <n v="10031"/>
    <s v="Vipps AS"/>
    <m/>
    <m/>
    <m/>
    <m/>
    <x v="0"/>
    <x v="0"/>
    <m/>
    <m/>
    <m/>
    <m/>
    <n v="0"/>
    <s v="Ingen avgiftsbehandling"/>
    <s v="Vipps"/>
    <n v="1244.32"/>
    <s v="NOK"/>
    <n v="1244.32"/>
    <m/>
    <s v="112209.26"/>
  </r>
  <r>
    <n v="407"/>
    <n v="2025"/>
    <m/>
    <d v="2025-02-21T00:00:00"/>
    <m/>
    <x v="36"/>
    <x v="36"/>
    <n v="10031"/>
    <s v="Vipps AS"/>
    <m/>
    <m/>
    <m/>
    <m/>
    <x v="0"/>
    <x v="0"/>
    <m/>
    <m/>
    <m/>
    <m/>
    <n v="0"/>
    <s v="Ingen avgiftsbehandling"/>
    <s v="Vipps"/>
    <n v="108.13"/>
    <s v="NOK"/>
    <n v="108.13"/>
    <m/>
    <s v="112317.39"/>
  </r>
  <r>
    <n v="407"/>
    <n v="2025"/>
    <m/>
    <d v="2025-02-21T00:00:00"/>
    <m/>
    <x v="36"/>
    <x v="36"/>
    <n v="10031"/>
    <s v="Vipps AS"/>
    <m/>
    <m/>
    <m/>
    <m/>
    <x v="0"/>
    <x v="0"/>
    <m/>
    <m/>
    <m/>
    <m/>
    <n v="0"/>
    <s v="Ingen avgiftsbehandling"/>
    <s v="Vipps"/>
    <n v="76.010000000000005"/>
    <s v="NOK"/>
    <n v="76.010000000000005"/>
    <m/>
    <s v="112393.40"/>
  </r>
  <r>
    <n v="500256"/>
    <n v="2025"/>
    <s v="Direkte betaling med ekstern ID TR446425418 er gjennomført og bokført."/>
    <d v="2025-02-24T00:00:00"/>
    <m/>
    <x v="36"/>
    <x v="36"/>
    <m/>
    <m/>
    <n v="20125"/>
    <s v="Eureca Engros AS"/>
    <m/>
    <m/>
    <x v="5"/>
    <x v="5"/>
    <m/>
    <m/>
    <m/>
    <m/>
    <n v="0"/>
    <s v="Ingen avgiftsbehandling"/>
    <s v="Betaling: HOCKEY: Faktura 9705154 fra Eureca engros AS. Fakturanr. 9705154."/>
    <n v="-8808.24"/>
    <s v="NOK"/>
    <n v="-8808.24"/>
    <m/>
    <s v="103585.16"/>
  </r>
  <r>
    <n v="500258"/>
    <n v="2025"/>
    <s v="Direkte betaling med ekstern ID TR447337735 er gjennomført og bokført."/>
    <d v="2025-02-24T00:00:00"/>
    <m/>
    <x v="36"/>
    <x v="36"/>
    <m/>
    <m/>
    <n v="20388"/>
    <s v="arav seth"/>
    <m/>
    <m/>
    <x v="5"/>
    <x v="5"/>
    <m/>
    <m/>
    <m/>
    <m/>
    <n v="0"/>
    <s v="Ingen avgiftsbehandling"/>
    <s v="Betaling: HOCKEY: Dommerregninger. Fakturanr. 67a8d5cf6724c5d240f3ee9b."/>
    <n v="-608.5"/>
    <s v="NOK"/>
    <n v="-608.5"/>
    <m/>
    <s v="102976.66"/>
  </r>
  <r>
    <n v="500259"/>
    <n v="2025"/>
    <s v="Direkte betaling med ekstern ID TR447337734 er gjennomført og bokført."/>
    <d v="2025-02-24T00:00:00"/>
    <m/>
    <x v="36"/>
    <x v="36"/>
    <m/>
    <m/>
    <n v="20389"/>
    <s v="Dmitrij magnussen"/>
    <m/>
    <m/>
    <x v="5"/>
    <x v="5"/>
    <m/>
    <m/>
    <m/>
    <m/>
    <n v="0"/>
    <s v="Ingen avgiftsbehandling"/>
    <s v="Betaling: HOCKEY: Dommerregninger. Fakturanr. 67a7c2826724c5d240f3ec9b."/>
    <n v="-428"/>
    <s v="NOK"/>
    <n v="-428"/>
    <m/>
    <s v="102548.66"/>
  </r>
  <r>
    <n v="500260"/>
    <n v="2025"/>
    <s v="Direkte betaling med ekstern ID TR447337733 er gjennomført og bokført."/>
    <d v="2025-02-24T00:00:00"/>
    <m/>
    <x v="36"/>
    <x v="36"/>
    <m/>
    <m/>
    <n v="20389"/>
    <s v="Dmitrij magnussen"/>
    <m/>
    <m/>
    <x v="5"/>
    <x v="5"/>
    <m/>
    <m/>
    <m/>
    <m/>
    <n v="0"/>
    <s v="Ingen avgiftsbehandling"/>
    <s v="Betaling: HOCKEY: Dommerregninger. Fakturanr. 67a9b139e408d073627025b3."/>
    <n v="-699.3"/>
    <s v="NOK"/>
    <n v="-699.3"/>
    <m/>
    <s v="101849.36"/>
  </r>
  <r>
    <n v="500261"/>
    <n v="2025"/>
    <s v="Direkte betaling med ekstern ID TR447337732 er gjennomført og bokført."/>
    <d v="2025-02-24T00:00:00"/>
    <m/>
    <x v="36"/>
    <x v="36"/>
    <m/>
    <m/>
    <n v="20390"/>
    <s v="Felix Frimann Koren Lobmaier"/>
    <m/>
    <m/>
    <x v="5"/>
    <x v="5"/>
    <m/>
    <m/>
    <m/>
    <m/>
    <n v="0"/>
    <s v="Ingen avgiftsbehandling"/>
    <s v="Betaling: HOCKEY: Dommerregninger. Fakturanr. 67a9c120e408d073627025e2."/>
    <n v="-591.5"/>
    <s v="NOK"/>
    <n v="-591.5"/>
    <m/>
    <s v="101257.86"/>
  </r>
  <r>
    <n v="500262"/>
    <n v="2025"/>
    <s v="Direkte betaling med ekstern ID TR447337731 er gjennomført og bokført."/>
    <d v="2025-02-24T00:00:00"/>
    <m/>
    <x v="36"/>
    <x v="36"/>
    <m/>
    <m/>
    <n v="20340"/>
    <s v="Iver Eide Hansen"/>
    <m/>
    <m/>
    <x v="5"/>
    <x v="5"/>
    <m/>
    <m/>
    <m/>
    <m/>
    <n v="0"/>
    <s v="Ingen avgiftsbehandling"/>
    <s v="Betaling: HOCKEY: Dommerregninger. Fakturanr. 67a5eb016724c5d240f3e9de."/>
    <n v="-1005"/>
    <s v="NOK"/>
    <n v="-1005"/>
    <m/>
    <s v="100252.86"/>
  </r>
  <r>
    <n v="500263"/>
    <n v="2025"/>
    <s v="Direkte betaling med ekstern ID TR447337730 er gjennomført og bokført."/>
    <d v="2025-02-24T00:00:00"/>
    <m/>
    <x v="36"/>
    <x v="36"/>
    <m/>
    <m/>
    <n v="20391"/>
    <s v="Joel Per Erik Färnström-Austad"/>
    <m/>
    <m/>
    <x v="5"/>
    <x v="5"/>
    <m/>
    <m/>
    <m/>
    <m/>
    <n v="0"/>
    <s v="Ingen avgiftsbehandling"/>
    <s v="Betaling: HOCKEY: Dommerregninger. Fakturanr. 67a37d533b402432f0e407d6."/>
    <n v="-2426.8000000000002"/>
    <s v="NOK"/>
    <n v="-2426.8000000000002"/>
    <m/>
    <s v="97826.06"/>
  </r>
  <r>
    <n v="500264"/>
    <n v="2025"/>
    <s v="Direkte betaling med ekstern ID TR447337729 er gjennomført og bokført."/>
    <d v="2025-02-24T00:00:00"/>
    <m/>
    <x v="36"/>
    <x v="36"/>
    <m/>
    <m/>
    <n v="20241"/>
    <s v="Kieran Koksvik-Nilsen"/>
    <m/>
    <m/>
    <x v="5"/>
    <x v="5"/>
    <m/>
    <m/>
    <m/>
    <m/>
    <n v="0"/>
    <s v="Ingen avgiftsbehandling"/>
    <s v="Betaling: HOCKEY: Dommerregninger. Fakturanr. -679ff791797786faf9478179."/>
    <n v="-928.4"/>
    <s v="NOK"/>
    <n v="-928.4"/>
    <m/>
    <s v="96897.66"/>
  </r>
  <r>
    <n v="500265"/>
    <n v="2025"/>
    <s v="Direkte betaling med ekstern ID TR447337728 er gjennomført og bokført."/>
    <d v="2025-02-24T00:00:00"/>
    <m/>
    <x v="36"/>
    <x v="36"/>
    <m/>
    <m/>
    <n v="20394"/>
    <s v="Ludwig Frimann Koren Lobmaier"/>
    <m/>
    <m/>
    <x v="5"/>
    <x v="5"/>
    <m/>
    <m/>
    <m/>
    <m/>
    <n v="0"/>
    <s v="Ingen avgiftsbehandling"/>
    <s v="Betaling: HOCKEY: Dommerregninger. Fakturanr. 67aa0471e408d0736270268b."/>
    <n v="-589.79999999999995"/>
    <s v="NOK"/>
    <n v="-589.79999999999995"/>
    <m/>
    <s v="96307.86"/>
  </r>
  <r>
    <n v="500266"/>
    <n v="2025"/>
    <s v="Direkte betaling med ekstern ID TR447337727 er gjennomført og bokført."/>
    <d v="2025-02-24T00:00:00"/>
    <m/>
    <x v="36"/>
    <x v="36"/>
    <m/>
    <m/>
    <n v="20315"/>
    <s v="Nilda Victoria Gines"/>
    <m/>
    <m/>
    <x v="5"/>
    <x v="5"/>
    <m/>
    <m/>
    <m/>
    <m/>
    <n v="0"/>
    <s v="Ingen avgiftsbehandling"/>
    <s v="Betaling: HOCKEY: Dommerregninger. Fakturanr. 67a7c00e6724c5d240f3ec92."/>
    <n v="-677"/>
    <s v="NOK"/>
    <n v="-677"/>
    <m/>
    <s v="95630.86"/>
  </r>
  <r>
    <n v="500267"/>
    <n v="2025"/>
    <s v="Direkte betaling med ekstern ID TR447337718 er gjennomført og bokført."/>
    <d v="2025-02-24T00:00:00"/>
    <m/>
    <x v="36"/>
    <x v="36"/>
    <m/>
    <m/>
    <n v="20285"/>
    <s v="Oscar Willy Danielsen"/>
    <m/>
    <m/>
    <x v="5"/>
    <x v="5"/>
    <m/>
    <m/>
    <m/>
    <m/>
    <n v="0"/>
    <s v="Ingen avgiftsbehandling"/>
    <s v="Betaling: Fwd: Klubbdommerregning fra Oscar Willy Danielsen. Fakturanr. QVUDZOUUBBU2E7."/>
    <n v="-517.5"/>
    <s v="NOK"/>
    <n v="-517.5"/>
    <m/>
    <s v="95113.36"/>
  </r>
  <r>
    <n v="500268"/>
    <n v="2025"/>
    <s v="Direkte betaling med ekstern ID TR447337720 er gjennomført og bokført."/>
    <d v="2025-02-24T00:00:00"/>
    <m/>
    <x v="36"/>
    <x v="36"/>
    <m/>
    <m/>
    <n v="20248"/>
    <s v="Ardian Vahabi"/>
    <m/>
    <m/>
    <x v="5"/>
    <x v="5"/>
    <m/>
    <m/>
    <m/>
    <m/>
    <n v="0"/>
    <s v="Ingen avgiftsbehandling"/>
    <s v="Betaling: HOCKEY: Klubbdommerregning fra Ardian Vahabi. Fakturanr. ZKZ4N4DTKAK55E."/>
    <n v="-345"/>
    <s v="NOK"/>
    <n v="-345"/>
    <m/>
    <s v="94768.36"/>
  </r>
  <r>
    <n v="500269"/>
    <n v="2025"/>
    <s v="Direkte betaling med ekstern ID TR447337719 er gjennomført og bokført."/>
    <d v="2025-02-24T00:00:00"/>
    <m/>
    <x v="36"/>
    <x v="36"/>
    <m/>
    <m/>
    <n v="20301"/>
    <s v="Daniel Åsheim Alnes"/>
    <m/>
    <m/>
    <x v="5"/>
    <x v="5"/>
    <m/>
    <m/>
    <m/>
    <m/>
    <n v="0"/>
    <s v="Ingen avgiftsbehandling"/>
    <s v="Betaling: HOCKEY: Klubbdommerregning fra Daniel Åsheim Alnes"/>
    <n v="-345"/>
    <s v="NOK"/>
    <n v="-345"/>
    <m/>
    <s v="94423.36"/>
  </r>
  <r>
    <n v="500270"/>
    <n v="2025"/>
    <s v="Direkte betaling med ekstern ID TR447337717 er gjennomført og bokført."/>
    <d v="2025-02-24T00:00:00"/>
    <m/>
    <x v="36"/>
    <x v="36"/>
    <m/>
    <m/>
    <n v="20300"/>
    <s v="Jesper Valen Iversen"/>
    <m/>
    <m/>
    <x v="5"/>
    <x v="5"/>
    <m/>
    <m/>
    <m/>
    <m/>
    <n v="0"/>
    <s v="Ingen avgiftsbehandling"/>
    <s v="Betaling: Fwd: Klubbdommerregning fra Jesper  Valen Iversen"/>
    <n v="-517.5"/>
    <s v="NOK"/>
    <n v="-517.5"/>
    <m/>
    <s v="93905.86"/>
  </r>
  <r>
    <n v="500271"/>
    <n v="2025"/>
    <s v="Direkte betaling med ekstern ID TR447337726 er gjennomført og bokført."/>
    <d v="2025-02-24T00:00:00"/>
    <m/>
    <x v="36"/>
    <x v="36"/>
    <m/>
    <m/>
    <n v="20396"/>
    <s v="Johan Peter Hougen"/>
    <m/>
    <m/>
    <x v="5"/>
    <x v="5"/>
    <m/>
    <m/>
    <m/>
    <m/>
    <n v="0"/>
    <s v="Ingen avgiftsbehandling"/>
    <s v="Betaling: Hougen"/>
    <n v="-2000"/>
    <s v="NOK"/>
    <n v="-2000"/>
    <m/>
    <s v="91905.86"/>
  </r>
  <r>
    <n v="500272"/>
    <n v="2025"/>
    <s v="Direkte betaling med ekstern ID TR447337725 er gjennomført og bokført."/>
    <d v="2025-02-24T00:00:00"/>
    <m/>
    <x v="36"/>
    <x v="36"/>
    <m/>
    <m/>
    <n v="20304"/>
    <s v="Andreas Todal-Støback"/>
    <m/>
    <m/>
    <x v="5"/>
    <x v="5"/>
    <m/>
    <m/>
    <m/>
    <m/>
    <n v="0"/>
    <s v="Ingen avgiftsbehandling"/>
    <s v="Betaling: HOCKEY: Dommerregninger. Fakturanr. 67b2c378df54ce3b509bf5f6."/>
    <n v="-1858.4"/>
    <s v="NOK"/>
    <n v="-1858.4"/>
    <m/>
    <s v="90047.46"/>
  </r>
  <r>
    <n v="500273"/>
    <n v="2025"/>
    <s v="Direkte betaling med ekstern ID TR447337724 er gjennomført og bokført."/>
    <d v="2025-02-24T00:00:00"/>
    <m/>
    <x v="36"/>
    <x v="36"/>
    <m/>
    <m/>
    <n v="20358"/>
    <s v="Daniel Hanlon Corneliussen"/>
    <m/>
    <m/>
    <x v="5"/>
    <x v="5"/>
    <m/>
    <m/>
    <m/>
    <m/>
    <n v="0"/>
    <s v="Ingen avgiftsbehandling"/>
    <s v="Betaling: HOCKEY: Dommerregninger"/>
    <n v="-2005.2"/>
    <s v="NOK"/>
    <n v="-2005.2"/>
    <m/>
    <s v="88042.26"/>
  </r>
  <r>
    <n v="500274"/>
    <n v="2025"/>
    <s v="Direkte betaling med ekstern ID TR447337723 er gjennomført og bokført."/>
    <d v="2025-02-24T00:00:00"/>
    <m/>
    <x v="36"/>
    <x v="36"/>
    <m/>
    <m/>
    <n v="20321"/>
    <s v="Joachim Aagaard"/>
    <m/>
    <m/>
    <x v="5"/>
    <x v="5"/>
    <m/>
    <m/>
    <m/>
    <m/>
    <n v="0"/>
    <s v="Ingen avgiftsbehandling"/>
    <s v="Betaling: HOCKEY: Dommerregninger"/>
    <n v="-885.83"/>
    <s v="NOK"/>
    <n v="-885.83"/>
    <m/>
    <s v="87156.43"/>
  </r>
  <r>
    <n v="500275"/>
    <n v="2025"/>
    <s v="Direkte betaling med ekstern ID TR447337722 er gjennomført og bokført."/>
    <d v="2025-02-24T00:00:00"/>
    <m/>
    <x v="36"/>
    <x v="36"/>
    <m/>
    <m/>
    <n v="20398"/>
    <s v="Martin Sebastian Kjexrud"/>
    <m/>
    <m/>
    <x v="5"/>
    <x v="5"/>
    <m/>
    <m/>
    <m/>
    <m/>
    <n v="0"/>
    <s v="Ingen avgiftsbehandling"/>
    <s v="Betaling: HOCKEY: Dommerregninger. Fakturanr. 67b4f459df54ce3b509bf7f8."/>
    <n v="-765"/>
    <s v="NOK"/>
    <n v="-765"/>
    <m/>
    <s v="86391.43"/>
  </r>
  <r>
    <n v="500276"/>
    <n v="2025"/>
    <s v="Direkte betaling med ekstern ID TR447337721 er gjennomført og bokført."/>
    <d v="2025-02-24T00:00:00"/>
    <m/>
    <x v="36"/>
    <x v="36"/>
    <m/>
    <m/>
    <n v="20395"/>
    <s v="Tonje-Iren Fallo"/>
    <m/>
    <m/>
    <x v="5"/>
    <x v="5"/>
    <m/>
    <m/>
    <m/>
    <m/>
    <n v="0"/>
    <s v="Ingen avgiftsbehandling"/>
    <s v="Betaling: HOCKEY: Dommerregninger. Fakturanr. 679fbc05797786faf9478040."/>
    <n v="-1237"/>
    <s v="NOK"/>
    <n v="-1237"/>
    <m/>
    <s v="85154.43"/>
  </r>
  <r>
    <n v="407"/>
    <n v="2025"/>
    <m/>
    <d v="2025-02-25T00:00:00"/>
    <m/>
    <x v="36"/>
    <x v="36"/>
    <n v="10031"/>
    <s v="Vipps AS"/>
    <m/>
    <m/>
    <m/>
    <m/>
    <x v="0"/>
    <x v="0"/>
    <m/>
    <m/>
    <m/>
    <m/>
    <n v="0"/>
    <s v="Ingen avgiftsbehandling"/>
    <s v="Vipps"/>
    <n v="678.27"/>
    <s v="NOK"/>
    <n v="678.27"/>
    <m/>
    <s v="85832.70"/>
  </r>
  <r>
    <n v="407"/>
    <n v="2025"/>
    <m/>
    <d v="2025-02-25T00:00:00"/>
    <m/>
    <x v="36"/>
    <x v="36"/>
    <n v="10031"/>
    <s v="Vipps AS"/>
    <m/>
    <m/>
    <m/>
    <m/>
    <x v="0"/>
    <x v="0"/>
    <m/>
    <m/>
    <m/>
    <m/>
    <n v="0"/>
    <s v="Ingen avgiftsbehandling"/>
    <s v="Vipps"/>
    <n v="166.65"/>
    <s v="NOK"/>
    <n v="166.65"/>
    <m/>
    <s v="85999.35"/>
  </r>
  <r>
    <n v="407"/>
    <n v="2025"/>
    <m/>
    <d v="2025-02-25T00:00:00"/>
    <m/>
    <x v="36"/>
    <x v="36"/>
    <n v="10031"/>
    <s v="Vipps AS"/>
    <m/>
    <m/>
    <m/>
    <m/>
    <x v="0"/>
    <x v="0"/>
    <m/>
    <m/>
    <m/>
    <m/>
    <n v="0"/>
    <s v="Ingen avgiftsbehandling"/>
    <s v="Vipps"/>
    <n v="52.63"/>
    <s v="NOK"/>
    <n v="52.63"/>
    <m/>
    <s v="86051.98"/>
  </r>
  <r>
    <n v="500279"/>
    <n v="2025"/>
    <s v="Direkte betaling med ekstern ID TR440704797 er gjennomført og bokført."/>
    <d v="2025-02-26T00:00:00"/>
    <m/>
    <x v="36"/>
    <x v="36"/>
    <m/>
    <m/>
    <n v="20110"/>
    <s v="Xxl Sport &amp; Villmark AS"/>
    <m/>
    <m/>
    <x v="5"/>
    <x v="5"/>
    <m/>
    <m/>
    <m/>
    <m/>
    <n v="0"/>
    <s v="Ingen avgiftsbehandling"/>
    <s v="Betaling: HOCKEY: Faktura. Fakturanr. CINV-93621694."/>
    <n v="-8500"/>
    <s v="NOK"/>
    <n v="-8500"/>
    <m/>
    <s v="77551.98"/>
  </r>
  <r>
    <n v="500281"/>
    <n v="2025"/>
    <s v="Direkte betaling med ekstern ID TR444538398 er gjennomført og bokført."/>
    <d v="2025-02-26T00:00:00"/>
    <m/>
    <x v="36"/>
    <x v="36"/>
    <m/>
    <m/>
    <n v="20188"/>
    <s v="Coca-cola Europacific Partners Norge AS"/>
    <m/>
    <m/>
    <x v="5"/>
    <x v="5"/>
    <m/>
    <m/>
    <m/>
    <m/>
    <n v="0"/>
    <s v="Ingen avgiftsbehandling"/>
    <s v="Betaling: HOCKEY: CCEP Norway Invoice_9204517284. Fakturanr. 9204517284."/>
    <n v="-3261.07"/>
    <s v="NOK"/>
    <n v="-3261.07"/>
    <m/>
    <s v="74290.91"/>
  </r>
  <r>
    <n v="407"/>
    <n v="2025"/>
    <m/>
    <d v="2025-02-26T00:00:00"/>
    <m/>
    <x v="36"/>
    <x v="36"/>
    <n v="10031"/>
    <s v="Vipps AS"/>
    <m/>
    <m/>
    <m/>
    <m/>
    <x v="0"/>
    <x v="0"/>
    <m/>
    <m/>
    <m/>
    <m/>
    <n v="0"/>
    <s v="Ingen avgiftsbehandling"/>
    <s v="Vipps"/>
    <n v="402.41"/>
    <s v="NOK"/>
    <n v="402.41"/>
    <m/>
    <s v="74693.32"/>
  </r>
  <r>
    <n v="643"/>
    <n v="2025"/>
    <s v="Ishalle"/>
    <d v="2025-02-26T00:00:00"/>
    <m/>
    <x v="36"/>
    <x v="36"/>
    <n v="10037"/>
    <s v="AS Bærum Ishall"/>
    <m/>
    <m/>
    <m/>
    <m/>
    <x v="0"/>
    <x v="0"/>
    <m/>
    <m/>
    <m/>
    <m/>
    <n v="0"/>
    <s v="Ingen avgiftsbehandling"/>
    <s v="Ishalle"/>
    <n v="-1353.75"/>
    <s v="NOK"/>
    <n v="-1353.75"/>
    <m/>
    <s v="73339.57"/>
  </r>
  <r>
    <n v="343"/>
    <n v="2025"/>
    <s v="Betaling for faktura nummer 1105"/>
    <d v="2025-02-27T00:00:00"/>
    <m/>
    <x v="36"/>
    <x v="36"/>
    <n v="10023"/>
    <s v="Jar Idrettslag"/>
    <m/>
    <m/>
    <m/>
    <m/>
    <x v="5"/>
    <x v="5"/>
    <m/>
    <m/>
    <m/>
    <m/>
    <n v="0"/>
    <s v="Ingen avgiftsbehandling"/>
    <s v="Betaling for faktura nummer 1105 til Jar Idrettslag"/>
    <n v="4140"/>
    <s v="NOK"/>
    <n v="4140"/>
    <m/>
    <s v="77479.57"/>
  </r>
  <r>
    <n v="407"/>
    <n v="2025"/>
    <m/>
    <d v="2025-02-27T00:00:00"/>
    <m/>
    <x v="36"/>
    <x v="36"/>
    <n v="10031"/>
    <s v="Vipps AS"/>
    <m/>
    <m/>
    <m/>
    <m/>
    <x v="0"/>
    <x v="0"/>
    <m/>
    <m/>
    <m/>
    <m/>
    <n v="0"/>
    <s v="Ingen avgiftsbehandling"/>
    <s v="Vipps"/>
    <n v="1021.18"/>
    <s v="NOK"/>
    <n v="1021.18"/>
    <m/>
    <s v="78500.75"/>
  </r>
  <r>
    <n v="407"/>
    <n v="2025"/>
    <m/>
    <d v="2025-02-28T00:00:00"/>
    <m/>
    <x v="36"/>
    <x v="36"/>
    <n v="10031"/>
    <s v="Vipps AS"/>
    <m/>
    <m/>
    <m/>
    <m/>
    <x v="0"/>
    <x v="0"/>
    <m/>
    <m/>
    <m/>
    <m/>
    <n v="0"/>
    <s v="Ingen avgiftsbehandling"/>
    <s v="Vipps"/>
    <n v="1179.4100000000001"/>
    <s v="NOK"/>
    <n v="1179.4100000000001"/>
    <m/>
    <s v="79680.16"/>
  </r>
  <r>
    <n v="649"/>
    <n v="2025"/>
    <s v="Stripe"/>
    <d v="2025-02-28T00:00:00"/>
    <m/>
    <x v="36"/>
    <x v="36"/>
    <n v="10030"/>
    <s v="Stripe innbetalinger"/>
    <m/>
    <m/>
    <m/>
    <m/>
    <x v="0"/>
    <x v="0"/>
    <m/>
    <m/>
    <m/>
    <m/>
    <n v="0"/>
    <s v="Ingen avgiftsbehandling"/>
    <s v="Stripe"/>
    <n v="70753"/>
    <s v="NOK"/>
    <n v="70753"/>
    <m/>
    <s v="150433.16"/>
  </r>
  <r>
    <n v="500288"/>
    <n v="2025"/>
    <s v="Direkte betaling med ekstern ID TR441262192 er gjennomført og bokført."/>
    <d v="2025-03-03T00:00:00"/>
    <m/>
    <x v="36"/>
    <x v="36"/>
    <m/>
    <m/>
    <n v="20009"/>
    <s v="Santander Consumer Bank As"/>
    <m/>
    <m/>
    <x v="5"/>
    <x v="5"/>
    <m/>
    <m/>
    <m/>
    <m/>
    <n v="0"/>
    <s v="Ingen avgiftsbehandling"/>
    <s v="Betaling: Faktura nummer 40217111 fra Santander Consumer Bank As. Fakturanr. 40217111."/>
    <n v="-11757.8"/>
    <s v="NOK"/>
    <n v="-11757.8"/>
    <m/>
    <s v="138675.36"/>
  </r>
  <r>
    <n v="406"/>
    <n v="2025"/>
    <m/>
    <d v="2025-03-03T00:00:00"/>
    <m/>
    <x v="36"/>
    <x v="36"/>
    <m/>
    <m/>
    <m/>
    <m/>
    <m/>
    <m/>
    <x v="0"/>
    <x v="0"/>
    <m/>
    <m/>
    <m/>
    <m/>
    <n v="0"/>
    <s v="Ingen avgiftsbehandling"/>
    <m/>
    <n v="74030"/>
    <s v="NOK"/>
    <n v="74030"/>
    <m/>
    <s v="212705.36"/>
  </r>
  <r>
    <n v="406"/>
    <n v="2025"/>
    <m/>
    <d v="2025-03-03T00:00:00"/>
    <m/>
    <x v="36"/>
    <x v="36"/>
    <m/>
    <m/>
    <m/>
    <m/>
    <m/>
    <m/>
    <x v="0"/>
    <x v="0"/>
    <m/>
    <m/>
    <m/>
    <m/>
    <n v="0"/>
    <s v="Ingen avgiftsbehandling"/>
    <m/>
    <n v="-63263"/>
    <s v="NOK"/>
    <n v="-63263"/>
    <m/>
    <s v="149442.36"/>
  </r>
  <r>
    <n v="407"/>
    <n v="2025"/>
    <m/>
    <d v="2025-03-03T00:00:00"/>
    <m/>
    <x v="36"/>
    <x v="36"/>
    <m/>
    <m/>
    <m/>
    <m/>
    <m/>
    <m/>
    <x v="0"/>
    <x v="0"/>
    <m/>
    <m/>
    <m/>
    <m/>
    <n v="0"/>
    <s v="Ingen avgiftsbehandling"/>
    <s v="Vipps"/>
    <n v="-8936"/>
    <s v="NOK"/>
    <n v="-8936"/>
    <m/>
    <s v="140506.36"/>
  </r>
  <r>
    <n v="407"/>
    <n v="2025"/>
    <m/>
    <d v="2025-03-03T00:00:00"/>
    <m/>
    <x v="36"/>
    <x v="36"/>
    <n v="10031"/>
    <s v="Vipps AS"/>
    <m/>
    <m/>
    <m/>
    <m/>
    <x v="0"/>
    <x v="0"/>
    <m/>
    <m/>
    <m/>
    <m/>
    <n v="0"/>
    <s v="Ingen avgiftsbehandling"/>
    <s v="Vipps"/>
    <n v="622.79999999999995"/>
    <s v="NOK"/>
    <n v="622.79999999999995"/>
    <m/>
    <s v="141129.16"/>
  </r>
  <r>
    <n v="407"/>
    <n v="2025"/>
    <m/>
    <d v="2025-03-03T00:00:00"/>
    <m/>
    <x v="36"/>
    <x v="36"/>
    <m/>
    <m/>
    <m/>
    <m/>
    <m/>
    <m/>
    <x v="0"/>
    <x v="0"/>
    <m/>
    <m/>
    <m/>
    <m/>
    <n v="0"/>
    <s v="Ingen avgiftsbehandling"/>
    <s v="Vipps"/>
    <n v="-10000"/>
    <s v="NOK"/>
    <n v="-10000"/>
    <m/>
    <s v="131129.16"/>
  </r>
  <r>
    <n v="650"/>
    <n v="2025"/>
    <s v="Betaling: Faktura nummer 1106 til Jar Idrettslag (10023)"/>
    <d v="2025-03-03T00:00:00"/>
    <m/>
    <x v="36"/>
    <x v="36"/>
    <n v="10023"/>
    <s v="Jar Idrettslag"/>
    <m/>
    <m/>
    <m/>
    <m/>
    <x v="5"/>
    <x v="5"/>
    <m/>
    <m/>
    <m/>
    <m/>
    <n v="0"/>
    <s v="Ingen avgiftsbehandling"/>
    <s v="Betaling: Faktura nummer 1106 til Jar Idrettslag (10023)"/>
    <n v="9377.7800000000007"/>
    <s v="NOK"/>
    <n v="9377.7800000000007"/>
    <m/>
    <s v="140506.94"/>
  </r>
  <r>
    <n v="819"/>
    <n v="2025"/>
    <s v="lønn"/>
    <d v="2025-03-03T00:00:00"/>
    <m/>
    <x v="36"/>
    <x v="36"/>
    <m/>
    <m/>
    <m/>
    <m/>
    <m/>
    <m/>
    <x v="0"/>
    <x v="0"/>
    <m/>
    <m/>
    <m/>
    <m/>
    <n v="0"/>
    <s v="Ingen avgiftsbehandling"/>
    <s v="lønn"/>
    <n v="-19875"/>
    <s v="NOK"/>
    <n v="-19875"/>
    <m/>
    <s v="120631.94"/>
  </r>
  <r>
    <n v="500329"/>
    <n v="2025"/>
    <s v="Direkte betaling med ekstern ID TR446424383 er gjennomført og bokført."/>
    <d v="2025-03-04T00:00:00"/>
    <m/>
    <x v="36"/>
    <x v="36"/>
    <m/>
    <m/>
    <n v="20005"/>
    <s v="Norges Ishockeyforbund"/>
    <m/>
    <m/>
    <x v="5"/>
    <x v="5"/>
    <m/>
    <m/>
    <m/>
    <m/>
    <n v="0"/>
    <s v="Ingen avgiftsbehandling"/>
    <s v="Betaling: Faktura nummer 007819 fra Norges Ishockeyforbund. Fakturanr. 007819."/>
    <n v="-28250.45"/>
    <s v="NOK"/>
    <n v="-28250.45"/>
    <m/>
    <s v="92381.49"/>
  </r>
  <r>
    <n v="407"/>
    <n v="2025"/>
    <m/>
    <d v="2025-03-04T00:00:00"/>
    <m/>
    <x v="36"/>
    <x v="36"/>
    <n v="10031"/>
    <s v="Vipps AS"/>
    <m/>
    <m/>
    <m/>
    <m/>
    <x v="0"/>
    <x v="0"/>
    <m/>
    <m/>
    <m/>
    <m/>
    <n v="0"/>
    <s v="Ingen avgiftsbehandling"/>
    <s v="Vipps"/>
    <n v="4443.8599999999997"/>
    <s v="NOK"/>
    <n v="4443.8599999999997"/>
    <m/>
    <s v="96825.35"/>
  </r>
  <r>
    <n v="407"/>
    <n v="2025"/>
    <m/>
    <d v="2025-03-04T00:00:00"/>
    <m/>
    <x v="36"/>
    <x v="36"/>
    <n v="10031"/>
    <s v="Vipps AS"/>
    <m/>
    <m/>
    <m/>
    <m/>
    <x v="0"/>
    <x v="0"/>
    <m/>
    <m/>
    <m/>
    <m/>
    <n v="0"/>
    <s v="Ingen avgiftsbehandling"/>
    <s v="Vipps"/>
    <n v="3622.35"/>
    <s v="NOK"/>
    <n v="3622.35"/>
    <m/>
    <s v="100447.70"/>
  </r>
  <r>
    <n v="407"/>
    <n v="2025"/>
    <m/>
    <d v="2025-03-04T00:00:00"/>
    <m/>
    <x v="36"/>
    <x v="36"/>
    <n v="10031"/>
    <s v="Vipps AS"/>
    <m/>
    <m/>
    <m/>
    <m/>
    <x v="0"/>
    <x v="0"/>
    <m/>
    <m/>
    <m/>
    <m/>
    <n v="0"/>
    <s v="Ingen avgiftsbehandling"/>
    <s v="Vipps"/>
    <n v="412.18"/>
    <s v="NOK"/>
    <n v="412.18"/>
    <m/>
    <s v="100859.88"/>
  </r>
  <r>
    <n v="407"/>
    <n v="2025"/>
    <m/>
    <d v="2025-03-04T00:00:00"/>
    <m/>
    <x v="36"/>
    <x v="36"/>
    <n v="10031"/>
    <s v="Vipps AS"/>
    <m/>
    <m/>
    <m/>
    <m/>
    <x v="0"/>
    <x v="0"/>
    <m/>
    <m/>
    <m/>
    <m/>
    <n v="0"/>
    <s v="Ingen avgiftsbehandling"/>
    <s v="Vipps"/>
    <n v="88.42"/>
    <s v="NOK"/>
    <n v="88.42"/>
    <m/>
    <s v="100948.30"/>
  </r>
  <r>
    <n v="407"/>
    <n v="2025"/>
    <m/>
    <d v="2025-03-05T00:00:00"/>
    <m/>
    <x v="36"/>
    <x v="36"/>
    <n v="10031"/>
    <s v="Vipps AS"/>
    <m/>
    <m/>
    <m/>
    <m/>
    <x v="0"/>
    <x v="0"/>
    <m/>
    <m/>
    <m/>
    <m/>
    <n v="0"/>
    <s v="Ingen avgiftsbehandling"/>
    <s v="Vipps"/>
    <n v="822.7"/>
    <s v="NOK"/>
    <n v="822.7"/>
    <m/>
    <s v="101771.00"/>
  </r>
  <r>
    <n v="407"/>
    <n v="2025"/>
    <m/>
    <d v="2025-03-06T00:00:00"/>
    <m/>
    <x v="36"/>
    <x v="36"/>
    <n v="10031"/>
    <s v="Vipps AS"/>
    <m/>
    <m/>
    <m/>
    <m/>
    <x v="0"/>
    <x v="0"/>
    <m/>
    <m/>
    <m/>
    <m/>
    <n v="0"/>
    <s v="Ingen avgiftsbehandling"/>
    <s v="Vipps"/>
    <n v="1520.1"/>
    <s v="NOK"/>
    <n v="1520.1"/>
    <m/>
    <s v="103291.10"/>
  </r>
  <r>
    <n v="407"/>
    <n v="2025"/>
    <m/>
    <d v="2025-03-07T00:00:00"/>
    <m/>
    <x v="36"/>
    <x v="36"/>
    <n v="10031"/>
    <s v="Vipps AS"/>
    <m/>
    <m/>
    <m/>
    <m/>
    <x v="0"/>
    <x v="0"/>
    <m/>
    <m/>
    <m/>
    <m/>
    <n v="0"/>
    <s v="Ingen avgiftsbehandling"/>
    <s v="Vipps"/>
    <n v="1292.28"/>
    <s v="NOK"/>
    <n v="1292.28"/>
    <m/>
    <s v="104583.38"/>
  </r>
  <r>
    <n v="407"/>
    <n v="2025"/>
    <m/>
    <d v="2025-03-10T00:00:00"/>
    <m/>
    <x v="36"/>
    <x v="36"/>
    <m/>
    <m/>
    <m/>
    <m/>
    <m/>
    <m/>
    <x v="0"/>
    <x v="0"/>
    <m/>
    <m/>
    <m/>
    <m/>
    <n v="0"/>
    <s v="Ingen avgiftsbehandling"/>
    <s v="Vipps"/>
    <n v="16679"/>
    <s v="NOK"/>
    <n v="16679"/>
    <m/>
    <s v="121262.38"/>
  </r>
  <r>
    <n v="407"/>
    <n v="2025"/>
    <m/>
    <d v="2025-03-10T00:00:00"/>
    <m/>
    <x v="36"/>
    <x v="36"/>
    <m/>
    <m/>
    <m/>
    <m/>
    <m/>
    <m/>
    <x v="0"/>
    <x v="0"/>
    <m/>
    <m/>
    <m/>
    <m/>
    <n v="0"/>
    <s v="Ingen avgiftsbehandling"/>
    <s v="Vipps"/>
    <n v="7000"/>
    <s v="NOK"/>
    <n v="7000"/>
    <m/>
    <s v="128262.38"/>
  </r>
  <r>
    <n v="407"/>
    <n v="2025"/>
    <m/>
    <d v="2025-03-10T00:00:00"/>
    <m/>
    <x v="36"/>
    <x v="36"/>
    <n v="10031"/>
    <s v="Vipps AS"/>
    <m/>
    <m/>
    <m/>
    <m/>
    <x v="0"/>
    <x v="0"/>
    <m/>
    <m/>
    <m/>
    <m/>
    <n v="0"/>
    <s v="Ingen avgiftsbehandling"/>
    <s v="Vipps"/>
    <n v="271.86"/>
    <s v="NOK"/>
    <n v="271.86"/>
    <m/>
    <s v="128534.24"/>
  </r>
  <r>
    <n v="651"/>
    <n v="2025"/>
    <s v="Betaling: Faktura nummer 1109 til Kyllings Tømrertjenester AS (10070)"/>
    <d v="2025-03-10T00:00:00"/>
    <m/>
    <x v="36"/>
    <x v="36"/>
    <n v="10070"/>
    <s v="Kyllings Tømrertjenester AS"/>
    <m/>
    <m/>
    <m/>
    <s v="Sofi Kulvik"/>
    <x v="5"/>
    <x v="5"/>
    <m/>
    <m/>
    <m/>
    <m/>
    <n v="0"/>
    <s v="Ingen avgiftsbehandling"/>
    <s v="Betaling: Faktura nummer 1109 til Kyllings Tømrertjenester AS (10070)"/>
    <n v="24375"/>
    <s v="NOK"/>
    <n v="24375"/>
    <m/>
    <s v="152909.24"/>
  </r>
  <r>
    <n v="500334"/>
    <n v="2025"/>
    <s v="Direkte betaling med ekstern ID TR451843784 er gjennomført og bokført."/>
    <d v="2025-03-11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381 fra AS Bærum Ishall. Fakturanr. 6381."/>
    <n v="-151938.75"/>
    <s v="NOK"/>
    <n v="-151938.75"/>
    <m/>
    <s v="970.49"/>
  </r>
  <r>
    <n v="500336"/>
    <n v="2025"/>
    <s v="Direkte betaling med ekstern ID TR451851404 er gjennomført og bokført."/>
    <d v="2025-03-11T00:00:00"/>
    <m/>
    <x v="36"/>
    <x v="36"/>
    <m/>
    <m/>
    <n v="20409"/>
    <s v="Ulrik Bank Opøien"/>
    <m/>
    <m/>
    <x v="5"/>
    <x v="5"/>
    <m/>
    <m/>
    <m/>
    <m/>
    <n v="0"/>
    <s v="Ingen avgiftsbehandling"/>
    <s v="Betaling: HOCKEY: Dommerregninger. Fakturanr. 67bc35b95f17ade52e68cc70."/>
    <n v="-970.1"/>
    <s v="NOK"/>
    <n v="-970.1"/>
    <m/>
    <s v="0.39"/>
  </r>
  <r>
    <n v="407"/>
    <n v="2025"/>
    <m/>
    <d v="2025-03-11T00:00:00"/>
    <m/>
    <x v="36"/>
    <x v="36"/>
    <n v="10031"/>
    <s v="Vipps AS"/>
    <m/>
    <m/>
    <m/>
    <m/>
    <x v="0"/>
    <x v="0"/>
    <m/>
    <m/>
    <m/>
    <m/>
    <n v="0"/>
    <s v="Ingen avgiftsbehandling"/>
    <s v="Vipps"/>
    <n v="3359.37"/>
    <s v="NOK"/>
    <n v="3359.37"/>
    <m/>
    <s v="3359.76"/>
  </r>
  <r>
    <n v="407"/>
    <n v="2025"/>
    <m/>
    <d v="2025-03-11T00:00:00"/>
    <m/>
    <x v="36"/>
    <x v="36"/>
    <n v="10031"/>
    <s v="Vipps AS"/>
    <m/>
    <m/>
    <m/>
    <m/>
    <x v="0"/>
    <x v="0"/>
    <m/>
    <m/>
    <m/>
    <m/>
    <n v="0"/>
    <s v="Ingen avgiftsbehandling"/>
    <s v="Vipps"/>
    <n v="2596.06"/>
    <s v="NOK"/>
    <n v="2596.06"/>
    <m/>
    <s v="5955.82"/>
  </r>
  <r>
    <n v="407"/>
    <n v="2025"/>
    <m/>
    <d v="2025-03-11T00:00:00"/>
    <m/>
    <x v="36"/>
    <x v="36"/>
    <n v="10031"/>
    <s v="Vipps AS"/>
    <m/>
    <m/>
    <m/>
    <m/>
    <x v="0"/>
    <x v="0"/>
    <m/>
    <m/>
    <m/>
    <m/>
    <n v="0"/>
    <s v="Ingen avgiftsbehandling"/>
    <s v="Vipps"/>
    <n v="224.15"/>
    <s v="NOK"/>
    <n v="224.15"/>
    <m/>
    <s v="6179.97"/>
  </r>
  <r>
    <n v="500339"/>
    <n v="2025"/>
    <s v="Direkte betaling med ekstern ID TR451851412 er gjennomført og bokført."/>
    <d v="2025-03-12T00:00:00"/>
    <m/>
    <x v="36"/>
    <x v="36"/>
    <m/>
    <m/>
    <n v="20406"/>
    <s v="Marcus Dansbo Bergen"/>
    <m/>
    <m/>
    <x v="5"/>
    <x v="5"/>
    <m/>
    <m/>
    <m/>
    <m/>
    <n v="0"/>
    <s v="Ingen avgiftsbehandling"/>
    <s v="Betaling: VS: Dommerregninger. Fakturanr. 67c7f809cb4229d2c66fa55e."/>
    <n v="-733"/>
    <s v="NOK"/>
    <n v="-733"/>
    <m/>
    <s v="5446.97"/>
  </r>
  <r>
    <n v="500340"/>
    <n v="2025"/>
    <s v="Direkte betaling med ekstern ID TR451851409 er gjennomført og bokført."/>
    <d v="2025-03-12T00:00:00"/>
    <m/>
    <x v="36"/>
    <x v="36"/>
    <m/>
    <m/>
    <n v="20243"/>
    <s v="Tony Sømarken"/>
    <m/>
    <m/>
    <x v="5"/>
    <x v="5"/>
    <m/>
    <m/>
    <m/>
    <m/>
    <n v="0"/>
    <s v="Ingen avgiftsbehandling"/>
    <s v="Betaling: HOCKEY: Dommerregninger. Fakturanr. 67be4b625f17ade52e68cdf5."/>
    <n v="-1024"/>
    <s v="NOK"/>
    <n v="-1024"/>
    <m/>
    <s v="4422.97"/>
  </r>
  <r>
    <n v="500341"/>
    <n v="2025"/>
    <s v="Direkte betaling med ekstern ID TR451851401 er gjennomført og bokført."/>
    <d v="2025-03-12T00:00:00"/>
    <m/>
    <x v="36"/>
    <x v="36"/>
    <m/>
    <m/>
    <n v="20411"/>
    <s v="Marius Åsli Sværen"/>
    <m/>
    <m/>
    <x v="5"/>
    <x v="5"/>
    <m/>
    <m/>
    <m/>
    <m/>
    <n v="0"/>
    <s v="Ingen avgiftsbehandling"/>
    <s v="Betaling: HOCKEY: Dommerregninger. Fakturanr. 67bb662f5f17ade52e68cbb3."/>
    <n v="-2260.4"/>
    <s v="NOK"/>
    <n v="-2260.4"/>
    <m/>
    <s v="2162.57"/>
  </r>
  <r>
    <n v="500342"/>
    <n v="2025"/>
    <s v="Direkte betaling med ekstern ID TR451851398 er gjennomført og bokført."/>
    <d v="2025-03-12T00:00:00"/>
    <m/>
    <x v="36"/>
    <x v="36"/>
    <m/>
    <m/>
    <n v="20377"/>
    <s v="Erik Fredriksen"/>
    <m/>
    <m/>
    <x v="5"/>
    <x v="5"/>
    <m/>
    <m/>
    <m/>
    <m/>
    <n v="0"/>
    <s v="Ingen avgiftsbehandling"/>
    <s v="Betaling: HOCKEY: Dommerregninger. Fakturanr. 67b9003a022707a5dd6296d5."/>
    <n v="-1806.4"/>
    <s v="NOK"/>
    <n v="-1806.4"/>
    <m/>
    <s v="356.17"/>
  </r>
  <r>
    <n v="500343"/>
    <n v="2025"/>
    <s v="Direkte betaling med ekstern ID TR451851410 er gjennomført og bokført."/>
    <d v="2025-03-12T00:00:00"/>
    <m/>
    <x v="36"/>
    <x v="36"/>
    <m/>
    <m/>
    <n v="20405"/>
    <s v="Johan Erik Martin LIndberg"/>
    <m/>
    <m/>
    <x v="5"/>
    <x v="5"/>
    <m/>
    <m/>
    <m/>
    <m/>
    <n v="0"/>
    <s v="Ingen avgiftsbehandling"/>
    <s v="Betaling: HOCKEY: Dommerregninger. Fakturanr. 67b90c4b022707a5dd6296d9."/>
    <n v="-1149.8"/>
    <s v="NOK"/>
    <n v="-1149.8"/>
    <m/>
    <s v="-793.63"/>
  </r>
  <r>
    <n v="500344"/>
    <n v="2025"/>
    <s v="Direkte betaling med ekstern ID TR451851413 er gjennomført og bokført."/>
    <d v="2025-03-12T00:00:00"/>
    <m/>
    <x v="36"/>
    <x v="36"/>
    <m/>
    <m/>
    <n v="20333"/>
    <s v="Oscar Sortland Kolsrud"/>
    <m/>
    <m/>
    <x v="5"/>
    <x v="5"/>
    <m/>
    <m/>
    <m/>
    <m/>
    <n v="0"/>
    <s v="Ingen avgiftsbehandling"/>
    <s v="Betaling: VS: Dommerregninger. Fakturanr. 67c58851240a412c345b9507."/>
    <n v="-850"/>
    <s v="NOK"/>
    <n v="-850"/>
    <m/>
    <s v="-1643.63"/>
  </r>
  <r>
    <n v="500345"/>
    <n v="2025"/>
    <s v="Direkte betaling med ekstern ID TR451851403 er gjennomført og bokført."/>
    <d v="2025-03-12T00:00:00"/>
    <m/>
    <x v="36"/>
    <x v="36"/>
    <m/>
    <m/>
    <n v="20241"/>
    <s v="Kieran Koksvik-Nilsen"/>
    <m/>
    <m/>
    <x v="5"/>
    <x v="5"/>
    <m/>
    <m/>
    <m/>
    <m/>
    <n v="0"/>
    <s v="Ingen avgiftsbehandling"/>
    <s v="Betaling: VS: Dommerregninger. Fakturanr. 67bc0aea5f17ade52e68cc3a."/>
    <n v="-1074.1500000000001"/>
    <s v="NOK"/>
    <n v="-1074.1500000000001"/>
    <m/>
    <s v="-2717.78"/>
  </r>
  <r>
    <n v="500346"/>
    <n v="2025"/>
    <s v="Direkte betaling med ekstern ID TR451851411 er gjennomført og bokført."/>
    <d v="2025-03-12T00:00:00"/>
    <m/>
    <x v="36"/>
    <x v="36"/>
    <m/>
    <m/>
    <n v="20407"/>
    <s v="Arav Seth"/>
    <m/>
    <m/>
    <x v="5"/>
    <x v="5"/>
    <m/>
    <m/>
    <m/>
    <m/>
    <n v="0"/>
    <s v="Ingen avgiftsbehandling"/>
    <s v="Betaling: VS: Dommerregninger. Fakturanr. 67c5ad8f240a412c345b9547."/>
    <n v="-818.5"/>
    <s v="NOK"/>
    <n v="-818.5"/>
    <m/>
    <s v="-3536.28"/>
  </r>
  <r>
    <n v="500347"/>
    <n v="2025"/>
    <s v="Direkte betaling med ekstern ID TR451851415 er gjennomført og bokført."/>
    <d v="2025-03-12T00:00:00"/>
    <m/>
    <x v="36"/>
    <x v="36"/>
    <m/>
    <m/>
    <n v="20281"/>
    <s v="Eric Royo Grimstad"/>
    <m/>
    <m/>
    <x v="5"/>
    <x v="5"/>
    <m/>
    <m/>
    <m/>
    <m/>
    <n v="0"/>
    <s v="Ingen avgiftsbehandling"/>
    <s v="Betaling: HOCKEY: Klubbdommerregning fra Eric Royo Grimstad. Fakturanr. MOF8V98ARMACPH."/>
    <n v="-432"/>
    <s v="NOK"/>
    <n v="-432"/>
    <m/>
    <s v="-3968.28"/>
  </r>
  <r>
    <n v="500348"/>
    <n v="2025"/>
    <s v="Direkte betaling med ekstern ID TR451851414 er gjennomført og bokført."/>
    <d v="2025-03-12T00:00:00"/>
    <m/>
    <x v="36"/>
    <x v="36"/>
    <m/>
    <m/>
    <n v="20227"/>
    <s v="Liam Elserud"/>
    <m/>
    <m/>
    <x v="5"/>
    <x v="5"/>
    <m/>
    <m/>
    <m/>
    <m/>
    <n v="0"/>
    <s v="Ingen avgiftsbehandling"/>
    <s v="Betaling: HOCKEY: Klubbdommerregning fra Liam. Fakturanr. CDDFCRDB6K1GZ8."/>
    <n v="-432"/>
    <s v="NOK"/>
    <n v="-432"/>
    <m/>
    <s v="-4400.28"/>
  </r>
  <r>
    <n v="500349"/>
    <n v="2025"/>
    <s v="Direkte betaling med ekstern ID TR451851408 er gjennomført og bokført."/>
    <d v="2025-03-12T00:00:00"/>
    <m/>
    <x v="36"/>
    <x v="36"/>
    <m/>
    <m/>
    <n v="20410"/>
    <s v="Sindre Brandstzæg Ramsrud"/>
    <m/>
    <m/>
    <x v="5"/>
    <x v="5"/>
    <m/>
    <m/>
    <m/>
    <m/>
    <n v="0"/>
    <s v="Ingen avgiftsbehandling"/>
    <s v="Betaling: HOCKEY: Dommerregninger"/>
    <n v="-2020.9"/>
    <s v="NOK"/>
    <n v="-2020.9"/>
    <m/>
    <s v="-6421.18"/>
  </r>
  <r>
    <n v="500350"/>
    <n v="2025"/>
    <s v="Direkte betaling med ekstern ID TR451851399 er gjennomført og bokført."/>
    <d v="2025-03-12T00:00:00"/>
    <m/>
    <x v="36"/>
    <x v="36"/>
    <m/>
    <m/>
    <n v="20333"/>
    <s v="Oscar Sortland Kolsrud"/>
    <m/>
    <m/>
    <x v="5"/>
    <x v="5"/>
    <m/>
    <m/>
    <m/>
    <m/>
    <n v="0"/>
    <s v="Ingen avgiftsbehandling"/>
    <s v="Betaling: HOCKEY: Dommerregninger. Fakturanr. 67b9fede022707a5dd629753."/>
    <n v="-760"/>
    <s v="NOK"/>
    <n v="-760"/>
    <m/>
    <s v="-7181.18"/>
  </r>
  <r>
    <n v="500351"/>
    <n v="2025"/>
    <s v="Direkte betaling med ekstern ID TR451851406 er gjennomført og bokført."/>
    <d v="2025-03-12T00:00:00"/>
    <m/>
    <x v="36"/>
    <x v="36"/>
    <m/>
    <m/>
    <n v="20280"/>
    <s v="Marius Øverby Olsvik"/>
    <m/>
    <m/>
    <x v="5"/>
    <x v="5"/>
    <m/>
    <m/>
    <m/>
    <m/>
    <n v="0"/>
    <s v="Ingen avgiftsbehandling"/>
    <s v="Betaling: HOCKEY: Dommerregninger. Fakturanr. -67bf8a735f17ade52e68ce92."/>
    <n v="-1193"/>
    <s v="NOK"/>
    <n v="-1193"/>
    <m/>
    <s v="-8374.18"/>
  </r>
  <r>
    <n v="500352"/>
    <n v="2025"/>
    <s v="Direkte betaling med ekstern ID TR451851405 er gjennomført og bokført."/>
    <d v="2025-03-12T00:00:00"/>
    <m/>
    <x v="36"/>
    <x v="36"/>
    <m/>
    <m/>
    <n v="20321"/>
    <s v="Joachim Aagaard"/>
    <m/>
    <m/>
    <x v="5"/>
    <x v="5"/>
    <m/>
    <m/>
    <m/>
    <m/>
    <n v="0"/>
    <s v="Ingen avgiftsbehandling"/>
    <s v="Betaling: HOCKEY: Dommerregninger. Fakturanr. 67beb6435f17ade52e68ce00."/>
    <n v="-1295.45"/>
    <s v="NOK"/>
    <n v="-1295.45"/>
    <m/>
    <s v="-9669.63"/>
  </r>
  <r>
    <n v="500353"/>
    <n v="2025"/>
    <s v="Direkte betaling med ekstern ID TR451851400 er gjennomført og bokført."/>
    <d v="2025-03-12T00:00:00"/>
    <m/>
    <x v="36"/>
    <x v="36"/>
    <m/>
    <m/>
    <n v="20308"/>
    <s v="Ingvar Veshnyakov Birkelund"/>
    <m/>
    <m/>
    <x v="5"/>
    <x v="5"/>
    <m/>
    <m/>
    <m/>
    <m/>
    <n v="0"/>
    <s v="Ingen avgiftsbehandling"/>
    <s v="Betaling: HOCKEY: Dommerregninger. Fakturanr. 67bb8fd35f17ade52e68cc0f."/>
    <n v="-1591.95"/>
    <s v="NOK"/>
    <n v="-1591.95"/>
    <m/>
    <s v="-11261.58"/>
  </r>
  <r>
    <n v="500354"/>
    <n v="2025"/>
    <s v="Direkte betaling med ekstern ID TR451851402 er gjennomført og bokført."/>
    <d v="2025-03-12T00:00:00"/>
    <m/>
    <x v="36"/>
    <x v="36"/>
    <m/>
    <m/>
    <n v="20233"/>
    <s v="Erik Faye Karla"/>
    <m/>
    <m/>
    <x v="5"/>
    <x v="5"/>
    <m/>
    <m/>
    <m/>
    <m/>
    <n v="0"/>
    <s v="Ingen avgiftsbehandling"/>
    <s v="Betaling: HOCKEY: Dommerregninger. Fakturanr. 67bc81715f17ade52e68cccb."/>
    <n v="-1816.9"/>
    <s v="NOK"/>
    <n v="-1816.9"/>
    <m/>
    <s v="-13078.48"/>
  </r>
  <r>
    <n v="500355"/>
    <n v="2025"/>
    <s v="Direkte betaling med ekstern ID TR451851407 er gjennomført og bokført."/>
    <d v="2025-03-12T00:00:00"/>
    <m/>
    <x v="36"/>
    <x v="36"/>
    <m/>
    <m/>
    <n v="20305"/>
    <s v="Derek Sheldon Henry"/>
    <m/>
    <m/>
    <x v="5"/>
    <x v="5"/>
    <m/>
    <m/>
    <m/>
    <m/>
    <n v="0"/>
    <s v="Ingen avgiftsbehandling"/>
    <s v="Betaling: HOCKEY: Dommerregninger. Fakturanr. 67bc25205f17ade52e68cc57."/>
    <n v="-1378"/>
    <s v="NOK"/>
    <n v="-1378"/>
    <m/>
    <s v="-14456.48"/>
  </r>
  <r>
    <n v="500356"/>
    <n v="2025"/>
    <s v="Direkte betaling med ekstern ID TR451823447 er gjennomført og bokført."/>
    <d v="2025-03-12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372 fra AS Bærum Ishall. Fakturanr. 6372."/>
    <n v="-3000"/>
    <s v="NOK"/>
    <n v="-3000"/>
    <m/>
    <s v="-17456.48"/>
  </r>
  <r>
    <n v="407"/>
    <n v="2025"/>
    <m/>
    <d v="2025-03-12T00:00:00"/>
    <m/>
    <x v="36"/>
    <x v="36"/>
    <m/>
    <m/>
    <m/>
    <m/>
    <m/>
    <m/>
    <x v="0"/>
    <x v="0"/>
    <m/>
    <m/>
    <m/>
    <m/>
    <n v="0"/>
    <s v="Ingen avgiftsbehandling"/>
    <s v="Vipps"/>
    <n v="27500"/>
    <s v="NOK"/>
    <n v="27500"/>
    <m/>
    <s v="10043.52"/>
  </r>
  <r>
    <n v="407"/>
    <n v="2025"/>
    <m/>
    <d v="2025-03-12T00:00:00"/>
    <m/>
    <x v="36"/>
    <x v="36"/>
    <m/>
    <m/>
    <m/>
    <m/>
    <m/>
    <m/>
    <x v="0"/>
    <x v="0"/>
    <m/>
    <m/>
    <m/>
    <m/>
    <n v="0"/>
    <s v="Ingen avgiftsbehandling"/>
    <s v="Vipps"/>
    <n v="5000"/>
    <s v="NOK"/>
    <n v="5000"/>
    <m/>
    <s v="15043.52"/>
  </r>
  <r>
    <n v="658"/>
    <n v="2025"/>
    <n v="1923"/>
    <d v="2025-03-12T00:00:00"/>
    <m/>
    <x v="36"/>
    <x v="36"/>
    <m/>
    <m/>
    <m/>
    <m/>
    <m/>
    <m/>
    <x v="0"/>
    <x v="0"/>
    <m/>
    <m/>
    <m/>
    <m/>
    <n v="0"/>
    <s v="Ingen avgiftsbehandling"/>
    <n v="1923"/>
    <n v="-6396"/>
    <s v="NOK"/>
    <n v="-6396"/>
    <m/>
    <s v="8647.52"/>
  </r>
  <r>
    <n v="500357"/>
    <n v="2025"/>
    <s v="Direkte betaling med ekstern ID TR451823446 er gjennomført og bokført."/>
    <d v="2025-03-13T00:00:00"/>
    <m/>
    <x v="36"/>
    <x v="36"/>
    <m/>
    <m/>
    <n v="20125"/>
    <s v="Eureca Engros AS"/>
    <m/>
    <m/>
    <x v="5"/>
    <x v="5"/>
    <m/>
    <m/>
    <m/>
    <m/>
    <n v="0"/>
    <s v="Ingen avgiftsbehandling"/>
    <s v="Betaling: HOCKEY: Faktura 9706700 fra Eureca engros AS. Fakturanr. 9706700."/>
    <n v="-19504.669999999998"/>
    <s v="NOK"/>
    <n v="-19504.669999999998"/>
    <m/>
    <s v="-10857.15"/>
  </r>
  <r>
    <n v="406"/>
    <n v="2025"/>
    <m/>
    <d v="2025-03-13T00:00:00"/>
    <m/>
    <x v="36"/>
    <x v="36"/>
    <m/>
    <m/>
    <m/>
    <m/>
    <m/>
    <m/>
    <x v="0"/>
    <x v="0"/>
    <m/>
    <m/>
    <m/>
    <m/>
    <n v="0"/>
    <s v="Ingen avgiftsbehandling"/>
    <m/>
    <n v="12715"/>
    <s v="NOK"/>
    <n v="12715"/>
    <m/>
    <s v="1857.85"/>
  </r>
  <r>
    <n v="407"/>
    <n v="2025"/>
    <m/>
    <d v="2025-03-13T00:00:00"/>
    <m/>
    <x v="36"/>
    <x v="36"/>
    <n v="10031"/>
    <s v="Vipps AS"/>
    <m/>
    <m/>
    <m/>
    <m/>
    <x v="0"/>
    <x v="0"/>
    <m/>
    <m/>
    <m/>
    <m/>
    <n v="0"/>
    <s v="Ingen avgiftsbehandling"/>
    <s v="Vipps"/>
    <n v="1570.89"/>
    <s v="NOK"/>
    <n v="1570.89"/>
    <m/>
    <s v="3428.74"/>
  </r>
  <r>
    <n v="407"/>
    <n v="2025"/>
    <m/>
    <d v="2025-03-13T00:00:00"/>
    <m/>
    <x v="36"/>
    <x v="36"/>
    <n v="10031"/>
    <s v="Vipps AS"/>
    <m/>
    <m/>
    <m/>
    <m/>
    <x v="0"/>
    <x v="0"/>
    <m/>
    <m/>
    <m/>
    <m/>
    <n v="0"/>
    <s v="Ingen avgiftsbehandling"/>
    <s v="Vipps"/>
    <n v="327.42"/>
    <s v="NOK"/>
    <n v="327.42"/>
    <m/>
    <s v="3756.16"/>
  </r>
  <r>
    <n v="520"/>
    <n v="2025"/>
    <s v="HOCKEY 2009: Minibussleie"/>
    <d v="2025-03-13T00:00:00"/>
    <m/>
    <x v="36"/>
    <x v="36"/>
    <m/>
    <m/>
    <m/>
    <m/>
    <m/>
    <m/>
    <x v="5"/>
    <x v="5"/>
    <m/>
    <m/>
    <m/>
    <m/>
    <n v="0"/>
    <s v="Ingen avgiftsbehandling"/>
    <s v="HOCKEY 2009: Minibussleie"/>
    <n v="-2014.5"/>
    <s v="NOK"/>
    <n v="-2014.5"/>
    <m/>
    <s v="1741.66"/>
  </r>
  <r>
    <n v="652"/>
    <n v="2025"/>
    <s v="Reversering av bilag 520-2025. HOCKEY 2009: Minibussleie"/>
    <d v="2025-03-13T00:00:00"/>
    <m/>
    <x v="36"/>
    <x v="36"/>
    <m/>
    <m/>
    <m/>
    <m/>
    <m/>
    <m/>
    <x v="5"/>
    <x v="5"/>
    <m/>
    <m/>
    <m/>
    <m/>
    <n v="0"/>
    <s v="Ingen avgiftsbehandling"/>
    <s v="Reversering av bilag 520-2025. HOCKEY 2009: Minibussleie"/>
    <n v="2014.5"/>
    <s v="NOK"/>
    <n v="2014.5"/>
    <m/>
    <s v="3756.16"/>
  </r>
  <r>
    <n v="458"/>
    <n v="2025"/>
    <m/>
    <d v="2025-03-14T00:00:00"/>
    <m/>
    <x v="36"/>
    <x v="36"/>
    <n v="10031"/>
    <s v="Vipps AS"/>
    <m/>
    <m/>
    <m/>
    <m/>
    <x v="0"/>
    <x v="0"/>
    <m/>
    <m/>
    <m/>
    <m/>
    <n v="0"/>
    <s v="Ingen avgiftsbehandling"/>
    <m/>
    <n v="760.2"/>
    <s v="NOK"/>
    <n v="760.2"/>
    <m/>
    <s v="4516.36"/>
  </r>
  <r>
    <n v="454"/>
    <n v="2025"/>
    <s v="Direkte betaling med ekstern ID  er gjennomført og bokført."/>
    <d v="2025-03-16T00:00:00"/>
    <m/>
    <x v="36"/>
    <x v="36"/>
    <m/>
    <m/>
    <n v="20033"/>
    <s v="Norgesgruppen ASA"/>
    <m/>
    <m/>
    <x v="5"/>
    <x v="5"/>
    <m/>
    <m/>
    <m/>
    <m/>
    <n v="0"/>
    <s v="Ingen avgiftsbehandling"/>
    <s v="Betaling: HOCKEY: Regning 01475064. Fakturanr. 01475064."/>
    <n v="-5765.2"/>
    <s v="NOK"/>
    <n v="-5765.2"/>
    <m/>
    <s v="-1248.84"/>
  </r>
  <r>
    <n v="816"/>
    <n v="2025"/>
    <s v="Ikke gått ut av banken"/>
    <d v="2025-03-16T00:00:00"/>
    <m/>
    <x v="36"/>
    <x v="36"/>
    <m/>
    <m/>
    <n v="20033"/>
    <s v="Norgesgruppen ASA"/>
    <m/>
    <m/>
    <x v="0"/>
    <x v="0"/>
    <m/>
    <m/>
    <m/>
    <m/>
    <n v="0"/>
    <s v="Ingen avgiftsbehandling"/>
    <s v="Ikke gått ut av banken"/>
    <n v="5765.2"/>
    <s v="NOK"/>
    <n v="5765.2"/>
    <m/>
    <s v="4516.36"/>
  </r>
  <r>
    <n v="500368"/>
    <n v="2025"/>
    <s v="Direkte betaling med ekstern ID TR451823450 er gjennomført og bokført."/>
    <d v="2025-03-17T00:00:00"/>
    <m/>
    <x v="36"/>
    <x v="36"/>
    <m/>
    <m/>
    <n v="20115"/>
    <s v="Fremtind Service AS"/>
    <m/>
    <m/>
    <x v="5"/>
    <x v="5"/>
    <m/>
    <m/>
    <m/>
    <m/>
    <n v="0"/>
    <s v="Ingen avgiftsbehandling"/>
    <s v="Betaling: Faktura nummer 8025577592 fra Fremtind Service AS. Fakturanr. 8025577592."/>
    <n v="-1012"/>
    <s v="NOK"/>
    <n v="-1012"/>
    <m/>
    <s v="3504.36"/>
  </r>
  <r>
    <n v="500369"/>
    <n v="2025"/>
    <s v="Direkte betaling med ekstern ID TR451823448 er gjennomført og bokført."/>
    <d v="2025-03-17T00:00:00"/>
    <m/>
    <x v="36"/>
    <x v="36"/>
    <m/>
    <m/>
    <n v="20004"/>
    <s v="Talkmore AS"/>
    <m/>
    <m/>
    <x v="5"/>
    <x v="5"/>
    <m/>
    <m/>
    <m/>
    <m/>
    <n v="0"/>
    <s v="Ingen avgiftsbehandling"/>
    <s v="Betaling: Faktura nummer 55643366 fra Talkmore AS. Fakturanr. 55643366."/>
    <n v="-737.07"/>
    <s v="NOK"/>
    <n v="-737.07"/>
    <m/>
    <s v="2767.29"/>
  </r>
  <r>
    <n v="458"/>
    <n v="2025"/>
    <m/>
    <d v="2025-03-17T00:00:00"/>
    <m/>
    <x v="36"/>
    <x v="36"/>
    <n v="10031"/>
    <s v="Vipps AS"/>
    <m/>
    <m/>
    <m/>
    <m/>
    <x v="0"/>
    <x v="0"/>
    <m/>
    <m/>
    <m/>
    <m/>
    <n v="0"/>
    <s v="Ingen avgiftsbehandling"/>
    <m/>
    <n v="235.77"/>
    <s v="NOK"/>
    <n v="235.77"/>
    <m/>
    <s v="3003.06"/>
  </r>
  <r>
    <n v="458"/>
    <n v="2025"/>
    <m/>
    <d v="2025-03-18T00:00:00"/>
    <m/>
    <x v="36"/>
    <x v="36"/>
    <n v="10031"/>
    <s v="Vipps AS"/>
    <m/>
    <m/>
    <m/>
    <m/>
    <x v="0"/>
    <x v="0"/>
    <m/>
    <m/>
    <m/>
    <m/>
    <n v="0"/>
    <s v="Ingen avgiftsbehandling"/>
    <m/>
    <n v="78.959999999999994"/>
    <s v="NOK"/>
    <n v="78.959999999999994"/>
    <m/>
    <s v="3082.02"/>
  </r>
  <r>
    <n v="458"/>
    <n v="2025"/>
    <m/>
    <d v="2025-03-19T00:00:00"/>
    <m/>
    <x v="36"/>
    <x v="36"/>
    <n v="10031"/>
    <s v="Vipps AS"/>
    <m/>
    <m/>
    <m/>
    <m/>
    <x v="0"/>
    <x v="0"/>
    <m/>
    <m/>
    <m/>
    <m/>
    <n v="0"/>
    <s v="Ingen avgiftsbehandling"/>
    <m/>
    <n v="33.130000000000003"/>
    <s v="NOK"/>
    <n v="33.130000000000003"/>
    <m/>
    <s v="3115.15"/>
  </r>
  <r>
    <n v="500374"/>
    <n v="2025"/>
    <s v="Direkte betaling med ekstern ID TR454909187 er gjennomført og bokført."/>
    <d v="2025-03-20T00:00:00"/>
    <m/>
    <x v="36"/>
    <x v="36"/>
    <m/>
    <m/>
    <n v="20083"/>
    <s v="Fygi AS"/>
    <m/>
    <m/>
    <x v="5"/>
    <x v="5"/>
    <m/>
    <m/>
    <m/>
    <m/>
    <n v="0"/>
    <s v="Ingen avgiftsbehandling"/>
    <s v="Betaling: Faktura nummer 10223 fra Fygi AS. Fakturanr. 10223."/>
    <n v="-248.75"/>
    <s v="NOK"/>
    <n v="-248.75"/>
    <m/>
    <s v="2866.40"/>
  </r>
  <r>
    <n v="500381"/>
    <n v="2025"/>
    <s v="Direkte betaling med ekstern ID TR455478932 er gjennomført og bokført."/>
    <d v="2025-03-24T00:00:00"/>
    <m/>
    <x v="36"/>
    <x v="36"/>
    <m/>
    <m/>
    <n v="20410"/>
    <s v="Sindre Brandstzæg Ramsrud"/>
    <m/>
    <m/>
    <x v="5"/>
    <x v="5"/>
    <m/>
    <m/>
    <m/>
    <m/>
    <n v="0"/>
    <s v="Ingen avgiftsbehandling"/>
    <s v="Betaling: HOCKEY: Dommerregninger. Fakturanr. 67d0be51b657c918df584380."/>
    <n v="-1074.4000000000001"/>
    <s v="NOK"/>
    <n v="-1074.4000000000001"/>
    <m/>
    <s v="1792.00"/>
  </r>
  <r>
    <n v="500382"/>
    <n v="2025"/>
    <s v="Direkte betaling med ekstern ID TR455478930 er gjennomført og bokført."/>
    <d v="2025-03-24T00:00:00"/>
    <m/>
    <x v="36"/>
    <x v="36"/>
    <m/>
    <m/>
    <n v="20376"/>
    <s v="henrik Aas"/>
    <m/>
    <m/>
    <x v="5"/>
    <x v="5"/>
    <m/>
    <m/>
    <m/>
    <m/>
    <n v="0"/>
    <s v="Ingen avgiftsbehandling"/>
    <s v="Betaling: HOCKEY: Dommerregninger. Fakturanr. 67cabbe6383759e5a158a856."/>
    <n v="-1544.95"/>
    <s v="NOK"/>
    <n v="-1544.95"/>
    <m/>
    <s v="247.05"/>
  </r>
  <r>
    <n v="458"/>
    <n v="2025"/>
    <m/>
    <d v="2025-03-25T00:00:00"/>
    <m/>
    <x v="36"/>
    <x v="36"/>
    <n v="10031"/>
    <s v="Vipps AS"/>
    <m/>
    <m/>
    <m/>
    <m/>
    <x v="0"/>
    <x v="0"/>
    <m/>
    <m/>
    <m/>
    <m/>
    <n v="0"/>
    <s v="Ingen avgiftsbehandling"/>
    <m/>
    <n v="33.130000000000003"/>
    <s v="NOK"/>
    <n v="33.130000000000003"/>
    <m/>
    <s v="280.18"/>
  </r>
  <r>
    <n v="500389"/>
    <n v="2025"/>
    <s v="Direkte betaling med ekstern ID TR455478947 er gjennomført og bokført."/>
    <d v="2025-03-26T00:00:00"/>
    <m/>
    <x v="36"/>
    <x v="36"/>
    <m/>
    <m/>
    <n v="20363"/>
    <s v="Tobias Merg"/>
    <m/>
    <m/>
    <x v="5"/>
    <x v="5"/>
    <m/>
    <m/>
    <m/>
    <m/>
    <n v="0"/>
    <s v="Ingen avgiftsbehandling"/>
    <s v="Betaling: HOCKEY: Dommerregninger"/>
    <n v="-1356.2"/>
    <s v="NOK"/>
    <n v="-1356.2"/>
    <m/>
    <s v="-1076.02"/>
  </r>
  <r>
    <n v="500390"/>
    <n v="2025"/>
    <s v="Direkte betaling med ekstern ID TR455478942 er gjennomført og bokført."/>
    <d v="2025-03-26T00:00:00"/>
    <m/>
    <x v="36"/>
    <x v="36"/>
    <m/>
    <m/>
    <n v="20340"/>
    <s v="Iver Eide Hansen"/>
    <m/>
    <m/>
    <x v="5"/>
    <x v="5"/>
    <m/>
    <m/>
    <m/>
    <m/>
    <n v="0"/>
    <s v="Ingen avgiftsbehandling"/>
    <s v="Betaling: HOCKEY: Dommerregninger. Fakturanr. 67d73a1ca11f21d9514bb464."/>
    <n v="-870"/>
    <s v="NOK"/>
    <n v="-870"/>
    <m/>
    <s v="-1946.02"/>
  </r>
  <r>
    <n v="456"/>
    <n v="2025"/>
    <m/>
    <d v="2025-03-26T00:00:00"/>
    <m/>
    <x v="36"/>
    <x v="36"/>
    <m/>
    <m/>
    <m/>
    <m/>
    <m/>
    <m/>
    <x v="0"/>
    <x v="0"/>
    <m/>
    <m/>
    <m/>
    <m/>
    <n v="0"/>
    <s v="Ingen avgiftsbehandling"/>
    <m/>
    <n v="11413.93"/>
    <s v="NOK"/>
    <n v="11413.93"/>
    <m/>
    <s v="9467.91"/>
  </r>
  <r>
    <n v="458"/>
    <n v="2025"/>
    <m/>
    <d v="2025-03-26T00:00:00"/>
    <m/>
    <x v="36"/>
    <x v="36"/>
    <m/>
    <m/>
    <m/>
    <m/>
    <m/>
    <m/>
    <x v="0"/>
    <x v="0"/>
    <m/>
    <m/>
    <m/>
    <m/>
    <n v="0"/>
    <s v="Ingen avgiftsbehandling"/>
    <m/>
    <n v="2014.6"/>
    <s v="NOK"/>
    <n v="2014.6"/>
    <m/>
    <s v="11482.51"/>
  </r>
  <r>
    <n v="500391"/>
    <n v="2025"/>
    <s v="Direkte betaling med ekstern ID TR454909188 er gjennomført og bokført."/>
    <d v="2025-03-27T00:00:00"/>
    <m/>
    <x v="36"/>
    <x v="36"/>
    <m/>
    <m/>
    <n v="20094"/>
    <s v="Bærum Kommune"/>
    <m/>
    <m/>
    <x v="5"/>
    <x v="5"/>
    <m/>
    <m/>
    <m/>
    <m/>
    <n v="0"/>
    <s v="Ingen avgiftsbehandling"/>
    <s v="Betaling: Faktura nummer 70487725 fra Bærum Kommune. Fakturanr. 70487725."/>
    <n v="-1392"/>
    <s v="NOK"/>
    <n v="-1392"/>
    <m/>
    <s v="10090.51"/>
  </r>
  <r>
    <n v="500392"/>
    <n v="2025"/>
    <s v="Direkte betaling med ekstern ID TR455478948 er gjennomført og bokført."/>
    <d v="2025-03-27T00:00:00"/>
    <m/>
    <x v="36"/>
    <x v="36"/>
    <m/>
    <m/>
    <n v="20418"/>
    <s v="trym ebbesen rotlid"/>
    <m/>
    <m/>
    <x v="5"/>
    <x v="5"/>
    <m/>
    <m/>
    <m/>
    <m/>
    <n v="0"/>
    <s v="Ingen avgiftsbehandling"/>
    <s v="Betaling: HOCKEY: Dommerregninger. Fakturanr. 67cf39e3b657c918df5841d0."/>
    <n v="-710"/>
    <s v="NOK"/>
    <n v="-710"/>
    <m/>
    <s v="9380.51"/>
  </r>
  <r>
    <n v="500393"/>
    <n v="2025"/>
    <s v="Direkte betaling med ekstern ID TR455478945 er gjennomført og bokført."/>
    <d v="2025-03-27T00:00:00"/>
    <m/>
    <x v="36"/>
    <x v="36"/>
    <m/>
    <m/>
    <n v="20304"/>
    <s v="Andreas Todal-Støback"/>
    <m/>
    <m/>
    <x v="5"/>
    <x v="5"/>
    <m/>
    <m/>
    <m/>
    <m/>
    <n v="0"/>
    <s v="Ingen avgiftsbehandling"/>
    <s v="Betaling: HOCKEY: Dommerregninger"/>
    <n v="-873.8"/>
    <s v="NOK"/>
    <n v="-873.8"/>
    <m/>
    <s v="8506.71"/>
  </r>
  <r>
    <n v="500394"/>
    <n v="2025"/>
    <s v="Direkte betaling med ekstern ID TR455478936 er gjennomført og bokført."/>
    <d v="2025-03-27T00:00:00"/>
    <m/>
    <x v="36"/>
    <x v="36"/>
    <m/>
    <m/>
    <n v="20358"/>
    <s v="Daniel Hanlon Corneliussen"/>
    <m/>
    <m/>
    <x v="5"/>
    <x v="5"/>
    <m/>
    <m/>
    <m/>
    <m/>
    <n v="0"/>
    <s v="Ingen avgiftsbehandling"/>
    <s v="Betaling: HOCKEY: Dommerregninger"/>
    <n v="-1198.2"/>
    <s v="NOK"/>
    <n v="-1198.2"/>
    <m/>
    <s v="7308.51"/>
  </r>
  <r>
    <n v="500395"/>
    <n v="2025"/>
    <s v="Direkte betaling med ekstern ID TR455478939 er gjennomført og bokført."/>
    <d v="2025-03-27T00:00:00"/>
    <m/>
    <x v="36"/>
    <x v="36"/>
    <m/>
    <m/>
    <n v="20419"/>
    <s v="Elias sellæg fulker"/>
    <m/>
    <m/>
    <x v="5"/>
    <x v="5"/>
    <m/>
    <m/>
    <m/>
    <m/>
    <n v="0"/>
    <s v="Ingen avgiftsbehandling"/>
    <s v="Betaling: HOCKEY: Dommerregninger. Fakturanr. 67ce8aedb657c918df584030."/>
    <n v="-425"/>
    <s v="NOK"/>
    <n v="-425"/>
    <m/>
    <s v="6883.51"/>
  </r>
  <r>
    <n v="500396"/>
    <n v="2025"/>
    <s v="Direkte betaling med ekstern ID TR455478940 er gjennomført og bokført."/>
    <d v="2025-03-27T00:00:00"/>
    <m/>
    <x v="36"/>
    <x v="36"/>
    <m/>
    <m/>
    <n v="20232"/>
    <s v="Frida Harbitz-Rasmussen Fagerholt"/>
    <m/>
    <m/>
    <x v="5"/>
    <x v="5"/>
    <m/>
    <m/>
    <m/>
    <m/>
    <n v="0"/>
    <s v="Ingen avgiftsbehandling"/>
    <s v="Betaling: HOCKEY: Dommerregninger. Fakturanr. 67d02f20b657c918df5842b8."/>
    <n v="-720.68"/>
    <s v="NOK"/>
    <n v="-720.68"/>
    <m/>
    <s v="6162.83"/>
  </r>
  <r>
    <n v="500397"/>
    <n v="2025"/>
    <s v="Direkte betaling med ekstern ID TR455478943 er gjennomført og bokført."/>
    <d v="2025-03-27T00:00:00"/>
    <m/>
    <x v="36"/>
    <x v="36"/>
    <m/>
    <m/>
    <n v="20280"/>
    <s v="Marius Øverby Olsvik"/>
    <m/>
    <m/>
    <x v="5"/>
    <x v="5"/>
    <m/>
    <m/>
    <m/>
    <m/>
    <n v="0"/>
    <s v="Ingen avgiftsbehandling"/>
    <s v="Betaling: HOCKEY: Dommerregninger. Fakturanr. 67cea785b657c918df5840a1."/>
    <n v="-1075.5"/>
    <s v="NOK"/>
    <n v="-1075.5"/>
    <m/>
    <s v="5087.33"/>
  </r>
  <r>
    <n v="500398"/>
    <n v="2025"/>
    <s v="Direkte betaling med ekstern ID TR455478933 er gjennomført og bokført."/>
    <d v="2025-03-27T00:00:00"/>
    <m/>
    <x v="36"/>
    <x v="36"/>
    <m/>
    <m/>
    <n v="20372"/>
    <s v="Sigbjørn Nerhus"/>
    <m/>
    <m/>
    <x v="5"/>
    <x v="5"/>
    <m/>
    <m/>
    <m/>
    <m/>
    <n v="0"/>
    <s v="Ingen avgiftsbehandling"/>
    <s v="Betaling: HOCKEY: Dommerregninger. Fakturanr. 67d5ac6da11f21d9514bb01c."/>
    <n v="-1184.5"/>
    <s v="NOK"/>
    <n v="-1184.5"/>
    <m/>
    <s v="3902.83"/>
  </r>
  <r>
    <n v="500399"/>
    <n v="2025"/>
    <s v="Direkte betaling med ekstern ID TR451823451 er gjennomført og bokført."/>
    <d v="2025-03-27T00:00:00"/>
    <m/>
    <x v="36"/>
    <x v="36"/>
    <m/>
    <m/>
    <n v="20060"/>
    <s v="NFF Oslo"/>
    <m/>
    <m/>
    <x v="1"/>
    <x v="1"/>
    <m/>
    <m/>
    <m/>
    <m/>
    <n v="0"/>
    <s v="Ingen avgiftsbehandling"/>
    <s v="Betaling: Faktura nummer 018345 fra NFF Oslo TRENER 1. Fakturanr. 018345."/>
    <n v="-3750"/>
    <s v="NOK"/>
    <n v="-3750"/>
    <m/>
    <s v="152.83"/>
  </r>
  <r>
    <n v="572"/>
    <n v="2025"/>
    <m/>
    <d v="2025-03-28T00:00:00"/>
    <m/>
    <x v="36"/>
    <x v="36"/>
    <n v="10031"/>
    <s v="Vipps AS"/>
    <m/>
    <m/>
    <m/>
    <m/>
    <x v="0"/>
    <x v="0"/>
    <m/>
    <m/>
    <m/>
    <m/>
    <n v="0"/>
    <s v="Ingen avgiftsbehandling"/>
    <m/>
    <n v="23.38"/>
    <s v="NOK"/>
    <n v="23.38"/>
    <m/>
    <s v="176.21"/>
  </r>
  <r>
    <n v="500402"/>
    <n v="2025"/>
    <s v="Direkte betaling med ekstern ID TR455478950 er gjennomført og bokført."/>
    <d v="2025-03-31T00:00:00"/>
    <m/>
    <x v="36"/>
    <x v="36"/>
    <m/>
    <m/>
    <n v="20284"/>
    <s v="Dovydas Arlauskas"/>
    <m/>
    <m/>
    <x v="5"/>
    <x v="5"/>
    <m/>
    <m/>
    <m/>
    <m/>
    <n v="0"/>
    <s v="Ingen avgiftsbehandling"/>
    <s v="Betaling: Fwd: Klubbdommerregning fra Dovydas Arlauskas. Fakturanr. 7UCTOBDDSCCQYA."/>
    <n v="-288"/>
    <s v="NOK"/>
    <n v="-288"/>
    <m/>
    <s v="-111.79"/>
  </r>
  <r>
    <n v="500403"/>
    <n v="2025"/>
    <s v="Direkte betaling med ekstern ID TR455478954 er gjennomført og bokført."/>
    <d v="2025-03-31T00:00:00"/>
    <m/>
    <x v="36"/>
    <x v="36"/>
    <m/>
    <m/>
    <n v="20284"/>
    <s v="Dovydas Arlauskas"/>
    <m/>
    <m/>
    <x v="5"/>
    <x v="5"/>
    <m/>
    <m/>
    <m/>
    <m/>
    <n v="0"/>
    <s v="Ingen avgiftsbehandling"/>
    <s v="Betaling: Fwd: Klubbdommerregning fra Dovydas Arlauskas"/>
    <n v="-432"/>
    <s v="NOK"/>
    <n v="-432"/>
    <m/>
    <s v="-543.79"/>
  </r>
  <r>
    <n v="500404"/>
    <n v="2025"/>
    <s v="Direkte betaling med ekstern ID TR455478953 er gjennomført og bokført."/>
    <d v="2025-03-31T00:00:00"/>
    <m/>
    <x v="36"/>
    <x v="36"/>
    <m/>
    <m/>
    <n v="20301"/>
    <s v="Daniel Åsheim Alnes"/>
    <m/>
    <m/>
    <x v="5"/>
    <x v="5"/>
    <m/>
    <m/>
    <m/>
    <m/>
    <n v="0"/>
    <s v="Ingen avgiftsbehandling"/>
    <s v="Betaling: HOCKEY: Klubbdommerregning fra Daniel Åsheim Alnes. Fakturanr. WD2B6JONQ1VFOH."/>
    <n v="-288"/>
    <s v="NOK"/>
    <n v="-288"/>
    <m/>
    <s v="-831.79"/>
  </r>
  <r>
    <n v="500405"/>
    <n v="2025"/>
    <s v="Direkte betaling med ekstern ID TR455478952 er gjennomført og bokført."/>
    <d v="2025-03-31T00:00:00"/>
    <m/>
    <x v="36"/>
    <x v="36"/>
    <m/>
    <m/>
    <n v="20301"/>
    <s v="Daniel Åsheim Alnes"/>
    <m/>
    <m/>
    <x v="5"/>
    <x v="5"/>
    <m/>
    <m/>
    <m/>
    <m/>
    <n v="0"/>
    <s v="Ingen avgiftsbehandling"/>
    <s v="Betaling: HOCKEY: Klubbdommerregning fra Daniel Åsheim Alnes. Fakturanr. 33X47U6D88DNKE."/>
    <n v="-432"/>
    <s v="NOK"/>
    <n v="-432"/>
    <m/>
    <s v="-1263.79"/>
  </r>
  <r>
    <n v="500406"/>
    <n v="2025"/>
    <s v="Direkte betaling med ekstern ID TR455478949 er gjennomført og bokført."/>
    <d v="2025-03-31T00:00:00"/>
    <m/>
    <x v="36"/>
    <x v="36"/>
    <m/>
    <m/>
    <n v="20222"/>
    <s v="SAFE MOVEMENT"/>
    <m/>
    <m/>
    <x v="5"/>
    <x v="5"/>
    <m/>
    <m/>
    <m/>
    <m/>
    <n v="0"/>
    <s v="Ingen avgiftsbehandling"/>
    <s v="Betaling: Faktura nummer 159 fra SAFE MOVEMENT. Fakturanr. 159."/>
    <n v="-2400"/>
    <s v="NOK"/>
    <n v="-2400"/>
    <m/>
    <s v="-3663.79"/>
  </r>
  <r>
    <n v="500407"/>
    <n v="2025"/>
    <s v="Direkte betaling med ekstern ID TR455478951 er gjennomført og bokført."/>
    <d v="2025-03-31T00:00:00"/>
    <m/>
    <x v="36"/>
    <x v="36"/>
    <m/>
    <m/>
    <n v="20005"/>
    <s v="Norges Ishockeyforbund"/>
    <m/>
    <m/>
    <x v="5"/>
    <x v="5"/>
    <m/>
    <m/>
    <m/>
    <m/>
    <n v="0"/>
    <s v="Ingen avgiftsbehandling"/>
    <s v="Betaling: Faktura nummer 007980 fra Norges Ishockeyforbund. Fakturanr. 007980."/>
    <n v="-8325"/>
    <s v="NOK"/>
    <n v="-8325"/>
    <m/>
    <s v="-11988.79"/>
  </r>
  <r>
    <n v="500408"/>
    <n v="2025"/>
    <s v="Direkte betaling med ekstern ID TR455478937 er gjennomført og bokført."/>
    <d v="2025-03-31T00:00:00"/>
    <m/>
    <x v="36"/>
    <x v="36"/>
    <m/>
    <m/>
    <n v="20358"/>
    <s v="Daniel Hanlon Corneliussen"/>
    <m/>
    <m/>
    <x v="5"/>
    <x v="5"/>
    <m/>
    <m/>
    <m/>
    <m/>
    <n v="0"/>
    <s v="Ingen avgiftsbehandling"/>
    <s v="Betaling: HOCKEY: Dommerregninger"/>
    <n v="-1454.2"/>
    <s v="NOK"/>
    <n v="-1454.2"/>
    <m/>
    <s v="-13442.99"/>
  </r>
  <r>
    <n v="500409"/>
    <n v="2025"/>
    <s v="Direkte betaling med ekstern ID TR455478938 er gjennomført og bokført."/>
    <d v="2025-03-31T00:00:00"/>
    <m/>
    <x v="36"/>
    <x v="36"/>
    <m/>
    <m/>
    <n v="20419"/>
    <s v="Elias sellæg fulker"/>
    <m/>
    <m/>
    <x v="5"/>
    <x v="5"/>
    <m/>
    <m/>
    <m/>
    <m/>
    <n v="0"/>
    <s v="Ingen avgiftsbehandling"/>
    <s v="Betaling: HOCKEY: Dommerregninger. Fakturanr. 67ce8c8ab657c918df584031."/>
    <n v="-425"/>
    <s v="NOK"/>
    <n v="-425"/>
    <m/>
    <s v="-13867.99"/>
  </r>
  <r>
    <n v="500410"/>
    <n v="2025"/>
    <s v="Direkte betaling med ekstern ID TR455478944 er gjennomført og bokført."/>
    <d v="2025-03-31T00:00:00"/>
    <m/>
    <x v="36"/>
    <x v="36"/>
    <m/>
    <m/>
    <n v="20280"/>
    <s v="Marius Øverby Olsvik"/>
    <m/>
    <m/>
    <x v="5"/>
    <x v="5"/>
    <m/>
    <m/>
    <m/>
    <m/>
    <n v="0"/>
    <s v="Ingen avgiftsbehandling"/>
    <s v="Betaling: HOCKEY: Dommerregninger. Fakturanr. 67cead3db657c918df5840bc."/>
    <n v="-1118"/>
    <s v="NOK"/>
    <n v="-1118"/>
    <m/>
    <s v="-14985.99"/>
  </r>
  <r>
    <n v="500411"/>
    <n v="2025"/>
    <s v="Direkte betaling med ekstern ID TR455478931 er gjennomført og bokført."/>
    <d v="2025-03-31T00:00:00"/>
    <m/>
    <x v="36"/>
    <x v="36"/>
    <m/>
    <m/>
    <n v="20420"/>
    <s v="Emil Gulbrandsen"/>
    <m/>
    <m/>
    <x v="5"/>
    <x v="5"/>
    <m/>
    <m/>
    <m/>
    <m/>
    <n v="0"/>
    <s v="Ingen avgiftsbehandling"/>
    <s v="Betaling: Hockey 4230. Fakturanr. 67cb6e88d51bc170dcc0adb7."/>
    <n v="-728.4"/>
    <s v="NOK"/>
    <n v="-728.4"/>
    <m/>
    <s v="-15714.39"/>
  </r>
  <r>
    <n v="572"/>
    <n v="2025"/>
    <m/>
    <d v="2025-03-31T00:00:00"/>
    <m/>
    <x v="36"/>
    <x v="36"/>
    <m/>
    <m/>
    <m/>
    <m/>
    <m/>
    <m/>
    <x v="0"/>
    <x v="0"/>
    <m/>
    <m/>
    <m/>
    <m/>
    <n v="0"/>
    <s v="Ingen avgiftsbehandling"/>
    <m/>
    <n v="20000"/>
    <s v="NOK"/>
    <n v="20000"/>
    <m/>
    <s v="4285.61"/>
  </r>
  <r>
    <n v="658"/>
    <n v="2025"/>
    <n v="1923"/>
    <d v="2025-03-31T00:00:00"/>
    <m/>
    <x v="36"/>
    <x v="36"/>
    <m/>
    <m/>
    <n v="20369"/>
    <s v="Jonas Moe"/>
    <m/>
    <m/>
    <x v="0"/>
    <x v="0"/>
    <m/>
    <m/>
    <m/>
    <m/>
    <n v="0"/>
    <s v="Ingen avgiftsbehandling"/>
    <n v="1923"/>
    <n v="-725"/>
    <s v="NOK"/>
    <n v="-725"/>
    <m/>
    <s v="3560.61"/>
  </r>
  <r>
    <n v="500454"/>
    <n v="2025"/>
    <s v="Direkte betaling med ekstern ID TR454909189 er gjennomført og bokført."/>
    <d v="2025-04-01T00:00:00"/>
    <m/>
    <x v="36"/>
    <x v="36"/>
    <m/>
    <m/>
    <n v="20009"/>
    <s v="Santander Consumer Bank As"/>
    <m/>
    <m/>
    <x v="5"/>
    <x v="5"/>
    <m/>
    <m/>
    <m/>
    <m/>
    <n v="0"/>
    <s v="Ingen avgiftsbehandling"/>
    <s v="Betaling: Faktura nummer 40546487 fra Santander Consumer Bank As. Fakturanr. 40546487."/>
    <n v="-11584.04"/>
    <s v="NOK"/>
    <n v="-11584.04"/>
    <m/>
    <s v="-8023.43"/>
  </r>
  <r>
    <n v="500455"/>
    <n v="2025"/>
    <s v="Direkte betaling med ekstern ID TR455478955 er gjennomført og bokført."/>
    <d v="2025-04-01T00:00:00"/>
    <m/>
    <x v="36"/>
    <x v="36"/>
    <m/>
    <m/>
    <n v="20005"/>
    <s v="Norges Ishockeyforbund"/>
    <m/>
    <m/>
    <x v="5"/>
    <x v="5"/>
    <m/>
    <m/>
    <m/>
    <m/>
    <n v="0"/>
    <s v="Ingen avgiftsbehandling"/>
    <s v="Betaling: Faktura nummer 007927 fra Norges Ishockeyforbund. Fakturanr. 007927."/>
    <n v="-6500"/>
    <s v="NOK"/>
    <n v="-6500"/>
    <m/>
    <s v="-14523.43"/>
  </r>
  <r>
    <n v="572"/>
    <n v="2025"/>
    <m/>
    <d v="2025-04-01T00:00:00"/>
    <m/>
    <x v="36"/>
    <x v="36"/>
    <m/>
    <m/>
    <m/>
    <m/>
    <m/>
    <m/>
    <x v="0"/>
    <x v="0"/>
    <m/>
    <m/>
    <m/>
    <m/>
    <n v="0"/>
    <s v="Ingen avgiftsbehandling"/>
    <m/>
    <n v="50000"/>
    <s v="NOK"/>
    <n v="50000"/>
    <m/>
    <s v="35476.57"/>
  </r>
  <r>
    <n v="572"/>
    <n v="2025"/>
    <m/>
    <d v="2025-04-01T00:00:00"/>
    <m/>
    <x v="36"/>
    <x v="36"/>
    <n v="10031"/>
    <s v="Vipps AS"/>
    <m/>
    <m/>
    <m/>
    <m/>
    <x v="0"/>
    <x v="0"/>
    <m/>
    <m/>
    <m/>
    <m/>
    <n v="0"/>
    <s v="Ingen avgiftsbehandling"/>
    <m/>
    <n v="54.04"/>
    <s v="NOK"/>
    <n v="54.04"/>
    <m/>
    <s v="35530.61"/>
  </r>
  <r>
    <n v="572"/>
    <n v="2025"/>
    <m/>
    <d v="2025-04-01T00:00:00"/>
    <m/>
    <x v="36"/>
    <x v="36"/>
    <n v="10031"/>
    <s v="Vipps AS"/>
    <m/>
    <m/>
    <m/>
    <m/>
    <x v="0"/>
    <x v="0"/>
    <m/>
    <m/>
    <m/>
    <m/>
    <n v="0"/>
    <s v="Ingen avgiftsbehandling"/>
    <m/>
    <n v="23.38"/>
    <s v="NOK"/>
    <n v="23.38"/>
    <m/>
    <s v="35553.99"/>
  </r>
  <r>
    <n v="658"/>
    <n v="2025"/>
    <n v="1923"/>
    <d v="2025-04-01T00:00:00"/>
    <m/>
    <x v="36"/>
    <x v="36"/>
    <m/>
    <m/>
    <n v="20319"/>
    <s v="Pål Solstad Brendløkken"/>
    <m/>
    <m/>
    <x v="0"/>
    <x v="0"/>
    <m/>
    <m/>
    <m/>
    <m/>
    <n v="0"/>
    <s v="Ingen avgiftsbehandling"/>
    <n v="1923"/>
    <n v="-12600"/>
    <s v="NOK"/>
    <n v="-12600"/>
    <m/>
    <s v="22953.99"/>
  </r>
  <r>
    <n v="572"/>
    <n v="2025"/>
    <m/>
    <d v="2025-04-02T00:00:00"/>
    <m/>
    <x v="36"/>
    <x v="36"/>
    <n v="10031"/>
    <s v="Vipps AS"/>
    <m/>
    <m/>
    <m/>
    <m/>
    <x v="0"/>
    <x v="0"/>
    <m/>
    <m/>
    <m/>
    <m/>
    <n v="0"/>
    <s v="Ingen avgiftsbehandling"/>
    <m/>
    <n v="28.25"/>
    <s v="NOK"/>
    <n v="28.25"/>
    <m/>
    <s v="22982.24"/>
  </r>
  <r>
    <n v="820"/>
    <n v="2025"/>
    <s v="lønn"/>
    <d v="2025-04-02T00:00:00"/>
    <m/>
    <x v="36"/>
    <x v="36"/>
    <m/>
    <m/>
    <m/>
    <m/>
    <m/>
    <m/>
    <x v="0"/>
    <x v="0"/>
    <m/>
    <m/>
    <m/>
    <m/>
    <n v="0"/>
    <s v="Ingen avgiftsbehandling"/>
    <s v="lønn"/>
    <n v="-3350"/>
    <s v="NOK"/>
    <n v="-3350"/>
    <m/>
    <s v="19632.24"/>
  </r>
  <r>
    <n v="572"/>
    <n v="2025"/>
    <m/>
    <d v="2025-04-04T00:00:00"/>
    <m/>
    <x v="36"/>
    <x v="36"/>
    <n v="10031"/>
    <s v="Vipps AS"/>
    <m/>
    <m/>
    <m/>
    <m/>
    <x v="0"/>
    <x v="0"/>
    <m/>
    <m/>
    <m/>
    <m/>
    <n v="0"/>
    <s v="Ingen avgiftsbehandling"/>
    <m/>
    <n v="153.97"/>
    <s v="NOK"/>
    <n v="153.97"/>
    <m/>
    <s v="19786.21"/>
  </r>
  <r>
    <n v="500456"/>
    <n v="2025"/>
    <s v="Direkte betaling med ekstern ID TR459162936 er gjennomført og bokført."/>
    <d v="2025-04-07T00:00:00"/>
    <m/>
    <x v="36"/>
    <x v="36"/>
    <m/>
    <m/>
    <n v="20388"/>
    <s v="arav seth"/>
    <m/>
    <m/>
    <x v="5"/>
    <x v="5"/>
    <m/>
    <m/>
    <m/>
    <m/>
    <n v="0"/>
    <s v="Ingen avgiftsbehandling"/>
    <s v="Betaling: HOCKEY: Dommerregninger"/>
    <n v="-1120"/>
    <s v="NOK"/>
    <n v="-1120"/>
    <m/>
    <s v="18666.21"/>
  </r>
  <r>
    <n v="500457"/>
    <n v="2025"/>
    <s v="Direkte betaling med ekstern ID TR459162935 er gjennomført og bokført."/>
    <d v="2025-04-07T00:00:00"/>
    <m/>
    <x v="36"/>
    <x v="36"/>
    <m/>
    <m/>
    <n v="20376"/>
    <s v="henrik Aas"/>
    <m/>
    <m/>
    <x v="5"/>
    <x v="5"/>
    <m/>
    <m/>
    <m/>
    <m/>
    <n v="0"/>
    <s v="Ingen avgiftsbehandling"/>
    <s v="Betaling: HOCKEY: Dommerregninger. Fakturanr. 67d87cb5be78ee96e49d3d6c."/>
    <n v="-1223.25"/>
    <s v="NOK"/>
    <n v="-1223.25"/>
    <m/>
    <s v="17442.96"/>
  </r>
  <r>
    <n v="500460"/>
    <n v="2025"/>
    <s v="Direkte betaling med ekstern ID TR459162937 er gjennomført og bokført."/>
    <d v="2025-04-07T00:00:00"/>
    <m/>
    <x v="36"/>
    <x v="36"/>
    <m/>
    <m/>
    <n v="20110"/>
    <s v="Xxl Sport &amp; Villmark AS"/>
    <m/>
    <m/>
    <x v="5"/>
    <x v="5"/>
    <m/>
    <m/>
    <m/>
    <m/>
    <n v="0"/>
    <s v="Ingen avgiftsbehandling"/>
    <s v="Betaling: HOCKEY: KAFETERIA. Fakturanr. CINV-93866488."/>
    <n v="-23100"/>
    <s v="NOK"/>
    <n v="-23100"/>
    <m/>
    <s v="-5657.04"/>
  </r>
  <r>
    <n v="571"/>
    <n v="2025"/>
    <m/>
    <d v="2025-04-07T00:00:00"/>
    <m/>
    <x v="36"/>
    <x v="36"/>
    <m/>
    <m/>
    <m/>
    <m/>
    <m/>
    <m/>
    <x v="0"/>
    <x v="0"/>
    <m/>
    <m/>
    <m/>
    <m/>
    <n v="0"/>
    <s v="Ingen avgiftsbehandling"/>
    <m/>
    <n v="14281"/>
    <s v="NOK"/>
    <n v="14281"/>
    <m/>
    <s v="8623.96"/>
  </r>
  <r>
    <n v="572"/>
    <n v="2025"/>
    <m/>
    <d v="2025-04-07T00:00:00"/>
    <m/>
    <x v="36"/>
    <x v="36"/>
    <m/>
    <m/>
    <m/>
    <m/>
    <m/>
    <m/>
    <x v="0"/>
    <x v="0"/>
    <m/>
    <m/>
    <m/>
    <m/>
    <n v="0"/>
    <s v="Ingen avgiftsbehandling"/>
    <m/>
    <n v="4500"/>
    <s v="NOK"/>
    <n v="4500"/>
    <m/>
    <s v="13123.96"/>
  </r>
  <r>
    <n v="572"/>
    <n v="2025"/>
    <m/>
    <d v="2025-04-07T00:00:00"/>
    <m/>
    <x v="36"/>
    <x v="36"/>
    <n v="10031"/>
    <s v="Vipps AS"/>
    <m/>
    <m/>
    <m/>
    <m/>
    <x v="0"/>
    <x v="0"/>
    <m/>
    <m/>
    <m/>
    <m/>
    <n v="0"/>
    <s v="Ingen avgiftsbehandling"/>
    <m/>
    <n v="194.02"/>
    <s v="NOK"/>
    <n v="194.02"/>
    <m/>
    <s v="13317.98"/>
  </r>
  <r>
    <n v="500463"/>
    <n v="2025"/>
    <s v="Direkte betaling med ekstern ID TR459593595 er gjennomført og bokført."/>
    <d v="2025-04-08T00:00:00"/>
    <m/>
    <x v="36"/>
    <x v="36"/>
    <m/>
    <m/>
    <n v="20365"/>
    <s v="Gabriel Otto"/>
    <m/>
    <m/>
    <x v="5"/>
    <x v="5"/>
    <m/>
    <m/>
    <m/>
    <m/>
    <n v="0"/>
    <s v="Ingen avgiftsbehandling"/>
    <s v="Betaling: HOCKEY: Klubbdommerregning fra Gabriel. Fakturanr. AMIIUB90X1VYG2."/>
    <n v="-432"/>
    <s v="NOK"/>
    <n v="-432"/>
    <m/>
    <s v="12885.98"/>
  </r>
  <r>
    <n v="500464"/>
    <n v="2025"/>
    <s v="Direkte betaling med ekstern ID TR459593594 er gjennomført og bokført."/>
    <d v="2025-04-08T00:00:00"/>
    <m/>
    <x v="36"/>
    <x v="36"/>
    <m/>
    <m/>
    <n v="20365"/>
    <s v="Gabriel Otto"/>
    <m/>
    <m/>
    <x v="5"/>
    <x v="5"/>
    <m/>
    <m/>
    <m/>
    <m/>
    <n v="0"/>
    <s v="Ingen avgiftsbehandling"/>
    <s v="Betaling: HOCKEY: Klubbdommerregning fra Gabriel. Fakturanr. 97CCVCBS1 EZG33."/>
    <n v="-288"/>
    <s v="NOK"/>
    <n v="-288"/>
    <m/>
    <s v="12597.98"/>
  </r>
  <r>
    <n v="500465"/>
    <n v="2025"/>
    <s v="Direkte betaling med ekstern ID TR459593597 er gjennomført og bokført."/>
    <d v="2025-04-08T00:00:00"/>
    <m/>
    <x v="36"/>
    <x v="36"/>
    <m/>
    <m/>
    <n v="20228"/>
    <s v="Timian Fossen"/>
    <m/>
    <m/>
    <x v="5"/>
    <x v="5"/>
    <m/>
    <m/>
    <m/>
    <m/>
    <n v="0"/>
    <s v="Ingen avgiftsbehandling"/>
    <s v="Betaling: Fwd: HOCKEYKlubbdommerregning fra Timian Severin Fossen"/>
    <n v="-432"/>
    <s v="NOK"/>
    <n v="-432"/>
    <m/>
    <s v="12165.98"/>
  </r>
  <r>
    <n v="500466"/>
    <n v="2025"/>
    <s v="Direkte betaling med ekstern ID TR459593596 er gjennomført og bokført."/>
    <d v="2025-04-08T00:00:00"/>
    <m/>
    <x v="36"/>
    <x v="36"/>
    <m/>
    <m/>
    <n v="20365"/>
    <s v="Gabriel Otto"/>
    <m/>
    <m/>
    <x v="5"/>
    <x v="5"/>
    <m/>
    <m/>
    <m/>
    <m/>
    <n v="0"/>
    <s v="Ingen avgiftsbehandling"/>
    <s v="Betaling: HOCKEY: Klubbdommerregning fra Gabriel. Fakturanr. 10G990D6D39RAG."/>
    <n v="-259"/>
    <s v="NOK"/>
    <n v="-259"/>
    <m/>
    <s v="11906.98"/>
  </r>
  <r>
    <n v="500467"/>
    <n v="2025"/>
    <s v="Direkte betaling med ekstern ID TR459593591 er gjennomført og bokført."/>
    <d v="2025-04-08T00:00:00"/>
    <m/>
    <x v="36"/>
    <x v="36"/>
    <m/>
    <m/>
    <n v="20395"/>
    <s v="Tonje-Iren Fallo"/>
    <m/>
    <m/>
    <x v="5"/>
    <x v="5"/>
    <m/>
    <m/>
    <m/>
    <m/>
    <n v="0"/>
    <s v="Ingen avgiftsbehandling"/>
    <s v="Betaling: HOCKEY: Dommerregninger"/>
    <n v="-1384"/>
    <s v="NOK"/>
    <n v="-1384"/>
    <m/>
    <s v="10522.98"/>
  </r>
  <r>
    <n v="500468"/>
    <n v="2025"/>
    <s v="Direkte betaling med ekstern ID TR459593592 er gjennomført og bokført."/>
    <d v="2025-04-08T00:00:00"/>
    <m/>
    <x v="36"/>
    <x v="36"/>
    <m/>
    <m/>
    <n v="20430"/>
    <s v="Torkel Eng"/>
    <m/>
    <m/>
    <x v="5"/>
    <x v="5"/>
    <m/>
    <m/>
    <m/>
    <m/>
    <n v="0"/>
    <s v="Ingen avgiftsbehandling"/>
    <s v="Betaling: HOCKEY: Dommerregninger. Fakturanr. -67e06d69be78ee96e49d477b."/>
    <n v="-708.5"/>
    <s v="NOK"/>
    <n v="-708.5"/>
    <m/>
    <s v="9814.48"/>
  </r>
  <r>
    <n v="500469"/>
    <n v="2025"/>
    <s v="Direkte betaling med ekstern ID TR459593593 er gjennomført og bokført."/>
    <d v="2025-04-08T00:00:00"/>
    <m/>
    <x v="36"/>
    <x v="36"/>
    <m/>
    <m/>
    <n v="20431"/>
    <s v="Thor Simon Hogstad"/>
    <m/>
    <m/>
    <x v="5"/>
    <x v="5"/>
    <m/>
    <m/>
    <m/>
    <m/>
    <n v="0"/>
    <s v="Ingen avgiftsbehandling"/>
    <s v="Betaling: HOCKEY: Dommerregninger. Fakturanr. 67e189c7be78ee96e49d499c."/>
    <n v="-1304"/>
    <s v="NOK"/>
    <n v="-1304"/>
    <m/>
    <s v="8510.48"/>
  </r>
  <r>
    <n v="500470"/>
    <n v="2025"/>
    <s v="Direkte betaling med ekstern ID TR459593598 er gjennomført og bokført."/>
    <d v="2025-04-08T00:00:00"/>
    <m/>
    <x v="36"/>
    <x v="36"/>
    <m/>
    <m/>
    <n v="20239"/>
    <s v="Jonathan Duesund"/>
    <m/>
    <m/>
    <x v="5"/>
    <x v="5"/>
    <m/>
    <m/>
    <m/>
    <m/>
    <n v="0"/>
    <s v="Ingen avgiftsbehandling"/>
    <s v="Betaling: HOCKEY: Klubbdommerregning fra Jonathan. Fakturanr. IDD01M2VCA4XBV."/>
    <n v="-388"/>
    <s v="NOK"/>
    <n v="-388"/>
    <m/>
    <s v="8122.48"/>
  </r>
  <r>
    <n v="500471"/>
    <n v="2025"/>
    <s v="Direkte betaling med ekstern ID TR459708001 er gjennomført og bokført."/>
    <d v="2025-04-08T00:00:00"/>
    <m/>
    <x v="36"/>
    <x v="36"/>
    <m/>
    <m/>
    <n v="20301"/>
    <s v="Daniel Åsheim Alnes"/>
    <m/>
    <m/>
    <x v="5"/>
    <x v="5"/>
    <m/>
    <m/>
    <m/>
    <m/>
    <n v="0"/>
    <s v="Ingen avgiftsbehandling"/>
    <s v="Betaling: HOCKEY: Klubbdommerregning fra Daniel Åsheim Alnes. Fakturanr. 47LEHENS5GYTV9."/>
    <n v="-388"/>
    <s v="NOK"/>
    <n v="-388"/>
    <m/>
    <s v="7734.48"/>
  </r>
  <r>
    <n v="500472"/>
    <n v="2025"/>
    <s v="Direkte betaling med ekstern ID TR459708002 er gjennomført og bokført."/>
    <d v="2025-04-08T00:00:00"/>
    <m/>
    <x v="36"/>
    <x v="36"/>
    <m/>
    <m/>
    <n v="20301"/>
    <s v="Daniel Åsheim Alnes"/>
    <m/>
    <m/>
    <x v="5"/>
    <x v="5"/>
    <m/>
    <m/>
    <m/>
    <m/>
    <n v="0"/>
    <s v="Ingen avgiftsbehandling"/>
    <s v="Betaling: HOCKEY: Klubbdommerregning fra Daniel Åsheim Alnes. Fakturanr. BB8D3Q3YS14POR."/>
    <n v="-388"/>
    <s v="NOK"/>
    <n v="-388"/>
    <m/>
    <s v="7346.48"/>
  </r>
  <r>
    <n v="500473"/>
    <n v="2025"/>
    <s v="Direkte betaling med ekstern ID TR459708003 er gjennomført og bokført."/>
    <d v="2025-04-08T00:00:00"/>
    <m/>
    <x v="36"/>
    <x v="36"/>
    <m/>
    <m/>
    <n v="20318"/>
    <s v="Nikolai Chursin"/>
    <m/>
    <m/>
    <x v="5"/>
    <x v="5"/>
    <m/>
    <m/>
    <m/>
    <m/>
    <n v="0"/>
    <s v="Ingen avgiftsbehandling"/>
    <s v="Betaling: HOCKEY: Klubbdommerregning fra Nikolai. Fakturanr. ID: 0Q13RBX3SSAS4F."/>
    <n v="-388"/>
    <s v="NOK"/>
    <n v="-388"/>
    <m/>
    <s v="6958.48"/>
  </r>
  <r>
    <n v="500474"/>
    <n v="2025"/>
    <s v="Direkte betaling med ekstern ID TR459708004 er gjennomført og bokført."/>
    <d v="2025-04-08T00:00:00"/>
    <m/>
    <x v="36"/>
    <x v="36"/>
    <m/>
    <m/>
    <n v="20290"/>
    <s v="Matias Brannsten"/>
    <m/>
    <m/>
    <x v="5"/>
    <x v="5"/>
    <m/>
    <m/>
    <m/>
    <m/>
    <n v="0"/>
    <s v="Ingen avgiftsbehandling"/>
    <s v="Betaling: HOCKEY: Klubbdommerregning fra Matias Brannsten. Fakturanr. NDP2Z8LA3862TV."/>
    <n v="-388"/>
    <s v="NOK"/>
    <n v="-388"/>
    <m/>
    <s v="6570.48"/>
  </r>
  <r>
    <n v="500475"/>
    <n v="2025"/>
    <s v="Direkte betaling med ekstern ID TR459708005 er gjennomført og bokført."/>
    <d v="2025-04-08T00:00:00"/>
    <m/>
    <x v="36"/>
    <x v="36"/>
    <m/>
    <m/>
    <n v="20364"/>
    <s v="Oscar Lynaas Meek"/>
    <m/>
    <m/>
    <x v="5"/>
    <x v="5"/>
    <m/>
    <m/>
    <m/>
    <m/>
    <n v="0"/>
    <s v="Ingen avgiftsbehandling"/>
    <s v="Betaling: HOCKEY: Klubbdommerregning fra Oscar Lynaas Meek. Fakturanr. 32U1VT8XBH49WH."/>
    <n v="-388"/>
    <s v="NOK"/>
    <n v="-388"/>
    <m/>
    <s v="6182.48"/>
  </r>
  <r>
    <n v="500476"/>
    <n v="2025"/>
    <s v="Direkte betaling med ekstern ID TR459708006 er gjennomført og bokført."/>
    <d v="2025-04-08T00:00:00"/>
    <m/>
    <x v="36"/>
    <x v="36"/>
    <m/>
    <m/>
    <n v="20192"/>
    <s v="Sebastian Bjune"/>
    <m/>
    <m/>
    <x v="5"/>
    <x v="5"/>
    <m/>
    <m/>
    <m/>
    <m/>
    <n v="0"/>
    <s v="Ingen avgiftsbehandling"/>
    <s v="Betaling: HOCKEY: Klubbdommerregning fra Sebastian Bjune. Fakturanr. E3X2361C2YB1T0."/>
    <n v="-388"/>
    <s v="NOK"/>
    <n v="-388"/>
    <m/>
    <s v="5794.48"/>
  </r>
  <r>
    <n v="500477"/>
    <n v="2025"/>
    <s v="Direkte betaling med ekstern ID TR459708007 er gjennomført og bokført."/>
    <d v="2025-04-08T00:00:00"/>
    <m/>
    <x v="36"/>
    <x v="36"/>
    <m/>
    <m/>
    <n v="20435"/>
    <s v="Fredrik Aatlo"/>
    <m/>
    <m/>
    <x v="5"/>
    <x v="5"/>
    <m/>
    <m/>
    <m/>
    <m/>
    <n v="0"/>
    <s v="Ingen avgiftsbehandling"/>
    <s v="Betaling: HOCKEY: Klubbdommerregning fra Fredrik Aatlo. Fakturanr. IT6QWL3DB84FZU."/>
    <n v="-388"/>
    <s v="NOK"/>
    <n v="-388"/>
    <m/>
    <s v="5406.48"/>
  </r>
  <r>
    <n v="572"/>
    <n v="2025"/>
    <m/>
    <d v="2025-04-08T00:00:00"/>
    <m/>
    <x v="36"/>
    <x v="36"/>
    <n v="10031"/>
    <s v="Vipps AS"/>
    <m/>
    <m/>
    <m/>
    <m/>
    <x v="0"/>
    <x v="0"/>
    <m/>
    <m/>
    <m/>
    <m/>
    <n v="0"/>
    <s v="Ingen avgiftsbehandling"/>
    <m/>
    <n v="85.76"/>
    <s v="NOK"/>
    <n v="85.76"/>
    <m/>
    <s v="5492.24"/>
  </r>
  <r>
    <n v="572"/>
    <n v="2025"/>
    <m/>
    <d v="2025-04-08T00:00:00"/>
    <m/>
    <x v="36"/>
    <x v="36"/>
    <n v="10031"/>
    <s v="Vipps AS"/>
    <m/>
    <m/>
    <m/>
    <m/>
    <x v="0"/>
    <x v="0"/>
    <m/>
    <m/>
    <m/>
    <m/>
    <n v="0"/>
    <s v="Ingen avgiftsbehandling"/>
    <m/>
    <n v="23.38"/>
    <s v="NOK"/>
    <n v="23.38"/>
    <m/>
    <s v="5515.62"/>
  </r>
  <r>
    <n v="572"/>
    <n v="2025"/>
    <m/>
    <d v="2025-04-09T00:00:00"/>
    <m/>
    <x v="36"/>
    <x v="36"/>
    <n v="10031"/>
    <s v="Vipps AS"/>
    <m/>
    <m/>
    <m/>
    <m/>
    <x v="0"/>
    <x v="0"/>
    <m/>
    <m/>
    <m/>
    <m/>
    <n v="0"/>
    <s v="Ingen avgiftsbehandling"/>
    <m/>
    <n v="23.38"/>
    <s v="NOK"/>
    <n v="23.38"/>
    <m/>
    <s v="5539.00"/>
  </r>
  <r>
    <n v="572"/>
    <n v="2025"/>
    <m/>
    <d v="2025-04-10T00:00:00"/>
    <m/>
    <x v="36"/>
    <x v="36"/>
    <n v="10031"/>
    <s v="Vipps AS"/>
    <m/>
    <m/>
    <m/>
    <m/>
    <x v="0"/>
    <x v="0"/>
    <m/>
    <m/>
    <m/>
    <m/>
    <n v="0"/>
    <s v="Ingen avgiftsbehandling"/>
    <m/>
    <n v="28.25"/>
    <s v="NOK"/>
    <n v="28.25"/>
    <m/>
    <s v="5567.25"/>
  </r>
  <r>
    <n v="572"/>
    <n v="2025"/>
    <m/>
    <d v="2025-04-14T00:00:00"/>
    <m/>
    <x v="36"/>
    <x v="36"/>
    <n v="10031"/>
    <s v="Vipps AS"/>
    <m/>
    <m/>
    <m/>
    <m/>
    <x v="0"/>
    <x v="0"/>
    <m/>
    <m/>
    <m/>
    <m/>
    <n v="0"/>
    <s v="Ingen avgiftsbehandling"/>
    <m/>
    <n v="28.25"/>
    <s v="NOK"/>
    <n v="28.25"/>
    <m/>
    <s v="5595.50"/>
  </r>
  <r>
    <n v="500490"/>
    <n v="2025"/>
    <s v="Direkte betaling med ekstern ID TR459166368 er gjennomført og bokført."/>
    <d v="2025-04-15T00:00:00"/>
    <m/>
    <x v="36"/>
    <x v="36"/>
    <m/>
    <m/>
    <n v="20004"/>
    <s v="Talkmore AS"/>
    <m/>
    <m/>
    <x v="5"/>
    <x v="5"/>
    <m/>
    <m/>
    <m/>
    <m/>
    <n v="0"/>
    <s v="Ingen avgiftsbehandling"/>
    <s v="Betaling: Faktura nummer 55924268 fra Talkmore AS. Fakturanr. 55924268."/>
    <n v="-739.41"/>
    <s v="NOK"/>
    <n v="-739.41"/>
    <m/>
    <s v="4856.09"/>
  </r>
  <r>
    <n v="572"/>
    <n v="2025"/>
    <m/>
    <d v="2025-04-15T00:00:00"/>
    <m/>
    <x v="36"/>
    <x v="36"/>
    <n v="10031"/>
    <s v="Vipps AS"/>
    <m/>
    <m/>
    <m/>
    <m/>
    <x v="0"/>
    <x v="0"/>
    <m/>
    <m/>
    <m/>
    <m/>
    <n v="0"/>
    <s v="Ingen avgiftsbehandling"/>
    <m/>
    <n v="1626.69"/>
    <s v="NOK"/>
    <n v="1626.69"/>
    <m/>
    <s v="6482.78"/>
  </r>
  <r>
    <n v="572"/>
    <n v="2025"/>
    <m/>
    <d v="2025-04-15T00:00:00"/>
    <m/>
    <x v="36"/>
    <x v="36"/>
    <n v="10031"/>
    <s v="Vipps AS"/>
    <m/>
    <m/>
    <m/>
    <m/>
    <x v="0"/>
    <x v="0"/>
    <m/>
    <m/>
    <m/>
    <m/>
    <n v="0"/>
    <s v="Ingen avgiftsbehandling"/>
    <m/>
    <n v="28.25"/>
    <s v="NOK"/>
    <n v="28.25"/>
    <m/>
    <s v="6511.03"/>
  </r>
  <r>
    <n v="500496"/>
    <n v="2025"/>
    <s v="Direkte betaling med ekstern ID TR463380684 er gjennomført og bokført."/>
    <d v="2025-04-22T00:00:00"/>
    <m/>
    <x v="36"/>
    <x v="36"/>
    <m/>
    <m/>
    <n v="20238"/>
    <s v="Nihf Region Viken Vest"/>
    <m/>
    <m/>
    <x v="5"/>
    <x v="5"/>
    <m/>
    <m/>
    <m/>
    <m/>
    <n v="0"/>
    <s v="Ingen avgiftsbehandling"/>
    <s v="Betaling: HOCKEY: Faktura nummer 736 fra NIHF Region Viken Vest. Fakturanr. 736."/>
    <n v="-2000"/>
    <s v="NOK"/>
    <n v="-2000"/>
    <m/>
    <s v="4511.03"/>
  </r>
  <r>
    <n v="500497"/>
    <n v="2025"/>
    <s v="Direkte betaling med ekstern ID TR463380682 er gjennomført og bokført."/>
    <d v="2025-04-22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385 fra AS Bærum Ishall. Fakturanr. 6385."/>
    <n v="-3000"/>
    <s v="NOK"/>
    <n v="-3000"/>
    <m/>
    <s v="1511.03"/>
  </r>
  <r>
    <n v="500500"/>
    <n v="2025"/>
    <s v="Direkte betaling med ekstern ID TR459166369 er gjennomført og bokført."/>
    <d v="2025-04-22T00:00:00"/>
    <m/>
    <x v="36"/>
    <x v="36"/>
    <m/>
    <m/>
    <n v="20083"/>
    <s v="Fygi AS"/>
    <m/>
    <m/>
    <x v="5"/>
    <x v="5"/>
    <m/>
    <m/>
    <m/>
    <m/>
    <n v="0"/>
    <s v="Ingen avgiftsbehandling"/>
    <s v="Betaling: Faktura nummer 10247 fra Fygi AS. Fakturanr. 10247."/>
    <n v="-248.75"/>
    <s v="NOK"/>
    <n v="-248.75"/>
    <m/>
    <s v="1262.28"/>
  </r>
  <r>
    <n v="572"/>
    <n v="2025"/>
    <m/>
    <d v="2025-04-23T00:00:00"/>
    <m/>
    <x v="36"/>
    <x v="36"/>
    <n v="10031"/>
    <s v="Vipps AS"/>
    <m/>
    <m/>
    <m/>
    <m/>
    <x v="0"/>
    <x v="0"/>
    <m/>
    <m/>
    <m/>
    <m/>
    <n v="0"/>
    <s v="Ingen avgiftsbehandling"/>
    <m/>
    <n v="49.71"/>
    <s v="NOK"/>
    <n v="49.71"/>
    <m/>
    <s v="1311.99"/>
  </r>
  <r>
    <n v="572"/>
    <n v="2025"/>
    <m/>
    <d v="2025-04-23T00:00:00"/>
    <m/>
    <x v="36"/>
    <x v="36"/>
    <n v="10031"/>
    <s v="Vipps AS"/>
    <m/>
    <m/>
    <m/>
    <m/>
    <x v="0"/>
    <x v="0"/>
    <m/>
    <m/>
    <m/>
    <m/>
    <n v="0"/>
    <s v="Ingen avgiftsbehandling"/>
    <m/>
    <n v="47.75"/>
    <s v="NOK"/>
    <n v="47.75"/>
    <m/>
    <s v="1359.74"/>
  </r>
  <r>
    <n v="500506"/>
    <n v="2025"/>
    <s v="Direkte betaling med ekstern ID TR463380686 er gjennomført og bokført."/>
    <d v="2025-04-24T00:00:00"/>
    <m/>
    <x v="36"/>
    <x v="36"/>
    <m/>
    <m/>
    <n v="20369"/>
    <s v="Jonas Moe"/>
    <m/>
    <m/>
    <x v="5"/>
    <x v="5"/>
    <m/>
    <m/>
    <m/>
    <m/>
    <n v="0"/>
    <s v="Ingen avgiftsbehandling"/>
    <s v="Betaling: Grasrottrener 1  hockey"/>
    <n v="-2500"/>
    <s v="NOK"/>
    <n v="-2500"/>
    <m/>
    <s v="-1140.26"/>
  </r>
  <r>
    <n v="500507"/>
    <n v="2025"/>
    <s v="Direkte betaling med ekstern ID TR463380685 er gjennomført og bokført."/>
    <d v="2025-04-24T00:00:00"/>
    <m/>
    <x v="36"/>
    <x v="36"/>
    <m/>
    <m/>
    <n v="20238"/>
    <s v="Nihf Region Viken Vest"/>
    <m/>
    <m/>
    <x v="5"/>
    <x v="5"/>
    <m/>
    <m/>
    <m/>
    <m/>
    <n v="0"/>
    <s v="Ingen avgiftsbehandling"/>
    <s v="Betaling: HOCKEY?: Faktura nummer 758 fra NIHF Region Viken Vest. Fakturanr. 758."/>
    <n v="-2500"/>
    <s v="NOK"/>
    <n v="-2500"/>
    <m/>
    <s v="-3640.26"/>
  </r>
  <r>
    <n v="500508"/>
    <n v="2025"/>
    <s v="Direkte betaling med ekstern ID TR463380683 er gjennomført og bokført."/>
    <d v="2025-04-24T00:00:00"/>
    <m/>
    <x v="36"/>
    <x v="36"/>
    <m/>
    <m/>
    <n v="20238"/>
    <s v="Nihf Region Viken Vest"/>
    <m/>
    <m/>
    <x v="5"/>
    <x v="5"/>
    <m/>
    <m/>
    <m/>
    <m/>
    <n v="0"/>
    <s v="Ingen avgiftsbehandling"/>
    <s v="Betaling: HOCKEY: Faktura nummer 748 fra NIHF Region Viken Vest. Fakturanr. 748."/>
    <n v="-5250"/>
    <s v="NOK"/>
    <n v="-5250"/>
    <m/>
    <s v="-8890.26"/>
  </r>
  <r>
    <n v="500509"/>
    <n v="2025"/>
    <s v="Direkte betaling med ekstern ID TR463380681 er gjennomført og bokført."/>
    <d v="2025-04-24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394 fra AS Bærum Ishall. Fakturanr. 6394."/>
    <n v="-48301.25"/>
    <s v="NOK"/>
    <n v="-48301.25"/>
    <m/>
    <s v="-57191.51"/>
  </r>
  <r>
    <n v="572"/>
    <n v="2025"/>
    <m/>
    <d v="2025-04-24T00:00:00"/>
    <m/>
    <x v="36"/>
    <x v="36"/>
    <m/>
    <m/>
    <m/>
    <m/>
    <m/>
    <m/>
    <x v="0"/>
    <x v="0"/>
    <m/>
    <m/>
    <m/>
    <m/>
    <n v="0"/>
    <s v="Ingen avgiftsbehandling"/>
    <m/>
    <n v="65000"/>
    <s v="NOK"/>
    <n v="65000"/>
    <m/>
    <s v="7808.49"/>
  </r>
  <r>
    <n v="649"/>
    <n v="2025"/>
    <s v="Stripe"/>
    <d v="2025-04-24T00:00:00"/>
    <m/>
    <x v="36"/>
    <x v="36"/>
    <n v="10030"/>
    <s v="Stripe innbetalinger"/>
    <m/>
    <m/>
    <m/>
    <m/>
    <x v="0"/>
    <x v="0"/>
    <m/>
    <m/>
    <m/>
    <m/>
    <n v="0"/>
    <s v="Ingen avgiftsbehandling"/>
    <s v="Stripe"/>
    <n v="93091"/>
    <s v="NOK"/>
    <n v="93091"/>
    <m/>
    <s v="100899.49"/>
  </r>
  <r>
    <n v="649"/>
    <n v="2025"/>
    <s v="Stripe"/>
    <d v="2025-04-24T00:00:00"/>
    <m/>
    <x v="36"/>
    <x v="36"/>
    <n v="10030"/>
    <s v="Stripe innbetalinger"/>
    <m/>
    <m/>
    <m/>
    <m/>
    <x v="0"/>
    <x v="0"/>
    <m/>
    <m/>
    <m/>
    <m/>
    <n v="0"/>
    <s v="Ingen avgiftsbehandling"/>
    <s v="Stripe"/>
    <n v="32580"/>
    <s v="NOK"/>
    <n v="32580"/>
    <m/>
    <s v="133479.49"/>
  </r>
  <r>
    <n v="649"/>
    <n v="2025"/>
    <s v="Stripe"/>
    <d v="2025-04-24T00:00:00"/>
    <m/>
    <x v="36"/>
    <x v="36"/>
    <n v="10030"/>
    <s v="Stripe innbetalinger"/>
    <m/>
    <m/>
    <m/>
    <m/>
    <x v="0"/>
    <x v="0"/>
    <m/>
    <m/>
    <m/>
    <m/>
    <n v="0"/>
    <s v="Ingen avgiftsbehandling"/>
    <s v="Stripe"/>
    <n v="12000"/>
    <s v="NOK"/>
    <n v="12000"/>
    <m/>
    <s v="145479.49"/>
  </r>
  <r>
    <n v="938"/>
    <n v="2025"/>
    <n v="1923"/>
    <d v="2025-04-25T00:00:00"/>
    <m/>
    <x v="36"/>
    <x v="36"/>
    <n v="10031"/>
    <s v="Vipps AS"/>
    <m/>
    <m/>
    <m/>
    <m/>
    <x v="0"/>
    <x v="0"/>
    <m/>
    <m/>
    <m/>
    <m/>
    <n v="0"/>
    <s v="Ingen avgiftsbehandling"/>
    <n v="1923"/>
    <n v="98.44"/>
    <s v="NOK"/>
    <n v="98.44"/>
    <m/>
    <s v="145577.93"/>
  </r>
  <r>
    <n v="928"/>
    <n v="2025"/>
    <n v="1993"/>
    <d v="2025-04-29T00:00:00"/>
    <m/>
    <x v="36"/>
    <x v="36"/>
    <m/>
    <m/>
    <m/>
    <m/>
    <m/>
    <m/>
    <x v="0"/>
    <x v="0"/>
    <m/>
    <m/>
    <m/>
    <m/>
    <n v="0"/>
    <s v="Ingen avgiftsbehandling"/>
    <n v="1993"/>
    <n v="-40000"/>
    <s v="NOK"/>
    <n v="-40000"/>
    <m/>
    <s v="105577.93"/>
  </r>
  <r>
    <n v="938"/>
    <n v="2025"/>
    <n v="1923"/>
    <d v="2025-04-29T00:00:00"/>
    <m/>
    <x v="36"/>
    <x v="36"/>
    <n v="10031"/>
    <s v="Vipps AS"/>
    <m/>
    <m/>
    <m/>
    <m/>
    <x v="0"/>
    <x v="0"/>
    <m/>
    <m/>
    <m/>
    <m/>
    <n v="0"/>
    <s v="Ingen avgiftsbehandling"/>
    <n v="1923"/>
    <n v="4162.6899999999996"/>
    <s v="NOK"/>
    <n v="4162.6899999999996"/>
    <m/>
    <s v="109740.62"/>
  </r>
  <r>
    <n v="938"/>
    <n v="2025"/>
    <n v="1923"/>
    <d v="2025-04-29T00:00:00"/>
    <m/>
    <x v="36"/>
    <x v="36"/>
    <n v="10031"/>
    <s v="Vipps AS"/>
    <m/>
    <m/>
    <m/>
    <m/>
    <x v="0"/>
    <x v="0"/>
    <m/>
    <m/>
    <m/>
    <m/>
    <n v="0"/>
    <s v="Ingen avgiftsbehandling"/>
    <n v="1923"/>
    <n v="117.9"/>
    <s v="NOK"/>
    <n v="117.9"/>
    <m/>
    <s v="109858.52"/>
  </r>
  <r>
    <n v="938"/>
    <n v="2025"/>
    <n v="1923"/>
    <d v="2025-04-29T00:00:00"/>
    <m/>
    <x v="36"/>
    <x v="36"/>
    <n v="10031"/>
    <s v="Vipps AS"/>
    <m/>
    <m/>
    <m/>
    <m/>
    <x v="0"/>
    <x v="0"/>
    <m/>
    <m/>
    <m/>
    <m/>
    <n v="0"/>
    <s v="Ingen avgiftsbehandling"/>
    <n v="1923"/>
    <n v="80.89"/>
    <s v="NOK"/>
    <n v="80.89"/>
    <m/>
    <s v="109939.41"/>
  </r>
  <r>
    <n v="681"/>
    <n v="2025"/>
    <s v=": Minibussleie fotball A-lag"/>
    <d v="2025-04-30T00:00:00"/>
    <m/>
    <x v="36"/>
    <x v="36"/>
    <m/>
    <m/>
    <m/>
    <m/>
    <m/>
    <m/>
    <x v="5"/>
    <x v="5"/>
    <m/>
    <m/>
    <m/>
    <m/>
    <n v="0"/>
    <s v="Ingen avgiftsbehandling"/>
    <s v=": Minibussleie fotball A-lag"/>
    <n v="1370.8"/>
    <s v="NOK"/>
    <n v="1370.8"/>
    <m/>
    <s v="111310.21"/>
  </r>
  <r>
    <n v="938"/>
    <n v="2025"/>
    <n v="1923"/>
    <d v="2025-04-30T00:00:00"/>
    <m/>
    <x v="36"/>
    <x v="36"/>
    <n v="10031"/>
    <s v="Vipps AS"/>
    <m/>
    <m/>
    <m/>
    <m/>
    <x v="0"/>
    <x v="0"/>
    <m/>
    <m/>
    <m/>
    <m/>
    <n v="0"/>
    <s v="Ingen avgiftsbehandling"/>
    <n v="1923"/>
    <n v="76.010000000000005"/>
    <s v="NOK"/>
    <n v="76.010000000000005"/>
    <m/>
    <s v="111386.22"/>
  </r>
  <r>
    <n v="500521"/>
    <n v="2025"/>
    <s v="Direkte betaling med ekstern ID TR466568486 er gjennomført og bokført."/>
    <d v="2025-05-02T00:00:00"/>
    <m/>
    <x v="36"/>
    <x v="36"/>
    <m/>
    <m/>
    <n v="20357"/>
    <s v="Adene Othilie Bylund"/>
    <m/>
    <m/>
    <x v="5"/>
    <x v="5"/>
    <m/>
    <m/>
    <m/>
    <m/>
    <n v="0"/>
    <s v="Ingen avgiftsbehandling"/>
    <s v="Betaling: Hockey: Dommerregninger. Fakturanr. 67edaf368c0339389e0682f3."/>
    <n v="-436"/>
    <s v="NOK"/>
    <n v="-436"/>
    <m/>
    <s v="110950.22"/>
  </r>
  <r>
    <n v="500522"/>
    <n v="2025"/>
    <s v="Direkte betaling med ekstern ID TR466568485 er gjennomført og bokført."/>
    <d v="2025-05-02T00:00:00"/>
    <m/>
    <x v="36"/>
    <x v="36"/>
    <m/>
    <m/>
    <n v="20321"/>
    <s v="Joachim Aagaard"/>
    <m/>
    <m/>
    <x v="5"/>
    <x v="5"/>
    <m/>
    <m/>
    <m/>
    <m/>
    <n v="0"/>
    <s v="Ingen avgiftsbehandling"/>
    <s v="Betaling: Hockey: Dommerregninger. Fakturanr. 67ef6c858c0339389e0683b5."/>
    <n v="-895.3"/>
    <s v="NOK"/>
    <n v="-895.3"/>
    <m/>
    <s v="110054.92"/>
  </r>
  <r>
    <n v="500523"/>
    <n v="2025"/>
    <s v="Direkte betaling med ekstern ID TR466568479 er gjennomført og bokført."/>
    <d v="2025-05-02T00:00:00"/>
    <m/>
    <x v="36"/>
    <x v="36"/>
    <m/>
    <m/>
    <n v="20443"/>
    <s v="Julian Gotfredsen"/>
    <m/>
    <m/>
    <x v="5"/>
    <x v="5"/>
    <m/>
    <m/>
    <m/>
    <m/>
    <n v="0"/>
    <s v="Ingen avgiftsbehandling"/>
    <s v="Betaling: Hockey: Dommerregninger. Fakturanr. 67ed113c8c0339389e06826a."/>
    <n v="-910"/>
    <s v="NOK"/>
    <n v="-910"/>
    <m/>
    <s v="109144.92"/>
  </r>
  <r>
    <n v="500524"/>
    <n v="2025"/>
    <s v="Direkte betaling med ekstern ID TR466568477 er gjennomført og bokført."/>
    <d v="2025-05-02T00:00:00"/>
    <m/>
    <x v="36"/>
    <x v="36"/>
    <m/>
    <m/>
    <n v="20315"/>
    <s v="Nilda Victoria Gines"/>
    <m/>
    <m/>
    <x v="5"/>
    <x v="5"/>
    <m/>
    <m/>
    <m/>
    <m/>
    <n v="0"/>
    <s v="Ingen avgiftsbehandling"/>
    <s v="Betaling: HOCKEY: Dommerregninger Wildcats. Fakturanr. 67916bd1b104e312103ee4d6."/>
    <n v="-2102.9"/>
    <s v="NOK"/>
    <n v="-2102.9"/>
    <m/>
    <s v="107042.02"/>
  </r>
  <r>
    <n v="500562"/>
    <n v="2025"/>
    <s v="Direkte betaling med ekstern ID TR459166370 er gjennomført og bokført."/>
    <d v="2025-05-02T00:00:00"/>
    <m/>
    <x v="36"/>
    <x v="36"/>
    <m/>
    <m/>
    <n v="20009"/>
    <s v="Santander Consumer Bank As"/>
    <m/>
    <m/>
    <x v="5"/>
    <x v="5"/>
    <m/>
    <m/>
    <m/>
    <m/>
    <n v="0"/>
    <s v="Ingen avgiftsbehandling"/>
    <s v="Betaling: Faktura nummer 40859358 fra Santander Consumer Bank As. Fakturanr. 40859358."/>
    <n v="-11584.04"/>
    <s v="NOK"/>
    <n v="-11584.04"/>
    <m/>
    <s v="95457.98"/>
  </r>
  <r>
    <n v="500567"/>
    <n v="2025"/>
    <s v="Direkte betaling med ekstern ID TR466568480 er gjennomført og bokført."/>
    <d v="2025-05-02T00:00:00"/>
    <m/>
    <x v="36"/>
    <x v="36"/>
    <m/>
    <m/>
    <n v="20305"/>
    <s v="Derek Sheldon Henry"/>
    <m/>
    <m/>
    <x v="5"/>
    <x v="5"/>
    <m/>
    <m/>
    <m/>
    <m/>
    <n v="0"/>
    <s v="Ingen avgiftsbehandling"/>
    <s v="Betaling: Hockey: Dommerregninger"/>
    <n v="-1536"/>
    <s v="NOK"/>
    <n v="-1536"/>
    <m/>
    <s v="93921.98"/>
  </r>
  <r>
    <n v="500568"/>
    <n v="2025"/>
    <s v="Direkte betaling med ekstern ID TR466568478 er gjennomført og bokført."/>
    <d v="2025-05-02T00:00:00"/>
    <m/>
    <x v="36"/>
    <x v="36"/>
    <m/>
    <m/>
    <n v="20395"/>
    <s v="Tonje-Iren Fallo"/>
    <m/>
    <m/>
    <x v="5"/>
    <x v="5"/>
    <m/>
    <m/>
    <m/>
    <m/>
    <n v="0"/>
    <s v="Ingen avgiftsbehandling"/>
    <s v="Betaling: HOCKEY: Dommerregninger Wildcats. Fakturanr. 67de62bfbe78ee96e49d421f."/>
    <n v="-1384"/>
    <s v="NOK"/>
    <n v="-1384"/>
    <m/>
    <s v="92537.98"/>
  </r>
  <r>
    <n v="935"/>
    <n v="2025"/>
    <s v="kontoregulering"/>
    <d v="2025-05-02T00:00:00"/>
    <m/>
    <x v="36"/>
    <x v="36"/>
    <m/>
    <m/>
    <m/>
    <m/>
    <m/>
    <m/>
    <x v="0"/>
    <x v="0"/>
    <m/>
    <m/>
    <m/>
    <m/>
    <n v="0"/>
    <s v="Ingen avgiftsbehandling"/>
    <s v="kontoregulering"/>
    <n v="-92349"/>
    <s v="NOK"/>
    <n v="-92349"/>
    <m/>
    <s v="188.98"/>
  </r>
  <r>
    <n v="500574"/>
    <n v="2025"/>
    <s v="Direkte betaling med ekstern ID TR466568489 er gjennomført og bokført."/>
    <d v="2025-05-05T00:00:00"/>
    <m/>
    <x v="36"/>
    <x v="36"/>
    <m/>
    <m/>
    <n v="20270"/>
    <s v="Olander Andreas Fossen"/>
    <m/>
    <m/>
    <x v="5"/>
    <x v="5"/>
    <m/>
    <m/>
    <m/>
    <m/>
    <n v="0"/>
    <s v="Ingen avgiftsbehandling"/>
    <s v="Betaling: HOCKEY: Klubbdommerregning fra Olander Andreas Fossen. Fakturanr. SHAT3P8DCW71K8."/>
    <n v="-388"/>
    <s v="NOK"/>
    <n v="-388"/>
    <m/>
    <s v="-199.02"/>
  </r>
  <r>
    <n v="939"/>
    <n v="2025"/>
    <n v="1923"/>
    <d v="2025-05-05T00:00:00"/>
    <m/>
    <x v="36"/>
    <x v="36"/>
    <n v="10031"/>
    <s v="Vipps AS"/>
    <m/>
    <m/>
    <m/>
    <m/>
    <x v="0"/>
    <x v="0"/>
    <m/>
    <m/>
    <m/>
    <m/>
    <n v="0"/>
    <s v="Ingen avgiftsbehandling"/>
    <n v="1923"/>
    <n v="152.01"/>
    <s v="NOK"/>
    <n v="152.01"/>
    <m/>
    <s v="-47.01"/>
  </r>
  <r>
    <n v="939"/>
    <n v="2025"/>
    <n v="1923"/>
    <d v="2025-05-05T00:00:00"/>
    <m/>
    <x v="36"/>
    <x v="36"/>
    <n v="10031"/>
    <s v="Vipps AS"/>
    <m/>
    <m/>
    <m/>
    <m/>
    <x v="0"/>
    <x v="0"/>
    <m/>
    <m/>
    <m/>
    <m/>
    <n v="0"/>
    <s v="Ingen avgiftsbehandling"/>
    <n v="1923"/>
    <n v="110.13"/>
    <s v="NOK"/>
    <n v="110.13"/>
    <m/>
    <s v="63.12"/>
  </r>
  <r>
    <n v="500577"/>
    <n v="2025"/>
    <s v="Direkte betaling med ekstern ID TR466568482 er gjennomført og bokført."/>
    <d v="2025-05-06T00:00:00"/>
    <m/>
    <x v="36"/>
    <x v="36"/>
    <m/>
    <m/>
    <n v="20174"/>
    <s v="Lars Haakon Eriksson"/>
    <m/>
    <m/>
    <x v="5"/>
    <x v="5"/>
    <m/>
    <m/>
    <m/>
    <m/>
    <n v="0"/>
    <s v="Ingen avgiftsbehandling"/>
    <s v="Betaling: Hockey: Dommerregninger. Fakturanr. -67f2ab778c0339389e068760."/>
    <n v="-403.3"/>
    <s v="NOK"/>
    <n v="-403.3"/>
    <m/>
    <s v="-340.18"/>
  </r>
  <r>
    <n v="500578"/>
    <n v="2025"/>
    <s v="Direkte betaling med ekstern ID TR466568481 er gjennomført og bokført."/>
    <d v="2025-05-06T00:00:00"/>
    <m/>
    <x v="36"/>
    <x v="36"/>
    <m/>
    <m/>
    <n v="20430"/>
    <s v="Torkel Eng"/>
    <m/>
    <m/>
    <x v="5"/>
    <x v="5"/>
    <m/>
    <m/>
    <m/>
    <m/>
    <n v="0"/>
    <s v="Ingen avgiftsbehandling"/>
    <s v="Betaling: Hockey: Dommerregninger. Fakturanr. 67eef5ca8c0339389e068399."/>
    <n v="-1040"/>
    <s v="NOK"/>
    <n v="-1040"/>
    <m/>
    <s v="-1380.18"/>
  </r>
  <r>
    <n v="500579"/>
    <n v="2025"/>
    <s v="Direkte betaling med ekstern ID TR466568487 er gjennomført og bokført."/>
    <d v="2025-05-06T00:00:00"/>
    <m/>
    <x v="36"/>
    <x v="36"/>
    <m/>
    <m/>
    <n v="20318"/>
    <s v="Nikolai Chursin"/>
    <m/>
    <m/>
    <x v="5"/>
    <x v="5"/>
    <m/>
    <m/>
    <m/>
    <m/>
    <n v="0"/>
    <s v="Ingen avgiftsbehandling"/>
    <s v="Betaling: HOCKEY: Klubbdommerregning fra Nikolai. Fakturanr. 1CWYB4FF3M7FFT."/>
    <n v="-388"/>
    <s v="NOK"/>
    <n v="-388"/>
    <m/>
    <s v="-1768.18"/>
  </r>
  <r>
    <n v="500580"/>
    <n v="2025"/>
    <s v="Direkte betaling med ekstern ID TR466568492 er gjennomført og bokført."/>
    <d v="2025-05-06T00:00:00"/>
    <m/>
    <x v="36"/>
    <x v="36"/>
    <m/>
    <m/>
    <n v="20288"/>
    <s v="Joachim P Lund"/>
    <m/>
    <m/>
    <x v="5"/>
    <x v="5"/>
    <m/>
    <m/>
    <m/>
    <m/>
    <n v="0"/>
    <s v="Ingen avgiftsbehandling"/>
    <s v="Betaling: HOCKEY: Klubbdommerregning fra Joachim.p.lund. Fakturanr. 54BCBVTDGREV12."/>
    <n v="-388"/>
    <s v="NOK"/>
    <n v="-388"/>
    <m/>
    <s v="-2156.18"/>
  </r>
  <r>
    <n v="500581"/>
    <n v="2025"/>
    <s v="Direkte betaling med ekstern ID TR466568491 er gjennomført og bokført."/>
    <d v="2025-05-06T00:00:00"/>
    <m/>
    <x v="36"/>
    <x v="36"/>
    <m/>
    <m/>
    <n v="20435"/>
    <s v="Fredrik Aatlo"/>
    <m/>
    <m/>
    <x v="5"/>
    <x v="5"/>
    <m/>
    <m/>
    <m/>
    <m/>
    <n v="0"/>
    <s v="Ingen avgiftsbehandling"/>
    <s v="Betaling: HOCKEY: Klubbdommerregning fra Fredrik Aatlo. Fakturanr. 2WFKL5G7D62N65."/>
    <n v="-388"/>
    <s v="NOK"/>
    <n v="-388"/>
    <m/>
    <s v="-2544.18"/>
  </r>
  <r>
    <n v="500582"/>
    <n v="2025"/>
    <s v="Direkte betaling med ekstern ID TR466568490 er gjennomført og bokført."/>
    <d v="2025-05-06T00:00:00"/>
    <m/>
    <x v="36"/>
    <x v="36"/>
    <m/>
    <m/>
    <n v="20239"/>
    <s v="Jonathan Duesund"/>
    <m/>
    <m/>
    <x v="5"/>
    <x v="5"/>
    <m/>
    <m/>
    <m/>
    <m/>
    <n v="0"/>
    <s v="Ingen avgiftsbehandling"/>
    <s v="Betaling: HOCKEY: Klubbdommerregning fra Jonathan. Fakturanr. T7M3K1FL6QL9EJ."/>
    <n v="-388"/>
    <s v="NOK"/>
    <n v="-388"/>
    <m/>
    <s v="-2932.18"/>
  </r>
  <r>
    <n v="500583"/>
    <n v="2025"/>
    <s v="Direkte betaling med ekstern ID TR466568488 er gjennomført og bokført."/>
    <d v="2025-05-06T00:00:00"/>
    <m/>
    <x v="36"/>
    <x v="36"/>
    <m/>
    <m/>
    <n v="20228"/>
    <s v="Timian Fossen"/>
    <m/>
    <m/>
    <x v="5"/>
    <x v="5"/>
    <m/>
    <m/>
    <m/>
    <m/>
    <n v="0"/>
    <s v="Ingen avgiftsbehandling"/>
    <s v="Betaling: HOCKEY: Klubbdommerregning fra Timian Severin Fossen. Fakturanr. QKW137EC7KL64R."/>
    <n v="-388"/>
    <s v="NOK"/>
    <n v="-388"/>
    <m/>
    <s v="-3320.18"/>
  </r>
  <r>
    <n v="500584"/>
    <n v="2025"/>
    <s v="Direkte betaling med ekstern ID TR466568483 er gjennomført og bokført."/>
    <d v="2025-05-06T00:00:00"/>
    <m/>
    <x v="36"/>
    <x v="36"/>
    <m/>
    <m/>
    <n v="20242"/>
    <s v="Ola Smith Monge"/>
    <m/>
    <m/>
    <x v="5"/>
    <x v="5"/>
    <m/>
    <m/>
    <m/>
    <m/>
    <n v="0"/>
    <s v="Ingen avgiftsbehandling"/>
    <s v="Betaling: Hockey: Dommerregninger"/>
    <n v="-710"/>
    <s v="NOK"/>
    <n v="-710"/>
    <m/>
    <s v="-4030.18"/>
  </r>
  <r>
    <n v="500585"/>
    <n v="2025"/>
    <s v="Direkte betaling med ekstern ID TR466568484 er gjennomført og bokført."/>
    <d v="2025-05-06T00:00:00"/>
    <m/>
    <x v="36"/>
    <x v="36"/>
    <m/>
    <m/>
    <n v="20389"/>
    <s v="Dmitrij magnussen"/>
    <m/>
    <m/>
    <x v="5"/>
    <x v="5"/>
    <m/>
    <m/>
    <m/>
    <m/>
    <n v="0"/>
    <s v="Ingen avgiftsbehandling"/>
    <s v="Betaling: Hockey: Dommerregninger. Fakturanr. 67fabe96964911bfaac182e0."/>
    <n v="-428"/>
    <s v="NOK"/>
    <n v="-428"/>
    <m/>
    <s v="-4458.18"/>
  </r>
  <r>
    <n v="912"/>
    <n v="2025"/>
    <n v="1912"/>
    <d v="2025-05-06T00:00:00"/>
    <m/>
    <x v="36"/>
    <x v="36"/>
    <m/>
    <m/>
    <m/>
    <m/>
    <m/>
    <m/>
    <x v="0"/>
    <x v="0"/>
    <m/>
    <m/>
    <m/>
    <m/>
    <n v="0"/>
    <s v="Ingen avgiftsbehandling"/>
    <n v="1912"/>
    <n v="20000"/>
    <s v="NOK"/>
    <n v="20000"/>
    <m/>
    <s v="15541.82"/>
  </r>
  <r>
    <n v="920"/>
    <n v="2025"/>
    <n v="1949"/>
    <d v="2025-05-06T00:00:00"/>
    <m/>
    <x v="36"/>
    <x v="36"/>
    <m/>
    <m/>
    <m/>
    <m/>
    <m/>
    <m/>
    <x v="0"/>
    <x v="0"/>
    <m/>
    <m/>
    <m/>
    <m/>
    <n v="0"/>
    <s v="Ingen avgiftsbehandling"/>
    <n v="1949"/>
    <n v="1071"/>
    <s v="NOK"/>
    <n v="1071"/>
    <m/>
    <s v="16612.82"/>
  </r>
  <r>
    <n v="939"/>
    <n v="2025"/>
    <n v="1923"/>
    <d v="2025-05-06T00:00:00"/>
    <m/>
    <x v="36"/>
    <x v="36"/>
    <n v="10031"/>
    <s v="Vipps AS"/>
    <m/>
    <m/>
    <m/>
    <m/>
    <x v="0"/>
    <x v="0"/>
    <m/>
    <m/>
    <m/>
    <m/>
    <n v="0"/>
    <s v="Ingen avgiftsbehandling"/>
    <n v="1923"/>
    <n v="28.25"/>
    <s v="NOK"/>
    <n v="28.25"/>
    <m/>
    <s v="16641.07"/>
  </r>
  <r>
    <n v="1310"/>
    <n v="2025"/>
    <s v="Alexander Grimstad"/>
    <d v="2025-05-06T00:00:00"/>
    <m/>
    <x v="36"/>
    <x v="36"/>
    <m/>
    <m/>
    <m/>
    <m/>
    <n v="1339"/>
    <s v="Alexander Grimstvedt"/>
    <x v="5"/>
    <x v="5"/>
    <m/>
    <m/>
    <m/>
    <m/>
    <n v="0"/>
    <s v="Ingen avgiftsbehandling"/>
    <s v="Alexander Grimstad"/>
    <n v="-14000"/>
    <s v="NOK"/>
    <n v="-14000"/>
    <m/>
    <s v="2641.07"/>
  </r>
  <r>
    <n v="500587"/>
    <n v="2025"/>
    <s v="Direkte betaling med ekstern ID TR466568493 er gjennomført og bokført."/>
    <d v="2025-05-07T00:00:00"/>
    <m/>
    <x v="36"/>
    <x v="36"/>
    <m/>
    <m/>
    <n v="20444"/>
    <s v="Ringerike Ishockeyklubb"/>
    <m/>
    <m/>
    <x v="5"/>
    <x v="5"/>
    <m/>
    <m/>
    <m/>
    <m/>
    <n v="0"/>
    <s v="Ingen avgiftsbehandling"/>
    <s v="Betaling: Fwd: Videresend: Faktura 13563 fra Ringerike Ishockeyklubb. Fakturanr. 13563."/>
    <n v="-4500"/>
    <s v="NOK"/>
    <n v="-4500"/>
    <m/>
    <s v="-1858.93"/>
  </r>
  <r>
    <n v="939"/>
    <n v="2025"/>
    <n v="1923"/>
    <d v="2025-05-07T00:00:00"/>
    <m/>
    <x v="36"/>
    <x v="36"/>
    <n v="10031"/>
    <s v="Vipps AS"/>
    <m/>
    <m/>
    <m/>
    <m/>
    <x v="0"/>
    <x v="0"/>
    <m/>
    <m/>
    <m/>
    <m/>
    <n v="0"/>
    <s v="Ingen avgiftsbehandling"/>
    <n v="1923"/>
    <n v="23.38"/>
    <s v="NOK"/>
    <n v="23.38"/>
    <m/>
    <s v="-1835.55"/>
  </r>
  <r>
    <n v="947"/>
    <n v="2025"/>
    <n v="1923"/>
    <d v="2025-05-07T00:00:00"/>
    <m/>
    <x v="36"/>
    <x v="36"/>
    <n v="10030"/>
    <s v="Stripe innbetalinger"/>
    <m/>
    <m/>
    <m/>
    <m/>
    <x v="0"/>
    <x v="0"/>
    <m/>
    <m/>
    <m/>
    <m/>
    <n v="0"/>
    <s v="Ingen avgiftsbehandling"/>
    <n v="1923"/>
    <n v="46463"/>
    <s v="NOK"/>
    <n v="46463"/>
    <m/>
    <s v="44627.45"/>
  </r>
  <r>
    <n v="935"/>
    <n v="2025"/>
    <s v="kontoregulering"/>
    <d v="2025-05-08T00:00:00"/>
    <m/>
    <x v="36"/>
    <x v="36"/>
    <m/>
    <m/>
    <m/>
    <m/>
    <m/>
    <m/>
    <x v="0"/>
    <x v="0"/>
    <m/>
    <m/>
    <m/>
    <m/>
    <n v="0"/>
    <s v="Ingen avgiftsbehandling"/>
    <s v="kontoregulering"/>
    <n v="14550"/>
    <s v="NOK"/>
    <n v="14550"/>
    <m/>
    <s v="59177.45"/>
  </r>
  <r>
    <n v="939"/>
    <n v="2025"/>
    <n v="1923"/>
    <d v="2025-05-08T00:00:00"/>
    <m/>
    <x v="36"/>
    <x v="36"/>
    <n v="10031"/>
    <s v="Vipps AS"/>
    <m/>
    <m/>
    <m/>
    <m/>
    <x v="0"/>
    <x v="0"/>
    <m/>
    <m/>
    <m/>
    <m/>
    <n v="0"/>
    <s v="Ingen avgiftsbehandling"/>
    <n v="1923"/>
    <n v="28.25"/>
    <s v="NOK"/>
    <n v="28.25"/>
    <m/>
    <s v="59205.70"/>
  </r>
  <r>
    <n v="500588"/>
    <n v="2025"/>
    <s v="Direkte betaling med ekstern ID TR466568495 er gjennomført og bokført."/>
    <d v="2025-05-09T00:00:00"/>
    <m/>
    <x v="36"/>
    <x v="36"/>
    <m/>
    <m/>
    <n v="20268"/>
    <s v="Jar Isforum AS"/>
    <m/>
    <m/>
    <x v="5"/>
    <x v="5"/>
    <m/>
    <m/>
    <m/>
    <m/>
    <n v="0"/>
    <s v="Ingen avgiftsbehandling"/>
    <s v="Betaling: Faktura nummer 11293 fra Jar Isforum AS. Fakturanr. 11293."/>
    <n v="-5667"/>
    <s v="NOK"/>
    <n v="-5667"/>
    <m/>
    <s v="53538.70"/>
  </r>
  <r>
    <n v="500589"/>
    <n v="2025"/>
    <s v="Direkte betaling med ekstern ID TR466568494 er gjennomført og bokført."/>
    <d v="2025-05-09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401 fra AS Bærum Ishall. Fakturanr. 6401."/>
    <n v="-775"/>
    <s v="NOK"/>
    <n v="-775"/>
    <m/>
    <s v="52763.70"/>
  </r>
  <r>
    <n v="939"/>
    <n v="2025"/>
    <n v="1923"/>
    <d v="2025-05-09T00:00:00"/>
    <m/>
    <x v="36"/>
    <x v="36"/>
    <n v="10031"/>
    <s v="Vipps AS"/>
    <m/>
    <m/>
    <m/>
    <m/>
    <x v="0"/>
    <x v="0"/>
    <m/>
    <m/>
    <m/>
    <m/>
    <n v="0"/>
    <s v="Ingen avgiftsbehandling"/>
    <n v="1923"/>
    <n v="219.27"/>
    <s v="NOK"/>
    <n v="219.27"/>
    <m/>
    <s v="52982.97"/>
  </r>
  <r>
    <n v="500590"/>
    <n v="2025"/>
    <s v="Direkte betaling med ekstern ID TR466568496 er gjennomført og bokført."/>
    <d v="2025-05-12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409 fra AS Bærum Ishall. Fakturanr. 6409."/>
    <n v="-3000"/>
    <s v="NOK"/>
    <n v="-3000"/>
    <m/>
    <s v="49982.97"/>
  </r>
  <r>
    <n v="500591"/>
    <n v="2025"/>
    <s v="Direkte betaling med ekstern ID TR466568497 er gjennomført og bokført."/>
    <d v="2025-05-12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403 fra AS Bærum Ishall. Fakturanr. 6403."/>
    <n v="-35400"/>
    <s v="NOK"/>
    <n v="-35400"/>
    <m/>
    <s v="14582.97"/>
  </r>
  <r>
    <n v="939"/>
    <n v="2025"/>
    <n v="1923"/>
    <d v="2025-05-12T00:00:00"/>
    <m/>
    <x v="36"/>
    <x v="36"/>
    <n v="10031"/>
    <s v="Vipps AS"/>
    <m/>
    <m/>
    <m/>
    <m/>
    <x v="0"/>
    <x v="0"/>
    <m/>
    <m/>
    <m/>
    <m/>
    <n v="0"/>
    <s v="Ingen avgiftsbehandling"/>
    <n v="1923"/>
    <n v="388.06"/>
    <s v="NOK"/>
    <n v="388.06"/>
    <m/>
    <s v="14971.03"/>
  </r>
  <r>
    <n v="500607"/>
    <n v="2025"/>
    <s v="Direkte betaling med ekstern ID TR466568498 er gjennomført og bokført."/>
    <d v="2025-05-13T00:00:00"/>
    <m/>
    <x v="36"/>
    <x v="36"/>
    <m/>
    <m/>
    <n v="20115"/>
    <s v="Fremtind Service AS"/>
    <m/>
    <m/>
    <x v="5"/>
    <x v="5"/>
    <m/>
    <m/>
    <m/>
    <m/>
    <n v="0"/>
    <s v="Ingen avgiftsbehandling"/>
    <s v="Betaling: Faktura nummer 8026839737 fra Fremtind Service AS. Fakturanr. 8026839737."/>
    <n v="-560"/>
    <s v="NOK"/>
    <n v="-560"/>
    <m/>
    <s v="14411.03"/>
  </r>
  <r>
    <n v="851"/>
    <n v="2025"/>
    <s v="Betaling: Faktura nummer 1121 til Eiksmarka Ishockeyklubb (10039)"/>
    <d v="2025-05-13T00:00:00"/>
    <m/>
    <x v="36"/>
    <x v="36"/>
    <n v="10039"/>
    <s v="Eiksmarka Ishockeyklubb"/>
    <m/>
    <m/>
    <m/>
    <s v="Sofi Kulvik"/>
    <x v="5"/>
    <x v="5"/>
    <m/>
    <m/>
    <m/>
    <m/>
    <n v="0"/>
    <s v="Ingen avgiftsbehandling"/>
    <s v="Betaling: Faktura nummer 1121 til Eiksmarka Ishockeyklubb (10039)"/>
    <n v="2328"/>
    <s v="NOK"/>
    <n v="2328"/>
    <m/>
    <s v="16739.03"/>
  </r>
  <r>
    <n v="939"/>
    <n v="2025"/>
    <n v="1923"/>
    <d v="2025-05-13T00:00:00"/>
    <m/>
    <x v="36"/>
    <x v="36"/>
    <n v="10031"/>
    <s v="Vipps AS"/>
    <m/>
    <m/>
    <m/>
    <m/>
    <x v="0"/>
    <x v="0"/>
    <m/>
    <m/>
    <m/>
    <m/>
    <n v="0"/>
    <s v="Ingen avgiftsbehandling"/>
    <n v="1923"/>
    <n v="197.84"/>
    <s v="NOK"/>
    <n v="197.84"/>
    <m/>
    <s v="16936.87"/>
  </r>
  <r>
    <n v="500614"/>
    <n v="2025"/>
    <s v="Direkte betaling med ekstern ID TR470537036 er gjennomført og bokført."/>
    <d v="2025-05-14T00:00:00"/>
    <m/>
    <x v="36"/>
    <x v="36"/>
    <m/>
    <m/>
    <n v="20033"/>
    <s v="Norgesgruppen ASA"/>
    <m/>
    <m/>
    <x v="5"/>
    <x v="5"/>
    <m/>
    <m/>
    <m/>
    <m/>
    <n v="0"/>
    <s v="Ingen avgiftsbehandling"/>
    <s v="Betaling: HOCKEY: Regning 01475064. Fakturanr. 01475064."/>
    <n v="-5765.2"/>
    <s v="NOK"/>
    <n v="-5765.2"/>
    <m/>
    <s v="11171.67"/>
  </r>
  <r>
    <n v="500622"/>
    <n v="2025"/>
    <s v="Direkte betaling med ekstern ID TR470469376 er gjennomført og bokført."/>
    <d v="2025-05-15T00:00:00"/>
    <m/>
    <x v="36"/>
    <x v="36"/>
    <m/>
    <m/>
    <n v="20004"/>
    <s v="Talkmore AS"/>
    <m/>
    <m/>
    <x v="5"/>
    <x v="5"/>
    <m/>
    <m/>
    <m/>
    <m/>
    <n v="0"/>
    <s v="Ingen avgiftsbehandling"/>
    <s v="Betaling: Faktura nummer 56203722 fra Talkmore AS. Fakturanr. 56203722."/>
    <n v="-740.76"/>
    <s v="NOK"/>
    <n v="-740.76"/>
    <m/>
    <s v="10430.91"/>
  </r>
  <r>
    <n v="850"/>
    <n v="2025"/>
    <s v="Betaling: Faktura nummer 1122 til Jar Idrettslag (10023)"/>
    <d v="2025-05-15T00:00:00"/>
    <m/>
    <x v="36"/>
    <x v="36"/>
    <n v="10023"/>
    <s v="Jar Idrettslag"/>
    <m/>
    <m/>
    <m/>
    <m/>
    <x v="5"/>
    <x v="5"/>
    <m/>
    <m/>
    <m/>
    <m/>
    <n v="0"/>
    <s v="Ingen avgiftsbehandling"/>
    <s v="Betaling: Faktura nummer 1122 til Jar Idrettslag (10023)"/>
    <n v="7393.13"/>
    <s v="NOK"/>
    <n v="7393.13"/>
    <m/>
    <s v="17824.04"/>
  </r>
  <r>
    <n v="940"/>
    <n v="2025"/>
    <n v="1923"/>
    <d v="2025-05-15T00:00:00"/>
    <m/>
    <x v="36"/>
    <x v="36"/>
    <n v="10031"/>
    <s v="Vipps AS"/>
    <m/>
    <m/>
    <m/>
    <m/>
    <x v="0"/>
    <x v="0"/>
    <m/>
    <m/>
    <m/>
    <m/>
    <n v="0"/>
    <s v="Ingen avgiftsbehandling"/>
    <n v="1923"/>
    <n v="95.51"/>
    <s v="NOK"/>
    <n v="95.51"/>
    <m/>
    <s v="17919.55"/>
  </r>
  <r>
    <n v="500625"/>
    <n v="2025"/>
    <s v="Direkte betaling med ekstern ID TR470469377 er gjennomført og bokført."/>
    <d v="2025-05-16T00:00:00"/>
    <m/>
    <x v="36"/>
    <x v="36"/>
    <m/>
    <m/>
    <n v="20033"/>
    <s v="Norgesgruppen ASA"/>
    <m/>
    <m/>
    <x v="5"/>
    <x v="5"/>
    <m/>
    <m/>
    <m/>
    <m/>
    <n v="0"/>
    <s v="Ingen avgiftsbehandling"/>
    <s v="Betaling: HOCKEY: Regning 01507665. Fakturanr. 01507665."/>
    <n v="-5037.7299999999996"/>
    <s v="NOK"/>
    <n v="-5037.7299999999996"/>
    <m/>
    <s v="12881.82"/>
  </r>
  <r>
    <n v="922"/>
    <n v="2025"/>
    <n v="1952"/>
    <d v="2025-05-16T00:00:00"/>
    <m/>
    <x v="36"/>
    <x v="36"/>
    <m/>
    <m/>
    <m/>
    <m/>
    <m/>
    <m/>
    <x v="0"/>
    <x v="0"/>
    <m/>
    <m/>
    <m/>
    <m/>
    <n v="0"/>
    <s v="Ingen avgiftsbehandling"/>
    <n v="1952"/>
    <n v="14325"/>
    <s v="NOK"/>
    <n v="14325"/>
    <m/>
    <s v="27206.82"/>
  </r>
  <r>
    <n v="925"/>
    <n v="2025"/>
    <m/>
    <d v="2025-05-16T00:00:00"/>
    <m/>
    <x v="36"/>
    <x v="36"/>
    <m/>
    <m/>
    <m/>
    <m/>
    <m/>
    <m/>
    <x v="0"/>
    <x v="0"/>
    <m/>
    <m/>
    <m/>
    <m/>
    <n v="0"/>
    <s v="Ingen avgiftsbehandling"/>
    <m/>
    <n v="4500"/>
    <s v="NOK"/>
    <n v="4500"/>
    <m/>
    <s v="31706.82"/>
  </r>
  <r>
    <n v="929"/>
    <n v="2025"/>
    <n v="1994"/>
    <d v="2025-05-16T00:00:00"/>
    <m/>
    <x v="36"/>
    <x v="36"/>
    <m/>
    <m/>
    <m/>
    <m/>
    <m/>
    <m/>
    <x v="0"/>
    <x v="0"/>
    <m/>
    <m/>
    <m/>
    <m/>
    <n v="0"/>
    <s v="Ingen avgiftsbehandling"/>
    <n v="1994"/>
    <n v="6750"/>
    <s v="NOK"/>
    <n v="6750"/>
    <m/>
    <s v="38456.82"/>
  </r>
  <r>
    <n v="930"/>
    <n v="2025"/>
    <n v="1995"/>
    <d v="2025-05-16T00:00:00"/>
    <m/>
    <x v="36"/>
    <x v="36"/>
    <m/>
    <m/>
    <m/>
    <m/>
    <m/>
    <m/>
    <x v="0"/>
    <x v="0"/>
    <m/>
    <m/>
    <m/>
    <m/>
    <n v="0"/>
    <s v="Ingen avgiftsbehandling"/>
    <n v="1995"/>
    <n v="6750"/>
    <s v="NOK"/>
    <n v="6750"/>
    <m/>
    <s v="45206.82"/>
  </r>
  <r>
    <n v="933"/>
    <n v="2025"/>
    <n v="1938"/>
    <d v="2025-05-16T00:00:00"/>
    <m/>
    <x v="36"/>
    <x v="36"/>
    <m/>
    <m/>
    <m/>
    <m/>
    <m/>
    <m/>
    <x v="0"/>
    <x v="0"/>
    <m/>
    <m/>
    <m/>
    <m/>
    <n v="0"/>
    <s v="Ingen avgiftsbehandling"/>
    <n v="1938"/>
    <n v="4500"/>
    <s v="NOK"/>
    <n v="4500"/>
    <m/>
    <s v="49706.82"/>
  </r>
  <r>
    <n v="939"/>
    <n v="2025"/>
    <n v="1923"/>
    <d v="2025-05-16T00:00:00"/>
    <m/>
    <x v="36"/>
    <x v="36"/>
    <n v="10031"/>
    <s v="Vipps AS"/>
    <m/>
    <m/>
    <m/>
    <m/>
    <x v="0"/>
    <x v="0"/>
    <m/>
    <m/>
    <m/>
    <m/>
    <n v="0"/>
    <s v="Ingen avgiftsbehandling"/>
    <n v="1923"/>
    <n v="489.45"/>
    <s v="NOK"/>
    <n v="489.45"/>
    <m/>
    <s v="50196.27"/>
  </r>
  <r>
    <n v="913"/>
    <n v="2025"/>
    <n v="1924"/>
    <d v="2025-05-19T00:00:00"/>
    <m/>
    <x v="36"/>
    <x v="36"/>
    <m/>
    <m/>
    <m/>
    <m/>
    <m/>
    <m/>
    <x v="0"/>
    <x v="0"/>
    <m/>
    <m/>
    <m/>
    <m/>
    <n v="0"/>
    <s v="Ingen avgiftsbehandling"/>
    <n v="1924"/>
    <n v="157.19999999999999"/>
    <s v="NOK"/>
    <n v="157.19999999999999"/>
    <m/>
    <s v="50353.47"/>
  </r>
  <r>
    <n v="935"/>
    <n v="2025"/>
    <s v="kontoregulering"/>
    <d v="2025-05-19T00:00:00"/>
    <m/>
    <x v="36"/>
    <x v="36"/>
    <m/>
    <m/>
    <m/>
    <m/>
    <m/>
    <m/>
    <x v="0"/>
    <x v="0"/>
    <m/>
    <m/>
    <m/>
    <m/>
    <n v="0"/>
    <s v="Ingen avgiftsbehandling"/>
    <s v="kontoregulering"/>
    <n v="33695"/>
    <s v="NOK"/>
    <n v="33695"/>
    <m/>
    <s v="84048.47"/>
  </r>
  <r>
    <n v="939"/>
    <n v="2025"/>
    <n v="1923"/>
    <d v="2025-05-19T00:00:00"/>
    <m/>
    <x v="36"/>
    <x v="36"/>
    <n v="10031"/>
    <s v="Vipps AS"/>
    <m/>
    <m/>
    <m/>
    <m/>
    <x v="0"/>
    <x v="0"/>
    <m/>
    <m/>
    <m/>
    <m/>
    <n v="0"/>
    <s v="Ingen avgiftsbehandling"/>
    <n v="1923"/>
    <n v="28.25"/>
    <s v="NOK"/>
    <n v="28.25"/>
    <m/>
    <s v="84076.72"/>
  </r>
  <r>
    <n v="1293"/>
    <n v="2025"/>
    <s v="1923.pdf"/>
    <d v="2025-05-19T00:00:00"/>
    <m/>
    <x v="36"/>
    <x v="36"/>
    <m/>
    <m/>
    <m/>
    <m/>
    <m/>
    <m/>
    <x v="5"/>
    <x v="5"/>
    <m/>
    <m/>
    <m/>
    <m/>
    <n v="0"/>
    <s v="Ingen avgiftsbehandling"/>
    <s v="1923.pdf"/>
    <n v="2500"/>
    <s v="NOK"/>
    <n v="2500"/>
    <m/>
    <s v="86576.72"/>
  </r>
  <r>
    <n v="939"/>
    <n v="2025"/>
    <n v="1923"/>
    <d v="2025-05-21T00:00:00"/>
    <m/>
    <x v="36"/>
    <x v="36"/>
    <n v="10031"/>
    <s v="Vipps AS"/>
    <m/>
    <m/>
    <m/>
    <m/>
    <x v="0"/>
    <x v="0"/>
    <m/>
    <m/>
    <m/>
    <m/>
    <n v="0"/>
    <s v="Ingen avgiftsbehandling"/>
    <n v="1923"/>
    <n v="138.4"/>
    <s v="NOK"/>
    <n v="138.4"/>
    <m/>
    <s v="86715.12"/>
  </r>
  <r>
    <n v="939"/>
    <n v="2025"/>
    <n v="1923"/>
    <d v="2025-05-21T00:00:00"/>
    <m/>
    <x v="36"/>
    <x v="36"/>
    <n v="10031"/>
    <s v="Vipps AS"/>
    <m/>
    <m/>
    <m/>
    <m/>
    <x v="0"/>
    <x v="0"/>
    <m/>
    <m/>
    <m/>
    <m/>
    <n v="0"/>
    <s v="Ingen avgiftsbehandling"/>
    <n v="1923"/>
    <n v="84.76"/>
    <s v="NOK"/>
    <n v="84.76"/>
    <m/>
    <s v="86799.88"/>
  </r>
  <r>
    <n v="1060"/>
    <n v="2025"/>
    <s v="Betaling: Faktura nummer 1132 til Jar Idrettslag (10023)"/>
    <d v="2025-05-23T00:00:00"/>
    <m/>
    <x v="36"/>
    <x v="36"/>
    <n v="10023"/>
    <s v="Jar Idrettslag"/>
    <m/>
    <m/>
    <m/>
    <m/>
    <x v="5"/>
    <x v="5"/>
    <m/>
    <m/>
    <m/>
    <m/>
    <n v="0"/>
    <s v="Ingen avgiftsbehandling"/>
    <s v="Betaling: Faktura nummer 1132 til Jar Idrettslag (10023)"/>
    <n v="21100"/>
    <s v="NOK"/>
    <n v="21100"/>
    <m/>
    <s v="107899.88"/>
  </r>
  <r>
    <n v="1061"/>
    <n v="2025"/>
    <s v="Betaling: Faktura nummer 1129 til Jar Idrettslag (10023)"/>
    <d v="2025-05-23T00:00:00"/>
    <m/>
    <x v="36"/>
    <x v="36"/>
    <n v="10023"/>
    <s v="Jar Idrettslag"/>
    <m/>
    <m/>
    <m/>
    <m/>
    <x v="5"/>
    <x v="5"/>
    <m/>
    <m/>
    <m/>
    <m/>
    <n v="0"/>
    <s v="Ingen avgiftsbehandling"/>
    <s v="Betaling: Faktura nummer 1129 til Jar Idrettslag (10023)"/>
    <n v="19000"/>
    <s v="NOK"/>
    <n v="19000"/>
    <m/>
    <s v="126899.88"/>
  </r>
  <r>
    <n v="1153"/>
    <n v="2025"/>
    <s v="Vipps"/>
    <d v="2025-05-23T00:00:00"/>
    <m/>
    <x v="36"/>
    <x v="36"/>
    <n v="10031"/>
    <s v="Vipps AS"/>
    <m/>
    <m/>
    <m/>
    <m/>
    <x v="0"/>
    <x v="0"/>
    <m/>
    <m/>
    <m/>
    <m/>
    <n v="0"/>
    <s v="Ingen avgiftsbehandling"/>
    <s v="Vipps"/>
    <n v="346.04"/>
    <s v="NOK"/>
    <n v="346.04"/>
    <m/>
    <s v="127245.92"/>
  </r>
  <r>
    <n v="1153"/>
    <n v="2025"/>
    <s v="Vipps"/>
    <d v="2025-05-26T00:00:00"/>
    <m/>
    <x v="36"/>
    <x v="36"/>
    <n v="10031"/>
    <s v="Vipps AS"/>
    <m/>
    <m/>
    <m/>
    <m/>
    <x v="0"/>
    <x v="0"/>
    <m/>
    <m/>
    <m/>
    <m/>
    <n v="0"/>
    <s v="Ingen avgiftsbehandling"/>
    <s v="Vipps"/>
    <n v="28.25"/>
    <s v="NOK"/>
    <n v="28.25"/>
    <m/>
    <s v="127274.17"/>
  </r>
  <r>
    <n v="1153"/>
    <n v="2025"/>
    <s v="Vipps"/>
    <d v="2025-05-27T00:00:00"/>
    <m/>
    <x v="36"/>
    <x v="36"/>
    <n v="10031"/>
    <s v="Vipps AS"/>
    <m/>
    <m/>
    <m/>
    <m/>
    <x v="0"/>
    <x v="0"/>
    <m/>
    <m/>
    <m/>
    <m/>
    <n v="0"/>
    <s v="Ingen avgiftsbehandling"/>
    <s v="Vipps"/>
    <n v="147.13"/>
    <s v="NOK"/>
    <n v="147.13"/>
    <m/>
    <s v="127421.30"/>
  </r>
  <r>
    <n v="1059"/>
    <n v="2025"/>
    <s v="Betaling: Faktura nummer 1120 til Beauty Bozza AS (10076)"/>
    <d v="2025-05-28T00:00:00"/>
    <m/>
    <x v="36"/>
    <x v="36"/>
    <n v="10076"/>
    <s v="Beauty Bozza AS"/>
    <m/>
    <m/>
    <m/>
    <s v="Sofi Kulvik"/>
    <x v="5"/>
    <x v="5"/>
    <m/>
    <m/>
    <m/>
    <m/>
    <n v="0"/>
    <s v="Ingen avgiftsbehandling"/>
    <s v="Betaling: Faktura nummer 1120 til Beauty Bozza AS (10076)"/>
    <n v="9375"/>
    <s v="NOK"/>
    <n v="9375"/>
    <m/>
    <s v="136796.30"/>
  </r>
  <r>
    <n v="1153"/>
    <n v="2025"/>
    <s v="Vipps"/>
    <d v="2025-05-28T00:00:00"/>
    <m/>
    <x v="36"/>
    <x v="36"/>
    <n v="10031"/>
    <s v="Vipps AS"/>
    <m/>
    <m/>
    <m/>
    <m/>
    <x v="0"/>
    <x v="0"/>
    <m/>
    <m/>
    <m/>
    <m/>
    <n v="0"/>
    <s v="Ingen avgiftsbehandling"/>
    <s v="Vipps"/>
    <n v="115.97"/>
    <s v="NOK"/>
    <n v="115.97"/>
    <m/>
    <s v="136912.27"/>
  </r>
  <r>
    <n v="500653"/>
    <n v="2025"/>
    <s v="Direkte betaling med ekstern ID TR474749766 er gjennomført og bokført."/>
    <d v="2025-05-30T00:00:00"/>
    <m/>
    <x v="36"/>
    <x v="36"/>
    <m/>
    <m/>
    <n v="20479"/>
    <s v="Monica Døhl Martinsen"/>
    <m/>
    <m/>
    <x v="5"/>
    <x v="5"/>
    <m/>
    <m/>
    <m/>
    <m/>
    <n v="0"/>
    <s v="Ingen avgiftsbehandling"/>
    <s v="Betaling: HOCKEY: Tildeling IL Jutul -hockey- 24"/>
    <n v="-99.9"/>
    <s v="NOK"/>
    <n v="-99.9"/>
    <m/>
    <s v="136812.37"/>
  </r>
  <r>
    <n v="500656"/>
    <n v="2025"/>
    <s v="Direkte betaling med ekstern ID TR471202600 er gjennomført og bokført."/>
    <d v="2025-05-30T00:00:00"/>
    <m/>
    <x v="36"/>
    <x v="36"/>
    <m/>
    <m/>
    <n v="20083"/>
    <s v="Fygi AS"/>
    <m/>
    <m/>
    <x v="5"/>
    <x v="5"/>
    <m/>
    <m/>
    <m/>
    <m/>
    <n v="0"/>
    <s v="Ingen avgiftsbehandling"/>
    <s v="Betaling: Faktura nummer 10264 fra Fygi AS. Fakturanr. 10264."/>
    <n v="-248.75"/>
    <s v="NOK"/>
    <n v="-248.75"/>
    <m/>
    <s v="136563.62"/>
  </r>
  <r>
    <n v="1153"/>
    <n v="2025"/>
    <s v="Vipps"/>
    <d v="2025-05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232.89"/>
    <s v="NOK"/>
    <n v="232.89"/>
    <m/>
    <s v="136796.51"/>
  </r>
  <r>
    <n v="500658"/>
    <n v="2025"/>
    <s v="Direkte betaling med ekstern ID TR470469378 er gjennomført og bokført."/>
    <d v="2025-06-02T00:00:00"/>
    <m/>
    <x v="36"/>
    <x v="36"/>
    <m/>
    <m/>
    <n v="20009"/>
    <s v="Santander Consumer Bank As"/>
    <m/>
    <m/>
    <x v="5"/>
    <x v="5"/>
    <m/>
    <m/>
    <m/>
    <m/>
    <n v="0"/>
    <s v="Ingen avgiftsbehandling"/>
    <s v="Betaling: Faktura nummer 41166880 fra Santander Consumer Bank As. Fakturanr. 41166880."/>
    <n v="-11584.04"/>
    <s v="NOK"/>
    <n v="-11584.04"/>
    <m/>
    <s v="125212.47"/>
  </r>
  <r>
    <n v="1148"/>
    <n v="2025"/>
    <s v="kontoreguleringer"/>
    <d v="2025-06-02T00:00:00"/>
    <m/>
    <x v="36"/>
    <x v="36"/>
    <m/>
    <m/>
    <m/>
    <m/>
    <m/>
    <m/>
    <x v="0"/>
    <x v="0"/>
    <m/>
    <m/>
    <m/>
    <m/>
    <n v="0"/>
    <s v="Ingen avgiftsbehandling"/>
    <s v="kontoreguleringer"/>
    <n v="-7996.45"/>
    <s v="NOK"/>
    <n v="-7996.45"/>
    <m/>
    <s v="117216.02"/>
  </r>
  <r>
    <n v="1148"/>
    <n v="2025"/>
    <s v="kontoreguleringer"/>
    <d v="2025-06-02T00:00:00"/>
    <m/>
    <x v="36"/>
    <x v="36"/>
    <m/>
    <m/>
    <m/>
    <m/>
    <m/>
    <m/>
    <x v="0"/>
    <x v="0"/>
    <m/>
    <m/>
    <m/>
    <m/>
    <n v="0"/>
    <s v="Ingen avgiftsbehandling"/>
    <s v="kontoreguleringer"/>
    <n v="-55469.88"/>
    <s v="NOK"/>
    <n v="-55469.88"/>
    <m/>
    <s v="61746.14"/>
  </r>
  <r>
    <n v="1309"/>
    <n v="2025"/>
    <m/>
    <d v="2025-06-02T00:00:00"/>
    <m/>
    <x v="36"/>
    <x v="36"/>
    <m/>
    <m/>
    <m/>
    <m/>
    <m/>
    <m/>
    <x v="5"/>
    <x v="5"/>
    <m/>
    <m/>
    <m/>
    <m/>
    <n v="0"/>
    <s v="Ingen avgiftsbehandling"/>
    <s v="Daniel Åsnes Åsheim"/>
    <n v="-500"/>
    <s v="NOK"/>
    <n v="-500"/>
    <m/>
    <s v="61246.14"/>
  </r>
  <r>
    <n v="1309"/>
    <n v="2025"/>
    <m/>
    <d v="2025-06-02T00:00:00"/>
    <m/>
    <x v="36"/>
    <x v="36"/>
    <m/>
    <m/>
    <m/>
    <m/>
    <m/>
    <m/>
    <x v="5"/>
    <x v="5"/>
    <m/>
    <m/>
    <m/>
    <m/>
    <n v="0"/>
    <s v="Ingen avgiftsbehandling"/>
    <s v="Sawyer Depew"/>
    <n v="-3200"/>
    <s v="NOK"/>
    <n v="-3200"/>
    <m/>
    <s v="58046.14"/>
  </r>
  <r>
    <n v="500752"/>
    <n v="2025"/>
    <s v="Direkte betaling med ekstern ID TR476980452 er gjennomført og bokført."/>
    <d v="2025-06-06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422 fra AS Bærum Ishall. Fakturanr. 6422."/>
    <n v="-3000"/>
    <s v="NOK"/>
    <n v="-3000"/>
    <m/>
    <s v="55046.14"/>
  </r>
  <r>
    <n v="500753"/>
    <n v="2025"/>
    <s v="Direkte betaling med ekstern ID TR476980451 er gjennomført og bokført."/>
    <d v="2025-06-06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429 fra AS Bærum Ishall. Fakturanr. 6429."/>
    <n v="-15900"/>
    <s v="NOK"/>
    <n v="-15900"/>
    <m/>
    <s v="39146.14"/>
  </r>
  <r>
    <n v="500754"/>
    <n v="2025"/>
    <s v="Direkte betaling med ekstern ID TR476980450 er gjennomført og bokført."/>
    <d v="2025-06-06T00:00:00"/>
    <m/>
    <x v="36"/>
    <x v="36"/>
    <m/>
    <m/>
    <n v="20353"/>
    <s v="AS Bærum Ishall"/>
    <m/>
    <m/>
    <x v="5"/>
    <x v="5"/>
    <m/>
    <m/>
    <m/>
    <m/>
    <n v="0"/>
    <s v="Ingen avgiftsbehandling"/>
    <s v="Betaling: HOCKEY: Faktura 5.-25.5.Fakturanr. 006417."/>
    <n v="-62000"/>
    <s v="NOK"/>
    <n v="-62000"/>
    <m/>
    <s v="-22853.86"/>
  </r>
  <r>
    <n v="1058"/>
    <n v="2025"/>
    <s v="Betaling: Faktura nummer 1131 til AS Bærum Ishall (10037/20353)"/>
    <d v="2025-06-06T00:00:00"/>
    <m/>
    <x v="36"/>
    <x v="36"/>
    <n v="10037"/>
    <s v="AS Bærum Ishall"/>
    <m/>
    <m/>
    <m/>
    <s v="Sofi Kulvik"/>
    <x v="5"/>
    <x v="5"/>
    <m/>
    <m/>
    <m/>
    <m/>
    <n v="0"/>
    <s v="Ingen avgiftsbehandling"/>
    <s v="Betaling: Faktura nummer 1131 til AS Bærum Ishall (10037/20353)"/>
    <n v="53193"/>
    <s v="NOK"/>
    <n v="53193"/>
    <m/>
    <s v="30339.14"/>
  </r>
  <r>
    <n v="1057"/>
    <n v="2025"/>
    <s v="Betaling: Faktura nummer 1119 til Asker Og Bærum Steinimport AS (10009)"/>
    <d v="2025-06-10T00:00:00"/>
    <m/>
    <x v="36"/>
    <x v="36"/>
    <n v="10009"/>
    <s v="Asker Og Bærum Steinimport AS"/>
    <m/>
    <m/>
    <m/>
    <s v="Sofi Kulvik"/>
    <x v="5"/>
    <x v="5"/>
    <m/>
    <m/>
    <m/>
    <m/>
    <n v="0"/>
    <s v="Ingen avgiftsbehandling"/>
    <s v="Betaling: Faktura nummer 1119 til Asker Og Bærum Steinimport AS (10009)"/>
    <n v="11250"/>
    <s v="NOK"/>
    <n v="11250"/>
    <m/>
    <s v="41589.14"/>
  </r>
  <r>
    <n v="500766"/>
    <n v="2025"/>
    <s v="Direkte betaling med ekstern ID TR476980454 er gjennomført og bokført."/>
    <d v="2025-06-16T00:00:00"/>
    <m/>
    <x v="36"/>
    <x v="36"/>
    <m/>
    <m/>
    <n v="20238"/>
    <s v="Nihf Region Viken Vest"/>
    <m/>
    <m/>
    <x v="5"/>
    <x v="5"/>
    <m/>
    <m/>
    <m/>
    <m/>
    <n v="0"/>
    <s v="Ingen avgiftsbehandling"/>
    <s v="Betaling: HOCKEY: Faktura nummer 776 fra NIHF Region Viken Vest. Fakturanr. 776."/>
    <n v="-2000"/>
    <s v="NOK"/>
    <n v="-2000"/>
    <m/>
    <s v="39589.14"/>
  </r>
  <r>
    <n v="500767"/>
    <n v="2025"/>
    <s v="Direkte betaling med ekstern ID TR476980453 er gjennomført og bokført."/>
    <d v="2025-06-16T00:00:00"/>
    <m/>
    <x v="36"/>
    <x v="36"/>
    <m/>
    <m/>
    <n v="20238"/>
    <s v="Nihf Region Viken Vest"/>
    <m/>
    <m/>
    <x v="5"/>
    <x v="5"/>
    <m/>
    <m/>
    <m/>
    <m/>
    <n v="0"/>
    <s v="Ingen avgiftsbehandling"/>
    <s v="Betaling: HOCKEY: Faktura nummer 767 fra NIHF Region Viken Vest. Fakturanr. 767."/>
    <n v="-5650"/>
    <s v="NOK"/>
    <n v="-5650"/>
    <m/>
    <s v="33939.14"/>
  </r>
  <r>
    <n v="500771"/>
    <n v="2025"/>
    <s v="Direkte betaling med ekstern ID TR476980455 er gjennomført og bokført."/>
    <d v="2025-06-16T00:00:00"/>
    <m/>
    <x v="36"/>
    <x v="36"/>
    <m/>
    <m/>
    <n v="20004"/>
    <s v="Talkmore AS"/>
    <m/>
    <m/>
    <x v="5"/>
    <x v="5"/>
    <m/>
    <m/>
    <m/>
    <m/>
    <n v="0"/>
    <s v="Ingen avgiftsbehandling"/>
    <s v="Betaling: Faktura nummer 56487332 fra Talkmore AS. Fakturanr. 56487332."/>
    <n v="-273.75"/>
    <s v="NOK"/>
    <n v="-273.75"/>
    <m/>
    <s v="33665.39"/>
  </r>
  <r>
    <n v="500772"/>
    <n v="2025"/>
    <s v="Direkte betaling med ekstern ID TR476980457 er gjennomført og bokført."/>
    <d v="2025-06-16T00:00:00"/>
    <m/>
    <x v="36"/>
    <x v="36"/>
    <m/>
    <m/>
    <n v="20083"/>
    <s v="Fygi AS"/>
    <m/>
    <m/>
    <x v="5"/>
    <x v="5"/>
    <m/>
    <m/>
    <m/>
    <m/>
    <n v="0"/>
    <s v="Ingen avgiftsbehandling"/>
    <s v="Betaling: Faktura nummer 10289 fra Fygi AS. Fakturanr. 10289."/>
    <n v="-248.75"/>
    <s v="NOK"/>
    <n v="-248.75"/>
    <m/>
    <s v="33416.64"/>
  </r>
  <r>
    <n v="500773"/>
    <n v="2025"/>
    <s v="Direkte betaling med ekstern ID TR476980456 er gjennomført og bokført."/>
    <d v="2025-06-16T00:00:00"/>
    <m/>
    <x v="36"/>
    <x v="36"/>
    <m/>
    <m/>
    <n v="20033"/>
    <s v="Norgesgruppen ASA"/>
    <m/>
    <m/>
    <x v="5"/>
    <x v="5"/>
    <m/>
    <m/>
    <m/>
    <m/>
    <n v="0"/>
    <s v="Ingen avgiftsbehandling"/>
    <s v="Betaling: HOCKEY: Regning 61136010918920. Fakturanr. 61136010918920."/>
    <n v="-7054.16"/>
    <s v="NOK"/>
    <n v="-7054.16"/>
    <m/>
    <s v="26362.48"/>
  </r>
  <r>
    <n v="500779"/>
    <n v="2025"/>
    <s v="Direkte betaling med ekstern ID TR479750693 er gjennomført og bokført."/>
    <d v="2025-06-16T00:00:00"/>
    <m/>
    <x v="36"/>
    <x v="36"/>
    <m/>
    <m/>
    <n v="20238"/>
    <s v="Nihf Region Viken Vest"/>
    <m/>
    <m/>
    <x v="5"/>
    <x v="5"/>
    <m/>
    <m/>
    <m/>
    <m/>
    <n v="0"/>
    <s v="Ingen avgiftsbehandling"/>
    <s v="Betaling: HOCKEY: Faktura nummer 723 fra NIHF Region Viken Vest. Fakturanr. 723."/>
    <n v="-2000"/>
    <s v="NOK"/>
    <n v="-2000"/>
    <m/>
    <s v="24362.48"/>
  </r>
  <r>
    <n v="1211"/>
    <n v="2025"/>
    <s v="Emil"/>
    <d v="2025-06-17T00:00:00"/>
    <m/>
    <x v="36"/>
    <x v="36"/>
    <m/>
    <m/>
    <n v="20494"/>
    <s v="Emil VIdal Torgersen"/>
    <m/>
    <m/>
    <x v="0"/>
    <x v="0"/>
    <m/>
    <m/>
    <m/>
    <m/>
    <n v="0"/>
    <s v="Ingen avgiftsbehandling"/>
    <s v="Emil"/>
    <n v="-100"/>
    <s v="NOK"/>
    <n v="-100"/>
    <m/>
    <s v="24262.48"/>
  </r>
  <r>
    <n v="1056"/>
    <n v="2025"/>
    <s v="Betaling: Faktura nummer 1136 til Kiwi Norge AS -region Oslo sør (10081)"/>
    <d v="2025-06-19T00:00:00"/>
    <m/>
    <x v="36"/>
    <x v="36"/>
    <n v="10081"/>
    <s v="Kiwi Norge AS -region Oslo sør"/>
    <m/>
    <m/>
    <m/>
    <s v="Sofi Kulvik"/>
    <x v="5"/>
    <x v="5"/>
    <m/>
    <m/>
    <m/>
    <m/>
    <n v="0"/>
    <s v="Ingen avgiftsbehandling"/>
    <s v="Betaling: Faktura nummer 1136 til Kiwi Norge AS -region Oslo sør (10081)"/>
    <n v="9375"/>
    <s v="NOK"/>
    <n v="9375"/>
    <m/>
    <s v="33637.48"/>
  </r>
  <r>
    <n v="500792"/>
    <n v="2025"/>
    <s v="Direkte betaling med ekstern ID TR479590919 er gjennomført og bokført."/>
    <d v="2025-06-20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438 fra AS Bærum Ishall. Fakturanr. 6438."/>
    <n v="-37700"/>
    <s v="NOK"/>
    <n v="-37700"/>
    <m/>
    <s v="-4062.52"/>
  </r>
  <r>
    <n v="500794"/>
    <n v="2025"/>
    <s v="Direkte betaling med ekstern ID TR476980458 er gjennomført og bokført."/>
    <d v="2025-06-23T00:00:00"/>
    <m/>
    <x v="36"/>
    <x v="36"/>
    <m/>
    <m/>
    <n v="20094"/>
    <s v="Bærum Kommune"/>
    <m/>
    <m/>
    <x v="5"/>
    <x v="5"/>
    <m/>
    <m/>
    <m/>
    <m/>
    <n v="0"/>
    <s v="Ingen avgiftsbehandling"/>
    <s v="Betaling: Faktura nummer 70611430 fra Bærum Kommune. Fakturanr. 70611430."/>
    <n v="-600"/>
    <s v="NOK"/>
    <n v="-600"/>
    <m/>
    <s v="-4662.52"/>
  </r>
  <r>
    <n v="500801"/>
    <n v="2025"/>
    <s v="Direkte betaling med ekstern ID TR479750694 er gjennomført og bokført."/>
    <d v="2025-06-25T00:00:00"/>
    <m/>
    <x v="36"/>
    <x v="36"/>
    <m/>
    <m/>
    <n v="20238"/>
    <s v="Nihf Region Viken Vest"/>
    <m/>
    <m/>
    <x v="5"/>
    <x v="5"/>
    <m/>
    <m/>
    <m/>
    <m/>
    <n v="0"/>
    <s v="Ingen avgiftsbehandling"/>
    <s v="Betaling: HOCKEY, Faktura nummer 785 fra NIHF Region Viken Vest. Fakturanr. 785."/>
    <n v="-500"/>
    <s v="NOK"/>
    <n v="-500"/>
    <m/>
    <s v="-5162.52"/>
  </r>
  <r>
    <n v="500802"/>
    <n v="2025"/>
    <s v="Direkte betaling med ekstern ID TR479750695 er gjennomført og bokført."/>
    <d v="2025-06-25T00:00:00"/>
    <m/>
    <x v="36"/>
    <x v="36"/>
    <m/>
    <m/>
    <n v="20238"/>
    <s v="Nihf Region Viken Vest"/>
    <m/>
    <m/>
    <x v="5"/>
    <x v="5"/>
    <m/>
    <m/>
    <m/>
    <m/>
    <n v="0"/>
    <s v="Ingen avgiftsbehandling"/>
    <s v="Betaling: HOCKEY: Faktura nummer 790 fra NIHF Region Viken Vest. Fakturanr. 790."/>
    <n v="-29000"/>
    <s v="NOK"/>
    <n v="-29000"/>
    <m/>
    <s v="-34162.52"/>
  </r>
  <r>
    <n v="500810"/>
    <n v="2025"/>
    <s v="Direkte betaling med ekstern ID TR483418556 er gjennomført og bokført."/>
    <d v="2025-06-27T00:00:00"/>
    <m/>
    <x v="36"/>
    <x v="36"/>
    <m/>
    <m/>
    <n v="20372"/>
    <s v="Sigbjørn Nerhus"/>
    <m/>
    <m/>
    <x v="5"/>
    <x v="5"/>
    <m/>
    <m/>
    <m/>
    <m/>
    <n v="0"/>
    <s v="Ingen avgiftsbehandling"/>
    <s v="Betaling: HOCKEY: Svar: Dommerregning utestående Jutul i Bærum. Fakturanr. 673d1e4a5f2803aba00a0567."/>
    <n v="-1553"/>
    <s v="NOK"/>
    <n v="-1553"/>
    <m/>
    <s v="-35715.52"/>
  </r>
  <r>
    <n v="500812"/>
    <n v="2025"/>
    <s v="Direkte betaling med ekstern ID TR483418557 er gjennomført og bokført."/>
    <d v="2025-06-30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454 fra AS Bærum Ishall. Fakturanr. 6454."/>
    <n v="-2000"/>
    <s v="NOK"/>
    <n v="-2000"/>
    <m/>
    <s v="-37715.52"/>
  </r>
  <r>
    <n v="1151"/>
    <n v="2025"/>
    <s v="kontoreguleirng"/>
    <d v="2025-06-30T00:00:00"/>
    <m/>
    <x v="36"/>
    <x v="36"/>
    <m/>
    <m/>
    <m/>
    <m/>
    <m/>
    <m/>
    <x v="0"/>
    <x v="0"/>
    <m/>
    <m/>
    <m/>
    <m/>
    <n v="0"/>
    <s v="Ingen avgiftsbehandling"/>
    <s v="kontoreguleirng"/>
    <n v="12972"/>
    <s v="NOK"/>
    <n v="12972"/>
    <m/>
    <s v="-24743.52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280.64999999999998"/>
    <s v="NOK"/>
    <n v="280.64999999999998"/>
    <m/>
    <s v="-24462.87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33.130000000000003"/>
    <s v="NOK"/>
    <n v="33.130000000000003"/>
    <m/>
    <s v="-24429.74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124.76"/>
    <s v="NOK"/>
    <n v="124.76"/>
    <m/>
    <s v="-24304.98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440.67"/>
    <s v="NOK"/>
    <n v="440.67"/>
    <m/>
    <s v="-23864.31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57.51"/>
    <s v="NOK"/>
    <n v="57.51"/>
    <m/>
    <s v="-23806.80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84.75"/>
    <s v="NOK"/>
    <n v="84.75"/>
    <m/>
    <s v="-23722.05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51.66"/>
    <s v="NOK"/>
    <n v="51.66"/>
    <m/>
    <s v="-23670.39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29.47"/>
    <s v="NOK"/>
    <n v="29.47"/>
    <m/>
    <s v="-23640.92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427.8"/>
    <s v="NOK"/>
    <n v="427.8"/>
    <m/>
    <s v="-23213.12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307.89999999999998"/>
    <s v="NOK"/>
    <n v="307.89999999999998"/>
    <m/>
    <s v="-22905.22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49.12"/>
    <s v="NOK"/>
    <n v="49.12"/>
    <m/>
    <s v="-22856.10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28.25"/>
    <s v="NOK"/>
    <n v="28.25"/>
    <m/>
    <s v="-22827.85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198.77"/>
    <s v="NOK"/>
    <n v="198.77"/>
    <m/>
    <s v="-22629.08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23.38"/>
    <s v="NOK"/>
    <n v="23.38"/>
    <m/>
    <s v="-22605.70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326.52"/>
    <s v="NOK"/>
    <n v="326.52"/>
    <m/>
    <s v="-22279.18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28.25"/>
    <s v="NOK"/>
    <n v="28.25"/>
    <m/>
    <s v="-22250.93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606.19000000000005"/>
    <s v="NOK"/>
    <n v="606.19000000000005"/>
    <m/>
    <s v="-21644.74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80.88"/>
    <s v="NOK"/>
    <n v="80.88"/>
    <m/>
    <s v="-21563.86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28.25"/>
    <s v="NOK"/>
    <n v="28.25"/>
    <m/>
    <s v="-21535.61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25.33"/>
    <s v="NOK"/>
    <n v="25.33"/>
    <m/>
    <s v="-21510.28"/>
  </r>
  <r>
    <n v="1156"/>
    <n v="2025"/>
    <s v="Vipps"/>
    <d v="2025-06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52.63"/>
    <s v="NOK"/>
    <n v="52.63"/>
    <m/>
    <s v="-21457.65"/>
  </r>
  <r>
    <n v="1157"/>
    <n v="2025"/>
    <s v="Kontorregulering"/>
    <d v="2025-06-30T00:00:00"/>
    <m/>
    <x v="36"/>
    <x v="36"/>
    <m/>
    <m/>
    <m/>
    <m/>
    <m/>
    <m/>
    <x v="0"/>
    <x v="0"/>
    <m/>
    <m/>
    <m/>
    <m/>
    <n v="0"/>
    <s v="Ingen avgiftsbehandling"/>
    <s v="Kontorregulering"/>
    <n v="65000"/>
    <s v="NOK"/>
    <n v="65000"/>
    <m/>
    <s v="43542.35"/>
  </r>
  <r>
    <n v="1157"/>
    <n v="2025"/>
    <s v="Kontorregulering"/>
    <d v="2025-06-30T00:00:00"/>
    <m/>
    <x v="36"/>
    <x v="36"/>
    <m/>
    <m/>
    <m/>
    <m/>
    <m/>
    <m/>
    <x v="0"/>
    <x v="0"/>
    <m/>
    <m/>
    <m/>
    <m/>
    <n v="0"/>
    <s v="Ingen avgiftsbehandling"/>
    <s v="Kontorregulering"/>
    <n v="10777.79"/>
    <s v="NOK"/>
    <n v="10777.79"/>
    <m/>
    <s v="54320.14"/>
  </r>
  <r>
    <n v="1157"/>
    <n v="2025"/>
    <s v="Kontorregulering"/>
    <d v="2025-06-30T00:00:00"/>
    <m/>
    <x v="36"/>
    <x v="36"/>
    <m/>
    <m/>
    <m/>
    <m/>
    <m/>
    <m/>
    <x v="0"/>
    <x v="0"/>
    <m/>
    <m/>
    <m/>
    <m/>
    <n v="0"/>
    <s v="Ingen avgiftsbehandling"/>
    <s v="Kontorregulering"/>
    <n v="10000"/>
    <s v="NOK"/>
    <n v="10000"/>
    <m/>
    <s v="64320.14"/>
  </r>
  <r>
    <n v="1157"/>
    <n v="2025"/>
    <s v="Kontorregulering"/>
    <d v="2025-06-30T00:00:00"/>
    <m/>
    <x v="36"/>
    <x v="36"/>
    <m/>
    <m/>
    <m/>
    <m/>
    <m/>
    <m/>
    <x v="0"/>
    <x v="0"/>
    <m/>
    <m/>
    <m/>
    <m/>
    <n v="0"/>
    <s v="Ingen avgiftsbehandling"/>
    <s v="Kontorregulering"/>
    <n v="-6160.87"/>
    <s v="NOK"/>
    <n v="-6160.87"/>
    <m/>
    <s v="58159.27"/>
  </r>
  <r>
    <n v="1157"/>
    <n v="2025"/>
    <s v="Kontorregulering"/>
    <d v="2025-06-30T00:00:00"/>
    <m/>
    <x v="36"/>
    <x v="36"/>
    <m/>
    <m/>
    <m/>
    <m/>
    <m/>
    <m/>
    <x v="0"/>
    <x v="0"/>
    <m/>
    <m/>
    <m/>
    <m/>
    <n v="0"/>
    <s v="Ingen avgiftsbehandling"/>
    <s v="Kontorregulering"/>
    <n v="-2250"/>
    <s v="NOK"/>
    <n v="-2250"/>
    <m/>
    <s v="55909.27"/>
  </r>
  <r>
    <n v="1157"/>
    <n v="2025"/>
    <s v="Kontorregulering"/>
    <d v="2025-06-30T00:00:00"/>
    <m/>
    <x v="36"/>
    <x v="36"/>
    <m/>
    <m/>
    <m/>
    <m/>
    <m/>
    <m/>
    <x v="0"/>
    <x v="0"/>
    <m/>
    <m/>
    <m/>
    <m/>
    <n v="0"/>
    <s v="Ingen avgiftsbehandling"/>
    <s v="Kontorregulering"/>
    <n v="-1875"/>
    <s v="NOK"/>
    <n v="-1875"/>
    <m/>
    <s v="54034.27"/>
  </r>
  <r>
    <n v="1157"/>
    <n v="2025"/>
    <s v="Kontorregulering"/>
    <d v="2025-06-30T00:00:00"/>
    <m/>
    <x v="36"/>
    <x v="36"/>
    <m/>
    <m/>
    <m/>
    <m/>
    <m/>
    <m/>
    <x v="0"/>
    <x v="0"/>
    <m/>
    <m/>
    <m/>
    <m/>
    <n v="0"/>
    <s v="Ingen avgiftsbehandling"/>
    <s v="Kontorregulering"/>
    <n v="-1875"/>
    <s v="NOK"/>
    <n v="-1875"/>
    <m/>
    <s v="52159.27"/>
  </r>
  <r>
    <n v="1157"/>
    <n v="2025"/>
    <s v="Kontorregulering"/>
    <d v="2025-06-30T00:00:00"/>
    <m/>
    <x v="36"/>
    <x v="36"/>
    <m/>
    <m/>
    <m/>
    <m/>
    <m/>
    <m/>
    <x v="0"/>
    <x v="0"/>
    <m/>
    <m/>
    <m/>
    <m/>
    <n v="0"/>
    <s v="Ingen avgiftsbehandling"/>
    <s v="Kontorregulering"/>
    <n v="554.98"/>
    <s v="NOK"/>
    <n v="554.98"/>
    <m/>
    <s v="52714.25"/>
  </r>
  <r>
    <n v="500816"/>
    <n v="2025"/>
    <s v="Direkte betaling med ekstern ID TR476980459 er gjennomført og bokført."/>
    <d v="2025-07-01T00:00:00"/>
    <m/>
    <x v="36"/>
    <x v="36"/>
    <m/>
    <m/>
    <n v="20009"/>
    <s v="Santander Consumer Bank As"/>
    <m/>
    <m/>
    <x v="5"/>
    <x v="5"/>
    <m/>
    <m/>
    <m/>
    <m/>
    <n v="0"/>
    <s v="Ingen avgiftsbehandling"/>
    <s v="Betaling: Faktura nummer 41466906 fra Santander Consumer Bank As. Fakturanr. 41466906."/>
    <n v="-11584.04"/>
    <s v="NOK"/>
    <n v="-11584.04"/>
    <m/>
    <s v="41130.21"/>
  </r>
  <r>
    <n v="1308"/>
    <n v="2025"/>
    <m/>
    <d v="2025-07-02T00:00:00"/>
    <m/>
    <x v="36"/>
    <x v="36"/>
    <m/>
    <m/>
    <m/>
    <m/>
    <m/>
    <m/>
    <x v="5"/>
    <x v="5"/>
    <m/>
    <m/>
    <m/>
    <m/>
    <n v="0"/>
    <s v="Ingen avgiftsbehandling"/>
    <s v="Alexander Grimstvedt"/>
    <n v="-1200"/>
    <s v="NOK"/>
    <n v="-1200"/>
    <m/>
    <s v="39930.21"/>
  </r>
  <r>
    <n v="1308"/>
    <n v="2025"/>
    <m/>
    <d v="2025-07-02T00:00:00"/>
    <m/>
    <x v="36"/>
    <x v="36"/>
    <m/>
    <m/>
    <m/>
    <m/>
    <m/>
    <m/>
    <x v="5"/>
    <x v="5"/>
    <m/>
    <m/>
    <m/>
    <m/>
    <n v="0"/>
    <s v="Ingen avgiftsbehandling"/>
    <s v="Marcus Dehn"/>
    <n v="-1200"/>
    <s v="NOK"/>
    <n v="-1200"/>
    <m/>
    <s v="38730.21"/>
  </r>
  <r>
    <n v="500856"/>
    <n v="2025"/>
    <s v="Direkte betaling med ekstern ID TR483441528 er gjennomført og bokført."/>
    <d v="2025-07-04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461 fra AS Bærum Ishall. Fakturanr. 6461."/>
    <n v="-1500"/>
    <s v="NOK"/>
    <n v="-1500"/>
    <m/>
    <s v="37230.21"/>
  </r>
  <r>
    <n v="500861"/>
    <n v="2025"/>
    <s v="Direkte betaling med ekstern ID TR483793779 er gjennomført og bokført."/>
    <d v="2025-07-09T00:00:00"/>
    <m/>
    <x v="36"/>
    <x v="36"/>
    <m/>
    <m/>
    <n v="20169"/>
    <s v="Jar Idrettslag"/>
    <m/>
    <m/>
    <x v="5"/>
    <x v="5"/>
    <m/>
    <m/>
    <m/>
    <m/>
    <n v="0"/>
    <s v="Ingen avgiftsbehandling"/>
    <s v="Betaling: Faktura nummer 1171 fra Jar Idrettslag overbet våris. Fakturanr. 1171."/>
    <n v="-2700"/>
    <s v="NOK"/>
    <n v="-2700"/>
    <m/>
    <s v="34530.21"/>
  </r>
  <r>
    <n v="500863"/>
    <n v="2025"/>
    <s v="Direkte betaling med ekstern ID TR487126641 er gjennomført og bokført."/>
    <d v="2025-07-09T00:00:00"/>
    <m/>
    <x v="36"/>
    <x v="36"/>
    <m/>
    <m/>
    <n v="20188"/>
    <s v="Coca-cola Europacific Partners Norge AS"/>
    <m/>
    <m/>
    <x v="5"/>
    <x v="5"/>
    <m/>
    <m/>
    <m/>
    <m/>
    <n v="0"/>
    <s v="Ingen avgiftsbehandling"/>
    <s v="Betaling: HOCKEY: Sak 11244944 er sendt til deg fra Coca-Cola. Fakturanr. 9204490247."/>
    <n v="-4670.21"/>
    <s v="NOK"/>
    <n v="-4670.21"/>
    <m/>
    <s v="29860.00"/>
  </r>
  <r>
    <n v="500864"/>
    <n v="2025"/>
    <s v="Direkte betaling med ekstern ID TR487126642 er gjennomført og bokført."/>
    <d v="2025-07-09T00:00:00"/>
    <m/>
    <x v="36"/>
    <x v="36"/>
    <m/>
    <m/>
    <n v="20188"/>
    <s v="Coca-cola Europacific Partners Norge AS"/>
    <m/>
    <m/>
    <x v="5"/>
    <x v="5"/>
    <m/>
    <m/>
    <m/>
    <m/>
    <n v="0"/>
    <s v="Ingen avgiftsbehandling"/>
    <s v="Betaling: HOCKEY: Sak 11244944 er sendt til deg fra Coca-Cola. Fakturanr. 9204548717."/>
    <n v="-3385.24"/>
    <s v="NOK"/>
    <n v="-3385.24"/>
    <m/>
    <s v="26474.76"/>
  </r>
  <r>
    <n v="1213"/>
    <n v="2025"/>
    <s v="Betaling: Faktura nummer 1145 til Jar Idrettslag (10023)"/>
    <d v="2025-07-10T00:00:00"/>
    <m/>
    <x v="36"/>
    <x v="36"/>
    <n v="10023"/>
    <s v="Jar Idrettslag"/>
    <m/>
    <m/>
    <m/>
    <m/>
    <x v="5"/>
    <x v="5"/>
    <m/>
    <m/>
    <m/>
    <m/>
    <n v="0"/>
    <s v="Ingen avgiftsbehandling"/>
    <s v="Betaling: Faktura nummer 1145 til Jar Idrettslag (10023)"/>
    <n v="6850"/>
    <s v="NOK"/>
    <n v="6850"/>
    <m/>
    <s v="33324.76"/>
  </r>
  <r>
    <n v="500870"/>
    <n v="2025"/>
    <s v="Direkte betaling med ekstern ID TR487051163 er gjennomført og bokført."/>
    <d v="2025-07-16T00:00:00"/>
    <m/>
    <x v="36"/>
    <x v="36"/>
    <m/>
    <m/>
    <n v="20033"/>
    <s v="Norgesgruppen ASA"/>
    <m/>
    <m/>
    <x v="5"/>
    <x v="5"/>
    <m/>
    <m/>
    <m/>
    <m/>
    <n v="0"/>
    <s v="Ingen avgiftsbehandling"/>
    <s v="Betaling: HOCKEYFwd: Regning 61136010918921. Fakturanr. 61136010918921."/>
    <n v="-4867.49"/>
    <s v="NOK"/>
    <n v="-4867.49"/>
    <m/>
    <s v="28457.27"/>
  </r>
  <r>
    <n v="1158"/>
    <n v="2025"/>
    <s v="Vipps juli"/>
    <d v="2025-07-17T00:00:00"/>
    <m/>
    <x v="36"/>
    <x v="36"/>
    <n v="10031"/>
    <s v="Vipps AS"/>
    <m/>
    <m/>
    <m/>
    <m/>
    <x v="0"/>
    <x v="0"/>
    <m/>
    <m/>
    <m/>
    <m/>
    <n v="0"/>
    <s v="Ingen avgiftsbehandling"/>
    <s v="Vipps juli"/>
    <n v="274.8"/>
    <s v="NOK"/>
    <n v="274.8"/>
    <m/>
    <s v="28732.07"/>
  </r>
  <r>
    <n v="1212"/>
    <n v="2025"/>
    <s v="Betaling: Faktura nummer 1144 til Jar Idrettslag (10023)"/>
    <d v="2025-07-21T00:00:00"/>
    <m/>
    <x v="36"/>
    <x v="36"/>
    <n v="10023"/>
    <s v="Jar Idrettslag"/>
    <m/>
    <m/>
    <m/>
    <m/>
    <x v="5"/>
    <x v="5"/>
    <m/>
    <m/>
    <m/>
    <m/>
    <n v="0"/>
    <s v="Ingen avgiftsbehandling"/>
    <s v="Betaling: Faktura nummer 1144 til Jar Idrettslag (10023)"/>
    <n v="14000"/>
    <s v="NOK"/>
    <n v="14000"/>
    <m/>
    <s v="42732.07"/>
  </r>
  <r>
    <n v="500879"/>
    <n v="2025"/>
    <s v="Direkte betaling med ekstern ID TR488707999 er gjennomført og bokført."/>
    <d v="2025-07-25T00:00:00"/>
    <m/>
    <x v="36"/>
    <x v="36"/>
    <m/>
    <m/>
    <n v="20068"/>
    <s v="Tip Trailer Services Norway ANS"/>
    <m/>
    <m/>
    <x v="5"/>
    <x v="5"/>
    <m/>
    <m/>
    <m/>
    <m/>
    <n v="0"/>
    <s v="Ingen avgiftsbehandling"/>
    <s v="Betaling: HOCKEY: Faktura 9452 (ZS24117 FORD Transit). Fakturanr. 9452."/>
    <n v="-2807.5"/>
    <s v="NOK"/>
    <n v="-2807.5"/>
    <m/>
    <s v="39924.57"/>
  </r>
  <r>
    <n v="500886"/>
    <n v="2025"/>
    <s v="Direkte betaling med ekstern ID TR491309061 er gjennomført og bokført."/>
    <d v="2025-07-31T00:00:00"/>
    <m/>
    <x v="36"/>
    <x v="36"/>
    <m/>
    <m/>
    <n v="20083"/>
    <s v="Fygi AS"/>
    <m/>
    <m/>
    <x v="5"/>
    <x v="5"/>
    <m/>
    <m/>
    <m/>
    <m/>
    <n v="0"/>
    <s v="Ingen avgiftsbehandling"/>
    <s v="Betaling: Faktura nummer 10316 fra Fygi AS. Fakturanr. 10316."/>
    <n v="-248.75"/>
    <s v="NOK"/>
    <n v="-248.75"/>
    <m/>
    <s v="39675.82"/>
  </r>
  <r>
    <n v="1159"/>
    <n v="2025"/>
    <s v="Kontoregulering juli 1923"/>
    <d v="2025-07-31T00:00:00"/>
    <m/>
    <x v="36"/>
    <x v="36"/>
    <m/>
    <m/>
    <m/>
    <m/>
    <m/>
    <m/>
    <x v="0"/>
    <x v="0"/>
    <m/>
    <m/>
    <m/>
    <m/>
    <n v="0"/>
    <s v="Ingen avgiftsbehandling"/>
    <s v="Kontoregulering juli 1923"/>
    <n v="-24249.24"/>
    <s v="NOK"/>
    <n v="-24249.24"/>
    <m/>
    <s v="15426.58"/>
  </r>
  <r>
    <n v="1159"/>
    <n v="2025"/>
    <s v="Kontoregulering juli 1923"/>
    <d v="2025-07-31T00:00:00"/>
    <m/>
    <x v="36"/>
    <x v="36"/>
    <m/>
    <m/>
    <m/>
    <m/>
    <m/>
    <m/>
    <x v="0"/>
    <x v="0"/>
    <m/>
    <m/>
    <m/>
    <m/>
    <n v="0"/>
    <s v="Ingen avgiftsbehandling"/>
    <s v="Kontoregulering juli 1923"/>
    <n v="-7500"/>
    <s v="NOK"/>
    <n v="-7500"/>
    <m/>
    <s v="7926.58"/>
  </r>
  <r>
    <n v="1159"/>
    <n v="2025"/>
    <s v="Kontoregulering juli 1923"/>
    <d v="2025-07-31T00:00:00"/>
    <m/>
    <x v="36"/>
    <x v="36"/>
    <m/>
    <m/>
    <m/>
    <m/>
    <m/>
    <m/>
    <x v="0"/>
    <x v="0"/>
    <m/>
    <m/>
    <m/>
    <m/>
    <n v="0"/>
    <s v="Ingen avgiftsbehandling"/>
    <s v="Kontoregulering juli 1923"/>
    <n v="-7260"/>
    <s v="NOK"/>
    <n v="-7260"/>
    <m/>
    <s v="666.58"/>
  </r>
  <r>
    <n v="1159"/>
    <n v="2025"/>
    <s v="Kontoregulering juli 1923"/>
    <d v="2025-07-31T00:00:00"/>
    <m/>
    <x v="36"/>
    <x v="36"/>
    <m/>
    <m/>
    <m/>
    <m/>
    <m/>
    <m/>
    <x v="0"/>
    <x v="0"/>
    <m/>
    <m/>
    <m/>
    <m/>
    <n v="0"/>
    <s v="Ingen avgiftsbehandling"/>
    <s v="Kontoregulering juli 1923"/>
    <n v="2809.65"/>
    <s v="NOK"/>
    <n v="2809.65"/>
    <m/>
    <s v="3476.23"/>
  </r>
  <r>
    <n v="1159"/>
    <n v="2025"/>
    <s v="Kontoregulering juli 1923"/>
    <d v="2025-07-31T00:00:00"/>
    <m/>
    <x v="36"/>
    <x v="36"/>
    <m/>
    <m/>
    <m/>
    <m/>
    <m/>
    <m/>
    <x v="0"/>
    <x v="0"/>
    <m/>
    <m/>
    <m/>
    <m/>
    <n v="0"/>
    <s v="Ingen avgiftsbehandling"/>
    <s v="Kontoregulering juli 1923"/>
    <n v="20000"/>
    <s v="NOK"/>
    <n v="20000"/>
    <m/>
    <s v="23476.23"/>
  </r>
  <r>
    <n v="1159"/>
    <n v="2025"/>
    <s v="Kontoregulering juli 1923"/>
    <d v="2025-07-31T00:00:00"/>
    <m/>
    <x v="36"/>
    <x v="36"/>
    <m/>
    <m/>
    <m/>
    <m/>
    <m/>
    <m/>
    <x v="0"/>
    <x v="0"/>
    <m/>
    <m/>
    <m/>
    <m/>
    <n v="0"/>
    <s v="Ingen avgiftsbehandling"/>
    <s v="Kontoregulering juli 1923"/>
    <n v="-2181.25"/>
    <s v="NOK"/>
    <n v="-2181.25"/>
    <m/>
    <s v="21294.98"/>
  </r>
  <r>
    <n v="500887"/>
    <n v="2025"/>
    <s v="Direkte betaling med ekstern ID TR487051164 er gjennomført og bokført."/>
    <d v="2025-08-01T00:00:00"/>
    <m/>
    <x v="36"/>
    <x v="36"/>
    <m/>
    <m/>
    <n v="20009"/>
    <s v="Santander Consumer Bank As"/>
    <m/>
    <m/>
    <x v="5"/>
    <x v="5"/>
    <m/>
    <m/>
    <m/>
    <m/>
    <n v="0"/>
    <s v="Ingen avgiftsbehandling"/>
    <s v="Betaling: Faktura nummer 41780177 fra Santander Consumer Bank As. Fakturanr. 41780177."/>
    <n v="-11584.04"/>
    <s v="NOK"/>
    <n v="-11584.04"/>
    <m/>
    <s v="9710.94"/>
  </r>
  <r>
    <n v="1160"/>
    <n v="2025"/>
    <s v="regulering"/>
    <d v="2025-08-05T00:00:00"/>
    <m/>
    <x v="36"/>
    <x v="36"/>
    <m/>
    <m/>
    <m/>
    <m/>
    <m/>
    <m/>
    <x v="0"/>
    <x v="0"/>
    <m/>
    <m/>
    <m/>
    <m/>
    <n v="0"/>
    <s v="Ingen avgiftsbehandling"/>
    <s v="regulering"/>
    <n v="2500"/>
    <s v="NOK"/>
    <n v="2500"/>
    <m/>
    <s v="12210.94"/>
  </r>
  <r>
    <n v="1329"/>
    <n v="2025"/>
    <s v="vipps"/>
    <d v="2025-08-07T00:00:00"/>
    <m/>
    <x v="36"/>
    <x v="36"/>
    <n v="10031"/>
    <s v="Vipps AS"/>
    <m/>
    <m/>
    <m/>
    <m/>
    <x v="0"/>
    <x v="0"/>
    <m/>
    <m/>
    <m/>
    <m/>
    <n v="0"/>
    <s v="Ingen avgiftsbehandling"/>
    <s v="vipps"/>
    <n v="25.33"/>
    <s v="NOK"/>
    <n v="25.33"/>
    <m/>
    <s v="12236.27"/>
  </r>
  <r>
    <n v="1329"/>
    <n v="2025"/>
    <s v="vipps"/>
    <d v="2025-08-08T00:00:00"/>
    <m/>
    <x v="36"/>
    <x v="36"/>
    <n v="10031"/>
    <s v="Vipps AS"/>
    <m/>
    <m/>
    <m/>
    <m/>
    <x v="0"/>
    <x v="0"/>
    <m/>
    <m/>
    <m/>
    <m/>
    <n v="0"/>
    <s v="Ingen avgiftsbehandling"/>
    <s v="vipps"/>
    <n v="110.12"/>
    <s v="NOK"/>
    <n v="110.12"/>
    <m/>
    <s v="12346.39"/>
  </r>
  <r>
    <n v="1329"/>
    <n v="2025"/>
    <s v="vipps"/>
    <d v="2025-08-11T00:00:00"/>
    <m/>
    <x v="36"/>
    <x v="36"/>
    <n v="10031"/>
    <s v="Vipps AS"/>
    <m/>
    <m/>
    <m/>
    <m/>
    <x v="0"/>
    <x v="0"/>
    <m/>
    <m/>
    <m/>
    <m/>
    <n v="0"/>
    <s v="Ingen avgiftsbehandling"/>
    <s v="vipps"/>
    <n v="51.63"/>
    <s v="NOK"/>
    <n v="51.63"/>
    <m/>
    <s v="12398.02"/>
  </r>
  <r>
    <n v="1329"/>
    <n v="2025"/>
    <s v="vipps"/>
    <d v="2025-08-12T00:00:00"/>
    <m/>
    <x v="36"/>
    <x v="36"/>
    <n v="10031"/>
    <s v="Vipps AS"/>
    <m/>
    <m/>
    <m/>
    <m/>
    <x v="0"/>
    <x v="0"/>
    <m/>
    <m/>
    <m/>
    <m/>
    <n v="0"/>
    <s v="Ingen avgiftsbehandling"/>
    <s v="vipps"/>
    <n v="25.33"/>
    <s v="NOK"/>
    <n v="25.33"/>
    <m/>
    <s v="12423.35"/>
  </r>
  <r>
    <n v="1329"/>
    <n v="2025"/>
    <s v="vipps"/>
    <d v="2025-08-13T00:00:00"/>
    <m/>
    <x v="36"/>
    <x v="36"/>
    <n v="10030"/>
    <s v="Stripe innbetalinger"/>
    <m/>
    <m/>
    <m/>
    <m/>
    <x v="0"/>
    <x v="0"/>
    <m/>
    <m/>
    <m/>
    <m/>
    <n v="0"/>
    <s v="Ingen avgiftsbehandling"/>
    <s v="stripe"/>
    <n v="101370"/>
    <s v="NOK"/>
    <n v="101370"/>
    <m/>
    <s v="113793.35"/>
  </r>
  <r>
    <n v="1329"/>
    <n v="2025"/>
    <s v="vipps"/>
    <d v="2025-08-13T00:00:00"/>
    <m/>
    <x v="36"/>
    <x v="36"/>
    <n v="10031"/>
    <s v="Vipps AS"/>
    <m/>
    <m/>
    <m/>
    <m/>
    <x v="0"/>
    <x v="0"/>
    <m/>
    <m/>
    <m/>
    <m/>
    <n v="0"/>
    <s v="Ingen avgiftsbehandling"/>
    <s v="vipps"/>
    <n v="416.31"/>
    <s v="NOK"/>
    <n v="416.31"/>
    <m/>
    <s v="114209.66"/>
  </r>
  <r>
    <n v="1329"/>
    <n v="2025"/>
    <s v="vipps"/>
    <d v="2025-08-14T00:00:00"/>
    <m/>
    <x v="36"/>
    <x v="36"/>
    <n v="10031"/>
    <s v="Vipps AS"/>
    <m/>
    <m/>
    <m/>
    <m/>
    <x v="0"/>
    <x v="0"/>
    <m/>
    <m/>
    <m/>
    <m/>
    <n v="0"/>
    <s v="Ingen avgiftsbehandling"/>
    <s v="vipps"/>
    <n v="138.38999999999999"/>
    <s v="NOK"/>
    <n v="138.38999999999999"/>
    <m/>
    <s v="114348.05"/>
  </r>
  <r>
    <n v="1329"/>
    <n v="2025"/>
    <s v="vipps"/>
    <d v="2025-08-14T00:00:00"/>
    <m/>
    <x v="36"/>
    <x v="36"/>
    <n v="10030"/>
    <s v="Stripe innbetalinger"/>
    <m/>
    <m/>
    <m/>
    <m/>
    <x v="0"/>
    <x v="0"/>
    <m/>
    <m/>
    <m/>
    <m/>
    <n v="0"/>
    <s v="Ingen avgiftsbehandling"/>
    <s v="stripe"/>
    <n v="1818"/>
    <s v="NOK"/>
    <n v="1818"/>
    <m/>
    <s v="116166.05"/>
  </r>
  <r>
    <n v="500903"/>
    <n v="2025"/>
    <s v="Direkte betaling med ekstern ID TR493208499 er gjennomført og bokført."/>
    <d v="2025-08-15T00:00:00"/>
    <m/>
    <x v="36"/>
    <x v="36"/>
    <m/>
    <m/>
    <n v="20004"/>
    <s v="Talkmore AS"/>
    <m/>
    <m/>
    <x v="3"/>
    <x v="3"/>
    <m/>
    <m/>
    <m/>
    <m/>
    <n v="0"/>
    <s v="Ingen avgiftsbehandling"/>
    <s v="Betaling: Faktura nummer 57058275 fra Talkmore AS. Fakturanr. 57058275."/>
    <n v="-1368.8"/>
    <s v="NOK"/>
    <n v="-1368.8"/>
    <m/>
    <s v="114797.25"/>
  </r>
  <r>
    <n v="1340"/>
    <n v="2025"/>
    <s v="Vipps"/>
    <d v="2025-08-15T00:00:00"/>
    <m/>
    <x v="36"/>
    <x v="36"/>
    <n v="10031"/>
    <s v="Vipps AS"/>
    <m/>
    <m/>
    <m/>
    <m/>
    <x v="0"/>
    <x v="0"/>
    <m/>
    <m/>
    <m/>
    <m/>
    <n v="0"/>
    <s v="Ingen avgiftsbehandling"/>
    <s v="Vipps"/>
    <n v="185.15"/>
    <s v="NOK"/>
    <n v="185.15"/>
    <m/>
    <s v="114982.40"/>
  </r>
  <r>
    <n v="500905"/>
    <n v="2025"/>
    <s v="Direkte betaling med ekstern ID TR493208500 er gjennomført og bokført."/>
    <d v="2025-08-18T00:00:00"/>
    <m/>
    <x v="36"/>
    <x v="36"/>
    <m/>
    <m/>
    <n v="20033"/>
    <s v="Norgesgruppen ASA"/>
    <m/>
    <m/>
    <x v="5"/>
    <x v="5"/>
    <m/>
    <m/>
    <m/>
    <m/>
    <n v="0"/>
    <s v="Ingen avgiftsbehandling"/>
    <s v="Betaling: HOCKEY: Regning 61136010918922. Fakturanr. 61136010918922."/>
    <n v="-179"/>
    <s v="NOK"/>
    <n v="-179"/>
    <m/>
    <s v="114803.40"/>
  </r>
  <r>
    <n v="1379"/>
    <n v="2025"/>
    <s v="Betaling: Faktura nummer 1147 til Lommedalen Vei Og Anlegg AS (10016)"/>
    <d v="2025-08-18T00:00:00"/>
    <m/>
    <x v="36"/>
    <x v="36"/>
    <n v="10016"/>
    <s v="Lommedalen Vei Og Anlegg AS"/>
    <m/>
    <m/>
    <m/>
    <s v="Sofi Kulvik"/>
    <x v="5"/>
    <x v="5"/>
    <m/>
    <m/>
    <m/>
    <m/>
    <n v="0"/>
    <s v="Ingen avgiftsbehandling"/>
    <s v="Betaling: Faktura nummer 1147 til Lommedalen Vei Og Anlegg AS (10016)"/>
    <n v="9375"/>
    <s v="NOK"/>
    <n v="9375"/>
    <m/>
    <s v="124178.40"/>
  </r>
  <r>
    <n v="1380"/>
    <n v="2025"/>
    <s v="Betaling: Faktura nummer 1148 til Skollerud Anlegg AS (10010)"/>
    <d v="2025-08-18T00:00:00"/>
    <m/>
    <x v="36"/>
    <x v="36"/>
    <n v="10010"/>
    <s v="Skollerud Anlegg AS"/>
    <m/>
    <m/>
    <m/>
    <s v="Sofi Kulvik"/>
    <x v="5"/>
    <x v="5"/>
    <m/>
    <m/>
    <m/>
    <m/>
    <n v="0"/>
    <s v="Ingen avgiftsbehandling"/>
    <s v="Betaling: Faktura nummer 1148 til Skollerud Anlegg AS (10010)"/>
    <n v="6250"/>
    <s v="NOK"/>
    <n v="6250"/>
    <m/>
    <s v="130428.40"/>
  </r>
  <r>
    <n v="1381"/>
    <n v="2025"/>
    <s v="Betaling: Faktura nummer 1146 til Elektroentreprenøren Guriby (10038)"/>
    <d v="2025-08-18T00:00:00"/>
    <m/>
    <x v="36"/>
    <x v="36"/>
    <n v="10038"/>
    <s v="Elektroentreprenøren Guriby"/>
    <m/>
    <m/>
    <m/>
    <s v="Sofi Kulvik"/>
    <x v="5"/>
    <x v="5"/>
    <m/>
    <m/>
    <m/>
    <m/>
    <n v="0"/>
    <s v="Ingen avgiftsbehandling"/>
    <s v="Betaling: Faktura nummer 1146 til Elektroentreprenøren Guriby (10038)"/>
    <n v="6250"/>
    <s v="NOK"/>
    <n v="6250"/>
    <m/>
    <s v="136678.40"/>
  </r>
  <r>
    <n v="1382"/>
    <n v="2025"/>
    <s v="Betaling: Faktura nummer 1149 til Male AS (10011)"/>
    <d v="2025-08-18T00:00:00"/>
    <m/>
    <x v="36"/>
    <x v="36"/>
    <n v="10011"/>
    <s v="Male AS"/>
    <m/>
    <m/>
    <m/>
    <s v="Sofi Kulvik"/>
    <x v="5"/>
    <x v="5"/>
    <m/>
    <m/>
    <m/>
    <m/>
    <n v="0"/>
    <s v="Ingen avgiftsbehandling"/>
    <s v="Betaling: Faktura nummer 1149 til Male AS (10011)"/>
    <n v="18750"/>
    <s v="NOK"/>
    <n v="18750"/>
    <m/>
    <s v="155428.40"/>
  </r>
  <r>
    <n v="1407"/>
    <n v="2025"/>
    <n v="1923"/>
    <d v="2025-08-18T00:00:00"/>
    <m/>
    <x v="36"/>
    <x v="36"/>
    <n v="10031"/>
    <s v="Vipps AS"/>
    <m/>
    <m/>
    <m/>
    <m/>
    <x v="0"/>
    <x v="0"/>
    <m/>
    <m/>
    <m/>
    <m/>
    <n v="0"/>
    <s v="Ingen avgiftsbehandling"/>
    <n v="1923"/>
    <n v="70.14"/>
    <s v="NOK"/>
    <n v="70.14"/>
    <m/>
    <s v="155498.54"/>
  </r>
  <r>
    <n v="1407"/>
    <n v="2025"/>
    <n v="1923"/>
    <d v="2025-08-19T00:00:00"/>
    <m/>
    <x v="36"/>
    <x v="36"/>
    <n v="10031"/>
    <s v="Vipps AS"/>
    <m/>
    <m/>
    <m/>
    <m/>
    <x v="0"/>
    <x v="0"/>
    <m/>
    <m/>
    <m/>
    <m/>
    <n v="0"/>
    <s v="Ingen avgiftsbehandling"/>
    <n v="1923"/>
    <n v="511.8"/>
    <s v="NOK"/>
    <n v="511.8"/>
    <m/>
    <s v="156010.34"/>
  </r>
  <r>
    <n v="1407"/>
    <n v="2025"/>
    <n v="1923"/>
    <d v="2025-08-19T00:00:00"/>
    <m/>
    <x v="36"/>
    <x v="36"/>
    <n v="10031"/>
    <s v="Vipps AS"/>
    <m/>
    <m/>
    <m/>
    <m/>
    <x v="0"/>
    <x v="0"/>
    <m/>
    <m/>
    <m/>
    <m/>
    <n v="0"/>
    <s v="Ingen avgiftsbehandling"/>
    <n v="1923"/>
    <n v="88.42"/>
    <s v="NOK"/>
    <n v="88.42"/>
    <m/>
    <s v="156098.76"/>
  </r>
  <r>
    <n v="1407"/>
    <n v="2025"/>
    <n v="1923"/>
    <d v="2025-08-20T00:00:00"/>
    <m/>
    <x v="36"/>
    <x v="36"/>
    <n v="10031"/>
    <s v="Vipps AS"/>
    <m/>
    <m/>
    <m/>
    <m/>
    <x v="0"/>
    <x v="0"/>
    <m/>
    <m/>
    <m/>
    <m/>
    <n v="0"/>
    <s v="Ingen avgiftsbehandling"/>
    <n v="1923"/>
    <n v="23.38"/>
    <s v="NOK"/>
    <n v="23.38"/>
    <m/>
    <s v="156122.14"/>
  </r>
  <r>
    <n v="1407"/>
    <n v="2025"/>
    <n v="1923"/>
    <d v="2025-08-20T00:00:00"/>
    <m/>
    <x v="36"/>
    <x v="36"/>
    <n v="10031"/>
    <s v="Vipps AS"/>
    <m/>
    <m/>
    <m/>
    <m/>
    <x v="0"/>
    <x v="0"/>
    <m/>
    <m/>
    <m/>
    <m/>
    <n v="0"/>
    <s v="Ingen avgiftsbehandling"/>
    <n v="1923"/>
    <n v="24.56"/>
    <s v="NOK"/>
    <n v="24.56"/>
    <m/>
    <s v="156146.70"/>
  </r>
  <r>
    <n v="500914"/>
    <n v="2025"/>
    <s v="Direkte betaling med ekstern ID TR495129935 er gjennomført og bokført."/>
    <d v="2025-08-21T00:00:00"/>
    <m/>
    <x v="36"/>
    <x v="36"/>
    <m/>
    <m/>
    <n v="20508"/>
    <s v="Oda Norway AS"/>
    <m/>
    <m/>
    <x v="5"/>
    <x v="5"/>
    <m/>
    <m/>
    <m/>
    <m/>
    <n v="0"/>
    <s v="Ingen avgiftsbehandling"/>
    <s v="Betaling: HOCKEY: Videresend: Faktura/Invoice 1902161 - Oda Norway AS. Fakturanr. 1902161."/>
    <n v="-5146.4399999999996"/>
    <s v="NOK"/>
    <n v="-5146.4399999999996"/>
    <m/>
    <s v="151000.26"/>
  </r>
  <r>
    <n v="1403"/>
    <n v="2025"/>
    <n v="1987"/>
    <d v="2025-08-22T00:00:00"/>
    <m/>
    <x v="36"/>
    <x v="36"/>
    <m/>
    <m/>
    <m/>
    <m/>
    <m/>
    <m/>
    <x v="0"/>
    <x v="0"/>
    <m/>
    <m/>
    <m/>
    <m/>
    <n v="0"/>
    <s v="Ingen avgiftsbehandling"/>
    <n v="1987"/>
    <n v="-1875"/>
    <s v="NOK"/>
    <n v="-1875"/>
    <m/>
    <s v="149125.26"/>
  </r>
  <r>
    <n v="1403"/>
    <n v="2025"/>
    <n v="1987"/>
    <d v="2025-08-22T00:00:00"/>
    <m/>
    <x v="36"/>
    <x v="36"/>
    <m/>
    <m/>
    <m/>
    <m/>
    <m/>
    <m/>
    <x v="0"/>
    <x v="0"/>
    <m/>
    <m/>
    <m/>
    <m/>
    <n v="0"/>
    <s v="Ingen avgiftsbehandling"/>
    <n v="1987"/>
    <n v="-1875"/>
    <s v="NOK"/>
    <n v="-1875"/>
    <m/>
    <s v="147250.26"/>
  </r>
  <r>
    <n v="1403"/>
    <n v="2025"/>
    <n v="1987"/>
    <d v="2025-08-22T00:00:00"/>
    <m/>
    <x v="36"/>
    <x v="36"/>
    <m/>
    <m/>
    <m/>
    <m/>
    <m/>
    <m/>
    <x v="0"/>
    <x v="0"/>
    <m/>
    <m/>
    <m/>
    <m/>
    <n v="0"/>
    <s v="Ingen avgiftsbehandling"/>
    <n v="1987"/>
    <n v="-1250"/>
    <s v="NOK"/>
    <n v="-1250"/>
    <m/>
    <s v="146000.26"/>
  </r>
  <r>
    <n v="1403"/>
    <n v="2025"/>
    <n v="1987"/>
    <d v="2025-08-22T00:00:00"/>
    <m/>
    <x v="36"/>
    <x v="36"/>
    <m/>
    <m/>
    <m/>
    <m/>
    <m/>
    <m/>
    <x v="0"/>
    <x v="0"/>
    <m/>
    <m/>
    <m/>
    <m/>
    <n v="0"/>
    <s v="Ingen avgiftsbehandling"/>
    <n v="1987"/>
    <n v="-3750"/>
    <s v="NOK"/>
    <n v="-3750"/>
    <m/>
    <s v="142250.26"/>
  </r>
  <r>
    <n v="1407"/>
    <n v="2025"/>
    <n v="1923"/>
    <d v="2025-08-22T00:00:00"/>
    <m/>
    <x v="36"/>
    <x v="36"/>
    <n v="10031"/>
    <s v="Vipps AS"/>
    <m/>
    <m/>
    <m/>
    <m/>
    <x v="0"/>
    <x v="0"/>
    <m/>
    <m/>
    <m/>
    <m/>
    <n v="0"/>
    <s v="Ingen avgiftsbehandling"/>
    <n v="1923"/>
    <n v="122.76"/>
    <s v="NOK"/>
    <n v="122.76"/>
    <m/>
    <s v="142373.02"/>
  </r>
  <r>
    <n v="1407"/>
    <n v="2025"/>
    <n v="1923"/>
    <d v="2025-08-22T00:00:00"/>
    <m/>
    <x v="36"/>
    <x v="36"/>
    <n v="10031"/>
    <s v="Vipps AS"/>
    <m/>
    <m/>
    <m/>
    <m/>
    <x v="0"/>
    <x v="0"/>
    <m/>
    <m/>
    <m/>
    <m/>
    <n v="0"/>
    <s v="Ingen avgiftsbehandling"/>
    <n v="1923"/>
    <n v="24.56"/>
    <s v="NOK"/>
    <n v="24.56"/>
    <m/>
    <s v="142397.58"/>
  </r>
  <r>
    <n v="500916"/>
    <n v="2025"/>
    <s v="Direkte betaling med ekstern ID TR495441845 er gjennomført og bokført."/>
    <d v="2025-08-25T00:00:00"/>
    <m/>
    <x v="36"/>
    <x v="36"/>
    <m/>
    <m/>
    <n v="20509"/>
    <s v="Walley"/>
    <m/>
    <m/>
    <x v="5"/>
    <x v="5"/>
    <m/>
    <m/>
    <m/>
    <m/>
    <n v="0"/>
    <s v="Ingen avgiftsbehandling"/>
    <s v="Betaling: HOCKEY: Videresend: Faktura fra MENY Levert hjem Oslo. Fakturanr. 194405497."/>
    <n v="-1445.1"/>
    <s v="NOK"/>
    <n v="-1445.1"/>
    <m/>
    <s v="140952.48"/>
  </r>
  <r>
    <n v="1575"/>
    <n v="2025"/>
    <s v="Min idrett.pdf"/>
    <d v="2025-08-25T00:00:00"/>
    <m/>
    <x v="36"/>
    <x v="36"/>
    <m/>
    <m/>
    <m/>
    <m/>
    <m/>
    <m/>
    <x v="5"/>
    <x v="5"/>
    <m/>
    <m/>
    <m/>
    <m/>
    <n v="0"/>
    <s v="Ingen avgiftsbehandling"/>
    <s v="Min idrett.pdf"/>
    <n v="6652.72"/>
    <s v="NOK"/>
    <n v="6652.72"/>
    <m/>
    <s v="147605.20"/>
  </r>
  <r>
    <n v="1455"/>
    <n v="2025"/>
    <s v="Vipps"/>
    <d v="2025-08-26T00:00:00"/>
    <m/>
    <x v="36"/>
    <x v="36"/>
    <n v="10031"/>
    <s v="Vipps AS"/>
    <m/>
    <m/>
    <m/>
    <m/>
    <x v="0"/>
    <x v="0"/>
    <m/>
    <m/>
    <m/>
    <m/>
    <n v="0"/>
    <s v="Ingen avgiftsbehandling"/>
    <s v="Vipps"/>
    <n v="79.91"/>
    <s v="NOK"/>
    <n v="79.91"/>
    <m/>
    <s v="147685.11"/>
  </r>
  <r>
    <n v="1455"/>
    <n v="2025"/>
    <s v="Vipps"/>
    <d v="2025-08-26T00:00:00"/>
    <m/>
    <x v="36"/>
    <x v="36"/>
    <n v="10031"/>
    <s v="Vipps AS"/>
    <m/>
    <m/>
    <m/>
    <m/>
    <x v="0"/>
    <x v="0"/>
    <m/>
    <m/>
    <m/>
    <m/>
    <n v="0"/>
    <s v="Ingen avgiftsbehandling"/>
    <s v="Vipps"/>
    <n v="48.71"/>
    <s v="NOK"/>
    <n v="48.71"/>
    <m/>
    <s v="147733.82"/>
  </r>
  <r>
    <n v="1457"/>
    <n v="2025"/>
    <s v="Betaling: Faktura nummer 1150 til As Backe (10087)"/>
    <d v="2025-08-26T00:00:00"/>
    <m/>
    <x v="36"/>
    <x v="36"/>
    <n v="10087"/>
    <s v="As Backe"/>
    <m/>
    <m/>
    <m/>
    <s v="Sofi Kulvik"/>
    <x v="5"/>
    <x v="5"/>
    <m/>
    <m/>
    <m/>
    <m/>
    <n v="0"/>
    <s v="Ingen avgiftsbehandling"/>
    <s v="Betaling: Faktura nummer 1150 til As Backe (10087)"/>
    <n v="10000"/>
    <s v="NOK"/>
    <n v="10000"/>
    <m/>
    <s v="157733.82"/>
  </r>
  <r>
    <n v="500922"/>
    <n v="2025"/>
    <s v="Direkte betaling med ekstern ID TR499157395 er gjennomført og bokført."/>
    <d v="2025-08-27T00:00:00"/>
    <m/>
    <x v="36"/>
    <x v="36"/>
    <m/>
    <m/>
    <n v="20083"/>
    <s v="Fygi AS"/>
    <m/>
    <m/>
    <x v="5"/>
    <x v="5"/>
    <m/>
    <m/>
    <m/>
    <m/>
    <n v="0"/>
    <s v="Ingen avgiftsbehandling"/>
    <s v="Betaling: Faktura nummer 10339 fra Fygi AS. Fakturanr. 10339."/>
    <n v="-248.75"/>
    <s v="NOK"/>
    <n v="-248.75"/>
    <m/>
    <s v="157485.07"/>
  </r>
  <r>
    <n v="500923"/>
    <n v="2025"/>
    <s v="Direkte betaling med ekstern ID TR499157396 er gjennomført og bokført."/>
    <d v="2025-08-27T00:00:00"/>
    <m/>
    <x v="36"/>
    <x v="36"/>
    <m/>
    <m/>
    <n v="20508"/>
    <s v="Oda Norway AS"/>
    <m/>
    <m/>
    <x v="5"/>
    <x v="5"/>
    <m/>
    <m/>
    <m/>
    <m/>
    <n v="0"/>
    <s v="Ingen avgiftsbehandling"/>
    <s v="Betaling: HOCKEY: Videresend: Faktura/Invoice 1905369 - Oda Norway AS. Fakturanr. 1905369."/>
    <n v="-1705.7"/>
    <s v="NOK"/>
    <n v="-1705.7"/>
    <m/>
    <s v="155779.37"/>
  </r>
  <r>
    <n v="500924"/>
    <n v="2025"/>
    <s v="Direkte betaling med ekstern ID TR499157394 er gjennomført og bokført."/>
    <d v="2025-08-27T00:00:00"/>
    <m/>
    <x v="36"/>
    <x v="36"/>
    <m/>
    <m/>
    <n v="20238"/>
    <s v="Nihf Region Viken Vest"/>
    <m/>
    <m/>
    <x v="5"/>
    <x v="5"/>
    <m/>
    <m/>
    <m/>
    <m/>
    <n v="0"/>
    <s v="Ingen avgiftsbehandling"/>
    <s v="Betaling: HOCKEY dommerkurs. Fakturanr. 10291."/>
    <n v="-1000"/>
    <s v="NOK"/>
    <n v="-1000"/>
    <m/>
    <s v="154779.37"/>
  </r>
  <r>
    <n v="1456"/>
    <n v="2025"/>
    <s v="regulering"/>
    <d v="2025-08-28T00:00:00"/>
    <m/>
    <x v="36"/>
    <x v="36"/>
    <m/>
    <m/>
    <m/>
    <m/>
    <m/>
    <m/>
    <x v="0"/>
    <x v="0"/>
    <m/>
    <m/>
    <m/>
    <m/>
    <n v="0"/>
    <s v="Ingen avgiftsbehandling"/>
    <s v="regulering"/>
    <n v="-7000"/>
    <s v="NOK"/>
    <n v="-7000"/>
    <m/>
    <s v="147779.37"/>
  </r>
  <r>
    <n v="500929"/>
    <n v="2025"/>
    <s v="Direkte betaling med ekstern ID TR499157397 er gjennomført og bokført."/>
    <d v="2025-08-29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477 fra AS Bærum Ishall. Fakturanr. 6477."/>
    <n v="-20145"/>
    <s v="NOK"/>
    <n v="-20145"/>
    <m/>
    <s v="127634.37"/>
  </r>
  <r>
    <n v="1455"/>
    <n v="2025"/>
    <s v="Vipps"/>
    <d v="2025-08-29T00:00:00"/>
    <m/>
    <x v="36"/>
    <x v="36"/>
    <n v="10031"/>
    <s v="Vipps AS"/>
    <m/>
    <m/>
    <m/>
    <m/>
    <x v="0"/>
    <x v="0"/>
    <m/>
    <m/>
    <m/>
    <m/>
    <n v="0"/>
    <s v="Ingen avgiftsbehandling"/>
    <s v="Vipps"/>
    <n v="422.17"/>
    <s v="NOK"/>
    <n v="422.17"/>
    <m/>
    <s v="128056.54"/>
  </r>
  <r>
    <n v="500933"/>
    <n v="2025"/>
    <s v="Direkte betaling med ekstern ID TR493569184 er gjennomført og bokført."/>
    <d v="2025-09-01T00:00:00"/>
    <m/>
    <x v="36"/>
    <x v="36"/>
    <m/>
    <m/>
    <n v="20009"/>
    <s v="Santander Consumer Bank As"/>
    <m/>
    <m/>
    <x v="5"/>
    <x v="5"/>
    <m/>
    <m/>
    <m/>
    <m/>
    <n v="0"/>
    <s v="Ingen avgiftsbehandling"/>
    <s v="Betaling: Faktura nummer 42083754 fra Santander Consumer Bank As. Fakturanr. 42083754."/>
    <n v="-11584.04"/>
    <s v="NOK"/>
    <n v="-11584.04"/>
    <m/>
    <s v="116472.50"/>
  </r>
  <r>
    <n v="1542"/>
    <n v="2025"/>
    <s v="kontoreguleringer, vipps, gebyr og rubic"/>
    <d v="2025-09-01T00:00:00"/>
    <m/>
    <x v="36"/>
    <x v="36"/>
    <m/>
    <m/>
    <m/>
    <m/>
    <m/>
    <m/>
    <x v="0"/>
    <x v="0"/>
    <m/>
    <m/>
    <m/>
    <m/>
    <n v="0"/>
    <s v="Ingen avgiftsbehandling"/>
    <s v="kontoreguleringer, vipps, gebyr og rubic"/>
    <n v="-50963.26"/>
    <s v="NOK"/>
    <n v="-50963.26"/>
    <m/>
    <s v="65509.24"/>
  </r>
  <r>
    <n v="1542"/>
    <n v="2025"/>
    <s v="kontoreguleringer, vipps, gebyr og rubic"/>
    <d v="2025-09-01T00:00:00"/>
    <m/>
    <x v="36"/>
    <x v="36"/>
    <m/>
    <m/>
    <m/>
    <m/>
    <m/>
    <m/>
    <x v="0"/>
    <x v="0"/>
    <m/>
    <m/>
    <m/>
    <m/>
    <n v="0"/>
    <s v="Ingen avgiftsbehandling"/>
    <s v="kontoreguleringer, vipps, gebyr og rubic"/>
    <n v="-24249.24"/>
    <s v="NOK"/>
    <n v="-24249.24"/>
    <m/>
    <s v="41260.00"/>
  </r>
  <r>
    <n v="1543"/>
    <n v="2025"/>
    <s v="Betaling: Faktura nummer 1151 til AS Bærum Ishall (10037/20353)"/>
    <d v="2025-09-01T00:00:00"/>
    <m/>
    <x v="36"/>
    <x v="36"/>
    <n v="10037"/>
    <s v="AS Bærum Ishall"/>
    <m/>
    <m/>
    <m/>
    <s v="Sofi Kulvik"/>
    <x v="5"/>
    <x v="5"/>
    <m/>
    <m/>
    <m/>
    <m/>
    <n v="0"/>
    <s v="Ingen avgiftsbehandling"/>
    <s v="Betaling: Faktura nummer 1151 til AS Bærum Ishall (10037/20353)"/>
    <n v="7000"/>
    <s v="NOK"/>
    <n v="7000"/>
    <m/>
    <s v="48260.00"/>
  </r>
  <r>
    <n v="1545"/>
    <n v="2025"/>
    <s v="lønn hockey.pdf"/>
    <d v="2025-09-02T00:00:00"/>
    <m/>
    <x v="36"/>
    <x v="36"/>
    <m/>
    <m/>
    <m/>
    <m/>
    <m/>
    <m/>
    <x v="0"/>
    <x v="0"/>
    <m/>
    <m/>
    <m/>
    <m/>
    <n v="0"/>
    <s v="Ingen avgiftsbehandling"/>
    <s v="lønn hockey.pdf"/>
    <n v="-47300"/>
    <s v="NOK"/>
    <n v="-47300"/>
    <m/>
    <s v="960.00"/>
  </r>
  <r>
    <n v="1547"/>
    <n v="2025"/>
    <s v="Vipps og reguleringer"/>
    <d v="2025-09-02T00:00:00"/>
    <m/>
    <x v="36"/>
    <x v="36"/>
    <n v="10031"/>
    <s v="Vipps AS"/>
    <m/>
    <m/>
    <m/>
    <m/>
    <x v="0"/>
    <x v="0"/>
    <m/>
    <m/>
    <m/>
    <m/>
    <n v="0"/>
    <s v="Ingen avgiftsbehandling"/>
    <s v="Vipps og reguleringer"/>
    <n v="66.260000000000005"/>
    <s v="NOK"/>
    <n v="66.260000000000005"/>
    <m/>
    <s v="1026.26"/>
  </r>
  <r>
    <n v="1547"/>
    <n v="2025"/>
    <s v="Vipps og reguleringer"/>
    <d v="2025-09-02T00:00:00"/>
    <m/>
    <x v="36"/>
    <x v="36"/>
    <n v="10031"/>
    <s v="Vipps AS"/>
    <m/>
    <m/>
    <m/>
    <m/>
    <x v="0"/>
    <x v="0"/>
    <m/>
    <m/>
    <m/>
    <m/>
    <n v="0"/>
    <s v="Ingen avgiftsbehandling"/>
    <s v="Vipps og reguleringer"/>
    <n v="53.58"/>
    <s v="NOK"/>
    <n v="53.58"/>
    <m/>
    <s v="1079.84"/>
  </r>
  <r>
    <n v="1544"/>
    <n v="2025"/>
    <s v="Lønn hockey 1.pdf"/>
    <d v="2025-09-03T00:00:00"/>
    <m/>
    <x v="36"/>
    <x v="36"/>
    <m/>
    <m/>
    <m/>
    <m/>
    <m/>
    <m/>
    <x v="5"/>
    <x v="5"/>
    <m/>
    <m/>
    <m/>
    <m/>
    <n v="0"/>
    <s v="Ingen avgiftsbehandling"/>
    <s v="Johan Viklund"/>
    <n v="-5000"/>
    <s v="NOK"/>
    <n v="-5000"/>
    <m/>
    <s v="-3920.16"/>
  </r>
  <r>
    <n v="1546"/>
    <n v="2025"/>
    <s v="Christian Vetle Bye"/>
    <d v="2025-09-03T00:00:00"/>
    <m/>
    <x v="36"/>
    <x v="36"/>
    <m/>
    <m/>
    <m/>
    <m/>
    <m/>
    <m/>
    <x v="5"/>
    <x v="5"/>
    <m/>
    <m/>
    <m/>
    <m/>
    <n v="0"/>
    <s v="Ingen avgiftsbehandling"/>
    <s v="Christian Vetle Bye"/>
    <n v="-500"/>
    <s v="NOK"/>
    <n v="-500"/>
    <m/>
    <s v="-4420.16"/>
  </r>
  <r>
    <n v="1547"/>
    <n v="2025"/>
    <s v="Vipps og reguleringer"/>
    <d v="2025-09-03T00:00:00"/>
    <m/>
    <x v="36"/>
    <x v="36"/>
    <n v="10031"/>
    <s v="Vipps AS"/>
    <m/>
    <m/>
    <m/>
    <m/>
    <x v="0"/>
    <x v="0"/>
    <m/>
    <m/>
    <m/>
    <m/>
    <n v="0"/>
    <s v="Ingen avgiftsbehandling"/>
    <s v="Vipps og reguleringer"/>
    <n v="28.25"/>
    <s v="NOK"/>
    <n v="28.25"/>
    <m/>
    <s v="-4391.91"/>
  </r>
  <r>
    <n v="1547"/>
    <n v="2025"/>
    <s v="Vipps og reguleringer"/>
    <d v="2025-09-03T00:00:00"/>
    <m/>
    <x v="36"/>
    <x v="36"/>
    <m/>
    <m/>
    <m/>
    <m/>
    <m/>
    <m/>
    <x v="0"/>
    <x v="0"/>
    <m/>
    <m/>
    <m/>
    <m/>
    <n v="0"/>
    <s v="Ingen avgiftsbehandling"/>
    <s v="Vipps og reguleringer"/>
    <n v="5000"/>
    <s v="NOK"/>
    <n v="5000"/>
    <m/>
    <s v="608.09"/>
  </r>
  <r>
    <n v="1547"/>
    <n v="2025"/>
    <s v="Vipps og reguleringer"/>
    <d v="2025-09-05T00:00:00"/>
    <m/>
    <x v="36"/>
    <x v="36"/>
    <n v="10031"/>
    <s v="Vipps AS"/>
    <m/>
    <m/>
    <m/>
    <m/>
    <x v="0"/>
    <x v="0"/>
    <m/>
    <m/>
    <m/>
    <m/>
    <n v="0"/>
    <s v="Ingen avgiftsbehandling"/>
    <s v="Vipps og reguleringer"/>
    <n v="105.21"/>
    <s v="NOK"/>
    <n v="105.21"/>
    <m/>
    <s v="713.30"/>
  </r>
  <r>
    <n v="500970"/>
    <n v="2025"/>
    <s v="Direkte betaling med ekstern ID TR501469950 er gjennomført og bokført."/>
    <d v="2025-09-08T00:00:00"/>
    <m/>
    <x v="36"/>
    <x v="36"/>
    <m/>
    <m/>
    <n v="20169"/>
    <s v="Jar Idrettslag"/>
    <m/>
    <m/>
    <x v="5"/>
    <x v="5"/>
    <m/>
    <m/>
    <m/>
    <m/>
    <n v="0"/>
    <s v="Ingen avgiftsbehandling"/>
    <s v="Betaling: Faktura nummer 1179 fra Jar Idrettslag. Fakturanr. 1179."/>
    <n v="-12132"/>
    <s v="NOK"/>
    <n v="-12132"/>
    <m/>
    <s v="-11418.70"/>
  </r>
  <r>
    <n v="500973"/>
    <n v="2025"/>
    <s v="Direkte betaling med ekstern ID TR501212656 er gjennomført og bokført."/>
    <d v="2025-09-08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479 fra AS Bærum Ishall. Fakturanr. 6479."/>
    <n v="-5700"/>
    <s v="NOK"/>
    <n v="-5700"/>
    <m/>
    <s v="-17118.70"/>
  </r>
  <r>
    <n v="500977"/>
    <n v="2025"/>
    <s v="Direkte betaling med ekstern ID TR499156242 er gjennomført og bokført."/>
    <d v="2025-09-08T00:00:00"/>
    <m/>
    <x v="36"/>
    <x v="36"/>
    <m/>
    <m/>
    <n v="20509"/>
    <s v="Walley"/>
    <m/>
    <m/>
    <x v="5"/>
    <x v="5"/>
    <m/>
    <m/>
    <m/>
    <m/>
    <n v="0"/>
    <s v="Ingen avgiftsbehandling"/>
    <s v="Betaling: HOCKEY: Videresend: Faktura 194430625 fra XXL. Fakturanr. 194430625."/>
    <n v="-2337"/>
    <s v="NOK"/>
    <n v="-2337"/>
    <m/>
    <s v="-19455.70"/>
  </r>
  <r>
    <n v="1595"/>
    <n v="2025"/>
    <s v="Reguleringer"/>
    <d v="2025-09-08T00:00:00"/>
    <m/>
    <x v="36"/>
    <x v="36"/>
    <m/>
    <m/>
    <m/>
    <m/>
    <m/>
    <m/>
    <x v="0"/>
    <x v="0"/>
    <m/>
    <m/>
    <m/>
    <m/>
    <n v="0"/>
    <s v="Ingen avgiftsbehandling"/>
    <s v="Reguleringer"/>
    <n v="261387"/>
    <s v="NOK"/>
    <n v="261387"/>
    <m/>
    <s v="241931.30"/>
  </r>
  <r>
    <n v="1595"/>
    <n v="2025"/>
    <s v="Reguleringer"/>
    <d v="2025-09-08T00:00:00"/>
    <m/>
    <x v="36"/>
    <x v="36"/>
    <m/>
    <m/>
    <m/>
    <m/>
    <m/>
    <m/>
    <x v="0"/>
    <x v="0"/>
    <m/>
    <m/>
    <m/>
    <m/>
    <n v="0"/>
    <s v="Ingen avgiftsbehandling"/>
    <s v="Reguleringer"/>
    <n v="10000"/>
    <s v="NOK"/>
    <n v="10000"/>
    <m/>
    <s v="251931.30"/>
  </r>
  <r>
    <n v="1597"/>
    <n v="2025"/>
    <s v="Vipps"/>
    <d v="2025-09-08T00:00:00"/>
    <m/>
    <x v="36"/>
    <x v="36"/>
    <n v="10031"/>
    <s v="Vipps AS"/>
    <m/>
    <m/>
    <m/>
    <m/>
    <x v="0"/>
    <x v="0"/>
    <m/>
    <m/>
    <m/>
    <m/>
    <n v="0"/>
    <s v="Ingen avgiftsbehandling"/>
    <s v="Vipps"/>
    <n v="54.58"/>
    <s v="NOK"/>
    <n v="54.58"/>
    <m/>
    <s v="251985.88"/>
  </r>
  <r>
    <n v="500980"/>
    <n v="2025"/>
    <s v="Direkte betaling med ekstern ID TR501212657 er gjennomført og bokført."/>
    <d v="2025-09-09T00:00:00"/>
    <m/>
    <x v="36"/>
    <x v="36"/>
    <m/>
    <m/>
    <n v="20272"/>
    <s v="Arba AS"/>
    <m/>
    <m/>
    <x v="5"/>
    <x v="5"/>
    <m/>
    <m/>
    <m/>
    <m/>
    <n v="0"/>
    <s v="Ingen avgiftsbehandling"/>
    <s v="Betaling: Faktura nummer 99018 fra Arba AS. Fakturanr. 99018."/>
    <n v="-1593.75"/>
    <s v="NOK"/>
    <n v="-1593.75"/>
    <m/>
    <s v="250392.13"/>
  </r>
  <r>
    <n v="500981"/>
    <n v="2025"/>
    <s v="Direkte betaling med ekstern ID TR499150117 er gjennomført og bokført."/>
    <d v="2025-09-09T00:00:00"/>
    <m/>
    <x v="36"/>
    <x v="36"/>
    <m/>
    <m/>
    <n v="20125"/>
    <s v="Eureca Engros AS"/>
    <m/>
    <m/>
    <x v="5"/>
    <x v="5"/>
    <m/>
    <m/>
    <m/>
    <m/>
    <n v="0"/>
    <s v="Ingen avgiftsbehandling"/>
    <s v="Betaling: Fwd: Inkassovarsel"/>
    <n v="-3380.4"/>
    <s v="NOK"/>
    <n v="-3380.4"/>
    <m/>
    <s v="247011.73"/>
  </r>
  <r>
    <n v="1597"/>
    <n v="2025"/>
    <s v="Vipps"/>
    <d v="2025-09-10T00:00:00"/>
    <m/>
    <x v="36"/>
    <x v="36"/>
    <n v="10031"/>
    <s v="Vipps AS"/>
    <m/>
    <m/>
    <m/>
    <m/>
    <x v="0"/>
    <x v="0"/>
    <m/>
    <m/>
    <m/>
    <m/>
    <n v="0"/>
    <s v="Ingen avgiftsbehandling"/>
    <s v="Vipps"/>
    <n v="2119.59"/>
    <s v="NOK"/>
    <n v="2119.59"/>
    <m/>
    <s v="249131.32"/>
  </r>
  <r>
    <n v="1597"/>
    <n v="2025"/>
    <s v="Vipps"/>
    <d v="2025-09-10T00:00:00"/>
    <m/>
    <x v="36"/>
    <x v="36"/>
    <n v="10031"/>
    <s v="Vipps AS"/>
    <m/>
    <m/>
    <m/>
    <m/>
    <x v="0"/>
    <x v="0"/>
    <m/>
    <m/>
    <m/>
    <m/>
    <n v="0"/>
    <s v="Ingen avgiftsbehandling"/>
    <s v="Vipps"/>
    <n v="28.25"/>
    <s v="NOK"/>
    <n v="28.25"/>
    <m/>
    <s v="249159.57"/>
  </r>
  <r>
    <n v="1597"/>
    <n v="2025"/>
    <s v="Vipps"/>
    <d v="2025-09-10T00:00:00"/>
    <m/>
    <x v="36"/>
    <x v="36"/>
    <n v="10031"/>
    <s v="Vipps AS"/>
    <m/>
    <m/>
    <m/>
    <m/>
    <x v="0"/>
    <x v="0"/>
    <m/>
    <m/>
    <m/>
    <m/>
    <n v="0"/>
    <s v="Ingen avgiftsbehandling"/>
    <s v="Vipps"/>
    <n v="23.38"/>
    <s v="NOK"/>
    <n v="23.38"/>
    <m/>
    <s v="249182.95"/>
  </r>
  <r>
    <n v="500984"/>
    <n v="2025"/>
    <s v="Direkte betaling med ekstern ID TR501466978 er gjennomført og bokført."/>
    <d v="2025-09-11T00:00:00"/>
    <m/>
    <x v="36"/>
    <x v="36"/>
    <m/>
    <m/>
    <n v="20076"/>
    <s v="JAVID ZAFARI"/>
    <m/>
    <m/>
    <x v="0"/>
    <x v="0"/>
    <m/>
    <m/>
    <m/>
    <m/>
    <n v="0"/>
    <s v="Ingen avgiftsbehandling"/>
    <s v="Betaling: Faktura nummer 1099 fra JAVID ZAFARI. Fakturanr. 1099."/>
    <n v="-4982.1000000000004"/>
    <s v="NOK"/>
    <n v="-4982.1000000000004"/>
    <m/>
    <s v="244200.85"/>
  </r>
  <r>
    <n v="1596"/>
    <n v="2025"/>
    <s v="Regulering"/>
    <d v="2025-09-11T00:00:00"/>
    <m/>
    <x v="36"/>
    <x v="36"/>
    <m/>
    <m/>
    <m/>
    <m/>
    <m/>
    <m/>
    <x v="0"/>
    <x v="0"/>
    <m/>
    <m/>
    <m/>
    <m/>
    <n v="0"/>
    <s v="Ingen avgiftsbehandling"/>
    <s v="Regulering"/>
    <n v="-29110"/>
    <s v="NOK"/>
    <n v="-29110"/>
    <m/>
    <s v="215090.85"/>
  </r>
  <r>
    <n v="1596"/>
    <n v="2025"/>
    <s v="Regulering"/>
    <d v="2025-09-11T00:00:00"/>
    <m/>
    <x v="36"/>
    <x v="36"/>
    <m/>
    <m/>
    <m/>
    <m/>
    <m/>
    <m/>
    <x v="0"/>
    <x v="0"/>
    <m/>
    <m/>
    <m/>
    <m/>
    <n v="0"/>
    <s v="Ingen avgiftsbehandling"/>
    <s v="Regulering"/>
    <n v="-12351"/>
    <s v="NOK"/>
    <n v="-12351"/>
    <m/>
    <s v="202739.85"/>
  </r>
  <r>
    <n v="1596"/>
    <n v="2025"/>
    <s v="Regulering"/>
    <d v="2025-09-11T00:00:00"/>
    <m/>
    <x v="36"/>
    <x v="36"/>
    <m/>
    <m/>
    <m/>
    <m/>
    <m/>
    <m/>
    <x v="0"/>
    <x v="0"/>
    <m/>
    <m/>
    <m/>
    <m/>
    <n v="0"/>
    <s v="Ingen avgiftsbehandling"/>
    <s v="Regulering"/>
    <n v="-12257"/>
    <s v="NOK"/>
    <n v="-12257"/>
    <m/>
    <s v="190482.85"/>
  </r>
  <r>
    <n v="1596"/>
    <n v="2025"/>
    <s v="Regulering"/>
    <d v="2025-09-11T00:00:00"/>
    <m/>
    <x v="36"/>
    <x v="36"/>
    <m/>
    <m/>
    <m/>
    <m/>
    <m/>
    <m/>
    <x v="0"/>
    <x v="0"/>
    <m/>
    <m/>
    <m/>
    <m/>
    <n v="0"/>
    <s v="Ingen avgiftsbehandling"/>
    <s v="Regulering"/>
    <n v="-12257"/>
    <s v="NOK"/>
    <n v="-12257"/>
    <m/>
    <s v="178225.85"/>
  </r>
  <r>
    <n v="1597"/>
    <n v="2025"/>
    <s v="Vipps"/>
    <d v="2025-09-11T00:00:00"/>
    <m/>
    <x v="36"/>
    <x v="36"/>
    <n v="10031"/>
    <s v="Vipps AS"/>
    <m/>
    <m/>
    <m/>
    <m/>
    <x v="0"/>
    <x v="0"/>
    <m/>
    <m/>
    <m/>
    <m/>
    <n v="0"/>
    <s v="Ingen avgiftsbehandling"/>
    <s v="Vipps"/>
    <n v="61.38"/>
    <s v="NOK"/>
    <n v="61.38"/>
    <m/>
    <s v="178287.23"/>
  </r>
  <r>
    <n v="1597"/>
    <n v="2025"/>
    <s v="Vipps"/>
    <d v="2025-09-12T00:00:00"/>
    <m/>
    <x v="36"/>
    <x v="36"/>
    <n v="10031"/>
    <s v="Vipps AS"/>
    <m/>
    <m/>
    <m/>
    <m/>
    <x v="0"/>
    <x v="0"/>
    <m/>
    <m/>
    <m/>
    <m/>
    <n v="0"/>
    <s v="Ingen avgiftsbehandling"/>
    <s v="Vipps"/>
    <n v="1054.83"/>
    <s v="NOK"/>
    <n v="1054.83"/>
    <m/>
    <s v="179342.06"/>
  </r>
  <r>
    <n v="500987"/>
    <n v="2025"/>
    <s v="Direkte betaling med ekstern ID TR504306890 er gjennomført og bokført."/>
    <d v="2025-09-15T00:00:00"/>
    <m/>
    <x v="36"/>
    <x v="36"/>
    <m/>
    <m/>
    <n v="20353"/>
    <s v="AS Bærum Ishall"/>
    <m/>
    <m/>
    <x v="5"/>
    <x v="5"/>
    <m/>
    <m/>
    <m/>
    <m/>
    <n v="0"/>
    <s v="Ingen avgiftsbehandling"/>
    <s v="Betaling: Fwd: Faktura isleie ukene 33-35. Fakturanr. 006492."/>
    <n v="-62093.75"/>
    <s v="NOK"/>
    <n v="-62093.75"/>
    <m/>
    <s v="117248.31"/>
  </r>
  <r>
    <n v="500993"/>
    <n v="2025"/>
    <s v="Direkte betaling med ekstern ID TR504306891 er gjennomført og bokført."/>
    <d v="2025-09-15T00:00:00"/>
    <m/>
    <x v="36"/>
    <x v="36"/>
    <m/>
    <m/>
    <n v="20125"/>
    <s v="Eureca Engros AS"/>
    <m/>
    <m/>
    <x v="5"/>
    <x v="5"/>
    <m/>
    <m/>
    <m/>
    <m/>
    <n v="0"/>
    <s v="Ingen avgiftsbehandling"/>
    <s v="Betaling: Fwd: Faktura 9727162 fra Eureca engros AS. Fakturanr. 9727162."/>
    <n v="-18461.75"/>
    <s v="NOK"/>
    <n v="-18461.75"/>
    <m/>
    <s v="98786.56"/>
  </r>
  <r>
    <n v="1682"/>
    <n v="2025"/>
    <n v="1923"/>
    <d v="2025-09-15T00:00:00"/>
    <m/>
    <x v="36"/>
    <x v="36"/>
    <n v="10031"/>
    <s v="Vipps AS"/>
    <m/>
    <m/>
    <m/>
    <m/>
    <x v="0"/>
    <x v="0"/>
    <m/>
    <m/>
    <m/>
    <m/>
    <n v="0"/>
    <s v="Ingen avgiftsbehandling"/>
    <n v="1923"/>
    <n v="198.74"/>
    <s v="NOK"/>
    <n v="198.74"/>
    <m/>
    <s v="98985.30"/>
  </r>
  <r>
    <n v="500995"/>
    <n v="2025"/>
    <s v="Direkte betaling med ekstern ID TR504306892 er gjennomført og bokført."/>
    <d v="2025-09-16T00:00:00"/>
    <m/>
    <x v="36"/>
    <x v="36"/>
    <m/>
    <m/>
    <n v="20033"/>
    <s v="Norgesgruppen ASA"/>
    <m/>
    <m/>
    <x v="5"/>
    <x v="5"/>
    <m/>
    <m/>
    <m/>
    <m/>
    <n v="0"/>
    <s v="Ingen avgiftsbehandling"/>
    <s v="Betaling: Fwd: Regning 61136010918923. Fakturanr. 61136010918923."/>
    <n v="-2661.9"/>
    <s v="NOK"/>
    <n v="-2661.9"/>
    <m/>
    <s v="96323.40"/>
  </r>
  <r>
    <n v="1682"/>
    <n v="2025"/>
    <n v="1923"/>
    <d v="2025-09-16T00:00:00"/>
    <m/>
    <x v="36"/>
    <x v="36"/>
    <n v="10031"/>
    <s v="Vipps AS"/>
    <m/>
    <m/>
    <m/>
    <m/>
    <x v="0"/>
    <x v="0"/>
    <m/>
    <m/>
    <m/>
    <m/>
    <n v="0"/>
    <s v="Ingen avgiftsbehandling"/>
    <n v="1923"/>
    <n v="3042.22"/>
    <s v="NOK"/>
    <n v="3042.22"/>
    <m/>
    <s v="99365.62"/>
  </r>
  <r>
    <n v="1682"/>
    <n v="2025"/>
    <n v="1923"/>
    <d v="2025-09-16T00:00:00"/>
    <m/>
    <x v="36"/>
    <x v="36"/>
    <n v="10031"/>
    <s v="Vipps AS"/>
    <m/>
    <m/>
    <m/>
    <m/>
    <x v="0"/>
    <x v="0"/>
    <m/>
    <m/>
    <m/>
    <m/>
    <n v="0"/>
    <s v="Ingen avgiftsbehandling"/>
    <n v="1923"/>
    <n v="562.35"/>
    <s v="NOK"/>
    <n v="562.35"/>
    <m/>
    <s v="99927.97"/>
  </r>
  <r>
    <n v="1682"/>
    <n v="2025"/>
    <n v="1923"/>
    <d v="2025-09-16T00:00:00"/>
    <m/>
    <x v="36"/>
    <x v="36"/>
    <n v="10031"/>
    <s v="Vipps AS"/>
    <m/>
    <m/>
    <m/>
    <m/>
    <x v="0"/>
    <x v="0"/>
    <m/>
    <m/>
    <m/>
    <m/>
    <n v="0"/>
    <s v="Ingen avgiftsbehandling"/>
    <n v="1923"/>
    <n v="122.76"/>
    <s v="NOK"/>
    <n v="122.76"/>
    <m/>
    <s v="100050.73"/>
  </r>
  <r>
    <n v="500997"/>
    <n v="2025"/>
    <s v="Direkte betaling med ekstern ID TR505028599 er gjennomført og bokført."/>
    <d v="2025-09-17T00:00:00"/>
    <m/>
    <x v="36"/>
    <x v="36"/>
    <m/>
    <m/>
    <n v="20132"/>
    <s v="Tom Ivar Riseth"/>
    <m/>
    <m/>
    <x v="5"/>
    <x v="5"/>
    <m/>
    <m/>
    <m/>
    <m/>
    <n v="0"/>
    <s v="Ingen avgiftsbehandling"/>
    <s v="Betaling: HOCKEY: Utlegg. Fakturanr. Utlegg slipemaskin."/>
    <n v="-520"/>
    <s v="NOK"/>
    <n v="-520"/>
    <m/>
    <s v="99530.73"/>
  </r>
  <r>
    <n v="501001"/>
    <n v="2025"/>
    <s v="Direkte betaling med ekstern ID TR505028600 er gjennomført og bokført."/>
    <d v="2025-09-17T00:00:00"/>
    <m/>
    <x v="36"/>
    <x v="36"/>
    <m/>
    <m/>
    <n v="20007"/>
    <s v="Uno-X Mobility Norge AS (Comme"/>
    <m/>
    <m/>
    <x v="5"/>
    <x v="5"/>
    <m/>
    <m/>
    <m/>
    <m/>
    <n v="0"/>
    <s v="Ingen avgiftsbehandling"/>
    <s v="Betaling: Faktura nummer 8087242 fra Uno-X Mobility Norge AS (Comme. Fakturanr. 8087242."/>
    <n v="-1141.3800000000001"/>
    <s v="NOK"/>
    <n v="-1141.3800000000001"/>
    <m/>
    <s v="98389.35"/>
  </r>
  <r>
    <n v="501002"/>
    <n v="2025"/>
    <s v="Direkte betaling med ekstern ID TR505028601 er gjennomført og bokført."/>
    <d v="2025-09-17T00:00:00"/>
    <m/>
    <x v="36"/>
    <x v="36"/>
    <m/>
    <m/>
    <n v="20083"/>
    <s v="Fygi AS"/>
    <m/>
    <m/>
    <x v="5"/>
    <x v="5"/>
    <m/>
    <m/>
    <m/>
    <m/>
    <n v="0"/>
    <s v="Ingen avgiftsbehandling"/>
    <s v="Betaling: Faktura nummer 10368 fra Fygi AS. Fakturanr. 10368."/>
    <n v="-248.75"/>
    <s v="NOK"/>
    <n v="-248.75"/>
    <m/>
    <s v="98140.60"/>
  </r>
  <r>
    <n v="1682"/>
    <n v="2025"/>
    <n v="1923"/>
    <d v="2025-09-17T00:00:00"/>
    <m/>
    <x v="36"/>
    <x v="36"/>
    <n v="10031"/>
    <s v="Vipps AS"/>
    <m/>
    <m/>
    <m/>
    <m/>
    <x v="0"/>
    <x v="0"/>
    <m/>
    <m/>
    <m/>
    <m/>
    <n v="0"/>
    <s v="Ingen avgiftsbehandling"/>
    <n v="1923"/>
    <n v="1385.31"/>
    <s v="NOK"/>
    <n v="1385.31"/>
    <m/>
    <s v="99525.91"/>
  </r>
  <r>
    <n v="1682"/>
    <n v="2025"/>
    <n v="1923"/>
    <d v="2025-09-18T00:00:00"/>
    <m/>
    <x v="36"/>
    <x v="36"/>
    <n v="10031"/>
    <s v="Vipps AS"/>
    <m/>
    <m/>
    <m/>
    <m/>
    <x v="0"/>
    <x v="0"/>
    <m/>
    <m/>
    <m/>
    <m/>
    <n v="0"/>
    <s v="Ingen avgiftsbehandling"/>
    <n v="1923"/>
    <n v="363.41"/>
    <s v="NOK"/>
    <n v="363.41"/>
    <m/>
    <s v="99889.32"/>
  </r>
  <r>
    <n v="1682"/>
    <n v="2025"/>
    <n v="1923"/>
    <d v="2025-09-19T00:00:00"/>
    <m/>
    <x v="36"/>
    <x v="36"/>
    <n v="10031"/>
    <s v="Vipps AS"/>
    <m/>
    <m/>
    <m/>
    <m/>
    <x v="0"/>
    <x v="0"/>
    <m/>
    <m/>
    <m/>
    <m/>
    <n v="0"/>
    <s v="Ingen avgiftsbehandling"/>
    <n v="1923"/>
    <n v="1306.49"/>
    <s v="NOK"/>
    <n v="1306.49"/>
    <m/>
    <s v="101195.81"/>
  </r>
  <r>
    <n v="1698"/>
    <n v="2025"/>
    <s v="Vipps"/>
    <d v="2025-09-22T00:00:00"/>
    <m/>
    <x v="36"/>
    <x v="36"/>
    <n v="10031"/>
    <s v="Vipps AS"/>
    <m/>
    <m/>
    <m/>
    <m/>
    <x v="0"/>
    <x v="0"/>
    <m/>
    <m/>
    <m/>
    <m/>
    <n v="0"/>
    <s v="Ingen avgiftsbehandling"/>
    <s v="Vipps"/>
    <n v="312.76"/>
    <s v="NOK"/>
    <n v="312.76"/>
    <m/>
    <s v="101508.57"/>
  </r>
  <r>
    <n v="1698"/>
    <n v="2025"/>
    <s v="Vipps"/>
    <d v="2025-09-23T00:00:00"/>
    <m/>
    <x v="36"/>
    <x v="36"/>
    <n v="10031"/>
    <s v="Vipps AS"/>
    <m/>
    <m/>
    <m/>
    <m/>
    <x v="0"/>
    <x v="0"/>
    <m/>
    <m/>
    <m/>
    <m/>
    <n v="0"/>
    <s v="Ingen avgiftsbehandling"/>
    <s v="Vipps"/>
    <n v="3410.21"/>
    <s v="NOK"/>
    <n v="3410.21"/>
    <m/>
    <s v="104918.78"/>
  </r>
  <r>
    <n v="1698"/>
    <n v="2025"/>
    <s v="Vipps"/>
    <d v="2025-09-23T00:00:00"/>
    <m/>
    <x v="36"/>
    <x v="36"/>
    <n v="10031"/>
    <s v="Vipps AS"/>
    <m/>
    <m/>
    <m/>
    <m/>
    <x v="0"/>
    <x v="0"/>
    <m/>
    <m/>
    <m/>
    <m/>
    <n v="0"/>
    <s v="Ingen avgiftsbehandling"/>
    <s v="Vipps"/>
    <n v="829.47"/>
    <s v="NOK"/>
    <n v="829.47"/>
    <m/>
    <s v="105748.25"/>
  </r>
  <r>
    <n v="1698"/>
    <n v="2025"/>
    <s v="Vipps"/>
    <d v="2025-09-23T00:00:00"/>
    <m/>
    <x v="36"/>
    <x v="36"/>
    <n v="10031"/>
    <s v="Vipps AS"/>
    <m/>
    <m/>
    <m/>
    <m/>
    <x v="0"/>
    <x v="0"/>
    <m/>
    <m/>
    <m/>
    <m/>
    <n v="0"/>
    <s v="Ingen avgiftsbehandling"/>
    <s v="Vipps"/>
    <n v="574.94000000000005"/>
    <s v="NOK"/>
    <n v="574.94000000000005"/>
    <m/>
    <s v="106323.19"/>
  </r>
  <r>
    <n v="501023"/>
    <n v="2025"/>
    <s v="Direkte betaling med ekstern ID TR507039634 er gjennomført og bokført."/>
    <d v="2025-09-24T00:00:00"/>
    <m/>
    <x v="36"/>
    <x v="36"/>
    <m/>
    <m/>
    <n v="20144"/>
    <s v="Gustav Rydmell"/>
    <m/>
    <m/>
    <x v="5"/>
    <x v="5"/>
    <m/>
    <m/>
    <m/>
    <m/>
    <n v="0"/>
    <s v="Ingen avgiftsbehandling"/>
    <s v="Betaling: VS: Svar: Dommerlisens"/>
    <n v="-1980"/>
    <s v="NOK"/>
    <n v="-1980"/>
    <m/>
    <s v="104343.19"/>
  </r>
  <r>
    <n v="501024"/>
    <n v="2025"/>
    <s v="Direkte betaling med ekstern ID TR507039633 er gjennomført og bokført."/>
    <d v="2025-09-24T00:00:00"/>
    <m/>
    <x v="36"/>
    <x v="36"/>
    <m/>
    <m/>
    <n v="20520"/>
    <s v="Mikael Johansson"/>
    <m/>
    <m/>
    <x v="5"/>
    <x v="5"/>
    <m/>
    <m/>
    <m/>
    <m/>
    <n v="0"/>
    <s v="Ingen avgiftsbehandling"/>
    <s v="Betaling: HOCKEY: Videresend: Kvittering skøyter. Fakturanr. Utlegg skøyter avtale dommer."/>
    <n v="-11000"/>
    <s v="NOK"/>
    <n v="-11000"/>
    <m/>
    <s v="93343.19"/>
  </r>
  <r>
    <n v="1698"/>
    <n v="2025"/>
    <s v="Vipps"/>
    <d v="2025-09-24T00:00:00"/>
    <m/>
    <x v="36"/>
    <x v="36"/>
    <n v="10031"/>
    <s v="Vipps AS"/>
    <m/>
    <m/>
    <m/>
    <m/>
    <x v="0"/>
    <x v="0"/>
    <m/>
    <m/>
    <m/>
    <m/>
    <n v="0"/>
    <s v="Ingen avgiftsbehandling"/>
    <s v="Vipps"/>
    <n v="1652.58"/>
    <s v="NOK"/>
    <n v="1652.58"/>
    <m/>
    <s v="94995.77"/>
  </r>
  <r>
    <n v="501025"/>
    <n v="2025"/>
    <s v="Direkte betaling med ekstern ID TR507039635 er gjennomført og bokført."/>
    <d v="2025-09-25T00:00:00"/>
    <m/>
    <x v="36"/>
    <x v="36"/>
    <m/>
    <m/>
    <n v="20169"/>
    <s v="Jar Idrettslag"/>
    <m/>
    <m/>
    <x v="5"/>
    <x v="5"/>
    <m/>
    <m/>
    <m/>
    <m/>
    <n v="0"/>
    <s v="Ingen avgiftsbehandling"/>
    <s v="Betaling: Faktura nummer 1188 fra Jar Idrettslag. Fakturanr. 1188."/>
    <n v="-12965"/>
    <s v="NOK"/>
    <n v="-12965"/>
    <m/>
    <s v="82030.77"/>
  </r>
  <r>
    <n v="1698"/>
    <n v="2025"/>
    <s v="Vipps"/>
    <d v="2025-09-25T00:00:00"/>
    <m/>
    <x v="36"/>
    <x v="36"/>
    <n v="10031"/>
    <s v="Vipps AS"/>
    <m/>
    <m/>
    <m/>
    <m/>
    <x v="0"/>
    <x v="0"/>
    <m/>
    <m/>
    <m/>
    <m/>
    <n v="0"/>
    <s v="Ingen avgiftsbehandling"/>
    <s v="Vipps"/>
    <n v="251.43"/>
    <s v="NOK"/>
    <n v="251.43"/>
    <m/>
    <s v="82282.20"/>
  </r>
  <r>
    <n v="1698"/>
    <n v="2025"/>
    <s v="Vipps"/>
    <d v="2025-09-26T00:00:00"/>
    <m/>
    <x v="36"/>
    <x v="36"/>
    <n v="10031"/>
    <s v="Vipps AS"/>
    <m/>
    <m/>
    <m/>
    <m/>
    <x v="0"/>
    <x v="0"/>
    <m/>
    <m/>
    <m/>
    <m/>
    <n v="0"/>
    <s v="Ingen avgiftsbehandling"/>
    <s v="Vipps"/>
    <n v="1397.79"/>
    <s v="NOK"/>
    <n v="1397.79"/>
    <m/>
    <s v="83679.99"/>
  </r>
  <r>
    <n v="501028"/>
    <n v="2025"/>
    <s v="Direkte betaling med ekstern ID TR507039636 er gjennomført og bokført."/>
    <d v="2025-09-29T00:00:00"/>
    <m/>
    <x v="36"/>
    <x v="36"/>
    <m/>
    <m/>
    <n v="20005"/>
    <s v="Norges Ishockeyforbund"/>
    <m/>
    <m/>
    <x v="5"/>
    <x v="5"/>
    <m/>
    <m/>
    <m/>
    <m/>
    <n v="0"/>
    <s v="Ingen avgiftsbehandling"/>
    <s v="Betaling: Faktura nummer 008281 fra Norges Ishockeyforbund. Fakturanr. 008281."/>
    <n v="-7500"/>
    <s v="NOK"/>
    <n v="-7500"/>
    <m/>
    <s v="76179.99"/>
  </r>
  <r>
    <n v="1778"/>
    <n v="2025"/>
    <s v="Vipps"/>
    <d v="2025-09-29T00:00:00"/>
    <m/>
    <x v="36"/>
    <x v="36"/>
    <n v="10031"/>
    <s v="Vipps AS"/>
    <m/>
    <m/>
    <m/>
    <m/>
    <x v="0"/>
    <x v="0"/>
    <m/>
    <m/>
    <m/>
    <m/>
    <n v="0"/>
    <s v="Ingen avgiftsbehandling"/>
    <s v="Vipps"/>
    <n v="619.97"/>
    <s v="NOK"/>
    <n v="619.97"/>
    <m/>
    <s v="76799.96"/>
  </r>
  <r>
    <n v="1778"/>
    <n v="2025"/>
    <s v="Vipps"/>
    <d v="2025-09-29T00:00:00"/>
    <m/>
    <x v="36"/>
    <x v="36"/>
    <n v="10031"/>
    <s v="Vipps AS"/>
    <m/>
    <m/>
    <m/>
    <m/>
    <x v="0"/>
    <x v="0"/>
    <m/>
    <m/>
    <m/>
    <m/>
    <n v="0"/>
    <s v="Ingen avgiftsbehandling"/>
    <s v="Vipps"/>
    <n v="2570.8200000000002"/>
    <s v="NOK"/>
    <n v="2570.8200000000002"/>
    <m/>
    <s v="79370.78"/>
  </r>
  <r>
    <n v="501031"/>
    <n v="2025"/>
    <s v="Direkte betaling med ekstern ID TR505038409 er gjennomført og bokført."/>
    <d v="2025-09-30T00:00:00"/>
    <m/>
    <x v="36"/>
    <x v="36"/>
    <m/>
    <m/>
    <n v="20125"/>
    <s v="Eureca Engros AS"/>
    <m/>
    <m/>
    <x v="5"/>
    <x v="5"/>
    <m/>
    <m/>
    <m/>
    <m/>
    <n v="0"/>
    <s v="Ingen avgiftsbehandling"/>
    <s v="Betaling: fakturanummer 9726414"/>
    <n v="-4005.02"/>
    <s v="NOK"/>
    <n v="-4005.02"/>
    <m/>
    <s v="75365.76"/>
  </r>
  <r>
    <n v="1751"/>
    <n v="2025"/>
    <s v="Betaling: Faktura nummer 1154 til Jar Idrettslag (10023)"/>
    <d v="2025-09-30T00:00:00"/>
    <m/>
    <x v="36"/>
    <x v="36"/>
    <n v="10023"/>
    <s v="Jar Idrettslag"/>
    <m/>
    <m/>
    <m/>
    <m/>
    <x v="5"/>
    <x v="5"/>
    <m/>
    <m/>
    <m/>
    <m/>
    <n v="0"/>
    <s v="Ingen avgiftsbehandling"/>
    <s v="Betaling: Faktura nummer 1154 til Jar Idrettslag (10023)"/>
    <n v="6037.5"/>
    <s v="NOK"/>
    <n v="6037.5"/>
    <m/>
    <s v="81403.26"/>
  </r>
  <r>
    <n v="1778"/>
    <n v="2025"/>
    <s v="Vipps"/>
    <d v="2025-09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649.17999999999995"/>
    <s v="NOK"/>
    <n v="649.17999999999995"/>
    <m/>
    <s v="82052.44"/>
  </r>
  <r>
    <n v="1778"/>
    <n v="2025"/>
    <s v="Vipps"/>
    <d v="2025-09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90.63"/>
    <s v="NOK"/>
    <n v="90.63"/>
    <m/>
    <s v="82143.07"/>
  </r>
  <r>
    <n v="501037"/>
    <n v="2025"/>
    <s v="Direkte betaling med ekstern ID TR505028602 er gjennomført og bokført."/>
    <d v="2025-10-01T00:00:00"/>
    <m/>
    <x v="36"/>
    <x v="36"/>
    <m/>
    <m/>
    <n v="20009"/>
    <s v="Santander Consumer Bank As"/>
    <m/>
    <m/>
    <x v="5"/>
    <x v="5"/>
    <m/>
    <m/>
    <m/>
    <m/>
    <n v="0"/>
    <s v="Ingen avgiftsbehandling"/>
    <s v="Betaling: Faktura nummer 42370680 fra Santander Consumer Bank As. Fakturanr. 42370680."/>
    <n v="-11584.04"/>
    <s v="NOK"/>
    <n v="-11584.04"/>
    <m/>
    <s v="70559.03"/>
  </r>
  <r>
    <n v="1813"/>
    <n v="2025"/>
    <s v="Kontoreguleringer"/>
    <d v="2025-10-01T00:00:00"/>
    <m/>
    <x v="36"/>
    <x v="36"/>
    <m/>
    <m/>
    <m/>
    <m/>
    <m/>
    <m/>
    <x v="0"/>
    <x v="0"/>
    <m/>
    <m/>
    <m/>
    <m/>
    <n v="0"/>
    <s v="Ingen avgiftsbehandling"/>
    <s v="Kontoreguleringer"/>
    <n v="108749.58"/>
    <s v="NOK"/>
    <n v="108749.58"/>
    <m/>
    <s v="179308.61"/>
  </r>
  <r>
    <n v="1813"/>
    <n v="2025"/>
    <s v="Kontoreguleringer"/>
    <d v="2025-10-01T00:00:00"/>
    <m/>
    <x v="36"/>
    <x v="36"/>
    <m/>
    <m/>
    <m/>
    <m/>
    <m/>
    <m/>
    <x v="0"/>
    <x v="0"/>
    <m/>
    <m/>
    <m/>
    <m/>
    <n v="0"/>
    <s v="Ingen avgiftsbehandling"/>
    <s v="Kontoreguleringer"/>
    <n v="-24249.24"/>
    <s v="NOK"/>
    <n v="-24249.24"/>
    <m/>
    <s v="155059.37"/>
  </r>
  <r>
    <n v="1815"/>
    <n v="2025"/>
    <s v="lønn hockey okt.pdf"/>
    <d v="2025-10-01T00:00:00"/>
    <m/>
    <x v="36"/>
    <x v="36"/>
    <m/>
    <m/>
    <m/>
    <m/>
    <m/>
    <m/>
    <x v="0"/>
    <x v="0"/>
    <m/>
    <m/>
    <m/>
    <m/>
    <n v="0"/>
    <s v="Ingen avgiftsbehandling"/>
    <s v="lønn hockey okt.pdf"/>
    <n v="-9500"/>
    <s v="NOK"/>
    <n v="-9500"/>
    <m/>
    <s v="145559.37"/>
  </r>
  <r>
    <n v="1817"/>
    <n v="2025"/>
    <m/>
    <d v="2025-10-01T00:00:00"/>
    <m/>
    <x v="36"/>
    <x v="36"/>
    <n v="10031"/>
    <s v="Vipps AS"/>
    <m/>
    <m/>
    <m/>
    <m/>
    <x v="0"/>
    <x v="0"/>
    <m/>
    <m/>
    <m/>
    <m/>
    <n v="0"/>
    <s v="Ingen avgiftsbehandling"/>
    <m/>
    <n v="196.89"/>
    <s v="NOK"/>
    <n v="196.89"/>
    <m/>
    <s v="145756.26"/>
  </r>
  <r>
    <n v="1813"/>
    <n v="2025"/>
    <s v="Kontoreguleringer"/>
    <d v="2025-10-02T00:00:00"/>
    <m/>
    <x v="36"/>
    <x v="36"/>
    <m/>
    <m/>
    <m/>
    <m/>
    <m/>
    <m/>
    <x v="0"/>
    <x v="0"/>
    <m/>
    <m/>
    <m/>
    <m/>
    <n v="0"/>
    <s v="Ingen avgiftsbehandling"/>
    <s v="Kontoreguleringer"/>
    <n v="10000"/>
    <s v="NOK"/>
    <n v="10000"/>
    <m/>
    <s v="155756.26"/>
  </r>
  <r>
    <n v="1813"/>
    <n v="2025"/>
    <s v="Kontoreguleringer"/>
    <d v="2025-10-02T00:00:00"/>
    <m/>
    <x v="36"/>
    <x v="36"/>
    <m/>
    <m/>
    <m/>
    <m/>
    <m/>
    <m/>
    <x v="0"/>
    <x v="0"/>
    <m/>
    <m/>
    <m/>
    <m/>
    <n v="0"/>
    <s v="Ingen avgiftsbehandling"/>
    <s v="Kontoreguleringer"/>
    <n v="-12370"/>
    <s v="NOK"/>
    <n v="-12370"/>
    <m/>
    <s v="143386.26"/>
  </r>
  <r>
    <n v="1817"/>
    <n v="2025"/>
    <m/>
    <d v="2025-10-02T00:00:00"/>
    <m/>
    <x v="36"/>
    <x v="36"/>
    <n v="10031"/>
    <s v="Vipps AS"/>
    <m/>
    <m/>
    <m/>
    <m/>
    <x v="0"/>
    <x v="0"/>
    <m/>
    <m/>
    <m/>
    <m/>
    <n v="0"/>
    <s v="Ingen avgiftsbehandling"/>
    <m/>
    <n v="147.15"/>
    <s v="NOK"/>
    <n v="147.15"/>
    <m/>
    <s v="143533.41"/>
  </r>
  <r>
    <n v="501074"/>
    <n v="2025"/>
    <s v="Direkte betaling med ekstern ID TR507039637 er gjennomført og bokført."/>
    <d v="2025-10-03T00:00:00"/>
    <m/>
    <x v="36"/>
    <x v="36"/>
    <m/>
    <m/>
    <n v="20188"/>
    <s v="Coca-cola Europacific Partners Norge AS"/>
    <m/>
    <m/>
    <x v="5"/>
    <x v="5"/>
    <m/>
    <m/>
    <m/>
    <m/>
    <n v="0"/>
    <s v="Ingen avgiftsbehandling"/>
    <s v="Betaling: Faktura nummer 9204834564 fra Coca-cola Europacific Partners Norge AS. Fakturanr. 9204834564."/>
    <n v="-3689.68"/>
    <s v="NOK"/>
    <n v="-3689.68"/>
    <m/>
    <s v="139843.73"/>
  </r>
  <r>
    <n v="1817"/>
    <n v="2025"/>
    <m/>
    <d v="2025-10-03T00:00:00"/>
    <m/>
    <x v="36"/>
    <x v="36"/>
    <n v="10031"/>
    <s v="Vipps AS"/>
    <m/>
    <m/>
    <m/>
    <m/>
    <x v="0"/>
    <x v="0"/>
    <m/>
    <m/>
    <m/>
    <m/>
    <n v="0"/>
    <s v="Ingen avgiftsbehandling"/>
    <m/>
    <n v="274.81"/>
    <s v="NOK"/>
    <n v="274.81"/>
    <m/>
    <s v="140118.54"/>
  </r>
  <r>
    <n v="1818"/>
    <n v="2025"/>
    <m/>
    <d v="2025-10-06T00:00:00"/>
    <m/>
    <x v="36"/>
    <x v="36"/>
    <n v="10030"/>
    <s v="Stripe innbetalinger"/>
    <m/>
    <m/>
    <m/>
    <m/>
    <x v="0"/>
    <x v="0"/>
    <m/>
    <m/>
    <m/>
    <m/>
    <n v="0"/>
    <s v="Ingen avgiftsbehandling"/>
    <m/>
    <n v="25605"/>
    <s v="NOK"/>
    <n v="25605"/>
    <m/>
    <s v="165723.54"/>
  </r>
  <r>
    <n v="1898"/>
    <n v="2025"/>
    <s v="Betlainger"/>
    <d v="2025-10-06T00:00:00"/>
    <m/>
    <x v="36"/>
    <x v="36"/>
    <m/>
    <m/>
    <n v="20552"/>
    <s v="Luis Lyster"/>
    <m/>
    <m/>
    <x v="0"/>
    <x v="0"/>
    <m/>
    <m/>
    <m/>
    <m/>
    <n v="0"/>
    <s v="Ingen avgiftsbehandling"/>
    <s v="Betlainger"/>
    <n v="-6000"/>
    <s v="NOK"/>
    <n v="-6000"/>
    <m/>
    <s v="159723.54"/>
  </r>
  <r>
    <n v="1817"/>
    <n v="2025"/>
    <m/>
    <d v="2025-10-07T00:00:00"/>
    <m/>
    <x v="36"/>
    <x v="36"/>
    <n v="10031"/>
    <s v="Vipps AS"/>
    <m/>
    <m/>
    <m/>
    <m/>
    <x v="0"/>
    <x v="0"/>
    <m/>
    <m/>
    <m/>
    <m/>
    <n v="0"/>
    <s v="Ingen avgiftsbehandling"/>
    <m/>
    <n v="52.63"/>
    <s v="NOK"/>
    <n v="52.63"/>
    <m/>
    <s v="159776.17"/>
  </r>
  <r>
    <n v="1817"/>
    <n v="2025"/>
    <m/>
    <d v="2025-10-07T00:00:00"/>
    <m/>
    <x v="36"/>
    <x v="36"/>
    <n v="10031"/>
    <s v="Vipps AS"/>
    <m/>
    <m/>
    <m/>
    <m/>
    <x v="0"/>
    <x v="0"/>
    <m/>
    <m/>
    <m/>
    <m/>
    <n v="0"/>
    <s v="Ingen avgiftsbehandling"/>
    <m/>
    <n v="33.130000000000003"/>
    <s v="NOK"/>
    <n v="33.130000000000003"/>
    <m/>
    <s v="159809.30"/>
  </r>
  <r>
    <n v="1818"/>
    <n v="2025"/>
    <m/>
    <d v="2025-10-07T00:00:00"/>
    <m/>
    <x v="36"/>
    <x v="36"/>
    <m/>
    <m/>
    <m/>
    <m/>
    <m/>
    <m/>
    <x v="0"/>
    <x v="0"/>
    <m/>
    <m/>
    <m/>
    <m/>
    <n v="0"/>
    <s v="Ingen avgiftsbehandling"/>
    <m/>
    <n v="-10164"/>
    <s v="NOK"/>
    <n v="-10164"/>
    <m/>
    <s v="149645.30"/>
  </r>
  <r>
    <n v="1818"/>
    <n v="2025"/>
    <m/>
    <d v="2025-10-07T00:00:00"/>
    <m/>
    <x v="36"/>
    <x v="36"/>
    <m/>
    <m/>
    <m/>
    <m/>
    <m/>
    <m/>
    <x v="0"/>
    <x v="0"/>
    <m/>
    <m/>
    <m/>
    <m/>
    <n v="0"/>
    <s v="Ingen avgiftsbehandling"/>
    <m/>
    <n v="500"/>
    <s v="NOK"/>
    <n v="500"/>
    <m/>
    <s v="150145.30"/>
  </r>
  <r>
    <n v="1898"/>
    <n v="2025"/>
    <s v="Betlainger"/>
    <d v="2025-10-07T00:00:00"/>
    <m/>
    <x v="36"/>
    <x v="36"/>
    <m/>
    <m/>
    <m/>
    <m/>
    <m/>
    <m/>
    <x v="0"/>
    <x v="0"/>
    <m/>
    <m/>
    <m/>
    <m/>
    <n v="0"/>
    <s v="Ingen avgiftsbehandling"/>
    <s v="Betlainger"/>
    <n v="-19590.490000000002"/>
    <s v="NOK"/>
    <n v="-19590.490000000002"/>
    <m/>
    <s v="130554.81"/>
  </r>
  <r>
    <n v="501079"/>
    <n v="2025"/>
    <s v="Direkte betaling med ekstern ID TR511108034 er gjennomført og bokført."/>
    <d v="2025-10-08T00:00:00"/>
    <m/>
    <x v="36"/>
    <x v="36"/>
    <m/>
    <m/>
    <n v="20125"/>
    <s v="Eureca Engros AS"/>
    <m/>
    <m/>
    <x v="5"/>
    <x v="5"/>
    <m/>
    <m/>
    <m/>
    <m/>
    <n v="0"/>
    <s v="Ingen avgiftsbehandling"/>
    <s v="Betaling: VS: Inkassovarsel"/>
    <n v="-4214.32"/>
    <s v="NOK"/>
    <n v="-4214.32"/>
    <m/>
    <s v="126340.49"/>
  </r>
  <r>
    <n v="1817"/>
    <n v="2025"/>
    <m/>
    <d v="2025-10-08T00:00:00"/>
    <m/>
    <x v="36"/>
    <x v="36"/>
    <n v="10031"/>
    <s v="Vipps AS"/>
    <m/>
    <m/>
    <m/>
    <m/>
    <x v="0"/>
    <x v="0"/>
    <m/>
    <m/>
    <m/>
    <m/>
    <n v="0"/>
    <s v="Ingen avgiftsbehandling"/>
    <m/>
    <n v="117.88"/>
    <s v="NOK"/>
    <n v="117.88"/>
    <m/>
    <s v="126458.37"/>
  </r>
  <r>
    <n v="1858"/>
    <n v="2025"/>
    <n v="1923"/>
    <d v="2025-10-09T00:00:00"/>
    <m/>
    <x v="36"/>
    <x v="36"/>
    <m/>
    <m/>
    <m/>
    <m/>
    <m/>
    <m/>
    <x v="0"/>
    <x v="0"/>
    <m/>
    <m/>
    <m/>
    <m/>
    <n v="0"/>
    <s v="Ingen avgiftsbehandling"/>
    <n v="1923"/>
    <n v="-500"/>
    <s v="NOK"/>
    <n v="-500"/>
    <m/>
    <s v="125958.37"/>
  </r>
  <r>
    <n v="1858"/>
    <n v="2025"/>
    <n v="1923"/>
    <d v="2025-10-09T00:00:00"/>
    <m/>
    <x v="36"/>
    <x v="36"/>
    <n v="10031"/>
    <s v="Vipps AS"/>
    <m/>
    <m/>
    <m/>
    <m/>
    <x v="0"/>
    <x v="0"/>
    <m/>
    <m/>
    <m/>
    <m/>
    <n v="0"/>
    <s v="Ingen avgiftsbehandling"/>
    <n v="1923"/>
    <n v="23.38"/>
    <s v="NOK"/>
    <n v="23.38"/>
    <m/>
    <s v="125981.75"/>
  </r>
  <r>
    <n v="1859"/>
    <n v="2025"/>
    <s v="Betaling: Faktura nummer 1156 til Jar Idrettslag (10023)"/>
    <d v="2025-10-09T00:00:00"/>
    <m/>
    <x v="36"/>
    <x v="36"/>
    <n v="10023"/>
    <s v="Jar Idrettslag"/>
    <m/>
    <m/>
    <m/>
    <m/>
    <x v="5"/>
    <x v="5"/>
    <m/>
    <m/>
    <m/>
    <m/>
    <n v="0"/>
    <s v="Ingen avgiftsbehandling"/>
    <s v="Betaling: Faktura nummer 1156 til Jar Idrettslag (10023)"/>
    <n v="7500"/>
    <s v="NOK"/>
    <n v="7500"/>
    <m/>
    <s v="133481.75"/>
  </r>
  <r>
    <n v="501083"/>
    <n v="2025"/>
    <s v="Direkte betaling med ekstern ID TR509611039 er gjennomført og bokført."/>
    <d v="2025-10-10T00:00:00"/>
    <m/>
    <x v="36"/>
    <x v="36"/>
    <m/>
    <m/>
    <n v="20125"/>
    <s v="Eureca Engros AS"/>
    <m/>
    <m/>
    <x v="5"/>
    <x v="5"/>
    <m/>
    <m/>
    <m/>
    <m/>
    <n v="0"/>
    <s v="Ingen avgiftsbehandling"/>
    <s v="Betaling: HOCKEY Faktura 9729789 fra Eureca engros AS. Fakturanr. 9729789."/>
    <n v="-4887.87"/>
    <s v="NOK"/>
    <n v="-4887.87"/>
    <m/>
    <s v="128593.88"/>
  </r>
  <r>
    <n v="501084"/>
    <n v="2025"/>
    <s v="Direkte betaling med ekstern ID TR510729326 er gjennomført og bokført."/>
    <d v="2025-10-10T00:00:00"/>
    <m/>
    <x v="36"/>
    <x v="36"/>
    <m/>
    <m/>
    <n v="20353"/>
    <s v="AS Bærum Ishall"/>
    <m/>
    <m/>
    <x v="5"/>
    <x v="5"/>
    <m/>
    <m/>
    <m/>
    <m/>
    <n v="0"/>
    <s v="Ingen avgiftsbehandling"/>
    <s v="Betaling: Fwd: Faktura tr.rom vedlagt. Fakturanr. 006508."/>
    <n v="-3000"/>
    <s v="NOK"/>
    <n v="-3000"/>
    <m/>
    <s v="125593.88"/>
  </r>
  <r>
    <n v="501085"/>
    <n v="2025"/>
    <s v="Direkte betaling med ekstern ID TR510729327 er gjennomført og bokført."/>
    <d v="2025-10-10T00:00:00"/>
    <m/>
    <x v="36"/>
    <x v="36"/>
    <m/>
    <m/>
    <n v="20353"/>
    <s v="AS Bærum Ishall"/>
    <m/>
    <m/>
    <x v="5"/>
    <x v="5"/>
    <m/>
    <m/>
    <m/>
    <m/>
    <n v="0"/>
    <s v="Ingen avgiftsbehandling"/>
    <s v="Betaling: Fwd: Faktura skillscamp uke 40, bestilt av Dehn. Fakturanr. 006494."/>
    <n v="-5832"/>
    <s v="NOK"/>
    <n v="-5832"/>
    <m/>
    <s v="119761.88"/>
  </r>
  <r>
    <n v="1858"/>
    <n v="2025"/>
    <n v="1923"/>
    <d v="2025-10-10T00:00:00"/>
    <m/>
    <x v="36"/>
    <x v="36"/>
    <n v="10031"/>
    <s v="Vipps AS"/>
    <m/>
    <m/>
    <m/>
    <m/>
    <x v="0"/>
    <x v="0"/>
    <m/>
    <m/>
    <m/>
    <m/>
    <n v="0"/>
    <s v="Ingen avgiftsbehandling"/>
    <n v="1923"/>
    <n v="1679.51"/>
    <s v="NOK"/>
    <n v="1679.51"/>
    <m/>
    <s v="121441.39"/>
  </r>
  <r>
    <n v="1858"/>
    <n v="2025"/>
    <n v="1923"/>
    <d v="2025-10-10T00:00:00"/>
    <m/>
    <x v="36"/>
    <x v="36"/>
    <n v="10031"/>
    <s v="Vipps AS"/>
    <m/>
    <m/>
    <m/>
    <m/>
    <x v="0"/>
    <x v="0"/>
    <m/>
    <m/>
    <m/>
    <m/>
    <n v="0"/>
    <s v="Ingen avgiftsbehandling"/>
    <n v="1923"/>
    <n v="98.25"/>
    <s v="NOK"/>
    <n v="98.25"/>
    <m/>
    <s v="121539.64"/>
  </r>
  <r>
    <n v="501086"/>
    <n v="2025"/>
    <s v="Direkte betaling med ekstern ID TR509611040 er gjennomført og bokført."/>
    <d v="2025-10-13T00:00:00"/>
    <m/>
    <x v="36"/>
    <x v="36"/>
    <m/>
    <m/>
    <n v="20508"/>
    <s v="Oda Norway AS"/>
    <m/>
    <m/>
    <x v="5"/>
    <x v="5"/>
    <m/>
    <m/>
    <m/>
    <m/>
    <n v="0"/>
    <s v="Ingen avgiftsbehandling"/>
    <s v="Betaling: HOCKEY: Faktura/Invoice 1943444 - Oda Norway AS. Fakturanr. 1943444."/>
    <n v="-727.46"/>
    <s v="NOK"/>
    <n v="-727.46"/>
    <m/>
    <s v="120812.18"/>
  </r>
  <r>
    <n v="1904"/>
    <n v="2025"/>
    <s v="Vipps"/>
    <d v="2025-10-13T00:00:00"/>
    <m/>
    <x v="36"/>
    <x v="36"/>
    <n v="10031"/>
    <s v="Vipps AS"/>
    <m/>
    <m/>
    <m/>
    <m/>
    <x v="0"/>
    <x v="0"/>
    <m/>
    <m/>
    <m/>
    <m/>
    <n v="0"/>
    <s v="Ingen avgiftsbehandling"/>
    <s v="Vipps"/>
    <n v="500.05"/>
    <s v="NOK"/>
    <n v="500.05"/>
    <m/>
    <s v="121312.23"/>
  </r>
  <r>
    <n v="501094"/>
    <n v="2025"/>
    <s v="Direkte betaling med ekstern ID TR513139872 er gjennomført og bokført."/>
    <d v="2025-10-14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509 fra AS Bærum Ishall. Fakturanr. 6509."/>
    <n v="-107525"/>
    <s v="NOK"/>
    <n v="-107525"/>
    <m/>
    <s v="13787.23"/>
  </r>
  <r>
    <n v="501095"/>
    <n v="2025"/>
    <s v="Direkte betaling med ekstern ID TR513139869 er gjennomført og bokført."/>
    <d v="2025-10-14T00:00:00"/>
    <m/>
    <x v="36"/>
    <x v="36"/>
    <m/>
    <m/>
    <n v="20235"/>
    <s v="Trym Skaar"/>
    <m/>
    <m/>
    <x v="5"/>
    <x v="5"/>
    <m/>
    <m/>
    <m/>
    <m/>
    <n v="0"/>
    <s v="Ingen avgiftsbehandling"/>
    <s v="Betaling: Fwd: Dommerregninger. Fakturanr. 68e3e96a6a3223196cc65b05."/>
    <n v="-499"/>
    <s v="NOK"/>
    <n v="-499"/>
    <m/>
    <s v="13288.23"/>
  </r>
  <r>
    <n v="501096"/>
    <n v="2025"/>
    <s v="Direkte betaling med ekstern ID TR513139870 er gjennomført og bokført."/>
    <d v="2025-10-14T00:00:00"/>
    <m/>
    <x v="36"/>
    <x v="36"/>
    <m/>
    <m/>
    <n v="20242"/>
    <s v="Ola Smith Monge"/>
    <m/>
    <m/>
    <x v="5"/>
    <x v="5"/>
    <m/>
    <m/>
    <m/>
    <m/>
    <n v="0"/>
    <s v="Ingen avgiftsbehandling"/>
    <s v="Betaling: Fwd: Dommerregninger. Fakturanr. 68e2e50a6a3223196cc65a74."/>
    <n v="-487.1"/>
    <s v="NOK"/>
    <n v="-487.1"/>
    <m/>
    <s v="12801.13"/>
  </r>
  <r>
    <n v="501097"/>
    <n v="2025"/>
    <s v="Direkte betaling med ekstern ID TR513139871 er gjennomført og bokført."/>
    <d v="2025-10-14T00:00:00"/>
    <m/>
    <x v="36"/>
    <x v="36"/>
    <m/>
    <m/>
    <n v="20388"/>
    <s v="arav seth"/>
    <m/>
    <m/>
    <x v="5"/>
    <x v="5"/>
    <m/>
    <m/>
    <m/>
    <m/>
    <n v="0"/>
    <s v="Ingen avgiftsbehandling"/>
    <s v="Betaling: Fwd: Dommerregninger. Fakturanr. 68e2b83e6a3223196cc65a3e."/>
    <n v="-733"/>
    <s v="NOK"/>
    <n v="-733"/>
    <m/>
    <s v="12068.13"/>
  </r>
  <r>
    <n v="501098"/>
    <n v="2025"/>
    <s v="Direkte betaling med ekstern ID TR513139868 er gjennomført og bokført."/>
    <d v="2025-10-14T00:00:00"/>
    <m/>
    <x v="36"/>
    <x v="36"/>
    <m/>
    <m/>
    <n v="20550"/>
    <s v="Foreningen Sandvika Byfest"/>
    <m/>
    <m/>
    <x v="5"/>
    <x v="5"/>
    <m/>
    <m/>
    <m/>
    <m/>
    <n v="0"/>
    <s v="Ingen avgiftsbehandling"/>
    <s v="Betaling: Hockey. Fakturanr. 576."/>
    <n v="-2000"/>
    <s v="NOK"/>
    <n v="-2000"/>
    <m/>
    <s v="10068.13"/>
  </r>
  <r>
    <n v="1904"/>
    <n v="2025"/>
    <s v="Vipps"/>
    <d v="2025-10-14T00:00:00"/>
    <m/>
    <x v="36"/>
    <x v="36"/>
    <n v="10031"/>
    <s v="Vipps AS"/>
    <m/>
    <m/>
    <m/>
    <m/>
    <x v="0"/>
    <x v="0"/>
    <m/>
    <m/>
    <m/>
    <m/>
    <n v="0"/>
    <s v="Ingen avgiftsbehandling"/>
    <s v="Vipps"/>
    <n v="5829.63"/>
    <s v="NOK"/>
    <n v="5829.63"/>
    <m/>
    <s v="15897.76"/>
  </r>
  <r>
    <n v="1904"/>
    <n v="2025"/>
    <s v="Vipps"/>
    <d v="2025-10-14T00:00:00"/>
    <m/>
    <x v="36"/>
    <x v="36"/>
    <n v="10031"/>
    <s v="Vipps AS"/>
    <m/>
    <m/>
    <m/>
    <m/>
    <x v="0"/>
    <x v="0"/>
    <m/>
    <m/>
    <m/>
    <m/>
    <n v="0"/>
    <s v="Ingen avgiftsbehandling"/>
    <s v="Vipps"/>
    <n v="238.78"/>
    <s v="NOK"/>
    <n v="238.78"/>
    <m/>
    <s v="16136.54"/>
  </r>
  <r>
    <n v="1904"/>
    <n v="2025"/>
    <s v="Vipps"/>
    <d v="2025-10-14T00:00:00"/>
    <m/>
    <x v="36"/>
    <x v="36"/>
    <n v="10031"/>
    <s v="Vipps AS"/>
    <m/>
    <m/>
    <m/>
    <m/>
    <x v="0"/>
    <x v="0"/>
    <m/>
    <m/>
    <m/>
    <m/>
    <n v="0"/>
    <s v="Ingen avgiftsbehandling"/>
    <s v="Vipps"/>
    <n v="70.13"/>
    <s v="NOK"/>
    <n v="70.13"/>
    <m/>
    <s v="16206.67"/>
  </r>
  <r>
    <n v="501107"/>
    <n v="2025"/>
    <s v="Direkte betaling med ekstern ID TR513139873 er gjennomført og bokført."/>
    <d v="2025-10-15T00:00:00"/>
    <m/>
    <x v="36"/>
    <x v="36"/>
    <m/>
    <m/>
    <n v="20007"/>
    <s v="Uno-X Mobility Norge AS (Comme"/>
    <m/>
    <m/>
    <x v="5"/>
    <x v="5"/>
    <m/>
    <m/>
    <m/>
    <m/>
    <n v="0"/>
    <s v="Ingen avgiftsbehandling"/>
    <s v="Betaling: Faktura nummer 8109070 fra Uno-X Mobility Norge AS (Comme. Fakturanr. 8109070."/>
    <n v="-1680.16"/>
    <s v="NOK"/>
    <n v="-1680.16"/>
    <m/>
    <s v="14526.51"/>
  </r>
  <r>
    <n v="1904"/>
    <n v="2025"/>
    <s v="Vipps"/>
    <d v="2025-10-15T00:00:00"/>
    <m/>
    <x v="36"/>
    <x v="36"/>
    <n v="10031"/>
    <s v="Vipps AS"/>
    <m/>
    <m/>
    <m/>
    <m/>
    <x v="0"/>
    <x v="0"/>
    <m/>
    <m/>
    <m/>
    <m/>
    <n v="0"/>
    <s v="Ingen avgiftsbehandling"/>
    <s v="Vipps"/>
    <n v="813.05"/>
    <s v="NOK"/>
    <n v="813.05"/>
    <m/>
    <s v="15339.56"/>
  </r>
  <r>
    <n v="501116"/>
    <n v="2025"/>
    <s v="Direkte betaling med ekstern ID TR510729328 er gjennomført og bokført."/>
    <d v="2025-10-16T00:00:00"/>
    <m/>
    <x v="36"/>
    <x v="36"/>
    <m/>
    <m/>
    <n v="20033"/>
    <s v="Norgesgruppen ASA"/>
    <m/>
    <m/>
    <x v="5"/>
    <x v="5"/>
    <m/>
    <m/>
    <m/>
    <m/>
    <n v="0"/>
    <s v="Ingen avgiftsbehandling"/>
    <s v="Betaling: Fwd: Regning 61136010918924. Fakturanr. 61136010918924."/>
    <n v="-4283.08"/>
    <s v="NOK"/>
    <n v="-4283.08"/>
    <m/>
    <s v="11056.48"/>
  </r>
  <r>
    <n v="1904"/>
    <n v="2025"/>
    <s v="Vipps"/>
    <d v="2025-10-16T00:00:00"/>
    <m/>
    <x v="36"/>
    <x v="36"/>
    <n v="10031"/>
    <s v="Vipps AS"/>
    <m/>
    <m/>
    <m/>
    <m/>
    <x v="0"/>
    <x v="0"/>
    <m/>
    <m/>
    <m/>
    <m/>
    <n v="0"/>
    <s v="Ingen avgiftsbehandling"/>
    <s v="Vipps"/>
    <n v="867.3"/>
    <s v="NOK"/>
    <n v="867.3"/>
    <m/>
    <s v="11923.78"/>
  </r>
  <r>
    <n v="1940"/>
    <n v="2025"/>
    <s v="XXL. innbetaling. Vært så jævlig mye rot med dem opp gjennom"/>
    <d v="2025-10-16T00:00:00"/>
    <m/>
    <x v="36"/>
    <x v="36"/>
    <m/>
    <m/>
    <m/>
    <m/>
    <m/>
    <m/>
    <x v="5"/>
    <x v="5"/>
    <m/>
    <m/>
    <m/>
    <m/>
    <n v="0"/>
    <s v="Ingen avgiftsbehandling"/>
    <s v="XXL. innbetaling. Vært så jævlig mye rot med dem opp gjennom"/>
    <n v="6471.15"/>
    <s v="NOK"/>
    <n v="6471.15"/>
    <m/>
    <s v="18394.93"/>
  </r>
  <r>
    <n v="1904"/>
    <n v="2025"/>
    <s v="Vipps"/>
    <d v="2025-10-17T00:00:00"/>
    <m/>
    <x v="36"/>
    <x v="36"/>
    <n v="10031"/>
    <s v="Vipps AS"/>
    <m/>
    <m/>
    <m/>
    <m/>
    <x v="0"/>
    <x v="0"/>
    <m/>
    <m/>
    <m/>
    <m/>
    <n v="0"/>
    <s v="Ingen avgiftsbehandling"/>
    <s v="Vipps"/>
    <n v="943.54"/>
    <s v="NOK"/>
    <n v="943.54"/>
    <m/>
    <s v="19338.47"/>
  </r>
  <r>
    <n v="1964"/>
    <n v="2025"/>
    <s v="Vipps"/>
    <d v="2025-10-20T00:00:00"/>
    <m/>
    <x v="36"/>
    <x v="36"/>
    <n v="10031"/>
    <s v="Vipps AS"/>
    <m/>
    <m/>
    <m/>
    <m/>
    <x v="0"/>
    <x v="0"/>
    <m/>
    <m/>
    <m/>
    <m/>
    <n v="0"/>
    <s v="Ingen avgiftsbehandling"/>
    <s v="Vipps"/>
    <n v="606.33000000000004"/>
    <s v="NOK"/>
    <n v="606.33000000000004"/>
    <m/>
    <s v="19944.80"/>
  </r>
  <r>
    <n v="1964"/>
    <n v="2025"/>
    <s v="Vipps"/>
    <d v="2025-10-21T00:00:00"/>
    <m/>
    <x v="36"/>
    <x v="36"/>
    <n v="10031"/>
    <s v="Vipps AS"/>
    <m/>
    <m/>
    <m/>
    <m/>
    <x v="0"/>
    <x v="0"/>
    <m/>
    <m/>
    <m/>
    <m/>
    <n v="0"/>
    <s v="Ingen avgiftsbehandling"/>
    <s v="Vipps"/>
    <n v="6220.68"/>
    <s v="NOK"/>
    <n v="6220.68"/>
    <m/>
    <s v="26165.48"/>
  </r>
  <r>
    <n v="1964"/>
    <n v="2025"/>
    <s v="Vipps"/>
    <d v="2025-10-21T00:00:00"/>
    <m/>
    <x v="36"/>
    <x v="36"/>
    <n v="10031"/>
    <s v="Vipps AS"/>
    <m/>
    <m/>
    <m/>
    <m/>
    <x v="0"/>
    <x v="0"/>
    <m/>
    <m/>
    <m/>
    <m/>
    <n v="0"/>
    <s v="Ingen avgiftsbehandling"/>
    <s v="Vipps"/>
    <n v="1415.95"/>
    <s v="NOK"/>
    <n v="1415.95"/>
    <m/>
    <s v="27581.43"/>
  </r>
  <r>
    <n v="1964"/>
    <n v="2025"/>
    <s v="Vipps"/>
    <d v="2025-10-21T00:00:00"/>
    <m/>
    <x v="36"/>
    <x v="36"/>
    <n v="10031"/>
    <s v="Vipps AS"/>
    <m/>
    <m/>
    <m/>
    <m/>
    <x v="0"/>
    <x v="0"/>
    <m/>
    <m/>
    <m/>
    <m/>
    <n v="0"/>
    <s v="Ingen avgiftsbehandling"/>
    <s v="Vipps"/>
    <n v="103.26"/>
    <s v="NOK"/>
    <n v="103.26"/>
    <m/>
    <s v="27684.69"/>
  </r>
  <r>
    <n v="1964"/>
    <n v="2025"/>
    <s v="Vipps"/>
    <d v="2025-10-22T00:00:00"/>
    <m/>
    <x v="36"/>
    <x v="36"/>
    <n v="10031"/>
    <s v="Vipps AS"/>
    <m/>
    <m/>
    <m/>
    <m/>
    <x v="0"/>
    <x v="0"/>
    <m/>
    <m/>
    <m/>
    <m/>
    <n v="0"/>
    <s v="Ingen avgiftsbehandling"/>
    <s v="Vipps"/>
    <n v="264.04000000000002"/>
    <s v="NOK"/>
    <n v="264.04000000000002"/>
    <m/>
    <s v="27948.73"/>
  </r>
  <r>
    <n v="501129"/>
    <n v="2025"/>
    <s v="Direkte betaling med ekstern ID TR513139874 er gjennomført og bokført."/>
    <d v="2025-10-23T00:00:00"/>
    <m/>
    <x v="36"/>
    <x v="36"/>
    <m/>
    <m/>
    <n v="20188"/>
    <s v="Coca-cola Europacific Partners Norge AS"/>
    <m/>
    <m/>
    <x v="5"/>
    <x v="5"/>
    <m/>
    <m/>
    <m/>
    <m/>
    <n v="0"/>
    <s v="Ingen avgiftsbehandling"/>
    <s v="Betaling: Faktura nummer 9204860016 fra Coca-cola Europacific Partners Norge AS. Fakturanr. 9204860016."/>
    <n v="-3012.24"/>
    <s v="NOK"/>
    <n v="-3012.24"/>
    <m/>
    <s v="24936.49"/>
  </r>
  <r>
    <n v="1964"/>
    <n v="2025"/>
    <s v="Vipps"/>
    <d v="2025-10-23T00:00:00"/>
    <m/>
    <x v="36"/>
    <x v="36"/>
    <n v="10031"/>
    <s v="Vipps AS"/>
    <m/>
    <m/>
    <m/>
    <m/>
    <x v="0"/>
    <x v="0"/>
    <m/>
    <m/>
    <m/>
    <m/>
    <n v="0"/>
    <s v="Ingen avgiftsbehandling"/>
    <s v="Vipps"/>
    <n v="544"/>
    <s v="NOK"/>
    <n v="544"/>
    <m/>
    <s v="25480.49"/>
  </r>
  <r>
    <n v="1964"/>
    <n v="2025"/>
    <s v="Vipps"/>
    <d v="2025-10-24T00:00:00"/>
    <m/>
    <x v="36"/>
    <x v="36"/>
    <n v="10031"/>
    <s v="Vipps AS"/>
    <m/>
    <m/>
    <m/>
    <m/>
    <x v="0"/>
    <x v="0"/>
    <m/>
    <m/>
    <m/>
    <m/>
    <n v="0"/>
    <s v="Ingen avgiftsbehandling"/>
    <s v="Vipps"/>
    <n v="1014.69"/>
    <s v="NOK"/>
    <n v="1014.69"/>
    <m/>
    <s v="26495.18"/>
  </r>
  <r>
    <n v="1966"/>
    <n v="2025"/>
    <s v="Innkommende betaling502598006.pdf"/>
    <d v="2025-10-24T00:00:00"/>
    <m/>
    <x v="36"/>
    <x v="36"/>
    <n v="10030"/>
    <s v="Stripe innbetalinger"/>
    <m/>
    <m/>
    <m/>
    <m/>
    <x v="0"/>
    <x v="0"/>
    <m/>
    <m/>
    <m/>
    <m/>
    <n v="0"/>
    <s v="Ingen avgiftsbehandling"/>
    <s v="Innkommende betaling502598006.pdf"/>
    <n v="2000"/>
    <s v="NOK"/>
    <n v="2000"/>
    <m/>
    <s v="28495.18"/>
  </r>
  <r>
    <n v="1964"/>
    <n v="2025"/>
    <s v="Vipps"/>
    <d v="2025-10-27T00:00:00"/>
    <m/>
    <x v="36"/>
    <x v="36"/>
    <n v="10031"/>
    <s v="Vipps AS"/>
    <m/>
    <m/>
    <m/>
    <m/>
    <x v="0"/>
    <x v="0"/>
    <m/>
    <m/>
    <m/>
    <m/>
    <n v="0"/>
    <s v="Ingen avgiftsbehandling"/>
    <s v="Vipps"/>
    <n v="730.03"/>
    <s v="NOK"/>
    <n v="730.03"/>
    <m/>
    <s v="29225.21"/>
  </r>
  <r>
    <n v="1965"/>
    <n v="2025"/>
    <s v="Betaling: Faktura nummer 1165 til Jar Idrettslag (10023)"/>
    <d v="2025-10-27T00:00:00"/>
    <m/>
    <x v="36"/>
    <x v="36"/>
    <n v="10023"/>
    <s v="Jar Idrettslag"/>
    <m/>
    <m/>
    <m/>
    <m/>
    <x v="5"/>
    <x v="5"/>
    <m/>
    <m/>
    <m/>
    <m/>
    <n v="0"/>
    <s v="Ingen avgiftsbehandling"/>
    <s v="Betaling: Faktura nummer 1165 til Jar Idrettslag (10023)"/>
    <n v="9912.5"/>
    <s v="NOK"/>
    <n v="9912.5"/>
    <m/>
    <s v="39137.71"/>
  </r>
  <r>
    <n v="501132"/>
    <n v="2025"/>
    <s v="Direkte betaling med ekstern ID TR516773202 er gjennomført og bokført."/>
    <d v="2025-10-28T00:00:00"/>
    <m/>
    <x v="36"/>
    <x v="36"/>
    <m/>
    <m/>
    <n v="20555"/>
    <s v="Michael Hranos"/>
    <m/>
    <m/>
    <x v="5"/>
    <x v="5"/>
    <m/>
    <m/>
    <m/>
    <m/>
    <n v="0"/>
    <s v="Ingen avgiftsbehandling"/>
    <s v="Betaling: Fwd: Dommerregninger. Fakturanr. 68f2ab156a3223196cc6641a."/>
    <n v="-792"/>
    <s v="NOK"/>
    <n v="-792"/>
    <m/>
    <s v="38345.71"/>
  </r>
  <r>
    <n v="501133"/>
    <n v="2025"/>
    <s v="Direkte betaling med ekstern ID TR516773203 er gjennomført og bokført."/>
    <d v="2025-10-28T00:00:00"/>
    <m/>
    <x v="36"/>
    <x v="36"/>
    <m/>
    <m/>
    <n v="20144"/>
    <s v="Gustav Rydmell"/>
    <m/>
    <m/>
    <x v="5"/>
    <x v="5"/>
    <m/>
    <m/>
    <m/>
    <m/>
    <n v="0"/>
    <s v="Ingen avgiftsbehandling"/>
    <s v="Betaling: Fwd: Dommerregninger. Fakturanr. 68f541a96a3223196cc669cd."/>
    <n v="-479.4"/>
    <s v="NOK"/>
    <n v="-479.4"/>
    <m/>
    <s v="37866.31"/>
  </r>
  <r>
    <n v="501134"/>
    <n v="2025"/>
    <s v="Direkte betaling med ekstern ID TR516773204 er gjennomført og bokført."/>
    <d v="2025-10-28T00:00:00"/>
    <m/>
    <x v="36"/>
    <x v="36"/>
    <m/>
    <m/>
    <n v="20242"/>
    <s v="Ola Smith Monge"/>
    <m/>
    <m/>
    <x v="5"/>
    <x v="5"/>
    <m/>
    <m/>
    <m/>
    <m/>
    <n v="0"/>
    <s v="Ingen avgiftsbehandling"/>
    <s v="Betaling: Fwd: Dommerregninger. Fakturanr. 68f2c5596a3223196cc66426."/>
    <n v="-436"/>
    <s v="NOK"/>
    <n v="-436"/>
    <m/>
    <s v="37430.31"/>
  </r>
  <r>
    <n v="2022"/>
    <n v="2025"/>
    <n v="1923"/>
    <d v="2025-10-28T00:00:00"/>
    <m/>
    <x v="36"/>
    <x v="36"/>
    <n v="10031"/>
    <s v="Vipps AS"/>
    <m/>
    <m/>
    <m/>
    <m/>
    <x v="0"/>
    <x v="0"/>
    <m/>
    <m/>
    <m/>
    <m/>
    <n v="0"/>
    <s v="Ingen avgiftsbehandling"/>
    <n v="1923"/>
    <n v="5876.16"/>
    <s v="NOK"/>
    <n v="5876.16"/>
    <m/>
    <s v="43306.47"/>
  </r>
  <r>
    <n v="2022"/>
    <n v="2025"/>
    <n v="1923"/>
    <d v="2025-10-28T00:00:00"/>
    <m/>
    <x v="36"/>
    <x v="36"/>
    <n v="10031"/>
    <s v="Vipps AS"/>
    <m/>
    <m/>
    <m/>
    <m/>
    <x v="0"/>
    <x v="0"/>
    <m/>
    <m/>
    <m/>
    <m/>
    <n v="0"/>
    <s v="Ingen avgiftsbehandling"/>
    <n v="1923"/>
    <n v="1736.58"/>
    <s v="NOK"/>
    <n v="1736.58"/>
    <m/>
    <s v="45043.05"/>
  </r>
  <r>
    <n v="2022"/>
    <n v="2025"/>
    <n v="1923"/>
    <d v="2025-10-28T00:00:00"/>
    <m/>
    <x v="36"/>
    <x v="36"/>
    <n v="10031"/>
    <s v="Vipps AS"/>
    <m/>
    <m/>
    <m/>
    <m/>
    <x v="0"/>
    <x v="0"/>
    <m/>
    <m/>
    <m/>
    <m/>
    <n v="0"/>
    <s v="Ingen avgiftsbehandling"/>
    <n v="1923"/>
    <n v="178.3"/>
    <s v="NOK"/>
    <n v="178.3"/>
    <m/>
    <s v="45221.35"/>
  </r>
  <r>
    <n v="2022"/>
    <n v="2025"/>
    <n v="1923"/>
    <d v="2025-10-28T00:00:00"/>
    <m/>
    <x v="36"/>
    <x v="36"/>
    <n v="10031"/>
    <s v="Vipps AS"/>
    <m/>
    <m/>
    <m/>
    <m/>
    <x v="0"/>
    <x v="0"/>
    <m/>
    <m/>
    <m/>
    <m/>
    <n v="0"/>
    <s v="Ingen avgiftsbehandling"/>
    <n v="1923"/>
    <n v="24.56"/>
    <s v="NOK"/>
    <n v="24.56"/>
    <m/>
    <s v="45245.91"/>
  </r>
  <r>
    <n v="501135"/>
    <n v="2025"/>
    <s v="Direkte betaling med ekstern ID TR515029609 er gjennomført og bokført."/>
    <d v="2025-10-29T00:00:00"/>
    <m/>
    <x v="36"/>
    <x v="36"/>
    <m/>
    <m/>
    <n v="20083"/>
    <s v="Fygi AS"/>
    <m/>
    <m/>
    <x v="5"/>
    <x v="5"/>
    <m/>
    <m/>
    <m/>
    <m/>
    <n v="0"/>
    <s v="Ingen avgiftsbehandling"/>
    <s v="Betaling: Faktura nummer 10400 fra Fygi AS. Fakturanr. 10400."/>
    <n v="-248.75"/>
    <s v="NOK"/>
    <n v="-248.75"/>
    <m/>
    <s v="44997.16"/>
  </r>
  <r>
    <n v="501137"/>
    <n v="2025"/>
    <s v="Direkte betaling med ekstern ID TR514946971 er gjennomført og bokført."/>
    <d v="2025-10-29T00:00:00"/>
    <m/>
    <x v="36"/>
    <x v="36"/>
    <m/>
    <m/>
    <n v="20005"/>
    <s v="Norges Ishockeyforbund"/>
    <m/>
    <m/>
    <x v="5"/>
    <x v="5"/>
    <m/>
    <m/>
    <m/>
    <m/>
    <n v="0"/>
    <s v="Ingen avgiftsbehandling"/>
    <s v="Betaling: Faktura nummer 008452 fra Norges Ishockeyforbund. Fakturanr. 008452."/>
    <n v="-5564.13"/>
    <s v="NOK"/>
    <n v="-5564.13"/>
    <m/>
    <s v="39433.03"/>
  </r>
  <r>
    <n v="2022"/>
    <n v="2025"/>
    <n v="1923"/>
    <d v="2025-10-29T00:00:00"/>
    <m/>
    <x v="36"/>
    <x v="36"/>
    <n v="10031"/>
    <s v="Vipps AS"/>
    <m/>
    <m/>
    <m/>
    <m/>
    <x v="0"/>
    <x v="0"/>
    <m/>
    <m/>
    <m/>
    <m/>
    <n v="0"/>
    <s v="Ingen avgiftsbehandling"/>
    <n v="1923"/>
    <n v="201.72"/>
    <s v="NOK"/>
    <n v="201.72"/>
    <m/>
    <s v="39634.75"/>
  </r>
  <r>
    <n v="2023"/>
    <n v="2025"/>
    <n v="1923"/>
    <d v="2025-10-29T00:00:00"/>
    <m/>
    <x v="36"/>
    <x v="36"/>
    <m/>
    <m/>
    <m/>
    <m/>
    <m/>
    <m/>
    <x v="0"/>
    <x v="0"/>
    <m/>
    <m/>
    <m/>
    <m/>
    <n v="0"/>
    <s v="Ingen avgiftsbehandling"/>
    <n v="1923"/>
    <n v="11362"/>
    <s v="NOK"/>
    <n v="11362"/>
    <m/>
    <s v="50996.75"/>
  </r>
  <r>
    <n v="501138"/>
    <n v="2025"/>
    <s v="Direkte betaling med ekstern ID TR516773205 er gjennomført og bokført."/>
    <d v="2025-10-30T00:00:00"/>
    <m/>
    <x v="36"/>
    <x v="36"/>
    <m/>
    <m/>
    <n v="20125"/>
    <s v="Eureca Engros AS"/>
    <m/>
    <m/>
    <x v="5"/>
    <x v="5"/>
    <m/>
    <m/>
    <m/>
    <m/>
    <n v="0"/>
    <s v="Ingen avgiftsbehandling"/>
    <s v="Betaling: Faktura nummer 9731577 fra Eureca Engros AS. Fakturanr. 9731577."/>
    <n v="-6271.13"/>
    <s v="NOK"/>
    <n v="-6271.13"/>
    <m/>
    <s v="44725.62"/>
  </r>
  <r>
    <n v="2022"/>
    <n v="2025"/>
    <n v="1923"/>
    <d v="2025-10-30T00:00:00"/>
    <m/>
    <x v="36"/>
    <x v="36"/>
    <n v="10031"/>
    <s v="Vipps AS"/>
    <m/>
    <m/>
    <m/>
    <m/>
    <x v="0"/>
    <x v="0"/>
    <m/>
    <m/>
    <m/>
    <m/>
    <n v="0"/>
    <s v="Ingen avgiftsbehandling"/>
    <n v="1923"/>
    <n v="833.34"/>
    <s v="NOK"/>
    <n v="833.34"/>
    <m/>
    <s v="45558.96"/>
  </r>
  <r>
    <n v="2023"/>
    <n v="2025"/>
    <n v="1923"/>
    <d v="2025-10-30T00:00:00"/>
    <m/>
    <x v="36"/>
    <x v="36"/>
    <m/>
    <m/>
    <m/>
    <m/>
    <m/>
    <m/>
    <x v="0"/>
    <x v="0"/>
    <m/>
    <m/>
    <m/>
    <m/>
    <n v="0"/>
    <s v="Ingen avgiftsbehandling"/>
    <n v="1923"/>
    <n v="19000"/>
    <s v="NOK"/>
    <n v="19000"/>
    <m/>
    <s v="64558.96"/>
  </r>
  <r>
    <n v="501141"/>
    <n v="2025"/>
    <s v="Direkte betaling med ekstern ID TR518106035 er gjennomført og bokført."/>
    <d v="2025-10-31T00:00:00"/>
    <m/>
    <x v="36"/>
    <x v="36"/>
    <m/>
    <m/>
    <n v="20005"/>
    <s v="Norges Ishockeyforbund"/>
    <m/>
    <m/>
    <x v="5"/>
    <x v="5"/>
    <m/>
    <m/>
    <m/>
    <m/>
    <n v="0"/>
    <s v="Ingen avgiftsbehandling"/>
    <s v="Betaling: Faktura nummer 008475 fra Norges Ishockeyforbund. Fakturanr. 008475."/>
    <n v="-15092"/>
    <s v="NOK"/>
    <n v="-15092"/>
    <m/>
    <s v="49466.96"/>
  </r>
  <r>
    <n v="2021"/>
    <n v="2025"/>
    <n v="1920"/>
    <d v="2025-10-31T00:00:00"/>
    <m/>
    <x v="36"/>
    <x v="36"/>
    <m/>
    <m/>
    <m/>
    <m/>
    <m/>
    <m/>
    <x v="0"/>
    <x v="0"/>
    <m/>
    <m/>
    <m/>
    <m/>
    <n v="0"/>
    <s v="Ingen avgiftsbehandling"/>
    <n v="1920"/>
    <n v="42887"/>
    <s v="NOK"/>
    <n v="42887"/>
    <m/>
    <s v="92353.96"/>
  </r>
  <r>
    <n v="2022"/>
    <n v="2025"/>
    <n v="1923"/>
    <d v="2025-10-31T00:00:00"/>
    <m/>
    <x v="36"/>
    <x v="36"/>
    <n v="10031"/>
    <s v="Vipps AS"/>
    <m/>
    <m/>
    <m/>
    <m/>
    <x v="0"/>
    <x v="0"/>
    <m/>
    <m/>
    <m/>
    <m/>
    <n v="0"/>
    <s v="Ingen avgiftsbehandling"/>
    <n v="1923"/>
    <n v="58.46"/>
    <s v="NOK"/>
    <n v="58.46"/>
    <m/>
    <s v="92412.42"/>
  </r>
  <r>
    <n v="2023"/>
    <n v="2025"/>
    <n v="1923"/>
    <d v="2025-10-31T00:00:00"/>
    <m/>
    <x v="36"/>
    <x v="36"/>
    <m/>
    <m/>
    <m/>
    <m/>
    <m/>
    <m/>
    <x v="0"/>
    <x v="0"/>
    <m/>
    <m/>
    <m/>
    <m/>
    <n v="0"/>
    <s v="Ingen avgiftsbehandling"/>
    <n v="1923"/>
    <n v="80000"/>
    <s v="NOK"/>
    <n v="80000"/>
    <m/>
    <s v="172412.42"/>
  </r>
  <r>
    <n v="501181"/>
    <n v="2025"/>
    <s v="Direkte betaling med ekstern ID TR510729329 er gjennomført og bokført."/>
    <d v="2025-11-03T00:00:00"/>
    <m/>
    <x v="36"/>
    <x v="36"/>
    <m/>
    <m/>
    <n v="20009"/>
    <s v="Santander Consumer Bank As"/>
    <m/>
    <m/>
    <x v="5"/>
    <x v="5"/>
    <m/>
    <m/>
    <m/>
    <m/>
    <n v="0"/>
    <s v="Ingen avgiftsbehandling"/>
    <s v="Betaling: Faktura nummer 42675645 fra Santander Consumer Bank As. Fakturanr. 42675645."/>
    <n v="-11584.04"/>
    <s v="NOK"/>
    <n v="-11584.04"/>
    <m/>
    <s v="160828.38"/>
  </r>
  <r>
    <n v="501183"/>
    <n v="2025"/>
    <s v="Direkte betaling med ekstern ID TR518106036 er gjennomført og bokført."/>
    <d v="2025-11-03T00:00:00"/>
    <m/>
    <x v="36"/>
    <x v="36"/>
    <m/>
    <m/>
    <n v="20169"/>
    <s v="Jar Idrettslag"/>
    <m/>
    <m/>
    <x v="5"/>
    <x v="5"/>
    <m/>
    <m/>
    <m/>
    <m/>
    <n v="0"/>
    <s v="Ingen avgiftsbehandling"/>
    <s v="Betaling: Faktura nummer 1203 fra Jar Idrettslag. Fakturanr. 1203."/>
    <n v="-19000"/>
    <s v="NOK"/>
    <n v="-19000"/>
    <m/>
    <s v="141828.38"/>
  </r>
  <r>
    <n v="501184"/>
    <n v="2025"/>
    <s v="Direkte betaling med ekstern ID TR518106037 er gjennomført og bokført."/>
    <d v="2025-11-03T00:00:00"/>
    <m/>
    <x v="36"/>
    <x v="36"/>
    <m/>
    <m/>
    <n v="20169"/>
    <s v="Jar Idrettslag"/>
    <m/>
    <m/>
    <x v="5"/>
    <x v="5"/>
    <m/>
    <m/>
    <m/>
    <m/>
    <n v="0"/>
    <s v="Ingen avgiftsbehandling"/>
    <s v="Betaling: Faktura nummer 1202 fra Jar Idrettslag. Fakturanr. 1202."/>
    <n v="-12965"/>
    <s v="NOK"/>
    <n v="-12965"/>
    <m/>
    <s v="128863.38"/>
  </r>
  <r>
    <n v="2101"/>
    <n v="2025"/>
    <m/>
    <d v="2025-11-03T00:00:00"/>
    <m/>
    <x v="36"/>
    <x v="36"/>
    <m/>
    <m/>
    <m/>
    <m/>
    <m/>
    <m/>
    <x v="0"/>
    <x v="0"/>
    <m/>
    <m/>
    <m/>
    <m/>
    <n v="0"/>
    <s v="Ingen avgiftsbehandling"/>
    <m/>
    <n v="-64536.17"/>
    <s v="NOK"/>
    <n v="-64536.17"/>
    <m/>
    <s v="64327.21"/>
  </r>
  <r>
    <n v="2101"/>
    <n v="2025"/>
    <m/>
    <d v="2025-11-03T00:00:00"/>
    <m/>
    <x v="36"/>
    <x v="36"/>
    <m/>
    <m/>
    <m/>
    <m/>
    <m/>
    <m/>
    <x v="0"/>
    <x v="0"/>
    <m/>
    <m/>
    <m/>
    <m/>
    <n v="0"/>
    <s v="Ingen avgiftsbehandling"/>
    <m/>
    <n v="-24249.24"/>
    <s v="NOK"/>
    <n v="-24249.24"/>
    <m/>
    <s v="40077.97"/>
  </r>
  <r>
    <n v="2102"/>
    <n v="2025"/>
    <m/>
    <d v="2025-11-03T00:00:00"/>
    <m/>
    <x v="36"/>
    <x v="36"/>
    <n v="10031"/>
    <s v="Vipps AS"/>
    <m/>
    <m/>
    <m/>
    <m/>
    <x v="0"/>
    <x v="0"/>
    <m/>
    <m/>
    <m/>
    <m/>
    <n v="0"/>
    <s v="Ingen avgiftsbehandling"/>
    <s v="Vipps"/>
    <n v="450.24"/>
    <s v="NOK"/>
    <n v="450.24"/>
    <m/>
    <s v="40528.21"/>
  </r>
  <r>
    <n v="2161"/>
    <n v="2025"/>
    <s v="lønn hockey småbeløp nov.pdf"/>
    <d v="2025-11-03T00:00:00"/>
    <m/>
    <x v="36"/>
    <x v="36"/>
    <m/>
    <m/>
    <m/>
    <m/>
    <m/>
    <m/>
    <x v="5"/>
    <x v="5"/>
    <m/>
    <m/>
    <m/>
    <m/>
    <n v="0"/>
    <s v="Ingen avgiftsbehandling"/>
    <s v="Lars Eriksson"/>
    <n v="-100"/>
    <s v="NOK"/>
    <n v="-100"/>
    <m/>
    <s v="40428.21"/>
  </r>
  <r>
    <n v="2161"/>
    <n v="2025"/>
    <s v="lønn hockey småbeløp nov.pdf"/>
    <d v="2025-11-03T00:00:00"/>
    <m/>
    <x v="36"/>
    <x v="36"/>
    <m/>
    <m/>
    <m/>
    <m/>
    <m/>
    <m/>
    <x v="5"/>
    <x v="5"/>
    <m/>
    <m/>
    <m/>
    <m/>
    <n v="0"/>
    <s v="Ingen avgiftsbehandling"/>
    <s v="Sebastian Bjune"/>
    <n v="-100"/>
    <s v="NOK"/>
    <n v="-100"/>
    <m/>
    <s v="40328.21"/>
  </r>
  <r>
    <n v="2161"/>
    <n v="2025"/>
    <s v="lønn hockey småbeløp nov.pdf"/>
    <d v="2025-11-03T00:00:00"/>
    <m/>
    <x v="36"/>
    <x v="36"/>
    <m/>
    <m/>
    <m/>
    <m/>
    <m/>
    <m/>
    <x v="5"/>
    <x v="5"/>
    <m/>
    <m/>
    <m/>
    <m/>
    <n v="0"/>
    <s v="Ingen avgiftsbehandling"/>
    <s v="Emil  Viddal Torgersen"/>
    <n v="-200"/>
    <s v="NOK"/>
    <n v="-200"/>
    <m/>
    <s v="40128.21"/>
  </r>
  <r>
    <n v="2161"/>
    <n v="2025"/>
    <s v="lønn hockey småbeløp nov.pdf"/>
    <d v="2025-11-03T00:00:00"/>
    <m/>
    <x v="36"/>
    <x v="36"/>
    <m/>
    <m/>
    <m/>
    <m/>
    <m/>
    <m/>
    <x v="5"/>
    <x v="5"/>
    <m/>
    <m/>
    <m/>
    <m/>
    <n v="0"/>
    <s v="Ingen avgiftsbehandling"/>
    <s v="Dovydas Arlauskas"/>
    <n v="-100"/>
    <s v="NOK"/>
    <n v="-100"/>
    <m/>
    <s v="40028.21"/>
  </r>
  <r>
    <n v="2161"/>
    <n v="2025"/>
    <s v="lønn hockey småbeløp nov.pdf"/>
    <d v="2025-11-03T00:00:00"/>
    <m/>
    <x v="36"/>
    <x v="36"/>
    <m/>
    <m/>
    <m/>
    <m/>
    <m/>
    <m/>
    <x v="5"/>
    <x v="5"/>
    <m/>
    <m/>
    <m/>
    <m/>
    <n v="0"/>
    <s v="Ingen avgiftsbehandling"/>
    <s v="Trym Skaar"/>
    <n v="-100"/>
    <s v="NOK"/>
    <n v="-100"/>
    <m/>
    <s v="39928.21"/>
  </r>
  <r>
    <n v="2161"/>
    <n v="2025"/>
    <s v="lønn hockey småbeløp nov.pdf"/>
    <d v="2025-11-03T00:00:00"/>
    <m/>
    <x v="36"/>
    <x v="36"/>
    <m/>
    <m/>
    <m/>
    <m/>
    <m/>
    <m/>
    <x v="5"/>
    <x v="5"/>
    <m/>
    <m/>
    <m/>
    <m/>
    <n v="0"/>
    <s v="Ingen avgiftsbehandling"/>
    <s v="Asbjørn Ringstad-Norevik"/>
    <n v="-200"/>
    <s v="NOK"/>
    <n v="-200"/>
    <m/>
    <s v="39728.21"/>
  </r>
  <r>
    <n v="2161"/>
    <n v="2025"/>
    <s v="lønn hockey småbeløp nov.pdf"/>
    <d v="2025-11-03T00:00:00"/>
    <m/>
    <x v="36"/>
    <x v="36"/>
    <m/>
    <m/>
    <m/>
    <m/>
    <m/>
    <m/>
    <x v="5"/>
    <x v="5"/>
    <m/>
    <m/>
    <m/>
    <m/>
    <n v="0"/>
    <s v="Ingen avgiftsbehandling"/>
    <s v="Elin Kristiansen"/>
    <n v="-357"/>
    <s v="NOK"/>
    <n v="-357"/>
    <m/>
    <s v="39371.21"/>
  </r>
  <r>
    <n v="2161"/>
    <n v="2025"/>
    <s v="lønn hockey småbeløp nov.pdf"/>
    <d v="2025-11-03T00:00:00"/>
    <m/>
    <x v="36"/>
    <x v="36"/>
    <m/>
    <m/>
    <m/>
    <m/>
    <m/>
    <m/>
    <x v="5"/>
    <x v="5"/>
    <m/>
    <m/>
    <m/>
    <m/>
    <n v="0"/>
    <s v="Ingen avgiftsbehandling"/>
    <s v="Alexander Grimstvedt"/>
    <n v="-7000"/>
    <s v="NOK"/>
    <n v="-7000"/>
    <m/>
    <s v="32371.21"/>
  </r>
  <r>
    <n v="2161"/>
    <n v="2025"/>
    <s v="lønn hockey småbeløp nov.pdf"/>
    <d v="2025-11-03T00:00:00"/>
    <m/>
    <x v="36"/>
    <x v="36"/>
    <m/>
    <m/>
    <m/>
    <m/>
    <m/>
    <m/>
    <x v="5"/>
    <x v="5"/>
    <m/>
    <m/>
    <m/>
    <m/>
    <n v="0"/>
    <s v="Ingen avgiftsbehandling"/>
    <s v="Amy P"/>
    <n v="-1500"/>
    <s v="NOK"/>
    <n v="-1500"/>
    <m/>
    <s v="30871.21"/>
  </r>
  <r>
    <n v="2161"/>
    <n v="2025"/>
    <s v="lønn hockey småbeløp nov.pdf"/>
    <d v="2025-11-03T00:00:00"/>
    <m/>
    <x v="36"/>
    <x v="36"/>
    <m/>
    <m/>
    <m/>
    <m/>
    <m/>
    <m/>
    <x v="5"/>
    <x v="5"/>
    <m/>
    <m/>
    <m/>
    <m/>
    <n v="0"/>
    <s v="Ingen avgiftsbehandling"/>
    <s v="Axel Aatlo"/>
    <n v="-1800"/>
    <s v="NOK"/>
    <n v="-1800"/>
    <m/>
    <s v="29071.21"/>
  </r>
  <r>
    <n v="2161"/>
    <n v="2025"/>
    <s v="lønn hockey småbeløp nov.pdf"/>
    <d v="2025-11-03T00:00:00"/>
    <m/>
    <x v="36"/>
    <x v="36"/>
    <m/>
    <m/>
    <m/>
    <m/>
    <m/>
    <m/>
    <x v="5"/>
    <x v="5"/>
    <m/>
    <m/>
    <m/>
    <m/>
    <n v="0"/>
    <s v="Ingen avgiftsbehandling"/>
    <s v="Eirik Skaar"/>
    <n v="-2700"/>
    <s v="NOK"/>
    <n v="-2700"/>
    <m/>
    <s v="26371.21"/>
  </r>
  <r>
    <n v="501186"/>
    <n v="2025"/>
    <s v="Direkte betaling med ekstern ID TR516773206 er gjennomført og bokført."/>
    <d v="2025-11-04T00:00:00"/>
    <m/>
    <x v="36"/>
    <x v="36"/>
    <m/>
    <m/>
    <n v="20125"/>
    <s v="Eureca Engros AS"/>
    <m/>
    <m/>
    <x v="5"/>
    <x v="5"/>
    <m/>
    <m/>
    <m/>
    <m/>
    <n v="0"/>
    <s v="Ingen avgiftsbehandling"/>
    <s v="Betaling: Fwd: Inkassovarsel"/>
    <n v="-1917.67"/>
    <s v="NOK"/>
    <n v="-1917.67"/>
    <m/>
    <s v="24453.54"/>
  </r>
  <r>
    <n v="2102"/>
    <n v="2025"/>
    <m/>
    <d v="2025-11-04T00:00:00"/>
    <m/>
    <x v="36"/>
    <x v="36"/>
    <n v="10031"/>
    <s v="Vipps AS"/>
    <m/>
    <m/>
    <m/>
    <m/>
    <x v="0"/>
    <x v="0"/>
    <m/>
    <m/>
    <m/>
    <m/>
    <n v="0"/>
    <s v="Ingen avgiftsbehandling"/>
    <s v="Vipps"/>
    <n v="6830.48"/>
    <s v="NOK"/>
    <n v="6830.48"/>
    <m/>
    <s v="31284.02"/>
  </r>
  <r>
    <n v="2102"/>
    <n v="2025"/>
    <m/>
    <d v="2025-11-04T00:00:00"/>
    <m/>
    <x v="36"/>
    <x v="36"/>
    <n v="10031"/>
    <s v="Vipps AS"/>
    <m/>
    <m/>
    <m/>
    <m/>
    <x v="0"/>
    <x v="0"/>
    <m/>
    <m/>
    <m/>
    <m/>
    <n v="0"/>
    <s v="Ingen avgiftsbehandling"/>
    <s v="Vipps"/>
    <n v="3310.11"/>
    <s v="NOK"/>
    <n v="3310.11"/>
    <m/>
    <s v="34594.13"/>
  </r>
  <r>
    <n v="501187"/>
    <n v="2025"/>
    <s v="Direkte betaling med ekstern ID TR518106038 er gjennomført og bokført."/>
    <d v="2025-11-05T00:00:00"/>
    <m/>
    <x v="36"/>
    <x v="36"/>
    <m/>
    <m/>
    <n v="20557"/>
    <s v="Trondheim Hockeyshop AS"/>
    <m/>
    <m/>
    <x v="5"/>
    <x v="5"/>
    <m/>
    <m/>
    <m/>
    <m/>
    <n v="0"/>
    <s v="Ingen avgiftsbehandling"/>
    <s v="Betaling: Faktura nummer 1383 fra Trondheim Hockeyshop AS. Fakturanr. 1383."/>
    <n v="-23358.75"/>
    <s v="NOK"/>
    <n v="-23358.75"/>
    <m/>
    <s v="11235.38"/>
  </r>
  <r>
    <n v="2102"/>
    <n v="2025"/>
    <m/>
    <d v="2025-11-05T00:00:00"/>
    <m/>
    <x v="36"/>
    <x v="36"/>
    <m/>
    <m/>
    <m/>
    <m/>
    <m/>
    <m/>
    <x v="0"/>
    <x v="0"/>
    <m/>
    <m/>
    <m/>
    <m/>
    <n v="0"/>
    <s v="Ingen avgiftsbehandling"/>
    <s v="IO"/>
    <n v="-10239"/>
    <s v="NOK"/>
    <n v="-10239"/>
    <m/>
    <s v="996.38"/>
  </r>
  <r>
    <n v="2102"/>
    <n v="2025"/>
    <m/>
    <d v="2025-11-05T00:00:00"/>
    <m/>
    <x v="36"/>
    <x v="36"/>
    <n v="10031"/>
    <s v="Vipps AS"/>
    <m/>
    <m/>
    <m/>
    <m/>
    <x v="0"/>
    <x v="0"/>
    <m/>
    <m/>
    <m/>
    <m/>
    <n v="0"/>
    <s v="Ingen avgiftsbehandling"/>
    <s v="Vipps"/>
    <n v="776.85"/>
    <s v="NOK"/>
    <n v="776.85"/>
    <m/>
    <s v="1773.23"/>
  </r>
  <r>
    <n v="501189"/>
    <n v="2025"/>
    <s v="Direkte betaling med ekstern ID TR513139875 er gjennomført og bokført."/>
    <d v="2025-11-06T00:00:00"/>
    <m/>
    <x v="36"/>
    <x v="36"/>
    <m/>
    <m/>
    <n v="20545"/>
    <s v="1hjelp.no AS"/>
    <m/>
    <m/>
    <x v="5"/>
    <x v="5"/>
    <m/>
    <m/>
    <m/>
    <m/>
    <n v="0"/>
    <s v="Ingen avgiftsbehandling"/>
    <s v="Betaling: Faktura nummer 12550 fra 1hjelp.no AS. Fakturanr. 12550."/>
    <n v="-13192.6"/>
    <s v="NOK"/>
    <n v="-13192.6"/>
    <m/>
    <s v="-11419.37"/>
  </r>
  <r>
    <n v="501190"/>
    <n v="2025"/>
    <s v="Direkte betaling med ekstern ID TR519202341 er gjennomført og bokført."/>
    <d v="2025-11-06T00:00:00"/>
    <m/>
    <x v="36"/>
    <x v="36"/>
    <m/>
    <m/>
    <n v="20475"/>
    <s v="Holmen Ishall Drift AS"/>
    <m/>
    <m/>
    <x v="5"/>
    <x v="5"/>
    <m/>
    <m/>
    <m/>
    <m/>
    <n v="0"/>
    <s v="Ingen avgiftsbehandling"/>
    <s v="Betaling: VS: HOCKEY: Faktura 11014 fra Holmen Ishall Drift AS. Fakturanr. 11014."/>
    <n v="-44000"/>
    <s v="NOK"/>
    <n v="-44000"/>
    <m/>
    <s v="-55419.37"/>
  </r>
  <r>
    <n v="2102"/>
    <n v="2025"/>
    <m/>
    <d v="2025-11-06T00:00:00"/>
    <m/>
    <x v="36"/>
    <x v="36"/>
    <m/>
    <m/>
    <m/>
    <m/>
    <m/>
    <m/>
    <x v="0"/>
    <x v="0"/>
    <m/>
    <m/>
    <m/>
    <m/>
    <n v="0"/>
    <s v="Ingen avgiftsbehandling"/>
    <s v="IO"/>
    <n v="50000"/>
    <s v="NOK"/>
    <n v="50000"/>
    <m/>
    <s v="-5419.37"/>
  </r>
  <r>
    <n v="2102"/>
    <n v="2025"/>
    <m/>
    <d v="2025-11-06T00:00:00"/>
    <m/>
    <x v="36"/>
    <x v="36"/>
    <m/>
    <m/>
    <m/>
    <m/>
    <m/>
    <m/>
    <x v="0"/>
    <x v="0"/>
    <m/>
    <m/>
    <m/>
    <m/>
    <n v="0"/>
    <s v="Ingen avgiftsbehandling"/>
    <s v="IO"/>
    <n v="23358.75"/>
    <s v="NOK"/>
    <n v="23358.75"/>
    <m/>
    <s v="17939.38"/>
  </r>
  <r>
    <n v="2102"/>
    <n v="2025"/>
    <m/>
    <d v="2025-11-06T00:00:00"/>
    <m/>
    <x v="36"/>
    <x v="36"/>
    <m/>
    <m/>
    <m/>
    <m/>
    <m/>
    <m/>
    <x v="0"/>
    <x v="0"/>
    <m/>
    <m/>
    <m/>
    <m/>
    <n v="0"/>
    <s v="Ingen avgiftsbehandling"/>
    <s v="IO"/>
    <n v="500"/>
    <s v="NOK"/>
    <n v="500"/>
    <m/>
    <s v="18439.38"/>
  </r>
  <r>
    <n v="2102"/>
    <n v="2025"/>
    <m/>
    <d v="2025-11-06T00:00:00"/>
    <m/>
    <x v="36"/>
    <x v="36"/>
    <m/>
    <m/>
    <m/>
    <m/>
    <m/>
    <m/>
    <x v="0"/>
    <x v="0"/>
    <m/>
    <m/>
    <m/>
    <m/>
    <n v="0"/>
    <s v="Ingen avgiftsbehandling"/>
    <s v="IO"/>
    <n v="500"/>
    <s v="NOK"/>
    <n v="500"/>
    <m/>
    <s v="18939.38"/>
  </r>
  <r>
    <n v="2102"/>
    <n v="2025"/>
    <m/>
    <d v="2025-11-06T00:00:00"/>
    <m/>
    <x v="36"/>
    <x v="36"/>
    <n v="10031"/>
    <s v="Vipps AS"/>
    <m/>
    <m/>
    <m/>
    <m/>
    <x v="0"/>
    <x v="0"/>
    <m/>
    <m/>
    <m/>
    <m/>
    <n v="0"/>
    <s v="Ingen avgiftsbehandling"/>
    <s v="Vipps"/>
    <n v="321.54000000000002"/>
    <s v="NOK"/>
    <n v="321.54000000000002"/>
    <m/>
    <s v="19260.92"/>
  </r>
  <r>
    <n v="501196"/>
    <n v="2025"/>
    <s v="Direkte betaling med ekstern ID TR519960643 er gjennomført og bokført."/>
    <d v="2025-11-07T00:00:00"/>
    <m/>
    <x v="36"/>
    <x v="36"/>
    <m/>
    <m/>
    <n v="20144"/>
    <s v="Gustav Rydmell"/>
    <m/>
    <m/>
    <x v="5"/>
    <x v="5"/>
    <m/>
    <m/>
    <m/>
    <m/>
    <n v="0"/>
    <s v="Ingen avgiftsbehandling"/>
    <s v="Betaling: HOCKEY: Dommerregninger. Fakturanr. 68fe6d1bff546d6c949a94b0."/>
    <n v="-484.4"/>
    <s v="NOK"/>
    <n v="-484.4"/>
    <m/>
    <s v="18776.52"/>
  </r>
  <r>
    <n v="501197"/>
    <n v="2025"/>
    <s v="Direkte betaling med ekstern ID TR519960642 er gjennomført og bokført."/>
    <d v="2025-11-07T00:00:00"/>
    <m/>
    <x v="36"/>
    <x v="36"/>
    <m/>
    <m/>
    <n v="20234"/>
    <s v="Elise Akse"/>
    <m/>
    <m/>
    <x v="5"/>
    <x v="5"/>
    <m/>
    <m/>
    <m/>
    <m/>
    <n v="0"/>
    <s v="Ingen avgiftsbehandling"/>
    <s v="Betaling: HOCKEY: Dommerregninger. Fakturanr. 68fd292f6a3223196cc67206."/>
    <n v="-645.4"/>
    <s v="NOK"/>
    <n v="-645.4"/>
    <m/>
    <s v="18131.12"/>
  </r>
  <r>
    <n v="501198"/>
    <n v="2025"/>
    <s v="Direkte betaling med ekstern ID TR519960641 er gjennomført og bokført."/>
    <d v="2025-11-07T00:00:00"/>
    <m/>
    <x v="36"/>
    <x v="36"/>
    <m/>
    <m/>
    <n v="20562"/>
    <s v="Heidar Engebret"/>
    <m/>
    <m/>
    <x v="5"/>
    <x v="5"/>
    <m/>
    <m/>
    <m/>
    <m/>
    <n v="0"/>
    <s v="Ingen avgiftsbehandling"/>
    <s v="Betaling: HOCKEY: Dommerregninger. Fakturanr. 68fe0891ff546d6c949a9269."/>
    <n v="-416"/>
    <s v="NOK"/>
    <n v="-416"/>
    <m/>
    <s v="17715.12"/>
  </r>
  <r>
    <n v="501199"/>
    <n v="2025"/>
    <s v="Direkte betaling med ekstern ID TR518106039 er gjennomført og bokført."/>
    <d v="2025-11-07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522 fra AS Bærum Ishall. Fakturanr. 6522."/>
    <n v="-3000"/>
    <s v="NOK"/>
    <n v="-3000"/>
    <m/>
    <s v="14715.12"/>
  </r>
  <r>
    <n v="2102"/>
    <n v="2025"/>
    <m/>
    <d v="2025-11-07T00:00:00"/>
    <m/>
    <x v="36"/>
    <x v="36"/>
    <n v="10031"/>
    <s v="Vipps AS"/>
    <m/>
    <m/>
    <m/>
    <m/>
    <x v="0"/>
    <x v="0"/>
    <m/>
    <m/>
    <m/>
    <m/>
    <n v="0"/>
    <s v="Ingen avgiftsbehandling"/>
    <s v="Vipps"/>
    <n v="699.82"/>
    <s v="NOK"/>
    <n v="699.82"/>
    <m/>
    <s v="15414.94"/>
  </r>
  <r>
    <n v="2161"/>
    <n v="2025"/>
    <s v="lønn hockey småbeløp nov.pdf"/>
    <d v="2025-11-07T00:00:00"/>
    <m/>
    <x v="36"/>
    <x v="36"/>
    <m/>
    <m/>
    <m/>
    <m/>
    <m/>
    <m/>
    <x v="5"/>
    <x v="5"/>
    <m/>
    <m/>
    <m/>
    <m/>
    <n v="0"/>
    <s v="Ingen avgiftsbehandling"/>
    <s v="Isabella Kolberg"/>
    <n v="-500"/>
    <s v="NOK"/>
    <n v="-500"/>
    <m/>
    <s v="14914.94"/>
  </r>
  <r>
    <n v="501205"/>
    <n v="2025"/>
    <s v="Direkte betaling med ekstern ID TR519960690 er gjennomført og bokført."/>
    <d v="2025-11-10T00:00:00"/>
    <m/>
    <x v="36"/>
    <x v="36"/>
    <m/>
    <m/>
    <n v="20125"/>
    <s v="Eureca Engros AS"/>
    <m/>
    <m/>
    <x v="5"/>
    <x v="5"/>
    <m/>
    <m/>
    <m/>
    <m/>
    <n v="0"/>
    <s v="Ingen avgiftsbehandling"/>
    <s v="Betaling: Fwd: Faktura 9732716 fra Eureca engros AS. Fakturanr. 9732716."/>
    <n v="-1232.57"/>
    <s v="NOK"/>
    <n v="-1232.57"/>
    <m/>
    <s v="13682.37"/>
  </r>
  <r>
    <n v="2102"/>
    <n v="2025"/>
    <m/>
    <d v="2025-11-10T00:00:00"/>
    <m/>
    <x v="36"/>
    <x v="36"/>
    <n v="10031"/>
    <s v="Vipps AS"/>
    <m/>
    <m/>
    <m/>
    <m/>
    <x v="0"/>
    <x v="0"/>
    <m/>
    <m/>
    <m/>
    <m/>
    <n v="0"/>
    <s v="Ingen avgiftsbehandling"/>
    <s v="Vipps"/>
    <n v="348.77"/>
    <s v="NOK"/>
    <n v="348.77"/>
    <m/>
    <s v="14031.14"/>
  </r>
  <r>
    <n v="2119"/>
    <n v="2025"/>
    <s v="Betaling for faktura nummer 1171"/>
    <d v="2025-11-10T00:00:00"/>
    <m/>
    <x v="36"/>
    <x v="36"/>
    <n v="10023"/>
    <s v="Jar Idrettslag"/>
    <m/>
    <m/>
    <m/>
    <m/>
    <x v="5"/>
    <x v="5"/>
    <m/>
    <m/>
    <m/>
    <m/>
    <n v="0"/>
    <s v="Ingen avgiftsbehandling"/>
    <s v="Betaling: Faktura nummer 1171 til Jar Idrettslag (10023)"/>
    <n v="8000"/>
    <s v="NOK"/>
    <n v="8000"/>
    <m/>
    <s v="22031.14"/>
  </r>
  <r>
    <n v="2120"/>
    <n v="2025"/>
    <s v="Betaling for faktura nummer 1182"/>
    <d v="2025-11-10T00:00:00"/>
    <m/>
    <x v="36"/>
    <x v="36"/>
    <n v="10023"/>
    <s v="Jar Idrettslag"/>
    <m/>
    <m/>
    <m/>
    <m/>
    <x v="5"/>
    <x v="5"/>
    <m/>
    <m/>
    <m/>
    <m/>
    <n v="0"/>
    <s v="Ingen avgiftsbehandling"/>
    <s v="Betaling: Faktura nummer 1182 til Jar Idrettslag (10023)"/>
    <n v="7975"/>
    <s v="NOK"/>
    <n v="7975"/>
    <m/>
    <s v="30006.14"/>
  </r>
  <r>
    <n v="501206"/>
    <n v="2025"/>
    <s v="Direkte betaling med ekstern ID TR519960640 er gjennomført og bokført."/>
    <d v="2025-11-11T00:00:00"/>
    <m/>
    <x v="36"/>
    <x v="36"/>
    <m/>
    <m/>
    <n v="20552"/>
    <s v="Luis Lyster"/>
    <m/>
    <m/>
    <x v="5"/>
    <x v="5"/>
    <m/>
    <m/>
    <m/>
    <m/>
    <n v="0"/>
    <s v="Ingen avgiftsbehandling"/>
    <s v="Betaling: HOCKEY: faktura 2. Fakturanr. 002."/>
    <n v="-6000"/>
    <s v="NOK"/>
    <n v="-6000"/>
    <m/>
    <s v="24006.14"/>
  </r>
  <r>
    <n v="2102"/>
    <n v="2025"/>
    <m/>
    <d v="2025-11-11T00:00:00"/>
    <m/>
    <x v="36"/>
    <x v="36"/>
    <n v="10031"/>
    <s v="Vipps AS"/>
    <m/>
    <m/>
    <m/>
    <m/>
    <x v="0"/>
    <x v="0"/>
    <m/>
    <m/>
    <m/>
    <m/>
    <n v="0"/>
    <s v="Ingen avgiftsbehandling"/>
    <s v="Vipps"/>
    <n v="25053.75"/>
    <s v="NOK"/>
    <n v="25053.75"/>
    <m/>
    <s v="49059.89"/>
  </r>
  <r>
    <n v="2102"/>
    <n v="2025"/>
    <m/>
    <d v="2025-11-11T00:00:00"/>
    <m/>
    <x v="36"/>
    <x v="36"/>
    <n v="10031"/>
    <s v="Vipps AS"/>
    <m/>
    <m/>
    <m/>
    <m/>
    <x v="0"/>
    <x v="0"/>
    <m/>
    <m/>
    <m/>
    <m/>
    <n v="0"/>
    <s v="Ingen avgiftsbehandling"/>
    <s v="Vipps"/>
    <n v="2947.5"/>
    <s v="NOK"/>
    <n v="2947.5"/>
    <m/>
    <s v="52007.39"/>
  </r>
  <r>
    <n v="2102"/>
    <n v="2025"/>
    <m/>
    <d v="2025-11-11T00:00:00"/>
    <m/>
    <x v="36"/>
    <x v="36"/>
    <n v="10031"/>
    <s v="Vipps AS"/>
    <m/>
    <m/>
    <m/>
    <m/>
    <x v="0"/>
    <x v="0"/>
    <m/>
    <m/>
    <m/>
    <m/>
    <n v="0"/>
    <s v="Ingen avgiftsbehandling"/>
    <s v="Vipps"/>
    <n v="2947.5"/>
    <s v="NOK"/>
    <n v="2947.5"/>
    <m/>
    <s v="54954.89"/>
  </r>
  <r>
    <n v="2102"/>
    <n v="2025"/>
    <m/>
    <d v="2025-11-11T00:00:00"/>
    <m/>
    <x v="36"/>
    <x v="36"/>
    <n v="10031"/>
    <s v="Vipps AS"/>
    <m/>
    <m/>
    <m/>
    <m/>
    <x v="0"/>
    <x v="0"/>
    <m/>
    <m/>
    <m/>
    <m/>
    <n v="0"/>
    <s v="Ingen avgiftsbehandling"/>
    <s v="Vipps"/>
    <n v="161.77000000000001"/>
    <s v="NOK"/>
    <n v="161.77000000000001"/>
    <m/>
    <s v="55116.66"/>
  </r>
  <r>
    <n v="2102"/>
    <n v="2025"/>
    <m/>
    <d v="2025-11-12T00:00:00"/>
    <m/>
    <x v="36"/>
    <x v="36"/>
    <n v="10031"/>
    <s v="Vipps AS"/>
    <m/>
    <m/>
    <m/>
    <m/>
    <x v="0"/>
    <x v="0"/>
    <m/>
    <m/>
    <m/>
    <m/>
    <n v="0"/>
    <s v="Ingen avgiftsbehandling"/>
    <s v="Vipps"/>
    <n v="5895"/>
    <s v="NOK"/>
    <n v="5895"/>
    <m/>
    <s v="61011.66"/>
  </r>
  <r>
    <n v="2102"/>
    <n v="2025"/>
    <m/>
    <d v="2025-11-12T00:00:00"/>
    <m/>
    <x v="36"/>
    <x v="36"/>
    <n v="10031"/>
    <s v="Vipps AS"/>
    <m/>
    <m/>
    <m/>
    <m/>
    <x v="0"/>
    <x v="0"/>
    <m/>
    <m/>
    <m/>
    <m/>
    <n v="0"/>
    <s v="Ingen avgiftsbehandling"/>
    <s v="Vipps"/>
    <n v="399.62"/>
    <s v="NOK"/>
    <n v="399.62"/>
    <m/>
    <s v="61411.28"/>
  </r>
  <r>
    <n v="501210"/>
    <n v="2025"/>
    <s v="Direkte betaling med ekstern ID TR522093532 er gjennomført og bokført."/>
    <d v="2025-11-13T00:00:00"/>
    <m/>
    <x v="36"/>
    <x v="36"/>
    <m/>
    <m/>
    <n v="20125"/>
    <s v="Eureca Engros AS"/>
    <m/>
    <m/>
    <x v="5"/>
    <x v="5"/>
    <m/>
    <m/>
    <m/>
    <m/>
    <n v="0"/>
    <s v="Ingen avgiftsbehandling"/>
    <s v="Betaling: Fwd: Faktura 9732717 fra Eureca engros AS. Fakturanr. 9732717."/>
    <n v="-6016.82"/>
    <s v="NOK"/>
    <n v="-6016.82"/>
    <m/>
    <s v="55394.46"/>
  </r>
  <r>
    <n v="501211"/>
    <n v="2025"/>
    <s v="Direkte betaling med ekstern ID TR522093529 er gjennomført og bokført."/>
    <d v="2025-11-13T00:00:00"/>
    <m/>
    <x v="36"/>
    <x v="36"/>
    <m/>
    <m/>
    <n v="20567"/>
    <s v="Paula Marie Winkler"/>
    <m/>
    <m/>
    <x v="5"/>
    <x v="5"/>
    <m/>
    <m/>
    <m/>
    <m/>
    <n v="0"/>
    <s v="Ingen avgiftsbehandling"/>
    <s v="Betaling: Dommerregning HOCKEY. Fakturanr. 6907b94bff546d6c949a9fdd."/>
    <n v="-395.5"/>
    <s v="NOK"/>
    <n v="-395.5"/>
    <m/>
    <s v="54998.96"/>
  </r>
  <r>
    <n v="501212"/>
    <n v="2025"/>
    <s v="Direkte betaling med ekstern ID TR522093530 er gjennomført og bokført."/>
    <d v="2025-11-13T00:00:00"/>
    <m/>
    <x v="36"/>
    <x v="36"/>
    <m/>
    <m/>
    <n v="20192"/>
    <s v="Sebastian Bjune"/>
    <m/>
    <m/>
    <x v="5"/>
    <x v="5"/>
    <m/>
    <m/>
    <m/>
    <m/>
    <n v="0"/>
    <s v="Ingen avgiftsbehandling"/>
    <s v="Betaling: HOCKEY: Klubbdommerregning fra Sebastian Bjune. Fakturanr. GX4XFV7WOCX17F."/>
    <n v="-445"/>
    <s v="NOK"/>
    <n v="-445"/>
    <m/>
    <s v="54553.96"/>
  </r>
  <r>
    <n v="501213"/>
    <n v="2025"/>
    <s v="Direkte betaling med ekstern ID TR522093531 er gjennomført og bokført."/>
    <d v="2025-11-13T00:00:00"/>
    <m/>
    <x v="36"/>
    <x v="36"/>
    <m/>
    <m/>
    <n v="20301"/>
    <s v="Daniel Åsheim Alnes"/>
    <m/>
    <m/>
    <x v="5"/>
    <x v="5"/>
    <m/>
    <m/>
    <m/>
    <m/>
    <n v="0"/>
    <s v="Ingen avgiftsbehandling"/>
    <s v="Betaling: Hockey: Klubbdommerregning fra Daniel Åsheim Alnes. Fakturanr. UEBY2VLWJZ36YX."/>
    <n v="-445"/>
    <s v="NOK"/>
    <n v="-445"/>
    <m/>
    <s v="54108.96"/>
  </r>
  <r>
    <n v="501215"/>
    <n v="2025"/>
    <s v="Direkte betaling med ekstern ID TR522233811 er gjennomført og bokført."/>
    <d v="2025-11-13T00:00:00"/>
    <m/>
    <x v="36"/>
    <x v="36"/>
    <m/>
    <m/>
    <n v="20125"/>
    <s v="Eureca Engros AS"/>
    <m/>
    <m/>
    <x v="5"/>
    <x v="5"/>
    <m/>
    <m/>
    <m/>
    <m/>
    <n v="0"/>
    <s v="Ingen avgiftsbehandling"/>
    <s v="Betaling: Fwd: Betalingspåminnelse"/>
    <n v="-3941.66"/>
    <s v="NOK"/>
    <n v="-3941.66"/>
    <m/>
    <s v="50167.30"/>
  </r>
  <r>
    <n v="2102"/>
    <n v="2025"/>
    <m/>
    <d v="2025-11-13T00:00:00"/>
    <m/>
    <x v="36"/>
    <x v="36"/>
    <m/>
    <m/>
    <m/>
    <m/>
    <m/>
    <m/>
    <x v="0"/>
    <x v="0"/>
    <m/>
    <m/>
    <m/>
    <m/>
    <n v="0"/>
    <s v="Ingen avgiftsbehandling"/>
    <s v="IO"/>
    <n v="70000"/>
    <s v="NOK"/>
    <n v="70000"/>
    <m/>
    <s v="120167.30"/>
  </r>
  <r>
    <n v="2102"/>
    <n v="2025"/>
    <m/>
    <d v="2025-11-13T00:00:00"/>
    <m/>
    <x v="36"/>
    <x v="36"/>
    <n v="10031"/>
    <s v="Vipps AS"/>
    <m/>
    <m/>
    <m/>
    <m/>
    <x v="0"/>
    <x v="0"/>
    <m/>
    <m/>
    <m/>
    <m/>
    <n v="0"/>
    <s v="Ingen avgiftsbehandling"/>
    <s v="Vipps"/>
    <n v="1503.22"/>
    <s v="NOK"/>
    <n v="1503.22"/>
    <m/>
    <s v="121670.52"/>
  </r>
  <r>
    <n v="2102"/>
    <n v="2025"/>
    <m/>
    <d v="2025-11-13T00:00:00"/>
    <m/>
    <x v="36"/>
    <x v="36"/>
    <n v="10031"/>
    <s v="Vipps AS"/>
    <m/>
    <m/>
    <m/>
    <m/>
    <x v="0"/>
    <x v="0"/>
    <m/>
    <m/>
    <m/>
    <m/>
    <n v="0"/>
    <s v="Ingen avgiftsbehandling"/>
    <s v="Vipps"/>
    <n v="1238.81"/>
    <s v="NOK"/>
    <n v="1238.81"/>
    <m/>
    <s v="122909.33"/>
  </r>
  <r>
    <n v="2102"/>
    <n v="2025"/>
    <m/>
    <d v="2025-11-14T00:00:00"/>
    <m/>
    <x v="36"/>
    <x v="36"/>
    <n v="10031"/>
    <s v="Vipps AS"/>
    <m/>
    <m/>
    <m/>
    <m/>
    <x v="0"/>
    <x v="0"/>
    <m/>
    <m/>
    <m/>
    <m/>
    <n v="0"/>
    <s v="Ingen avgiftsbehandling"/>
    <s v="Vipps"/>
    <n v="1473.75"/>
    <s v="NOK"/>
    <n v="1473.75"/>
    <m/>
    <s v="124383.08"/>
  </r>
  <r>
    <n v="2102"/>
    <n v="2025"/>
    <m/>
    <d v="2025-11-14T00:00:00"/>
    <m/>
    <x v="36"/>
    <x v="36"/>
    <n v="10031"/>
    <s v="Vipps AS"/>
    <m/>
    <m/>
    <m/>
    <m/>
    <x v="0"/>
    <x v="0"/>
    <m/>
    <m/>
    <m/>
    <m/>
    <n v="0"/>
    <s v="Ingen avgiftsbehandling"/>
    <s v="Vipps"/>
    <n v="508.72"/>
    <s v="NOK"/>
    <n v="508.72"/>
    <m/>
    <s v="124891.80"/>
  </r>
  <r>
    <n v="501224"/>
    <n v="2025"/>
    <s v="Direkte betaling med ekstern ID TR522093533 er gjennomført og bokført."/>
    <d v="2025-11-17T00:00:00"/>
    <m/>
    <x v="36"/>
    <x v="36"/>
    <m/>
    <m/>
    <n v="20007"/>
    <s v="Uno-X Mobility Norge AS (Comme"/>
    <m/>
    <m/>
    <x v="5"/>
    <x v="5"/>
    <m/>
    <m/>
    <m/>
    <m/>
    <n v="0"/>
    <s v="Ingen avgiftsbehandling"/>
    <s v="Betaling: Faktura nummer 8133084 fra Uno-X Mobility Norge AS (Comme. Fakturanr. 8133084."/>
    <n v="-1707.6"/>
    <s v="NOK"/>
    <n v="-1707.6"/>
    <m/>
    <s v="123184.20"/>
  </r>
  <r>
    <n v="501225"/>
    <n v="2025"/>
    <s v="Direkte betaling med ekstern ID TR522093534 er gjennomført og bokført."/>
    <d v="2025-11-17T00:00:00"/>
    <m/>
    <x v="36"/>
    <x v="36"/>
    <m/>
    <m/>
    <n v="20033"/>
    <s v="Norgesgruppen ASA"/>
    <m/>
    <m/>
    <x v="5"/>
    <x v="5"/>
    <m/>
    <m/>
    <m/>
    <m/>
    <n v="0"/>
    <s v="Ingen avgiftsbehandling"/>
    <s v="Betaling: Fwd: Regning 61136010918925. Fakturanr. 61136010918925."/>
    <n v="-1957.31"/>
    <s v="NOK"/>
    <n v="-1957.31"/>
    <m/>
    <s v="121226.89"/>
  </r>
  <r>
    <n v="501226"/>
    <n v="2025"/>
    <s v="Direkte betaling med ekstern ID TR522093535 er gjennomført og bokført."/>
    <d v="2025-11-17T00:00:00"/>
    <m/>
    <x v="36"/>
    <x v="36"/>
    <m/>
    <m/>
    <n v="20005"/>
    <s v="Norges Ishockeyforbund"/>
    <m/>
    <m/>
    <x v="5"/>
    <x v="5"/>
    <m/>
    <m/>
    <m/>
    <m/>
    <n v="0"/>
    <s v="Ingen avgiftsbehandling"/>
    <s v="Betaling: Faktura nummer 008572 fra Norges Ishockeyforbund. Fakturanr. 008572."/>
    <n v="-1000"/>
    <s v="NOK"/>
    <n v="-1000"/>
    <m/>
    <s v="120226.89"/>
  </r>
  <r>
    <n v="501228"/>
    <n v="2025"/>
    <s v="Direkte betaling med ekstern ID TR523092429 er gjennomført og bokført."/>
    <d v="2025-11-17T00:00:00"/>
    <m/>
    <x v="36"/>
    <x v="36"/>
    <m/>
    <m/>
    <n v="20183"/>
    <s v="Holmen Hockey"/>
    <m/>
    <m/>
    <x v="5"/>
    <x v="5"/>
    <m/>
    <m/>
    <m/>
    <m/>
    <n v="0"/>
    <s v="Ingen avgiftsbehandling"/>
    <s v="Betaling: HOCKEY: Ubetalte fakturaer. Fakturanr. 1001730."/>
    <n v="-7500"/>
    <s v="NOK"/>
    <n v="-7500"/>
    <m/>
    <s v="112726.89"/>
  </r>
  <r>
    <n v="501229"/>
    <n v="2025"/>
    <s v="Direkte betaling med ekstern ID TR523092428 er gjennomført og bokført."/>
    <d v="2025-11-17T00:00:00"/>
    <m/>
    <x v="36"/>
    <x v="36"/>
    <m/>
    <m/>
    <n v="20183"/>
    <s v="Holmen Hockey"/>
    <m/>
    <m/>
    <x v="5"/>
    <x v="5"/>
    <m/>
    <m/>
    <m/>
    <m/>
    <n v="0"/>
    <s v="Ingen avgiftsbehandling"/>
    <s v="Betaling: HOCKEY: Ubetalte fakturaer. Fakturanr. 1001688."/>
    <n v="-400"/>
    <s v="NOK"/>
    <n v="-400"/>
    <m/>
    <s v="112326.89"/>
  </r>
  <r>
    <n v="2172"/>
    <n v="2025"/>
    <m/>
    <d v="2025-11-17T00:00:00"/>
    <m/>
    <x v="36"/>
    <x v="36"/>
    <n v="10031"/>
    <s v="Vipps AS"/>
    <m/>
    <m/>
    <m/>
    <m/>
    <x v="0"/>
    <x v="0"/>
    <m/>
    <m/>
    <m/>
    <m/>
    <n v="0"/>
    <s v="Ingen avgiftsbehandling"/>
    <s v="Vipps"/>
    <n v="402.45"/>
    <s v="NOK"/>
    <n v="402.45"/>
    <m/>
    <s v="112729.34"/>
  </r>
  <r>
    <n v="501230"/>
    <n v="2025"/>
    <s v="Direkte betaling med ekstern ID TR519172253 er gjennomført og bokført."/>
    <d v="2025-11-18T00:00:00"/>
    <m/>
    <x v="36"/>
    <x v="36"/>
    <m/>
    <m/>
    <n v="20125"/>
    <s v="Eureca Engros AS"/>
    <m/>
    <m/>
    <x v="5"/>
    <x v="5"/>
    <m/>
    <m/>
    <m/>
    <m/>
    <n v="0"/>
    <s v="Ingen avgiftsbehandling"/>
    <s v="Betaling: VS: Inkassovarsel"/>
    <n v="-3941.66"/>
    <s v="NOK"/>
    <n v="-3941.66"/>
    <m/>
    <s v="108787.68"/>
  </r>
  <r>
    <n v="501231"/>
    <n v="2025"/>
    <s v="Direkte betaling med ekstern ID TR522093536 er gjennomført og bokført."/>
    <d v="2025-11-18T00:00:00"/>
    <m/>
    <x v="36"/>
    <x v="36"/>
    <m/>
    <m/>
    <n v="20564"/>
    <s v="If Frisk Asker Ail Hockey"/>
    <m/>
    <m/>
    <x v="5"/>
    <x v="5"/>
    <m/>
    <m/>
    <m/>
    <m/>
    <n v="0"/>
    <s v="Ingen avgiftsbehandling"/>
    <s v="Betaling: Faktura nummer 10763 fra If Frisk Asker Ail Hockey. Fakturanr. 10763."/>
    <n v="-10000"/>
    <s v="NOK"/>
    <n v="-10000"/>
    <m/>
    <s v="98787.68"/>
  </r>
  <r>
    <n v="501233"/>
    <n v="2025"/>
    <s v="Direkte betaling med ekstern ID TR523092430 er gjennomført og bokført."/>
    <d v="2025-11-18T00:00:00"/>
    <m/>
    <x v="36"/>
    <x v="36"/>
    <m/>
    <m/>
    <n v="20083"/>
    <s v="Fygi AS"/>
    <m/>
    <m/>
    <x v="5"/>
    <x v="5"/>
    <m/>
    <m/>
    <m/>
    <m/>
    <n v="0"/>
    <s v="Ingen avgiftsbehandling"/>
    <s v="Betaling: Faktura nummer 10432 fra Fygi AS. Fakturanr. 10432."/>
    <n v="-248.75"/>
    <s v="NOK"/>
    <n v="-248.75"/>
    <m/>
    <s v="98538.93"/>
  </r>
  <r>
    <n v="2172"/>
    <n v="2025"/>
    <m/>
    <d v="2025-11-18T00:00:00"/>
    <m/>
    <x v="36"/>
    <x v="36"/>
    <n v="10031"/>
    <s v="Vipps AS"/>
    <m/>
    <m/>
    <m/>
    <m/>
    <x v="0"/>
    <x v="0"/>
    <m/>
    <m/>
    <m/>
    <m/>
    <n v="0"/>
    <s v="Ingen avgiftsbehandling"/>
    <s v="Vipps"/>
    <n v="9750.11"/>
    <s v="NOK"/>
    <n v="9750.11"/>
    <m/>
    <s v="108289.04"/>
  </r>
  <r>
    <n v="2172"/>
    <n v="2025"/>
    <m/>
    <d v="2025-11-18T00:00:00"/>
    <m/>
    <x v="36"/>
    <x v="36"/>
    <n v="10031"/>
    <s v="Vipps AS"/>
    <m/>
    <m/>
    <m/>
    <m/>
    <x v="0"/>
    <x v="0"/>
    <m/>
    <m/>
    <m/>
    <m/>
    <n v="0"/>
    <s v="Ingen avgiftsbehandling"/>
    <s v="Vipps"/>
    <n v="5603.68"/>
    <s v="NOK"/>
    <n v="5603.68"/>
    <m/>
    <s v="113892.72"/>
  </r>
  <r>
    <n v="2172"/>
    <n v="2025"/>
    <m/>
    <d v="2025-11-18T00:00:00"/>
    <m/>
    <x v="36"/>
    <x v="36"/>
    <n v="10031"/>
    <s v="Vipps AS"/>
    <m/>
    <m/>
    <m/>
    <m/>
    <x v="0"/>
    <x v="0"/>
    <m/>
    <m/>
    <m/>
    <m/>
    <n v="0"/>
    <s v="Ingen avgiftsbehandling"/>
    <s v="Vipps"/>
    <n v="1473.75"/>
    <s v="NOK"/>
    <n v="1473.75"/>
    <m/>
    <s v="115366.47"/>
  </r>
  <r>
    <n v="2172"/>
    <n v="2025"/>
    <m/>
    <d v="2025-11-18T00:00:00"/>
    <m/>
    <x v="36"/>
    <x v="36"/>
    <n v="10031"/>
    <s v="Vipps AS"/>
    <m/>
    <m/>
    <m/>
    <m/>
    <x v="0"/>
    <x v="0"/>
    <m/>
    <m/>
    <m/>
    <m/>
    <n v="0"/>
    <s v="Ingen avgiftsbehandling"/>
    <s v="Vipps"/>
    <n v="820.52"/>
    <s v="NOK"/>
    <n v="820.52"/>
    <m/>
    <s v="116186.99"/>
  </r>
  <r>
    <n v="2172"/>
    <n v="2025"/>
    <m/>
    <d v="2025-11-18T00:00:00"/>
    <m/>
    <x v="36"/>
    <x v="36"/>
    <n v="10031"/>
    <s v="Vipps AS"/>
    <m/>
    <m/>
    <m/>
    <m/>
    <x v="0"/>
    <x v="0"/>
    <m/>
    <m/>
    <m/>
    <m/>
    <n v="0"/>
    <s v="Ingen avgiftsbehandling"/>
    <s v="Vipps"/>
    <n v="24.56"/>
    <s v="NOK"/>
    <n v="24.56"/>
    <m/>
    <s v="116211.55"/>
  </r>
  <r>
    <n v="501237"/>
    <n v="2025"/>
    <s v="Direkte betaling med ekstern ID TR522093537 er gjennomført og bokført."/>
    <d v="2025-11-19T00:00:00"/>
    <m/>
    <x v="36"/>
    <x v="36"/>
    <m/>
    <m/>
    <n v="20188"/>
    <s v="Coca-cola Europacific Partners Norge AS"/>
    <m/>
    <m/>
    <x v="5"/>
    <x v="5"/>
    <m/>
    <m/>
    <m/>
    <m/>
    <n v="0"/>
    <s v="Ingen avgiftsbehandling"/>
    <s v="Betaling: Faktura nummer 9204901485 fra Coca-cola Europacific Partners Norge AS. Fakturanr. 9204901485."/>
    <n v="-6430.78"/>
    <s v="NOK"/>
    <n v="-6430.78"/>
    <m/>
    <s v="109780.77"/>
  </r>
  <r>
    <n v="2167"/>
    <n v="2025"/>
    <s v="Betaling: Faktura nummer 1155 til Jar Idrettslag (10023)"/>
    <d v="2025-11-19T00:00:00"/>
    <m/>
    <x v="36"/>
    <x v="36"/>
    <n v="10023"/>
    <s v="Jar Idrettslag"/>
    <m/>
    <m/>
    <m/>
    <m/>
    <x v="5"/>
    <x v="5"/>
    <m/>
    <m/>
    <m/>
    <m/>
    <n v="0"/>
    <s v="Ingen avgiftsbehandling"/>
    <s v="Betaling: Faktura nummer 1155 til Jar Idrettslag (10023)"/>
    <n v="17537.5"/>
    <s v="NOK"/>
    <n v="17537.5"/>
    <m/>
    <s v="127318.27"/>
  </r>
  <r>
    <n v="2168"/>
    <n v="2025"/>
    <s v="Betaling: Faktura nummer 1167 til Jar Idrettslag (10023)"/>
    <d v="2025-11-19T00:00:00"/>
    <m/>
    <x v="36"/>
    <x v="36"/>
    <n v="10023"/>
    <s v="Jar Idrettslag"/>
    <m/>
    <m/>
    <m/>
    <m/>
    <x v="5"/>
    <x v="5"/>
    <m/>
    <m/>
    <m/>
    <m/>
    <n v="0"/>
    <s v="Ingen avgiftsbehandling"/>
    <s v="Betaling: Faktura nummer 1167 til Jar Idrettslag (10023)"/>
    <n v="22381.25"/>
    <s v="NOK"/>
    <n v="22381.25"/>
    <m/>
    <s v="149699.52"/>
  </r>
  <r>
    <n v="2169"/>
    <n v="2025"/>
    <s v="Betaling: Faktura nummer 1181 til Jar Idrettslag (10023)"/>
    <d v="2025-11-19T00:00:00"/>
    <m/>
    <x v="36"/>
    <x v="36"/>
    <n v="10023"/>
    <s v="Jar Idrettslag"/>
    <m/>
    <m/>
    <m/>
    <m/>
    <x v="5"/>
    <x v="5"/>
    <m/>
    <m/>
    <m/>
    <m/>
    <n v="0"/>
    <s v="Ingen avgiftsbehandling"/>
    <s v="Betaling: Faktura nummer 1181 til Jar Idrettslag (10023)"/>
    <n v="24262"/>
    <s v="NOK"/>
    <n v="24262"/>
    <m/>
    <s v="173961.52"/>
  </r>
  <r>
    <n v="2172"/>
    <n v="2025"/>
    <m/>
    <d v="2025-11-19T00:00:00"/>
    <m/>
    <x v="36"/>
    <x v="36"/>
    <n v="10031"/>
    <s v="Vipps AS"/>
    <m/>
    <m/>
    <m/>
    <m/>
    <x v="0"/>
    <x v="0"/>
    <m/>
    <m/>
    <m/>
    <m/>
    <n v="0"/>
    <s v="Ingen avgiftsbehandling"/>
    <s v="Vipps"/>
    <n v="853.86"/>
    <s v="NOK"/>
    <n v="853.86"/>
    <m/>
    <s v="174815.38"/>
  </r>
  <r>
    <n v="501238"/>
    <n v="2025"/>
    <s v="Direkte betaling med ekstern ID TR524138172 er gjennomført og bokført."/>
    <d v="2025-11-20T00:00:00"/>
    <m/>
    <x v="36"/>
    <x v="36"/>
    <m/>
    <m/>
    <n v="20235"/>
    <s v="Trym Skaar"/>
    <m/>
    <m/>
    <x v="5"/>
    <x v="5"/>
    <m/>
    <m/>
    <m/>
    <m/>
    <n v="0"/>
    <s v="Ingen avgiftsbehandling"/>
    <s v="Betaling: Fwd: Dommerregninger. Fakturanr. 6918a3567e55d451d8d3f3ae."/>
    <n v="-495.5"/>
    <s v="NOK"/>
    <n v="-495.5"/>
    <m/>
    <s v="174319.88"/>
  </r>
  <r>
    <n v="501239"/>
    <n v="2025"/>
    <s v="Direkte betaling med ekstern ID TR524138173 er gjennomført og bokført."/>
    <d v="2025-11-20T00:00:00"/>
    <m/>
    <x v="36"/>
    <x v="36"/>
    <m/>
    <m/>
    <n v="20242"/>
    <s v="Ola Smith Monge"/>
    <m/>
    <m/>
    <x v="5"/>
    <x v="5"/>
    <m/>
    <m/>
    <m/>
    <m/>
    <n v="0"/>
    <s v="Ingen avgiftsbehandling"/>
    <s v="Betaling: Fwd: Dommerregninger. Fakturanr. 691a4a2f4b4612ca7ad81cab."/>
    <n v="-436"/>
    <s v="NOK"/>
    <n v="-436"/>
    <m/>
    <s v="173883.88"/>
  </r>
  <r>
    <n v="501240"/>
    <n v="2025"/>
    <s v="Direkte betaling med ekstern ID TR524138174 er gjennomført og bokført."/>
    <d v="2025-11-20T00:00:00"/>
    <m/>
    <x v="36"/>
    <x v="36"/>
    <m/>
    <m/>
    <n v="20144"/>
    <s v="Gustav Rydmell"/>
    <m/>
    <m/>
    <x v="5"/>
    <x v="5"/>
    <m/>
    <m/>
    <m/>
    <m/>
    <n v="0"/>
    <s v="Ingen avgiftsbehandling"/>
    <s v="Betaling: Fwd: Dommerregninger. Fakturanr. 691a49914b4612ca7ad81ca9."/>
    <n v="-479.4"/>
    <s v="NOK"/>
    <n v="-479.4"/>
    <m/>
    <s v="173404.48"/>
  </r>
  <r>
    <n v="501241"/>
    <n v="2025"/>
    <s v="Direkte betaling med ekstern ID TR524138175 er gjennomført og bokført."/>
    <d v="2025-11-20T00:00:00"/>
    <m/>
    <x v="36"/>
    <x v="36"/>
    <m/>
    <m/>
    <n v="20373"/>
    <s v="Ruben Jozsef Gines"/>
    <m/>
    <m/>
    <x v="5"/>
    <x v="5"/>
    <m/>
    <m/>
    <m/>
    <m/>
    <n v="0"/>
    <s v="Ingen avgiftsbehandling"/>
    <s v="Betaling: Fwd: Dommerregninger. Fakturanr. 6919cea14b4612ca7ad819c5."/>
    <n v="-748.75"/>
    <s v="NOK"/>
    <n v="-748.75"/>
    <m/>
    <s v="172655.73"/>
  </r>
  <r>
    <n v="2172"/>
    <n v="2025"/>
    <m/>
    <d v="2025-11-20T00:00:00"/>
    <m/>
    <x v="36"/>
    <x v="36"/>
    <n v="10031"/>
    <s v="Vipps AS"/>
    <m/>
    <m/>
    <m/>
    <m/>
    <x v="0"/>
    <x v="0"/>
    <m/>
    <m/>
    <m/>
    <m/>
    <n v="0"/>
    <s v="Ingen avgiftsbehandling"/>
    <s v="Vipps"/>
    <n v="2113.59"/>
    <s v="NOK"/>
    <n v="2113.59"/>
    <m/>
    <s v="174769.32"/>
  </r>
  <r>
    <n v="501243"/>
    <n v="2025"/>
    <s v="Direkte betaling med ekstern ID TR524138178 er gjennomført og bokført."/>
    <d v="2025-11-21T00:00:00"/>
    <m/>
    <x v="36"/>
    <x v="36"/>
    <m/>
    <m/>
    <n v="20285"/>
    <s v="Oscar Willy Danielsen"/>
    <m/>
    <m/>
    <x v="5"/>
    <x v="5"/>
    <m/>
    <m/>
    <m/>
    <m/>
    <n v="0"/>
    <s v="Ingen avgiftsbehandling"/>
    <s v="Betaling: Fwd: Klubbdommerregning fra Oscar Willy Danielsen. Fakturanr. IHDQKW80331ZOX."/>
    <n v="-356"/>
    <s v="NOK"/>
    <n v="-356"/>
    <m/>
    <s v="174413.32"/>
  </r>
  <r>
    <n v="501244"/>
    <n v="2025"/>
    <s v="Direkte betaling med ekstern ID TR524138177 er gjennomført og bokført."/>
    <d v="2025-11-21T00:00:00"/>
    <m/>
    <x v="36"/>
    <x v="36"/>
    <m/>
    <m/>
    <n v="20271"/>
    <s v="Mathios Teklezghi"/>
    <m/>
    <m/>
    <x v="5"/>
    <x v="5"/>
    <m/>
    <m/>
    <m/>
    <m/>
    <n v="0"/>
    <s v="Ingen avgiftsbehandling"/>
    <s v="Betaling: Fwd: Klubbdommerregning fra Mathios  Teklezghi"/>
    <n v="-356"/>
    <s v="NOK"/>
    <n v="-356"/>
    <m/>
    <s v="174057.32"/>
  </r>
  <r>
    <n v="501245"/>
    <n v="2025"/>
    <s v="Direkte betaling med ekstern ID TR524138176 er gjennomført og bokført."/>
    <d v="2025-11-21T00:00:00"/>
    <m/>
    <x v="36"/>
    <x v="36"/>
    <m/>
    <m/>
    <n v="20174"/>
    <s v="Lars Haakon Eriksson"/>
    <m/>
    <m/>
    <x v="5"/>
    <x v="5"/>
    <m/>
    <m/>
    <m/>
    <m/>
    <n v="0"/>
    <s v="Ingen avgiftsbehandling"/>
    <s v="Betaling: Fwd: Klubbdommerregning fra Lars Haakon Eriksson"/>
    <n v="-356"/>
    <s v="NOK"/>
    <n v="-356"/>
    <m/>
    <s v="173701.32"/>
  </r>
  <r>
    <n v="2172"/>
    <n v="2025"/>
    <m/>
    <d v="2025-11-21T00:00:00"/>
    <m/>
    <x v="36"/>
    <x v="36"/>
    <n v="10031"/>
    <s v="Vipps AS"/>
    <m/>
    <m/>
    <m/>
    <m/>
    <x v="0"/>
    <x v="0"/>
    <m/>
    <m/>
    <m/>
    <m/>
    <n v="0"/>
    <s v="Ingen avgiftsbehandling"/>
    <s v="Vipps"/>
    <n v="583.82000000000005"/>
    <s v="NOK"/>
    <n v="583.82000000000005"/>
    <m/>
    <s v="174285.14"/>
  </r>
  <r>
    <n v="2173"/>
    <n v="2025"/>
    <s v="Betaling for faktura nummer 1192"/>
    <d v="2025-11-21T00:00:00"/>
    <m/>
    <x v="36"/>
    <x v="36"/>
    <n v="10109"/>
    <s v="Per Andersens Bilverksted AS"/>
    <m/>
    <m/>
    <m/>
    <s v="Sofi Kulvik"/>
    <x v="5"/>
    <x v="5"/>
    <m/>
    <m/>
    <m/>
    <m/>
    <n v="0"/>
    <s v="Ingen avgiftsbehandling"/>
    <s v="Betaling: Faktura nummer 1192 til Per Andersens Bilverksted AS (10109)"/>
    <n v="6250"/>
    <s v="NOK"/>
    <n v="6250"/>
    <m/>
    <s v="180535.14"/>
  </r>
  <r>
    <n v="2174"/>
    <n v="2025"/>
    <s v="Betaling for faktura nummer 1190"/>
    <d v="2025-11-21T00:00:00"/>
    <m/>
    <x v="36"/>
    <x v="36"/>
    <n v="10107"/>
    <s v="Norgård Sport AS"/>
    <m/>
    <m/>
    <m/>
    <s v="Sofi Kulvik"/>
    <x v="5"/>
    <x v="5"/>
    <m/>
    <m/>
    <m/>
    <m/>
    <n v="0"/>
    <s v="Ingen avgiftsbehandling"/>
    <s v="Betaling: Faktura nummer 1190 til Norgård Sport AS (10107)"/>
    <n v="6250"/>
    <s v="NOK"/>
    <n v="6250"/>
    <m/>
    <s v="186785.14"/>
  </r>
  <r>
    <n v="2175"/>
    <n v="2025"/>
    <s v="Betaling for faktura nummer 1191"/>
    <d v="2025-11-21T00:00:00"/>
    <m/>
    <x v="36"/>
    <x v="36"/>
    <n v="10108"/>
    <s v="Bilservice Sandvika AS"/>
    <m/>
    <m/>
    <m/>
    <s v="Sofi Kulvik"/>
    <x v="5"/>
    <x v="5"/>
    <m/>
    <m/>
    <m/>
    <m/>
    <n v="0"/>
    <s v="Ingen avgiftsbehandling"/>
    <s v="Betaling: Faktura nummer 1191 til Bilservice Sandvika AS (10108)"/>
    <n v="6250"/>
    <s v="NOK"/>
    <n v="6250"/>
    <m/>
    <s v="193035.14"/>
  </r>
  <r>
    <n v="2176"/>
    <n v="2025"/>
    <s v="Betaling for faktura nummer 1193"/>
    <d v="2025-11-21T00:00:00"/>
    <m/>
    <x v="36"/>
    <x v="36"/>
    <n v="10110"/>
    <s v="Scala Rykkinn AS"/>
    <m/>
    <m/>
    <m/>
    <s v="Sofi Kulvik"/>
    <x v="5"/>
    <x v="5"/>
    <m/>
    <m/>
    <m/>
    <m/>
    <n v="0"/>
    <s v="Ingen avgiftsbehandling"/>
    <s v="Betaling: Faktura nummer 1193 til Scala Rykkinn AS (10110)"/>
    <n v="6250"/>
    <s v="NOK"/>
    <n v="6250"/>
    <m/>
    <s v="199285.14"/>
  </r>
  <r>
    <n v="2177"/>
    <n v="2025"/>
    <s v="Betaling for faktura nummer 1197"/>
    <d v="2025-11-21T00:00:00"/>
    <m/>
    <x v="36"/>
    <x v="36"/>
    <n v="10114"/>
    <s v="Bærum blikk &amp; Ventilasjon"/>
    <m/>
    <m/>
    <m/>
    <s v="Sofi Kulvik"/>
    <x v="5"/>
    <x v="5"/>
    <m/>
    <m/>
    <m/>
    <m/>
    <n v="0"/>
    <s v="Ingen avgiftsbehandling"/>
    <s v="Betaling: Faktura nummer 1197 til Bærum blikk &amp; Ventilasjon (10114)"/>
    <n v="6250"/>
    <s v="NOK"/>
    <n v="6250"/>
    <m/>
    <s v="205535.14"/>
  </r>
  <r>
    <n v="2178"/>
    <n v="2025"/>
    <s v="Betaling for faktura nummer 1194"/>
    <d v="2025-11-21T00:00:00"/>
    <m/>
    <x v="36"/>
    <x v="36"/>
    <n v="10111"/>
    <s v="Kolsås Hagesenter AS"/>
    <m/>
    <m/>
    <m/>
    <s v="Sofi Kulvik"/>
    <x v="5"/>
    <x v="5"/>
    <m/>
    <m/>
    <m/>
    <m/>
    <n v="0"/>
    <s v="Ingen avgiftsbehandling"/>
    <s v="Betaling: Faktura nummer 1194 til Kolsås Hagesenter AS (10111)"/>
    <n v="6250"/>
    <s v="NOK"/>
    <n v="6250"/>
    <m/>
    <s v="211785.14"/>
  </r>
  <r>
    <n v="2179"/>
    <n v="2025"/>
    <s v="Betaling for faktura nummer 1188"/>
    <d v="2025-11-21T00:00:00"/>
    <m/>
    <x v="36"/>
    <x v="36"/>
    <n v="10105"/>
    <s v="Bauda AS"/>
    <m/>
    <m/>
    <m/>
    <s v="Sofi Kulvik"/>
    <x v="5"/>
    <x v="5"/>
    <m/>
    <m/>
    <m/>
    <m/>
    <n v="0"/>
    <s v="Ingen avgiftsbehandling"/>
    <s v="Betaling: Faktura nummer 1188 til Bauda AS (10105)"/>
    <n v="6250"/>
    <s v="NOK"/>
    <n v="6250"/>
    <m/>
    <s v="218035.14"/>
  </r>
  <r>
    <n v="2180"/>
    <n v="2025"/>
    <s v="Betaling for faktura nummer 1186"/>
    <d v="2025-11-21T00:00:00"/>
    <m/>
    <x v="36"/>
    <x v="36"/>
    <n v="10103"/>
    <s v="Peisbutikken AS"/>
    <m/>
    <m/>
    <m/>
    <s v="Sofi Kulvik"/>
    <x v="5"/>
    <x v="5"/>
    <m/>
    <m/>
    <m/>
    <m/>
    <n v="0"/>
    <s v="Ingen avgiftsbehandling"/>
    <s v="Betaling: Faktura nummer 1186 til Peisbutikken AS (10103)"/>
    <n v="6250"/>
    <s v="NOK"/>
    <n v="6250"/>
    <m/>
    <s v="224285.14"/>
  </r>
  <r>
    <n v="2181"/>
    <n v="2025"/>
    <s v="Betaling for faktura nummer 1185"/>
    <d v="2025-11-21T00:00:00"/>
    <m/>
    <x v="36"/>
    <x v="36"/>
    <n v="10102"/>
    <s v="Sauna Entreprenør AS"/>
    <m/>
    <m/>
    <m/>
    <s v="Sofi Kulvik"/>
    <x v="5"/>
    <x v="5"/>
    <m/>
    <m/>
    <m/>
    <m/>
    <n v="0"/>
    <s v="Ingen avgiftsbehandling"/>
    <s v="Betaling: Faktura nummer 1185 til Sauna Entreprenør AS (10102)"/>
    <n v="6250"/>
    <s v="NOK"/>
    <n v="6250"/>
    <m/>
    <s v="230535.14"/>
  </r>
  <r>
    <n v="501246"/>
    <n v="2025"/>
    <s v="Direkte betaling med ekstern ID TR524138180 er gjennomført og bokført."/>
    <d v="2025-11-24T00:00:00"/>
    <m/>
    <x v="36"/>
    <x v="36"/>
    <m/>
    <m/>
    <n v="20284"/>
    <s v="Dovydas Arlauskas"/>
    <m/>
    <m/>
    <x v="5"/>
    <x v="5"/>
    <m/>
    <m/>
    <m/>
    <m/>
    <n v="0"/>
    <s v="Ingen avgiftsbehandling"/>
    <s v="Betaling: HOCKEY : Klubbdommerregning fra Dovydas Arlauskas"/>
    <n v="-445"/>
    <s v="NOK"/>
    <n v="-445"/>
    <m/>
    <s v="230090.14"/>
  </r>
  <r>
    <n v="501247"/>
    <n v="2025"/>
    <s v="Direkte betaling med ekstern ID TR524138182 er gjennomført og bokført."/>
    <d v="2025-11-24T00:00:00"/>
    <m/>
    <x v="36"/>
    <x v="36"/>
    <m/>
    <m/>
    <n v="20318"/>
    <s v="Nikolai Chursin"/>
    <m/>
    <m/>
    <x v="5"/>
    <x v="5"/>
    <m/>
    <m/>
    <m/>
    <m/>
    <n v="0"/>
    <s v="Ingen avgiftsbehandling"/>
    <s v="Betaling: HOCKEY : Klubbdommerregning fra Nikolai. Fakturanr. CMVB29UWOUIQNT."/>
    <n v="-445"/>
    <s v="NOK"/>
    <n v="-445"/>
    <m/>
    <s v="229645.14"/>
  </r>
  <r>
    <n v="501248"/>
    <n v="2025"/>
    <s v="Direkte betaling med ekstern ID TR524138185 er gjennomført og bokført."/>
    <d v="2025-11-24T00:00:00"/>
    <m/>
    <x v="36"/>
    <x v="36"/>
    <m/>
    <m/>
    <n v="20288"/>
    <s v="Joachim P Lund"/>
    <m/>
    <m/>
    <x v="5"/>
    <x v="5"/>
    <m/>
    <m/>
    <m/>
    <m/>
    <n v="0"/>
    <s v="Ingen avgiftsbehandling"/>
    <s v="Betaling: HOCKEY: Klubbdommerregning fra Joachim.p.lund"/>
    <n v="-445"/>
    <s v="NOK"/>
    <n v="-445"/>
    <m/>
    <s v="229200.14"/>
  </r>
  <r>
    <n v="501249"/>
    <n v="2025"/>
    <s v="Direkte betaling med ekstern ID TR524138187 er gjennomført og bokført."/>
    <d v="2025-11-24T00:00:00"/>
    <m/>
    <x v="36"/>
    <x v="36"/>
    <m/>
    <m/>
    <n v="20379"/>
    <s v="Sindre Kapskarmo"/>
    <m/>
    <m/>
    <x v="5"/>
    <x v="5"/>
    <m/>
    <m/>
    <m/>
    <m/>
    <n v="0"/>
    <s v="Ingen avgiftsbehandling"/>
    <s v="Betaling: Fwd: Klubbdommerregning fra Sindre Kapskarmo. Fakturanr. SKRTEAYQ30FSCA."/>
    <n v="-356"/>
    <s v="NOK"/>
    <n v="-356"/>
    <m/>
    <s v="228844.14"/>
  </r>
  <r>
    <n v="501250"/>
    <n v="2025"/>
    <s v="Direkte betaling med ekstern ID TR524138186 er gjennomført og bokført."/>
    <d v="2025-11-24T00:00:00"/>
    <m/>
    <x v="36"/>
    <x v="36"/>
    <m/>
    <m/>
    <n v="20285"/>
    <s v="Oscar Willy Danielsen"/>
    <m/>
    <m/>
    <x v="5"/>
    <x v="5"/>
    <m/>
    <m/>
    <m/>
    <m/>
    <n v="0"/>
    <s v="Ingen avgiftsbehandling"/>
    <s v="Betaling: Fwd: Klubbdommerregning fra Oscar Willy Danielsen. Fakturanr. Jutul 3 Jar 10."/>
    <n v="-356"/>
    <s v="NOK"/>
    <n v="-356"/>
    <m/>
    <s v="228488.14"/>
  </r>
  <r>
    <n v="501251"/>
    <n v="2025"/>
    <s v="Direkte betaling med ekstern ID TR524138179 er gjennomført og bokført."/>
    <d v="2025-11-24T00:00:00"/>
    <m/>
    <x v="36"/>
    <x v="36"/>
    <m/>
    <m/>
    <n v="20435"/>
    <s v="Fredrik Aatlo"/>
    <m/>
    <m/>
    <x v="5"/>
    <x v="5"/>
    <m/>
    <m/>
    <m/>
    <m/>
    <n v="0"/>
    <s v="Ingen avgiftsbehandling"/>
    <s v="Betaling: HOCKEY : Klubbdommerregning fra Fredrik Aatlo. Fakturanr. YY6E0UXOYGIBJG."/>
    <n v="-445"/>
    <s v="NOK"/>
    <n v="-445"/>
    <m/>
    <s v="228043.14"/>
  </r>
  <r>
    <n v="501252"/>
    <n v="2025"/>
    <s v="Direkte betaling med ekstern ID TR524138181 er gjennomført og bokført."/>
    <d v="2025-11-24T00:00:00"/>
    <m/>
    <x v="36"/>
    <x v="36"/>
    <m/>
    <m/>
    <n v="20573"/>
    <s v="Leon Linker"/>
    <m/>
    <m/>
    <x v="5"/>
    <x v="5"/>
    <m/>
    <m/>
    <m/>
    <m/>
    <n v="0"/>
    <s v="Ingen avgiftsbehandling"/>
    <s v="Betaling: HOCKEY : Klubbdommerregning fra Leon. Fakturanr. 4V95YFV2KTXA14."/>
    <n v="-445"/>
    <s v="NOK"/>
    <n v="-445"/>
    <m/>
    <s v="227598.14"/>
  </r>
  <r>
    <n v="501253"/>
    <n v="2025"/>
    <s v="Direkte betaling med ekstern ID TR524138183 er gjennomført og bokført."/>
    <d v="2025-11-24T00:00:00"/>
    <m/>
    <x v="36"/>
    <x v="36"/>
    <m/>
    <m/>
    <n v="20291"/>
    <s v="Alexandra Sørensen"/>
    <m/>
    <m/>
    <x v="5"/>
    <x v="5"/>
    <m/>
    <m/>
    <m/>
    <m/>
    <n v="0"/>
    <s v="Ingen avgiftsbehandling"/>
    <s v="Betaling: HOCKEY : Klubbdommerregning fra Alexandra Sørensen. Fakturanr. Y95KQOHRRXRQ4D."/>
    <n v="-445"/>
    <s v="NOK"/>
    <n v="-445"/>
    <m/>
    <s v="227153.14"/>
  </r>
  <r>
    <n v="501254"/>
    <n v="2025"/>
    <s v="Direkte betaling med ekstern ID TR524138184 er gjennomført og bokført."/>
    <d v="2025-11-24T00:00:00"/>
    <m/>
    <x v="36"/>
    <x v="36"/>
    <m/>
    <m/>
    <n v="20286"/>
    <s v="Dea Emina Olin"/>
    <m/>
    <m/>
    <x v="5"/>
    <x v="5"/>
    <m/>
    <m/>
    <m/>
    <m/>
    <n v="0"/>
    <s v="Ingen avgiftsbehandling"/>
    <s v="Betaling: HOCKEY : Klubbdommerregning fra Dea Emina Olin. Fakturanr. JIEWCQAH6HT81H."/>
    <n v="-445"/>
    <s v="NOK"/>
    <n v="-445"/>
    <m/>
    <s v="226708.14"/>
  </r>
  <r>
    <n v="2259"/>
    <n v="2025"/>
    <m/>
    <d v="2025-11-24T00:00:00"/>
    <m/>
    <x v="36"/>
    <x v="36"/>
    <m/>
    <m/>
    <m/>
    <m/>
    <m/>
    <m/>
    <x v="0"/>
    <x v="0"/>
    <m/>
    <m/>
    <m/>
    <m/>
    <n v="0"/>
    <s v="Ingen avgiftsbehandling"/>
    <s v="IO"/>
    <n v="-6250"/>
    <s v="NOK"/>
    <n v="-6250"/>
    <m/>
    <s v="220458.14"/>
  </r>
  <r>
    <n v="2259"/>
    <n v="2025"/>
    <m/>
    <d v="2025-11-24T00:00:00"/>
    <m/>
    <x v="36"/>
    <x v="36"/>
    <m/>
    <m/>
    <m/>
    <m/>
    <m/>
    <m/>
    <x v="0"/>
    <x v="0"/>
    <m/>
    <m/>
    <m/>
    <m/>
    <n v="0"/>
    <s v="Ingen avgiftsbehandling"/>
    <s v="IO"/>
    <n v="-5000"/>
    <s v="NOK"/>
    <n v="-5000"/>
    <m/>
    <s v="215458.14"/>
  </r>
  <r>
    <n v="2259"/>
    <n v="2025"/>
    <m/>
    <d v="2025-11-24T00:00:00"/>
    <m/>
    <x v="36"/>
    <x v="36"/>
    <n v="10031"/>
    <s v="Vipps AS"/>
    <m/>
    <m/>
    <m/>
    <m/>
    <x v="0"/>
    <x v="0"/>
    <m/>
    <m/>
    <m/>
    <m/>
    <n v="0"/>
    <s v="Ingen avgiftsbehandling"/>
    <s v="Vipps"/>
    <n v="228.04"/>
    <s v="NOK"/>
    <n v="228.04"/>
    <m/>
    <s v="215686.18"/>
  </r>
  <r>
    <n v="2259"/>
    <n v="2025"/>
    <m/>
    <d v="2025-11-25T00:00:00"/>
    <m/>
    <x v="36"/>
    <x v="36"/>
    <n v="10031"/>
    <s v="Vipps AS"/>
    <m/>
    <m/>
    <m/>
    <m/>
    <x v="0"/>
    <x v="0"/>
    <m/>
    <m/>
    <m/>
    <m/>
    <n v="0"/>
    <s v="Ingen avgiftsbehandling"/>
    <s v="Vipps"/>
    <n v="9656.93"/>
    <s v="NOK"/>
    <n v="9656.93"/>
    <m/>
    <s v="225343.11"/>
  </r>
  <r>
    <n v="2259"/>
    <n v="2025"/>
    <m/>
    <d v="2025-11-25T00:00:00"/>
    <m/>
    <x v="36"/>
    <x v="36"/>
    <n v="10031"/>
    <s v="Vipps AS"/>
    <m/>
    <m/>
    <m/>
    <m/>
    <x v="0"/>
    <x v="0"/>
    <m/>
    <m/>
    <m/>
    <m/>
    <n v="0"/>
    <s v="Ingen avgiftsbehandling"/>
    <s v="Vipps"/>
    <n v="5513.09"/>
    <s v="NOK"/>
    <n v="5513.09"/>
    <m/>
    <s v="230856.20"/>
  </r>
  <r>
    <n v="2259"/>
    <n v="2025"/>
    <m/>
    <d v="2025-11-25T00:00:00"/>
    <m/>
    <x v="36"/>
    <x v="36"/>
    <n v="10031"/>
    <s v="Vipps AS"/>
    <m/>
    <m/>
    <m/>
    <m/>
    <x v="0"/>
    <x v="0"/>
    <m/>
    <m/>
    <m/>
    <m/>
    <n v="0"/>
    <s v="Ingen avgiftsbehandling"/>
    <s v="Vipps"/>
    <n v="342.04"/>
    <s v="NOK"/>
    <n v="342.04"/>
    <m/>
    <s v="231198.24"/>
  </r>
  <r>
    <n v="2259"/>
    <n v="2025"/>
    <m/>
    <d v="2025-11-25T00:00:00"/>
    <m/>
    <x v="36"/>
    <x v="36"/>
    <n v="10031"/>
    <s v="Vipps AS"/>
    <m/>
    <m/>
    <m/>
    <m/>
    <x v="0"/>
    <x v="0"/>
    <m/>
    <m/>
    <m/>
    <m/>
    <n v="0"/>
    <s v="Ingen avgiftsbehandling"/>
    <s v="Vipps"/>
    <n v="108.07"/>
    <s v="NOK"/>
    <n v="108.07"/>
    <m/>
    <s v="231306.31"/>
  </r>
  <r>
    <n v="2260"/>
    <n v="2025"/>
    <s v="Betaling for faktura nummer 1198"/>
    <d v="2025-11-25T00:00:00"/>
    <m/>
    <x v="36"/>
    <x v="36"/>
    <n v="10012"/>
    <s v="Kolsås Rør AS"/>
    <m/>
    <m/>
    <m/>
    <s v="Sofi Kulvik"/>
    <x v="5"/>
    <x v="5"/>
    <m/>
    <m/>
    <m/>
    <m/>
    <n v="0"/>
    <s v="Ingen avgiftsbehandling"/>
    <s v="Betaling: Faktura nummer 1198 til Kolsås Rør AS (10012)"/>
    <n v="6250"/>
    <s v="NOK"/>
    <n v="6250"/>
    <m/>
    <s v="237556.31"/>
  </r>
  <r>
    <n v="501257"/>
    <n v="2025"/>
    <s v="Direkte betaling med ekstern ID TR525905387 er gjennomført og bokført."/>
    <d v="2025-11-26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543 fra AS Bærum Ishall. Fakturanr. 6543."/>
    <n v="-89750"/>
    <s v="NOK"/>
    <n v="-89750"/>
    <m/>
    <s v="147806.31"/>
  </r>
  <r>
    <n v="501258"/>
    <n v="2025"/>
    <s v="Direkte betaling med ekstern ID TR525940818 er gjennomført og bokført."/>
    <d v="2025-11-26T00:00:00"/>
    <m/>
    <x v="36"/>
    <x v="36"/>
    <m/>
    <m/>
    <n v="20238"/>
    <s v="Nihf Region Viken Vest"/>
    <m/>
    <m/>
    <x v="5"/>
    <x v="5"/>
    <m/>
    <m/>
    <m/>
    <m/>
    <n v="0"/>
    <s v="Ingen avgiftsbehandling"/>
    <s v="Betaling: HOCKEY: Faktura nummer 799 fra NIHF Region Viken Vest. Fakturanr. 799."/>
    <n v="-3000"/>
    <s v="NOK"/>
    <n v="-3000"/>
    <m/>
    <s v="144806.31"/>
  </r>
  <r>
    <n v="2259"/>
    <n v="2025"/>
    <m/>
    <d v="2025-11-26T00:00:00"/>
    <m/>
    <x v="36"/>
    <x v="36"/>
    <n v="10031"/>
    <s v="Vipps AS"/>
    <m/>
    <m/>
    <m/>
    <m/>
    <x v="0"/>
    <x v="0"/>
    <m/>
    <m/>
    <m/>
    <m/>
    <n v="0"/>
    <s v="Ingen avgiftsbehandling"/>
    <s v="Vipps"/>
    <n v="325.54000000000002"/>
    <s v="NOK"/>
    <n v="325.54000000000002"/>
    <m/>
    <s v="145131.85"/>
  </r>
  <r>
    <n v="2259"/>
    <n v="2025"/>
    <m/>
    <d v="2025-11-27T00:00:00"/>
    <m/>
    <x v="36"/>
    <x v="36"/>
    <n v="10031"/>
    <s v="Vipps AS"/>
    <m/>
    <m/>
    <m/>
    <m/>
    <x v="0"/>
    <x v="0"/>
    <m/>
    <m/>
    <m/>
    <m/>
    <n v="0"/>
    <s v="Ingen avgiftsbehandling"/>
    <s v="Vipps"/>
    <n v="1026.1400000000001"/>
    <s v="NOK"/>
    <n v="1026.1400000000001"/>
    <m/>
    <s v="146157.99"/>
  </r>
  <r>
    <n v="2261"/>
    <n v="2025"/>
    <s v="Betaling for faktura nummer 1196"/>
    <d v="2025-11-27T00:00:00"/>
    <m/>
    <x v="36"/>
    <x v="36"/>
    <n v="10113"/>
    <s v="Hydroscand"/>
    <m/>
    <m/>
    <m/>
    <s v="Sofi Kulvik"/>
    <x v="5"/>
    <x v="5"/>
    <m/>
    <m/>
    <m/>
    <m/>
    <n v="0"/>
    <s v="Ingen avgiftsbehandling"/>
    <s v="Betaling: Faktura nummer 1196 til Hydroscand (10113)"/>
    <n v="6250"/>
    <s v="NOK"/>
    <n v="6250"/>
    <m/>
    <s v="152407.99"/>
  </r>
  <r>
    <n v="2259"/>
    <n v="2025"/>
    <m/>
    <d v="2025-11-28T00:00:00"/>
    <m/>
    <x v="36"/>
    <x v="36"/>
    <n v="10031"/>
    <s v="Vipps AS"/>
    <m/>
    <m/>
    <m/>
    <m/>
    <x v="0"/>
    <x v="0"/>
    <m/>
    <m/>
    <m/>
    <m/>
    <n v="0"/>
    <s v="Ingen avgiftsbehandling"/>
    <s v="Vipps"/>
    <n v="789.38"/>
    <s v="NOK"/>
    <n v="789.38"/>
    <m/>
    <s v="153197.37"/>
  </r>
  <r>
    <n v="2262"/>
    <n v="2025"/>
    <s v="Betaling for faktura nummer 1189"/>
    <d v="2025-11-28T00:00:00"/>
    <m/>
    <x v="36"/>
    <x v="36"/>
    <n v="10106"/>
    <s v="Oris Dental AS"/>
    <m/>
    <m/>
    <m/>
    <s v="Sofi Kulvik"/>
    <x v="5"/>
    <x v="5"/>
    <m/>
    <m/>
    <m/>
    <m/>
    <n v="0"/>
    <s v="Ingen avgiftsbehandling"/>
    <s v="Betaling: Faktura nummer 1189 til Oris Dental AS (10106)"/>
    <n v="6250"/>
    <s v="NOK"/>
    <n v="6250"/>
    <m/>
    <s v="159447.37"/>
  </r>
  <r>
    <n v="501265"/>
    <n v="2025"/>
    <s v="Direkte betaling med ekstern ID TR522093538 er gjennomført og bokført."/>
    <d v="2025-12-01T00:00:00"/>
    <m/>
    <x v="36"/>
    <x v="36"/>
    <m/>
    <m/>
    <n v="20009"/>
    <s v="Santander Consumer Bank As"/>
    <m/>
    <m/>
    <x v="5"/>
    <x v="5"/>
    <m/>
    <m/>
    <m/>
    <m/>
    <n v="0"/>
    <s v="Ingen avgiftsbehandling"/>
    <s v="Betaling: Faktura nummer 42979326 fra Santander Consumer Bank As. Fakturanr. 42979326."/>
    <n v="-11584.04"/>
    <s v="NOK"/>
    <n v="-11584.04"/>
    <m/>
    <s v="147863.33"/>
  </r>
  <r>
    <n v="2264"/>
    <n v="2025"/>
    <m/>
    <d v="2025-12-01T00:00:00"/>
    <m/>
    <x v="36"/>
    <x v="36"/>
    <m/>
    <m/>
    <m/>
    <m/>
    <m/>
    <m/>
    <x v="0"/>
    <x v="0"/>
    <m/>
    <m/>
    <m/>
    <m/>
    <n v="0"/>
    <s v="Ingen avgiftsbehandling"/>
    <m/>
    <n v="-24332"/>
    <s v="NOK"/>
    <n v="-24332"/>
    <m/>
    <s v="123531.33"/>
  </r>
  <r>
    <n v="2264"/>
    <n v="2025"/>
    <m/>
    <d v="2025-12-01T00:00:00"/>
    <m/>
    <x v="36"/>
    <x v="36"/>
    <n v="10031"/>
    <s v="Vipps AS"/>
    <m/>
    <m/>
    <m/>
    <m/>
    <x v="0"/>
    <x v="0"/>
    <m/>
    <m/>
    <m/>
    <m/>
    <n v="0"/>
    <s v="Ingen avgiftsbehandling"/>
    <m/>
    <n v="713.44"/>
    <s v="NOK"/>
    <n v="713.44"/>
    <m/>
    <s v="124244.77"/>
  </r>
  <r>
    <n v="2263"/>
    <n v="2025"/>
    <m/>
    <d v="2025-12-02T00:00:00"/>
    <m/>
    <x v="36"/>
    <x v="36"/>
    <m/>
    <m/>
    <m/>
    <m/>
    <m/>
    <m/>
    <x v="0"/>
    <x v="0"/>
    <m/>
    <m/>
    <m/>
    <m/>
    <n v="0"/>
    <s v="Ingen avgiftsbehandling"/>
    <s v="Bankgebyr"/>
    <n v="-87086.91"/>
    <s v="NOK"/>
    <n v="-87086.91"/>
    <m/>
    <s v="37157.86"/>
  </r>
  <r>
    <n v="2263"/>
    <n v="2025"/>
    <m/>
    <d v="2025-12-02T00:00:00"/>
    <m/>
    <x v="36"/>
    <x v="36"/>
    <m/>
    <m/>
    <m/>
    <m/>
    <m/>
    <m/>
    <x v="0"/>
    <x v="0"/>
    <m/>
    <m/>
    <m/>
    <m/>
    <n v="0"/>
    <s v="Ingen avgiftsbehandling"/>
    <s v="Bankgebyr"/>
    <n v="-59198.26"/>
    <s v="NOK"/>
    <n v="-59198.26"/>
    <m/>
    <s v="-22040.40"/>
  </r>
  <r>
    <n v="2264"/>
    <n v="2025"/>
    <m/>
    <d v="2025-12-02T00:00:00"/>
    <m/>
    <x v="36"/>
    <x v="36"/>
    <m/>
    <m/>
    <m/>
    <m/>
    <m/>
    <m/>
    <x v="0"/>
    <x v="0"/>
    <m/>
    <m/>
    <m/>
    <m/>
    <n v="0"/>
    <s v="Ingen avgiftsbehandling"/>
    <m/>
    <n v="15000"/>
    <s v="NOK"/>
    <n v="15000"/>
    <m/>
    <s v="-7040.40"/>
  </r>
  <r>
    <n v="2264"/>
    <n v="2025"/>
    <m/>
    <d v="2025-12-02T00:00:00"/>
    <m/>
    <x v="36"/>
    <x v="36"/>
    <m/>
    <m/>
    <m/>
    <m/>
    <m/>
    <m/>
    <x v="0"/>
    <x v="0"/>
    <m/>
    <m/>
    <m/>
    <m/>
    <n v="0"/>
    <s v="Ingen avgiftsbehandling"/>
    <m/>
    <n v="11362"/>
    <s v="NOK"/>
    <n v="11362"/>
    <m/>
    <s v="4321.60"/>
  </r>
  <r>
    <n v="2264"/>
    <n v="2025"/>
    <m/>
    <d v="2025-12-02T00:00:00"/>
    <m/>
    <x v="36"/>
    <x v="36"/>
    <m/>
    <m/>
    <m/>
    <m/>
    <m/>
    <m/>
    <x v="0"/>
    <x v="0"/>
    <m/>
    <m/>
    <m/>
    <m/>
    <n v="0"/>
    <s v="Ingen avgiftsbehandling"/>
    <m/>
    <n v="10000"/>
    <s v="NOK"/>
    <n v="10000"/>
    <m/>
    <s v="14321.60"/>
  </r>
  <r>
    <n v="501313"/>
    <n v="2025"/>
    <s v="Direkte betaling med ekstern ID TR528094380 er gjennomført og bokført."/>
    <d v="2025-12-03T00:00:00"/>
    <m/>
    <x v="36"/>
    <x v="36"/>
    <m/>
    <m/>
    <n v="20575"/>
    <s v="Lyster Idrett"/>
    <m/>
    <m/>
    <x v="5"/>
    <x v="5"/>
    <m/>
    <m/>
    <m/>
    <m/>
    <n v="0"/>
    <s v="Ingen avgiftsbehandling"/>
    <s v="Betaling: HOCKEY: Faktura. Fakturanr. 003."/>
    <n v="-6000"/>
    <s v="NOK"/>
    <n v="-6000"/>
    <m/>
    <s v="8321.60"/>
  </r>
  <r>
    <n v="2310"/>
    <n v="2025"/>
    <m/>
    <d v="2025-12-03T00:00:00"/>
    <m/>
    <x v="36"/>
    <x v="36"/>
    <n v="10031"/>
    <s v="Vipps AS"/>
    <m/>
    <m/>
    <m/>
    <m/>
    <x v="0"/>
    <x v="0"/>
    <m/>
    <m/>
    <m/>
    <m/>
    <n v="0"/>
    <s v="Ingen avgiftsbehandling"/>
    <m/>
    <n v="11986.31"/>
    <s v="NOK"/>
    <n v="11986.31"/>
    <m/>
    <s v="20307.91"/>
  </r>
  <r>
    <n v="2310"/>
    <n v="2025"/>
    <m/>
    <d v="2025-12-03T00:00:00"/>
    <m/>
    <x v="36"/>
    <x v="36"/>
    <n v="10031"/>
    <s v="Vipps AS"/>
    <m/>
    <m/>
    <m/>
    <m/>
    <x v="0"/>
    <x v="0"/>
    <m/>
    <m/>
    <m/>
    <m/>
    <n v="0"/>
    <s v="Ingen avgiftsbehandling"/>
    <m/>
    <n v="2454.0100000000002"/>
    <s v="NOK"/>
    <n v="2454.0100000000002"/>
    <m/>
    <s v="22761.92"/>
  </r>
  <r>
    <n v="2310"/>
    <n v="2025"/>
    <m/>
    <d v="2025-12-03T00:00:00"/>
    <m/>
    <x v="36"/>
    <x v="36"/>
    <n v="10031"/>
    <s v="Vipps AS"/>
    <m/>
    <m/>
    <m/>
    <m/>
    <x v="0"/>
    <x v="0"/>
    <m/>
    <m/>
    <m/>
    <m/>
    <n v="0"/>
    <s v="Ingen avgiftsbehandling"/>
    <m/>
    <n v="605.29999999999995"/>
    <s v="NOK"/>
    <n v="605.29999999999995"/>
    <m/>
    <s v="23367.22"/>
  </r>
  <r>
    <n v="2326"/>
    <n v="2025"/>
    <s v="lønn hockeyskole des.pdf"/>
    <d v="2025-12-03T00:00:00"/>
    <m/>
    <x v="36"/>
    <x v="36"/>
    <m/>
    <m/>
    <m/>
    <m/>
    <m/>
    <m/>
    <x v="0"/>
    <x v="0"/>
    <m/>
    <m/>
    <m/>
    <m/>
    <n v="0"/>
    <s v="Ingen avgiftsbehandling"/>
    <s v="lønn hockeyskole des.pdf"/>
    <n v="-800"/>
    <s v="NOK"/>
    <n v="-800"/>
    <m/>
    <s v="22567.22"/>
  </r>
  <r>
    <n v="2341"/>
    <n v="2025"/>
    <s v="Stensland"/>
    <d v="2025-12-03T00:00:00"/>
    <m/>
    <x v="36"/>
    <x v="36"/>
    <m/>
    <m/>
    <m/>
    <m/>
    <m/>
    <m/>
    <x v="5"/>
    <x v="5"/>
    <m/>
    <m/>
    <m/>
    <m/>
    <n v="0"/>
    <s v="Ingen avgiftsbehandling"/>
    <s v="Stensland"/>
    <n v="10000"/>
    <s v="NOK"/>
    <n v="10000"/>
    <m/>
    <s v="32567.22"/>
  </r>
  <r>
    <n v="2309"/>
    <n v="2025"/>
    <m/>
    <d v="2025-12-04T00:00:00"/>
    <m/>
    <x v="36"/>
    <x v="36"/>
    <m/>
    <m/>
    <m/>
    <m/>
    <m/>
    <m/>
    <x v="0"/>
    <x v="0"/>
    <m/>
    <m/>
    <m/>
    <m/>
    <n v="0"/>
    <s v="Ingen avgiftsbehandling"/>
    <m/>
    <n v="5162.5"/>
    <s v="NOK"/>
    <n v="5162.5"/>
    <m/>
    <s v="37729.72"/>
  </r>
  <r>
    <n v="2310"/>
    <n v="2025"/>
    <m/>
    <d v="2025-12-04T00:00:00"/>
    <m/>
    <x v="36"/>
    <x v="36"/>
    <n v="10031"/>
    <s v="Vipps AS"/>
    <m/>
    <m/>
    <m/>
    <m/>
    <x v="0"/>
    <x v="0"/>
    <m/>
    <m/>
    <m/>
    <m/>
    <n v="0"/>
    <s v="Ingen avgiftsbehandling"/>
    <m/>
    <n v="512.51"/>
    <s v="NOK"/>
    <n v="512.51"/>
    <m/>
    <s v="38242.23"/>
  </r>
  <r>
    <n v="2310"/>
    <n v="2025"/>
    <m/>
    <d v="2025-12-04T00:00:00"/>
    <m/>
    <x v="36"/>
    <x v="36"/>
    <n v="10031"/>
    <s v="Vipps AS"/>
    <m/>
    <m/>
    <m/>
    <m/>
    <x v="0"/>
    <x v="0"/>
    <m/>
    <m/>
    <m/>
    <m/>
    <n v="0"/>
    <s v="Ingen avgiftsbehandling"/>
    <m/>
    <n v="502.03"/>
    <s v="NOK"/>
    <n v="502.03"/>
    <m/>
    <s v="38744.26"/>
  </r>
  <r>
    <n v="2311"/>
    <n v="2025"/>
    <s v="Betaling for faktura nummer 1195"/>
    <d v="2025-12-04T00:00:00"/>
    <m/>
    <x v="36"/>
    <x v="36"/>
    <n v="10112"/>
    <s v="Peppes Pizza AS"/>
    <m/>
    <m/>
    <m/>
    <s v="Sofi Kulvik"/>
    <x v="5"/>
    <x v="5"/>
    <m/>
    <m/>
    <m/>
    <m/>
    <n v="0"/>
    <s v="Ingen avgiftsbehandling"/>
    <s v="Betaling: Faktura nummer 1195 til Peppes Pizza AS (10112)"/>
    <n v="6250"/>
    <s v="NOK"/>
    <n v="6250"/>
    <m/>
    <s v="44994.26"/>
  </r>
  <r>
    <n v="2312"/>
    <n v="2025"/>
    <s v="Betaling for faktura nummer 1205"/>
    <d v="2025-12-04T00:00:00"/>
    <m/>
    <x v="36"/>
    <x v="36"/>
    <n v="10023"/>
    <s v="Jar Idrettslag"/>
    <m/>
    <m/>
    <m/>
    <s v="Sofi Kulvik"/>
    <x v="5"/>
    <x v="5"/>
    <m/>
    <m/>
    <m/>
    <m/>
    <n v="0"/>
    <s v="Ingen avgiftsbehandling"/>
    <s v="Betaling: Faktura nummer 1205 til Jar Idrettslag (10023)"/>
    <n v="2500"/>
    <s v="NOK"/>
    <n v="2500"/>
    <m/>
    <s v="47494.26"/>
  </r>
  <r>
    <n v="501314"/>
    <n v="2025"/>
    <s v="Direkte betaling med ekstern ID TR528637130 er gjennomført og bokført."/>
    <d v="2025-12-05T00:00:00"/>
    <m/>
    <x v="36"/>
    <x v="36"/>
    <m/>
    <m/>
    <n v="20576"/>
    <s v="Feliks Skavhaug"/>
    <m/>
    <m/>
    <x v="5"/>
    <x v="5"/>
    <m/>
    <m/>
    <m/>
    <m/>
    <n v="0"/>
    <s v="Ingen avgiftsbehandling"/>
    <s v="Betaling: HOCKEY: Klubbdommerregning fra Feliks Skavhaug. Fakturanr. 7JUPPAB7763P23."/>
    <n v="-400"/>
    <s v="NOK"/>
    <n v="-400"/>
    <m/>
    <s v="47094.26"/>
  </r>
  <r>
    <n v="501315"/>
    <n v="2025"/>
    <s v="Direkte betaling med ekstern ID TR528637131 er gjennomført og bokført."/>
    <d v="2025-12-05T00:00:00"/>
    <m/>
    <x v="36"/>
    <x v="36"/>
    <m/>
    <m/>
    <n v="20290"/>
    <s v="Matias Brannsten"/>
    <m/>
    <m/>
    <x v="5"/>
    <x v="5"/>
    <m/>
    <m/>
    <m/>
    <m/>
    <n v="0"/>
    <s v="Ingen avgiftsbehandling"/>
    <s v="Betaling: Fwd: Klubbdommerregning fra Matias Brannsten"/>
    <n v="-400"/>
    <s v="NOK"/>
    <n v="-400"/>
    <m/>
    <s v="46694.26"/>
  </r>
  <r>
    <n v="501316"/>
    <n v="2025"/>
    <s v="Direkte betaling med ekstern ID TR528637132 er gjennomført og bokført."/>
    <d v="2025-12-05T00:00:00"/>
    <m/>
    <x v="36"/>
    <x v="36"/>
    <m/>
    <m/>
    <n v="20379"/>
    <s v="Sindre Kapskarmo"/>
    <m/>
    <m/>
    <x v="5"/>
    <x v="5"/>
    <m/>
    <m/>
    <m/>
    <m/>
    <n v="0"/>
    <s v="Ingen avgiftsbehandling"/>
    <s v="Betaling: Fwd: Klubbdommerregning fra Sindre Kapskarmo. Fakturanr. YOO5GR2V22BKSD."/>
    <n v="-267"/>
    <s v="NOK"/>
    <n v="-267"/>
    <m/>
    <s v="46427.26"/>
  </r>
  <r>
    <n v="501317"/>
    <n v="2025"/>
    <s v="Direkte betaling med ekstern ID TR528637121 er gjennomført og bokført."/>
    <d v="2025-12-05T00:00:00"/>
    <m/>
    <x v="36"/>
    <x v="36"/>
    <m/>
    <m/>
    <n v="20364"/>
    <s v="Oscar Lynaas Meek"/>
    <m/>
    <m/>
    <x v="5"/>
    <x v="5"/>
    <m/>
    <m/>
    <m/>
    <m/>
    <n v="0"/>
    <s v="Ingen avgiftsbehandling"/>
    <s v="Betaling: Fwd: Klubbdommerregning fra Oscar Lynaas Meek. Fakturanr. 02QNFPN3346V21."/>
    <n v="-445"/>
    <s v="NOK"/>
    <n v="-445"/>
    <m/>
    <s v="45982.26"/>
  </r>
  <r>
    <n v="501318"/>
    <n v="2025"/>
    <s v="Direkte betaling med ekstern ID TR528637127 er gjennomført og bokført."/>
    <d v="2025-12-05T00:00:00"/>
    <m/>
    <x v="36"/>
    <x v="36"/>
    <m/>
    <m/>
    <n v="20169"/>
    <s v="Jar Idrettslag"/>
    <m/>
    <m/>
    <x v="5"/>
    <x v="5"/>
    <m/>
    <m/>
    <m/>
    <m/>
    <n v="0"/>
    <s v="Ingen avgiftsbehandling"/>
    <s v="Betaling: Faktura nummer 1213 fra Jar Idrettslag. Fakturanr. 1213."/>
    <n v="-12965"/>
    <s v="NOK"/>
    <n v="-12965"/>
    <m/>
    <s v="33017.26"/>
  </r>
  <r>
    <n v="501320"/>
    <n v="2025"/>
    <s v="Direkte betaling med ekstern ID TR528637133 er gjennomført og bokført."/>
    <d v="2025-12-05T00:00:00"/>
    <m/>
    <x v="36"/>
    <x v="36"/>
    <m/>
    <m/>
    <n v="20271"/>
    <s v="Mathios Teklezghi"/>
    <m/>
    <m/>
    <x v="5"/>
    <x v="5"/>
    <m/>
    <m/>
    <m/>
    <m/>
    <n v="0"/>
    <s v="Ingen avgiftsbehandling"/>
    <s v="Betaling: Fwd: Klubbdommerregning fra Mathios  Teklezghi. Fakturanr. AHVSNPOIJNHH2B."/>
    <n v="-445"/>
    <s v="NOK"/>
    <n v="-445"/>
    <m/>
    <s v="32572.26"/>
  </r>
  <r>
    <n v="501321"/>
    <n v="2025"/>
    <s v="Direkte betaling med ekstern ID TR528637125 er gjennomført og bokført."/>
    <d v="2025-12-05T00:00:00"/>
    <m/>
    <x v="36"/>
    <x v="36"/>
    <m/>
    <m/>
    <n v="20151"/>
    <s v="Olav Are Øritsland"/>
    <m/>
    <m/>
    <x v="5"/>
    <x v="5"/>
    <m/>
    <m/>
    <m/>
    <m/>
    <n v="0"/>
    <s v="Ingen avgiftsbehandling"/>
    <s v="Betaling: HOCKEY: Dommerregninger. Fakturanr. 69242767e2719428114210b1."/>
    <n v="-513"/>
    <s v="NOK"/>
    <n v="-513"/>
    <m/>
    <s v="32059.26"/>
  </r>
  <r>
    <n v="501322"/>
    <n v="2025"/>
    <s v="Direkte betaling med ekstern ID TR528637122 er gjennomført og bokført."/>
    <d v="2025-12-05T00:00:00"/>
    <m/>
    <x v="36"/>
    <x v="36"/>
    <m/>
    <m/>
    <n v="20234"/>
    <s v="Elise Akse"/>
    <m/>
    <m/>
    <x v="5"/>
    <x v="5"/>
    <m/>
    <m/>
    <m/>
    <m/>
    <n v="0"/>
    <s v="Ingen avgiftsbehandling"/>
    <s v="Betaling: HOCKEY: Dommerregninger"/>
    <n v="-732.65"/>
    <s v="NOK"/>
    <n v="-732.65"/>
    <m/>
    <s v="31326.61"/>
  </r>
  <r>
    <n v="501323"/>
    <n v="2025"/>
    <s v="Direkte betaling med ekstern ID TR528637123 er gjennomført og bokført."/>
    <d v="2025-12-05T00:00:00"/>
    <m/>
    <x v="36"/>
    <x v="36"/>
    <m/>
    <m/>
    <n v="20358"/>
    <s v="Daniel Hanlon Corneliussen"/>
    <m/>
    <m/>
    <x v="5"/>
    <x v="5"/>
    <m/>
    <m/>
    <m/>
    <m/>
    <n v="0"/>
    <s v="Ingen avgiftsbehandling"/>
    <s v="Betaling: HOCKEY: Dommerregninger. Fakturanr. 692321bee271942811420d46."/>
    <n v="-1147.7"/>
    <s v="NOK"/>
    <n v="-1147.7"/>
    <m/>
    <s v="30178.91"/>
  </r>
  <r>
    <n v="501324"/>
    <n v="2025"/>
    <s v="Direkte betaling med ekstern ID TR528637124 er gjennomført og bokført."/>
    <d v="2025-12-05T00:00:00"/>
    <m/>
    <x v="36"/>
    <x v="36"/>
    <m/>
    <m/>
    <n v="20235"/>
    <s v="Trym Skaar"/>
    <m/>
    <m/>
    <x v="5"/>
    <x v="5"/>
    <m/>
    <m/>
    <m/>
    <m/>
    <n v="0"/>
    <s v="Ingen avgiftsbehandling"/>
    <s v="Betaling: HOCKEY: Dommerregninger. Fakturanr. 69231490e271942811420cff."/>
    <n v="-495.5"/>
    <s v="NOK"/>
    <n v="-495.5"/>
    <m/>
    <s v="29683.41"/>
  </r>
  <r>
    <n v="501325"/>
    <n v="2025"/>
    <s v="Direkte betaling med ekstern ID TR528637129 er gjennomført og bokført."/>
    <d v="2025-12-05T00:00:00"/>
    <m/>
    <x v="36"/>
    <x v="36"/>
    <m/>
    <m/>
    <n v="20231"/>
    <s v="Merete Krosby Fredriksen"/>
    <m/>
    <m/>
    <x v="5"/>
    <x v="5"/>
    <m/>
    <m/>
    <m/>
    <m/>
    <n v="0"/>
    <s v="Ingen avgiftsbehandling"/>
    <s v="Betaling: HOCKEY: Dommerregninger. Fakturanr. 6921d38fe271942811420a90."/>
    <n v="-1074.6500000000001"/>
    <s v="NOK"/>
    <n v="-1074.6500000000001"/>
    <m/>
    <s v="28608.76"/>
  </r>
  <r>
    <n v="501326"/>
    <n v="2025"/>
    <s v="Direkte betaling med ekstern ID TR528637128 er gjennomført og bokført."/>
    <d v="2025-12-05T00:00:00"/>
    <m/>
    <x v="36"/>
    <x v="36"/>
    <m/>
    <m/>
    <n v="20573"/>
    <s v="Leon Linker"/>
    <m/>
    <m/>
    <x v="5"/>
    <x v="5"/>
    <m/>
    <m/>
    <m/>
    <m/>
    <n v="0"/>
    <s v="Ingen avgiftsbehandling"/>
    <s v="Betaling: Fwd: Klubbdommerregning fra Leon. Fakturanr. D8GWNN7KE9BVAH."/>
    <n v="-267"/>
    <s v="NOK"/>
    <n v="-267"/>
    <m/>
    <s v="28341.76"/>
  </r>
  <r>
    <n v="501327"/>
    <n v="2025"/>
    <s v="Direkte betaling med ekstern ID TR528637134 er gjennomført og bokført."/>
    <d v="2025-12-05T00:00:00"/>
    <m/>
    <x v="36"/>
    <x v="36"/>
    <m/>
    <m/>
    <n v="20125"/>
    <s v="Eureca Engros AS"/>
    <m/>
    <m/>
    <x v="5"/>
    <x v="5"/>
    <m/>
    <m/>
    <m/>
    <m/>
    <n v="0"/>
    <s v="Ingen avgiftsbehandling"/>
    <s v="Betaling: Fwd: Faktura 9734531 fra Eureca engros AS. Fakturanr. 9734531."/>
    <n v="-5642.98"/>
    <s v="NOK"/>
    <n v="-5642.98"/>
    <m/>
    <s v="22698.78"/>
  </r>
  <r>
    <n v="501328"/>
    <n v="2025"/>
    <s v="Direkte betaling med ekstern ID TR528637126 er gjennomført og bokført."/>
    <d v="2025-12-05T00:00:00"/>
    <m/>
    <x v="36"/>
    <x v="36"/>
    <m/>
    <m/>
    <n v="20248"/>
    <s v="Ardian Vahabi"/>
    <m/>
    <m/>
    <x v="5"/>
    <x v="5"/>
    <m/>
    <m/>
    <m/>
    <m/>
    <n v="0"/>
    <s v="Ingen avgiftsbehandling"/>
    <s v="Betaling: Fwd: Klubbdommerregning fra Ardian Vahabi. Fakturanr. VC59VSXRX129EJ."/>
    <n v="-445"/>
    <s v="NOK"/>
    <n v="-445"/>
    <m/>
    <s v="22253.78"/>
  </r>
  <r>
    <n v="2310"/>
    <n v="2025"/>
    <m/>
    <d v="2025-12-05T00:00:00"/>
    <m/>
    <x v="36"/>
    <x v="36"/>
    <n v="10031"/>
    <s v="Vipps AS"/>
    <m/>
    <m/>
    <m/>
    <m/>
    <x v="0"/>
    <x v="0"/>
    <m/>
    <m/>
    <m/>
    <m/>
    <n v="0"/>
    <s v="Ingen avgiftsbehandling"/>
    <m/>
    <n v="339.04"/>
    <s v="NOK"/>
    <n v="339.04"/>
    <m/>
    <s v="22592.82"/>
  </r>
  <r>
    <n v="501332"/>
    <n v="2025"/>
    <s v="Direkte betaling med ekstern ID TR528637135 er gjennomført og bokført."/>
    <d v="2025-12-08T00:00:00"/>
    <m/>
    <x v="36"/>
    <x v="36"/>
    <m/>
    <m/>
    <n v="20300"/>
    <s v="Jesper Valen Iversen"/>
    <m/>
    <m/>
    <x v="5"/>
    <x v="5"/>
    <m/>
    <m/>
    <m/>
    <m/>
    <n v="0"/>
    <s v="Ingen avgiftsbehandling"/>
    <s v="Betaling: Fwd: Klubbdommerregning fra Jesper  Valen Iversen. Fakturanr. DMSIF20WDJ6HC1."/>
    <n v="-445"/>
    <s v="NOK"/>
    <n v="-445"/>
    <m/>
    <s v="22147.82"/>
  </r>
  <r>
    <n v="501334"/>
    <n v="2025"/>
    <s v="Direkte betaling med ekstern ID TR528637136 er gjennomført og bokført."/>
    <d v="2025-12-08T00:00:00"/>
    <m/>
    <x v="36"/>
    <x v="36"/>
    <m/>
    <m/>
    <n v="20286"/>
    <s v="Dea Emina Olin"/>
    <m/>
    <m/>
    <x v="5"/>
    <x v="5"/>
    <m/>
    <m/>
    <m/>
    <m/>
    <n v="0"/>
    <s v="Ingen avgiftsbehandling"/>
    <s v="Betaling: Fwd: Klubbdommerregning fra Dea Emina Olin"/>
    <n v="-517.5"/>
    <s v="NOK"/>
    <n v="-517.5"/>
    <m/>
    <s v="21630.32"/>
  </r>
  <r>
    <n v="2353"/>
    <n v="2025"/>
    <m/>
    <d v="2025-12-08T00:00:00"/>
    <m/>
    <x v="36"/>
    <x v="36"/>
    <n v="10031"/>
    <s v="Vipps AS"/>
    <m/>
    <m/>
    <m/>
    <m/>
    <x v="0"/>
    <x v="0"/>
    <m/>
    <m/>
    <m/>
    <m/>
    <n v="0"/>
    <s v="Ingen avgiftsbehandling"/>
    <m/>
    <n v="608.05999999999995"/>
    <s v="NOK"/>
    <n v="608.05999999999995"/>
    <m/>
    <s v="22238.38"/>
  </r>
  <r>
    <n v="2535"/>
    <n v="2025"/>
    <s v="Støtte fra Thorvaldsen, intet skriv mottatt"/>
    <d v="2025-12-08T00:00:00"/>
    <m/>
    <x v="36"/>
    <x v="36"/>
    <m/>
    <m/>
    <m/>
    <m/>
    <m/>
    <m/>
    <x v="5"/>
    <x v="5"/>
    <m/>
    <m/>
    <m/>
    <m/>
    <n v="0"/>
    <s v="Ingen avgiftsbehandling"/>
    <s v="Støtte fra Thorvaldsen, intet skriv mottatt"/>
    <n v="111000"/>
    <s v="NOK"/>
    <n v="111000"/>
    <m/>
    <s v="133238.38"/>
  </r>
  <r>
    <n v="2353"/>
    <n v="2025"/>
    <m/>
    <d v="2025-12-09T00:00:00"/>
    <m/>
    <x v="36"/>
    <x v="36"/>
    <n v="10031"/>
    <s v="Vipps AS"/>
    <m/>
    <m/>
    <m/>
    <m/>
    <x v="0"/>
    <x v="0"/>
    <m/>
    <m/>
    <m/>
    <m/>
    <n v="0"/>
    <s v="Ingen avgiftsbehandling"/>
    <m/>
    <n v="8259.16"/>
    <s v="NOK"/>
    <n v="8259.16"/>
    <m/>
    <s v="141497.54"/>
  </r>
  <r>
    <n v="2353"/>
    <n v="2025"/>
    <m/>
    <d v="2025-12-09T00:00:00"/>
    <m/>
    <x v="36"/>
    <x v="36"/>
    <n v="10031"/>
    <s v="Vipps AS"/>
    <m/>
    <m/>
    <m/>
    <m/>
    <x v="0"/>
    <x v="0"/>
    <m/>
    <m/>
    <m/>
    <m/>
    <n v="0"/>
    <s v="Ingen avgiftsbehandling"/>
    <m/>
    <n v="2883.73"/>
    <s v="NOK"/>
    <n v="2883.73"/>
    <m/>
    <s v="144381.27"/>
  </r>
  <r>
    <n v="2353"/>
    <n v="2025"/>
    <m/>
    <d v="2025-12-09T00:00:00"/>
    <m/>
    <x v="36"/>
    <x v="36"/>
    <n v="10031"/>
    <s v="Vipps AS"/>
    <m/>
    <m/>
    <m/>
    <m/>
    <x v="0"/>
    <x v="0"/>
    <m/>
    <m/>
    <m/>
    <m/>
    <n v="0"/>
    <s v="Ingen avgiftsbehandling"/>
    <m/>
    <n v="63.86"/>
    <s v="NOK"/>
    <n v="63.86"/>
    <m/>
    <s v="144445.13"/>
  </r>
  <r>
    <n v="501335"/>
    <n v="2025"/>
    <s v="Direkte betaling med ekstern ID TR528637137 er gjennomført og bokført."/>
    <d v="2025-12-10T00:00:00"/>
    <m/>
    <x v="36"/>
    <x v="36"/>
    <m/>
    <m/>
    <n v="20188"/>
    <s v="Coca-cola Europacific Partners Norge AS"/>
    <m/>
    <m/>
    <x v="5"/>
    <x v="5"/>
    <m/>
    <m/>
    <m/>
    <m/>
    <n v="0"/>
    <s v="Ingen avgiftsbehandling"/>
    <s v="Betaling: Faktura nummer 9204928704 fra Coca-cola Europacific Partners Norge AS. Fakturanr. 9204928704."/>
    <n v="-1950.06"/>
    <s v="NOK"/>
    <n v="-1950.06"/>
    <m/>
    <s v="142495.07"/>
  </r>
  <r>
    <n v="2353"/>
    <n v="2025"/>
    <m/>
    <d v="2025-12-10T00:00:00"/>
    <m/>
    <x v="36"/>
    <x v="36"/>
    <n v="10031"/>
    <s v="Vipps AS"/>
    <m/>
    <m/>
    <m/>
    <m/>
    <x v="0"/>
    <x v="0"/>
    <m/>
    <m/>
    <m/>
    <m/>
    <n v="0"/>
    <s v="Ingen avgiftsbehandling"/>
    <m/>
    <n v="424.92"/>
    <s v="NOK"/>
    <n v="424.92"/>
    <m/>
    <s v="142919.99"/>
  </r>
  <r>
    <n v="2525"/>
    <n v="2025"/>
    <s v="Tildelingsbrev.pdf"/>
    <d v="2025-12-10T00:00:00"/>
    <m/>
    <x v="36"/>
    <x v="36"/>
    <m/>
    <m/>
    <m/>
    <m/>
    <m/>
    <m/>
    <x v="5"/>
    <x v="5"/>
    <m/>
    <m/>
    <m/>
    <m/>
    <n v="0"/>
    <s v="Ingen avgiftsbehandling"/>
    <s v="Tildelingsbrev.pdf"/>
    <n v="5260"/>
    <s v="NOK"/>
    <n v="5260"/>
    <m/>
    <s v="148179.99"/>
  </r>
  <r>
    <n v="2530"/>
    <n v="2025"/>
    <s v="Tildelingsbrev.pdf"/>
    <d v="2025-12-10T00:00:00"/>
    <m/>
    <x v="36"/>
    <x v="36"/>
    <m/>
    <m/>
    <m/>
    <m/>
    <m/>
    <m/>
    <x v="5"/>
    <x v="5"/>
    <m/>
    <m/>
    <m/>
    <m/>
    <n v="0"/>
    <s v="Ingen avgiftsbehandling"/>
    <s v="Tildelingsbrev.pdf"/>
    <n v="44690"/>
    <s v="NOK"/>
    <n v="44690"/>
    <m/>
    <s v="192869.99"/>
  </r>
  <r>
    <n v="501337"/>
    <n v="2025"/>
    <s v="Direkte betaling med ekstern ID TR528637138 er gjennomført og bokført."/>
    <d v="2025-12-11T00:00:00"/>
    <m/>
    <x v="36"/>
    <x v="36"/>
    <m/>
    <m/>
    <n v="20115"/>
    <s v="Fremtind Service AS"/>
    <m/>
    <m/>
    <x v="5"/>
    <x v="5"/>
    <m/>
    <m/>
    <m/>
    <m/>
    <n v="0"/>
    <s v="Ingen avgiftsbehandling"/>
    <s v="Betaling: Faktura nummer 8031679570 fra Fremtind Service AS. Fakturanr. 8031679570."/>
    <n v="-248"/>
    <s v="NOK"/>
    <n v="-248"/>
    <m/>
    <s v="192621.99"/>
  </r>
  <r>
    <n v="2353"/>
    <n v="2025"/>
    <m/>
    <d v="2025-12-11T00:00:00"/>
    <m/>
    <x v="36"/>
    <x v="36"/>
    <n v="10031"/>
    <s v="Vipps AS"/>
    <m/>
    <m/>
    <m/>
    <m/>
    <x v="0"/>
    <x v="0"/>
    <m/>
    <m/>
    <m/>
    <m/>
    <n v="0"/>
    <s v="Ingen avgiftsbehandling"/>
    <m/>
    <n v="1944.1"/>
    <s v="NOK"/>
    <n v="1944.1"/>
    <m/>
    <s v="194566.09"/>
  </r>
  <r>
    <n v="2353"/>
    <n v="2025"/>
    <m/>
    <d v="2025-12-12T00:00:00"/>
    <m/>
    <x v="36"/>
    <x v="36"/>
    <n v="10031"/>
    <s v="Vipps AS"/>
    <m/>
    <m/>
    <m/>
    <m/>
    <x v="0"/>
    <x v="0"/>
    <m/>
    <m/>
    <m/>
    <m/>
    <n v="0"/>
    <s v="Ingen avgiftsbehandling"/>
    <m/>
    <n v="629.70000000000005"/>
    <s v="NOK"/>
    <n v="629.70000000000005"/>
    <m/>
    <s v="195195.79"/>
  </r>
  <r>
    <n v="2416"/>
    <n v="2025"/>
    <s v="Betaling for faktura nummer 1206"/>
    <d v="2025-12-12T00:00:00"/>
    <m/>
    <x v="36"/>
    <x v="36"/>
    <n v="10023"/>
    <s v="Jar Idrettslag"/>
    <m/>
    <m/>
    <m/>
    <m/>
    <x v="5"/>
    <x v="5"/>
    <m/>
    <m/>
    <m/>
    <m/>
    <n v="0"/>
    <s v="Ingen avgiftsbehandling"/>
    <s v="Betaling: Faktura nummer 1206 til Jar Idrettslag (10023)"/>
    <n v="15531.25"/>
    <s v="NOK"/>
    <n v="15531.25"/>
    <m/>
    <s v="210727.04"/>
  </r>
  <r>
    <n v="2417"/>
    <n v="2025"/>
    <s v="Betaling for faktura nummer 1210"/>
    <d v="2025-12-12T00:00:00"/>
    <m/>
    <x v="36"/>
    <x v="36"/>
    <n v="10023"/>
    <s v="Jar Idrettslag"/>
    <m/>
    <m/>
    <m/>
    <m/>
    <x v="5"/>
    <x v="5"/>
    <m/>
    <m/>
    <m/>
    <m/>
    <n v="0"/>
    <s v="Ingen avgiftsbehandling"/>
    <s v="Betaling: Faktura nummer 1210 til Jar Idrettslag (10023)"/>
    <n v="7500"/>
    <s v="NOK"/>
    <n v="7500"/>
    <m/>
    <s v="218227.04"/>
  </r>
  <r>
    <n v="501341"/>
    <n v="2025"/>
    <s v="Direkte betaling med ekstern ID TR532191183 er gjennomført og bokført."/>
    <d v="2025-12-15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563 fra AS Bærum Ishall. Fakturanr. 6563."/>
    <n v="-3000"/>
    <s v="NOK"/>
    <n v="-3000"/>
    <m/>
    <s v="215227.04"/>
  </r>
  <r>
    <n v="501342"/>
    <n v="2025"/>
    <s v="Direkte betaling med ekstern ID TR532191186 er gjennomført og bokført."/>
    <d v="2025-12-15T00:00:00"/>
    <m/>
    <x v="36"/>
    <x v="36"/>
    <m/>
    <m/>
    <n v="20005"/>
    <s v="Norges Ishockeyforbund"/>
    <m/>
    <m/>
    <x v="5"/>
    <x v="5"/>
    <m/>
    <m/>
    <m/>
    <m/>
    <n v="0"/>
    <s v="Ingen avgiftsbehandling"/>
    <s v="Betaling: Faktura nummer 008646 fra Norges Ishockeyforbund. Fakturanr. 008646."/>
    <n v="-5564.13"/>
    <s v="NOK"/>
    <n v="-5564.13"/>
    <m/>
    <s v="209662.91"/>
  </r>
  <r>
    <n v="501343"/>
    <n v="2025"/>
    <s v="Direkte betaling med ekstern ID TR532191185 er gjennomført og bokført."/>
    <d v="2025-12-15T00:00:00"/>
    <m/>
    <x v="36"/>
    <x v="36"/>
    <m/>
    <m/>
    <n v="20007"/>
    <s v="Uno-X Mobility Norge AS (Comme"/>
    <m/>
    <m/>
    <x v="5"/>
    <x v="5"/>
    <m/>
    <m/>
    <m/>
    <m/>
    <n v="0"/>
    <s v="Ingen avgiftsbehandling"/>
    <s v="Betaling: Faktura nummer 8159573 fra Uno-X Mobility Norge AS (Comme. Fakturanr. 8159573."/>
    <n v="-2696.9"/>
    <s v="NOK"/>
    <n v="-2696.9"/>
    <m/>
    <s v="206966.01"/>
  </r>
  <r>
    <n v="501344"/>
    <n v="2025"/>
    <s v="Direkte betaling med ekstern ID TR532191184 er gjennomført og bokført."/>
    <d v="2025-12-15T00:00:00"/>
    <m/>
    <x v="36"/>
    <x v="36"/>
    <m/>
    <m/>
    <n v="20235"/>
    <s v="Trym Skaar"/>
    <m/>
    <m/>
    <x v="5"/>
    <x v="5"/>
    <m/>
    <m/>
    <m/>
    <m/>
    <n v="0"/>
    <s v="Ingen avgiftsbehandling"/>
    <s v="Betaling: Fwd: Dommerregning. Fakturanr. 692c4739e271942811421903."/>
    <n v="-495.5"/>
    <s v="NOK"/>
    <n v="-495.5"/>
    <m/>
    <s v="206470.51"/>
  </r>
  <r>
    <n v="501345"/>
    <n v="2025"/>
    <s v="Direkte betaling med ekstern ID TR532191177 er gjennomført og bokført."/>
    <d v="2025-12-15T00:00:00"/>
    <m/>
    <x v="36"/>
    <x v="36"/>
    <m/>
    <m/>
    <n v="20577"/>
    <s v="ASKO Øst AS"/>
    <m/>
    <m/>
    <x v="5"/>
    <x v="5"/>
    <m/>
    <m/>
    <m/>
    <m/>
    <n v="0"/>
    <s v="Ingen avgiftsbehandling"/>
    <s v="Betaling: Faktura nummer 330421859 fra ASKO Øst AS. Fakturanr. 330421859."/>
    <n v="-7562.5"/>
    <s v="NOK"/>
    <n v="-7562.5"/>
    <m/>
    <s v="198908.01"/>
  </r>
  <r>
    <n v="501346"/>
    <n v="2025"/>
    <s v="Direkte betaling med ekstern ID TR532191182 er gjennomført og bokført."/>
    <d v="2025-12-15T00:00:00"/>
    <m/>
    <x v="36"/>
    <x v="36"/>
    <m/>
    <m/>
    <n v="20290"/>
    <s v="Matias Brannsten"/>
    <m/>
    <m/>
    <x v="5"/>
    <x v="5"/>
    <m/>
    <m/>
    <m/>
    <m/>
    <n v="0"/>
    <s v="Ingen avgiftsbehandling"/>
    <s v="Betaling: HOCKEY: Klubbdommerregning fra Matias Brannsten"/>
    <n v="-400"/>
    <s v="NOK"/>
    <n v="-400"/>
    <m/>
    <s v="198508.01"/>
  </r>
  <r>
    <n v="501347"/>
    <n v="2025"/>
    <s v="Direkte betaling med ekstern ID TR532191181 er gjennomført og bokført."/>
    <d v="2025-12-15T00:00:00"/>
    <m/>
    <x v="36"/>
    <x v="36"/>
    <m/>
    <m/>
    <n v="20288"/>
    <s v="Joachim P Lund"/>
    <m/>
    <m/>
    <x v="5"/>
    <x v="5"/>
    <m/>
    <m/>
    <m/>
    <m/>
    <n v="0"/>
    <s v="Ingen avgiftsbehandling"/>
    <s v="Betaling: HOCKEY: Klubbdommerregning fra Joachim.p.lund. Fakturanr. V2DBMIFPK6U0GJ."/>
    <n v="-400"/>
    <s v="NOK"/>
    <n v="-400"/>
    <m/>
    <s v="198108.01"/>
  </r>
  <r>
    <n v="501348"/>
    <n v="2025"/>
    <s v="Direkte betaling med ekstern ID TR532191180 er gjennomført og bokført."/>
    <d v="2025-12-15T00:00:00"/>
    <m/>
    <x v="36"/>
    <x v="36"/>
    <m/>
    <m/>
    <n v="20364"/>
    <s v="Oscar Lynaas Meek"/>
    <m/>
    <m/>
    <x v="5"/>
    <x v="5"/>
    <m/>
    <m/>
    <m/>
    <m/>
    <n v="0"/>
    <s v="Ingen avgiftsbehandling"/>
    <s v="Betaling: HOCKEY: Klubbdommerregning fra Oscar Lynaas Meek. Fakturanr. NCHOMO8RFXMIG3."/>
    <n v="-400"/>
    <s v="NOK"/>
    <n v="-400"/>
    <m/>
    <s v="197708.01"/>
  </r>
  <r>
    <n v="501349"/>
    <n v="2025"/>
    <s v="Direkte betaling med ekstern ID TR532191179 er gjennomført og bokført."/>
    <d v="2025-12-15T00:00:00"/>
    <m/>
    <x v="36"/>
    <x v="36"/>
    <m/>
    <m/>
    <n v="20281"/>
    <s v="Eric Royo Grimstad"/>
    <m/>
    <m/>
    <x v="5"/>
    <x v="5"/>
    <m/>
    <m/>
    <m/>
    <m/>
    <n v="0"/>
    <s v="Ingen avgiftsbehandling"/>
    <s v="Betaling: HOCKEY: Klubbdommerregning fra Eric Royo Grimstad. Fakturanr. HO7TCHI5KMXRMG."/>
    <n v="-400"/>
    <s v="NOK"/>
    <n v="-400"/>
    <m/>
    <s v="197308.01"/>
  </r>
  <r>
    <n v="501350"/>
    <n v="2025"/>
    <s v="Direkte betaling med ekstern ID TR532191178 er gjennomført og bokført."/>
    <d v="2025-12-15T00:00:00"/>
    <m/>
    <x v="36"/>
    <x v="36"/>
    <m/>
    <m/>
    <n v="20580"/>
    <s v="Kumsal Aslan"/>
    <m/>
    <m/>
    <x v="5"/>
    <x v="5"/>
    <m/>
    <m/>
    <m/>
    <m/>
    <n v="0"/>
    <s v="Ingen avgiftsbehandling"/>
    <s v="Betaling: HOCKEY"/>
    <n v="-1750"/>
    <s v="NOK"/>
    <n v="-1750"/>
    <m/>
    <s v="195558.01"/>
  </r>
  <r>
    <n v="2443"/>
    <n v="2025"/>
    <m/>
    <d v="2025-12-15T00:00:00"/>
    <m/>
    <x v="36"/>
    <x v="36"/>
    <n v="10031"/>
    <s v="Vipps AS"/>
    <m/>
    <m/>
    <m/>
    <m/>
    <x v="0"/>
    <x v="0"/>
    <m/>
    <m/>
    <m/>
    <m/>
    <n v="0"/>
    <s v="Ingen avgiftsbehandling"/>
    <s v="Vipps 1923"/>
    <n v="739.71"/>
    <s v="NOK"/>
    <n v="739.71"/>
    <m/>
    <s v="196297.72"/>
  </r>
  <r>
    <n v="501358"/>
    <n v="2025"/>
    <s v="Direkte betaling med ekstern ID TR532191187 er gjennomført og bokført."/>
    <d v="2025-12-16T00:00:00"/>
    <m/>
    <x v="36"/>
    <x v="36"/>
    <m/>
    <m/>
    <n v="20033"/>
    <s v="Norgesgruppen ASA"/>
    <m/>
    <m/>
    <x v="5"/>
    <x v="5"/>
    <m/>
    <m/>
    <m/>
    <m/>
    <n v="0"/>
    <s v="Ingen avgiftsbehandling"/>
    <s v="Betaling: VS: Regning 61136010918926. Fakturanr. 61136010918926."/>
    <n v="-4371.13"/>
    <s v="NOK"/>
    <n v="-4371.13"/>
    <m/>
    <s v="191926.59"/>
  </r>
  <r>
    <n v="2443"/>
    <n v="2025"/>
    <m/>
    <d v="2025-12-16T00:00:00"/>
    <m/>
    <x v="36"/>
    <x v="36"/>
    <n v="10031"/>
    <s v="Vipps AS"/>
    <m/>
    <m/>
    <m/>
    <m/>
    <x v="0"/>
    <x v="0"/>
    <m/>
    <m/>
    <m/>
    <m/>
    <n v="0"/>
    <s v="Ingen avgiftsbehandling"/>
    <s v="Vipps 1923"/>
    <n v="8107.98"/>
    <s v="NOK"/>
    <n v="8107.98"/>
    <m/>
    <s v="200034.57"/>
  </r>
  <r>
    <n v="2443"/>
    <n v="2025"/>
    <m/>
    <d v="2025-12-16T00:00:00"/>
    <m/>
    <x v="36"/>
    <x v="36"/>
    <n v="10031"/>
    <s v="Vipps AS"/>
    <m/>
    <m/>
    <m/>
    <m/>
    <x v="0"/>
    <x v="0"/>
    <m/>
    <m/>
    <m/>
    <m/>
    <n v="0"/>
    <s v="Ingen avgiftsbehandling"/>
    <s v="Vipps 1923"/>
    <n v="3407.66"/>
    <s v="NOK"/>
    <n v="3407.66"/>
    <m/>
    <s v="203442.23"/>
  </r>
  <r>
    <n v="2443"/>
    <n v="2025"/>
    <m/>
    <d v="2025-12-16T00:00:00"/>
    <m/>
    <x v="36"/>
    <x v="36"/>
    <n v="10031"/>
    <s v="Vipps AS"/>
    <m/>
    <m/>
    <m/>
    <m/>
    <x v="0"/>
    <x v="0"/>
    <m/>
    <m/>
    <m/>
    <m/>
    <n v="0"/>
    <s v="Ingen avgiftsbehandling"/>
    <s v="Vipps 1923"/>
    <n v="58.95"/>
    <s v="NOK"/>
    <n v="58.95"/>
    <m/>
    <s v="203501.18"/>
  </r>
  <r>
    <n v="2443"/>
    <n v="2025"/>
    <m/>
    <d v="2025-12-16T00:00:00"/>
    <m/>
    <x v="36"/>
    <x v="36"/>
    <n v="10031"/>
    <s v="Vipps AS"/>
    <m/>
    <m/>
    <m/>
    <m/>
    <x v="0"/>
    <x v="0"/>
    <m/>
    <m/>
    <m/>
    <m/>
    <n v="0"/>
    <s v="Ingen avgiftsbehandling"/>
    <s v="Vipps 1923"/>
    <n v="54.04"/>
    <s v="NOK"/>
    <n v="54.04"/>
    <m/>
    <s v="203555.22"/>
  </r>
  <r>
    <n v="2443"/>
    <n v="2025"/>
    <m/>
    <d v="2025-12-16T00:00:00"/>
    <m/>
    <x v="36"/>
    <x v="36"/>
    <n v="10031"/>
    <s v="Vipps AS"/>
    <m/>
    <m/>
    <m/>
    <m/>
    <x v="0"/>
    <x v="0"/>
    <m/>
    <m/>
    <m/>
    <m/>
    <n v="0"/>
    <s v="Ingen avgiftsbehandling"/>
    <s v="Vipps 1923"/>
    <n v="13.63"/>
    <s v="NOK"/>
    <n v="13.63"/>
    <m/>
    <s v="203568.85"/>
  </r>
  <r>
    <n v="501359"/>
    <n v="2025"/>
    <s v="Direkte betaling med ekstern ID TR532191188 er gjennomført og bokført."/>
    <d v="2025-12-17T00:00:00"/>
    <m/>
    <x v="36"/>
    <x v="36"/>
    <m/>
    <m/>
    <n v="20188"/>
    <s v="Coca-cola Europacific Partners Norge AS"/>
    <m/>
    <m/>
    <x v="5"/>
    <x v="5"/>
    <m/>
    <m/>
    <m/>
    <m/>
    <n v="0"/>
    <s v="Ingen avgiftsbehandling"/>
    <s v="Betaling: Faktura nummer 9204937819 fra Coca-cola Europacific Partners Norge AS. Fakturanr. 9204937819."/>
    <n v="-1611.35"/>
    <s v="NOK"/>
    <n v="-1611.35"/>
    <m/>
    <s v="201957.50"/>
  </r>
  <r>
    <n v="2443"/>
    <n v="2025"/>
    <m/>
    <d v="2025-12-17T00:00:00"/>
    <m/>
    <x v="36"/>
    <x v="36"/>
    <n v="10031"/>
    <s v="Vipps AS"/>
    <m/>
    <m/>
    <m/>
    <m/>
    <x v="0"/>
    <x v="0"/>
    <m/>
    <m/>
    <m/>
    <m/>
    <n v="0"/>
    <s v="Ingen avgiftsbehandling"/>
    <s v="Vipps 1923"/>
    <n v="356.71"/>
    <s v="NOK"/>
    <n v="356.71"/>
    <m/>
    <s v="202314.21"/>
  </r>
  <r>
    <n v="2445"/>
    <n v="2025"/>
    <m/>
    <d v="2025-12-17T00:00:00"/>
    <m/>
    <x v="36"/>
    <x v="36"/>
    <m/>
    <m/>
    <n v="20238"/>
    <s v="Nihf Region Viken Vest"/>
    <m/>
    <m/>
    <x v="0"/>
    <x v="0"/>
    <m/>
    <m/>
    <m/>
    <m/>
    <n v="0"/>
    <s v="Ingen avgiftsbehandling"/>
    <s v="Tilbakebetaling"/>
    <n v="3000"/>
    <s v="NOK"/>
    <n v="3000"/>
    <m/>
    <s v="205314.21"/>
  </r>
  <r>
    <n v="2443"/>
    <n v="2025"/>
    <m/>
    <d v="2025-12-18T00:00:00"/>
    <m/>
    <x v="36"/>
    <x v="36"/>
    <n v="10031"/>
    <s v="Vipps AS"/>
    <m/>
    <m/>
    <m/>
    <m/>
    <x v="0"/>
    <x v="0"/>
    <m/>
    <m/>
    <m/>
    <m/>
    <n v="0"/>
    <s v="Ingen avgiftsbehandling"/>
    <s v="Vipps 1923"/>
    <n v="1185.3699999999999"/>
    <s v="NOK"/>
    <n v="1185.3699999999999"/>
    <m/>
    <s v="206499.58"/>
  </r>
  <r>
    <n v="2444"/>
    <n v="2025"/>
    <s v="Betaling for faktura nummer 1215"/>
    <d v="2025-12-18T00:00:00"/>
    <m/>
    <x v="36"/>
    <x v="36"/>
    <n v="10118"/>
    <s v="Coop Norge SA"/>
    <m/>
    <m/>
    <m/>
    <s v="Sofi Kulvik"/>
    <x v="5"/>
    <x v="5"/>
    <m/>
    <m/>
    <m/>
    <m/>
    <n v="0"/>
    <s v="Ingen avgiftsbehandling"/>
    <s v="Betaling: Faktura nummer 1215 til Coop Norge SA (10118)"/>
    <n v="5000"/>
    <s v="NOK"/>
    <n v="5000"/>
    <m/>
    <s v="211499.58"/>
  </r>
  <r>
    <n v="2443"/>
    <n v="2025"/>
    <m/>
    <d v="2025-12-19T00:00:00"/>
    <m/>
    <x v="36"/>
    <x v="36"/>
    <n v="10031"/>
    <s v="Vipps AS"/>
    <m/>
    <m/>
    <m/>
    <m/>
    <x v="0"/>
    <x v="0"/>
    <m/>
    <m/>
    <m/>
    <m/>
    <n v="0"/>
    <s v="Ingen avgiftsbehandling"/>
    <s v="Vipps 1923"/>
    <n v="616.91"/>
    <s v="NOK"/>
    <n v="616.91"/>
    <m/>
    <s v="212116.49"/>
  </r>
  <r>
    <n v="2446"/>
    <n v="2025"/>
    <s v="Betaling for faktura nummer 1218"/>
    <d v="2025-12-19T00:00:00"/>
    <m/>
    <x v="36"/>
    <x v="36"/>
    <n v="10121"/>
    <s v="Würth Norge AS"/>
    <m/>
    <m/>
    <m/>
    <s v="Sofi Kulvik"/>
    <x v="5"/>
    <x v="5"/>
    <m/>
    <m/>
    <m/>
    <m/>
    <n v="0"/>
    <s v="Ingen avgiftsbehandling"/>
    <s v="Betaling: Faktura nummer 1218 til Würth Norge AS (10121)"/>
    <n v="6250"/>
    <s v="NOK"/>
    <n v="6250"/>
    <m/>
    <s v="218366.49"/>
  </r>
  <r>
    <n v="501362"/>
    <n v="2025"/>
    <s v="Direkte betaling med ekstern ID TR534505512 er gjennomført og bokført."/>
    <d v="2025-12-22T00:00:00"/>
    <m/>
    <x v="36"/>
    <x v="36"/>
    <m/>
    <m/>
    <n v="20227"/>
    <s v="Liam Elserud"/>
    <m/>
    <m/>
    <x v="5"/>
    <x v="5"/>
    <m/>
    <m/>
    <m/>
    <m/>
    <n v="0"/>
    <s v="Ingen avgiftsbehandling"/>
    <s v="Betaling: Fwd: Klubbdommerregning fra Liam. Fakturanr. ZYGJM6LRCDYU4N."/>
    <n v="-445"/>
    <s v="NOK"/>
    <n v="-445"/>
    <m/>
    <s v="217921.49"/>
  </r>
  <r>
    <n v="501363"/>
    <n v="2025"/>
    <s v="Direkte betaling med ekstern ID TR534505502 er gjennomført og bokført."/>
    <d v="2025-12-22T00:00:00"/>
    <m/>
    <x v="36"/>
    <x v="36"/>
    <m/>
    <m/>
    <n v="20281"/>
    <s v="Eric Royo Grimstad"/>
    <m/>
    <m/>
    <x v="5"/>
    <x v="5"/>
    <m/>
    <m/>
    <m/>
    <m/>
    <n v="0"/>
    <s v="Ingen avgiftsbehandling"/>
    <s v="Betaling: Fwd: Klubbdommerregning fra Eric Royo Grimstad. Fakturanr. B6ZTPXE7SMCUGZ."/>
    <n v="-297"/>
    <s v="NOK"/>
    <n v="-297"/>
    <m/>
    <s v="217624.49"/>
  </r>
  <r>
    <n v="501364"/>
    <n v="2025"/>
    <s v="Direkte betaling med ekstern ID TR534505492 er gjennomført og bokført."/>
    <d v="2025-12-22T00:00:00"/>
    <m/>
    <x v="36"/>
    <x v="36"/>
    <m/>
    <m/>
    <n v="20227"/>
    <s v="Liam Elserud"/>
    <m/>
    <m/>
    <x v="5"/>
    <x v="5"/>
    <m/>
    <m/>
    <m/>
    <m/>
    <n v="0"/>
    <s v="Ingen avgiftsbehandling"/>
    <s v="Betaling: Fwd: Klubbdommerregning fra Liam. Fakturanr. 9UOWLGO6DU3EYO."/>
    <n v="-297"/>
    <s v="NOK"/>
    <n v="-297"/>
    <m/>
    <s v="217327.49"/>
  </r>
  <r>
    <n v="501365"/>
    <n v="2025"/>
    <s v="Direkte betaling med ekstern ID TR534505501 er gjennomført og bokført."/>
    <d v="2025-12-22T00:00:00"/>
    <m/>
    <x v="36"/>
    <x v="36"/>
    <m/>
    <m/>
    <n v="20285"/>
    <s v="Oscar Willy Danielsen"/>
    <m/>
    <m/>
    <x v="5"/>
    <x v="5"/>
    <m/>
    <m/>
    <m/>
    <m/>
    <n v="0"/>
    <s v="Ingen avgiftsbehandling"/>
    <s v="Betaling: Fwd: Klubbdommerregning fra Oscar Willy Danielsen. Fakturanr. 5SCSNXGLM40SFW."/>
    <n v="-297"/>
    <s v="NOK"/>
    <n v="-297"/>
    <m/>
    <s v="217030.49"/>
  </r>
  <r>
    <n v="501366"/>
    <n v="2025"/>
    <s v="Direkte betaling med ekstern ID TR534505500 er gjennomført og bokført."/>
    <d v="2025-12-22T00:00:00"/>
    <m/>
    <x v="36"/>
    <x v="36"/>
    <m/>
    <m/>
    <n v="20285"/>
    <s v="Oscar Willy Danielsen"/>
    <m/>
    <m/>
    <x v="5"/>
    <x v="5"/>
    <m/>
    <m/>
    <m/>
    <m/>
    <n v="0"/>
    <s v="Ingen avgiftsbehandling"/>
    <s v="Betaling: Fwd: Klubbdommerregning fra Oscar Willy Danielsen"/>
    <n v="-445"/>
    <s v="NOK"/>
    <n v="-445"/>
    <m/>
    <s v="216585.49"/>
  </r>
  <r>
    <n v="501367"/>
    <n v="2025"/>
    <s v="Direkte betaling med ekstern ID TR534505497 er gjennomført og bokført."/>
    <d v="2025-12-22T00:00:00"/>
    <m/>
    <x v="36"/>
    <x v="36"/>
    <m/>
    <m/>
    <n v="20288"/>
    <s v="Joachim P Lund"/>
    <m/>
    <m/>
    <x v="5"/>
    <x v="5"/>
    <m/>
    <m/>
    <m/>
    <m/>
    <n v="0"/>
    <s v="Ingen avgiftsbehandling"/>
    <s v="Betaling: Fwd: Klubbdommerregning fra Joachim.p.lund. Fakturanr. 4LLJV6UL84GAAZ."/>
    <n v="-267"/>
    <s v="NOK"/>
    <n v="-267"/>
    <m/>
    <s v="216318.49"/>
  </r>
  <r>
    <n v="501368"/>
    <n v="2025"/>
    <s v="Direkte betaling med ekstern ID TR534505496 er gjennomført og bokført."/>
    <d v="2025-12-22T00:00:00"/>
    <m/>
    <x v="36"/>
    <x v="36"/>
    <m/>
    <m/>
    <n v="20290"/>
    <s v="Matias Brannsten"/>
    <m/>
    <m/>
    <x v="5"/>
    <x v="5"/>
    <m/>
    <m/>
    <m/>
    <m/>
    <n v="0"/>
    <s v="Ingen avgiftsbehandling"/>
    <s v="Betaling: Fwd: Klubbdommerregning fra Matias Brannsten. Fakturanr. T6Q6G9GMYYJ901."/>
    <n v="-267"/>
    <s v="NOK"/>
    <n v="-267"/>
    <m/>
    <s v="216051.49"/>
  </r>
  <r>
    <n v="501369"/>
    <n v="2025"/>
    <s v="Direkte betaling med ekstern ID TR534505495 er gjennomført og bokført."/>
    <d v="2025-12-22T00:00:00"/>
    <m/>
    <x v="36"/>
    <x v="36"/>
    <m/>
    <m/>
    <n v="20281"/>
    <s v="Eric Royo Grimstad"/>
    <m/>
    <m/>
    <x v="5"/>
    <x v="5"/>
    <m/>
    <m/>
    <m/>
    <m/>
    <n v="0"/>
    <s v="Ingen avgiftsbehandling"/>
    <s v="Betaling: Fwd: Klubbdommerregning fra Eric Royo Grimstad"/>
    <n v="-400"/>
    <s v="NOK"/>
    <n v="-400"/>
    <m/>
    <s v="215651.49"/>
  </r>
  <r>
    <n v="501370"/>
    <n v="2025"/>
    <s v="Direkte betaling med ekstern ID TR534505494 er gjennomført og bokført."/>
    <d v="2025-12-22T00:00:00"/>
    <m/>
    <x v="36"/>
    <x v="36"/>
    <m/>
    <m/>
    <n v="20270"/>
    <s v="Olander Andreas Fossen"/>
    <m/>
    <m/>
    <x v="5"/>
    <x v="5"/>
    <m/>
    <m/>
    <m/>
    <m/>
    <n v="0"/>
    <s v="Ingen avgiftsbehandling"/>
    <s v="Betaling: Fwd: Klubbdommerregning fra Olander Andreas Fossen"/>
    <n v="-400"/>
    <s v="NOK"/>
    <n v="-400"/>
    <m/>
    <s v="215251.49"/>
  </r>
  <r>
    <n v="501371"/>
    <n v="2025"/>
    <s v="Direkte betaling med ekstern ID TR534505493 er gjennomført og bokført."/>
    <d v="2025-12-22T00:00:00"/>
    <m/>
    <x v="36"/>
    <x v="36"/>
    <m/>
    <m/>
    <n v="20379"/>
    <s v="Sindre Kapskarmo"/>
    <m/>
    <m/>
    <x v="5"/>
    <x v="5"/>
    <m/>
    <m/>
    <m/>
    <m/>
    <n v="0"/>
    <s v="Ingen avgiftsbehandling"/>
    <s v="Betaling: Fwd: Klubbdommerregning fra Sindre Kapskarmo. Fakturanr. CU7LF72F7U001K."/>
    <n v="-356"/>
    <s v="NOK"/>
    <n v="-356"/>
    <m/>
    <s v="214895.49"/>
  </r>
  <r>
    <n v="501372"/>
    <n v="2025"/>
    <s v="Direkte betaling med ekstern ID TR534505486 er gjennomført og bokført."/>
    <d v="2025-12-22T00:00:00"/>
    <m/>
    <x v="36"/>
    <x v="36"/>
    <m/>
    <m/>
    <n v="20132"/>
    <s v="Tom Ivar Riseth"/>
    <m/>
    <m/>
    <x v="5"/>
    <x v="5"/>
    <m/>
    <m/>
    <m/>
    <m/>
    <n v="0"/>
    <s v="Ingen avgiftsbehandling"/>
    <s v="Betaling: VS: Utlegg til kiosken i ishallen"/>
    <n v="-894"/>
    <s v="NOK"/>
    <n v="-894"/>
    <m/>
    <s v="214001.49"/>
  </r>
  <r>
    <n v="501373"/>
    <n v="2025"/>
    <s v="Direkte betaling med ekstern ID TR534505505 er gjennomført og bokført."/>
    <d v="2025-12-22T00:00:00"/>
    <m/>
    <x v="36"/>
    <x v="36"/>
    <m/>
    <m/>
    <n v="20322"/>
    <s v="Sofiya Borshch"/>
    <m/>
    <m/>
    <x v="5"/>
    <x v="5"/>
    <m/>
    <m/>
    <m/>
    <m/>
    <n v="0"/>
    <s v="Ingen avgiftsbehandling"/>
    <s v="Betaling: Fwd: Dommerregninger. Fakturanr. 693740a18e0f34da28c89047."/>
    <n v="-674"/>
    <s v="NOK"/>
    <n v="-674"/>
    <m/>
    <s v="213327.49"/>
  </r>
  <r>
    <n v="501374"/>
    <n v="2025"/>
    <s v="Direkte betaling med ekstern ID TR534505511 er gjennomført og bokført."/>
    <d v="2025-12-22T00:00:00"/>
    <m/>
    <x v="36"/>
    <x v="36"/>
    <m/>
    <m/>
    <n v="20357"/>
    <s v="Adene Othilie Bylund"/>
    <m/>
    <m/>
    <x v="5"/>
    <x v="5"/>
    <m/>
    <m/>
    <m/>
    <m/>
    <n v="0"/>
    <s v="Ingen avgiftsbehandling"/>
    <s v="Betaling: Fwd: Dommerregninger. Fakturanr. 6932b78626611ee17cb331de."/>
    <n v="-294"/>
    <s v="NOK"/>
    <n v="-294"/>
    <m/>
    <s v="213033.49"/>
  </r>
  <r>
    <n v="501375"/>
    <n v="2025"/>
    <s v="Direkte betaling med ekstern ID TR534505504 er gjennomført og bokført."/>
    <d v="2025-12-22T00:00:00"/>
    <m/>
    <x v="36"/>
    <x v="36"/>
    <m/>
    <m/>
    <n v="20132"/>
    <s v="Tom Ivar Riseth"/>
    <m/>
    <m/>
    <x v="5"/>
    <x v="5"/>
    <m/>
    <m/>
    <m/>
    <m/>
    <n v="0"/>
    <s v="Ingen avgiftsbehandling"/>
    <s v="Betaling: Fwd: Utlegg til kiosk"/>
    <n v="-3617.4"/>
    <s v="NOK"/>
    <n v="-3617.4"/>
    <m/>
    <s v="209416.09"/>
  </r>
  <r>
    <n v="501376"/>
    <n v="2025"/>
    <s v="Direkte betaling med ekstern ID TR534505503 er gjennomført og bokført."/>
    <d v="2025-12-22T00:00:00"/>
    <m/>
    <x v="36"/>
    <x v="36"/>
    <m/>
    <m/>
    <n v="20573"/>
    <s v="Leon Linker"/>
    <m/>
    <m/>
    <x v="5"/>
    <x v="5"/>
    <m/>
    <m/>
    <m/>
    <m/>
    <n v="0"/>
    <s v="Ingen avgiftsbehandling"/>
    <s v="Betaling: Fwd: Klubbdommerregning fra Leon"/>
    <n v="-445"/>
    <s v="NOK"/>
    <n v="-445"/>
    <m/>
    <s v="208971.09"/>
  </r>
  <r>
    <n v="501377"/>
    <n v="2025"/>
    <s v="Direkte betaling med ekstern ID TR534505499 er gjennomført og bokført."/>
    <d v="2025-12-22T00:00:00"/>
    <m/>
    <x v="36"/>
    <x v="36"/>
    <m/>
    <m/>
    <n v="20271"/>
    <s v="Mathios Teklezghi"/>
    <m/>
    <m/>
    <x v="5"/>
    <x v="5"/>
    <m/>
    <m/>
    <m/>
    <m/>
    <n v="0"/>
    <s v="Ingen avgiftsbehandling"/>
    <s v="Betaling: Fwd: Klubbdommerregning fra Mathios  Teklezghi. Fakturanr. 6HWK7JE54EHH12."/>
    <n v="-400"/>
    <s v="NOK"/>
    <n v="-400"/>
    <m/>
    <s v="208571.09"/>
  </r>
  <r>
    <n v="501378"/>
    <n v="2025"/>
    <s v="Direkte betaling med ekstern ID TR534505498 er gjennomført og bokført."/>
    <d v="2025-12-22T00:00:00"/>
    <m/>
    <x v="36"/>
    <x v="36"/>
    <m/>
    <m/>
    <n v="20286"/>
    <s v="Dea Emina Olin"/>
    <m/>
    <m/>
    <x v="5"/>
    <x v="5"/>
    <m/>
    <m/>
    <m/>
    <m/>
    <n v="0"/>
    <s v="Ingen avgiftsbehandling"/>
    <s v="Betaling: Fwd: Klubbdommerregning fra Dea Emina Olin. Fakturanr. 7QGJFCPDV1BQ1J."/>
    <n v="-297"/>
    <s v="NOK"/>
    <n v="-297"/>
    <m/>
    <s v="208274.09"/>
  </r>
  <r>
    <n v="501379"/>
    <n v="2025"/>
    <s v="Direkte betaling med ekstern ID TR534505491 er gjennomført og bokført."/>
    <d v="2025-12-22T00:00:00"/>
    <m/>
    <x v="36"/>
    <x v="36"/>
    <m/>
    <m/>
    <n v="20301"/>
    <s v="Daniel Åsheim Alnes"/>
    <m/>
    <m/>
    <x v="5"/>
    <x v="5"/>
    <m/>
    <m/>
    <m/>
    <m/>
    <n v="0"/>
    <s v="Ingen avgiftsbehandling"/>
    <s v="Betaling: HOCKEY: Klubbdommerregning fra Daniel Åsheim Alnes"/>
    <n v="-356"/>
    <s v="NOK"/>
    <n v="-356"/>
    <m/>
    <s v="207918.09"/>
  </r>
  <r>
    <n v="501380"/>
    <n v="2025"/>
    <s v="Direkte betaling med ekstern ID TR534505490 er gjennomført og bokført."/>
    <d v="2025-12-22T00:00:00"/>
    <m/>
    <x v="36"/>
    <x v="36"/>
    <m/>
    <m/>
    <n v="20192"/>
    <s v="Sebastian Bjune"/>
    <m/>
    <m/>
    <x v="5"/>
    <x v="5"/>
    <m/>
    <m/>
    <m/>
    <m/>
    <n v="0"/>
    <s v="Ingen avgiftsbehandling"/>
    <s v="Betaling: HOCKEY: Klubbdommerregning fra Sebastian Bjune. Fakturanr. E63L5KGOYKJGHZ."/>
    <n v="-356"/>
    <s v="NOK"/>
    <n v="-356"/>
    <m/>
    <s v="207562.09"/>
  </r>
  <r>
    <n v="501381"/>
    <n v="2025"/>
    <s v="Direkte betaling med ekstern ID TR534505487 er gjennomført og bokført."/>
    <d v="2025-12-22T00:00:00"/>
    <m/>
    <x v="36"/>
    <x v="36"/>
    <m/>
    <m/>
    <n v="20581"/>
    <s v="tuva otilie fallo"/>
    <m/>
    <m/>
    <x v="5"/>
    <x v="5"/>
    <m/>
    <m/>
    <m/>
    <m/>
    <n v="0"/>
    <s v="Ingen avgiftsbehandling"/>
    <s v="Betaling: Fwd: Dommerregninger. Fakturanr. 6939157d8e0f34da28c891a2."/>
    <n v="-482.1"/>
    <s v="NOK"/>
    <n v="-482.1"/>
    <m/>
    <s v="207079.99"/>
  </r>
  <r>
    <n v="501382"/>
    <n v="2025"/>
    <s v="Direkte betaling med ekstern ID TR534505488 er gjennomført og bokført."/>
    <d v="2025-12-22T00:00:00"/>
    <m/>
    <x v="36"/>
    <x v="36"/>
    <m/>
    <m/>
    <n v="20582"/>
    <s v="thomas bakke narmo"/>
    <m/>
    <m/>
    <x v="5"/>
    <x v="5"/>
    <m/>
    <m/>
    <m/>
    <m/>
    <n v="0"/>
    <s v="Ingen avgiftsbehandling"/>
    <s v="Betaling: Fwd: Dommerregninger. Fakturanr. 693d73136f285dacbf8e9c0c."/>
    <n v="-889.4"/>
    <s v="NOK"/>
    <n v="-889.4"/>
    <m/>
    <s v="206190.59"/>
  </r>
  <r>
    <n v="501383"/>
    <n v="2025"/>
    <s v="Direkte betaling med ekstern ID TR534505483 er gjennomført og bokført."/>
    <d v="2025-12-22T00:00:00"/>
    <m/>
    <x v="36"/>
    <x v="36"/>
    <m/>
    <m/>
    <n v="20583"/>
    <s v="Lucas Rytterager"/>
    <m/>
    <m/>
    <x v="5"/>
    <x v="5"/>
    <m/>
    <m/>
    <m/>
    <m/>
    <n v="0"/>
    <s v="Ingen avgiftsbehandling"/>
    <s v="Betaling: Fwd: Dommerregninger. Fakturanr. 692daa91e271942811421d25."/>
    <n v="-580"/>
    <s v="NOK"/>
    <n v="-580"/>
    <m/>
    <s v="205610.59"/>
  </r>
  <r>
    <n v="501384"/>
    <n v="2025"/>
    <s v="Direkte betaling med ekstern ID TR534505506 er gjennomført og bokført."/>
    <d v="2025-12-22T00:00:00"/>
    <m/>
    <x v="36"/>
    <x v="36"/>
    <m/>
    <m/>
    <n v="20174"/>
    <s v="Lars Haakon Eriksson"/>
    <m/>
    <m/>
    <x v="5"/>
    <x v="5"/>
    <m/>
    <m/>
    <m/>
    <m/>
    <n v="0"/>
    <s v="Ingen avgiftsbehandling"/>
    <s v="Betaling: Fwd: Dommerregninger. Fakturanr. 693dc5e76f285dacbf8e9d2e."/>
    <n v="-590"/>
    <s v="NOK"/>
    <n v="-590"/>
    <m/>
    <s v="205020.59"/>
  </r>
  <r>
    <n v="501385"/>
    <n v="2025"/>
    <s v="Direkte betaling med ekstern ID TR534505485 er gjennomført og bokført."/>
    <d v="2025-12-22T00:00:00"/>
    <m/>
    <x v="36"/>
    <x v="36"/>
    <m/>
    <m/>
    <n v="20233"/>
    <s v="Erik Faye Karla"/>
    <m/>
    <m/>
    <x v="5"/>
    <x v="5"/>
    <m/>
    <m/>
    <m/>
    <m/>
    <n v="0"/>
    <s v="Ingen avgiftsbehandling"/>
    <s v="Betaling: Fwd: Dommerregninger. Fakturanr. 692eb003e271942811421df1."/>
    <n v="-670"/>
    <s v="NOK"/>
    <n v="-670"/>
    <m/>
    <s v="204350.59"/>
  </r>
  <r>
    <n v="501386"/>
    <n v="2025"/>
    <s v="Direkte betaling med ekstern ID TR534505484 er gjennomført og bokført."/>
    <d v="2025-12-22T00:00:00"/>
    <m/>
    <x v="36"/>
    <x v="36"/>
    <m/>
    <m/>
    <n v="20233"/>
    <s v="Erik Faye Karla"/>
    <m/>
    <m/>
    <x v="5"/>
    <x v="5"/>
    <m/>
    <m/>
    <m/>
    <m/>
    <n v="0"/>
    <s v="Ingen avgiftsbehandling"/>
    <s v="Betaling: Fwd: Dommerregninger"/>
    <n v="-731.6"/>
    <s v="NOK"/>
    <n v="-731.6"/>
    <m/>
    <s v="203618.99"/>
  </r>
  <r>
    <n v="501387"/>
    <n v="2025"/>
    <s v="Direkte betaling med ekstern ID TR534505489 er gjennomført og bokført."/>
    <d v="2025-12-22T00:00:00"/>
    <m/>
    <x v="36"/>
    <x v="36"/>
    <m/>
    <m/>
    <n v="20396"/>
    <s v="Johan Peter Hougen"/>
    <m/>
    <m/>
    <x v="5"/>
    <x v="5"/>
    <m/>
    <m/>
    <m/>
    <m/>
    <n v="0"/>
    <s v="Ingen avgiftsbehandling"/>
    <s v="Betaling: Hockey. Fakturanr. Old boys dommer regninger."/>
    <n v="-2500"/>
    <s v="NOK"/>
    <n v="-2500"/>
    <m/>
    <s v="201118.99"/>
  </r>
  <r>
    <n v="501388"/>
    <n v="2025"/>
    <s v="Direkte betaling med ekstern ID TR534505507 er gjennomført og bokført."/>
    <d v="2025-12-22T00:00:00"/>
    <m/>
    <x v="36"/>
    <x v="36"/>
    <m/>
    <m/>
    <n v="20271"/>
    <s v="Mathios Teklezghi"/>
    <m/>
    <m/>
    <x v="5"/>
    <x v="5"/>
    <m/>
    <m/>
    <m/>
    <m/>
    <n v="0"/>
    <s v="Ingen avgiftsbehandling"/>
    <s v="Betaling: Fwd: Klubbdommerregning fra Mathios  Teklezghi"/>
    <n v="-445"/>
    <s v="NOK"/>
    <n v="-445"/>
    <m/>
    <s v="200673.99"/>
  </r>
  <r>
    <n v="501389"/>
    <n v="2025"/>
    <s v="Direkte betaling med ekstern ID TR534505508 er gjennomført og bokført."/>
    <d v="2025-12-22T00:00:00"/>
    <m/>
    <x v="36"/>
    <x v="36"/>
    <m/>
    <m/>
    <n v="20192"/>
    <s v="Sebastian Bjune"/>
    <m/>
    <m/>
    <x v="5"/>
    <x v="5"/>
    <m/>
    <m/>
    <m/>
    <m/>
    <n v="0"/>
    <s v="Ingen avgiftsbehandling"/>
    <s v="Betaling: Fwd: Klubbdommerregning fra Sebastian Bjune"/>
    <n v="-445"/>
    <s v="NOK"/>
    <n v="-445"/>
    <m/>
    <s v="200228.99"/>
  </r>
  <r>
    <n v="501390"/>
    <n v="2025"/>
    <s v="Direkte betaling med ekstern ID TR534505509 er gjennomført og bokført."/>
    <d v="2025-12-22T00:00:00"/>
    <m/>
    <x v="36"/>
    <x v="36"/>
    <m/>
    <m/>
    <n v="20271"/>
    <s v="Mathios Teklezghi"/>
    <m/>
    <m/>
    <x v="5"/>
    <x v="5"/>
    <m/>
    <m/>
    <m/>
    <m/>
    <n v="0"/>
    <s v="Ingen avgiftsbehandling"/>
    <s v="Betaling: Fwd: Klubbdommerregning fra Mathios  Teklezghi. Fakturanr. 19H8FN093UDAFO."/>
    <n v="-445"/>
    <s v="NOK"/>
    <n v="-445"/>
    <m/>
    <s v="199783.99"/>
  </r>
  <r>
    <n v="501391"/>
    <n v="2025"/>
    <s v="Direkte betaling med ekstern ID TR534505510 er gjennomført og bokført."/>
    <d v="2025-12-22T00:00:00"/>
    <m/>
    <x v="36"/>
    <x v="36"/>
    <m/>
    <m/>
    <n v="20192"/>
    <s v="Sebastian Bjune"/>
    <m/>
    <m/>
    <x v="5"/>
    <x v="5"/>
    <m/>
    <m/>
    <m/>
    <m/>
    <n v="0"/>
    <s v="Ingen avgiftsbehandling"/>
    <s v="Betaling: Fwd: Klubbdommerregning fra Sebastian Bjune"/>
    <n v="-445"/>
    <s v="NOK"/>
    <n v="-445"/>
    <m/>
    <s v="199338.99"/>
  </r>
  <r>
    <n v="2468"/>
    <n v="2025"/>
    <s v="Vipps"/>
    <d v="2025-12-23T00:00:00"/>
    <m/>
    <x v="36"/>
    <x v="36"/>
    <n v="10031"/>
    <s v="Vipps AS"/>
    <m/>
    <m/>
    <m/>
    <m/>
    <x v="0"/>
    <x v="0"/>
    <m/>
    <m/>
    <m/>
    <m/>
    <n v="0"/>
    <s v="Ingen avgiftsbehandling"/>
    <s v="Vipps"/>
    <n v="84.75"/>
    <s v="NOK"/>
    <n v="84.75"/>
    <m/>
    <s v="199423.74"/>
  </r>
  <r>
    <n v="2468"/>
    <n v="2025"/>
    <s v="Vipps"/>
    <d v="2025-12-23T00:00:00"/>
    <m/>
    <x v="36"/>
    <x v="36"/>
    <n v="10031"/>
    <s v="Vipps AS"/>
    <m/>
    <m/>
    <m/>
    <m/>
    <x v="0"/>
    <x v="0"/>
    <m/>
    <m/>
    <m/>
    <m/>
    <n v="0"/>
    <s v="Ingen avgiftsbehandling"/>
    <s v="Vipps"/>
    <n v="2530.65"/>
    <s v="NOK"/>
    <n v="2530.65"/>
    <m/>
    <s v="201954.39"/>
  </r>
  <r>
    <n v="2468"/>
    <n v="2025"/>
    <s v="Vipps"/>
    <d v="2025-12-23T00:00:00"/>
    <m/>
    <x v="36"/>
    <x v="36"/>
    <n v="10031"/>
    <s v="Vipps AS"/>
    <m/>
    <m/>
    <m/>
    <m/>
    <x v="0"/>
    <x v="0"/>
    <m/>
    <m/>
    <m/>
    <m/>
    <n v="0"/>
    <s v="Ingen avgiftsbehandling"/>
    <s v="Vipps"/>
    <n v="2080.2399999999998"/>
    <s v="NOK"/>
    <n v="2080.2399999999998"/>
    <m/>
    <s v="204034.63"/>
  </r>
  <r>
    <n v="2468"/>
    <n v="2025"/>
    <s v="Vipps"/>
    <d v="2025-12-23T00:00:00"/>
    <m/>
    <x v="36"/>
    <x v="36"/>
    <n v="10031"/>
    <s v="Vipps AS"/>
    <m/>
    <m/>
    <m/>
    <m/>
    <x v="0"/>
    <x v="0"/>
    <m/>
    <m/>
    <m/>
    <m/>
    <n v="0"/>
    <s v="Ingen avgiftsbehandling"/>
    <s v="Vipps"/>
    <n v="229.02"/>
    <s v="NOK"/>
    <n v="229.02"/>
    <m/>
    <s v="204263.65"/>
  </r>
  <r>
    <n v="2468"/>
    <n v="2025"/>
    <s v="Vipps"/>
    <d v="2025-12-23T00:00:00"/>
    <m/>
    <x v="36"/>
    <x v="36"/>
    <n v="10031"/>
    <s v="Vipps AS"/>
    <m/>
    <m/>
    <m/>
    <m/>
    <x v="0"/>
    <x v="0"/>
    <m/>
    <m/>
    <m/>
    <m/>
    <n v="0"/>
    <s v="Ingen avgiftsbehandling"/>
    <s v="Vipps"/>
    <n v="98.25"/>
    <s v="NOK"/>
    <n v="98.25"/>
    <m/>
    <s v="204361.90"/>
  </r>
  <r>
    <n v="501396"/>
    <n v="2025"/>
    <s v="Direkte betaling med ekstern ID TR534505513 er gjennomført og bokført."/>
    <d v="2025-12-29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567 fra AS Bærum Ishall. Fakturanr. 6567."/>
    <n v="-2400"/>
    <s v="NOK"/>
    <n v="-2400"/>
    <m/>
    <s v="201961.90"/>
  </r>
  <r>
    <n v="501397"/>
    <n v="2025"/>
    <s v="Direkte betaling med ekstern ID TR528637139 er gjennomført og bokført."/>
    <d v="2025-12-29T00:00:00"/>
    <m/>
    <x v="36"/>
    <x v="36"/>
    <m/>
    <m/>
    <n v="20132"/>
    <s v="Tom Ivar Riseth"/>
    <m/>
    <m/>
    <x v="5"/>
    <x v="5"/>
    <m/>
    <m/>
    <m/>
    <m/>
    <n v="0"/>
    <s v="Ingen avgiftsbehandling"/>
    <s v="Betaling: HOCKEY"/>
    <n v="-257.5"/>
    <s v="NOK"/>
    <n v="-257.5"/>
    <m/>
    <s v="201704.40"/>
  </r>
  <r>
    <n v="501399"/>
    <n v="2025"/>
    <s v="Direkte betaling med ekstern ID TR532191189 er gjennomført og bokført."/>
    <d v="2025-12-29T00:00:00"/>
    <m/>
    <x v="36"/>
    <x v="36"/>
    <m/>
    <m/>
    <n v="20132"/>
    <s v="Tom Ivar Riseth"/>
    <m/>
    <m/>
    <x v="5"/>
    <x v="5"/>
    <m/>
    <m/>
    <m/>
    <m/>
    <n v="0"/>
    <s v="Ingen avgiftsbehandling"/>
    <s v="Betaling: Utleggsskjema hockey"/>
    <n v="-257.5"/>
    <s v="NOK"/>
    <n v="-257.5"/>
    <m/>
    <s v="201446.90"/>
  </r>
  <r>
    <n v="501400"/>
    <n v="2025"/>
    <s v="Direkte betaling med ekstern ID TR534505514 er gjennomført og bokført."/>
    <d v="2025-12-29T00:00:00"/>
    <m/>
    <x v="36"/>
    <x v="36"/>
    <m/>
    <m/>
    <n v="20577"/>
    <s v="ASKO Øst AS"/>
    <m/>
    <m/>
    <x v="5"/>
    <x v="5"/>
    <m/>
    <m/>
    <m/>
    <m/>
    <n v="0"/>
    <s v="Ingen avgiftsbehandling"/>
    <s v="Betaling: Faktura nummer 330435544 fra ASKO Øst AS. Fakturanr. 330435544."/>
    <n v="-9495.0300000000007"/>
    <s v="NOK"/>
    <n v="-9495.0300000000007"/>
    <m/>
    <s v="191951.87"/>
  </r>
  <r>
    <n v="501401"/>
    <n v="2025"/>
    <s v="Direkte betaling med ekstern ID TR534505515 er gjennomført og bokført."/>
    <d v="2025-12-29T00:00:00"/>
    <m/>
    <x v="36"/>
    <x v="36"/>
    <m/>
    <m/>
    <n v="20083"/>
    <s v="Fygi AS"/>
    <m/>
    <m/>
    <x v="5"/>
    <x v="5"/>
    <m/>
    <m/>
    <m/>
    <m/>
    <n v="0"/>
    <s v="Ingen avgiftsbehandling"/>
    <s v="Betaling: Faktura nummer 10470 fra Fygi AS. Fakturanr. 10470."/>
    <n v="-248.75"/>
    <s v="NOK"/>
    <n v="-248.75"/>
    <m/>
    <s v="191703.12"/>
  </r>
  <r>
    <n v="2485"/>
    <n v="2025"/>
    <s v="Betaling for faktura nummer 1229"/>
    <d v="2025-12-29T00:00:00"/>
    <m/>
    <x v="36"/>
    <x v="36"/>
    <n v="10023"/>
    <s v="Jar Idrettslag"/>
    <m/>
    <m/>
    <m/>
    <m/>
    <x v="5"/>
    <x v="5"/>
    <m/>
    <m/>
    <m/>
    <m/>
    <n v="0"/>
    <s v="Ingen avgiftsbehandling"/>
    <s v="Betaling: Faktura nummer 1229 til Jar Idrettslag (10023)"/>
    <n v="3750"/>
    <s v="NOK"/>
    <n v="3750"/>
    <m/>
    <s v="195453.12"/>
  </r>
  <r>
    <n v="1"/>
    <n v="2026"/>
    <m/>
    <d v="2025-12-29T00:00:00"/>
    <m/>
    <x v="36"/>
    <x v="36"/>
    <m/>
    <m/>
    <m/>
    <m/>
    <m/>
    <m/>
    <x v="0"/>
    <x v="0"/>
    <m/>
    <m/>
    <m/>
    <m/>
    <n v="0"/>
    <s v="Ingen avgiftsbehandling"/>
    <m/>
    <n v="273035"/>
    <s v="NOK"/>
    <n v="273035"/>
    <m/>
    <s v="468488.12"/>
  </r>
  <r>
    <n v="1"/>
    <n v="2026"/>
    <m/>
    <d v="2025-12-29T00:00:00"/>
    <m/>
    <x v="36"/>
    <x v="36"/>
    <m/>
    <m/>
    <m/>
    <m/>
    <m/>
    <m/>
    <x v="0"/>
    <x v="0"/>
    <m/>
    <m/>
    <m/>
    <m/>
    <n v="0"/>
    <s v="Ingen avgiftsbehandling"/>
    <m/>
    <n v="5000"/>
    <s v="NOK"/>
    <n v="5000"/>
    <m/>
    <s v="473488.12"/>
  </r>
  <r>
    <n v="2505"/>
    <n v="2025"/>
    <s v="Betaling for faktura nummer 1224"/>
    <d v="2025-12-29T00:00:00"/>
    <m/>
    <x v="36"/>
    <x v="36"/>
    <n v="10123"/>
    <s v="Torshov Sport AS"/>
    <m/>
    <m/>
    <m/>
    <s v="Sofi Kulvik"/>
    <x v="5"/>
    <x v="5"/>
    <m/>
    <m/>
    <m/>
    <m/>
    <n v="0"/>
    <s v="Ingen avgiftsbehandling"/>
    <s v="Betaling: Faktura nummer 1224 til Torshov Sport AS (10123)"/>
    <n v="1747.5"/>
    <s v="NOK"/>
    <n v="1747.5"/>
    <m/>
    <s v="475235.62"/>
  </r>
  <r>
    <n v="2506"/>
    <n v="2025"/>
    <m/>
    <d v="2025-12-29T00:00:00"/>
    <m/>
    <x v="36"/>
    <x v="36"/>
    <m/>
    <m/>
    <m/>
    <m/>
    <m/>
    <m/>
    <x v="0"/>
    <x v="0"/>
    <m/>
    <m/>
    <m/>
    <m/>
    <n v="0"/>
    <s v="Ingen avgiftsbehandling"/>
    <m/>
    <n v="-2500"/>
    <s v="NOK"/>
    <n v="-2500"/>
    <m/>
    <s v="472735.62"/>
  </r>
  <r>
    <n v="2506"/>
    <n v="2025"/>
    <m/>
    <d v="2025-12-29T00:00:00"/>
    <m/>
    <x v="36"/>
    <x v="36"/>
    <m/>
    <m/>
    <m/>
    <m/>
    <m/>
    <m/>
    <x v="0"/>
    <x v="0"/>
    <m/>
    <m/>
    <m/>
    <m/>
    <n v="0"/>
    <s v="Ingen avgiftsbehandling"/>
    <m/>
    <n v="-1250"/>
    <s v="NOK"/>
    <n v="-1250"/>
    <m/>
    <s v="471485.62"/>
  </r>
  <r>
    <n v="2506"/>
    <n v="2025"/>
    <m/>
    <d v="2025-12-29T00:00:00"/>
    <m/>
    <x v="36"/>
    <x v="36"/>
    <m/>
    <m/>
    <m/>
    <m/>
    <m/>
    <m/>
    <x v="0"/>
    <x v="0"/>
    <m/>
    <m/>
    <m/>
    <m/>
    <n v="0"/>
    <s v="Ingen avgiftsbehandling"/>
    <m/>
    <n v="-1250"/>
    <s v="NOK"/>
    <n v="-1250"/>
    <m/>
    <s v="470235.62"/>
  </r>
  <r>
    <n v="2506"/>
    <n v="2025"/>
    <m/>
    <d v="2025-12-29T00:00:00"/>
    <m/>
    <x v="36"/>
    <x v="36"/>
    <n v="10031"/>
    <s v="Vipps AS"/>
    <m/>
    <m/>
    <m/>
    <m/>
    <x v="0"/>
    <x v="0"/>
    <m/>
    <m/>
    <m/>
    <m/>
    <n v="0"/>
    <s v="Ingen avgiftsbehandling"/>
    <s v="Vipps"/>
    <n v="459.18"/>
    <s v="NOK"/>
    <n v="459.18"/>
    <m/>
    <s v="470694.80"/>
  </r>
  <r>
    <n v="501411"/>
    <n v="2025"/>
    <s v="Direkte betaling med ekstern ID TR534506005 er gjennomført og bokført."/>
    <d v="2025-12-30T00:00:00"/>
    <m/>
    <x v="36"/>
    <x v="36"/>
    <m/>
    <m/>
    <n v="20125"/>
    <s v="Eureca Engros AS"/>
    <m/>
    <m/>
    <x v="5"/>
    <x v="5"/>
    <m/>
    <m/>
    <m/>
    <m/>
    <n v="0"/>
    <s v="Ingen avgiftsbehandling"/>
    <s v="Betaling: Fwd: Inkassovarsel"/>
    <n v="-7066.69"/>
    <s v="NOK"/>
    <n v="-7066.69"/>
    <m/>
    <s v="463628.11"/>
  </r>
  <r>
    <n v="501412"/>
    <n v="2025"/>
    <s v="Direkte betaling med ekstern ID TR536564445 er gjennomført og bokført."/>
    <d v="2025-12-30T00:00:00"/>
    <m/>
    <x v="36"/>
    <x v="36"/>
    <m/>
    <m/>
    <n v="20353"/>
    <s v="AS Bærum Ishall"/>
    <m/>
    <m/>
    <x v="5"/>
    <x v="5"/>
    <m/>
    <m/>
    <m/>
    <m/>
    <n v="0"/>
    <s v="Ingen avgiftsbehandling"/>
    <s v="Betaling: Faktura nummer 6565 fra AS Bærum Ishall. Fakturanr. 6565."/>
    <n v="-133631.25"/>
    <s v="NOK"/>
    <n v="-133631.25"/>
    <m/>
    <s v="329996.86"/>
  </r>
  <r>
    <n v="1"/>
    <n v="2026"/>
    <m/>
    <d v="2025-12-30T00:00:00"/>
    <m/>
    <x v="36"/>
    <x v="36"/>
    <m/>
    <m/>
    <m/>
    <m/>
    <m/>
    <m/>
    <x v="0"/>
    <x v="0"/>
    <m/>
    <m/>
    <m/>
    <m/>
    <n v="0"/>
    <s v="Ingen avgiftsbehandling"/>
    <m/>
    <n v="-18508"/>
    <s v="NOK"/>
    <n v="-18508"/>
    <m/>
    <s v="311488.86"/>
  </r>
  <r>
    <n v="2506"/>
    <n v="2025"/>
    <m/>
    <d v="2025-12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211.53"/>
    <s v="NOK"/>
    <n v="211.53"/>
    <m/>
    <s v="311700.39"/>
  </r>
  <r>
    <n v="2506"/>
    <n v="2025"/>
    <m/>
    <d v="2025-12-30T00:00:00"/>
    <m/>
    <x v="36"/>
    <x v="36"/>
    <n v="10031"/>
    <s v="Vipps AS"/>
    <m/>
    <m/>
    <m/>
    <m/>
    <x v="0"/>
    <x v="0"/>
    <m/>
    <m/>
    <m/>
    <m/>
    <n v="0"/>
    <s v="Ingen avgiftsbehandling"/>
    <s v="Vipps"/>
    <n v="174.52"/>
    <s v="NOK"/>
    <n v="174.52"/>
    <m/>
    <s v="311874.91"/>
  </r>
  <r>
    <m/>
    <m/>
    <m/>
    <d v="2025-01-01T00:00:00"/>
    <m/>
    <x v="37"/>
    <x v="37"/>
    <m/>
    <m/>
    <m/>
    <m/>
    <m/>
    <m/>
    <x v="0"/>
    <x v="0"/>
    <m/>
    <m/>
    <m/>
    <m/>
    <m/>
    <m/>
    <s v="Inngående saldo"/>
    <n v="0"/>
    <m/>
    <m/>
    <m/>
    <s v="0.00"/>
  </r>
  <r>
    <n v="71"/>
    <n v="2025"/>
    <m/>
    <d v="2025-01-14T00:00:00"/>
    <m/>
    <x v="37"/>
    <x v="37"/>
    <n v="10031"/>
    <s v="Vipps AS"/>
    <m/>
    <m/>
    <m/>
    <m/>
    <x v="0"/>
    <x v="0"/>
    <m/>
    <m/>
    <m/>
    <m/>
    <n v="0"/>
    <s v="Ingen avgiftsbehandling"/>
    <s v="Vipps"/>
    <n v="108.08"/>
    <s v="NOK"/>
    <n v="108.08"/>
    <m/>
    <s v="108.08"/>
  </r>
  <r>
    <n v="174"/>
    <n v="2025"/>
    <m/>
    <d v="2025-01-28T00:00:00"/>
    <m/>
    <x v="37"/>
    <x v="37"/>
    <n v="10031"/>
    <s v="Vipps AS"/>
    <m/>
    <m/>
    <m/>
    <m/>
    <x v="0"/>
    <x v="0"/>
    <m/>
    <m/>
    <m/>
    <m/>
    <n v="0"/>
    <s v="Ingen avgiftsbehandling"/>
    <s v="Vipps"/>
    <n v="24.56"/>
    <s v="NOK"/>
    <n v="24.56"/>
    <m/>
    <s v="132.64"/>
  </r>
  <r>
    <n v="259"/>
    <n v="2025"/>
    <s v="Vipps"/>
    <d v="2025-02-05T00:00:00"/>
    <m/>
    <x v="37"/>
    <x v="37"/>
    <n v="10031"/>
    <s v="Vipps AS"/>
    <m/>
    <m/>
    <m/>
    <m/>
    <x v="0"/>
    <x v="0"/>
    <m/>
    <m/>
    <m/>
    <m/>
    <n v="0"/>
    <s v="Ingen avgiftsbehandling"/>
    <s v="Vipps"/>
    <n v="24.56"/>
    <s v="NOK"/>
    <n v="24.56"/>
    <m/>
    <s v="157.20"/>
  </r>
  <r>
    <n v="913"/>
    <n v="2025"/>
    <n v="1924"/>
    <d v="2025-05-19T00:00:00"/>
    <m/>
    <x v="37"/>
    <x v="37"/>
    <m/>
    <m/>
    <m/>
    <m/>
    <m/>
    <m/>
    <x v="0"/>
    <x v="0"/>
    <m/>
    <m/>
    <m/>
    <m/>
    <n v="0"/>
    <s v="Ingen avgiftsbehandling"/>
    <n v="1924"/>
    <n v="-157.19999999999999"/>
    <s v="NOK"/>
    <n v="-157.19999999999999"/>
    <m/>
    <s v="0.00"/>
  </r>
  <r>
    <n v="1898"/>
    <n v="2025"/>
    <s v="Betlainger"/>
    <d v="2025-10-07T00:00:00"/>
    <m/>
    <x v="37"/>
    <x v="37"/>
    <n v="10031"/>
    <s v="Vipps AS"/>
    <m/>
    <m/>
    <m/>
    <m/>
    <x v="0"/>
    <x v="0"/>
    <m/>
    <m/>
    <m/>
    <m/>
    <n v="0"/>
    <s v="Ingen avgiftsbehandling"/>
    <s v="Betlainger"/>
    <n v="49.12"/>
    <s v="NOK"/>
    <n v="49.12"/>
    <m/>
    <s v="49.12"/>
  </r>
  <r>
    <m/>
    <m/>
    <m/>
    <d v="2025-01-01T00:00:00"/>
    <m/>
    <x v="38"/>
    <x v="38"/>
    <m/>
    <m/>
    <m/>
    <m/>
    <m/>
    <m/>
    <x v="0"/>
    <x v="0"/>
    <m/>
    <m/>
    <m/>
    <m/>
    <m/>
    <m/>
    <s v="Inngående saldo"/>
    <n v="16250"/>
    <m/>
    <m/>
    <m/>
    <s v="16250.00"/>
  </r>
  <r>
    <n v="1073"/>
    <n v="2025"/>
    <s v="Vipps  1926"/>
    <d v="2025-05-30T00:00:00"/>
    <m/>
    <x v="38"/>
    <x v="38"/>
    <n v="10031"/>
    <s v="Vipps AS"/>
    <m/>
    <m/>
    <m/>
    <m/>
    <x v="0"/>
    <x v="0"/>
    <m/>
    <m/>
    <m/>
    <m/>
    <n v="0"/>
    <s v="Ingen avgiftsbehandling"/>
    <s v="Vipps  1926"/>
    <n v="393"/>
    <s v="NOK"/>
    <n v="393"/>
    <m/>
    <s v="16643.00"/>
  </r>
  <r>
    <n v="1151"/>
    <n v="2025"/>
    <s v="kontoreguleirng"/>
    <d v="2025-06-30T00:00:00"/>
    <m/>
    <x v="38"/>
    <x v="38"/>
    <m/>
    <m/>
    <m/>
    <m/>
    <m/>
    <m/>
    <x v="0"/>
    <x v="0"/>
    <m/>
    <m/>
    <m/>
    <m/>
    <n v="0"/>
    <s v="Ingen avgiftsbehandling"/>
    <s v="kontoreguleirng"/>
    <n v="-16643"/>
    <s v="NOK"/>
    <n v="-16643"/>
    <m/>
    <s v="0.00"/>
  </r>
  <r>
    <n v="1341"/>
    <n v="2025"/>
    <s v="Stripe"/>
    <d v="2025-08-15T00:00:00"/>
    <m/>
    <x v="38"/>
    <x v="38"/>
    <n v="10030"/>
    <s v="Stripe innbetalinger"/>
    <m/>
    <m/>
    <m/>
    <m/>
    <x v="0"/>
    <x v="0"/>
    <m/>
    <m/>
    <m/>
    <m/>
    <n v="0"/>
    <s v="Ingen avgiftsbehandling"/>
    <s v="Stripe"/>
    <n v="6592"/>
    <s v="NOK"/>
    <n v="6592"/>
    <m/>
    <s v="6592.00"/>
  </r>
  <r>
    <n v="1395"/>
    <n v="2025"/>
    <s v="7d4601fc-4b3b-407b-853a-4a08b0dfcad7.pdf"/>
    <d v="2025-08-21T00:00:00"/>
    <m/>
    <x v="38"/>
    <x v="38"/>
    <n v="10030"/>
    <s v="Stripe innbetalinger"/>
    <m/>
    <m/>
    <m/>
    <m/>
    <x v="0"/>
    <x v="0"/>
    <m/>
    <m/>
    <m/>
    <m/>
    <n v="0"/>
    <s v="Ingen avgiftsbehandling"/>
    <s v="7d4601fc-4b3b-407b-853a-4a08b0dfcad7.pdf"/>
    <n v="53349"/>
    <s v="NOK"/>
    <n v="53349"/>
    <m/>
    <s v="59941.00"/>
  </r>
  <r>
    <n v="1559"/>
    <n v="2025"/>
    <n v="1926"/>
    <d v="2025-09-02T00:00:00"/>
    <m/>
    <x v="38"/>
    <x v="38"/>
    <n v="10031"/>
    <s v="Vipps AS"/>
    <m/>
    <m/>
    <m/>
    <m/>
    <x v="0"/>
    <x v="0"/>
    <m/>
    <m/>
    <m/>
    <m/>
    <n v="0"/>
    <s v="Ingen avgiftsbehandling"/>
    <n v="1926"/>
    <n v="44.21"/>
    <s v="NOK"/>
    <n v="44.21"/>
    <m/>
    <s v="59985.21"/>
  </r>
  <r>
    <n v="1559"/>
    <n v="2025"/>
    <n v="1926"/>
    <d v="2025-09-02T00:00:00"/>
    <m/>
    <x v="38"/>
    <x v="38"/>
    <n v="10031"/>
    <s v="Vipps AS"/>
    <m/>
    <m/>
    <m/>
    <m/>
    <x v="0"/>
    <x v="0"/>
    <m/>
    <m/>
    <m/>
    <m/>
    <n v="0"/>
    <s v="Ingen avgiftsbehandling"/>
    <n v="1926"/>
    <n v="117.9"/>
    <s v="NOK"/>
    <n v="117.9"/>
    <m/>
    <s v="60103.11"/>
  </r>
  <r>
    <n v="1560"/>
    <n v="2025"/>
    <n v="1926"/>
    <d v="2025-09-02T00:00:00"/>
    <m/>
    <x v="38"/>
    <x v="38"/>
    <m/>
    <m/>
    <m/>
    <m/>
    <m/>
    <m/>
    <x v="0"/>
    <x v="0"/>
    <m/>
    <m/>
    <m/>
    <m/>
    <n v="0"/>
    <s v="Ingen avgiftsbehandling"/>
    <n v="1926"/>
    <n v="-14000"/>
    <s v="NOK"/>
    <n v="-14000"/>
    <m/>
    <s v="46103.11"/>
  </r>
  <r>
    <n v="1607"/>
    <n v="2025"/>
    <n v="1926"/>
    <d v="2025-09-08T00:00:00"/>
    <m/>
    <x v="38"/>
    <x v="38"/>
    <n v="10030"/>
    <s v="Stripe innbetalinger"/>
    <m/>
    <m/>
    <m/>
    <m/>
    <x v="0"/>
    <x v="0"/>
    <m/>
    <m/>
    <m/>
    <m/>
    <n v="0"/>
    <s v="Ingen avgiftsbehandling"/>
    <n v="1926"/>
    <n v="1442"/>
    <s v="NOK"/>
    <n v="1442"/>
    <m/>
    <s v="47545.11"/>
  </r>
  <r>
    <n v="1607"/>
    <n v="2025"/>
    <n v="1926"/>
    <d v="2025-09-08T00:00:00"/>
    <m/>
    <x v="38"/>
    <x v="38"/>
    <n v="10030"/>
    <s v="Stripe innbetalinger"/>
    <m/>
    <m/>
    <m/>
    <m/>
    <x v="0"/>
    <x v="0"/>
    <m/>
    <m/>
    <m/>
    <m/>
    <n v="0"/>
    <s v="Ingen avgiftsbehandling"/>
    <n v="1926"/>
    <n v="71478"/>
    <s v="NOK"/>
    <n v="71478"/>
    <m/>
    <s v="119023.11"/>
  </r>
  <r>
    <n v="1673"/>
    <n v="2025"/>
    <s v="Stripe"/>
    <d v="2025-09-19T00:00:00"/>
    <m/>
    <x v="38"/>
    <x v="38"/>
    <n v="10030"/>
    <s v="Stripe innbetalinger"/>
    <m/>
    <m/>
    <m/>
    <m/>
    <x v="0"/>
    <x v="0"/>
    <m/>
    <m/>
    <m/>
    <m/>
    <n v="0"/>
    <s v="Ingen avgiftsbehandling"/>
    <s v="Stripe"/>
    <n v="1342"/>
    <s v="NOK"/>
    <n v="1342"/>
    <m/>
    <s v="120365.11"/>
  </r>
  <r>
    <n v="2263"/>
    <n v="2025"/>
    <m/>
    <d v="2025-12-02T00:00:00"/>
    <m/>
    <x v="38"/>
    <x v="38"/>
    <m/>
    <m/>
    <m/>
    <m/>
    <m/>
    <m/>
    <x v="0"/>
    <x v="0"/>
    <m/>
    <m/>
    <m/>
    <m/>
    <n v="0"/>
    <s v="Ingen avgiftsbehandling"/>
    <s v="Bankgebyr"/>
    <n v="-30677.599999999999"/>
    <s v="NOK"/>
    <n v="-30677.599999999999"/>
    <m/>
    <s v="89687.51"/>
  </r>
  <r>
    <n v="2316"/>
    <n v="2025"/>
    <m/>
    <d v="2025-12-04T00:00:00"/>
    <m/>
    <x v="38"/>
    <x v="38"/>
    <m/>
    <m/>
    <n v="20579"/>
    <s v="Eirik Wartiainen"/>
    <m/>
    <m/>
    <x v="0"/>
    <x v="0"/>
    <m/>
    <m/>
    <m/>
    <m/>
    <n v="0"/>
    <s v="Ingen avgiftsbehandling"/>
    <m/>
    <n v="-1000"/>
    <s v="NOK"/>
    <n v="-1000"/>
    <m/>
    <s v="88687.51"/>
  </r>
  <r>
    <n v="2327"/>
    <n v="2025"/>
    <s v="lønn idr skole høst 2025.pdf"/>
    <d v="2025-12-04T00:00:00"/>
    <m/>
    <x v="38"/>
    <x v="38"/>
    <m/>
    <m/>
    <m/>
    <m/>
    <m/>
    <m/>
    <x v="10"/>
    <x v="10"/>
    <m/>
    <m/>
    <m/>
    <m/>
    <n v="0"/>
    <s v="Ingen avgiftsbehandling"/>
    <s v="Theo Prøitz"/>
    <n v="-600"/>
    <s v="NOK"/>
    <n v="-600"/>
    <m/>
    <s v="88087.51"/>
  </r>
  <r>
    <n v="2456"/>
    <n v="2025"/>
    <m/>
    <d v="2025-12-16T00:00:00"/>
    <m/>
    <x v="38"/>
    <x v="38"/>
    <n v="10030"/>
    <s v="Stripe innbetalinger"/>
    <m/>
    <m/>
    <m/>
    <m/>
    <x v="0"/>
    <x v="0"/>
    <m/>
    <m/>
    <m/>
    <m/>
    <n v="0"/>
    <s v="Ingen avgiftsbehandling"/>
    <s v="Vipps 1926"/>
    <n v="8196"/>
    <s v="NOK"/>
    <n v="8196"/>
    <m/>
    <s v="96283.51"/>
  </r>
  <r>
    <m/>
    <m/>
    <m/>
    <d v="2025-01-01T00:00:00"/>
    <m/>
    <x v="39"/>
    <x v="39"/>
    <m/>
    <m/>
    <m/>
    <m/>
    <m/>
    <m/>
    <x v="0"/>
    <x v="0"/>
    <m/>
    <m/>
    <m/>
    <m/>
    <m/>
    <m/>
    <s v="Inngående saldo"/>
    <n v="594681.31999999995"/>
    <m/>
    <m/>
    <m/>
    <s v="594681.32"/>
  </r>
  <r>
    <n v="65"/>
    <n v="2025"/>
    <m/>
    <d v="2025-01-02T00:00:00"/>
    <m/>
    <x v="39"/>
    <x v="39"/>
    <m/>
    <m/>
    <m/>
    <m/>
    <m/>
    <m/>
    <x v="0"/>
    <x v="0"/>
    <m/>
    <m/>
    <m/>
    <m/>
    <n v="0"/>
    <s v="Ingen avgiftsbehandling"/>
    <m/>
    <n v="-63801"/>
    <s v="NOK"/>
    <n v="-63801"/>
    <m/>
    <s v="530880.32"/>
  </r>
  <r>
    <n v="500044"/>
    <n v="2025"/>
    <s v="Direkte betaling med ekstern ID TR426803919 er gjennomført og bokført."/>
    <d v="2025-01-03T00:00:00"/>
    <m/>
    <x v="39"/>
    <x v="39"/>
    <m/>
    <m/>
    <n v="20303"/>
    <s v="Akershus fylkeskommune"/>
    <m/>
    <m/>
    <x v="1"/>
    <x v="1"/>
    <m/>
    <m/>
    <m/>
    <m/>
    <n v="0"/>
    <s v="Ingen avgiftsbehandling"/>
    <s v="Betaling: Faktura nummer 308000121 fra Akershus fylkeskommune. Fakturanr. 308000121."/>
    <n v="-2449.5"/>
    <s v="NOK"/>
    <n v="-2449.5"/>
    <m/>
    <s v="528430.82"/>
  </r>
  <r>
    <n v="32"/>
    <n v="2025"/>
    <s v="Fotball, utstyr"/>
    <d v="2025-01-06T00:00:00"/>
    <m/>
    <x v="39"/>
    <x v="39"/>
    <m/>
    <m/>
    <m/>
    <m/>
    <m/>
    <s v="Sofi Kulvik"/>
    <x v="1"/>
    <x v="1"/>
    <m/>
    <m/>
    <m/>
    <m/>
    <n v="0"/>
    <s v="Ingen avgiftsbehandling"/>
    <s v="Fotball, utstyr"/>
    <n v="-199"/>
    <s v="NOK"/>
    <n v="-199"/>
    <m/>
    <s v="528231.82"/>
  </r>
  <r>
    <n v="65"/>
    <n v="2025"/>
    <m/>
    <d v="2025-01-09T00:00:00"/>
    <m/>
    <x v="39"/>
    <x v="39"/>
    <m/>
    <m/>
    <m/>
    <m/>
    <m/>
    <m/>
    <x v="0"/>
    <x v="0"/>
    <m/>
    <m/>
    <m/>
    <m/>
    <n v="0"/>
    <s v="Ingen avgiftsbehandling"/>
    <m/>
    <n v="2760"/>
    <s v="NOK"/>
    <n v="2760"/>
    <m/>
    <s v="530991.82"/>
  </r>
  <r>
    <n v="68"/>
    <n v="2025"/>
    <m/>
    <d v="2025-01-13T00:00:00"/>
    <m/>
    <x v="39"/>
    <x v="39"/>
    <m/>
    <m/>
    <m/>
    <m/>
    <m/>
    <m/>
    <x v="0"/>
    <x v="0"/>
    <m/>
    <m/>
    <m/>
    <m/>
    <n v="0"/>
    <s v="Ingen avgiftsbehandling"/>
    <m/>
    <n v="7190"/>
    <s v="NOK"/>
    <n v="7190"/>
    <m/>
    <s v="538181.82"/>
  </r>
  <r>
    <n v="659"/>
    <n v="2025"/>
    <s v="1.pdf"/>
    <d v="2025-01-13T00:00:00"/>
    <m/>
    <x v="39"/>
    <x v="39"/>
    <m/>
    <m/>
    <m/>
    <m/>
    <m/>
    <m/>
    <x v="1"/>
    <x v="1"/>
    <m/>
    <m/>
    <m/>
    <m/>
    <n v="0"/>
    <s v="Ingen avgiftsbehandling"/>
    <s v="1.pdf"/>
    <n v="-2000"/>
    <s v="NOK"/>
    <n v="-2000"/>
    <m/>
    <s v="536181.82"/>
  </r>
  <r>
    <n v="500069"/>
    <n v="2025"/>
    <s v="Direkte betaling med ekstern ID TR435611484 er gjennomført og bokført."/>
    <d v="2025-01-16T00:00:00"/>
    <m/>
    <x v="39"/>
    <x v="39"/>
    <m/>
    <m/>
    <n v="20060"/>
    <s v="NFF Oslo"/>
    <m/>
    <m/>
    <x v="1"/>
    <x v="1"/>
    <m/>
    <m/>
    <m/>
    <m/>
    <n v="0"/>
    <s v="Ingen avgiftsbehandling"/>
    <s v="Betaling: Faktura nummer 017671 fra NFF Oslo. Fakturanr. 017671."/>
    <n v="-15000"/>
    <s v="NOK"/>
    <n v="-15000"/>
    <m/>
    <s v="521181.82"/>
  </r>
  <r>
    <n v="500075"/>
    <n v="2025"/>
    <s v="Direkte betaling med ekstern ID TR437951595 er gjennomført og bokført."/>
    <d v="2025-01-20T00:00:00"/>
    <m/>
    <x v="39"/>
    <x v="39"/>
    <m/>
    <m/>
    <n v="20089"/>
    <s v="Advokatfirmaet Justad Johnsen"/>
    <m/>
    <m/>
    <x v="1"/>
    <x v="1"/>
    <m/>
    <m/>
    <m/>
    <m/>
    <n v="0"/>
    <s v="Ingen avgiftsbehandling"/>
    <s v="Betaling: 1928: Faktura desember. Fakturanr. 174."/>
    <n v="-4875"/>
    <s v="NOK"/>
    <n v="-4875"/>
    <m/>
    <s v="516306.82"/>
  </r>
  <r>
    <n v="500077"/>
    <n v="2025"/>
    <s v="Direkte betaling med ekstern ID TR438113888 er gjennomført og bokført."/>
    <d v="2025-01-20T00:00:00"/>
    <m/>
    <x v="39"/>
    <x v="39"/>
    <m/>
    <m/>
    <n v="20327"/>
    <s v="Benjamin Helbak Lunde"/>
    <m/>
    <m/>
    <x v="1"/>
    <x v="1"/>
    <m/>
    <m/>
    <m/>
    <m/>
    <n v="0"/>
    <s v="Ingen avgiftsbehandling"/>
    <s v="Betaling: FOTBALL, rest av dommer regning, for lite betalt tidligere. Fakturanr. Tidligere for lite betalt 42.-."/>
    <n v="-42"/>
    <s v="NOK"/>
    <n v="-42"/>
    <m/>
    <s v="516264.82"/>
  </r>
  <r>
    <n v="65"/>
    <n v="2025"/>
    <m/>
    <d v="2025-01-20T00:00:00"/>
    <m/>
    <x v="39"/>
    <x v="39"/>
    <m/>
    <m/>
    <m/>
    <m/>
    <m/>
    <m/>
    <x v="0"/>
    <x v="0"/>
    <m/>
    <m/>
    <m/>
    <m/>
    <n v="0"/>
    <s v="Ingen avgiftsbehandling"/>
    <m/>
    <n v="-52842"/>
    <s v="NOK"/>
    <n v="-52842"/>
    <m/>
    <s v="463422.82"/>
  </r>
  <r>
    <n v="67"/>
    <n v="2025"/>
    <m/>
    <d v="2025-01-21T00:00:00"/>
    <m/>
    <x v="39"/>
    <x v="39"/>
    <m/>
    <m/>
    <m/>
    <m/>
    <m/>
    <m/>
    <x v="0"/>
    <x v="0"/>
    <m/>
    <m/>
    <m/>
    <m/>
    <n v="0"/>
    <s v="Ingen avgiftsbehandling"/>
    <m/>
    <n v="-10000"/>
    <s v="NOK"/>
    <n v="-10000"/>
    <m/>
    <s v="453422.82"/>
  </r>
  <r>
    <n v="500091"/>
    <n v="2025"/>
    <s v="Direkte betaling med ekstern ID TR435611485 er gjennomført og bokført."/>
    <d v="2025-01-23T00:00:00"/>
    <m/>
    <x v="39"/>
    <x v="39"/>
    <m/>
    <m/>
    <n v="20060"/>
    <s v="NFF Oslo"/>
    <m/>
    <m/>
    <x v="1"/>
    <x v="1"/>
    <m/>
    <m/>
    <m/>
    <m/>
    <n v="0"/>
    <s v="Ingen avgiftsbehandling"/>
    <s v="Betaling: Faktura nummer 017801 fra NFF Oslo. Fakturanr. 017801."/>
    <n v="-2250"/>
    <s v="NOK"/>
    <n v="-2250"/>
    <m/>
    <s v="451172.82"/>
  </r>
  <r>
    <n v="500099"/>
    <n v="2025"/>
    <s v="Direkte betaling med ekstern ID TR437951596 er gjennomført og bokført."/>
    <d v="2025-01-30T00:00:00"/>
    <m/>
    <x v="39"/>
    <x v="39"/>
    <m/>
    <m/>
    <n v="20109"/>
    <s v="Vøyenenga Pizza AS"/>
    <m/>
    <m/>
    <x v="1"/>
    <x v="1"/>
    <m/>
    <m/>
    <m/>
    <m/>
    <n v="0"/>
    <s v="Ingen avgiftsbehandling"/>
    <s v="Betaling: FOTBALL: Faktura fra Vøyenenga Pizza AS - Fakturanummer: 11101462. Fakturanr. 11101462."/>
    <n v="-455"/>
    <s v="NOK"/>
    <n v="-455"/>
    <m/>
    <s v="450717.82"/>
  </r>
  <r>
    <n v="168"/>
    <n v="2025"/>
    <m/>
    <d v="2025-02-03T00:00:00"/>
    <m/>
    <x v="39"/>
    <x v="39"/>
    <m/>
    <m/>
    <m/>
    <m/>
    <m/>
    <m/>
    <x v="0"/>
    <x v="0"/>
    <m/>
    <m/>
    <m/>
    <m/>
    <n v="0"/>
    <s v="Ingen avgiftsbehandling"/>
    <m/>
    <n v="-66281"/>
    <s v="NOK"/>
    <n v="-66281"/>
    <m/>
    <s v="384436.82"/>
  </r>
  <r>
    <n v="239"/>
    <n v="2025"/>
    <n v="1923"/>
    <d v="2025-02-03T00:00:00"/>
    <m/>
    <x v="39"/>
    <x v="39"/>
    <m/>
    <m/>
    <n v="20041"/>
    <s v="Thea Hasle"/>
    <m/>
    <m/>
    <x v="0"/>
    <x v="0"/>
    <m/>
    <m/>
    <m/>
    <m/>
    <n v="0"/>
    <s v="Ingen avgiftsbehandling"/>
    <n v="1923"/>
    <n v="-1500"/>
    <s v="NOK"/>
    <n v="-1500"/>
    <m/>
    <s v="382936.82"/>
  </r>
  <r>
    <n v="500189"/>
    <n v="2025"/>
    <s v="Direkte betaling med ekstern ID TR435950878 er gjennomført og bokført."/>
    <d v="2025-02-06T00:00:00"/>
    <m/>
    <x v="39"/>
    <x v="39"/>
    <m/>
    <m/>
    <n v="20094"/>
    <s v="Bærum Kommune"/>
    <m/>
    <m/>
    <x v="0"/>
    <x v="0"/>
    <m/>
    <m/>
    <m/>
    <m/>
    <n v="0"/>
    <s v="Ingen avgiftsbehandling"/>
    <s v="Betaling: Faktura nummer 70363751 fra Bærum Kommune 12570.- fotball, 7190 akademi. Faktura nummer 70363751 fra Bærum Kommune 12570.- fotball, 7190 akademi. Fakturanr. 70363751."/>
    <n v="-19760.400000000001"/>
    <s v="NOK"/>
    <n v="-19760.400000000001"/>
    <m/>
    <s v="363176.42"/>
  </r>
  <r>
    <n v="500190"/>
    <n v="2025"/>
    <s v="Direkte betaling med ekstern ID TR435611486 er gjennomført og bokført."/>
    <d v="2025-02-07T00:00:00"/>
    <m/>
    <x v="39"/>
    <x v="39"/>
    <m/>
    <m/>
    <n v="20059"/>
    <s v="Sport Holding Retail AS - avd Bekkestua"/>
    <m/>
    <m/>
    <x v="1"/>
    <x v="1"/>
    <m/>
    <m/>
    <m/>
    <m/>
    <n v="0"/>
    <s v="Ingen avgiftsbehandling"/>
    <s v="Betaling: Faktura nummer 11365001686 fra Sport Holding Retail AS - avd Bekkestua. Fakturanr. 11365001686."/>
    <n v="-400"/>
    <s v="NOK"/>
    <n v="-400"/>
    <m/>
    <s v="362776.42"/>
  </r>
  <r>
    <n v="500228"/>
    <n v="2025"/>
    <s v="Direkte betaling med ekstern ID TR440704798 er gjennomført og bokført."/>
    <d v="2025-02-12T00:00:00"/>
    <m/>
    <x v="39"/>
    <x v="39"/>
    <m/>
    <m/>
    <n v="20060"/>
    <s v="NFF Oslo"/>
    <m/>
    <m/>
    <x v="1"/>
    <x v="1"/>
    <m/>
    <m/>
    <m/>
    <m/>
    <n v="0"/>
    <s v="Ingen avgiftsbehandling"/>
    <s v="Betaling: Faktura nummer 017906 fra NFF Oslo. Fakturanr. 017906."/>
    <n v="-1250"/>
    <s v="NOK"/>
    <n v="-1250"/>
    <m/>
    <s v="361526.42"/>
  </r>
  <r>
    <n v="408"/>
    <n v="2025"/>
    <m/>
    <d v="2025-02-12T00:00:00"/>
    <m/>
    <x v="39"/>
    <x v="39"/>
    <m/>
    <m/>
    <m/>
    <m/>
    <m/>
    <m/>
    <x v="0"/>
    <x v="0"/>
    <m/>
    <m/>
    <m/>
    <m/>
    <n v="0"/>
    <s v="Ingen avgiftsbehandling"/>
    <m/>
    <n v="13797"/>
    <s v="NOK"/>
    <n v="13797"/>
    <m/>
    <s v="375323.42"/>
  </r>
  <r>
    <n v="500232"/>
    <n v="2025"/>
    <s v="Direkte betaling med ekstern ID TR441262193 er gjennomført og bokført."/>
    <d v="2025-02-13T00:00:00"/>
    <m/>
    <x v="39"/>
    <x v="39"/>
    <m/>
    <m/>
    <n v="20060"/>
    <s v="NFF Oslo"/>
    <m/>
    <m/>
    <x v="1"/>
    <x v="1"/>
    <m/>
    <m/>
    <m/>
    <m/>
    <n v="0"/>
    <s v="Ingen avgiftsbehandling"/>
    <s v="Betaling: Faktura nummer 017942 fra NFF Oslo. Fakturanr. 017942."/>
    <n v="-6750"/>
    <s v="NOK"/>
    <n v="-6750"/>
    <m/>
    <s v="368573.42"/>
  </r>
  <r>
    <n v="500240"/>
    <n v="2025"/>
    <s v="Direkte betaling med ekstern ID TR441280295 er gjennomført og bokført."/>
    <d v="2025-02-17T00:00:00"/>
    <m/>
    <x v="39"/>
    <x v="39"/>
    <m/>
    <m/>
    <n v="20033"/>
    <s v="Norgesgruppen ASA"/>
    <m/>
    <m/>
    <x v="1"/>
    <x v="1"/>
    <m/>
    <m/>
    <m/>
    <m/>
    <n v="0"/>
    <s v="Ingen avgiftsbehandling"/>
    <s v="Betaling: FOTBALL: Regning 01457535. Fakturanr. 01457535."/>
    <n v="-182.43"/>
    <s v="NOK"/>
    <n v="-182.43"/>
    <m/>
    <s v="368390.99"/>
  </r>
  <r>
    <n v="500246"/>
    <n v="2025"/>
    <s v="Direkte betaling med ekstern ID TR444538400 er gjennomført og bokført."/>
    <d v="2025-02-17T00:00:00"/>
    <m/>
    <x v="39"/>
    <x v="39"/>
    <m/>
    <m/>
    <n v="20089"/>
    <s v="Advokatfirmaet Justad Johnsen"/>
    <m/>
    <m/>
    <x v="1"/>
    <x v="1"/>
    <m/>
    <m/>
    <m/>
    <m/>
    <n v="0"/>
    <s v="Ingen avgiftsbehandling"/>
    <s v="Betaling: FOTBALL: Faktura januar. Fakturanr. 178."/>
    <n v="-3375"/>
    <s v="NOK"/>
    <n v="-3375"/>
    <m/>
    <s v="365015.99"/>
  </r>
  <r>
    <n v="500254"/>
    <n v="2025"/>
    <s v="Direkte betaling med ekstern ID TR444538401 er gjennomført og bokført."/>
    <d v="2025-02-24T00:00:00"/>
    <m/>
    <x v="39"/>
    <x v="39"/>
    <m/>
    <m/>
    <n v="20094"/>
    <s v="Bærum Kommune"/>
    <m/>
    <m/>
    <x v="0"/>
    <x v="0"/>
    <m/>
    <m/>
    <m/>
    <m/>
    <n v="0"/>
    <s v="Ingen avgiftsbehandling"/>
    <s v="Betaling: Faktura nummer 70440032 fra Bærum Kommune. Faktura nummer 70440032 fra Bærum Kommune. Fakturanr. 70440032."/>
    <n v="-26868"/>
    <s v="NOK"/>
    <n v="-26868"/>
    <m/>
    <s v="338147.99"/>
  </r>
  <r>
    <n v="500255"/>
    <n v="2025"/>
    <s v="Direkte betaling med ekstern ID TR444538402 er gjennomført og bokført."/>
    <d v="2025-02-24T00:00:00"/>
    <m/>
    <x v="39"/>
    <x v="39"/>
    <m/>
    <m/>
    <n v="20094"/>
    <s v="Bærum Kommune"/>
    <m/>
    <m/>
    <x v="1"/>
    <x v="1"/>
    <m/>
    <m/>
    <m/>
    <m/>
    <n v="0"/>
    <s v="Ingen avgiftsbehandling"/>
    <s v="Betaling: Faktura nummer 70439972 fra Bærum Kommune. Fakturanr. 70439972."/>
    <n v="-350"/>
    <s v="NOK"/>
    <n v="-350"/>
    <m/>
    <s v="337797.99"/>
  </r>
  <r>
    <n v="500257"/>
    <n v="2025"/>
    <s v="Direkte betaling med ekstern ID TR447337736 er gjennomført og bokført."/>
    <d v="2025-02-24T00:00:00"/>
    <m/>
    <x v="39"/>
    <x v="39"/>
    <m/>
    <m/>
    <n v="20034"/>
    <s v="Robin Grim Jensen"/>
    <m/>
    <m/>
    <x v="1"/>
    <x v="1"/>
    <m/>
    <m/>
    <m/>
    <m/>
    <n v="0"/>
    <s v="Ingen avgiftsbehandling"/>
    <s v="Betaling: FOTBALL: Bestilt nye sko til dømming"/>
    <n v="-2199"/>
    <s v="NOK"/>
    <n v="-2199"/>
    <m/>
    <s v="335598.99"/>
  </r>
  <r>
    <n v="500280"/>
    <n v="2025"/>
    <s v="Direkte betaling med ekstern ID TR444545019 er gjennomført og bokført."/>
    <d v="2025-02-26T00:00:00"/>
    <m/>
    <x v="39"/>
    <x v="39"/>
    <m/>
    <m/>
    <n v="20060"/>
    <s v="NFF Oslo"/>
    <m/>
    <m/>
    <x v="1"/>
    <x v="1"/>
    <m/>
    <m/>
    <m/>
    <m/>
    <n v="0"/>
    <s v="Ingen avgiftsbehandling"/>
    <s v="Betaling: Faktura nummer 018074 fra NFF Oslo. Fakturanr. 018074."/>
    <n v="-21250"/>
    <s v="NOK"/>
    <n v="-21250"/>
    <m/>
    <s v="314348.99"/>
  </r>
  <r>
    <n v="500284"/>
    <n v="2025"/>
    <s v="Direkte betaling med ekstern ID TR446412010 er gjennomført og bokført."/>
    <d v="2025-02-28T00:00:00"/>
    <m/>
    <x v="39"/>
    <x v="39"/>
    <m/>
    <m/>
    <n v="20060"/>
    <s v="NFF Oslo"/>
    <m/>
    <m/>
    <x v="1"/>
    <x v="1"/>
    <m/>
    <m/>
    <m/>
    <m/>
    <n v="0"/>
    <s v="Ingen avgiftsbehandling"/>
    <s v="Betaling: Faktura nummer 018151 fra NFF Oslo. Fakturanr. 018151."/>
    <n v="-4800"/>
    <s v="NOK"/>
    <n v="-4800"/>
    <m/>
    <s v="309548.99"/>
  </r>
  <r>
    <n v="500285"/>
    <n v="2025"/>
    <s v="Direkte betaling med ekstern ID TR446412011 er gjennomført og bokført."/>
    <d v="2025-02-28T00:00:00"/>
    <m/>
    <x v="39"/>
    <x v="39"/>
    <m/>
    <m/>
    <n v="20060"/>
    <s v="NFF Oslo"/>
    <m/>
    <m/>
    <x v="1"/>
    <x v="1"/>
    <m/>
    <m/>
    <m/>
    <m/>
    <n v="0"/>
    <s v="Ingen avgiftsbehandling"/>
    <s v="Betaling: Faktura nummer 018199 fra NFF Oslo. Fakturanr. 018199."/>
    <n v="-7200"/>
    <s v="NOK"/>
    <n v="-7200"/>
    <m/>
    <s v="302348.99"/>
  </r>
  <r>
    <n v="406"/>
    <n v="2025"/>
    <m/>
    <d v="2025-03-03T00:00:00"/>
    <m/>
    <x v="39"/>
    <x v="39"/>
    <m/>
    <m/>
    <m/>
    <m/>
    <m/>
    <m/>
    <x v="0"/>
    <x v="0"/>
    <m/>
    <m/>
    <m/>
    <m/>
    <n v="0"/>
    <s v="Ingen avgiftsbehandling"/>
    <m/>
    <n v="316715"/>
    <s v="NOK"/>
    <n v="316715"/>
    <m/>
    <s v="619063.99"/>
  </r>
  <r>
    <n v="406"/>
    <n v="2025"/>
    <m/>
    <d v="2025-03-03T00:00:00"/>
    <m/>
    <x v="39"/>
    <x v="39"/>
    <m/>
    <m/>
    <m/>
    <m/>
    <m/>
    <m/>
    <x v="0"/>
    <x v="0"/>
    <m/>
    <m/>
    <m/>
    <m/>
    <n v="0"/>
    <s v="Ingen avgiftsbehandling"/>
    <m/>
    <n v="-95344"/>
    <s v="NOK"/>
    <n v="-95344"/>
    <m/>
    <s v="523719.99"/>
  </r>
  <r>
    <n v="408"/>
    <n v="2025"/>
    <m/>
    <d v="2025-03-04T00:00:00"/>
    <m/>
    <x v="39"/>
    <x v="39"/>
    <m/>
    <m/>
    <m/>
    <m/>
    <m/>
    <m/>
    <x v="0"/>
    <x v="0"/>
    <m/>
    <m/>
    <m/>
    <m/>
    <n v="0"/>
    <s v="Ingen avgiftsbehandling"/>
    <m/>
    <n v="1758"/>
    <s v="NOK"/>
    <n v="1758"/>
    <m/>
    <s v="525477.99"/>
  </r>
  <r>
    <n v="357"/>
    <n v="2025"/>
    <s v="FOTBALL DEBET KORT, 375.-"/>
    <d v="2025-03-10T00:00:00"/>
    <m/>
    <x v="39"/>
    <x v="39"/>
    <m/>
    <m/>
    <m/>
    <m/>
    <m/>
    <s v="Sofi Kulvik"/>
    <x v="1"/>
    <x v="1"/>
    <m/>
    <m/>
    <m/>
    <m/>
    <n v="0"/>
    <s v="Ingen avgiftsbehandling"/>
    <s v="FOTBALL DEBET KORT, 375.-"/>
    <n v="-375"/>
    <s v="NOK"/>
    <n v="-375"/>
    <m/>
    <s v="525102.99"/>
  </r>
  <r>
    <n v="500338"/>
    <n v="2025"/>
    <s v="Direkte betaling med ekstern ID TR451823454 er gjennomført og bokført."/>
    <d v="2025-03-11T00:00:00"/>
    <m/>
    <x v="39"/>
    <x v="39"/>
    <m/>
    <m/>
    <n v="20075"/>
    <s v="Elin Kristiansen"/>
    <m/>
    <m/>
    <x v="1"/>
    <x v="1"/>
    <m/>
    <m/>
    <m/>
    <m/>
    <n v="0"/>
    <s v="Ingen avgiftsbehandling"/>
    <s v="Betaling: FOTBALL: Kvitteringer for &quot;jobb&quot;"/>
    <n v="-1823.42"/>
    <s v="NOK"/>
    <n v="-1823.42"/>
    <m/>
    <s v="523279.57"/>
  </r>
  <r>
    <n v="406"/>
    <n v="2025"/>
    <m/>
    <d v="2025-03-13T00:00:00"/>
    <m/>
    <x v="39"/>
    <x v="39"/>
    <m/>
    <m/>
    <m/>
    <m/>
    <m/>
    <m/>
    <x v="0"/>
    <x v="0"/>
    <m/>
    <m/>
    <m/>
    <m/>
    <n v="0"/>
    <s v="Ingen avgiftsbehandling"/>
    <m/>
    <n v="46989"/>
    <s v="NOK"/>
    <n v="46989"/>
    <m/>
    <s v="570268.57"/>
  </r>
  <r>
    <n v="500360"/>
    <n v="2025"/>
    <s v="Direkte betaling med ekstern ID TR451843785 er gjennomført og bokført."/>
    <d v="2025-03-14T00:00:00"/>
    <m/>
    <x v="39"/>
    <x v="39"/>
    <m/>
    <m/>
    <n v="20403"/>
    <s v="Strømsgodset Idrettsforening"/>
    <m/>
    <m/>
    <x v="1"/>
    <x v="1"/>
    <m/>
    <m/>
    <m/>
    <m/>
    <n v="0"/>
    <s v="Ingen avgiftsbehandling"/>
    <s v="Betaling: FOTBALL 1 cup dekket: Faktura påmeldingsavgift - Godset Cup 2025 - Jutul Rød (G 2014). Fakturanr. 21."/>
    <n v="-1400"/>
    <s v="NOK"/>
    <n v="-1400"/>
    <m/>
    <s v="568868.57"/>
  </r>
  <r>
    <n v="500361"/>
    <n v="2025"/>
    <s v="Direkte betaling med ekstern ID TR451823455 er gjennomført og bokført."/>
    <d v="2025-03-14T00:00:00"/>
    <m/>
    <x v="39"/>
    <x v="39"/>
    <m/>
    <m/>
    <n v="20060"/>
    <s v="NFF Oslo"/>
    <m/>
    <m/>
    <x v="1"/>
    <x v="1"/>
    <m/>
    <m/>
    <m/>
    <m/>
    <n v="0"/>
    <s v="Ingen avgiftsbehandling"/>
    <s v="Betaling: Faktura nummer 018309 fra NFF Oslo. Fakturanr. 018309."/>
    <n v="-4000"/>
    <s v="NOK"/>
    <n v="-4000"/>
    <m/>
    <s v="564868.57"/>
  </r>
  <r>
    <n v="500362"/>
    <n v="2025"/>
    <s v="Direkte betaling med ekstern ID TR446412012 er gjennomført og bokført."/>
    <d v="2025-03-17T00:00:00"/>
    <m/>
    <x v="39"/>
    <x v="39"/>
    <m/>
    <m/>
    <n v="20059"/>
    <s v="Sport Holding Retail AS - avd Bekkestua"/>
    <m/>
    <m/>
    <x v="1"/>
    <x v="1"/>
    <m/>
    <m/>
    <m/>
    <m/>
    <n v="0"/>
    <s v="Ingen avgiftsbehandling"/>
    <s v="Betaling: Faktura nummer 11365001700 fra Sport Holding Retail AS - avd Bekkestua. Fakturanr. 11365001700."/>
    <n v="-1479"/>
    <s v="NOK"/>
    <n v="-1479"/>
    <m/>
    <s v="563389.57"/>
  </r>
  <r>
    <n v="500365"/>
    <n v="2025"/>
    <s v="Direkte betaling med ekstern ID TR451851416 er gjennomført og bokført."/>
    <d v="2025-03-17T00:00:00"/>
    <m/>
    <x v="39"/>
    <x v="39"/>
    <m/>
    <m/>
    <n v="20033"/>
    <s v="Norgesgruppen ASA"/>
    <m/>
    <m/>
    <x v="1"/>
    <x v="1"/>
    <m/>
    <m/>
    <m/>
    <m/>
    <n v="0"/>
    <s v="Ingen avgiftsbehandling"/>
    <s v="Betaling: FOTBALL: Regning 01473513. Fakturanr. 01473513."/>
    <n v="-702.9"/>
    <s v="NOK"/>
    <n v="-702.9"/>
    <m/>
    <s v="562686.67"/>
  </r>
  <r>
    <n v="500370"/>
    <n v="2025"/>
    <s v="Direkte betaling med ekstern ID TR451823456 er gjennomført og bokført."/>
    <d v="2025-03-17T00:00:00"/>
    <m/>
    <x v="39"/>
    <x v="39"/>
    <m/>
    <m/>
    <n v="20089"/>
    <s v="Advokatfirmaet Justad Johnsen"/>
    <m/>
    <m/>
    <x v="1"/>
    <x v="1"/>
    <m/>
    <m/>
    <m/>
    <m/>
    <n v="0"/>
    <s v="Ingen avgiftsbehandling"/>
    <s v="Betaling: FOTBALL: Faktura februar. Fakturanr. 194."/>
    <n v="-1687.5"/>
    <s v="NOK"/>
    <n v="-1687.5"/>
    <m/>
    <s v="560999.17"/>
  </r>
  <r>
    <n v="500376"/>
    <n v="2025"/>
    <s v="Direkte betaling med ekstern ID TR446412013 er gjennomført og bokført."/>
    <d v="2025-03-21T00:00:00"/>
    <m/>
    <x v="39"/>
    <x v="39"/>
    <m/>
    <m/>
    <n v="20059"/>
    <s v="Sport Holding Retail AS - avd Bekkestua"/>
    <m/>
    <m/>
    <x v="1"/>
    <x v="1"/>
    <m/>
    <m/>
    <m/>
    <m/>
    <n v="0"/>
    <s v="Ingen avgiftsbehandling"/>
    <s v="Betaling: Faktura nummer 11365001703 fra Sport Holding Retail AS - avd Bekkestua. Fakturanr. 11365001703."/>
    <n v="-1758"/>
    <s v="NOK"/>
    <n v="-1758"/>
    <m/>
    <s v="559241.17"/>
  </r>
  <r>
    <n v="500378"/>
    <n v="2025"/>
    <s v="Direkte betaling med ekstern ID TR455478956 er gjennomført og bokført."/>
    <d v="2025-03-24T00:00:00"/>
    <m/>
    <x v="39"/>
    <x v="39"/>
    <m/>
    <m/>
    <n v="20414"/>
    <s v="Eivind Paaske"/>
    <m/>
    <m/>
    <x v="1"/>
    <x v="1"/>
    <m/>
    <m/>
    <m/>
    <m/>
    <n v="0"/>
    <s v="Ingen avgiftsbehandling"/>
    <s v="Betaling: 4230 FOTBALL. Fakturanr. kamp i 2024! 03119301046."/>
    <n v="-837.8"/>
    <s v="NOK"/>
    <n v="-837.8"/>
    <m/>
    <s v="558403.37"/>
  </r>
  <r>
    <n v="500379"/>
    <n v="2025"/>
    <s v="Direkte betaling med ekstern ID TR455478957 er gjennomført og bokført."/>
    <d v="2025-03-24T00:00:00"/>
    <m/>
    <x v="39"/>
    <x v="39"/>
    <m/>
    <m/>
    <n v="20414"/>
    <s v="Eivind Paaske"/>
    <m/>
    <m/>
    <x v="1"/>
    <x v="1"/>
    <m/>
    <m/>
    <m/>
    <m/>
    <n v="0"/>
    <s v="Ingen avgiftsbehandling"/>
    <s v="Betaling: 4230 FOTBALL. Fakturanr. 03119201088 kamp i 2024!."/>
    <n v="-837.8"/>
    <s v="NOK"/>
    <n v="-837.8"/>
    <m/>
    <s v="557565.57"/>
  </r>
  <r>
    <n v="500380"/>
    <n v="2025"/>
    <s v="Direkte betaling med ekstern ID TR455478958 er gjennomført og bokført."/>
    <d v="2025-03-24T00:00:00"/>
    <m/>
    <x v="39"/>
    <x v="39"/>
    <m/>
    <m/>
    <n v="20414"/>
    <s v="Eivind Paaske"/>
    <m/>
    <m/>
    <x v="1"/>
    <x v="1"/>
    <m/>
    <m/>
    <m/>
    <m/>
    <n v="0"/>
    <s v="Ingen avgiftsbehandling"/>
    <s v="Betaling: 4230 FOTBALL. Fakturanr. kamp i 2024! 03119201111."/>
    <n v="-837.8"/>
    <s v="NOK"/>
    <n v="-837.8"/>
    <m/>
    <s v="556727.77"/>
  </r>
  <r>
    <n v="500384"/>
    <n v="2025"/>
    <s v="Direkte betaling med ekstern ID TR451823457 er gjennomført og bokført."/>
    <d v="2025-03-24T00:00:00"/>
    <m/>
    <x v="39"/>
    <x v="39"/>
    <m/>
    <m/>
    <n v="20399"/>
    <s v="Norges Fotballforbund"/>
    <m/>
    <m/>
    <x v="1"/>
    <x v="1"/>
    <m/>
    <m/>
    <m/>
    <m/>
    <n v="0"/>
    <s v="Ingen avgiftsbehandling"/>
    <s v="Betaling: Faktura nummer 026379 fra Norges Fotballforbund FORSIKRING. Fakturanr. 026379."/>
    <n v="-34000"/>
    <s v="NOK"/>
    <n v="-34000"/>
    <m/>
    <s v="522727.77"/>
  </r>
  <r>
    <n v="456"/>
    <n v="2025"/>
    <m/>
    <d v="2025-03-26T00:00:00"/>
    <m/>
    <x v="39"/>
    <x v="39"/>
    <m/>
    <m/>
    <m/>
    <m/>
    <m/>
    <m/>
    <x v="0"/>
    <x v="0"/>
    <m/>
    <m/>
    <m/>
    <m/>
    <n v="0"/>
    <s v="Ingen avgiftsbehandling"/>
    <m/>
    <n v="111506"/>
    <s v="NOK"/>
    <n v="111506"/>
    <m/>
    <s v="634233.77"/>
  </r>
  <r>
    <n v="525"/>
    <n v="2025"/>
    <s v="Fotball, av bilag overgangsgebyr"/>
    <d v="2025-03-27T00:00:00"/>
    <m/>
    <x v="39"/>
    <x v="39"/>
    <m/>
    <m/>
    <m/>
    <m/>
    <m/>
    <s v="Sofi Kulvik"/>
    <x v="1"/>
    <x v="1"/>
    <m/>
    <m/>
    <m/>
    <m/>
    <n v="0"/>
    <s v="Ingen avgiftsbehandling"/>
    <s v="Fotball, av bilag overgangsgebyr"/>
    <n v="-600"/>
    <s v="NOK"/>
    <n v="-600"/>
    <m/>
    <s v="633633.77"/>
  </r>
  <r>
    <n v="522"/>
    <n v="2025"/>
    <s v="Fotball"/>
    <d v="2025-03-27T00:00:00"/>
    <m/>
    <x v="39"/>
    <x v="39"/>
    <m/>
    <m/>
    <m/>
    <m/>
    <m/>
    <s v="Sofi Kulvik"/>
    <x v="1"/>
    <x v="1"/>
    <m/>
    <m/>
    <m/>
    <m/>
    <n v="0"/>
    <s v="Ingen avgiftsbehandling"/>
    <s v="Fotball"/>
    <n v="-545"/>
    <s v="NOK"/>
    <n v="-545"/>
    <m/>
    <s v="633088.77"/>
  </r>
  <r>
    <n v="523"/>
    <n v="2025"/>
    <s v="Fotball, gave av bilag"/>
    <d v="2025-03-27T00:00:00"/>
    <m/>
    <x v="39"/>
    <x v="39"/>
    <m/>
    <m/>
    <m/>
    <m/>
    <m/>
    <s v="Sofi Kulvik"/>
    <x v="1"/>
    <x v="1"/>
    <m/>
    <m/>
    <m/>
    <m/>
    <n v="0"/>
    <s v="Ingen avgiftsbehandling"/>
    <s v="Fotball, gave av bilag"/>
    <n v="-515"/>
    <s v="NOK"/>
    <n v="-515"/>
    <m/>
    <s v="632573.77"/>
  </r>
  <r>
    <n v="806"/>
    <n v="2025"/>
    <s v="1928 - finner ikke kvittering"/>
    <d v="2025-03-28T00:00:00"/>
    <m/>
    <x v="39"/>
    <x v="39"/>
    <m/>
    <m/>
    <m/>
    <m/>
    <m/>
    <m/>
    <x v="1"/>
    <x v="1"/>
    <m/>
    <m/>
    <m/>
    <m/>
    <n v="0"/>
    <s v="Ingen avgiftsbehandling"/>
    <s v="1928 - finner ikke kvittering"/>
    <n v="-100"/>
    <s v="NOK"/>
    <n v="-100"/>
    <m/>
    <s v="632473.77"/>
  </r>
  <r>
    <n v="541"/>
    <n v="2025"/>
    <s v="Av bilag, fotball overgangsgebyr"/>
    <d v="2025-04-01T00:00:00"/>
    <m/>
    <x v="39"/>
    <x v="39"/>
    <m/>
    <m/>
    <m/>
    <m/>
    <m/>
    <s v="Sofi Kulvik"/>
    <x v="1"/>
    <x v="1"/>
    <m/>
    <m/>
    <m/>
    <m/>
    <n v="0"/>
    <s v="Ingen avgiftsbehandling"/>
    <s v="Av bilag, fotball overgangsgebyr"/>
    <n v="-600"/>
    <s v="NOK"/>
    <n v="-600"/>
    <m/>
    <s v="631873.77"/>
  </r>
  <r>
    <n v="571"/>
    <n v="2025"/>
    <m/>
    <d v="2025-04-01T00:00:00"/>
    <m/>
    <x v="39"/>
    <x v="39"/>
    <m/>
    <m/>
    <m/>
    <m/>
    <m/>
    <m/>
    <x v="0"/>
    <x v="0"/>
    <m/>
    <m/>
    <m/>
    <m/>
    <n v="0"/>
    <s v="Ingen avgiftsbehandling"/>
    <m/>
    <n v="-75781"/>
    <s v="NOK"/>
    <n v="-75781"/>
    <m/>
    <s v="556092.77"/>
  </r>
  <r>
    <n v="542"/>
    <n v="2025"/>
    <s v="FOTBALL overgangsgebyr, av bilag"/>
    <d v="2025-04-02T00:00:00"/>
    <m/>
    <x v="39"/>
    <x v="39"/>
    <m/>
    <m/>
    <m/>
    <m/>
    <m/>
    <s v="Sofi Kulvik"/>
    <x v="1"/>
    <x v="1"/>
    <m/>
    <m/>
    <m/>
    <m/>
    <n v="0"/>
    <s v="Ingen avgiftsbehandling"/>
    <s v="FOTBALL overgangsgebyr, av bilag"/>
    <n v="-600"/>
    <s v="NOK"/>
    <n v="-600"/>
    <m/>
    <s v="555492.77"/>
  </r>
  <r>
    <n v="500459"/>
    <n v="2025"/>
    <s v="Direkte betaling med ekstern ID TR459166371 er gjennomført og bokført."/>
    <d v="2025-04-07T00:00:00"/>
    <m/>
    <x v="39"/>
    <x v="39"/>
    <m/>
    <m/>
    <n v="20075"/>
    <s v="Elin Kristiansen"/>
    <m/>
    <m/>
    <x v="1"/>
    <x v="1"/>
    <m/>
    <m/>
    <m/>
    <m/>
    <n v="0"/>
    <s v="Ingen avgiftsbehandling"/>
    <s v="Betaling: FOTBALL: Utgifter. Fakturanr. 114381."/>
    <n v="-380"/>
    <s v="NOK"/>
    <n v="-380"/>
    <m/>
    <s v="555112.77"/>
  </r>
  <r>
    <n v="571"/>
    <n v="2025"/>
    <m/>
    <d v="2025-04-07T00:00:00"/>
    <m/>
    <x v="39"/>
    <x v="39"/>
    <m/>
    <m/>
    <m/>
    <m/>
    <m/>
    <m/>
    <x v="0"/>
    <x v="0"/>
    <m/>
    <m/>
    <m/>
    <m/>
    <n v="0"/>
    <s v="Ingen avgiftsbehandling"/>
    <m/>
    <n v="-59412"/>
    <s v="NOK"/>
    <n v="-59412"/>
    <m/>
    <s v="495700.77"/>
  </r>
  <r>
    <n v="571"/>
    <n v="2025"/>
    <m/>
    <d v="2025-04-07T00:00:00"/>
    <m/>
    <x v="39"/>
    <x v="39"/>
    <m/>
    <m/>
    <m/>
    <m/>
    <m/>
    <m/>
    <x v="0"/>
    <x v="0"/>
    <m/>
    <m/>
    <m/>
    <m/>
    <n v="0"/>
    <s v="Ingen avgiftsbehandling"/>
    <m/>
    <n v="-47721"/>
    <s v="NOK"/>
    <n v="-47721"/>
    <m/>
    <s v="447979.77"/>
  </r>
  <r>
    <n v="571"/>
    <n v="2025"/>
    <m/>
    <d v="2025-04-07T00:00:00"/>
    <m/>
    <x v="39"/>
    <x v="39"/>
    <m/>
    <m/>
    <m/>
    <m/>
    <m/>
    <m/>
    <x v="0"/>
    <x v="0"/>
    <m/>
    <m/>
    <m/>
    <m/>
    <n v="0"/>
    <s v="Ingen avgiftsbehandling"/>
    <m/>
    <n v="7750"/>
    <s v="NOK"/>
    <n v="7750"/>
    <m/>
    <s v="455729.77"/>
  </r>
  <r>
    <n v="500482"/>
    <n v="2025"/>
    <s v="Direkte betaling med ekstern ID TR461344186 er gjennomført og bokført."/>
    <d v="2025-04-11T00:00:00"/>
    <m/>
    <x v="39"/>
    <x v="39"/>
    <m/>
    <m/>
    <n v="20423"/>
    <s v="Vøyenenga Rør AS"/>
    <m/>
    <m/>
    <x v="1"/>
    <x v="1"/>
    <m/>
    <m/>
    <m/>
    <m/>
    <n v="0"/>
    <s v="Ingen avgiftsbehandling"/>
    <s v="Betaling: Faktura nummer 17419 fra Vøyenenga Rør AS. Fakturanr. 17419."/>
    <n v="-5073"/>
    <s v="NOK"/>
    <n v="-5073"/>
    <m/>
    <s v="450656.77"/>
  </r>
  <r>
    <n v="500486"/>
    <n v="2025"/>
    <s v="Direkte betaling med ekstern ID TR459593599 er gjennomført og bokført."/>
    <d v="2025-04-11T00:00:00"/>
    <m/>
    <x v="39"/>
    <x v="39"/>
    <m/>
    <m/>
    <n v="20399"/>
    <s v="Norges Fotballforbund"/>
    <m/>
    <m/>
    <x v="1"/>
    <x v="1"/>
    <m/>
    <m/>
    <m/>
    <m/>
    <n v="0"/>
    <s v="Ingen avgiftsbehandling"/>
    <s v="Betaling: Faktura nummer 028140 fra Norges Fotballforbund. Fakturanr. 028140."/>
    <n v="-76705"/>
    <s v="NOK"/>
    <n v="-76705"/>
    <m/>
    <s v="373951.77"/>
  </r>
  <r>
    <n v="500487"/>
    <n v="2025"/>
    <s v="Direkte betaling med ekstern ID TR459166372 er gjennomført og bokført."/>
    <d v="2025-04-14T00:00:00"/>
    <m/>
    <x v="39"/>
    <x v="39"/>
    <m/>
    <m/>
    <n v="20089"/>
    <s v="Advokatfirmaet Justad Johnsen"/>
    <m/>
    <m/>
    <x v="1"/>
    <x v="1"/>
    <m/>
    <m/>
    <m/>
    <m/>
    <n v="0"/>
    <s v="Ingen avgiftsbehandling"/>
    <s v="Betaling: FOTBALL: Faktura mars. Fakturanr. 222."/>
    <n v="-16875"/>
    <s v="NOK"/>
    <n v="-16875"/>
    <m/>
    <s v="357076.77"/>
  </r>
  <r>
    <n v="500489"/>
    <n v="2025"/>
    <s v="Direkte betaling med ekstern ID TR459593600 er gjennomført og bokført."/>
    <d v="2025-04-14T00:00:00"/>
    <m/>
    <x v="39"/>
    <x v="39"/>
    <m/>
    <m/>
    <n v="20060"/>
    <s v="NFF Oslo"/>
    <m/>
    <m/>
    <x v="1"/>
    <x v="1"/>
    <m/>
    <m/>
    <m/>
    <m/>
    <n v="0"/>
    <s v="Ingen avgiftsbehandling"/>
    <s v="Betaling: Faktura nummer 018546 fra NFF Oslo. Fakturanr. 018546."/>
    <n v="-2650"/>
    <s v="NOK"/>
    <n v="-2650"/>
    <m/>
    <s v="354426.77"/>
  </r>
  <r>
    <n v="500493"/>
    <n v="2025"/>
    <s v="Direkte betaling med ekstern ID TR459594542 er gjennomført og bokført."/>
    <d v="2025-04-16T00:00:00"/>
    <m/>
    <x v="39"/>
    <x v="39"/>
    <m/>
    <m/>
    <n v="20033"/>
    <s v="Norgesgruppen ASA"/>
    <m/>
    <m/>
    <x v="1"/>
    <x v="1"/>
    <m/>
    <m/>
    <m/>
    <m/>
    <n v="0"/>
    <s v="Ingen avgiftsbehandling"/>
    <s v="Betaling: FOTBALL: Regning 01489540. Fakturanr. 01489540."/>
    <n v="-1613.96"/>
    <s v="NOK"/>
    <n v="-1613.96"/>
    <m/>
    <s v="352812.81"/>
  </r>
  <r>
    <n v="500498"/>
    <n v="2025"/>
    <s v="Direkte betaling med ekstern ID TR459166373 er gjennomført og bokført."/>
    <d v="2025-04-22T00:00:00"/>
    <m/>
    <x v="39"/>
    <x v="39"/>
    <m/>
    <m/>
    <n v="20094"/>
    <s v="Bærum Kommune"/>
    <m/>
    <m/>
    <x v="1"/>
    <x v="1"/>
    <m/>
    <m/>
    <m/>
    <m/>
    <n v="0"/>
    <s v="Ingen avgiftsbehandling"/>
    <s v="Betaling: Faktura nummer 70524309 fra Bærum Kommune. Fakturanr. 70524309."/>
    <n v="-300"/>
    <s v="NOK"/>
    <n v="-300"/>
    <m/>
    <s v="352512.81"/>
  </r>
  <r>
    <n v="500499"/>
    <n v="2025"/>
    <s v="Direkte betaling med ekstern ID TR459166374 er gjennomført og bokført."/>
    <d v="2025-04-22T00:00:00"/>
    <m/>
    <x v="39"/>
    <x v="39"/>
    <m/>
    <m/>
    <n v="20094"/>
    <s v="Bærum Kommune"/>
    <m/>
    <m/>
    <x v="0"/>
    <x v="0"/>
    <m/>
    <m/>
    <m/>
    <m/>
    <n v="0"/>
    <s v="Ingen avgiftsbehandling"/>
    <s v="Betaling: Faktura nummer 70524261 fra Bærum Kommune. Faktura nummer 70524261 fra Bærum Kommune. Fakturanr. 70524261."/>
    <n v="-25334.400000000001"/>
    <s v="NOK"/>
    <n v="-25334.400000000001"/>
    <m/>
    <s v="327178.41"/>
  </r>
  <r>
    <n v="500504"/>
    <n v="2025"/>
    <s v="Direkte betaling med ekstern ID TR463380687 er gjennomført og bokført."/>
    <d v="2025-04-22T00:00:00"/>
    <m/>
    <x v="39"/>
    <x v="39"/>
    <m/>
    <m/>
    <n v="20442"/>
    <s v="Bærum Sportsklubb"/>
    <m/>
    <m/>
    <x v="1"/>
    <x v="1"/>
    <m/>
    <m/>
    <m/>
    <m/>
    <n v="0"/>
    <s v="Ingen avgiftsbehandling"/>
    <s v="Betaling: Fakturanummer: 571. Fakturanr. 571."/>
    <n v="-35000"/>
    <s v="NOK"/>
    <n v="-35000"/>
    <m/>
    <s v="292178.41"/>
  </r>
  <r>
    <n v="571"/>
    <n v="2025"/>
    <m/>
    <d v="2025-04-22T00:00:00"/>
    <m/>
    <x v="39"/>
    <x v="39"/>
    <m/>
    <m/>
    <m/>
    <m/>
    <m/>
    <m/>
    <x v="0"/>
    <x v="0"/>
    <m/>
    <m/>
    <m/>
    <m/>
    <n v="0"/>
    <s v="Ingen avgiftsbehandling"/>
    <s v="Internoverføring"/>
    <n v="131300"/>
    <s v="NOK"/>
    <n v="131300"/>
    <m/>
    <s v="423478.41"/>
  </r>
  <r>
    <n v="500505"/>
    <n v="2025"/>
    <s v="Direkte betaling med ekstern ID TR461347931 er gjennomført og bokført."/>
    <d v="2025-04-24T00:00:00"/>
    <m/>
    <x v="39"/>
    <x v="39"/>
    <m/>
    <m/>
    <n v="20060"/>
    <s v="NFF Oslo"/>
    <m/>
    <m/>
    <x v="1"/>
    <x v="1"/>
    <m/>
    <m/>
    <m/>
    <m/>
    <n v="0"/>
    <s v="Ingen avgiftsbehandling"/>
    <s v="Betaling: Faktura nummer 018725 fra NFF Oslo. Fakturanr. 018725."/>
    <n v="-4000"/>
    <s v="NOK"/>
    <n v="-4000"/>
    <m/>
    <s v="419478.41"/>
  </r>
  <r>
    <n v="500511"/>
    <n v="2025"/>
    <s v="Direkte betaling med ekstern ID TR463380688 er gjennomført og bokført."/>
    <d v="2025-04-28T00:00:00"/>
    <m/>
    <x v="39"/>
    <x v="39"/>
    <m/>
    <m/>
    <n v="20269"/>
    <s v="Asker Lås og Sikkerhet AS"/>
    <m/>
    <m/>
    <x v="1"/>
    <x v="1"/>
    <m/>
    <m/>
    <m/>
    <m/>
    <n v="0"/>
    <s v="Ingen avgiftsbehandling"/>
    <s v="Betaling: Faktura nummer 2970 fra Asker Lås og Sikkerhet AS. Fakturanr. 2970."/>
    <n v="-4550"/>
    <s v="NOK"/>
    <n v="-4550"/>
    <m/>
    <s v="414928.41"/>
  </r>
  <r>
    <n v="717"/>
    <n v="2025"/>
    <s v="FOTBALL AV BILAG FIKS - Elektronisk overgang"/>
    <d v="2025-04-30T00:00:00"/>
    <m/>
    <x v="39"/>
    <x v="39"/>
    <m/>
    <m/>
    <m/>
    <m/>
    <m/>
    <s v="Sofi Kulvik"/>
    <x v="1"/>
    <x v="1"/>
    <m/>
    <m/>
    <m/>
    <m/>
    <n v="0"/>
    <s v="Ingen avgiftsbehandling"/>
    <s v="FOTBALL AV BILAG FIKS - Elektronisk overgang"/>
    <n v="-600"/>
    <s v="NOK"/>
    <n v="-600"/>
    <m/>
    <s v="414328.41"/>
  </r>
  <r>
    <n v="500518"/>
    <n v="2025"/>
    <s v="Direkte betaling med ekstern ID TR466568499 er gjennomført og bokført."/>
    <d v="2025-05-02T00:00:00"/>
    <m/>
    <x v="39"/>
    <x v="39"/>
    <m/>
    <m/>
    <n v="20445"/>
    <s v="Mustafa Keser"/>
    <m/>
    <m/>
    <x v="1"/>
    <x v="1"/>
    <m/>
    <m/>
    <m/>
    <m/>
    <n v="0"/>
    <s v="Ingen avgiftsbehandling"/>
    <s v="Betaling: FOTBALL x4"/>
    <n v="-752.05"/>
    <s v="NOK"/>
    <n v="-752.05"/>
    <m/>
    <s v="413576.36"/>
  </r>
  <r>
    <n v="500519"/>
    <n v="2025"/>
    <s v="Direkte betaling med ekstern ID TR466568503 er gjennomført og bokført."/>
    <d v="2025-05-02T00:00:00"/>
    <m/>
    <x v="39"/>
    <x v="39"/>
    <m/>
    <m/>
    <n v="20030"/>
    <s v="Julie Wee"/>
    <m/>
    <m/>
    <x v="1"/>
    <x v="1"/>
    <m/>
    <m/>
    <m/>
    <m/>
    <n v="0"/>
    <s v="Ingen avgiftsbehandling"/>
    <s v="Betaling: FOTBALL: Klubbdommerregning fra Julie. Fakturanr. XTIPBZ9XYQ1027."/>
    <n v="-200"/>
    <s v="NOK"/>
    <n v="-200"/>
    <m/>
    <s v="413376.36"/>
  </r>
  <r>
    <n v="500520"/>
    <n v="2025"/>
    <s v="Direkte betaling med ekstern ID TR466568504 er gjennomført og bokført."/>
    <d v="2025-05-02T00:00:00"/>
    <m/>
    <x v="39"/>
    <x v="39"/>
    <m/>
    <m/>
    <n v="20030"/>
    <s v="Julie Wee"/>
    <m/>
    <m/>
    <x v="1"/>
    <x v="1"/>
    <m/>
    <m/>
    <m/>
    <m/>
    <n v="0"/>
    <s v="Ingen avgiftsbehandling"/>
    <s v="Betaling: FOTBALL: Klubbdommerregning fra Julie. Fakturanr. KES6EELUJGHN94."/>
    <n v="-300"/>
    <s v="NOK"/>
    <n v="-300"/>
    <m/>
    <s v="413076.36"/>
  </r>
  <r>
    <n v="500561"/>
    <n v="2025"/>
    <s v="Direkte betaling med ekstern ID TR459166375 er gjennomført og bokført."/>
    <d v="2025-05-02T00:00:00"/>
    <m/>
    <x v="39"/>
    <x v="39"/>
    <m/>
    <m/>
    <n v="20059"/>
    <s v="Sport Holding Retail AS - avd Bekkestua"/>
    <m/>
    <m/>
    <x v="1"/>
    <x v="1"/>
    <m/>
    <m/>
    <m/>
    <m/>
    <n v="0"/>
    <s v="Ingen avgiftsbehandling"/>
    <s v="Betaling: Faktura nummer 11365001736 fra Sport Holding Retail AS - avd Bekkestua. Fakturanr. 11365001736."/>
    <n v="-58703"/>
    <s v="NOK"/>
    <n v="-58703"/>
    <m/>
    <s v="354373.36"/>
  </r>
  <r>
    <n v="500564"/>
    <n v="2025"/>
    <s v="Direkte betaling med ekstern ID TR466568501 er gjennomført og bokført."/>
    <d v="2025-05-02T00:00:00"/>
    <m/>
    <x v="39"/>
    <x v="39"/>
    <m/>
    <m/>
    <n v="20139"/>
    <s v="Fehd El Hour"/>
    <m/>
    <m/>
    <x v="1"/>
    <x v="1"/>
    <m/>
    <m/>
    <m/>
    <m/>
    <n v="0"/>
    <s v="Ingen avgiftsbehandling"/>
    <s v="Betaling: FOTBALL x4. Fakturanr. 03117201001."/>
    <n v="-906.74"/>
    <s v="NOK"/>
    <n v="-906.74"/>
    <m/>
    <s v="353466.62"/>
  </r>
  <r>
    <n v="500565"/>
    <n v="2025"/>
    <s v="Direkte betaling med ekstern ID TR466568500 er gjennomført og bokført."/>
    <d v="2025-05-02T00:00:00"/>
    <m/>
    <x v="39"/>
    <x v="39"/>
    <m/>
    <m/>
    <n v="20187"/>
    <s v="Tesfaldet Butsuamlak Negusse"/>
    <m/>
    <m/>
    <x v="1"/>
    <x v="1"/>
    <m/>
    <m/>
    <m/>
    <m/>
    <n v="0"/>
    <s v="Ingen avgiftsbehandling"/>
    <s v="Betaling: FOTBALL"/>
    <n v="-435"/>
    <s v="NOK"/>
    <n v="-435"/>
    <m/>
    <s v="353031.62"/>
  </r>
  <r>
    <n v="500566"/>
    <n v="2025"/>
    <s v="Direkte betaling med ekstern ID TR466568502 er gjennomført og bokført."/>
    <d v="2025-05-02T00:00:00"/>
    <m/>
    <x v="39"/>
    <x v="39"/>
    <m/>
    <m/>
    <n v="20075"/>
    <s v="Elin Kristiansen"/>
    <m/>
    <m/>
    <x v="1"/>
    <x v="1"/>
    <m/>
    <m/>
    <m/>
    <m/>
    <n v="0"/>
    <s v="Ingen avgiftsbehandling"/>
    <s v="Betaling: FOTBALL: Utgifter fotball. Fakturanr. Utlegg fotballen."/>
    <n v="-224.9"/>
    <s v="NOK"/>
    <n v="-224.9"/>
    <m/>
    <s v="352806.72"/>
  </r>
  <r>
    <n v="935"/>
    <n v="2025"/>
    <s v="kontoregulering"/>
    <d v="2025-05-02T00:00:00"/>
    <m/>
    <x v="39"/>
    <x v="39"/>
    <m/>
    <m/>
    <m/>
    <m/>
    <m/>
    <m/>
    <x v="0"/>
    <x v="0"/>
    <m/>
    <m/>
    <m/>
    <m/>
    <n v="0"/>
    <s v="Ingen avgiftsbehandling"/>
    <s v="kontoregulering"/>
    <n v="-75406"/>
    <s v="NOK"/>
    <n v="-75406"/>
    <m/>
    <s v="277400.72"/>
  </r>
  <r>
    <n v="737"/>
    <n v="2025"/>
    <s v="FIKS - Elektronisk overgang av bilag"/>
    <d v="2025-05-04T00:00:00"/>
    <m/>
    <x v="39"/>
    <x v="39"/>
    <m/>
    <m/>
    <n v="20060"/>
    <s v="NFF Oslo"/>
    <m/>
    <m/>
    <x v="1"/>
    <x v="1"/>
    <m/>
    <m/>
    <m/>
    <m/>
    <n v="0"/>
    <s v="Ingen avgiftsbehandling"/>
    <s v="FIKS - Elektronisk overgang av bilag"/>
    <n v="-600"/>
    <s v="NOK"/>
    <n v="-600"/>
    <m/>
    <s v="276800.72"/>
  </r>
  <r>
    <n v="500573"/>
    <n v="2025"/>
    <s v="Direkte betaling med ekstern ID TR466568505 er gjennomført og bokført."/>
    <d v="2025-05-05T00:00:00"/>
    <m/>
    <x v="39"/>
    <x v="39"/>
    <m/>
    <m/>
    <n v="20030"/>
    <s v="Julie Wee"/>
    <m/>
    <m/>
    <x v="1"/>
    <x v="1"/>
    <m/>
    <m/>
    <m/>
    <m/>
    <n v="0"/>
    <s v="Ingen avgiftsbehandling"/>
    <s v="Betaling: FOTBALL: Klubbdommerregning fra Julie. Fakturanr. OHVJD6YY1646B6."/>
    <n v="-300"/>
    <s v="NOK"/>
    <n v="-300"/>
    <m/>
    <s v="276500.72"/>
  </r>
  <r>
    <n v="935"/>
    <n v="2025"/>
    <s v="kontoregulering"/>
    <d v="2025-05-05T00:00:00"/>
    <m/>
    <x v="39"/>
    <x v="39"/>
    <m/>
    <m/>
    <m/>
    <m/>
    <m/>
    <m/>
    <x v="0"/>
    <x v="0"/>
    <m/>
    <m/>
    <m/>
    <m/>
    <n v="0"/>
    <s v="Ingen avgiftsbehandling"/>
    <s v="kontoregulering"/>
    <n v="-600"/>
    <s v="NOK"/>
    <n v="-600"/>
    <m/>
    <s v="275900.72"/>
  </r>
  <r>
    <n v="1342"/>
    <n v="2025"/>
    <s v="1928 1.jpg"/>
    <d v="2025-05-05T00:00:00"/>
    <m/>
    <x v="39"/>
    <x v="39"/>
    <m/>
    <m/>
    <m/>
    <m/>
    <m/>
    <m/>
    <x v="1"/>
    <x v="1"/>
    <m/>
    <m/>
    <m/>
    <m/>
    <n v="0"/>
    <s v="Ingen avgiftsbehandling"/>
    <s v="1928 1.jpg"/>
    <n v="-731.2"/>
    <s v="NOK"/>
    <n v="-731.2"/>
    <m/>
    <s v="275169.52"/>
  </r>
  <r>
    <n v="1342"/>
    <n v="2025"/>
    <s v="1928 1.jpg"/>
    <d v="2025-05-05T00:00:00"/>
    <m/>
    <x v="39"/>
    <x v="39"/>
    <m/>
    <m/>
    <m/>
    <m/>
    <m/>
    <m/>
    <x v="1"/>
    <x v="1"/>
    <m/>
    <m/>
    <m/>
    <m/>
    <n v="0"/>
    <s v="Ingen avgiftsbehandling"/>
    <s v="1928 1.jpg"/>
    <n v="-5101.0600000000004"/>
    <s v="NOK"/>
    <n v="-5101.0600000000004"/>
    <m/>
    <s v="270068.46"/>
  </r>
  <r>
    <n v="500575"/>
    <n v="2025"/>
    <s v="Direkte betaling med ekstern ID TR466568506 er gjennomført og bokført."/>
    <d v="2025-05-06T00:00:00"/>
    <m/>
    <x v="39"/>
    <x v="39"/>
    <m/>
    <m/>
    <n v="20030"/>
    <s v="Julie Wee"/>
    <m/>
    <m/>
    <x v="1"/>
    <x v="1"/>
    <m/>
    <m/>
    <m/>
    <m/>
    <n v="0"/>
    <s v="Ingen avgiftsbehandling"/>
    <s v="Betaling: FOTBALL: Klubbdommerregning fra Julie. Fakturanr. DHP5IM7WGGTAU4."/>
    <n v="-200"/>
    <s v="NOK"/>
    <n v="-200"/>
    <m/>
    <s v="269868.46"/>
  </r>
  <r>
    <n v="500576"/>
    <n v="2025"/>
    <s v="Direkte betaling med ekstern ID TR466568507 er gjennomført og bokført."/>
    <d v="2025-05-06T00:00:00"/>
    <m/>
    <x v="39"/>
    <x v="39"/>
    <m/>
    <m/>
    <n v="20015"/>
    <s v="Mats Hynne Blakseth"/>
    <m/>
    <m/>
    <x v="1"/>
    <x v="1"/>
    <m/>
    <m/>
    <m/>
    <m/>
    <n v="0"/>
    <s v="Ingen avgiftsbehandling"/>
    <s v="Betaling: FOTBALL: Klubbdommerregning fra Mats. Fakturanr. 8YQLP70KZ8OZ3F."/>
    <n v="-300"/>
    <s v="NOK"/>
    <n v="-300"/>
    <m/>
    <s v="269568.46"/>
  </r>
  <r>
    <n v="935"/>
    <n v="2025"/>
    <s v="kontoregulering"/>
    <d v="2025-05-07T00:00:00"/>
    <m/>
    <x v="39"/>
    <x v="39"/>
    <m/>
    <m/>
    <m/>
    <m/>
    <m/>
    <m/>
    <x v="0"/>
    <x v="0"/>
    <m/>
    <m/>
    <m/>
    <m/>
    <n v="0"/>
    <s v="Ingen avgiftsbehandling"/>
    <s v="kontoregulering"/>
    <n v="159460"/>
    <s v="NOK"/>
    <n v="159460"/>
    <m/>
    <s v="429028.46"/>
  </r>
  <r>
    <n v="935"/>
    <n v="2025"/>
    <s v="kontoregulering"/>
    <d v="2025-05-08T00:00:00"/>
    <m/>
    <x v="39"/>
    <x v="39"/>
    <m/>
    <m/>
    <m/>
    <m/>
    <m/>
    <m/>
    <x v="0"/>
    <x v="0"/>
    <m/>
    <m/>
    <m/>
    <m/>
    <n v="0"/>
    <s v="Ingen avgiftsbehandling"/>
    <s v="kontoregulering"/>
    <n v="7900"/>
    <s v="NOK"/>
    <n v="7900"/>
    <m/>
    <s v="436928.46"/>
  </r>
  <r>
    <n v="945"/>
    <n v="2025"/>
    <n v="1954"/>
    <d v="2025-05-08T00:00:00"/>
    <m/>
    <x v="39"/>
    <x v="39"/>
    <m/>
    <m/>
    <m/>
    <m/>
    <m/>
    <m/>
    <x v="0"/>
    <x v="0"/>
    <m/>
    <m/>
    <m/>
    <m/>
    <n v="0"/>
    <s v="Ingen avgiftsbehandling"/>
    <n v="1954"/>
    <n v="9201.6"/>
    <s v="NOK"/>
    <n v="9201.6"/>
    <m/>
    <s v="446130.06"/>
  </r>
  <r>
    <n v="771"/>
    <n v="2025"/>
    <s v="Fotball nøkkel kiosk"/>
    <d v="2025-05-09T00:00:00"/>
    <m/>
    <x v="39"/>
    <x v="39"/>
    <m/>
    <m/>
    <m/>
    <m/>
    <m/>
    <m/>
    <x v="1"/>
    <x v="1"/>
    <m/>
    <m/>
    <m/>
    <m/>
    <n v="0"/>
    <s v="Ingen avgiftsbehandling"/>
    <s v="Fotball nøkkel kiosk"/>
    <n v="-125"/>
    <s v="NOK"/>
    <n v="-125"/>
    <m/>
    <s v="446005.06"/>
  </r>
  <r>
    <n v="500592"/>
    <n v="2025"/>
    <s v="Direkte betaling med ekstern ID TR469495464 er gjennomført og bokført."/>
    <d v="2025-05-12T00:00:00"/>
    <m/>
    <x v="39"/>
    <x v="39"/>
    <m/>
    <m/>
    <n v="20459"/>
    <s v="bdelmajid Boumessaoud"/>
    <m/>
    <m/>
    <x v="1"/>
    <x v="1"/>
    <m/>
    <m/>
    <m/>
    <m/>
    <n v="0"/>
    <s v="Ingen avgiftsbehandling"/>
    <s v="Betaling: FOTBALL, 4230"/>
    <n v="-1201.8"/>
    <s v="NOK"/>
    <n v="-1201.8"/>
    <m/>
    <s v="444803.26"/>
  </r>
  <r>
    <n v="500594"/>
    <n v="2025"/>
    <s v="Direkte betaling med ekstern ID TR469493823 er gjennomført og bokført."/>
    <d v="2025-05-12T00:00:00"/>
    <m/>
    <x v="39"/>
    <x v="39"/>
    <m/>
    <m/>
    <n v="20453"/>
    <s v="bdulkadir Mohamed Moalim"/>
    <m/>
    <m/>
    <x v="1"/>
    <x v="1"/>
    <m/>
    <m/>
    <m/>
    <m/>
    <n v="0"/>
    <s v="Ingen avgiftsbehandling"/>
    <s v="Betaling: 6x dommer regning FOTBALL. Fakturanr. 03119201010."/>
    <n v="-912.18"/>
    <s v="NOK"/>
    <n v="-912.18"/>
    <m/>
    <s v="443891.08"/>
  </r>
  <r>
    <n v="500595"/>
    <n v="2025"/>
    <s v="Direkte betaling med ekstern ID TR469493824 er gjennomført og bokført."/>
    <d v="2025-05-12T00:00:00"/>
    <m/>
    <x v="39"/>
    <x v="39"/>
    <m/>
    <m/>
    <n v="20383"/>
    <s v="Tarik Rajkovic"/>
    <m/>
    <m/>
    <x v="1"/>
    <x v="1"/>
    <m/>
    <m/>
    <m/>
    <m/>
    <n v="0"/>
    <s v="Ingen avgiftsbehandling"/>
    <s v="Betaling: dommer regning FOTBALL. Fakturanr. 03114301008."/>
    <n v="-774.2"/>
    <s v="NOK"/>
    <n v="-774.2"/>
    <m/>
    <s v="443116.88"/>
  </r>
  <r>
    <n v="500596"/>
    <n v="2025"/>
    <s v="Direkte betaling med ekstern ID TR469493826 er gjennomført og bokført."/>
    <d v="2025-05-12T00:00:00"/>
    <m/>
    <x v="39"/>
    <x v="39"/>
    <m/>
    <m/>
    <n v="20067"/>
    <s v="Fredrik Kristian Lindegaard"/>
    <m/>
    <m/>
    <x v="1"/>
    <x v="1"/>
    <m/>
    <m/>
    <m/>
    <m/>
    <n v="0"/>
    <s v="Ingen avgiftsbehandling"/>
    <s v="Betaling: dommer regning FOTBALL. Fakturanr. 03120701008."/>
    <n v="-976.62"/>
    <s v="NOK"/>
    <n v="-976.62"/>
    <m/>
    <s v="442140.26"/>
  </r>
  <r>
    <n v="500597"/>
    <n v="2025"/>
    <s v="Direkte betaling med ekstern ID TR469495466 er gjennomført og bokført."/>
    <d v="2025-05-12T00:00:00"/>
    <m/>
    <x v="39"/>
    <x v="39"/>
    <m/>
    <m/>
    <n v="20015"/>
    <s v="Mats Hynne Blakseth"/>
    <m/>
    <m/>
    <x v="1"/>
    <x v="1"/>
    <m/>
    <m/>
    <m/>
    <m/>
    <n v="0"/>
    <s v="Ingen avgiftsbehandling"/>
    <s v="Betaling: FOTBALL: Klubbdommerregning fra Mats. Fakturanr. J8YFHKGE92JKVV."/>
    <n v="-300"/>
    <s v="NOK"/>
    <n v="-300"/>
    <m/>
    <s v="441840.26"/>
  </r>
  <r>
    <n v="500598"/>
    <n v="2025"/>
    <s v="Direkte betaling med ekstern ID TR469495467 er gjennomført og bokført."/>
    <d v="2025-05-12T00:00:00"/>
    <m/>
    <x v="39"/>
    <x v="39"/>
    <m/>
    <m/>
    <n v="20249"/>
    <s v="Lars Joakim Aslaksrud"/>
    <m/>
    <m/>
    <x v="1"/>
    <x v="1"/>
    <m/>
    <m/>
    <m/>
    <m/>
    <n v="0"/>
    <s v="Ingen avgiftsbehandling"/>
    <s v="Betaling: FOTBALL: Miljødugnaden 2"/>
    <n v="-94.46"/>
    <s v="NOK"/>
    <n v="-94.46"/>
    <m/>
    <s v="441745.80"/>
  </r>
  <r>
    <n v="500599"/>
    <n v="2025"/>
    <s v="Direkte betaling med ekstern ID TR469495468 er gjennomført og bokført."/>
    <d v="2025-05-12T00:00:00"/>
    <m/>
    <x v="39"/>
    <x v="39"/>
    <m/>
    <m/>
    <n v="20249"/>
    <s v="Lars Joakim Aslaksrud"/>
    <m/>
    <m/>
    <x v="1"/>
    <x v="1"/>
    <m/>
    <m/>
    <m/>
    <m/>
    <n v="0"/>
    <s v="Ingen avgiftsbehandling"/>
    <s v="Betaling: FOTBALL: Utlegg Miljødugnaden"/>
    <n v="-3635.72"/>
    <s v="NOK"/>
    <n v="-3635.72"/>
    <m/>
    <s v="438110.08"/>
  </r>
  <r>
    <n v="500600"/>
    <n v="2025"/>
    <s v="Direkte betaling med ekstern ID TR469495463 er gjennomført og bokført."/>
    <d v="2025-05-12T00:00:00"/>
    <m/>
    <x v="39"/>
    <x v="39"/>
    <m/>
    <m/>
    <n v="20458"/>
    <s v="Eirik Rodriguez Bjerkan"/>
    <m/>
    <m/>
    <x v="1"/>
    <x v="1"/>
    <m/>
    <m/>
    <m/>
    <m/>
    <n v="0"/>
    <s v="Ingen avgiftsbehandling"/>
    <s v="Betaling: FOTBALL, 4230"/>
    <n v="-654.33000000000004"/>
    <s v="NOK"/>
    <n v="-654.33000000000004"/>
    <m/>
    <s v="437455.75"/>
  </r>
  <r>
    <n v="500601"/>
    <n v="2025"/>
    <s v="Direkte betaling med ekstern ID TR469495465 er gjennomført og bokført."/>
    <d v="2025-05-12T00:00:00"/>
    <m/>
    <x v="39"/>
    <x v="39"/>
    <m/>
    <m/>
    <n v="20460"/>
    <s v="Marius Mjøsund Talmo"/>
    <m/>
    <m/>
    <x v="1"/>
    <x v="1"/>
    <m/>
    <m/>
    <m/>
    <m/>
    <n v="0"/>
    <s v="Ingen avgiftsbehandling"/>
    <s v="Betaling: FOTBALL, 4230"/>
    <n v="-479.5"/>
    <s v="NOK"/>
    <n v="-479.5"/>
    <m/>
    <s v="436976.25"/>
  </r>
  <r>
    <n v="500602"/>
    <n v="2025"/>
    <s v="Direkte betaling med ekstern ID TR469493827 er gjennomført og bokført."/>
    <d v="2025-05-12T00:00:00"/>
    <m/>
    <x v="39"/>
    <x v="39"/>
    <m/>
    <m/>
    <n v="20451"/>
    <s v="William Duesund"/>
    <m/>
    <m/>
    <x v="1"/>
    <x v="1"/>
    <m/>
    <m/>
    <m/>
    <m/>
    <n v="0"/>
    <s v="Ingen avgiftsbehandling"/>
    <s v="Betaling: FOTBALL: Klubbdommerregning fra William Duesund"/>
    <n v="-300"/>
    <s v="NOK"/>
    <n v="-300"/>
    <m/>
    <s v="436676.25"/>
  </r>
  <r>
    <n v="500603"/>
    <n v="2025"/>
    <s v="Direkte betaling med ekstern ID TR469493822 er gjennomført og bokført."/>
    <d v="2025-05-12T00:00:00"/>
    <m/>
    <x v="39"/>
    <x v="39"/>
    <m/>
    <m/>
    <n v="20075"/>
    <s v="Elin Kristiansen"/>
    <m/>
    <m/>
    <x v="1"/>
    <x v="1"/>
    <m/>
    <m/>
    <m/>
    <m/>
    <n v="0"/>
    <s v="Ingen avgiftsbehandling"/>
    <s v="Betaling: FOTBALL: Utgifter dugnad fotball"/>
    <n v="-411.3"/>
    <s v="NOK"/>
    <n v="-411.3"/>
    <m/>
    <s v="436264.95"/>
  </r>
  <r>
    <n v="500604"/>
    <n v="2025"/>
    <s v="Direkte betaling med ekstern ID TR469493821 er gjennomført og bokført."/>
    <d v="2025-05-12T00:00:00"/>
    <m/>
    <x v="39"/>
    <x v="39"/>
    <m/>
    <m/>
    <n v="20454"/>
    <s v="Knut Paulsen"/>
    <m/>
    <m/>
    <x v="1"/>
    <x v="1"/>
    <m/>
    <m/>
    <m/>
    <m/>
    <n v="0"/>
    <s v="Ingen avgiftsbehandling"/>
    <s v="Betaling: 6x dommer regning FOTBALL. Fakturanr. 03113201015."/>
    <n v="-722.96"/>
    <s v="NOK"/>
    <n v="-722.96"/>
    <m/>
    <s v="435541.99"/>
  </r>
  <r>
    <n v="500605"/>
    <n v="2025"/>
    <s v="Direkte betaling med ekstern ID TR469493825 er gjennomført og bokført."/>
    <d v="2025-05-12T00:00:00"/>
    <m/>
    <x v="39"/>
    <x v="39"/>
    <m/>
    <m/>
    <n v="20455"/>
    <s v="Fredrik Taule"/>
    <m/>
    <m/>
    <x v="1"/>
    <x v="1"/>
    <m/>
    <m/>
    <m/>
    <m/>
    <n v="0"/>
    <s v="Ingen avgiftsbehandling"/>
    <s v="Betaling: dommer regning FOTBALL. Fakturanr. 03119401014."/>
    <n v="-987"/>
    <s v="NOK"/>
    <n v="-987"/>
    <m/>
    <s v="434554.99"/>
  </r>
  <r>
    <n v="500606"/>
    <n v="2025"/>
    <s v="Direkte betaling med ekstern ID TR469493828 er gjennomført og bokført."/>
    <d v="2025-05-12T00:00:00"/>
    <m/>
    <x v="39"/>
    <x v="39"/>
    <m/>
    <m/>
    <n v="20017"/>
    <s v="Max Myklagard"/>
    <m/>
    <m/>
    <x v="1"/>
    <x v="1"/>
    <m/>
    <m/>
    <m/>
    <m/>
    <n v="0"/>
    <s v="Ingen avgiftsbehandling"/>
    <s v="Betaling: dommer regning FOTBALL"/>
    <n v="-713.6"/>
    <s v="NOK"/>
    <n v="-713.6"/>
    <m/>
    <s v="433841.39"/>
  </r>
  <r>
    <n v="500609"/>
    <n v="2025"/>
    <s v="Direkte betaling med ekstern ID TR469495469 er gjennomført og bokført."/>
    <d v="2025-05-14T00:00:00"/>
    <m/>
    <x v="39"/>
    <x v="39"/>
    <m/>
    <m/>
    <n v="20015"/>
    <s v="Mats Hynne Blakseth"/>
    <m/>
    <m/>
    <x v="1"/>
    <x v="1"/>
    <m/>
    <m/>
    <m/>
    <m/>
    <n v="0"/>
    <s v="Ingen avgiftsbehandling"/>
    <s v="Betaling: FOTBALL: Klubbdommerregning fra Mats. Fakturanr. 1GS8P1UE6Z94ZG."/>
    <n v="-300"/>
    <s v="NOK"/>
    <n v="-300"/>
    <m/>
    <s v="433541.39"/>
  </r>
  <r>
    <n v="500610"/>
    <n v="2025"/>
    <s v="Direkte betaling med ekstern ID TR470469381 er gjennomført og bokført."/>
    <d v="2025-05-14T00:00:00"/>
    <m/>
    <x v="39"/>
    <x v="39"/>
    <m/>
    <m/>
    <n v="20060"/>
    <s v="NFF Oslo"/>
    <m/>
    <m/>
    <x v="1"/>
    <x v="1"/>
    <m/>
    <m/>
    <m/>
    <m/>
    <n v="0"/>
    <s v="Ingen avgiftsbehandling"/>
    <s v="Betaling: Faktura nummer 018990 fra NFF Oslo dommerkurs. Fakturanr. 018990."/>
    <n v="-1150"/>
    <s v="NOK"/>
    <n v="-1150"/>
    <m/>
    <s v="432391.39"/>
  </r>
  <r>
    <n v="500611"/>
    <n v="2025"/>
    <s v="Direkte betaling med ekstern ID TR470469379 er gjennomført og bokført."/>
    <d v="2025-05-14T00:00:00"/>
    <m/>
    <x v="39"/>
    <x v="39"/>
    <m/>
    <m/>
    <n v="20239"/>
    <s v="Jonathan Duesund"/>
    <m/>
    <m/>
    <x v="1"/>
    <x v="1"/>
    <m/>
    <m/>
    <m/>
    <m/>
    <n v="0"/>
    <s v="Ingen avgiftsbehandling"/>
    <s v="Betaling: FOTBALL: Klubbdommerregning fra Jonathan. Fakturanr. 6KCP5LQJL7DIF5."/>
    <n v="-200"/>
    <s v="NOK"/>
    <n v="-200"/>
    <m/>
    <s v="432191.39"/>
  </r>
  <r>
    <n v="500612"/>
    <n v="2025"/>
    <s v="Direkte betaling med ekstern ID TR470469380 er gjennomført og bokført."/>
    <d v="2025-05-14T00:00:00"/>
    <m/>
    <x v="39"/>
    <x v="39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TH4SYUZU1OCKKO."/>
    <n v="-200"/>
    <s v="NOK"/>
    <n v="-200"/>
    <m/>
    <s v="431991.39"/>
  </r>
  <r>
    <n v="841"/>
    <n v="2025"/>
    <s v="Av bilag 1928, overgang"/>
    <d v="2025-05-15T00:00:00"/>
    <m/>
    <x v="39"/>
    <x v="39"/>
    <m/>
    <m/>
    <m/>
    <m/>
    <m/>
    <s v="Sofi Kulvik"/>
    <x v="1"/>
    <x v="1"/>
    <m/>
    <m/>
    <m/>
    <m/>
    <n v="0"/>
    <s v="Ingen avgiftsbehandling"/>
    <s v="Av bilag 1928, overgang"/>
    <n v="-600"/>
    <s v="NOK"/>
    <n v="-600"/>
    <m/>
    <s v="431391.39"/>
  </r>
  <r>
    <n v="500619"/>
    <n v="2025"/>
    <s v="Direkte betaling med ekstern ID TR470822189 er gjennomført og bokført."/>
    <d v="2025-05-15T00:00:00"/>
    <m/>
    <x v="39"/>
    <x v="39"/>
    <m/>
    <m/>
    <n v="20067"/>
    <s v="Fredrik Kristian Lindegaard"/>
    <m/>
    <m/>
    <x v="1"/>
    <x v="1"/>
    <m/>
    <m/>
    <m/>
    <m/>
    <n v="0"/>
    <s v="Ingen avgiftsbehandling"/>
    <s v="Betaling: FOTBALL 4230"/>
    <n v="-976.62"/>
    <s v="NOK"/>
    <n v="-976.62"/>
    <m/>
    <s v="430414.77"/>
  </r>
  <r>
    <n v="500620"/>
    <n v="2025"/>
    <s v="Direkte betaling med ekstern ID TR470822190 er gjennomført og bokført."/>
    <d v="2025-05-15T00:00:00"/>
    <m/>
    <x v="39"/>
    <x v="39"/>
    <m/>
    <m/>
    <n v="20465"/>
    <s v="Berat Keser"/>
    <m/>
    <m/>
    <x v="1"/>
    <x v="1"/>
    <m/>
    <m/>
    <m/>
    <m/>
    <n v="0"/>
    <s v="Ingen avgiftsbehandling"/>
    <s v="Betaling: FOTBALL 4230. Fakturanr. 03119401019."/>
    <n v="-1060.57"/>
    <s v="NOK"/>
    <n v="-1060.57"/>
    <m/>
    <s v="429354.20"/>
  </r>
  <r>
    <n v="500621"/>
    <n v="2025"/>
    <s v="Direkte betaling med ekstern ID TR470822191 er gjennomført og bokført."/>
    <d v="2025-05-15T00:00:00"/>
    <m/>
    <x v="39"/>
    <x v="39"/>
    <m/>
    <m/>
    <n v="20466"/>
    <s v="Jonas Leirvik"/>
    <m/>
    <m/>
    <x v="1"/>
    <x v="1"/>
    <m/>
    <m/>
    <m/>
    <m/>
    <n v="0"/>
    <s v="Ingen avgiftsbehandling"/>
    <s v="Betaling: FOTBALL 4230"/>
    <n v="-376.3"/>
    <s v="NOK"/>
    <n v="-376.3"/>
    <m/>
    <s v="428977.90"/>
  </r>
  <r>
    <n v="500624"/>
    <n v="2025"/>
    <s v="Direkte betaling med ekstern ID TR469495470 er gjennomført og bokført."/>
    <d v="2025-05-16T00:00:00"/>
    <m/>
    <x v="39"/>
    <x v="39"/>
    <m/>
    <m/>
    <n v="20030"/>
    <s v="Julie Wee"/>
    <m/>
    <m/>
    <x v="1"/>
    <x v="1"/>
    <m/>
    <m/>
    <m/>
    <m/>
    <n v="0"/>
    <s v="Ingen avgiftsbehandling"/>
    <s v="Betaling: FOTBALL: Klubbdommerregning fra Julie. Fakturanr. 1PVBMX08RFROQ4."/>
    <n v="-200"/>
    <s v="NOK"/>
    <n v="-200"/>
    <m/>
    <s v="428777.90"/>
  </r>
  <r>
    <n v="500627"/>
    <n v="2025"/>
    <s v="Direkte betaling med ekstern ID TR470469382 er gjennomført og bokført."/>
    <d v="2025-05-16T00:00:00"/>
    <m/>
    <x v="39"/>
    <x v="39"/>
    <m/>
    <m/>
    <n v="20033"/>
    <s v="Norgesgruppen ASA"/>
    <m/>
    <m/>
    <x v="1"/>
    <x v="1"/>
    <m/>
    <m/>
    <m/>
    <m/>
    <n v="0"/>
    <s v="Ingen avgiftsbehandling"/>
    <s v="Betaling: FOTBALL: Regning 01506038. Fakturanr. 01506038."/>
    <n v="-1588.35"/>
    <s v="NOK"/>
    <n v="-1588.35"/>
    <m/>
    <s v="427189.55"/>
  </r>
  <r>
    <n v="935"/>
    <n v="2025"/>
    <s v="kontoregulering"/>
    <d v="2025-05-19T00:00:00"/>
    <m/>
    <x v="39"/>
    <x v="39"/>
    <m/>
    <m/>
    <m/>
    <m/>
    <m/>
    <m/>
    <x v="0"/>
    <x v="0"/>
    <m/>
    <m/>
    <m/>
    <m/>
    <n v="0"/>
    <s v="Ingen avgiftsbehandling"/>
    <s v="kontoregulering"/>
    <n v="48135"/>
    <s v="NOK"/>
    <n v="48135"/>
    <m/>
    <s v="475324.55"/>
  </r>
  <r>
    <n v="500629"/>
    <n v="2025"/>
    <s v="Direkte betaling med ekstern ID TR470537189 er gjennomført og bokført."/>
    <d v="2025-05-20T00:00:00"/>
    <m/>
    <x v="39"/>
    <x v="39"/>
    <m/>
    <m/>
    <n v="20437"/>
    <s v="Aksel Irgens"/>
    <m/>
    <m/>
    <x v="1"/>
    <x v="1"/>
    <m/>
    <m/>
    <m/>
    <m/>
    <n v="0"/>
    <s v="Ingen avgiftsbehandling"/>
    <s v="Betaling: FOTBALL: Klubbdommerregning fra Aksel Irgens. Fakturanr. C4ZJ20S5JVET89."/>
    <n v="-200"/>
    <s v="NOK"/>
    <n v="-200"/>
    <m/>
    <s v="475124.55"/>
  </r>
  <r>
    <n v="500630"/>
    <n v="2025"/>
    <s v="Direkte betaling med ekstern ID TR470537190 er gjennomført og bokført."/>
    <d v="2025-05-20T00:00:00"/>
    <m/>
    <x v="39"/>
    <x v="39"/>
    <m/>
    <m/>
    <n v="20030"/>
    <s v="Julie Wee"/>
    <m/>
    <m/>
    <x v="1"/>
    <x v="1"/>
    <m/>
    <m/>
    <m/>
    <m/>
    <n v="0"/>
    <s v="Ingen avgiftsbehandling"/>
    <s v="Betaling: FOTBALL: Klubbdommerregning fra Julie. Fakturanr. XB5S77JVXW8BEO."/>
    <n v="-300"/>
    <s v="NOK"/>
    <n v="-300"/>
    <m/>
    <s v="474824.55"/>
  </r>
  <r>
    <n v="500633"/>
    <n v="2025"/>
    <s v="Direkte betaling med ekstern ID TR470469383 er gjennomført og bokført."/>
    <d v="2025-05-20T00:00:00"/>
    <m/>
    <x v="39"/>
    <x v="39"/>
    <m/>
    <m/>
    <n v="20449"/>
    <s v="PROFILSPORT AS"/>
    <m/>
    <m/>
    <x v="1"/>
    <x v="1"/>
    <m/>
    <m/>
    <m/>
    <m/>
    <n v="0"/>
    <s v="Ingen avgiftsbehandling"/>
    <s v="Betaling: Faktura nummer 300679 fra PROFILSPORT AS. Fakturanr. 300679."/>
    <n v="-400"/>
    <s v="NOK"/>
    <n v="-400"/>
    <m/>
    <s v="474424.55"/>
  </r>
  <r>
    <n v="500635"/>
    <n v="2025"/>
    <s v="Direkte betaling med ekstern ID TR471202601 er gjennomført og bokført."/>
    <d v="2025-05-22T00:00:00"/>
    <m/>
    <x v="39"/>
    <x v="39"/>
    <m/>
    <m/>
    <n v="20030"/>
    <s v="Julie Wee"/>
    <m/>
    <m/>
    <x v="1"/>
    <x v="1"/>
    <m/>
    <m/>
    <m/>
    <m/>
    <n v="0"/>
    <s v="Ingen avgiftsbehandling"/>
    <s v="Betaling: FOTBALL: Klubbdommerregning fra Julie. Fakturanr. NL03GJ9NGFVZAX."/>
    <n v="-200"/>
    <s v="NOK"/>
    <n v="-200"/>
    <m/>
    <s v="474224.55"/>
  </r>
  <r>
    <n v="500636"/>
    <n v="2025"/>
    <s v="Direkte betaling med ekstern ID TR470537191 er gjennomført og bokført."/>
    <d v="2025-05-23T00:00:00"/>
    <m/>
    <x v="39"/>
    <x v="39"/>
    <m/>
    <m/>
    <n v="20089"/>
    <s v="Advokatfirmaet Justad Johnsen"/>
    <m/>
    <m/>
    <x v="1"/>
    <x v="1"/>
    <m/>
    <m/>
    <m/>
    <m/>
    <n v="0"/>
    <s v="Ingen avgiftsbehandling"/>
    <s v="Betaling: FOTBALL: Faktura april. Fakturanr. 225."/>
    <n v="-71718.75"/>
    <s v="NOK"/>
    <n v="-71718.75"/>
    <m/>
    <s v="402505.80"/>
  </r>
  <r>
    <n v="896"/>
    <n v="2025"/>
    <s v="Fotball av bilag - Elektronisk overgang"/>
    <d v="2025-05-24T00:00:00"/>
    <m/>
    <x v="39"/>
    <x v="39"/>
    <m/>
    <m/>
    <m/>
    <m/>
    <m/>
    <m/>
    <x v="1"/>
    <x v="1"/>
    <m/>
    <m/>
    <m/>
    <m/>
    <n v="0"/>
    <s v="Ingen avgiftsbehandling"/>
    <s v="Fotball av bilag - Elektronisk overgang"/>
    <n v="-600"/>
    <s v="NOK"/>
    <n v="-600"/>
    <m/>
    <s v="401905.80"/>
  </r>
  <r>
    <n v="500637"/>
    <n v="2025"/>
    <s v="Direkte betaling med ekstern ID TR473351097 er gjennomført og bokført."/>
    <d v="2025-05-26T00:00:00"/>
    <m/>
    <x v="39"/>
    <x v="39"/>
    <m/>
    <m/>
    <n v="20030"/>
    <s v="Julie Wee"/>
    <m/>
    <m/>
    <x v="1"/>
    <x v="1"/>
    <m/>
    <m/>
    <m/>
    <m/>
    <n v="0"/>
    <s v="Ingen avgiftsbehandling"/>
    <s v="Betaling: FOTBALL: Klubbdommerregning fra Julie. Fakturanr. NMUCKMJB4UBX6U."/>
    <n v="-300"/>
    <s v="NOK"/>
    <n v="-300"/>
    <m/>
    <s v="401605.80"/>
  </r>
  <r>
    <n v="500638"/>
    <n v="2025"/>
    <s v="Direkte betaling med ekstern ID TR466568508 er gjennomført og bokført."/>
    <d v="2025-05-26T00:00:00"/>
    <m/>
    <x v="39"/>
    <x v="39"/>
    <m/>
    <m/>
    <n v="20059"/>
    <s v="Sport Holding Retail AS - avd Bekkestua"/>
    <m/>
    <m/>
    <x v="1"/>
    <x v="1"/>
    <m/>
    <m/>
    <m/>
    <m/>
    <n v="0"/>
    <s v="Ingen avgiftsbehandling"/>
    <s v="Betaling: Faktura nummer 11365001754 fra Sport Holding Retail AS - avd Bekkestua. Fakturanr. 11365001754."/>
    <n v="-2729"/>
    <s v="NOK"/>
    <n v="-2729"/>
    <m/>
    <s v="398876.80"/>
  </r>
  <r>
    <n v="500639"/>
    <n v="2025"/>
    <s v="Direkte betaling med ekstern ID TR470469384 er gjennomført og bokført."/>
    <d v="2025-05-26T00:00:00"/>
    <m/>
    <x v="39"/>
    <x v="39"/>
    <m/>
    <m/>
    <n v="20094"/>
    <s v="Bærum Kommune"/>
    <m/>
    <m/>
    <x v="0"/>
    <x v="0"/>
    <m/>
    <m/>
    <m/>
    <m/>
    <n v="0"/>
    <s v="Ingen avgiftsbehandling"/>
    <s v="Betaling: Faktura nummer 70574206 fra Bærum Kommune. Faktura nummer 70574206 fra Bærum Kommune. Fakturanr. 70574206."/>
    <n v="-17666.400000000001"/>
    <s v="NOK"/>
    <n v="-17666.400000000001"/>
    <m/>
    <s v="381210.40"/>
  </r>
  <r>
    <n v="500640"/>
    <n v="2025"/>
    <s v="Direkte betaling med ekstern ID TR473350831 er gjennomført og bokført."/>
    <d v="2025-05-26T00:00:00"/>
    <m/>
    <x v="39"/>
    <x v="39"/>
    <m/>
    <m/>
    <n v="20014"/>
    <s v="Glenn Olav Nordgaard"/>
    <m/>
    <m/>
    <x v="1"/>
    <x v="1"/>
    <m/>
    <m/>
    <m/>
    <m/>
    <n v="0"/>
    <s v="Ingen avgiftsbehandling"/>
    <s v="Betaling: FOTBALL"/>
    <n v="-1133.05"/>
    <s v="NOK"/>
    <n v="-1133.05"/>
    <m/>
    <s v="380077.35"/>
  </r>
  <r>
    <n v="500641"/>
    <n v="2025"/>
    <s v="Direkte betaling med ekstern ID TR473350832 er gjennomført og bokført."/>
    <d v="2025-05-26T00:00:00"/>
    <m/>
    <x v="39"/>
    <x v="39"/>
    <m/>
    <m/>
    <n v="20199"/>
    <s v="Othilie Benneche"/>
    <m/>
    <m/>
    <x v="1"/>
    <x v="1"/>
    <m/>
    <m/>
    <m/>
    <m/>
    <n v="0"/>
    <s v="Ingen avgiftsbehandling"/>
    <s v="Betaling: FOTBALL"/>
    <n v="-607.54"/>
    <s v="NOK"/>
    <n v="-607.54"/>
    <m/>
    <s v="379469.81"/>
  </r>
  <r>
    <n v="500642"/>
    <n v="2025"/>
    <s v="Direkte betaling med ekstern ID TR473350833 er gjennomført og bokført."/>
    <d v="2025-05-26T00:00:00"/>
    <m/>
    <x v="39"/>
    <x v="39"/>
    <m/>
    <m/>
    <n v="20468"/>
    <s v="Furkan Keser"/>
    <m/>
    <m/>
    <x v="1"/>
    <x v="1"/>
    <m/>
    <m/>
    <m/>
    <m/>
    <n v="0"/>
    <s v="Ingen avgiftsbehandling"/>
    <s v="Betaling: FOTBALL"/>
    <n v="-710.88"/>
    <s v="NOK"/>
    <n v="-710.88"/>
    <m/>
    <s v="378758.93"/>
  </r>
  <r>
    <n v="500643"/>
    <n v="2025"/>
    <s v="Direkte betaling med ekstern ID TR473351098 er gjennomført og bokført."/>
    <d v="2025-05-26T00:00:00"/>
    <m/>
    <x v="39"/>
    <x v="39"/>
    <m/>
    <m/>
    <n v="20437"/>
    <s v="Aksel Irgens"/>
    <m/>
    <m/>
    <x v="1"/>
    <x v="1"/>
    <m/>
    <m/>
    <m/>
    <m/>
    <n v="0"/>
    <s v="Ingen avgiftsbehandling"/>
    <s v="Betaling: Fwd: Klubbdommerregning fra Aksel Irgens. Fakturanr. 8FQNUPQVCZLNR3."/>
    <n v="-200"/>
    <s v="NOK"/>
    <n v="-200"/>
    <m/>
    <s v="378558.93"/>
  </r>
  <r>
    <n v="500644"/>
    <n v="2025"/>
    <s v="Direkte betaling med ekstern ID TR473351096 er gjennomført og bokført."/>
    <d v="2025-05-26T00:00:00"/>
    <m/>
    <x v="39"/>
    <x v="39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T83CS5G7XM4093."/>
    <n v="-300"/>
    <s v="NOK"/>
    <n v="-300"/>
    <m/>
    <s v="378258.93"/>
  </r>
  <r>
    <n v="500646"/>
    <n v="2025"/>
    <s v="Direkte betaling med ekstern ID TR473350834 er gjennomført og bokført."/>
    <d v="2025-05-27T00:00:00"/>
    <m/>
    <x v="39"/>
    <x v="39"/>
    <m/>
    <m/>
    <n v="20030"/>
    <s v="Julie Wee"/>
    <m/>
    <m/>
    <x v="1"/>
    <x v="1"/>
    <m/>
    <m/>
    <m/>
    <m/>
    <n v="0"/>
    <s v="Ingen avgiftsbehandling"/>
    <s v="Betaling: FOTBALL: Klubbdommerregning fra Julie"/>
    <n v="-200"/>
    <s v="NOK"/>
    <n v="-200"/>
    <m/>
    <s v="378058.93"/>
  </r>
  <r>
    <n v="500647"/>
    <n v="2025"/>
    <s v="Direkte betaling med ekstern ID TR473350835 er gjennomført og bokført."/>
    <d v="2025-05-27T00:00:00"/>
    <m/>
    <x v="39"/>
    <x v="39"/>
    <m/>
    <m/>
    <n v="20030"/>
    <s v="Julie Wee"/>
    <m/>
    <m/>
    <x v="1"/>
    <x v="1"/>
    <m/>
    <m/>
    <m/>
    <m/>
    <n v="0"/>
    <s v="Ingen avgiftsbehandling"/>
    <s v="Betaling: FOTBALL: Klubbdommerregning fra Julie. Fakturanr. XH57HP4UCEAQ70."/>
    <n v="-200"/>
    <s v="NOK"/>
    <n v="-200"/>
    <m/>
    <s v="377858.93"/>
  </r>
  <r>
    <n v="500648"/>
    <n v="2025"/>
    <s v="Direkte betaling med ekstern ID TR470822192 er gjennomført og bokført."/>
    <d v="2025-05-28T00:00:00"/>
    <m/>
    <x v="39"/>
    <x v="39"/>
    <m/>
    <m/>
    <n v="20462"/>
    <s v="GUI Sportsklubb"/>
    <m/>
    <m/>
    <x v="1"/>
    <x v="1"/>
    <m/>
    <m/>
    <m/>
    <m/>
    <n v="0"/>
    <s v="Ingen avgiftsbehandling"/>
    <s v="Betaling: Faktura nummer 2166 fra GUI Sportsklubb. Fakturanr. 2166."/>
    <n v="-841.39"/>
    <s v="NOK"/>
    <n v="-841.39"/>
    <m/>
    <s v="377017.54"/>
  </r>
  <r>
    <n v="500649"/>
    <n v="2025"/>
    <s v="Direkte betaling med ekstern ID TR473350836 er gjennomført og bokført."/>
    <d v="2025-05-28T00:00:00"/>
    <m/>
    <x v="39"/>
    <x v="39"/>
    <m/>
    <m/>
    <n v="20015"/>
    <s v="Mats Hynne Blakseth"/>
    <m/>
    <m/>
    <x v="1"/>
    <x v="1"/>
    <m/>
    <m/>
    <m/>
    <m/>
    <n v="0"/>
    <s v="Ingen avgiftsbehandling"/>
    <s v="Betaling: FOTBALL: Klubbdommerregning fra Mats. Fakturanr. OELJLAD4603ZQ5."/>
    <n v="-300"/>
    <s v="NOK"/>
    <n v="-300"/>
    <m/>
    <s v="376717.54"/>
  </r>
  <r>
    <n v="1052"/>
    <n v="2025"/>
    <s v="Betaling: Faktura nummer 1130 til Gui Sportsklubb (10080)"/>
    <d v="2025-05-28T00:00:00"/>
    <m/>
    <x v="39"/>
    <x v="39"/>
    <n v="10080"/>
    <s v="Gui Sportsklubb"/>
    <m/>
    <m/>
    <m/>
    <s v="Sofi Kulvik"/>
    <x v="1"/>
    <x v="1"/>
    <m/>
    <m/>
    <m/>
    <m/>
    <n v="0"/>
    <s v="Ingen avgiftsbehandling"/>
    <s v="Betaling: Faktura nummer 1130 til Gui Sportsklubb (10080)"/>
    <n v="188.15"/>
    <s v="NOK"/>
    <n v="188.15"/>
    <m/>
    <s v="376905.69"/>
  </r>
  <r>
    <n v="500650"/>
    <n v="2025"/>
    <s v="Direkte betaling med ekstern ID TR474749768 er gjennomført og bokført."/>
    <d v="2025-05-30T00:00:00"/>
    <m/>
    <x v="39"/>
    <x v="39"/>
    <m/>
    <m/>
    <n v="20201"/>
    <s v="Vegard Storvik"/>
    <m/>
    <m/>
    <x v="1"/>
    <x v="1"/>
    <m/>
    <m/>
    <m/>
    <m/>
    <n v="0"/>
    <s v="Ingen avgiftsbehandling"/>
    <s v="Betaling: FOTBALL: Dommerregning med ID 417587 / 409778 mottatt fra innsender"/>
    <n v="-978.29"/>
    <s v="NOK"/>
    <n v="-978.29"/>
    <m/>
    <s v="375927.40"/>
  </r>
  <r>
    <n v="500651"/>
    <n v="2025"/>
    <s v="Direkte betaling med ekstern ID TR474749769 er gjennomført og bokført."/>
    <d v="2025-05-30T00:00:00"/>
    <m/>
    <x v="39"/>
    <x v="39"/>
    <m/>
    <m/>
    <n v="20225"/>
    <s v="Vehbi Lajqi"/>
    <m/>
    <m/>
    <x v="1"/>
    <x v="1"/>
    <m/>
    <m/>
    <m/>
    <m/>
    <n v="0"/>
    <s v="Ingen avgiftsbehandling"/>
    <s v="Betaling: FOTBALL: Dommerregning med ID 418517 / 410700 mottatt fra innsender"/>
    <n v="-1136.07"/>
    <s v="NOK"/>
    <n v="-1136.07"/>
    <m/>
    <s v="374791.33"/>
  </r>
  <r>
    <n v="500657"/>
    <n v="2025"/>
    <s v="Direkte betaling med ekstern ID TR474749767 er gjennomført og bokført."/>
    <d v="2025-05-30T00:00:00"/>
    <m/>
    <x v="39"/>
    <x v="39"/>
    <m/>
    <m/>
    <n v="20477"/>
    <s v="Turgay Erkiran"/>
    <m/>
    <m/>
    <x v="1"/>
    <x v="1"/>
    <m/>
    <m/>
    <m/>
    <m/>
    <n v="0"/>
    <s v="Ingen avgiftsbehandling"/>
    <s v="Betaling: FOTBALLDommerregning med ID 418481 / 410664 mottatt fra innsender"/>
    <n v="-710.35"/>
    <s v="NOK"/>
    <n v="-710.35"/>
    <m/>
    <s v="374080.98"/>
  </r>
  <r>
    <n v="986"/>
    <n v="2025"/>
    <s v="G2017 utstyr"/>
    <d v="2025-05-30T00:00:00"/>
    <m/>
    <x v="39"/>
    <x v="39"/>
    <m/>
    <m/>
    <m/>
    <m/>
    <m/>
    <m/>
    <x v="1"/>
    <x v="1"/>
    <m/>
    <m/>
    <m/>
    <m/>
    <n v="0"/>
    <s v="Ingen avgiftsbehandling"/>
    <s v="G2017 utstyr"/>
    <n v="840"/>
    <s v="NOK"/>
    <n v="840"/>
    <m/>
    <s v="374920.98"/>
  </r>
  <r>
    <n v="500660"/>
    <n v="2025"/>
    <s v="Direkte betaling med ekstern ID TR474749770 er gjennomført og bokført."/>
    <d v="2025-06-02T00:00:00"/>
    <m/>
    <x v="39"/>
    <x v="39"/>
    <m/>
    <m/>
    <n v="20451"/>
    <s v="William Duesund"/>
    <m/>
    <m/>
    <x v="1"/>
    <x v="1"/>
    <m/>
    <m/>
    <m/>
    <m/>
    <n v="0"/>
    <s v="Ingen avgiftsbehandling"/>
    <s v="Betaling: FOTBALL: Klubbdommerregning fra William Duesund"/>
    <n v="-300"/>
    <s v="NOK"/>
    <n v="-300"/>
    <m/>
    <s v="374620.98"/>
  </r>
  <r>
    <n v="1148"/>
    <n v="2025"/>
    <s v="kontoreguleringer"/>
    <d v="2025-06-02T00:00:00"/>
    <m/>
    <x v="39"/>
    <x v="39"/>
    <m/>
    <m/>
    <m/>
    <m/>
    <m/>
    <m/>
    <x v="0"/>
    <x v="0"/>
    <m/>
    <m/>
    <m/>
    <m/>
    <n v="0"/>
    <s v="Ingen avgiftsbehandling"/>
    <s v="kontoreguleringer"/>
    <n v="132896"/>
    <s v="NOK"/>
    <n v="132896"/>
    <m/>
    <s v="507516.98"/>
  </r>
  <r>
    <n v="1148"/>
    <n v="2025"/>
    <s v="kontoreguleringer"/>
    <d v="2025-06-02T00:00:00"/>
    <m/>
    <x v="39"/>
    <x v="39"/>
    <m/>
    <m/>
    <m/>
    <m/>
    <m/>
    <m/>
    <x v="0"/>
    <x v="0"/>
    <m/>
    <m/>
    <m/>
    <m/>
    <n v="0"/>
    <s v="Ingen avgiftsbehandling"/>
    <s v="kontoreguleringer"/>
    <n v="-34099.51"/>
    <s v="NOK"/>
    <n v="-34099.51"/>
    <m/>
    <s v="473417.47"/>
  </r>
  <r>
    <n v="1148"/>
    <n v="2025"/>
    <s v="kontoreguleringer"/>
    <d v="2025-06-02T00:00:00"/>
    <m/>
    <x v="39"/>
    <x v="39"/>
    <m/>
    <m/>
    <m/>
    <m/>
    <m/>
    <m/>
    <x v="0"/>
    <x v="0"/>
    <m/>
    <m/>
    <m/>
    <m/>
    <n v="0"/>
    <s v="Ingen avgiftsbehandling"/>
    <s v="kontoreguleringer"/>
    <n v="-1381.87"/>
    <s v="NOK"/>
    <n v="-1381.87"/>
    <m/>
    <s v="472035.60"/>
  </r>
  <r>
    <n v="500746"/>
    <n v="2025"/>
    <s v="Direkte betaling med ekstern ID TR470469385 er gjennomført og bokført."/>
    <d v="2025-06-04T00:00:00"/>
    <m/>
    <x v="39"/>
    <x v="39"/>
    <m/>
    <m/>
    <n v="20059"/>
    <s v="Sport Holding Retail AS - avd Bekkestua"/>
    <m/>
    <m/>
    <x v="1"/>
    <x v="1"/>
    <m/>
    <m/>
    <m/>
    <m/>
    <n v="0"/>
    <s v="Ingen avgiftsbehandling"/>
    <s v="Betaling: Faktura nummer 11365001762 fra Sport Holding Retail AS - avd Bekkestua. Fakturanr. 11365001762."/>
    <n v="-12958"/>
    <s v="NOK"/>
    <n v="-12958"/>
    <m/>
    <s v="459077.60"/>
  </r>
  <r>
    <n v="989"/>
    <n v="2025"/>
    <s v="FIKS - Elektronisk overgang av bilag 1928"/>
    <d v="2025-06-06T00:00:00"/>
    <m/>
    <x v="39"/>
    <x v="39"/>
    <m/>
    <m/>
    <m/>
    <m/>
    <m/>
    <m/>
    <x v="1"/>
    <x v="1"/>
    <m/>
    <m/>
    <m/>
    <m/>
    <n v="0"/>
    <s v="Ingen avgiftsbehandling"/>
    <s v="FIKS - Elektronisk overgang av bilag 1928"/>
    <n v="-600"/>
    <s v="NOK"/>
    <n v="-600"/>
    <m/>
    <s v="458477.60"/>
  </r>
  <r>
    <n v="992"/>
    <n v="2025"/>
    <s v="Av bilag 1928"/>
    <d v="2025-06-06T00:00:00"/>
    <m/>
    <x v="39"/>
    <x v="39"/>
    <m/>
    <m/>
    <m/>
    <m/>
    <m/>
    <s v="Sofi Kulvik"/>
    <x v="1"/>
    <x v="1"/>
    <m/>
    <m/>
    <m/>
    <m/>
    <n v="0"/>
    <s v="Ingen avgiftsbehandling"/>
    <s v="Av bilag 1928"/>
    <n v="-901.5"/>
    <s v="NOK"/>
    <n v="-901.5"/>
    <m/>
    <s v="457576.10"/>
  </r>
  <r>
    <n v="994"/>
    <n v="2025"/>
    <s v="G2016, 4999"/>
    <d v="2025-06-06T00:00:00"/>
    <m/>
    <x v="39"/>
    <x v="39"/>
    <m/>
    <m/>
    <m/>
    <m/>
    <m/>
    <m/>
    <x v="0"/>
    <x v="0"/>
    <m/>
    <m/>
    <m/>
    <m/>
    <n v="0"/>
    <s v="Ingen avgiftsbehandling"/>
    <s v="G2016, 4999"/>
    <n v="420"/>
    <s v="NOK"/>
    <n v="420"/>
    <m/>
    <s v="457996.10"/>
  </r>
  <r>
    <n v="500747"/>
    <n v="2025"/>
    <s v="Direkte betaling med ekstern ID TR476980463 er gjennomført og bokført."/>
    <d v="2025-06-06T00:00:00"/>
    <m/>
    <x v="39"/>
    <x v="39"/>
    <m/>
    <m/>
    <n v="20139"/>
    <s v="Fehd El Hour"/>
    <m/>
    <m/>
    <x v="1"/>
    <x v="1"/>
    <m/>
    <m/>
    <m/>
    <m/>
    <n v="0"/>
    <s v="Ingen avgiftsbehandling"/>
    <s v="Betaling: dommer regning FOTBALL"/>
    <n v="-529.26"/>
    <s v="NOK"/>
    <n v="-529.26"/>
    <m/>
    <s v="457466.84"/>
  </r>
  <r>
    <n v="500748"/>
    <n v="2025"/>
    <s v="Direkte betaling med ekstern ID TR476980460 er gjennomført og bokført."/>
    <d v="2025-06-06T00:00:00"/>
    <m/>
    <x v="39"/>
    <x v="39"/>
    <m/>
    <m/>
    <n v="20480"/>
    <s v="Frode Mølmen Nilsen"/>
    <m/>
    <m/>
    <x v="1"/>
    <x v="1"/>
    <m/>
    <m/>
    <m/>
    <m/>
    <n v="0"/>
    <s v="Ingen avgiftsbehandling"/>
    <s v="Betaling: dommer regning FOTBALL"/>
    <n v="-621.98"/>
    <s v="NOK"/>
    <n v="-621.98"/>
    <m/>
    <s v="456844.86"/>
  </r>
  <r>
    <n v="500749"/>
    <n v="2025"/>
    <s v="Direkte betaling med ekstern ID TR476980461 er gjennomført og bokført."/>
    <d v="2025-06-06T00:00:00"/>
    <m/>
    <x v="39"/>
    <x v="39"/>
    <m/>
    <m/>
    <n v="20211"/>
    <s v="Erik Dan Nguyen"/>
    <m/>
    <m/>
    <x v="1"/>
    <x v="1"/>
    <m/>
    <m/>
    <m/>
    <m/>
    <n v="0"/>
    <s v="Ingen avgiftsbehandling"/>
    <s v="Betaling: dommer regning FOTBALL"/>
    <n v="-411.13"/>
    <s v="NOK"/>
    <n v="-411.13"/>
    <m/>
    <s v="456433.73"/>
  </r>
  <r>
    <n v="500750"/>
    <n v="2025"/>
    <s v="Direkte betaling med ekstern ID TR476980462 er gjennomført og bokført."/>
    <d v="2025-06-06T00:00:00"/>
    <m/>
    <x v="39"/>
    <x v="39"/>
    <m/>
    <m/>
    <n v="20067"/>
    <s v="Fredrik Kristian Lindegaard"/>
    <m/>
    <m/>
    <x v="1"/>
    <x v="1"/>
    <m/>
    <m/>
    <m/>
    <m/>
    <n v="0"/>
    <s v="Ingen avgiftsbehandling"/>
    <s v="Betaling: dommer regning FOTBALL"/>
    <n v="-1060.6199999999999"/>
    <s v="NOK"/>
    <n v="-1060.6199999999999"/>
    <m/>
    <s v="455373.11"/>
  </r>
  <r>
    <n v="500751"/>
    <n v="2025"/>
    <s v="Direkte betaling med ekstern ID TR476980464 er gjennomført og bokført."/>
    <d v="2025-06-06T00:00:00"/>
    <m/>
    <x v="39"/>
    <x v="39"/>
    <m/>
    <m/>
    <n v="20481"/>
    <s v="Abdelmajid Boumessaoud"/>
    <m/>
    <m/>
    <x v="1"/>
    <x v="1"/>
    <m/>
    <m/>
    <m/>
    <m/>
    <n v="0"/>
    <s v="Ingen avgiftsbehandling"/>
    <s v="Betaling: dommer regning FOTBALL"/>
    <n v="-1109.1500000000001"/>
    <s v="NOK"/>
    <n v="-1109.1500000000001"/>
    <m/>
    <s v="454263.96"/>
  </r>
  <r>
    <n v="500756"/>
    <n v="2025"/>
    <s v="Direkte betaling med ekstern ID TR475312798 er gjennomført og bokført."/>
    <d v="2025-06-10T00:00:00"/>
    <m/>
    <x v="39"/>
    <x v="39"/>
    <m/>
    <m/>
    <n v="20110"/>
    <s v="Xxl Sport &amp; Villmark AS"/>
    <m/>
    <m/>
    <x v="1"/>
    <x v="1"/>
    <m/>
    <m/>
    <m/>
    <m/>
    <n v="0"/>
    <s v="Ingen avgiftsbehandling"/>
    <s v="Betaling: FOTBALL: Faktura / Fotballer A-laget. Fakturanr. 187218729."/>
    <n v="-5031.6000000000004"/>
    <s v="NOK"/>
    <n v="-5031.6000000000004"/>
    <m/>
    <s v="449232.36"/>
  </r>
  <r>
    <n v="500757"/>
    <n v="2025"/>
    <s v="Direkte betaling med ekstern ID TR476980466 er gjennomført og bokført."/>
    <d v="2025-06-10T00:00:00"/>
    <m/>
    <x v="39"/>
    <x v="39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UFSVW4WG88545N."/>
    <n v="-300"/>
    <s v="NOK"/>
    <n v="-300"/>
    <m/>
    <s v="448932.36"/>
  </r>
  <r>
    <n v="500758"/>
    <n v="2025"/>
    <s v="Direkte betaling med ekstern ID TR476980465 er gjennomført og bokført."/>
    <d v="2025-06-10T00:00:00"/>
    <m/>
    <x v="39"/>
    <x v="39"/>
    <m/>
    <m/>
    <n v="20484"/>
    <s v="Ludwik Bydlinski"/>
    <m/>
    <m/>
    <x v="1"/>
    <x v="1"/>
    <m/>
    <m/>
    <m/>
    <m/>
    <n v="0"/>
    <s v="Ingen avgiftsbehandling"/>
    <s v="Betaling: FOTBALL: Klubbdommerregning fra Ludwik. Fakturanr. XV0A73NDMZ710W."/>
    <n v="-200"/>
    <s v="NOK"/>
    <n v="-200"/>
    <m/>
    <s v="448732.36"/>
  </r>
  <r>
    <n v="500760"/>
    <n v="2025"/>
    <s v="Direkte betaling med ekstern ID TR476980467 er gjennomført og bokført."/>
    <d v="2025-06-12T00:00:00"/>
    <m/>
    <x v="39"/>
    <x v="39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OYXWACZFHFM060."/>
    <n v="-300"/>
    <s v="NOK"/>
    <n v="-300"/>
    <m/>
    <s v="448432.36"/>
  </r>
  <r>
    <n v="1150"/>
    <n v="2025"/>
    <s v="kontoregulering"/>
    <d v="2025-06-12T00:00:00"/>
    <m/>
    <x v="39"/>
    <x v="39"/>
    <m/>
    <m/>
    <m/>
    <m/>
    <m/>
    <m/>
    <x v="0"/>
    <x v="0"/>
    <m/>
    <m/>
    <m/>
    <m/>
    <n v="0"/>
    <s v="Ingen avgiftsbehandling"/>
    <s v="kontoregulering"/>
    <n v="42752.84"/>
    <s v="NOK"/>
    <n v="42752.84"/>
    <m/>
    <s v="491185.20"/>
  </r>
  <r>
    <n v="500761"/>
    <n v="2025"/>
    <s v="Direkte betaling med ekstern ID TR479362098 er gjennomført og bokført."/>
    <d v="2025-06-13T00:00:00"/>
    <m/>
    <x v="39"/>
    <x v="39"/>
    <m/>
    <m/>
    <n v="20048"/>
    <s v="marthe kristiansen"/>
    <m/>
    <m/>
    <x v="1"/>
    <x v="1"/>
    <m/>
    <m/>
    <m/>
    <m/>
    <n v="0"/>
    <s v="Ingen avgiftsbehandling"/>
    <s v="Betaling: FOTBALL: Utlegg påmelding 2 cuper høst jenter 2014. Fakturanr. Cup deltakelse Ullern cup."/>
    <n v="-1250"/>
    <s v="NOK"/>
    <n v="-1250"/>
    <m/>
    <s v="489935.20"/>
  </r>
  <r>
    <n v="500765"/>
    <n v="2025"/>
    <s v="Direkte betaling med ekstern ID TR479590920 er gjennomført og bokført."/>
    <d v="2025-06-16T00:00:00"/>
    <m/>
    <x v="39"/>
    <x v="39"/>
    <m/>
    <m/>
    <n v="20488"/>
    <s v="Elias Stensrud"/>
    <m/>
    <m/>
    <x v="1"/>
    <x v="1"/>
    <m/>
    <m/>
    <m/>
    <m/>
    <n v="0"/>
    <s v="Ingen avgiftsbehandling"/>
    <s v="Betaling: FOTBALL: Klubbdommerregning fra Elias. Fakturanr. HZQ04V6GJA7CTQ."/>
    <n v="-200"/>
    <s v="NOK"/>
    <n v="-200"/>
    <m/>
    <s v="489735.20"/>
  </r>
  <r>
    <n v="500770"/>
    <n v="2025"/>
    <s v="Direkte betaling med ekstern ID TR476980468 er gjennomført og bokført."/>
    <d v="2025-06-16T00:00:00"/>
    <m/>
    <x v="39"/>
    <x v="39"/>
    <m/>
    <m/>
    <n v="20033"/>
    <s v="Norgesgruppen ASA"/>
    <m/>
    <m/>
    <x v="1"/>
    <x v="1"/>
    <m/>
    <m/>
    <m/>
    <m/>
    <n v="0"/>
    <s v="Ingen avgiftsbehandling"/>
    <s v="Betaling: FOTBALL: Regning 61136005008620. Fakturanr. 61136005008620."/>
    <n v="-1593.89"/>
    <s v="NOK"/>
    <n v="-1593.89"/>
    <m/>
    <s v="488141.31"/>
  </r>
  <r>
    <n v="500776"/>
    <n v="2025"/>
    <s v="Direkte betaling med ekstern ID TR479590925 er gjennomført og bokført."/>
    <d v="2025-06-16T00:00:00"/>
    <m/>
    <x v="39"/>
    <x v="39"/>
    <m/>
    <m/>
    <m/>
    <m/>
    <n v="1275"/>
    <s v="Haziz Aasen"/>
    <x v="0"/>
    <x v="0"/>
    <m/>
    <m/>
    <m/>
    <m/>
    <n v="0"/>
    <s v="Ingen avgiftsbehandling"/>
    <s v="Lønnsbilag 17-2025"/>
    <n v="-119124.95"/>
    <s v="NOK"/>
    <n v="-119124.95"/>
    <m/>
    <s v="369016.36"/>
  </r>
  <r>
    <n v="500777"/>
    <n v="2025"/>
    <s v="Direkte betaling med ekstern ID TR479590921 er gjennomført og bokført."/>
    <d v="2025-06-16T00:00:00"/>
    <m/>
    <x v="39"/>
    <x v="39"/>
    <m/>
    <m/>
    <n v="20089"/>
    <s v="Advokatfirmaet Justad Johnsen"/>
    <m/>
    <m/>
    <x v="1"/>
    <x v="1"/>
    <m/>
    <m/>
    <m/>
    <m/>
    <n v="0"/>
    <s v="Ingen avgiftsbehandling"/>
    <s v="Betaling: FOTBALL: Faktura mai. Fakturanr. 245."/>
    <n v="-77875"/>
    <s v="NOK"/>
    <n v="-77875"/>
    <m/>
    <s v="291141.36"/>
  </r>
  <r>
    <n v="500778"/>
    <n v="2025"/>
    <s v="Direkte betaling med ekstern ID TR479590922 er gjennomført og bokført."/>
    <d v="2025-06-16T00:00:00"/>
    <m/>
    <x v="39"/>
    <x v="39"/>
    <m/>
    <m/>
    <m/>
    <m/>
    <m/>
    <m/>
    <x v="0"/>
    <x v="0"/>
    <m/>
    <m/>
    <m/>
    <m/>
    <n v="0"/>
    <s v="Ingen avgiftsbehandling"/>
    <s v="Betaling: Lønnsbilag 17-2025"/>
    <n v="-77455"/>
    <s v="NOK"/>
    <n v="-77455"/>
    <m/>
    <s v="213686.36"/>
  </r>
  <r>
    <n v="1150"/>
    <n v="2025"/>
    <s v="kontoregulering"/>
    <d v="2025-06-16T00:00:00"/>
    <m/>
    <x v="39"/>
    <x v="39"/>
    <m/>
    <m/>
    <m/>
    <m/>
    <m/>
    <m/>
    <x v="0"/>
    <x v="0"/>
    <m/>
    <m/>
    <m/>
    <m/>
    <n v="0"/>
    <s v="Ingen avgiftsbehandling"/>
    <s v="kontoregulering"/>
    <n v="267000"/>
    <s v="NOK"/>
    <n v="267000"/>
    <m/>
    <s v="480686.36"/>
  </r>
  <r>
    <n v="500781"/>
    <n v="2025"/>
    <s v="Direkte betaling med ekstern ID TR480198925 er gjennomført og bokført."/>
    <d v="2025-06-17T00:00:00"/>
    <m/>
    <x v="39"/>
    <x v="39"/>
    <m/>
    <m/>
    <n v="20211"/>
    <s v="Erik Dan Nguyen"/>
    <m/>
    <m/>
    <x v="1"/>
    <x v="1"/>
    <m/>
    <m/>
    <m/>
    <m/>
    <n v="0"/>
    <s v="Ingen avgiftsbehandling"/>
    <s v="Betaling: fotball 4230"/>
    <n v="-936.13"/>
    <s v="NOK"/>
    <n v="-936.13"/>
    <m/>
    <s v="479750.23"/>
  </r>
  <r>
    <n v="500782"/>
    <n v="2025"/>
    <s v="Direkte betaling med ekstern ID TR480198926 er gjennomført og bokført."/>
    <d v="2025-06-17T00:00:00"/>
    <m/>
    <x v="39"/>
    <x v="39"/>
    <m/>
    <m/>
    <n v="20211"/>
    <s v="Erik Dan Nguyen"/>
    <m/>
    <m/>
    <x v="1"/>
    <x v="1"/>
    <m/>
    <m/>
    <m/>
    <m/>
    <n v="0"/>
    <s v="Ingen avgiftsbehandling"/>
    <s v="Betaling: VS: FOTBALL 4230. Fakturanr. Kamp nr 03113201040."/>
    <n v="-586.13"/>
    <s v="NOK"/>
    <n v="-586.13"/>
    <m/>
    <s v="479164.10"/>
  </r>
  <r>
    <n v="500783"/>
    <n v="2025"/>
    <s v="Direkte betaling med ekstern ID TR480198927 er gjennomført og bokført."/>
    <d v="2025-06-17T00:00:00"/>
    <m/>
    <x v="39"/>
    <x v="39"/>
    <m/>
    <m/>
    <n v="20490"/>
    <s v="Jesper Warløs Næss"/>
    <m/>
    <m/>
    <x v="1"/>
    <x v="1"/>
    <m/>
    <m/>
    <m/>
    <m/>
    <n v="0"/>
    <s v="Ingen avgiftsbehandling"/>
    <s v="Betaling: fotball 4230. Fakturanr. kamp nr 03114781007."/>
    <n v="-329"/>
    <s v="NOK"/>
    <n v="-329"/>
    <m/>
    <s v="478835.10"/>
  </r>
  <r>
    <n v="500784"/>
    <n v="2025"/>
    <s v="Direkte betaling med ekstern ID TR480246590 er gjennomført og bokført."/>
    <d v="2025-06-17T00:00:00"/>
    <m/>
    <x v="39"/>
    <x v="39"/>
    <m/>
    <m/>
    <n v="20491"/>
    <s v="Cumhur Karumca Yasar"/>
    <m/>
    <m/>
    <x v="1"/>
    <x v="1"/>
    <m/>
    <m/>
    <m/>
    <m/>
    <n v="0"/>
    <s v="Ingen avgiftsbehandling"/>
    <s v="Betaling: fotball 4230. Fakturanr. 03113201035."/>
    <n v="-602.19000000000005"/>
    <s v="NOK"/>
    <n v="-602.19000000000005"/>
    <m/>
    <s v="478232.91"/>
  </r>
  <r>
    <n v="500785"/>
    <n v="2025"/>
    <s v="Direkte betaling med ekstern ID TR480246591 er gjennomført og bokført."/>
    <d v="2025-06-17T00:00:00"/>
    <m/>
    <x v="39"/>
    <x v="39"/>
    <m/>
    <m/>
    <n v="20492"/>
    <s v="Linnea Søvik Boije"/>
    <m/>
    <m/>
    <x v="1"/>
    <x v="1"/>
    <m/>
    <m/>
    <m/>
    <m/>
    <n v="0"/>
    <s v="Ingen avgiftsbehandling"/>
    <s v="Betaling: fotball 4230"/>
    <n v="-721.94"/>
    <s v="NOK"/>
    <n v="-721.94"/>
    <m/>
    <s v="477510.97"/>
  </r>
  <r>
    <n v="500786"/>
    <n v="2025"/>
    <s v="Direkte betaling med ekstern ID TR480246592 er gjennomført og bokført."/>
    <d v="2025-06-17T00:00:00"/>
    <m/>
    <x v="39"/>
    <x v="39"/>
    <m/>
    <m/>
    <n v="20493"/>
    <s v="Rezgar Babayi"/>
    <m/>
    <m/>
    <x v="1"/>
    <x v="1"/>
    <m/>
    <m/>
    <m/>
    <m/>
    <n v="0"/>
    <s v="Ingen avgiftsbehandling"/>
    <s v="Betaling: FOTBALL, 4230"/>
    <n v="-738"/>
    <s v="NOK"/>
    <n v="-738"/>
    <m/>
    <s v="476772.97"/>
  </r>
  <r>
    <n v="500787"/>
    <n v="2025"/>
    <s v="Direkte betaling med ekstern ID TR480246593 er gjennomført og bokført."/>
    <d v="2025-06-17T00:00:00"/>
    <m/>
    <x v="39"/>
    <x v="39"/>
    <m/>
    <m/>
    <n v="20484"/>
    <s v="Ludwik Bydlinski"/>
    <m/>
    <m/>
    <x v="1"/>
    <x v="1"/>
    <m/>
    <m/>
    <m/>
    <m/>
    <n v="0"/>
    <s v="Ingen avgiftsbehandling"/>
    <s v="Betaling: FOTBALL: Klubbdommerregning fra Ludwik. Fakturanr. 6MZAQM9BKDTDJI."/>
    <n v="-200"/>
    <s v="NOK"/>
    <n v="-200"/>
    <m/>
    <s v="476572.97"/>
  </r>
  <r>
    <n v="500788"/>
    <n v="2025"/>
    <s v="Direkte betaling med ekstern ID TR480246594 er gjennomført og bokført."/>
    <d v="2025-06-17T00:00:00"/>
    <m/>
    <x v="39"/>
    <x v="39"/>
    <m/>
    <m/>
    <n v="20030"/>
    <s v="Julie Wee"/>
    <m/>
    <m/>
    <x v="1"/>
    <x v="1"/>
    <m/>
    <m/>
    <m/>
    <m/>
    <n v="0"/>
    <s v="Ingen avgiftsbehandling"/>
    <s v="Betaling: Fwd: Klubbdommerregning fra Julie. Fakturanr. 3M2GZ39RTYALCZ."/>
    <n v="-300"/>
    <s v="NOK"/>
    <n v="-300"/>
    <m/>
    <s v="476272.97"/>
  </r>
  <r>
    <n v="500790"/>
    <n v="2025"/>
    <s v="Direkte betaling med ekstern ID TR479590923 er gjennomført og bokført."/>
    <d v="2025-06-18T00:00:00"/>
    <m/>
    <x v="39"/>
    <x v="39"/>
    <m/>
    <m/>
    <n v="20239"/>
    <s v="Jonathan Duesund"/>
    <m/>
    <m/>
    <x v="1"/>
    <x v="1"/>
    <m/>
    <m/>
    <m/>
    <m/>
    <n v="0"/>
    <s v="Ingen avgiftsbehandling"/>
    <s v="Betaling: Fotball: Klubbdommerregning fra Jonathan. Fakturanr. QOC3KEPOONV82X."/>
    <n v="-200"/>
    <s v="NOK"/>
    <n v="-200"/>
    <m/>
    <s v="476072.97"/>
  </r>
  <r>
    <n v="1053"/>
    <n v="2025"/>
    <s v="Betaling: Faktura nummer 1135 til Kiwi Norge AS -region Oslo sør (10081)"/>
    <d v="2025-06-19T00:00:00"/>
    <m/>
    <x v="39"/>
    <x v="39"/>
    <n v="10081"/>
    <s v="Kiwi Norge AS -region Oslo sør"/>
    <m/>
    <m/>
    <m/>
    <s v="Sofi Kulvik"/>
    <x v="1"/>
    <x v="1"/>
    <m/>
    <m/>
    <m/>
    <m/>
    <n v="0"/>
    <s v="Ingen avgiftsbehandling"/>
    <s v="Betaling: Faktura nummer 1135 til Kiwi Norge AS -region Oslo sør (10081)"/>
    <n v="43750"/>
    <s v="NOK"/>
    <n v="43750"/>
    <m/>
    <s v="519822.97"/>
  </r>
  <r>
    <n v="1161"/>
    <n v="2025"/>
    <s v="Regulering"/>
    <d v="2025-06-23T00:00:00"/>
    <m/>
    <x v="39"/>
    <x v="39"/>
    <m/>
    <m/>
    <m/>
    <m/>
    <m/>
    <m/>
    <x v="0"/>
    <x v="0"/>
    <m/>
    <m/>
    <m/>
    <m/>
    <n v="0"/>
    <s v="Ingen avgiftsbehandling"/>
    <s v="Regulering"/>
    <n v="250000"/>
    <s v="NOK"/>
    <n v="250000"/>
    <m/>
    <s v="769822.97"/>
  </r>
  <r>
    <n v="1161"/>
    <n v="2025"/>
    <s v="Regulering"/>
    <d v="2025-06-23T00:00:00"/>
    <m/>
    <x v="39"/>
    <x v="39"/>
    <m/>
    <m/>
    <m/>
    <m/>
    <m/>
    <m/>
    <x v="0"/>
    <x v="0"/>
    <m/>
    <m/>
    <m/>
    <m/>
    <n v="0"/>
    <s v="Ingen avgiftsbehandling"/>
    <s v="Regulering"/>
    <n v="-50000"/>
    <s v="NOK"/>
    <n v="-50000"/>
    <m/>
    <s v="719822.97"/>
  </r>
  <r>
    <n v="1161"/>
    <n v="2025"/>
    <s v="Regulering"/>
    <d v="2025-06-23T00:00:00"/>
    <m/>
    <x v="39"/>
    <x v="39"/>
    <m/>
    <m/>
    <m/>
    <m/>
    <m/>
    <m/>
    <x v="0"/>
    <x v="0"/>
    <m/>
    <m/>
    <m/>
    <m/>
    <n v="0"/>
    <s v="Ingen avgiftsbehandling"/>
    <s v="Regulering"/>
    <n v="-8750"/>
    <s v="NOK"/>
    <n v="-8750"/>
    <m/>
    <s v="711072.97"/>
  </r>
  <r>
    <n v="500803"/>
    <n v="2025"/>
    <s v="Direkte betaling med ekstern ID TR479590924 er gjennomført og bokført."/>
    <d v="2025-06-25T00:00:00"/>
    <m/>
    <x v="39"/>
    <x v="39"/>
    <m/>
    <m/>
    <n v="20487"/>
    <s v="Advokatfirmaet Hjort AS"/>
    <m/>
    <m/>
    <x v="1"/>
    <x v="1"/>
    <m/>
    <m/>
    <m/>
    <m/>
    <n v="0"/>
    <s v="Ingen avgiftsbehandling"/>
    <s v="Betaling: FOTBALL: Faktura 545273. Fakturanr. 545273."/>
    <n v="-25000"/>
    <s v="NOK"/>
    <n v="-25000"/>
    <m/>
    <s v="686072.97"/>
  </r>
  <r>
    <n v="1072"/>
    <n v="2025"/>
    <s v="Fotball av bilag"/>
    <d v="2025-06-26T00:00:00"/>
    <m/>
    <x v="39"/>
    <x v="39"/>
    <m/>
    <m/>
    <m/>
    <m/>
    <m/>
    <s v="Sofi Kulvik"/>
    <x v="1"/>
    <x v="1"/>
    <m/>
    <m/>
    <m/>
    <m/>
    <n v="0"/>
    <s v="Ingen avgiftsbehandling"/>
    <s v="Fotball av bilag"/>
    <n v="-1570.25"/>
    <s v="NOK"/>
    <n v="-1570.25"/>
    <m/>
    <s v="684502.72"/>
  </r>
  <r>
    <n v="1083"/>
    <n v="2025"/>
    <s v="FIKS - Elektronisk overgang"/>
    <d v="2025-06-27T00:00:00"/>
    <m/>
    <x v="39"/>
    <x v="39"/>
    <m/>
    <m/>
    <m/>
    <m/>
    <m/>
    <m/>
    <x v="1"/>
    <x v="1"/>
    <m/>
    <m/>
    <m/>
    <m/>
    <n v="0"/>
    <s v="Ingen avgiftsbehandling"/>
    <s v="FIKS - Elektronisk overgang"/>
    <n v="-600"/>
    <s v="NOK"/>
    <n v="-600"/>
    <m/>
    <s v="683902.72"/>
  </r>
  <r>
    <n v="500804"/>
    <n v="2025"/>
    <s v="Direkte betaling med ekstern ID TR474749771 er gjennomført og bokført."/>
    <d v="2025-06-27T00:00:00"/>
    <m/>
    <x v="39"/>
    <x v="39"/>
    <m/>
    <m/>
    <n v="20059"/>
    <s v="Sport Holding Retail AS - avd Bekkestua"/>
    <m/>
    <m/>
    <x v="1"/>
    <x v="1"/>
    <m/>
    <m/>
    <m/>
    <m/>
    <n v="0"/>
    <s v="Ingen avgiftsbehandling"/>
    <s v="Betaling: Faktura nummer 11365001781 fra Sport Holding Retail AS - avd Bekkestua. Fakturanr. 11365001781."/>
    <n v="-2653"/>
    <s v="NOK"/>
    <n v="-2653"/>
    <m/>
    <s v="681249.72"/>
  </r>
  <r>
    <n v="500806"/>
    <n v="2025"/>
    <s v="Direkte betaling med ekstern ID TR483441529 er gjennomført og bokført."/>
    <d v="2025-06-27T00:00:00"/>
    <m/>
    <x v="39"/>
    <x v="39"/>
    <m/>
    <m/>
    <n v="20201"/>
    <s v="Vegard Storvik"/>
    <m/>
    <m/>
    <x v="1"/>
    <x v="1"/>
    <m/>
    <m/>
    <m/>
    <m/>
    <n v="0"/>
    <s v="Ingen avgiftsbehandling"/>
    <s v="Betaling: FOTBALL"/>
    <n v="-978.29"/>
    <s v="NOK"/>
    <n v="-978.29"/>
    <m/>
    <s v="680271.43"/>
  </r>
  <r>
    <n v="500807"/>
    <n v="2025"/>
    <s v="Direkte betaling med ekstern ID TR483441530 er gjennomført og bokført."/>
    <d v="2025-06-27T00:00:00"/>
    <m/>
    <x v="39"/>
    <x v="39"/>
    <m/>
    <m/>
    <n v="20499"/>
    <s v="Odd Erik Simonsen"/>
    <m/>
    <m/>
    <x v="1"/>
    <x v="1"/>
    <m/>
    <m/>
    <m/>
    <m/>
    <n v="0"/>
    <s v="Ingen avgiftsbehandling"/>
    <s v="Betaling: FOTBALL"/>
    <n v="-650"/>
    <s v="NOK"/>
    <n v="-650"/>
    <m/>
    <s v="679621.43"/>
  </r>
  <r>
    <n v="500808"/>
    <n v="2025"/>
    <s v="Direkte betaling med ekstern ID TR483441532 er gjennomført og bokført."/>
    <d v="2025-06-27T00:00:00"/>
    <m/>
    <x v="39"/>
    <x v="39"/>
    <m/>
    <m/>
    <n v="20130"/>
    <s v="Morten Taraldsvik Olafsen"/>
    <m/>
    <m/>
    <x v="1"/>
    <x v="1"/>
    <m/>
    <m/>
    <m/>
    <m/>
    <n v="0"/>
    <s v="Ingen avgiftsbehandling"/>
    <s v="Betaling: FOTBALL. Fakturanr. 03120981021."/>
    <n v="-297"/>
    <s v="NOK"/>
    <n v="-297"/>
    <m/>
    <s v="679324.43"/>
  </r>
  <r>
    <n v="500809"/>
    <n v="2025"/>
    <s v="Direkte betaling med ekstern ID TR483441531 er gjennomført og bokført."/>
    <d v="2025-06-27T00:00:00"/>
    <m/>
    <x v="39"/>
    <x v="39"/>
    <m/>
    <m/>
    <n v="20500"/>
    <s v="Chukwudi Ikenna Christopher Dimokpala"/>
    <m/>
    <m/>
    <x v="1"/>
    <x v="1"/>
    <m/>
    <m/>
    <m/>
    <m/>
    <n v="0"/>
    <s v="Ingen avgiftsbehandling"/>
    <s v="Betaling: FOTBALL. Fakturanr. 03119401037."/>
    <n v="-888"/>
    <s v="NOK"/>
    <n v="-888"/>
    <m/>
    <s v="678436.43"/>
  </r>
  <r>
    <n v="500811"/>
    <n v="2025"/>
    <s v="Direkte betaling med ekstern ID TR483418558 er gjennomført og bokført."/>
    <d v="2025-06-27T00:00:00"/>
    <m/>
    <x v="39"/>
    <x v="39"/>
    <m/>
    <m/>
    <n v="20030"/>
    <s v="Julie Wee"/>
    <m/>
    <m/>
    <x v="1"/>
    <x v="1"/>
    <m/>
    <m/>
    <m/>
    <m/>
    <n v="0"/>
    <s v="Ingen avgiftsbehandling"/>
    <s v="Betaling: Fotball : Klubbdommerregning fra Julie. Fakturanr. FUZWOZU3PPCHEY."/>
    <n v="-300"/>
    <s v="NOK"/>
    <n v="-300"/>
    <m/>
    <s v="678136.43"/>
  </r>
  <r>
    <n v="500813"/>
    <n v="2025"/>
    <s v="Direkte betaling med ekstern ID TR483441533 er gjennomført og bokført."/>
    <d v="2025-06-30T00:00:00"/>
    <m/>
    <x v="39"/>
    <x v="39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H4D3WVLJPWDRXC."/>
    <n v="-300"/>
    <s v="NOK"/>
    <n v="-300"/>
    <m/>
    <s v="677836.43"/>
  </r>
  <r>
    <n v="1150"/>
    <n v="2025"/>
    <s v="kontoregulering"/>
    <d v="2025-06-30T00:00:00"/>
    <m/>
    <x v="39"/>
    <x v="39"/>
    <m/>
    <m/>
    <m/>
    <m/>
    <m/>
    <m/>
    <x v="0"/>
    <x v="0"/>
    <m/>
    <m/>
    <m/>
    <m/>
    <n v="0"/>
    <s v="Ingen avgiftsbehandling"/>
    <s v="kontoregulering"/>
    <n v="-57457"/>
    <s v="NOK"/>
    <n v="-57457"/>
    <m/>
    <s v="620379.43"/>
  </r>
  <r>
    <n v="1150"/>
    <n v="2025"/>
    <s v="kontoregulering"/>
    <d v="2025-06-30T00:00:00"/>
    <m/>
    <x v="39"/>
    <x v="39"/>
    <m/>
    <m/>
    <m/>
    <m/>
    <m/>
    <m/>
    <x v="0"/>
    <x v="0"/>
    <m/>
    <m/>
    <m/>
    <m/>
    <n v="0"/>
    <s v="Ingen avgiftsbehandling"/>
    <s v="kontoregulering"/>
    <n v="-33198"/>
    <s v="NOK"/>
    <n v="-33198"/>
    <m/>
    <s v="587181.43"/>
  </r>
  <r>
    <n v="1150"/>
    <n v="2025"/>
    <s v="kontoregulering"/>
    <d v="2025-06-30T00:00:00"/>
    <m/>
    <x v="39"/>
    <x v="39"/>
    <m/>
    <m/>
    <m/>
    <m/>
    <m/>
    <m/>
    <x v="0"/>
    <x v="0"/>
    <m/>
    <m/>
    <m/>
    <m/>
    <n v="0"/>
    <s v="Ingen avgiftsbehandling"/>
    <s v="kontoregulering"/>
    <n v="33198"/>
    <s v="NOK"/>
    <n v="33198"/>
    <m/>
    <s v="620379.43"/>
  </r>
  <r>
    <n v="1150"/>
    <n v="2025"/>
    <s v="kontoregulering"/>
    <d v="2025-06-30T00:00:00"/>
    <m/>
    <x v="39"/>
    <x v="39"/>
    <m/>
    <m/>
    <m/>
    <m/>
    <m/>
    <m/>
    <x v="0"/>
    <x v="0"/>
    <m/>
    <m/>
    <m/>
    <m/>
    <n v="0"/>
    <s v="Ingen avgiftsbehandling"/>
    <s v="kontoregulering"/>
    <n v="20679"/>
    <s v="NOK"/>
    <n v="20679"/>
    <m/>
    <s v="641058.43"/>
  </r>
  <r>
    <n v="1152"/>
    <n v="2025"/>
    <s v="Kontoregulreing"/>
    <d v="2025-06-30T00:00:00"/>
    <m/>
    <x v="39"/>
    <x v="39"/>
    <m/>
    <m/>
    <m/>
    <m/>
    <m/>
    <m/>
    <x v="0"/>
    <x v="0"/>
    <m/>
    <m/>
    <m/>
    <m/>
    <n v="0"/>
    <s v="Ingen avgiftsbehandling"/>
    <s v="Kontoregulreing"/>
    <n v="-2750"/>
    <s v="NOK"/>
    <n v="-2750"/>
    <m/>
    <s v="638308.43"/>
  </r>
  <r>
    <n v="1162"/>
    <n v="2025"/>
    <s v="Regulering"/>
    <d v="2025-07-01T00:00:00"/>
    <m/>
    <x v="39"/>
    <x v="39"/>
    <m/>
    <m/>
    <m/>
    <m/>
    <m/>
    <m/>
    <x v="0"/>
    <x v="0"/>
    <m/>
    <m/>
    <m/>
    <m/>
    <n v="0"/>
    <s v="Ingen avgiftsbehandling"/>
    <s v="Regulering"/>
    <n v="-73679"/>
    <s v="NOK"/>
    <n v="-73679"/>
    <m/>
    <s v="564629.43"/>
  </r>
  <r>
    <n v="1162"/>
    <n v="2025"/>
    <s v="Regulering"/>
    <d v="2025-07-01T00:00:00"/>
    <m/>
    <x v="39"/>
    <x v="39"/>
    <m/>
    <m/>
    <m/>
    <m/>
    <m/>
    <m/>
    <x v="0"/>
    <x v="0"/>
    <m/>
    <m/>
    <m/>
    <m/>
    <n v="0"/>
    <s v="Ingen avgiftsbehandling"/>
    <s v="Regulering"/>
    <n v="-33198"/>
    <s v="NOK"/>
    <n v="-33198"/>
    <m/>
    <s v="531431.43"/>
  </r>
  <r>
    <n v="1162"/>
    <n v="2025"/>
    <s v="Regulering"/>
    <d v="2025-07-01T00:00:00"/>
    <m/>
    <x v="39"/>
    <x v="39"/>
    <m/>
    <m/>
    <m/>
    <m/>
    <m/>
    <m/>
    <x v="0"/>
    <x v="0"/>
    <m/>
    <m/>
    <m/>
    <m/>
    <n v="0"/>
    <s v="Ingen avgiftsbehandling"/>
    <s v="Regulering"/>
    <n v="-20247"/>
    <s v="NOK"/>
    <n v="-20247"/>
    <m/>
    <s v="511184.43"/>
  </r>
  <r>
    <n v="1162"/>
    <n v="2025"/>
    <s v="Regulering"/>
    <d v="2025-07-01T00:00:00"/>
    <m/>
    <x v="39"/>
    <x v="39"/>
    <m/>
    <m/>
    <m/>
    <m/>
    <m/>
    <m/>
    <x v="0"/>
    <x v="0"/>
    <m/>
    <m/>
    <m/>
    <m/>
    <n v="0"/>
    <s v="Ingen avgiftsbehandling"/>
    <s v="Regulering"/>
    <n v="-11901"/>
    <s v="NOK"/>
    <n v="-11901"/>
    <m/>
    <s v="499283.43"/>
  </r>
  <r>
    <n v="1229"/>
    <n v="2025"/>
    <s v="Stripe"/>
    <d v="2025-07-01T00:00:00"/>
    <m/>
    <x v="39"/>
    <x v="39"/>
    <n v="10030"/>
    <s v="Stripe innbetalinger"/>
    <m/>
    <m/>
    <m/>
    <m/>
    <x v="0"/>
    <x v="0"/>
    <m/>
    <m/>
    <m/>
    <m/>
    <n v="0"/>
    <s v="Ingen avgiftsbehandling"/>
    <s v="Stripe"/>
    <n v="93495"/>
    <s v="NOK"/>
    <n v="93495"/>
    <m/>
    <s v="592778.43"/>
  </r>
  <r>
    <n v="500854"/>
    <n v="2025"/>
    <s v="Direkte betaling med ekstern ID TR483441534 er gjennomført og bokført."/>
    <d v="2025-07-02T00:00:00"/>
    <m/>
    <x v="39"/>
    <x v="39"/>
    <m/>
    <m/>
    <n v="20456"/>
    <s v="Winston Devlin"/>
    <m/>
    <m/>
    <x v="1"/>
    <x v="1"/>
    <m/>
    <m/>
    <m/>
    <m/>
    <n v="0"/>
    <s v="Ingen avgiftsbehandling"/>
    <s v="Betaling: FOTBALL: Klubbdommerregning fra Winston Devlin. Fakturanr. 4XYK833SMOMRRX."/>
    <n v="-200"/>
    <s v="NOK"/>
    <n v="-200"/>
    <m/>
    <s v="592578.43"/>
  </r>
  <r>
    <n v="500857"/>
    <n v="2025"/>
    <s v="Direkte betaling med ekstern ID TR483441535 er gjennomført og bokført."/>
    <d v="2025-07-07T00:00:00"/>
    <m/>
    <x v="39"/>
    <x v="39"/>
    <m/>
    <m/>
    <n v="20498"/>
    <s v="Sagfossen Entreprenør"/>
    <m/>
    <m/>
    <x v="1"/>
    <x v="1"/>
    <m/>
    <m/>
    <m/>
    <m/>
    <n v="0"/>
    <s v="Ingen avgiftsbehandling"/>
    <s v="Betaling: FOTBALL: Faktura 86 fra SAGFOSSEN ENTREPRENØR. Fakturanr. 86."/>
    <n v="-22000"/>
    <s v="NOK"/>
    <n v="-22000"/>
    <m/>
    <s v="570578.43"/>
  </r>
  <r>
    <n v="500858"/>
    <n v="2025"/>
    <s v="Direkte betaling med ekstern ID TR483441536 er gjennomført og bokført."/>
    <d v="2025-07-07T00:00:00"/>
    <m/>
    <x v="39"/>
    <x v="39"/>
    <m/>
    <m/>
    <n v="20495"/>
    <s v="Byggmakker Handel AS"/>
    <m/>
    <m/>
    <x v="1"/>
    <x v="1"/>
    <m/>
    <m/>
    <m/>
    <m/>
    <n v="0"/>
    <s v="Ingen avgiftsbehandling"/>
    <s v="Betaling: Faktura nummer 17887991 fra Byggmakker Handel AS. Fakturanr. 17887991."/>
    <n v="-11955.23"/>
    <s v="NOK"/>
    <n v="-11955.23"/>
    <m/>
    <s v="558623.20"/>
  </r>
  <r>
    <n v="1292"/>
    <n v="2025"/>
    <s v="1928.pdf"/>
    <d v="2025-07-11T00:00:00"/>
    <m/>
    <x v="39"/>
    <x v="39"/>
    <m/>
    <m/>
    <n v="20495"/>
    <s v="Byggmakker Handel AS"/>
    <m/>
    <m/>
    <x v="0"/>
    <x v="0"/>
    <m/>
    <m/>
    <m/>
    <m/>
    <n v="0"/>
    <s v="Ingen avgiftsbehandling"/>
    <s v="Stoke"/>
    <n v="6368.51"/>
    <s v="NOK"/>
    <n v="6368.51"/>
    <m/>
    <s v="564991.71"/>
  </r>
  <r>
    <n v="500871"/>
    <n v="2025"/>
    <s v="Direkte betaling med ekstern ID TR487051165 er gjennomført og bokført."/>
    <d v="2025-07-16T00:00:00"/>
    <m/>
    <x v="39"/>
    <x v="39"/>
    <m/>
    <m/>
    <n v="20033"/>
    <s v="Norgesgruppen ASA"/>
    <m/>
    <m/>
    <x v="1"/>
    <x v="1"/>
    <m/>
    <m/>
    <m/>
    <m/>
    <n v="0"/>
    <s v="Ingen avgiftsbehandling"/>
    <s v="Betaling: FOTBALL: Regning 61136005008621. Fakturanr. 61136005008621."/>
    <n v="-954.7"/>
    <s v="NOK"/>
    <n v="-954.7"/>
    <m/>
    <s v="564037.01"/>
  </r>
  <r>
    <n v="1162"/>
    <n v="2025"/>
    <s v="Regulering"/>
    <d v="2025-07-21T00:00:00"/>
    <m/>
    <x v="39"/>
    <x v="39"/>
    <m/>
    <m/>
    <m/>
    <m/>
    <m/>
    <m/>
    <x v="0"/>
    <x v="0"/>
    <m/>
    <m/>
    <m/>
    <m/>
    <n v="0"/>
    <s v="Ingen avgiftsbehandling"/>
    <s v="Regulering"/>
    <n v="8672.1299999999992"/>
    <s v="NOK"/>
    <n v="8672.1299999999992"/>
    <m/>
    <s v="572709.14"/>
  </r>
  <r>
    <n v="500880"/>
    <n v="2025"/>
    <s v="Direkte betaling med ekstern ID TR491398163 er gjennomført og bokført."/>
    <d v="2025-07-25T00:00:00"/>
    <m/>
    <x v="39"/>
    <x v="39"/>
    <m/>
    <m/>
    <n v="20414"/>
    <s v="Eivind Paaske"/>
    <m/>
    <m/>
    <x v="1"/>
    <x v="1"/>
    <m/>
    <m/>
    <m/>
    <m/>
    <n v="0"/>
    <s v="Ingen avgiftsbehandling"/>
    <s v="Betaling: FOTBALL. Fakturanr. 03115401 083."/>
    <n v="-637.79999999999995"/>
    <s v="NOK"/>
    <n v="-637.79999999999995"/>
    <m/>
    <s v="572071.34"/>
  </r>
  <r>
    <n v="500881"/>
    <n v="2025"/>
    <s v="Direkte betaling med ekstern ID TR491398164 er gjennomført og bokført."/>
    <d v="2025-07-25T00:00:00"/>
    <m/>
    <x v="39"/>
    <x v="39"/>
    <m/>
    <m/>
    <n v="20414"/>
    <s v="Eivind Paaske"/>
    <m/>
    <m/>
    <x v="1"/>
    <x v="1"/>
    <m/>
    <m/>
    <m/>
    <m/>
    <n v="0"/>
    <s v="Ingen avgiftsbehandling"/>
    <s v="Betaling: FOTBALL. Fakturanr. 03119301015."/>
    <n v="-837.8"/>
    <s v="NOK"/>
    <n v="-837.8"/>
    <m/>
    <s v="571233.54"/>
  </r>
  <r>
    <n v="500882"/>
    <n v="2025"/>
    <s v="Direkte betaling med ekstern ID TR491309063 er gjennomført og bokført."/>
    <d v="2025-07-28T00:00:00"/>
    <m/>
    <x v="39"/>
    <x v="39"/>
    <m/>
    <m/>
    <n v="20505"/>
    <s v="Sports Hub AS"/>
    <m/>
    <m/>
    <x v="0"/>
    <x v="0"/>
    <m/>
    <m/>
    <m/>
    <m/>
    <n v="0"/>
    <s v="Ingen avgiftsbehandling"/>
    <s v="Betaling: Faktura nummer 9092 fra Sports Hub AS. Fakturanr. 9092."/>
    <n v="-4362.5"/>
    <s v="NOK"/>
    <n v="-4362.5"/>
    <m/>
    <s v="566871.04"/>
  </r>
  <r>
    <n v="500884"/>
    <n v="2025"/>
    <s v="Direkte betaling med ekstern ID TR491309062 er gjennomført og bokført."/>
    <d v="2025-07-28T00:00:00"/>
    <m/>
    <x v="39"/>
    <x v="39"/>
    <m/>
    <m/>
    <n v="20089"/>
    <s v="Advokatfirmaet Justad Johnsen"/>
    <m/>
    <m/>
    <x v="1"/>
    <x v="1"/>
    <m/>
    <m/>
    <m/>
    <m/>
    <n v="0"/>
    <s v="Ingen avgiftsbehandling"/>
    <s v="Betaling: FOTBALL: Faktura juni. Fakturanr. 250."/>
    <n v="-33750"/>
    <s v="NOK"/>
    <n v="-33750"/>
    <m/>
    <s v="533121.04"/>
  </r>
  <r>
    <n v="1159"/>
    <n v="2025"/>
    <s v="Kontoregulering juli 1923"/>
    <d v="2025-07-31T00:00:00"/>
    <m/>
    <x v="39"/>
    <x v="39"/>
    <m/>
    <m/>
    <m/>
    <m/>
    <m/>
    <m/>
    <x v="0"/>
    <x v="0"/>
    <m/>
    <m/>
    <m/>
    <m/>
    <n v="0"/>
    <s v="Ingen avgiftsbehandling"/>
    <s v="Kontoregulering juli 1923"/>
    <n v="2181.25"/>
    <s v="NOK"/>
    <n v="2181.25"/>
    <m/>
    <s v="535302.29"/>
  </r>
  <r>
    <n v="1292"/>
    <n v="2025"/>
    <s v="1928.pdf"/>
    <d v="2025-07-31T00:00:00"/>
    <m/>
    <x v="39"/>
    <x v="39"/>
    <m/>
    <m/>
    <m/>
    <m/>
    <m/>
    <m/>
    <x v="1"/>
    <x v="1"/>
    <m/>
    <m/>
    <m/>
    <m/>
    <n v="0"/>
    <s v="Ingen avgiftsbehandling"/>
    <s v="Stoke"/>
    <n v="-50454.27"/>
    <s v="NOK"/>
    <n v="-50454.27"/>
    <m/>
    <s v="484848.02"/>
  </r>
  <r>
    <n v="1163"/>
    <n v="2025"/>
    <s v="Regulering"/>
    <d v="2025-08-04T00:00:00"/>
    <m/>
    <x v="39"/>
    <x v="39"/>
    <m/>
    <m/>
    <m/>
    <m/>
    <m/>
    <m/>
    <x v="0"/>
    <x v="0"/>
    <m/>
    <m/>
    <m/>
    <m/>
    <n v="0"/>
    <s v="Ingen avgiftsbehandling"/>
    <s v="Regulering"/>
    <n v="-20093"/>
    <s v="NOK"/>
    <n v="-20093"/>
    <m/>
    <s v="464755.02"/>
  </r>
  <r>
    <n v="1163"/>
    <n v="2025"/>
    <s v="Regulering"/>
    <d v="2025-08-04T00:00:00"/>
    <m/>
    <x v="39"/>
    <x v="39"/>
    <m/>
    <m/>
    <m/>
    <m/>
    <m/>
    <m/>
    <x v="0"/>
    <x v="0"/>
    <m/>
    <m/>
    <m/>
    <m/>
    <n v="0"/>
    <s v="Ingen avgiftsbehandling"/>
    <s v="Regulering"/>
    <n v="-19177"/>
    <s v="NOK"/>
    <n v="-19177"/>
    <m/>
    <s v="445578.02"/>
  </r>
  <r>
    <n v="1327"/>
    <n v="2025"/>
    <s v="reguleringer"/>
    <d v="2025-08-11T00:00:00"/>
    <m/>
    <x v="39"/>
    <x v="39"/>
    <m/>
    <m/>
    <m/>
    <m/>
    <m/>
    <m/>
    <x v="0"/>
    <x v="0"/>
    <m/>
    <m/>
    <m/>
    <m/>
    <n v="0"/>
    <s v="Ingen avgiftsbehandling"/>
    <s v="reguleringer"/>
    <n v="150000"/>
    <s v="NOK"/>
    <n v="150000"/>
    <m/>
    <s v="595578.02"/>
  </r>
  <r>
    <n v="1327"/>
    <n v="2025"/>
    <s v="reguleringer"/>
    <d v="2025-08-11T00:00:00"/>
    <m/>
    <x v="39"/>
    <x v="39"/>
    <m/>
    <m/>
    <m/>
    <m/>
    <m/>
    <m/>
    <x v="0"/>
    <x v="0"/>
    <m/>
    <m/>
    <m/>
    <m/>
    <n v="0"/>
    <s v="Ingen avgiftsbehandling"/>
    <s v="reguleringer"/>
    <n v="59823"/>
    <s v="NOK"/>
    <n v="59823"/>
    <m/>
    <s v="655401.02"/>
  </r>
  <r>
    <n v="500901"/>
    <n v="2025"/>
    <s v="Direkte betaling med ekstern ID TR495444497 er gjennomført og bokført."/>
    <d v="2025-08-12T00:00:00"/>
    <m/>
    <x v="39"/>
    <x v="39"/>
    <m/>
    <m/>
    <n v="20512"/>
    <s v="Tron Munthe Landsnes"/>
    <m/>
    <m/>
    <x v="1"/>
    <x v="1"/>
    <m/>
    <m/>
    <m/>
    <m/>
    <n v="0"/>
    <s v="Ingen avgiftsbehandling"/>
    <s v="Betaling: FOTBALL: Dommerregning med ID 440624 / 432621 mottatt fra innsender. Fakturanr. 03119201065."/>
    <n v="-1082.96"/>
    <s v="NOK"/>
    <n v="-1082.96"/>
    <m/>
    <s v="654318.06"/>
  </r>
  <r>
    <n v="1458"/>
    <n v="2025"/>
    <s v="Adam Cookson"/>
    <d v="2025-08-18T00:00:00"/>
    <m/>
    <x v="39"/>
    <x v="39"/>
    <m/>
    <m/>
    <n v="20516"/>
    <s v="Adam Cookson"/>
    <m/>
    <m/>
    <x v="0"/>
    <x v="0"/>
    <m/>
    <m/>
    <m/>
    <m/>
    <n v="0"/>
    <s v="Ingen avgiftsbehandling"/>
    <s v="Adam Cookson"/>
    <n v="-1409"/>
    <s v="NOK"/>
    <n v="-1409"/>
    <m/>
    <s v="652909.06"/>
  </r>
  <r>
    <n v="1378"/>
    <n v="2025"/>
    <s v="overgang 1928"/>
    <d v="2025-08-19T00:00:00"/>
    <m/>
    <x v="39"/>
    <x v="39"/>
    <m/>
    <m/>
    <m/>
    <m/>
    <m/>
    <m/>
    <x v="1"/>
    <x v="1"/>
    <m/>
    <m/>
    <m/>
    <m/>
    <n v="0"/>
    <s v="Ingen avgiftsbehandling"/>
    <s v="overgang 1928"/>
    <n v="-600"/>
    <s v="NOK"/>
    <n v="-600"/>
    <m/>
    <s v="652309.06"/>
  </r>
  <r>
    <n v="1354"/>
    <n v="2025"/>
    <s v="Av bilag 1928"/>
    <d v="2025-08-20T00:00:00"/>
    <m/>
    <x v="39"/>
    <x v="39"/>
    <m/>
    <m/>
    <m/>
    <m/>
    <m/>
    <s v="Sofi Kulvik"/>
    <x v="1"/>
    <x v="1"/>
    <m/>
    <m/>
    <m/>
    <m/>
    <n v="0"/>
    <s v="Ingen avgiftsbehandling"/>
    <s v="Av bilag 1928"/>
    <n v="-328.7"/>
    <s v="NOK"/>
    <n v="-328.7"/>
    <m/>
    <s v="651980.36"/>
  </r>
  <r>
    <n v="1354"/>
    <n v="2025"/>
    <s v="Av bilag 1928"/>
    <d v="2025-08-20T00:00:00"/>
    <m/>
    <x v="39"/>
    <x v="39"/>
    <m/>
    <m/>
    <m/>
    <m/>
    <m/>
    <s v="Sofi Kulvik"/>
    <x v="1"/>
    <x v="1"/>
    <m/>
    <m/>
    <m/>
    <m/>
    <n v="0"/>
    <s v="Ingen avgiftsbehandling"/>
    <s v="Av bilag 1928"/>
    <n v="-3077"/>
    <s v="NOK"/>
    <n v="-3077"/>
    <m/>
    <s v="648903.36"/>
  </r>
  <r>
    <n v="1354"/>
    <n v="2025"/>
    <s v="Av bilag 1928"/>
    <d v="2025-08-20T00:00:00"/>
    <m/>
    <x v="39"/>
    <x v="39"/>
    <m/>
    <m/>
    <m/>
    <m/>
    <m/>
    <s v="Sofi Kulvik"/>
    <x v="1"/>
    <x v="1"/>
    <m/>
    <m/>
    <m/>
    <m/>
    <n v="0"/>
    <s v="Ingen avgiftsbehandling"/>
    <s v="Av bilag 1928"/>
    <n v="-4014"/>
    <s v="NOK"/>
    <n v="-4014"/>
    <m/>
    <s v="644889.36"/>
  </r>
  <r>
    <n v="500910"/>
    <n v="2025"/>
    <s v="Direkte betaling med ekstern ID TR497654028 er gjennomført og bokført."/>
    <d v="2025-08-20T00:00:00"/>
    <m/>
    <x v="39"/>
    <x v="39"/>
    <m/>
    <m/>
    <n v="20141"/>
    <s v="Svein Nilsen"/>
    <m/>
    <m/>
    <x v="1"/>
    <x v="1"/>
    <m/>
    <m/>
    <m/>
    <m/>
    <n v="0"/>
    <s v="Ingen avgiftsbehandling"/>
    <s v="Betaling: FOTBALL Regnskap Stoke"/>
    <n v="-22189"/>
    <s v="NOK"/>
    <n v="-22189"/>
    <m/>
    <s v="622700.36"/>
  </r>
  <r>
    <n v="500911"/>
    <n v="2025"/>
    <s v="Direkte betaling med ekstern ID TR497655512 er gjennomført og bokført."/>
    <d v="2025-08-20T00:00:00"/>
    <m/>
    <x v="39"/>
    <x v="39"/>
    <m/>
    <m/>
    <n v="20075"/>
    <s v="Elin Kristiansen"/>
    <m/>
    <m/>
    <x v="1"/>
    <x v="1"/>
    <m/>
    <m/>
    <m/>
    <m/>
    <n v="0"/>
    <s v="Ingen avgiftsbehandling"/>
    <s v="Betaling: FOTBALL: Utgifter fotball"/>
    <n v="-906.06"/>
    <s v="NOK"/>
    <n v="-906.06"/>
    <m/>
    <s v="621794.30"/>
  </r>
  <r>
    <n v="500912"/>
    <n v="2025"/>
    <s v="Direkte betaling med ekstern ID TR497667501 er gjennomført og bokført."/>
    <d v="2025-08-20T00:00:00"/>
    <m/>
    <x v="39"/>
    <x v="39"/>
    <m/>
    <m/>
    <n v="20024"/>
    <s v="Haris Puzic"/>
    <m/>
    <m/>
    <x v="1"/>
    <x v="1"/>
    <m/>
    <m/>
    <m/>
    <m/>
    <n v="0"/>
    <s v="Ingen avgiftsbehandling"/>
    <s v="Betaling: FOTBALL 4230. Fakturanr. 03119201068."/>
    <n v="-932.21"/>
    <s v="NOK"/>
    <n v="-932.21"/>
    <m/>
    <s v="620862.09"/>
  </r>
  <r>
    <n v="500913"/>
    <n v="2025"/>
    <s v="Direkte betaling med ekstern ID TR497631132 er gjennomført og bokført."/>
    <d v="2025-08-20T00:00:00"/>
    <m/>
    <x v="39"/>
    <x v="39"/>
    <m/>
    <m/>
    <n v="20030"/>
    <s v="Julie Wee"/>
    <m/>
    <m/>
    <x v="1"/>
    <x v="1"/>
    <m/>
    <m/>
    <m/>
    <m/>
    <n v="0"/>
    <s v="Ingen avgiftsbehandling"/>
    <s v="Betaling: FOTBALL: Klubbdommerregning fra Julie. Fakturanr. A2JXTY7P6ICOYZ."/>
    <n v="-300"/>
    <s v="NOK"/>
    <n v="-300"/>
    <m/>
    <s v="620562.09"/>
  </r>
  <r>
    <n v="1388"/>
    <n v="2025"/>
    <s v="12dede23-9000-4166-bf96-63c58ed70ae7.pdf"/>
    <d v="2025-08-20T00:00:00"/>
    <m/>
    <x v="39"/>
    <x v="39"/>
    <m/>
    <m/>
    <m/>
    <m/>
    <m/>
    <m/>
    <x v="0"/>
    <x v="0"/>
    <m/>
    <m/>
    <m/>
    <m/>
    <n v="0"/>
    <s v="Ingen avgiftsbehandling"/>
    <s v="kontoregulering"/>
    <n v="2500"/>
    <s v="NOK"/>
    <n v="2500"/>
    <m/>
    <s v="623062.09"/>
  </r>
  <r>
    <n v="1390"/>
    <n v="2025"/>
    <s v="7663dab0-6739-41e5-b446-a1c2a484e033.pdf"/>
    <d v="2025-08-20T00:00:00"/>
    <m/>
    <x v="39"/>
    <x v="39"/>
    <m/>
    <m/>
    <m/>
    <m/>
    <m/>
    <m/>
    <x v="0"/>
    <x v="0"/>
    <m/>
    <m/>
    <m/>
    <m/>
    <n v="0"/>
    <s v="Ingen avgiftsbehandling"/>
    <s v="7663dab0-6739-41e5-b446-a1c2a484e033.pdf"/>
    <n v="2500"/>
    <s v="NOK"/>
    <n v="2500"/>
    <m/>
    <s v="625562.09"/>
  </r>
  <r>
    <n v="1391"/>
    <n v="2025"/>
    <n v="1880"/>
    <d v="2025-08-20T00:00:00"/>
    <m/>
    <x v="39"/>
    <x v="39"/>
    <m/>
    <m/>
    <m/>
    <m/>
    <m/>
    <m/>
    <x v="0"/>
    <x v="0"/>
    <m/>
    <m/>
    <m/>
    <m/>
    <n v="0"/>
    <s v="Ingen avgiftsbehandling"/>
    <n v="1880"/>
    <n v="2500"/>
    <s v="NOK"/>
    <n v="2500"/>
    <m/>
    <s v="628062.09"/>
  </r>
  <r>
    <n v="1392"/>
    <n v="2025"/>
    <s v="131c76ea-0617-4377-8ad7-2fcc48f4af38.pdf"/>
    <d v="2025-08-20T00:00:00"/>
    <m/>
    <x v="39"/>
    <x v="39"/>
    <m/>
    <m/>
    <m/>
    <m/>
    <m/>
    <m/>
    <x v="0"/>
    <x v="0"/>
    <m/>
    <m/>
    <m/>
    <m/>
    <n v="0"/>
    <s v="Ingen avgiftsbehandling"/>
    <s v="131c76ea-0617-4377-8ad7-2fcc48f4af38.pdf"/>
    <n v="2500"/>
    <s v="NOK"/>
    <n v="2500"/>
    <m/>
    <s v="630562.09"/>
  </r>
  <r>
    <n v="1393"/>
    <n v="2025"/>
    <s v="e17fdd48-d63e-4fe6-9d1e-76af26da3d13.pdf"/>
    <d v="2025-08-20T00:00:00"/>
    <m/>
    <x v="39"/>
    <x v="39"/>
    <m/>
    <m/>
    <m/>
    <m/>
    <m/>
    <m/>
    <x v="0"/>
    <x v="0"/>
    <m/>
    <m/>
    <m/>
    <m/>
    <n v="0"/>
    <s v="Ingen avgiftsbehandling"/>
    <s v="e17fdd48-d63e-4fe6-9d1e-76af26da3d13.pdf"/>
    <n v="2500"/>
    <s v="NOK"/>
    <n v="2500"/>
    <m/>
    <s v="633062.09"/>
  </r>
  <r>
    <n v="1393"/>
    <n v="2025"/>
    <s v="e17fdd48-d63e-4fe6-9d1e-76af26da3d13.pdf"/>
    <d v="2025-08-20T00:00:00"/>
    <m/>
    <x v="39"/>
    <x v="39"/>
    <m/>
    <m/>
    <m/>
    <m/>
    <m/>
    <m/>
    <x v="0"/>
    <x v="0"/>
    <m/>
    <m/>
    <m/>
    <m/>
    <n v="0"/>
    <s v="Ingen avgiftsbehandling"/>
    <s v="e17fdd48-d63e-4fe6-9d1e-76af26da3d13.pdf"/>
    <n v="4000"/>
    <s v="NOK"/>
    <n v="4000"/>
    <m/>
    <s v="637062.09"/>
  </r>
  <r>
    <n v="1458"/>
    <n v="2025"/>
    <s v="Adam Cookson"/>
    <d v="2025-08-20T00:00:00"/>
    <m/>
    <x v="39"/>
    <x v="39"/>
    <m/>
    <m/>
    <n v="20516"/>
    <s v="Adam Cookson"/>
    <m/>
    <m/>
    <x v="0"/>
    <x v="0"/>
    <m/>
    <m/>
    <m/>
    <m/>
    <n v="0"/>
    <s v="Ingen avgiftsbehandling"/>
    <s v="Adam Cookson"/>
    <n v="-3828"/>
    <s v="NOK"/>
    <n v="-3828"/>
    <m/>
    <s v="633234.09"/>
  </r>
  <r>
    <n v="500917"/>
    <n v="2025"/>
    <s v="Direkte betaling med ekstern ID TR497661484 er gjennomført og bokført."/>
    <d v="2025-08-26T00:00:00"/>
    <m/>
    <x v="39"/>
    <x v="39"/>
    <m/>
    <m/>
    <n v="20239"/>
    <s v="Jonathan Duesund"/>
    <m/>
    <m/>
    <x v="1"/>
    <x v="1"/>
    <m/>
    <m/>
    <m/>
    <m/>
    <n v="0"/>
    <s v="Ingen avgiftsbehandling"/>
    <s v="Betaling: FOTBALL: Klubbdommerregning fra Jonathan. Fakturanr. 4COUVR1VSD185Y."/>
    <n v="-200"/>
    <s v="NOK"/>
    <n v="-200"/>
    <m/>
    <s v="633034.09"/>
  </r>
  <r>
    <n v="500919"/>
    <n v="2025"/>
    <s v="Direkte betaling med ekstern ID TR497961846 er gjennomført og bokført."/>
    <d v="2025-08-26T00:00:00"/>
    <m/>
    <x v="39"/>
    <x v="39"/>
    <m/>
    <m/>
    <n v="20451"/>
    <s v="William Duesund"/>
    <m/>
    <m/>
    <x v="1"/>
    <x v="1"/>
    <m/>
    <m/>
    <m/>
    <m/>
    <n v="0"/>
    <s v="Ingen avgiftsbehandling"/>
    <s v="Betaling: Fwd: Klubbdommerregning fra William Duesund. Fakturanr. 1THSNTCUBT6U3J."/>
    <n v="-300"/>
    <s v="NOK"/>
    <n v="-300"/>
    <m/>
    <s v="632734.09"/>
  </r>
  <r>
    <n v="1520"/>
    <n v="2025"/>
    <s v="JT Kiwi"/>
    <d v="2025-08-26T00:00:00"/>
    <m/>
    <x v="39"/>
    <x v="39"/>
    <m/>
    <m/>
    <m/>
    <m/>
    <m/>
    <m/>
    <x v="1"/>
    <x v="1"/>
    <m/>
    <m/>
    <m/>
    <m/>
    <n v="0"/>
    <s v="Ingen avgiftsbehandling"/>
    <s v="JUTULTREFFEN"/>
    <n v="-56908.5"/>
    <s v="NOK"/>
    <n v="-56908.5"/>
    <m/>
    <s v="575825.59"/>
  </r>
  <r>
    <n v="1519"/>
    <n v="2025"/>
    <s v="JT"/>
    <d v="2025-08-26T00:00:00"/>
    <m/>
    <x v="39"/>
    <x v="39"/>
    <m/>
    <m/>
    <m/>
    <m/>
    <m/>
    <m/>
    <x v="1"/>
    <x v="1"/>
    <m/>
    <m/>
    <m/>
    <m/>
    <n v="0"/>
    <s v="Ingen avgiftsbehandling"/>
    <s v="JUTULTREFFEN"/>
    <n v="-34980"/>
    <s v="NOK"/>
    <n v="-34980"/>
    <m/>
    <s v="540845.59"/>
  </r>
  <r>
    <n v="500920"/>
    <n v="2025"/>
    <s v="Direkte betaling med ekstern ID TR497961847 er gjennomført og bokført."/>
    <d v="2025-08-27T00:00:00"/>
    <m/>
    <x v="39"/>
    <x v="39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L9R1VZVIZY4C7K."/>
    <n v="-300"/>
    <s v="NOK"/>
    <n v="-300"/>
    <m/>
    <s v="540545.59"/>
  </r>
  <r>
    <n v="500925"/>
    <n v="2025"/>
    <s v="Direkte betaling med ekstern ID TR499371532 er gjennomført og bokført."/>
    <d v="2025-08-28T00:00:00"/>
    <m/>
    <x v="39"/>
    <x v="39"/>
    <m/>
    <m/>
    <n v="20517"/>
    <s v="Renas Berken Topal"/>
    <m/>
    <m/>
    <x v="1"/>
    <x v="1"/>
    <m/>
    <m/>
    <m/>
    <m/>
    <n v="0"/>
    <s v="Ingen avgiftsbehandling"/>
    <s v="Betaling: FOTBALL. Fakturanr. 03119981015."/>
    <n v="-372.71"/>
    <s v="NOK"/>
    <n v="-372.71"/>
    <m/>
    <s v="540172.88"/>
  </r>
  <r>
    <n v="500926"/>
    <n v="2025"/>
    <s v="Direkte betaling med ekstern ID TR499371533 er gjennomført og bokført."/>
    <d v="2025-08-28T00:00:00"/>
    <m/>
    <x v="39"/>
    <x v="39"/>
    <m/>
    <m/>
    <n v="20518"/>
    <s v="serkan keser"/>
    <m/>
    <m/>
    <x v="1"/>
    <x v="1"/>
    <m/>
    <m/>
    <m/>
    <m/>
    <n v="0"/>
    <s v="Ingen avgiftsbehandling"/>
    <s v="Betaling: FOTBALL. Fakturanr. 03119981015."/>
    <n v="-465"/>
    <s v="NOK"/>
    <n v="-465"/>
    <m/>
    <s v="539707.88"/>
  </r>
  <r>
    <n v="500927"/>
    <n v="2025"/>
    <s v="Direkte betaling med ekstern ID TR499371534 er gjennomført og bokført."/>
    <d v="2025-08-28T00:00:00"/>
    <m/>
    <x v="39"/>
    <x v="39"/>
    <m/>
    <m/>
    <n v="20211"/>
    <s v="Erik Dan Nguyen"/>
    <m/>
    <m/>
    <x v="1"/>
    <x v="1"/>
    <m/>
    <m/>
    <m/>
    <m/>
    <n v="0"/>
    <s v="Ingen avgiftsbehandling"/>
    <s v="Betaling: FOTBALL"/>
    <n v="-823.23"/>
    <s v="NOK"/>
    <n v="-823.23"/>
    <m/>
    <s v="538884.65"/>
  </r>
  <r>
    <n v="1574"/>
    <n v="2025"/>
    <s v="lyreco"/>
    <d v="2025-08-28T00:00:00"/>
    <m/>
    <x v="39"/>
    <x v="39"/>
    <m/>
    <m/>
    <m/>
    <m/>
    <m/>
    <m/>
    <x v="1"/>
    <x v="1"/>
    <m/>
    <m/>
    <m/>
    <m/>
    <n v="0"/>
    <s v="Ingen avgiftsbehandling"/>
    <s v="lyreco"/>
    <n v="-1727"/>
    <s v="NOK"/>
    <n v="-1727"/>
    <m/>
    <s v="537157.65"/>
  </r>
  <r>
    <n v="500930"/>
    <n v="2025"/>
    <s v="Direkte betaling med ekstern ID TR499938745 er gjennomført og bokført."/>
    <d v="2025-08-29T00:00:00"/>
    <m/>
    <x v="39"/>
    <x v="39"/>
    <m/>
    <m/>
    <n v="20451"/>
    <s v="William Duesund"/>
    <m/>
    <m/>
    <x v="1"/>
    <x v="1"/>
    <m/>
    <m/>
    <m/>
    <m/>
    <n v="0"/>
    <s v="Ingen avgiftsbehandling"/>
    <s v="Betaling: Fwd: Klubbdommerregning fra William Duesund"/>
    <n v="-300"/>
    <s v="NOK"/>
    <n v="-300"/>
    <m/>
    <s v="536857.65"/>
  </r>
  <r>
    <n v="1459"/>
    <n v="2025"/>
    <s v="Stripe"/>
    <d v="2025-08-29T00:00:00"/>
    <m/>
    <x v="39"/>
    <x v="39"/>
    <n v="10030"/>
    <s v="Stripe innbetalinger"/>
    <m/>
    <m/>
    <m/>
    <m/>
    <x v="0"/>
    <x v="0"/>
    <m/>
    <m/>
    <m/>
    <m/>
    <n v="0"/>
    <s v="Ingen avgiftsbehandling"/>
    <s v="Stripe"/>
    <n v="162210"/>
    <s v="NOK"/>
    <n v="162210"/>
    <m/>
    <s v="699067.65"/>
  </r>
  <r>
    <n v="1571"/>
    <n v="2025"/>
    <s v="JT"/>
    <d v="2025-08-29T00:00:00"/>
    <m/>
    <x v="39"/>
    <x v="39"/>
    <m/>
    <m/>
    <m/>
    <m/>
    <m/>
    <m/>
    <x v="1"/>
    <x v="1"/>
    <m/>
    <m/>
    <m/>
    <m/>
    <n v="0"/>
    <s v="Ingen avgiftsbehandling"/>
    <s v="JT"/>
    <n v="-2037.1"/>
    <s v="NOK"/>
    <n v="-2037.1"/>
    <m/>
    <s v="697030.55"/>
  </r>
  <r>
    <n v="500932"/>
    <n v="2025"/>
    <s v="Direkte betaling med ekstern ID TR497655513 er gjennomført og bokført."/>
    <d v="2025-09-01T00:00:00"/>
    <m/>
    <x v="39"/>
    <x v="39"/>
    <m/>
    <m/>
    <n v="20060"/>
    <s v="NFF Oslo"/>
    <m/>
    <m/>
    <x v="1"/>
    <x v="1"/>
    <m/>
    <m/>
    <m/>
    <m/>
    <n v="0"/>
    <s v="Ingen avgiftsbehandling"/>
    <s v="Betaling: Faktura nummer 019673 fra NFF Oslo  G 11 ÅR. Faktura nummer 019673 fra NFF Oslo G 9 ÅR. Faktura nummer 019673 fra NFF Oslo  J 12 ÅR. Faktura nummer 019673 fra NFF Oslo  J 11 ÅR. Faktura nummer 019673 fra NFF Oslo  G 13 ÅR. Fakturanr. 019673."/>
    <n v="-16500"/>
    <s v="NOK"/>
    <n v="-16500"/>
    <m/>
    <s v="680530.55"/>
  </r>
  <r>
    <n v="500935"/>
    <n v="2025"/>
    <s v="Direkte betaling med ekstern ID TR500120851 er gjennomført og bokført."/>
    <d v="2025-09-01T00:00:00"/>
    <m/>
    <x v="39"/>
    <x v="39"/>
    <m/>
    <m/>
    <n v="20030"/>
    <s v="Julie Wee"/>
    <m/>
    <m/>
    <x v="1"/>
    <x v="1"/>
    <m/>
    <m/>
    <m/>
    <m/>
    <n v="0"/>
    <s v="Ingen avgiftsbehandling"/>
    <s v="Betaling: Fwd: Klubbdommerregning fra Julie. Fakturanr. FIM97AW46835Q0."/>
    <n v="-300"/>
    <s v="NOK"/>
    <n v="-300"/>
    <m/>
    <s v="680230.55"/>
  </r>
  <r>
    <n v="1522"/>
    <n v="2025"/>
    <s v="JT"/>
    <d v="2025-09-01T00:00:00"/>
    <m/>
    <x v="39"/>
    <x v="39"/>
    <m/>
    <m/>
    <m/>
    <m/>
    <m/>
    <m/>
    <x v="1"/>
    <x v="1"/>
    <m/>
    <m/>
    <m/>
    <m/>
    <n v="0"/>
    <s v="Ingen avgiftsbehandling"/>
    <s v="JUTULTREFFEN"/>
    <n v="-759.8"/>
    <s v="NOK"/>
    <n v="-759.8"/>
    <m/>
    <s v="679470.75"/>
  </r>
  <r>
    <n v="1521"/>
    <n v="2025"/>
    <s v="JT"/>
    <d v="2025-09-01T00:00:00"/>
    <m/>
    <x v="39"/>
    <x v="39"/>
    <m/>
    <m/>
    <m/>
    <m/>
    <m/>
    <m/>
    <x v="1"/>
    <x v="1"/>
    <m/>
    <m/>
    <m/>
    <m/>
    <n v="0"/>
    <s v="Ingen avgiftsbehandling"/>
    <s v="JUTULTREFFEN"/>
    <n v="-229.9"/>
    <s v="NOK"/>
    <n v="-229.9"/>
    <m/>
    <s v="679240.85"/>
  </r>
  <r>
    <n v="1517"/>
    <n v="2025"/>
    <s v="JT"/>
    <d v="2025-09-01T00:00:00"/>
    <m/>
    <x v="39"/>
    <x v="39"/>
    <m/>
    <m/>
    <m/>
    <m/>
    <m/>
    <m/>
    <x v="1"/>
    <x v="1"/>
    <m/>
    <m/>
    <m/>
    <m/>
    <n v="0"/>
    <s v="Ingen avgiftsbehandling"/>
    <s v="JUTULTREFFEN"/>
    <n v="-1893.6"/>
    <s v="NOK"/>
    <n v="-1893.6"/>
    <m/>
    <s v="677347.25"/>
  </r>
  <r>
    <n v="1515"/>
    <n v="2025"/>
    <s v="JT"/>
    <d v="2025-09-01T00:00:00"/>
    <m/>
    <x v="39"/>
    <x v="39"/>
    <m/>
    <m/>
    <m/>
    <m/>
    <m/>
    <m/>
    <x v="1"/>
    <x v="1"/>
    <m/>
    <m/>
    <m/>
    <m/>
    <n v="0"/>
    <s v="Ingen avgiftsbehandling"/>
    <s v="JUTULTREFFEN"/>
    <n v="-2295.1999999999998"/>
    <s v="NOK"/>
    <n v="-2295.1999999999998"/>
    <m/>
    <s v="675052.05"/>
  </r>
  <r>
    <n v="1542"/>
    <n v="2025"/>
    <s v="kontoreguleringer, vipps, gebyr og rubic"/>
    <d v="2025-09-01T00:00:00"/>
    <m/>
    <x v="39"/>
    <x v="39"/>
    <m/>
    <m/>
    <m/>
    <m/>
    <m/>
    <m/>
    <x v="0"/>
    <x v="0"/>
    <m/>
    <m/>
    <m/>
    <m/>
    <n v="0"/>
    <s v="Ingen avgiftsbehandling"/>
    <s v="kontoreguleringer, vipps, gebyr og rubic"/>
    <n v="-75423.100000000006"/>
    <s v="NOK"/>
    <n v="-75423.100000000006"/>
    <m/>
    <s v="599628.95"/>
  </r>
  <r>
    <n v="500960"/>
    <n v="2025"/>
    <s v="Direkte betaling med ekstern ID TR499938746 er gjennomført og bokført."/>
    <d v="2025-09-02T00:00:00"/>
    <m/>
    <x v="39"/>
    <x v="39"/>
    <m/>
    <m/>
    <n v="20030"/>
    <s v="Julie Wee"/>
    <m/>
    <m/>
    <x v="1"/>
    <x v="1"/>
    <m/>
    <m/>
    <m/>
    <m/>
    <n v="0"/>
    <s v="Ingen avgiftsbehandling"/>
    <s v="Betaling: FOTBALL: Klubbdommerregning fra Julie. Fakturanr. TL4UHVAQRF88Y2."/>
    <n v="-300"/>
    <s v="NOK"/>
    <n v="-300"/>
    <m/>
    <s v="599328.95"/>
  </r>
  <r>
    <n v="1548"/>
    <n v="2025"/>
    <s v="Stoke.pdf"/>
    <d v="2025-09-02T00:00:00"/>
    <m/>
    <x v="39"/>
    <x v="39"/>
    <m/>
    <m/>
    <m/>
    <m/>
    <m/>
    <m/>
    <x v="1"/>
    <x v="1"/>
    <m/>
    <m/>
    <m/>
    <m/>
    <n v="0"/>
    <s v="Ingen avgiftsbehandling"/>
    <s v="Stoke.pdf"/>
    <n v="-8680"/>
    <s v="NOK"/>
    <n v="-8680"/>
    <m/>
    <s v="590648.95"/>
  </r>
  <r>
    <n v="1549"/>
    <n v="2025"/>
    <s v="Regulering og vipps"/>
    <d v="2025-09-02T00:00:00"/>
    <m/>
    <x v="39"/>
    <x v="39"/>
    <n v="10031"/>
    <s v="Vipps AS"/>
    <m/>
    <m/>
    <m/>
    <m/>
    <x v="0"/>
    <x v="0"/>
    <m/>
    <m/>
    <m/>
    <m/>
    <n v="0"/>
    <s v="Ingen avgiftsbehandling"/>
    <s v="Regulering og vipps"/>
    <n v="68.42"/>
    <s v="NOK"/>
    <n v="68.42"/>
    <m/>
    <s v="590717.37"/>
  </r>
  <r>
    <n v="1549"/>
    <n v="2025"/>
    <s v="Regulering og vipps"/>
    <d v="2025-09-02T00:00:00"/>
    <m/>
    <x v="39"/>
    <x v="39"/>
    <n v="10031"/>
    <s v="Vipps AS"/>
    <m/>
    <m/>
    <m/>
    <m/>
    <x v="0"/>
    <x v="0"/>
    <m/>
    <m/>
    <m/>
    <m/>
    <n v="0"/>
    <s v="Ingen avgiftsbehandling"/>
    <s v="Regulering og vipps"/>
    <n v="34.21"/>
    <s v="NOK"/>
    <n v="34.21"/>
    <m/>
    <s v="590751.58"/>
  </r>
  <r>
    <n v="1523"/>
    <n v="2025"/>
    <s v="JT"/>
    <d v="2025-09-03T00:00:00"/>
    <m/>
    <x v="39"/>
    <x v="39"/>
    <m/>
    <m/>
    <m/>
    <m/>
    <m/>
    <m/>
    <x v="1"/>
    <x v="1"/>
    <m/>
    <m/>
    <m/>
    <m/>
    <n v="0"/>
    <s v="Ingen avgiftsbehandling"/>
    <s v="JUTULTREFFEN"/>
    <n v="-888"/>
    <s v="NOK"/>
    <n v="-888"/>
    <m/>
    <s v="589863.58"/>
  </r>
  <r>
    <n v="1488"/>
    <n v="2025"/>
    <s v="Fotball av bilag"/>
    <d v="2025-09-04T00:00:00"/>
    <m/>
    <x v="39"/>
    <x v="39"/>
    <m/>
    <m/>
    <m/>
    <m/>
    <m/>
    <s v="Sofi Kulvik"/>
    <x v="1"/>
    <x v="1"/>
    <m/>
    <m/>
    <m/>
    <m/>
    <n v="0"/>
    <s v="Ingen avgiftsbehandling"/>
    <s v="Fotball av bilag"/>
    <n v="-881.8"/>
    <s v="NOK"/>
    <n v="-881.8"/>
    <m/>
    <s v="588981.78"/>
  </r>
  <r>
    <n v="1485"/>
    <n v="2025"/>
    <s v="FIKS - Elektronisk overgang av bilag"/>
    <d v="2025-09-04T00:00:00"/>
    <m/>
    <x v="39"/>
    <x v="39"/>
    <m/>
    <m/>
    <m/>
    <m/>
    <m/>
    <s v="Sofi Kulvik"/>
    <x v="1"/>
    <x v="1"/>
    <m/>
    <m/>
    <m/>
    <m/>
    <n v="0"/>
    <s v="Ingen avgiftsbehandling"/>
    <s v="FIKS - Elektronisk overgang av bilag"/>
    <n v="-600"/>
    <s v="NOK"/>
    <n v="-600"/>
    <m/>
    <s v="588381.78"/>
  </r>
  <r>
    <n v="1549"/>
    <n v="2025"/>
    <s v="Regulering og vipps"/>
    <d v="2025-09-04T00:00:00"/>
    <m/>
    <x v="39"/>
    <x v="39"/>
    <m/>
    <m/>
    <m/>
    <m/>
    <m/>
    <m/>
    <x v="0"/>
    <x v="0"/>
    <m/>
    <m/>
    <m/>
    <m/>
    <n v="0"/>
    <s v="Ingen avgiftsbehandling"/>
    <s v="Regulering og vipps"/>
    <n v="6400"/>
    <s v="NOK"/>
    <n v="6400"/>
    <m/>
    <s v="594781.78"/>
  </r>
  <r>
    <n v="500967"/>
    <n v="2025"/>
    <s v="Direkte betaling med ekstern ID TR501466979 er gjennomført og bokført."/>
    <d v="2025-09-05T00:00:00"/>
    <m/>
    <x v="39"/>
    <x v="39"/>
    <m/>
    <m/>
    <n v="20139"/>
    <s v="Fehd El Hour"/>
    <m/>
    <m/>
    <x v="1"/>
    <x v="1"/>
    <m/>
    <m/>
    <m/>
    <m/>
    <n v="0"/>
    <s v="Ingen avgiftsbehandling"/>
    <s v="Betaling: FOTBALL. Fakturanr. 03119201082."/>
    <n v="-1048.6400000000001"/>
    <s v="NOK"/>
    <n v="-1048.6400000000001"/>
    <m/>
    <s v="593733.14"/>
  </r>
  <r>
    <n v="500968"/>
    <n v="2025"/>
    <s v="Direkte betaling med ekstern ID TR495129937 er gjennomført og bokført."/>
    <d v="2025-09-05T00:00:00"/>
    <m/>
    <x v="39"/>
    <x v="39"/>
    <m/>
    <m/>
    <n v="20303"/>
    <s v="Akershus fylkeskommune"/>
    <m/>
    <m/>
    <x v="1"/>
    <x v="1"/>
    <m/>
    <m/>
    <m/>
    <m/>
    <n v="0"/>
    <s v="Ingen avgiftsbehandling"/>
    <s v="Betaling: Faktura nummer 308000190 fra Akershus fylkeskommune. Fakturanr. 308000190."/>
    <n v="-1391.5"/>
    <s v="NOK"/>
    <n v="-1391.5"/>
    <m/>
    <s v="592341.64"/>
  </r>
  <r>
    <n v="1516"/>
    <n v="2025"/>
    <s v="JT"/>
    <d v="2025-09-07T00:00:00"/>
    <m/>
    <x v="39"/>
    <x v="39"/>
    <m/>
    <m/>
    <m/>
    <m/>
    <m/>
    <m/>
    <x v="1"/>
    <x v="1"/>
    <m/>
    <m/>
    <m/>
    <m/>
    <n v="0"/>
    <s v="Ingen avgiftsbehandling"/>
    <s v="JUTULTREFFEN"/>
    <n v="1291"/>
    <s v="NOK"/>
    <n v="1291"/>
    <m/>
    <s v="593632.64"/>
  </r>
  <r>
    <n v="1609"/>
    <n v="2025"/>
    <s v="Reversering av bilag 1516-2025. JT"/>
    <d v="2025-09-07T00:00:00"/>
    <m/>
    <x v="39"/>
    <x v="39"/>
    <m/>
    <m/>
    <m/>
    <m/>
    <m/>
    <m/>
    <x v="1"/>
    <x v="1"/>
    <m/>
    <m/>
    <m/>
    <m/>
    <n v="0"/>
    <s v="Ingen avgiftsbehandling"/>
    <s v="Reversering av bilag 1516-2025. JUTULTREFFEN"/>
    <n v="-1291"/>
    <s v="NOK"/>
    <n v="-1291"/>
    <m/>
    <s v="592341.64"/>
  </r>
  <r>
    <n v="500971"/>
    <n v="2025"/>
    <s v="Direkte betaling med ekstern ID TR501784423 er gjennomført og bokført."/>
    <d v="2025-09-08T00:00:00"/>
    <m/>
    <x v="39"/>
    <x v="39"/>
    <m/>
    <m/>
    <n v="20223"/>
    <s v="Tuan Nguyen"/>
    <m/>
    <m/>
    <x v="1"/>
    <x v="1"/>
    <m/>
    <m/>
    <m/>
    <m/>
    <n v="0"/>
    <s v="Ingen avgiftsbehandling"/>
    <s v="Betaling: FOTBALL. Fakturanr. 03215301058."/>
    <n v="-750"/>
    <s v="NOK"/>
    <n v="-750"/>
    <m/>
    <s v="591591.64"/>
  </r>
  <r>
    <n v="500972"/>
    <n v="2025"/>
    <s v="Direkte betaling med ekstern ID TR501780077 er gjennomført og bokført."/>
    <d v="2025-09-08T00:00:00"/>
    <m/>
    <x v="39"/>
    <x v="39"/>
    <m/>
    <m/>
    <n v="20067"/>
    <s v="Fredrik Kristian Lindegaard"/>
    <m/>
    <m/>
    <x v="1"/>
    <x v="1"/>
    <m/>
    <m/>
    <m/>
    <m/>
    <n v="0"/>
    <s v="Ingen avgiftsbehandling"/>
    <s v="Betaling: FOTBALL. Fakturanr. 03120701047."/>
    <n v="-1040.82"/>
    <s v="NOK"/>
    <n v="-1040.82"/>
    <m/>
    <s v="590550.82"/>
  </r>
  <r>
    <n v="500975"/>
    <n v="2025"/>
    <s v="Direkte betaling med ekstern ID TR501784422 er gjennomført og bokført."/>
    <d v="2025-09-08T00:00:00"/>
    <m/>
    <x v="39"/>
    <x v="39"/>
    <m/>
    <m/>
    <n v="20528"/>
    <s v="Jan  Egil Brekke"/>
    <m/>
    <m/>
    <x v="1"/>
    <x v="1"/>
    <m/>
    <m/>
    <m/>
    <m/>
    <n v="0"/>
    <s v="Ingen avgiftsbehandling"/>
    <s v="Betaling: VS: Dommerregning med ID 455634 / 447552 mottatt fra innsender. Fakturanr. 03114301059."/>
    <n v="-576.80999999999995"/>
    <s v="NOK"/>
    <n v="-576.80999999999995"/>
    <m/>
    <s v="589974.01"/>
  </r>
  <r>
    <n v="500978"/>
    <n v="2025"/>
    <s v="Direkte betaling med ekstern ID TR501937738 er gjennomført og bokført."/>
    <d v="2025-09-08T00:00:00"/>
    <m/>
    <x v="39"/>
    <x v="39"/>
    <m/>
    <m/>
    <n v="20030"/>
    <s v="Julie Wee"/>
    <m/>
    <m/>
    <x v="1"/>
    <x v="1"/>
    <m/>
    <m/>
    <m/>
    <m/>
    <n v="0"/>
    <s v="Ingen avgiftsbehandling"/>
    <s v="Betaling: FOTBALL: Klubbdommerregning fra Julie. Fakturanr. ME3ENOWG9IMU7N."/>
    <n v="-300"/>
    <s v="NOK"/>
    <n v="-300"/>
    <m/>
    <s v="589674.01"/>
  </r>
  <r>
    <n v="1594"/>
    <n v="2025"/>
    <s v="av bilag overgang"/>
    <d v="2025-09-08T00:00:00"/>
    <m/>
    <x v="39"/>
    <x v="39"/>
    <m/>
    <m/>
    <m/>
    <m/>
    <m/>
    <m/>
    <x v="1"/>
    <x v="1"/>
    <m/>
    <m/>
    <m/>
    <m/>
    <n v="0"/>
    <s v="Ingen avgiftsbehandling"/>
    <s v="av bilag overgang"/>
    <n v="-600"/>
    <s v="NOK"/>
    <n v="-600"/>
    <m/>
    <s v="589074.01"/>
  </r>
  <r>
    <n v="1595"/>
    <n v="2025"/>
    <s v="Reguleringer"/>
    <d v="2025-09-08T00:00:00"/>
    <m/>
    <x v="39"/>
    <x v="39"/>
    <m/>
    <m/>
    <m/>
    <m/>
    <m/>
    <m/>
    <x v="0"/>
    <x v="0"/>
    <m/>
    <m/>
    <m/>
    <m/>
    <n v="0"/>
    <s v="Ingen avgiftsbehandling"/>
    <s v="Reguleringer"/>
    <n v="30123"/>
    <s v="NOK"/>
    <n v="30123"/>
    <m/>
    <s v="619197.01"/>
  </r>
  <r>
    <n v="1598"/>
    <n v="2025"/>
    <s v="regulering"/>
    <d v="2025-09-08T00:00:00"/>
    <m/>
    <x v="39"/>
    <x v="39"/>
    <m/>
    <m/>
    <m/>
    <m/>
    <m/>
    <m/>
    <x v="0"/>
    <x v="0"/>
    <m/>
    <m/>
    <m/>
    <m/>
    <n v="0"/>
    <s v="Ingen avgiftsbehandling"/>
    <s v="regulering"/>
    <n v="-10000"/>
    <s v="NOK"/>
    <n v="-10000"/>
    <m/>
    <s v="609197.01"/>
  </r>
  <r>
    <n v="1606"/>
    <n v="2025"/>
    <m/>
    <d v="2025-09-08T00:00:00"/>
    <m/>
    <x v="39"/>
    <x v="39"/>
    <n v="10030"/>
    <s v="Stripe innbetalinger"/>
    <m/>
    <m/>
    <m/>
    <m/>
    <x v="0"/>
    <x v="0"/>
    <m/>
    <m/>
    <m/>
    <m/>
    <n v="0"/>
    <s v="Ingen avgiftsbehandling"/>
    <m/>
    <n v="135389"/>
    <s v="NOK"/>
    <n v="135389"/>
    <m/>
    <s v="744586.01"/>
  </r>
  <r>
    <n v="500979"/>
    <n v="2025"/>
    <s v="Direkte betaling med ekstern ID TR501466980 er gjennomført og bokført."/>
    <d v="2025-09-09T00:00:00"/>
    <m/>
    <x v="39"/>
    <x v="39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V2IK5TQRW7T2FV."/>
    <n v="-300"/>
    <s v="NOK"/>
    <n v="-300"/>
    <m/>
    <s v="744286.01"/>
  </r>
  <r>
    <n v="1572"/>
    <n v="2025"/>
    <s v="JT"/>
    <d v="2025-09-10T00:00:00"/>
    <m/>
    <x v="39"/>
    <x v="39"/>
    <m/>
    <m/>
    <m/>
    <m/>
    <m/>
    <m/>
    <x v="1"/>
    <x v="1"/>
    <m/>
    <m/>
    <m/>
    <m/>
    <n v="0"/>
    <s v="Ingen avgiftsbehandling"/>
    <s v="JT"/>
    <n v="-909.8"/>
    <s v="NOK"/>
    <n v="-909.8"/>
    <m/>
    <s v="743376.21"/>
  </r>
  <r>
    <n v="500982"/>
    <n v="2025"/>
    <s v="Direkte betaling med ekstern ID TR501466981 er gjennomført og bokført."/>
    <d v="2025-09-10T00:00:00"/>
    <m/>
    <x v="39"/>
    <x v="39"/>
    <m/>
    <m/>
    <n v="20030"/>
    <s v="Julie Wee"/>
    <m/>
    <m/>
    <x v="1"/>
    <x v="1"/>
    <m/>
    <m/>
    <m/>
    <m/>
    <n v="0"/>
    <s v="Ingen avgiftsbehandling"/>
    <s v="Betaling: FOTBALL: Klubbdommerregning fra Julie. Fakturanr. P48L8YCAAVQ82Q."/>
    <n v="-200"/>
    <s v="NOK"/>
    <n v="-200"/>
    <m/>
    <s v="743176.21"/>
  </r>
  <r>
    <n v="500985"/>
    <n v="2025"/>
    <s v="Direkte betaling med ekstern ID TR499371535 er gjennomført og bokført."/>
    <d v="2025-09-11T00:00:00"/>
    <m/>
    <x v="39"/>
    <x v="39"/>
    <m/>
    <m/>
    <n v="20094"/>
    <s v="Bærum Kommune"/>
    <m/>
    <m/>
    <x v="1"/>
    <x v="1"/>
    <m/>
    <m/>
    <m/>
    <m/>
    <n v="0"/>
    <s v="Ingen avgiftsbehandling"/>
    <s v="Betaling: JUTULTREFFEN Faktura nummer 70699782 fra Bærum Kommune. Fakturanr. 70699782."/>
    <n v="-6400"/>
    <s v="NOK"/>
    <n v="-6400"/>
    <m/>
    <s v="736776.21"/>
  </r>
  <r>
    <n v="1582"/>
    <n v="2025"/>
    <s v="Möte 1928"/>
    <d v="2025-09-11T00:00:00"/>
    <m/>
    <x v="39"/>
    <x v="39"/>
    <m/>
    <m/>
    <m/>
    <m/>
    <m/>
    <m/>
    <x v="1"/>
    <x v="1"/>
    <m/>
    <m/>
    <m/>
    <m/>
    <n v="0"/>
    <s v="Ingen avgiftsbehandling"/>
    <s v="Möte 1928"/>
    <n v="-198"/>
    <s v="NOK"/>
    <n v="-198"/>
    <m/>
    <s v="736578.21"/>
  </r>
  <r>
    <n v="1596"/>
    <n v="2025"/>
    <s v="Regulering"/>
    <d v="2025-09-11T00:00:00"/>
    <m/>
    <x v="39"/>
    <x v="39"/>
    <m/>
    <m/>
    <m/>
    <m/>
    <m/>
    <m/>
    <x v="0"/>
    <x v="0"/>
    <m/>
    <m/>
    <m/>
    <m/>
    <n v="0"/>
    <s v="Ingen avgiftsbehandling"/>
    <s v="Regulering"/>
    <n v="-20093"/>
    <s v="NOK"/>
    <n v="-20093"/>
    <m/>
    <s v="716485.21"/>
  </r>
  <r>
    <n v="500989"/>
    <n v="2025"/>
    <s v="Direkte betaling med ekstern ID TR499938747 er gjennomført og bokført."/>
    <d v="2025-09-15T00:00:00"/>
    <m/>
    <x v="39"/>
    <x v="39"/>
    <m/>
    <m/>
    <n v="20519"/>
    <s v="Garda Sikring AS"/>
    <m/>
    <m/>
    <x v="1"/>
    <x v="1"/>
    <m/>
    <m/>
    <m/>
    <m/>
    <n v="0"/>
    <s v="Ingen avgiftsbehandling"/>
    <s v="Betaling: Faktura nummer 95890 fra Garda Sikring AS. Fakturanr. 95890."/>
    <n v="-47125"/>
    <s v="NOK"/>
    <n v="-47125"/>
    <m/>
    <s v="669360.21"/>
  </r>
  <r>
    <n v="500998"/>
    <n v="2025"/>
    <s v="Direkte betaling med ekstern ID TR505028607 er gjennomført og bokført."/>
    <d v="2025-09-17T00:00:00"/>
    <m/>
    <x v="39"/>
    <x v="39"/>
    <m/>
    <m/>
    <n v="20030"/>
    <s v="Julie Wee"/>
    <m/>
    <m/>
    <x v="1"/>
    <x v="1"/>
    <m/>
    <m/>
    <m/>
    <m/>
    <n v="0"/>
    <s v="Ingen avgiftsbehandling"/>
    <s v="Betaling: : Klubbdommerregning fra Julie. Fakturanr. 2GYPH7F2X3HMA0."/>
    <n v="-200"/>
    <s v="NOK"/>
    <n v="-200"/>
    <m/>
    <s v="669160.21"/>
  </r>
  <r>
    <n v="500999"/>
    <n v="2025"/>
    <s v="Direkte betaling med ekstern ID TR505028608 er gjennomført og bokført."/>
    <d v="2025-09-17T00:00:00"/>
    <m/>
    <x v="39"/>
    <x v="39"/>
    <m/>
    <m/>
    <n v="20030"/>
    <s v="Julie Wee"/>
    <m/>
    <m/>
    <x v="1"/>
    <x v="1"/>
    <m/>
    <m/>
    <m/>
    <m/>
    <n v="0"/>
    <s v="Ingen avgiftsbehandling"/>
    <s v="Betaling: FOTBALL: Klubbdommerregning fra Julie. Fakturanr. 169NX9EKOH1DWR."/>
    <n v="-300"/>
    <s v="NOK"/>
    <n v="-300"/>
    <m/>
    <s v="668860.21"/>
  </r>
  <r>
    <n v="501003"/>
    <n v="2025"/>
    <s v="Direkte betaling med ekstern ID TR505028605 er gjennomført og bokført."/>
    <d v="2025-09-17T00:00:00"/>
    <m/>
    <x v="39"/>
    <x v="39"/>
    <m/>
    <m/>
    <n v="20531"/>
    <s v="Mohammad Atta Akram Alhosria"/>
    <m/>
    <m/>
    <x v="1"/>
    <x v="1"/>
    <m/>
    <m/>
    <m/>
    <m/>
    <n v="0"/>
    <s v="Ingen avgiftsbehandling"/>
    <s v="Betaling: FOTBALL. Fakturanr. 03119981020."/>
    <n v="-370"/>
    <s v="NOK"/>
    <n v="-370"/>
    <m/>
    <s v="668490.21"/>
  </r>
  <r>
    <n v="501004"/>
    <n v="2025"/>
    <s v="Direkte betaling med ekstern ID TR505028603 er gjennomført og bokført."/>
    <d v="2025-09-17T00:00:00"/>
    <m/>
    <x v="39"/>
    <x v="39"/>
    <m/>
    <m/>
    <n v="20533"/>
    <s v="Ezechiel-Nathanael-Antoine Magagnin"/>
    <m/>
    <m/>
    <x v="1"/>
    <x v="1"/>
    <m/>
    <m/>
    <m/>
    <m/>
    <n v="0"/>
    <s v="Ingen avgiftsbehandling"/>
    <s v="Betaling: FOTBALL. Fakturanr. 03113208013."/>
    <n v="-550.41999999999996"/>
    <s v="NOK"/>
    <n v="-550.41999999999996"/>
    <m/>
    <s v="667939.79"/>
  </r>
  <r>
    <n v="501005"/>
    <n v="2025"/>
    <s v="Direkte betaling med ekstern ID TR505028604 er gjennomført og bokført."/>
    <d v="2025-09-17T00:00:00"/>
    <m/>
    <x v="39"/>
    <x v="39"/>
    <m/>
    <m/>
    <n v="20499"/>
    <s v="Odd Erik Simonsen"/>
    <m/>
    <m/>
    <x v="1"/>
    <x v="1"/>
    <m/>
    <m/>
    <m/>
    <m/>
    <n v="0"/>
    <s v="Ingen avgiftsbehandling"/>
    <s v="Betaling: FOTBALL. Fakturanr. 03117201062."/>
    <n v="-685.63"/>
    <s v="NOK"/>
    <n v="-685.63"/>
    <m/>
    <s v="667254.16"/>
  </r>
  <r>
    <n v="501006"/>
    <n v="2025"/>
    <s v="Direkte betaling med ekstern ID TR505028606 er gjennomført og bokført."/>
    <d v="2025-09-17T00:00:00"/>
    <m/>
    <x v="39"/>
    <x v="39"/>
    <m/>
    <m/>
    <n v="20015"/>
    <s v="Mats Hynne Blakseth"/>
    <m/>
    <m/>
    <x v="1"/>
    <x v="1"/>
    <m/>
    <m/>
    <m/>
    <m/>
    <n v="0"/>
    <s v="Ingen avgiftsbehandling"/>
    <s v="Betaling: FOTBALL: Klubbdommerregning fra Mats. Fakturanr. P55KJ5IM906ISU."/>
    <n v="-300"/>
    <s v="NOK"/>
    <n v="-300"/>
    <m/>
    <s v="666954.16"/>
  </r>
  <r>
    <n v="501009"/>
    <n v="2025"/>
    <s v="Direkte betaling med ekstern ID TR505480623 er gjennomført og bokført."/>
    <d v="2025-09-18T00:00:00"/>
    <m/>
    <x v="39"/>
    <x v="39"/>
    <m/>
    <m/>
    <n v="20030"/>
    <s v="Julie Wee"/>
    <m/>
    <m/>
    <x v="1"/>
    <x v="1"/>
    <m/>
    <m/>
    <m/>
    <m/>
    <n v="0"/>
    <s v="Ingen avgiftsbehandling"/>
    <s v="Betaling: FOTBALL: Klubbdommerregning fra Julie. Fakturanr. 46BWPNBW8T1270."/>
    <n v="-200"/>
    <s v="NOK"/>
    <n v="-200"/>
    <m/>
    <s v="666754.16"/>
  </r>
  <r>
    <n v="1683"/>
    <n v="2025"/>
    <n v="1928"/>
    <d v="2025-09-19T00:00:00"/>
    <m/>
    <x v="39"/>
    <x v="39"/>
    <n v="10031"/>
    <s v="Vipps AS"/>
    <m/>
    <m/>
    <m/>
    <m/>
    <x v="0"/>
    <x v="0"/>
    <m/>
    <m/>
    <m/>
    <m/>
    <n v="0"/>
    <s v="Ingen avgiftsbehandling"/>
    <n v="1928"/>
    <n v="332.34"/>
    <s v="NOK"/>
    <n v="332.34"/>
    <m/>
    <s v="667086.50"/>
  </r>
  <r>
    <n v="1700"/>
    <n v="2025"/>
    <s v="VIpps"/>
    <d v="2025-09-22T00:00:00"/>
    <m/>
    <x v="39"/>
    <x v="39"/>
    <n v="10031"/>
    <s v="Vipps AS"/>
    <m/>
    <m/>
    <m/>
    <m/>
    <x v="0"/>
    <x v="0"/>
    <m/>
    <m/>
    <m/>
    <m/>
    <n v="0"/>
    <s v="Ingen avgiftsbehandling"/>
    <s v="VIpps"/>
    <n v="146.62"/>
    <s v="NOK"/>
    <n v="146.62"/>
    <m/>
    <s v="667233.12"/>
  </r>
  <r>
    <n v="501014"/>
    <n v="2025"/>
    <s v="Direkte betaling med ekstern ID TR505578007 er gjennomført og bokført."/>
    <d v="2025-09-23T00:00:00"/>
    <m/>
    <x v="39"/>
    <x v="39"/>
    <m/>
    <m/>
    <n v="20030"/>
    <s v="Julie Wee"/>
    <m/>
    <m/>
    <x v="1"/>
    <x v="1"/>
    <m/>
    <m/>
    <m/>
    <m/>
    <n v="0"/>
    <s v="Ingen avgiftsbehandling"/>
    <s v="Betaling: FOTBALL: Klubbdommerregning fra Julie. Fakturanr. XBPVEV3XWSHZN9."/>
    <n v="-300"/>
    <s v="NOK"/>
    <n v="-300"/>
    <m/>
    <s v="666933.12"/>
  </r>
  <r>
    <n v="501015"/>
    <n v="2025"/>
    <s v="Direkte betaling med ekstern ID TR506648050 er gjennomført og bokført."/>
    <d v="2025-09-23T00:00:00"/>
    <m/>
    <x v="39"/>
    <x v="39"/>
    <m/>
    <m/>
    <n v="20037"/>
    <s v="Emil Gjerde"/>
    <m/>
    <m/>
    <x v="1"/>
    <x v="1"/>
    <m/>
    <m/>
    <m/>
    <m/>
    <n v="0"/>
    <s v="Ingen avgiftsbehandling"/>
    <s v="Betaling: FOTBALL: Klubbdommerregning fra Emil. Fakturanr. 5D5VI3B3LS1XIQ."/>
    <n v="-200"/>
    <s v="NOK"/>
    <n v="-200"/>
    <m/>
    <s v="666733.12"/>
  </r>
  <r>
    <n v="501016"/>
    <n v="2025"/>
    <s v="Direkte betaling med ekstern ID TR506648044 er gjennomført og bokført."/>
    <d v="2025-09-23T00:00:00"/>
    <m/>
    <x v="39"/>
    <x v="39"/>
    <m/>
    <m/>
    <n v="20067"/>
    <s v="Fredrik Kristian Lindegaard"/>
    <m/>
    <m/>
    <x v="1"/>
    <x v="1"/>
    <m/>
    <m/>
    <m/>
    <m/>
    <n v="0"/>
    <s v="Ingen avgiftsbehandling"/>
    <s v="Betaling: FOTB"/>
    <n v="-1040.6199999999999"/>
    <s v="NOK"/>
    <n v="-1040.6199999999999"/>
    <m/>
    <s v="665692.50"/>
  </r>
  <r>
    <n v="501017"/>
    <n v="2025"/>
    <s v="Direkte betaling med ekstern ID TR506648045 er gjennomført og bokført."/>
    <d v="2025-09-23T00:00:00"/>
    <m/>
    <x v="39"/>
    <x v="39"/>
    <m/>
    <m/>
    <n v="20077"/>
    <s v="Jørn Tysnes"/>
    <m/>
    <m/>
    <x v="1"/>
    <x v="1"/>
    <m/>
    <m/>
    <m/>
    <m/>
    <n v="0"/>
    <s v="Ingen avgiftsbehandling"/>
    <s v="Betaling: FOTB. Fakturanr. 03215301050."/>
    <n v="-906.66"/>
    <s v="NOK"/>
    <n v="-906.66"/>
    <m/>
    <s v="664785.84"/>
  </r>
  <r>
    <n v="501018"/>
    <n v="2025"/>
    <s v="Direkte betaling med ekstern ID TR506648046 er gjennomført og bokført."/>
    <d v="2025-09-23T00:00:00"/>
    <m/>
    <x v="39"/>
    <x v="39"/>
    <m/>
    <m/>
    <n v="20536"/>
    <s v="Vegard Standal"/>
    <m/>
    <m/>
    <x v="1"/>
    <x v="1"/>
    <m/>
    <m/>
    <m/>
    <m/>
    <n v="0"/>
    <s v="Ingen avgiftsbehandling"/>
    <s v="Betaling: FOTB. Fakturanr. 03119981020."/>
    <n v="-475.05"/>
    <s v="NOK"/>
    <n v="-475.05"/>
    <m/>
    <s v="664310.79"/>
  </r>
  <r>
    <n v="501019"/>
    <n v="2025"/>
    <s v="Direkte betaling med ekstern ID TR506648047 er gjennomført og bokført."/>
    <d v="2025-09-23T00:00:00"/>
    <m/>
    <x v="39"/>
    <x v="39"/>
    <m/>
    <m/>
    <n v="20537"/>
    <s v="Gholam Hossein Moghbelle"/>
    <m/>
    <m/>
    <x v="1"/>
    <x v="1"/>
    <m/>
    <m/>
    <m/>
    <m/>
    <n v="0"/>
    <s v="Ingen avgiftsbehandling"/>
    <s v="Betaling: VS: Dommerregning med ID 465010 / 456871 mottatt fra innsender"/>
    <n v="-694"/>
    <s v="NOK"/>
    <n v="-694"/>
    <m/>
    <s v="663616.79"/>
  </r>
  <r>
    <n v="501020"/>
    <n v="2025"/>
    <s v="Direkte betaling med ekstern ID TR506648048 er gjennomført og bokført."/>
    <d v="2025-09-23T00:00:00"/>
    <m/>
    <x v="39"/>
    <x v="39"/>
    <m/>
    <m/>
    <n v="20538"/>
    <s v="Gunilla Sofie Leirfall Danielsen"/>
    <m/>
    <m/>
    <x v="1"/>
    <x v="1"/>
    <m/>
    <m/>
    <m/>
    <m/>
    <n v="0"/>
    <s v="Ingen avgiftsbehandling"/>
    <s v="Betaling: fotb"/>
    <n v="-369"/>
    <s v="NOK"/>
    <n v="-369"/>
    <m/>
    <s v="663247.79"/>
  </r>
  <r>
    <n v="501021"/>
    <n v="2025"/>
    <s v="Direkte betaling med ekstern ID TR506648049 er gjennomført og bokført."/>
    <d v="2025-09-23T00:00:00"/>
    <m/>
    <x v="39"/>
    <x v="39"/>
    <m/>
    <m/>
    <n v="20539"/>
    <s v="Özgen Kulbay"/>
    <m/>
    <m/>
    <x v="1"/>
    <x v="1"/>
    <m/>
    <m/>
    <m/>
    <m/>
    <n v="0"/>
    <s v="Ingen avgiftsbehandling"/>
    <s v="Betaling: fotb"/>
    <n v="-478.25"/>
    <s v="NOK"/>
    <n v="-478.25"/>
    <m/>
    <s v="662769.54"/>
  </r>
  <r>
    <n v="1699"/>
    <n v="2025"/>
    <s v="Betaling: Faktura nummer 1152 til Cup Partner AS (10091)"/>
    <d v="2025-09-23T00:00:00"/>
    <m/>
    <x v="39"/>
    <x v="39"/>
    <n v="10091"/>
    <s v="Cup Partner AS"/>
    <m/>
    <m/>
    <m/>
    <s v="Sofi Kulvik"/>
    <x v="1"/>
    <x v="1"/>
    <m/>
    <m/>
    <m/>
    <m/>
    <n v="0"/>
    <s v="Ingen avgiftsbehandling"/>
    <s v="Betaling: Faktura nummer 1152 til Cup Partner AS (10091)"/>
    <n v="1710"/>
    <s v="NOK"/>
    <n v="1710"/>
    <m/>
    <s v="664479.54"/>
  </r>
  <r>
    <n v="1700"/>
    <n v="2025"/>
    <s v="VIpps"/>
    <d v="2025-09-23T00:00:00"/>
    <m/>
    <x v="39"/>
    <x v="39"/>
    <n v="10031"/>
    <s v="Vipps AS"/>
    <m/>
    <m/>
    <m/>
    <m/>
    <x v="0"/>
    <x v="0"/>
    <m/>
    <m/>
    <m/>
    <m/>
    <n v="0"/>
    <s v="Ingen avgiftsbehandling"/>
    <s v="VIpps"/>
    <n v="13793.3"/>
    <s v="NOK"/>
    <n v="13793.3"/>
    <m/>
    <s v="678272.84"/>
  </r>
  <r>
    <n v="1700"/>
    <n v="2025"/>
    <s v="VIpps"/>
    <d v="2025-09-23T00:00:00"/>
    <m/>
    <x v="39"/>
    <x v="39"/>
    <n v="10031"/>
    <s v="Vipps AS"/>
    <m/>
    <m/>
    <m/>
    <m/>
    <x v="0"/>
    <x v="0"/>
    <m/>
    <m/>
    <m/>
    <m/>
    <n v="0"/>
    <s v="Ingen avgiftsbehandling"/>
    <s v="VIpps"/>
    <n v="7048.61"/>
    <s v="NOK"/>
    <n v="7048.61"/>
    <m/>
    <s v="685321.45"/>
  </r>
  <r>
    <n v="501022"/>
    <n v="2025"/>
    <s v="Direkte betaling med ekstern ID TR507039638 er gjennomført og bokført."/>
    <d v="2025-09-24T00:00:00"/>
    <m/>
    <x v="39"/>
    <x v="39"/>
    <m/>
    <m/>
    <n v="20030"/>
    <s v="Julie Wee"/>
    <m/>
    <m/>
    <x v="1"/>
    <x v="1"/>
    <m/>
    <m/>
    <m/>
    <m/>
    <n v="0"/>
    <s v="Ingen avgiftsbehandling"/>
    <s v="Betaling: Fotball : Klubbdommerregning fra Julie. Fakturanr. KH41C5Z9PGEUFJ."/>
    <n v="-300"/>
    <s v="NOK"/>
    <n v="-300"/>
    <m/>
    <s v="685021.45"/>
  </r>
  <r>
    <n v="501026"/>
    <n v="2025"/>
    <s v="Direkte betaling med ekstern ID TR505028609 er gjennomført og bokført."/>
    <d v="2025-09-25T00:00:00"/>
    <m/>
    <x v="39"/>
    <x v="39"/>
    <m/>
    <m/>
    <n v="20530"/>
    <s v="Røa Allianseidrettslag"/>
    <m/>
    <m/>
    <x v="1"/>
    <x v="1"/>
    <m/>
    <m/>
    <m/>
    <m/>
    <n v="0"/>
    <s v="Ingen avgiftsbehandling"/>
    <s v="Betaling: Faktura nummer 000805 fra Røa Allianseidrettslag. Fakturanr. 000805."/>
    <n v="-400"/>
    <s v="NOK"/>
    <n v="-400"/>
    <m/>
    <s v="684621.45"/>
  </r>
  <r>
    <n v="501029"/>
    <n v="2025"/>
    <s v="Direkte betaling med ekstern ID TR500120852 er gjennomført og bokført."/>
    <d v="2025-09-29T00:00:00"/>
    <m/>
    <x v="39"/>
    <x v="39"/>
    <m/>
    <m/>
    <n v="20059"/>
    <s v="Sport Holding Retail AS - avd Bekkestua"/>
    <m/>
    <m/>
    <x v="1"/>
    <x v="1"/>
    <m/>
    <m/>
    <m/>
    <m/>
    <n v="0"/>
    <s v="Ingen avgiftsbehandling"/>
    <s v="Betaling: Faktura nummer 11365001830 fra Sport Holding Retail AS - avd Bekkestua. Fakturanr. 11365001830."/>
    <n v="-7705"/>
    <s v="NOK"/>
    <n v="-7705"/>
    <m/>
    <s v="676916.45"/>
  </r>
  <r>
    <n v="1779"/>
    <n v="2025"/>
    <s v="Betaling: Faktura nummer 1153 til Birger N Haug AS (10092)"/>
    <d v="2025-09-29T00:00:00"/>
    <m/>
    <x v="39"/>
    <x v="39"/>
    <n v="10092"/>
    <s v="Birger N Haug AS"/>
    <m/>
    <m/>
    <m/>
    <s v="Sofi Kulvik"/>
    <x v="1"/>
    <x v="1"/>
    <m/>
    <m/>
    <m/>
    <m/>
    <n v="0"/>
    <s v="Ingen avgiftsbehandling"/>
    <s v="Betaling: Faktura nummer 1153 til Birger N Haug AS (10092)"/>
    <n v="10000"/>
    <s v="NOK"/>
    <n v="10000"/>
    <m/>
    <s v="686916.45"/>
  </r>
  <r>
    <n v="501033"/>
    <n v="2025"/>
    <s v="Direkte betaling med ekstern ID TR508722437 er gjennomført og bokført."/>
    <d v="2025-09-30T00:00:00"/>
    <m/>
    <x v="39"/>
    <x v="39"/>
    <m/>
    <m/>
    <n v="20085"/>
    <s v="Henrik Ramberg"/>
    <m/>
    <m/>
    <x v="1"/>
    <x v="1"/>
    <m/>
    <m/>
    <m/>
    <m/>
    <n v="0"/>
    <s v="Ingen avgiftsbehandling"/>
    <s v="Betaling: FOTBALL: Kvittering for oppmersomhet. Fakturanr. Utlegg gavemorgenlevering."/>
    <n v="-608"/>
    <s v="NOK"/>
    <n v="-608"/>
    <m/>
    <s v="686308.45"/>
  </r>
  <r>
    <n v="501034"/>
    <n v="2025"/>
    <s v="Direkte betaling med ekstern ID TR508911398 er gjennomført og bokført."/>
    <d v="2025-09-30T00:00:00"/>
    <m/>
    <x v="39"/>
    <x v="39"/>
    <m/>
    <m/>
    <n v="20037"/>
    <s v="Emil Gjerde"/>
    <m/>
    <m/>
    <x v="1"/>
    <x v="1"/>
    <m/>
    <m/>
    <m/>
    <m/>
    <n v="0"/>
    <s v="Ingen avgiftsbehandling"/>
    <s v="Betaling: FOTBALL: Klubbdommerregning fra Emil. Fakturanr. ALH0Q7700PDRCJ."/>
    <n v="-200"/>
    <s v="NOK"/>
    <n v="-200"/>
    <m/>
    <s v="686108.45"/>
  </r>
  <r>
    <n v="501036"/>
    <n v="2025"/>
    <s v="Direkte betaling med ekstern ID TR508911399 er gjennomført og bokført."/>
    <d v="2025-10-01T00:00:00"/>
    <m/>
    <x v="39"/>
    <x v="39"/>
    <m/>
    <m/>
    <n v="20451"/>
    <s v="William Duesund"/>
    <m/>
    <m/>
    <x v="1"/>
    <x v="1"/>
    <m/>
    <m/>
    <m/>
    <m/>
    <n v="0"/>
    <s v="Ingen avgiftsbehandling"/>
    <s v="Betaling: Fwd: Klubbdommerregning fra William Duesund. Fakturanr. U3RXZ4LT3ADR3F."/>
    <n v="-300"/>
    <s v="NOK"/>
    <n v="-300"/>
    <m/>
    <s v="685808.45"/>
  </r>
  <r>
    <n v="1813"/>
    <n v="2025"/>
    <s v="Kontoreguleringer"/>
    <d v="2025-10-01T00:00:00"/>
    <m/>
    <x v="39"/>
    <x v="39"/>
    <m/>
    <m/>
    <m/>
    <m/>
    <m/>
    <m/>
    <x v="0"/>
    <x v="0"/>
    <m/>
    <m/>
    <m/>
    <m/>
    <n v="0"/>
    <s v="Ingen avgiftsbehandling"/>
    <s v="Kontoreguleringer"/>
    <n v="-46575"/>
    <s v="NOK"/>
    <n v="-46575"/>
    <m/>
    <s v="639233.45"/>
  </r>
  <r>
    <n v="1813"/>
    <n v="2025"/>
    <s v="Kontoreguleringer"/>
    <d v="2025-10-01T00:00:00"/>
    <m/>
    <x v="39"/>
    <x v="39"/>
    <m/>
    <m/>
    <m/>
    <m/>
    <m/>
    <m/>
    <x v="0"/>
    <x v="0"/>
    <m/>
    <m/>
    <m/>
    <m/>
    <n v="0"/>
    <s v="Ingen avgiftsbehandling"/>
    <s v="Kontoreguleringer"/>
    <n v="6962.5"/>
    <s v="NOK"/>
    <n v="6962.5"/>
    <m/>
    <s v="646195.95"/>
  </r>
  <r>
    <n v="1860"/>
    <n v="2025"/>
    <n v="1928"/>
    <d v="2025-10-01T00:00:00"/>
    <m/>
    <x v="39"/>
    <x v="39"/>
    <m/>
    <m/>
    <n v="20523"/>
    <s v="Kenneth Ringvold"/>
    <m/>
    <m/>
    <x v="0"/>
    <x v="0"/>
    <m/>
    <m/>
    <m/>
    <m/>
    <n v="0"/>
    <s v="Ingen avgiftsbehandling"/>
    <n v="1928"/>
    <n v="-1101.83"/>
    <s v="NOK"/>
    <n v="-1101.83"/>
    <m/>
    <s v="645094.12"/>
  </r>
  <r>
    <n v="501072"/>
    <n v="2025"/>
    <s v="Direkte betaling med ekstern ID TR509611384 er gjennomført og bokført."/>
    <d v="2025-10-02T00:00:00"/>
    <m/>
    <x v="39"/>
    <x v="39"/>
    <m/>
    <m/>
    <n v="20067"/>
    <s v="Fredrik Kristian Lindegaard"/>
    <m/>
    <m/>
    <x v="1"/>
    <x v="1"/>
    <m/>
    <m/>
    <m/>
    <m/>
    <n v="0"/>
    <s v="Ingen avgiftsbehandling"/>
    <s v="Betaling: FOTBALL. Fakturanr. 03117201073."/>
    <n v="-890.62"/>
    <s v="NOK"/>
    <n v="-890.62"/>
    <m/>
    <s v="644203.50"/>
  </r>
  <r>
    <n v="501073"/>
    <n v="2025"/>
    <s v="Direkte betaling med ekstern ID TR509611385 er gjennomført og bokført."/>
    <d v="2025-10-02T00:00:00"/>
    <m/>
    <x v="39"/>
    <x v="39"/>
    <m/>
    <m/>
    <n v="20543"/>
    <s v="Luca Herzog Mate"/>
    <m/>
    <m/>
    <x v="1"/>
    <x v="1"/>
    <m/>
    <m/>
    <m/>
    <m/>
    <n v="0"/>
    <s v="Ingen avgiftsbehandling"/>
    <s v="Betaling: FOTBALL. Fakturanr. 03113208006."/>
    <n v="-538"/>
    <s v="NOK"/>
    <n v="-538"/>
    <m/>
    <s v="643665.50"/>
  </r>
  <r>
    <n v="1813"/>
    <n v="2025"/>
    <s v="Kontoreguleringer"/>
    <d v="2025-10-02T00:00:00"/>
    <m/>
    <x v="39"/>
    <x v="39"/>
    <m/>
    <m/>
    <m/>
    <m/>
    <m/>
    <m/>
    <x v="0"/>
    <x v="0"/>
    <m/>
    <m/>
    <m/>
    <m/>
    <n v="0"/>
    <s v="Ingen avgiftsbehandling"/>
    <s v="Kontoreguleringer"/>
    <n v="-20278"/>
    <s v="NOK"/>
    <n v="-20278"/>
    <m/>
    <s v="623387.50"/>
  </r>
  <r>
    <n v="1846"/>
    <n v="2025"/>
    <s v="1928 FIKS - Elektronisk overgang"/>
    <d v="2025-10-03T00:00:00"/>
    <m/>
    <x v="39"/>
    <x v="39"/>
    <m/>
    <m/>
    <m/>
    <m/>
    <m/>
    <s v="Sofi Kulvik"/>
    <x v="1"/>
    <x v="1"/>
    <m/>
    <m/>
    <m/>
    <m/>
    <n v="0"/>
    <s v="Ingen avgiftsbehandling"/>
    <s v="1928 FIKS - Elektronisk overgang"/>
    <n v="-600"/>
    <s v="NOK"/>
    <n v="-600"/>
    <m/>
    <s v="622787.50"/>
  </r>
  <r>
    <n v="501076"/>
    <n v="2025"/>
    <s v="Direkte betaling med ekstern ID TR510729330 er gjennomført og bokført."/>
    <d v="2025-10-07T00:00:00"/>
    <m/>
    <x v="39"/>
    <x v="39"/>
    <m/>
    <m/>
    <n v="20028"/>
    <s v="Intrum AS"/>
    <m/>
    <m/>
    <x v="1"/>
    <x v="1"/>
    <m/>
    <m/>
    <m/>
    <m/>
    <n v="0"/>
    <s v="Ingen avgiftsbehandling"/>
    <s v="Betaling: Nets. Fakturanr. 44033486."/>
    <n v="-318.16000000000003"/>
    <s v="NOK"/>
    <n v="-318.16000000000003"/>
    <m/>
    <s v="622469.34"/>
  </r>
  <r>
    <n v="501077"/>
    <n v="2025"/>
    <s v="Direkte betaling med ekstern ID TR508911400 er gjennomført og bokført."/>
    <d v="2025-10-08T00:00:00"/>
    <m/>
    <x v="39"/>
    <x v="39"/>
    <m/>
    <m/>
    <n v="20247"/>
    <s v="Nansen Elektro AS"/>
    <m/>
    <m/>
    <x v="1"/>
    <x v="1"/>
    <m/>
    <m/>
    <m/>
    <m/>
    <n v="0"/>
    <s v="Ingen avgiftsbehandling"/>
    <s v="Betaling: FOTBALL: faktura. Fakturanr. 14796."/>
    <n v="-2474"/>
    <s v="NOK"/>
    <n v="-2474"/>
    <m/>
    <s v="619995.34"/>
  </r>
  <r>
    <n v="501078"/>
    <n v="2025"/>
    <s v="Direkte betaling med ekstern ID TR511106960 er gjennomført og bokført."/>
    <d v="2025-10-08T00:00:00"/>
    <m/>
    <x v="39"/>
    <x v="39"/>
    <m/>
    <m/>
    <n v="20143"/>
    <s v="Ståle Pettersen"/>
    <m/>
    <m/>
    <x v="1"/>
    <x v="1"/>
    <m/>
    <m/>
    <m/>
    <m/>
    <n v="0"/>
    <s v="Ingen avgiftsbehandling"/>
    <s v="Betaling: FOTBALL: Jutul dekke cup for G2017. Fakturanr. Cup påmedling G2017."/>
    <n v="-1500"/>
    <s v="NOK"/>
    <n v="-1500"/>
    <m/>
    <s v="618495.34"/>
  </r>
  <r>
    <n v="1917"/>
    <n v="2025"/>
    <s v="Kontoregulering"/>
    <d v="2025-10-08T00:00:00"/>
    <m/>
    <x v="39"/>
    <x v="39"/>
    <m/>
    <m/>
    <m/>
    <m/>
    <m/>
    <m/>
    <x v="0"/>
    <x v="0"/>
    <m/>
    <m/>
    <m/>
    <m/>
    <n v="0"/>
    <s v="Ingen avgiftsbehandling"/>
    <s v="Kontoregulering"/>
    <n v="-1500"/>
    <s v="NOK"/>
    <n v="-1500"/>
    <m/>
    <s v="616995.34"/>
  </r>
  <r>
    <n v="1986"/>
    <n v="2025"/>
    <s v="Ståle Pettersen"/>
    <d v="2025-10-08T00:00:00"/>
    <m/>
    <x v="39"/>
    <x v="39"/>
    <m/>
    <m/>
    <n v="20143"/>
    <s v="Ståle Pettersen"/>
    <m/>
    <m/>
    <x v="0"/>
    <x v="0"/>
    <m/>
    <m/>
    <m/>
    <m/>
    <n v="0"/>
    <s v="Ingen avgiftsbehandling"/>
    <s v="Ståle Pettersen"/>
    <n v="1500"/>
    <s v="NOK"/>
    <n v="1500"/>
    <m/>
    <s v="618495.34"/>
  </r>
  <r>
    <n v="501080"/>
    <n v="2025"/>
    <s v="Direkte betaling med ekstern ID TR512019458 er gjennomført og bokført."/>
    <d v="2025-10-09T00:00:00"/>
    <m/>
    <x v="39"/>
    <x v="39"/>
    <m/>
    <m/>
    <n v="20547"/>
    <s v="Yaarob Alznoud"/>
    <m/>
    <m/>
    <x v="1"/>
    <x v="1"/>
    <m/>
    <m/>
    <m/>
    <m/>
    <n v="0"/>
    <s v="Ingen avgiftsbehandling"/>
    <s v="Betaling: fotball"/>
    <n v="-612.72"/>
    <s v="NOK"/>
    <n v="-612.72"/>
    <m/>
    <s v="617882.62"/>
  </r>
  <r>
    <n v="501081"/>
    <n v="2025"/>
    <s v="Direkte betaling med ekstern ID TR512019460 er gjennomført og bokført."/>
    <d v="2025-10-09T00:00:00"/>
    <m/>
    <x v="39"/>
    <x v="39"/>
    <m/>
    <m/>
    <n v="20548"/>
    <s v="Sofian El Gattassi"/>
    <m/>
    <m/>
    <x v="1"/>
    <x v="1"/>
    <m/>
    <m/>
    <m/>
    <m/>
    <n v="0"/>
    <s v="Ingen avgiftsbehandling"/>
    <s v="Betaling: FOTBALL"/>
    <n v="-1147.6600000000001"/>
    <s v="NOK"/>
    <n v="-1147.6600000000001"/>
    <m/>
    <s v="616734.96"/>
  </r>
  <r>
    <n v="501082"/>
    <n v="2025"/>
    <s v="Direkte betaling med ekstern ID TR512019459 er gjennomført og bokført."/>
    <d v="2025-10-09T00:00:00"/>
    <m/>
    <x v="39"/>
    <x v="39"/>
    <m/>
    <m/>
    <n v="20030"/>
    <s v="Julie Wee"/>
    <m/>
    <m/>
    <x v="1"/>
    <x v="1"/>
    <m/>
    <m/>
    <m/>
    <m/>
    <n v="0"/>
    <s v="Ingen avgiftsbehandling"/>
    <s v="Betaling: Fotb: Klubbdommerregning fra Julie. Fakturanr. 20D2RL6FIJIHFO."/>
    <n v="-200"/>
    <s v="NOK"/>
    <n v="-200"/>
    <m/>
    <s v="616534.96"/>
  </r>
  <r>
    <n v="501087"/>
    <n v="2025"/>
    <s v="Direkte betaling med ekstern ID TR508722438 er gjennomført og bokført."/>
    <d v="2025-10-13T00:00:00"/>
    <m/>
    <x v="39"/>
    <x v="39"/>
    <m/>
    <m/>
    <n v="20060"/>
    <s v="NFF Oslo"/>
    <m/>
    <m/>
    <x v="1"/>
    <x v="1"/>
    <m/>
    <m/>
    <m/>
    <m/>
    <n v="0"/>
    <s v="Ingen avgiftsbehandling"/>
    <s v="Betaling: Faktura nummer 020037 fra NFF Oslo. Fakturanr. 020037."/>
    <n v="-8750"/>
    <s v="NOK"/>
    <n v="-8750"/>
    <m/>
    <s v="607784.96"/>
  </r>
  <r>
    <n v="1968"/>
    <n v="2025"/>
    <s v="Innkommende betaling498390171 (1).pdf"/>
    <d v="2025-10-13T00:00:00"/>
    <m/>
    <x v="39"/>
    <x v="39"/>
    <m/>
    <m/>
    <m/>
    <m/>
    <m/>
    <m/>
    <x v="0"/>
    <x v="0"/>
    <m/>
    <m/>
    <m/>
    <m/>
    <n v="0"/>
    <s v="Ingen avgiftsbehandling"/>
    <s v="Innkommende betaling498390171 (1).pdf"/>
    <n v="316.7"/>
    <s v="NOK"/>
    <n v="316.7"/>
    <m/>
    <s v="608101.66"/>
  </r>
  <r>
    <n v="501091"/>
    <n v="2025"/>
    <s v="Direkte betaling med ekstern ID TR512019461 er gjennomført og bokført."/>
    <d v="2025-10-14T00:00:00"/>
    <m/>
    <x v="39"/>
    <x v="39"/>
    <m/>
    <m/>
    <n v="20030"/>
    <s v="Julie Wee"/>
    <m/>
    <m/>
    <x v="1"/>
    <x v="1"/>
    <m/>
    <m/>
    <m/>
    <m/>
    <n v="0"/>
    <s v="Ingen avgiftsbehandling"/>
    <s v="Betaling: FOTB: Klubbdommerregning fra Julie. Fakturanr. 48RP0A1ITB7N1N."/>
    <n v="-200"/>
    <s v="NOK"/>
    <n v="-200"/>
    <m/>
    <s v="607901.66"/>
  </r>
  <r>
    <n v="501092"/>
    <n v="2025"/>
    <s v="Direkte betaling med ekstern ID TR513140301 er gjennomført og bokført."/>
    <d v="2025-10-14T00:00:00"/>
    <m/>
    <x v="39"/>
    <x v="39"/>
    <m/>
    <m/>
    <n v="20189"/>
    <s v="Lisbeth Kalsnes"/>
    <m/>
    <m/>
    <x v="1"/>
    <x v="1"/>
    <m/>
    <m/>
    <m/>
    <m/>
    <n v="0"/>
    <s v="Ingen avgiftsbehandling"/>
    <s v="Betaling: J2016: Utlegg. Fakturanr. Utlegg J2016 Lier."/>
    <n v="-2400"/>
    <s v="NOK"/>
    <n v="-2400"/>
    <m/>
    <s v="605501.66"/>
  </r>
  <r>
    <n v="501093"/>
    <n v="2025"/>
    <s v="Direkte betaling med ekstern ID TR513140300 er gjennomført og bokført."/>
    <d v="2025-10-14T00:00:00"/>
    <m/>
    <x v="39"/>
    <x v="39"/>
    <m/>
    <m/>
    <n v="20189"/>
    <s v="Lisbeth Kalsnes"/>
    <m/>
    <m/>
    <x v="1"/>
    <x v="1"/>
    <m/>
    <m/>
    <m/>
    <m/>
    <n v="0"/>
    <s v="Ingen avgiftsbehandling"/>
    <s v="Betaling: J2019: Utlegg. Fakturanr. Cup J2019 Lier."/>
    <n v="-700"/>
    <s v="NOK"/>
    <n v="-700"/>
    <m/>
    <s v="604801.66"/>
  </r>
  <r>
    <n v="501099"/>
    <n v="2025"/>
    <s v="Direkte betaling med ekstern ID TR513261993 er gjennomført og bokført."/>
    <d v="2025-10-14T00:00:00"/>
    <m/>
    <x v="39"/>
    <x v="39"/>
    <m/>
    <m/>
    <n v="20067"/>
    <s v="Fredrik Kristian Lindegaard"/>
    <m/>
    <m/>
    <x v="1"/>
    <x v="1"/>
    <m/>
    <m/>
    <m/>
    <m/>
    <n v="0"/>
    <s v="Ingen avgiftsbehandling"/>
    <s v="Betaling: FOTBALL. Fakturanr. 03119201119."/>
    <n v="-1040.6199999999999"/>
    <s v="NOK"/>
    <n v="-1040.6199999999999"/>
    <m/>
    <s v="603761.04"/>
  </r>
  <r>
    <n v="501100"/>
    <n v="2025"/>
    <s v="Direkte betaling med ekstern ID TR513261994 er gjennomført og bokført."/>
    <d v="2025-10-14T00:00:00"/>
    <m/>
    <x v="39"/>
    <x v="39"/>
    <m/>
    <m/>
    <n v="20383"/>
    <s v="Tarik Rajkovic"/>
    <m/>
    <m/>
    <x v="1"/>
    <x v="1"/>
    <m/>
    <m/>
    <m/>
    <m/>
    <n v="0"/>
    <s v="Ingen avgiftsbehandling"/>
    <s v="Betaling: FOTBALL. Fakturanr. 03119401075."/>
    <n v="-800"/>
    <s v="NOK"/>
    <n v="-800"/>
    <m/>
    <s v="602961.04"/>
  </r>
  <r>
    <n v="501101"/>
    <n v="2025"/>
    <s v="Direkte betaling med ekstern ID TR513261995 er gjennomført og bokført."/>
    <d v="2025-10-14T00:00:00"/>
    <m/>
    <x v="39"/>
    <x v="39"/>
    <m/>
    <m/>
    <n v="20383"/>
    <s v="Tarik Rajkovic"/>
    <m/>
    <m/>
    <x v="1"/>
    <x v="1"/>
    <m/>
    <m/>
    <m/>
    <m/>
    <n v="0"/>
    <s v="Ingen avgiftsbehandling"/>
    <s v="Betaling: FOTBALL. Fakturanr. 03120701085."/>
    <n v="-1024.23"/>
    <s v="NOK"/>
    <n v="-1024.23"/>
    <m/>
    <s v="601936.81"/>
  </r>
  <r>
    <n v="501102"/>
    <n v="2025"/>
    <s v="Direkte betaling med ekstern ID TR513261996 er gjennomført og bokført."/>
    <d v="2025-10-14T00:00:00"/>
    <m/>
    <x v="39"/>
    <x v="39"/>
    <m/>
    <m/>
    <n v="20212"/>
    <s v="Vihvi Margrethe Boye"/>
    <m/>
    <m/>
    <x v="1"/>
    <x v="1"/>
    <m/>
    <m/>
    <m/>
    <m/>
    <n v="0"/>
    <s v="Ingen avgiftsbehandling"/>
    <s v="Betaling: FOTBALL cup g2016. Fakturanr. Utlegg cup betales av klubb."/>
    <n v="-3100"/>
    <s v="NOK"/>
    <n v="-3100"/>
    <m/>
    <s v="598836.81"/>
  </r>
  <r>
    <n v="501103"/>
    <n v="2025"/>
    <s v="Direkte betaling med ekstern ID TR513261990 er gjennomført og bokført."/>
    <d v="2025-10-14T00:00:00"/>
    <m/>
    <x v="39"/>
    <x v="39"/>
    <m/>
    <m/>
    <n v="20493"/>
    <s v="Rezgar Babayi"/>
    <m/>
    <m/>
    <x v="1"/>
    <x v="1"/>
    <m/>
    <m/>
    <m/>
    <m/>
    <n v="0"/>
    <s v="Ingen avgiftsbehandling"/>
    <s v="Betaling: FOTBALL. Fakturanr. 03215301078."/>
    <n v="-688"/>
    <s v="NOK"/>
    <n v="-688"/>
    <m/>
    <s v="598148.81"/>
  </r>
  <r>
    <n v="501104"/>
    <n v="2025"/>
    <s v="Direkte betaling med ekstern ID TR513261991 er gjennomført og bokført."/>
    <d v="2025-10-14T00:00:00"/>
    <m/>
    <x v="39"/>
    <x v="39"/>
    <m/>
    <m/>
    <n v="20139"/>
    <s v="Fehd El Hour"/>
    <m/>
    <m/>
    <x v="1"/>
    <x v="1"/>
    <m/>
    <m/>
    <m/>
    <m/>
    <n v="0"/>
    <s v="Ingen avgiftsbehandling"/>
    <s v="Betaling: FOTBALL. Fakturanr. ID: 477050 / 468786."/>
    <n v="-362.15"/>
    <s v="NOK"/>
    <n v="-362.15"/>
    <m/>
    <s v="597786.66"/>
  </r>
  <r>
    <n v="501105"/>
    <n v="2025"/>
    <s v="Direkte betaling med ekstern ID TR513261992 er gjennomført og bokført."/>
    <d v="2025-10-14T00:00:00"/>
    <m/>
    <x v="39"/>
    <x v="39"/>
    <m/>
    <m/>
    <n v="20553"/>
    <s v="Claire Hauan"/>
    <m/>
    <m/>
    <x v="1"/>
    <x v="1"/>
    <m/>
    <m/>
    <m/>
    <m/>
    <n v="0"/>
    <s v="Ingen avgiftsbehandling"/>
    <s v="Betaling: FOTBALL"/>
    <n v="-564.16999999999996"/>
    <s v="NOK"/>
    <n v="-564.16999999999996"/>
    <m/>
    <s v="597222.49"/>
  </r>
  <r>
    <n v="501108"/>
    <n v="2025"/>
    <s v="Direkte betaling med ekstern ID TR512019462 er gjennomført og bokført."/>
    <d v="2025-10-15T00:00:00"/>
    <m/>
    <x v="39"/>
    <x v="39"/>
    <m/>
    <m/>
    <n v="20030"/>
    <s v="Julie Wee"/>
    <m/>
    <m/>
    <x v="1"/>
    <x v="1"/>
    <m/>
    <m/>
    <m/>
    <m/>
    <n v="0"/>
    <s v="Ingen avgiftsbehandling"/>
    <s v="Betaling: FOTBALL: Klubbdommerregning fra Julie. Fakturanr. 5M3SV9L5PNW3RP."/>
    <n v="-300"/>
    <s v="NOK"/>
    <n v="-300"/>
    <m/>
    <s v="596922.49"/>
  </r>
  <r>
    <n v="501111"/>
    <n v="2025"/>
    <s v="Direkte betaling med ekstern ID TR513488237 er gjennomført og bokført."/>
    <d v="2025-10-15T00:00:00"/>
    <m/>
    <x v="39"/>
    <x v="39"/>
    <m/>
    <m/>
    <n v="20015"/>
    <s v="Mats Hynne Blakseth"/>
    <m/>
    <m/>
    <x v="1"/>
    <x v="1"/>
    <m/>
    <m/>
    <m/>
    <m/>
    <n v="0"/>
    <s v="Ingen avgiftsbehandling"/>
    <s v="Betaling: FOTBALL: Klubbdommerregning fra Mats. Fakturanr. PSV6PEGLXQR77Q."/>
    <n v="-300"/>
    <s v="NOK"/>
    <n v="-300"/>
    <m/>
    <s v="596622.49"/>
  </r>
  <r>
    <n v="501113"/>
    <n v="2025"/>
    <s v="Direkte betaling med ekstern ID TR512019463 er gjennomført og bokført."/>
    <d v="2025-10-16T00:00:00"/>
    <m/>
    <x v="39"/>
    <x v="39"/>
    <m/>
    <m/>
    <n v="20483"/>
    <s v="Nets Branch Norway NUF"/>
    <m/>
    <m/>
    <x v="0"/>
    <x v="0"/>
    <m/>
    <m/>
    <m/>
    <m/>
    <n v="0"/>
    <s v="Ingen avgiftsbehandling"/>
    <s v="Betaling: Fwd: Nets - FAKTURA 438814934. Fakturanr. 438814934."/>
    <n v="-247.5"/>
    <s v="NOK"/>
    <n v="-247.5"/>
    <m/>
    <s v="596374.99"/>
  </r>
  <r>
    <n v="501115"/>
    <n v="2025"/>
    <s v="Direkte betaling med ekstern ID TR509611386 er gjennomført og bokført."/>
    <d v="2025-10-16T00:00:00"/>
    <m/>
    <x v="39"/>
    <x v="39"/>
    <m/>
    <m/>
    <n v="20033"/>
    <s v="Norgesgruppen ASA"/>
    <m/>
    <m/>
    <x v="1"/>
    <x v="1"/>
    <m/>
    <m/>
    <m/>
    <m/>
    <n v="0"/>
    <s v="Ingen avgiftsbehandling"/>
    <s v="Betaling: Fwd: Regning 61136005008624. Fakturanr. 61136005008624."/>
    <n v="-206.8"/>
    <s v="NOK"/>
    <n v="-206.8"/>
    <m/>
    <s v="596168.19"/>
  </r>
  <r>
    <n v="501117"/>
    <n v="2025"/>
    <s v="Direkte betaling med ekstern ID TR514078406 er gjennomført og bokført."/>
    <d v="2025-10-17T00:00:00"/>
    <m/>
    <x v="39"/>
    <x v="39"/>
    <m/>
    <m/>
    <n v="20030"/>
    <s v="Julie Wee"/>
    <m/>
    <m/>
    <x v="1"/>
    <x v="1"/>
    <m/>
    <m/>
    <m/>
    <m/>
    <n v="0"/>
    <s v="Ingen avgiftsbehandling"/>
    <s v="Betaling: Fwd: Klubbdommerregning fra Julie. Fakturanr. 5RIZ6BZ03CLE80."/>
    <n v="-300"/>
    <s v="NOK"/>
    <n v="-300"/>
    <m/>
    <s v="595868.19"/>
  </r>
  <r>
    <n v="501118"/>
    <n v="2025"/>
    <s v="Direkte betaling med ekstern ID TR514078407 er gjennomført og bokført."/>
    <d v="2025-10-17T00:00:00"/>
    <m/>
    <x v="39"/>
    <x v="39"/>
    <m/>
    <m/>
    <n v="20212"/>
    <s v="Vihvi Margrethe Boye"/>
    <m/>
    <m/>
    <x v="1"/>
    <x v="1"/>
    <m/>
    <m/>
    <m/>
    <m/>
    <n v="0"/>
    <s v="Ingen avgiftsbehandling"/>
    <s v="Betaling: VS: Utlegg j2018. Fakturanr. Cup klubb betaling."/>
    <n v="-600"/>
    <s v="NOK"/>
    <n v="-600"/>
    <m/>
    <s v="595268.19"/>
  </r>
  <r>
    <n v="501120"/>
    <n v="2025"/>
    <s v="Direkte betaling med ekstern ID TR514935599 er gjennomført og bokført."/>
    <d v="2025-10-21T00:00:00"/>
    <m/>
    <x v="39"/>
    <x v="39"/>
    <m/>
    <m/>
    <n v="20554"/>
    <s v="Nima Mazogi"/>
    <m/>
    <m/>
    <x v="1"/>
    <x v="1"/>
    <m/>
    <m/>
    <m/>
    <m/>
    <n v="0"/>
    <s v="Ingen avgiftsbehandling"/>
    <s v="Betaling: VS: Dommerregning med ID 479403 / 471126 mottatt fra innsender"/>
    <n v="-269"/>
    <s v="NOK"/>
    <n v="-269"/>
    <m/>
    <s v="594999.19"/>
  </r>
  <r>
    <n v="501121"/>
    <n v="2025"/>
    <s v="Direkte betaling med ekstern ID TR514935600 er gjennomført og bokført."/>
    <d v="2025-10-21T00:00:00"/>
    <m/>
    <x v="39"/>
    <x v="39"/>
    <m/>
    <m/>
    <n v="20067"/>
    <s v="Fredrik Kristian Lindegaard"/>
    <m/>
    <m/>
    <x v="1"/>
    <x v="1"/>
    <m/>
    <m/>
    <m/>
    <m/>
    <n v="0"/>
    <s v="Ingen avgiftsbehandling"/>
    <s v="Betaling: FOTBALL"/>
    <n v="-1040.6199999999999"/>
    <s v="NOK"/>
    <n v="-1040.6199999999999"/>
    <m/>
    <s v="593958.57"/>
  </r>
  <r>
    <n v="501122"/>
    <n v="2025"/>
    <s v="Direkte betaling med ekstern ID TR514970361 er gjennomført og bokført."/>
    <d v="2025-10-21T00:00:00"/>
    <m/>
    <x v="39"/>
    <x v="39"/>
    <m/>
    <m/>
    <n v="20030"/>
    <s v="Julie Wee"/>
    <m/>
    <m/>
    <x v="1"/>
    <x v="1"/>
    <m/>
    <m/>
    <m/>
    <m/>
    <n v="0"/>
    <s v="Ingen avgiftsbehandling"/>
    <s v="Betaling: FOTBALL: Klubbdommerregning fra Julie"/>
    <n v="-200"/>
    <s v="NOK"/>
    <n v="-200"/>
    <m/>
    <s v="593758.57"/>
  </r>
  <r>
    <n v="501124"/>
    <n v="2025"/>
    <s v="Direkte betaling med ekstern ID TR514970362 er gjennomført og bokført."/>
    <d v="2025-10-21T00:00:00"/>
    <m/>
    <x v="39"/>
    <x v="39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TL0FAG4AB3360K."/>
    <n v="-300"/>
    <s v="NOK"/>
    <n v="-300"/>
    <m/>
    <s v="593458.57"/>
  </r>
  <r>
    <n v="501125"/>
    <n v="2025"/>
    <s v="Direkte betaling med ekstern ID TR513488238 er gjennomført og bokført."/>
    <d v="2025-10-21T00:00:00"/>
    <m/>
    <x v="39"/>
    <x v="39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NGP3K8SPOBR6X9."/>
    <n v="-300"/>
    <s v="NOK"/>
    <n v="-300"/>
    <m/>
    <s v="593158.57"/>
  </r>
  <r>
    <n v="501126"/>
    <n v="2025"/>
    <s v="Direkte betaling med ekstern ID TR515029610 er gjennomført og bokført."/>
    <d v="2025-10-21T00:00:00"/>
    <m/>
    <x v="39"/>
    <x v="39"/>
    <m/>
    <m/>
    <n v="20030"/>
    <s v="Julie Wee"/>
    <m/>
    <m/>
    <x v="1"/>
    <x v="1"/>
    <m/>
    <m/>
    <m/>
    <m/>
    <n v="0"/>
    <s v="Ingen avgiftsbehandling"/>
    <s v="Betaling: Fwd: Klubbdommerregning fra Julie. Fakturanr. SDBD5LHI5MZFY5."/>
    <n v="-200"/>
    <s v="NOK"/>
    <n v="-200"/>
    <m/>
    <s v="592958.57"/>
  </r>
  <r>
    <n v="501127"/>
    <n v="2025"/>
    <s v="Direkte betaling med ekstern ID TR515029611 er gjennomført og bokført."/>
    <d v="2025-10-21T00:00:00"/>
    <m/>
    <x v="39"/>
    <x v="39"/>
    <m/>
    <m/>
    <n v="20556"/>
    <s v="Hasan Ree"/>
    <m/>
    <m/>
    <x v="1"/>
    <x v="1"/>
    <m/>
    <m/>
    <m/>
    <m/>
    <n v="0"/>
    <s v="Ingen avgiftsbehandling"/>
    <s v="Betaling: FOTBALL. Fakturanr. 03215301089."/>
    <n v="-731.15"/>
    <s v="NOK"/>
    <n v="-731.15"/>
    <m/>
    <s v="592227.42"/>
  </r>
  <r>
    <n v="501128"/>
    <n v="2025"/>
    <s v="Direkte betaling med ekstern ID TR512019464 er gjennomført og bokført."/>
    <d v="2025-10-22T00:00:00"/>
    <m/>
    <x v="39"/>
    <x v="39"/>
    <m/>
    <m/>
    <n v="20546"/>
    <s v="BANEFILTER AS"/>
    <m/>
    <m/>
    <x v="1"/>
    <x v="1"/>
    <m/>
    <m/>
    <m/>
    <m/>
    <n v="0"/>
    <s v="Ingen avgiftsbehandling"/>
    <s v="Betaling: Faktura nummer 10369 fra BANEFILTER AS. Fakturanr. 10369."/>
    <n v="-19100"/>
    <s v="NOK"/>
    <n v="-19100"/>
    <m/>
    <s v="573127.42"/>
  </r>
  <r>
    <n v="1970"/>
    <n v="2025"/>
    <s v="Innkommende betaling502598005.pdf"/>
    <d v="2025-10-24T00:00:00"/>
    <m/>
    <x v="39"/>
    <x v="39"/>
    <n v="10030"/>
    <s v="Stripe innbetalinger"/>
    <m/>
    <m/>
    <m/>
    <m/>
    <x v="0"/>
    <x v="0"/>
    <m/>
    <m/>
    <m/>
    <m/>
    <n v="0"/>
    <s v="Ingen avgiftsbehandling"/>
    <s v="Innkommende betaling502598005.pdf"/>
    <n v="1568"/>
    <s v="NOK"/>
    <n v="1568"/>
    <m/>
    <s v="574695.42"/>
  </r>
  <r>
    <n v="1969"/>
    <n v="2025"/>
    <s v="Betaling: Faktura nummer 1164 til Sandvika Byfest v/Rebecca Dolati (10097)"/>
    <d v="2025-10-24T00:00:00"/>
    <m/>
    <x v="39"/>
    <x v="39"/>
    <n v="10097"/>
    <s v="Sandvika Byfest v/Rebecca Dolati"/>
    <m/>
    <m/>
    <m/>
    <s v="Sofi Kulvik"/>
    <x v="1"/>
    <x v="1"/>
    <m/>
    <m/>
    <m/>
    <m/>
    <n v="0"/>
    <s v="Ingen avgiftsbehandling"/>
    <s v="Betaling: Faktura nummer 1164 til Sandvika Byfest v/Rebecca Dolati (10097)"/>
    <n v="15000"/>
    <s v="NOK"/>
    <n v="15000"/>
    <m/>
    <s v="589695.42"/>
  </r>
  <r>
    <n v="1971"/>
    <n v="2025"/>
    <m/>
    <d v="2025-10-24T00:00:00"/>
    <m/>
    <x v="39"/>
    <x v="39"/>
    <m/>
    <m/>
    <m/>
    <m/>
    <m/>
    <m/>
    <x v="0"/>
    <x v="0"/>
    <m/>
    <m/>
    <m/>
    <m/>
    <n v="0"/>
    <s v="Ingen avgiftsbehandling"/>
    <m/>
    <n v="-49278.51"/>
    <s v="NOK"/>
    <n v="-49278.51"/>
    <m/>
    <s v="540416.91"/>
  </r>
  <r>
    <n v="1942"/>
    <n v="2025"/>
    <s v="IMG_8846.pdf"/>
    <d v="2025-10-27T00:00:00"/>
    <m/>
    <x v="39"/>
    <x v="39"/>
    <m/>
    <m/>
    <m/>
    <m/>
    <m/>
    <m/>
    <x v="1"/>
    <x v="1"/>
    <m/>
    <m/>
    <m/>
    <m/>
    <n v="0"/>
    <s v="Ingen avgiftsbehandling"/>
    <s v="IMG_8846.pdf"/>
    <n v="-460"/>
    <s v="NOK"/>
    <n v="-460"/>
    <m/>
    <s v="539956.91"/>
  </r>
  <r>
    <n v="1943"/>
    <n v="2025"/>
    <s v="IMG_8845.pdf"/>
    <d v="2025-10-27T00:00:00"/>
    <m/>
    <x v="39"/>
    <x v="39"/>
    <m/>
    <m/>
    <m/>
    <m/>
    <m/>
    <m/>
    <x v="1"/>
    <x v="1"/>
    <m/>
    <m/>
    <m/>
    <m/>
    <n v="0"/>
    <s v="Ingen avgiftsbehandling"/>
    <s v="IMG_8845.pdf"/>
    <n v="-42.9"/>
    <s v="NOK"/>
    <n v="-42.9"/>
    <m/>
    <s v="539914.01"/>
  </r>
  <r>
    <n v="2003"/>
    <n v="2025"/>
    <s v="Fotball av bilag"/>
    <d v="2025-10-30T00:00:00"/>
    <m/>
    <x v="39"/>
    <x v="39"/>
    <m/>
    <m/>
    <m/>
    <m/>
    <m/>
    <m/>
    <x v="1"/>
    <x v="1"/>
    <m/>
    <m/>
    <m/>
    <m/>
    <n v="0"/>
    <s v="Ingen avgiftsbehandling"/>
    <s v="Fotball av bilag"/>
    <n v="-198"/>
    <s v="NOK"/>
    <n v="-198"/>
    <m/>
    <s v="539716.01"/>
  </r>
  <r>
    <n v="501139"/>
    <n v="2025"/>
    <s v="Direkte betaling med ekstern ID TR513488239 er gjennomført og bokført."/>
    <d v="2025-10-30T00:00:00"/>
    <m/>
    <x v="39"/>
    <x v="39"/>
    <m/>
    <m/>
    <n v="20094"/>
    <s v="Bærum Kommune"/>
    <m/>
    <m/>
    <x v="1"/>
    <x v="1"/>
    <m/>
    <m/>
    <m/>
    <m/>
    <n v="0"/>
    <s v="Ingen avgiftsbehandling"/>
    <s v="Betaling: Faktura nummer 70785402 fra Bærum Kommune. Fakturanr. 70785402."/>
    <n v="-1001.68"/>
    <s v="NOK"/>
    <n v="-1001.68"/>
    <m/>
    <s v="538714.33"/>
  </r>
  <r>
    <n v="501140"/>
    <n v="2025"/>
    <s v="Direkte betaling med ekstern ID TR514970363 er gjennomført og bokført."/>
    <d v="2025-10-30T00:00:00"/>
    <m/>
    <x v="39"/>
    <x v="39"/>
    <m/>
    <m/>
    <n v="20060"/>
    <s v="NFF Oslo"/>
    <m/>
    <m/>
    <x v="1"/>
    <x v="1"/>
    <m/>
    <m/>
    <m/>
    <m/>
    <n v="0"/>
    <s v="Ingen avgiftsbehandling"/>
    <s v="Betaling: Faktura nummer 020210 fra NFF Oslo. Fakturanr. 020210."/>
    <n v="-1250"/>
    <s v="NOK"/>
    <n v="-1250"/>
    <m/>
    <s v="537464.33"/>
  </r>
  <r>
    <n v="2162"/>
    <n v="2025"/>
    <s v="Sparebank 1"/>
    <d v="2025-10-30T00:00:00"/>
    <m/>
    <x v="39"/>
    <x v="39"/>
    <m/>
    <m/>
    <m/>
    <m/>
    <m/>
    <m/>
    <x v="1"/>
    <x v="1"/>
    <m/>
    <m/>
    <m/>
    <m/>
    <n v="0"/>
    <s v="Ingen avgiftsbehandling"/>
    <s v="Sparebank 1"/>
    <n v="-38651"/>
    <s v="NOK"/>
    <n v="-38651"/>
    <m/>
    <s v="498813.33"/>
  </r>
  <r>
    <n v="501143"/>
    <n v="2025"/>
    <s v="Direkte betaling med ekstern ID TR518106040 er gjennomført og bokført."/>
    <d v="2025-10-31T00:00:00"/>
    <m/>
    <x v="39"/>
    <x v="39"/>
    <m/>
    <m/>
    <n v="20499"/>
    <s v="Odd Erik Simonsen"/>
    <m/>
    <m/>
    <x v="1"/>
    <x v="1"/>
    <m/>
    <m/>
    <m/>
    <m/>
    <n v="0"/>
    <s v="Ingen avgiftsbehandling"/>
    <s v="Betaling: FB"/>
    <n v="-835"/>
    <s v="NOK"/>
    <n v="-835"/>
    <m/>
    <s v="497978.33"/>
  </r>
  <r>
    <n v="501144"/>
    <n v="2025"/>
    <s v="Direkte betaling med ekstern ID TR518106041 er gjennomført og bokført."/>
    <d v="2025-10-31T00:00:00"/>
    <m/>
    <x v="39"/>
    <x v="39"/>
    <m/>
    <m/>
    <n v="20560"/>
    <s v="Filip August Johnsen-Angell"/>
    <m/>
    <m/>
    <x v="1"/>
    <x v="1"/>
    <m/>
    <m/>
    <m/>
    <m/>
    <n v="0"/>
    <s v="Ingen avgiftsbehandling"/>
    <s v="Betaling: FOTBALL"/>
    <n v="-550.79999999999995"/>
    <s v="NOK"/>
    <n v="-550.79999999999995"/>
    <m/>
    <s v="497427.53"/>
  </r>
  <r>
    <n v="501145"/>
    <n v="2025"/>
    <s v="Direkte betaling med ekstern ID TR518106042 er gjennomført og bokført."/>
    <d v="2025-10-31T00:00:00"/>
    <m/>
    <x v="39"/>
    <x v="39"/>
    <m/>
    <m/>
    <n v="20015"/>
    <s v="Mats Hynne Blakseth"/>
    <m/>
    <m/>
    <x v="1"/>
    <x v="1"/>
    <m/>
    <m/>
    <m/>
    <m/>
    <n v="0"/>
    <s v="Ingen avgiftsbehandling"/>
    <s v="Betaling: Fwd: Klubbdommerregning fra Mats. Fakturanr. 2180F48JM9Z9CW."/>
    <n v="-300"/>
    <s v="NOK"/>
    <n v="-300"/>
    <m/>
    <s v="497127.53"/>
  </r>
  <r>
    <n v="2021"/>
    <n v="2025"/>
    <n v="1920"/>
    <d v="2025-10-31T00:00:00"/>
    <m/>
    <x v="39"/>
    <x v="39"/>
    <m/>
    <m/>
    <m/>
    <m/>
    <m/>
    <m/>
    <x v="0"/>
    <x v="0"/>
    <m/>
    <m/>
    <m/>
    <m/>
    <n v="0"/>
    <s v="Ingen avgiftsbehandling"/>
    <n v="1920"/>
    <n v="12943"/>
    <s v="NOK"/>
    <n v="12943"/>
    <m/>
    <s v="510070.53"/>
  </r>
  <r>
    <n v="501147"/>
    <n v="2025"/>
    <s v="Direkte betaling med ekstern ID TR516773207 er gjennomført og bokført."/>
    <d v="2025-11-03T00:00:00"/>
    <m/>
    <x v="39"/>
    <x v="39"/>
    <m/>
    <m/>
    <n v="20498"/>
    <s v="Sagfossen Entreprenør"/>
    <m/>
    <m/>
    <x v="1"/>
    <x v="1"/>
    <m/>
    <m/>
    <m/>
    <m/>
    <n v="0"/>
    <s v="Ingen avgiftsbehandling"/>
    <s v="Betaling: FOTBALL: Faktura 88 fra SAGFOSSEN ENTREPRENØR. Fakturanr. 88."/>
    <n v="-3750"/>
    <s v="NOK"/>
    <n v="-3750"/>
    <m/>
    <s v="506320.53"/>
  </r>
  <r>
    <n v="2101"/>
    <n v="2025"/>
    <m/>
    <d v="2025-11-03T00:00:00"/>
    <m/>
    <x v="39"/>
    <x v="39"/>
    <m/>
    <m/>
    <m/>
    <m/>
    <m/>
    <m/>
    <x v="0"/>
    <x v="0"/>
    <m/>
    <m/>
    <m/>
    <m/>
    <n v="0"/>
    <s v="Ingen avgiftsbehandling"/>
    <m/>
    <n v="-57864.92"/>
    <s v="NOK"/>
    <n v="-57864.92"/>
    <m/>
    <s v="448455.61"/>
  </r>
  <r>
    <n v="2103"/>
    <n v="2025"/>
    <m/>
    <d v="2025-11-05T00:00:00"/>
    <m/>
    <x v="39"/>
    <x v="39"/>
    <m/>
    <m/>
    <m/>
    <m/>
    <m/>
    <m/>
    <x v="0"/>
    <x v="0"/>
    <m/>
    <m/>
    <m/>
    <m/>
    <n v="0"/>
    <s v="Ingen avgiftsbehandling"/>
    <m/>
    <n v="-5000"/>
    <s v="NOK"/>
    <n v="-5000"/>
    <m/>
    <s v="443455.61"/>
  </r>
  <r>
    <n v="501192"/>
    <n v="2025"/>
    <s v="Direkte betaling med ekstern ID TR519960647 er gjennomført og bokført."/>
    <d v="2025-11-07T00:00:00"/>
    <m/>
    <x v="39"/>
    <x v="39"/>
    <m/>
    <m/>
    <n v="20060"/>
    <s v="NFF Oslo"/>
    <m/>
    <m/>
    <x v="1"/>
    <x v="1"/>
    <m/>
    <m/>
    <m/>
    <m/>
    <n v="0"/>
    <s v="Ingen avgiftsbehandling"/>
    <s v="Betaling: FOTBALL delkurs 1. Fakturanr. 81086."/>
    <n v="-1250"/>
    <s v="NOK"/>
    <n v="-1250"/>
    <m/>
    <s v="442205.61"/>
  </r>
  <r>
    <n v="501204"/>
    <n v="2025"/>
    <s v="Direkte betaling med ekstern ID TR512019465 er gjennomført og bokført."/>
    <d v="2025-11-10T00:00:00"/>
    <m/>
    <x v="39"/>
    <x v="39"/>
    <m/>
    <m/>
    <n v="20059"/>
    <s v="Sport Holding Retail AS - avd Bekkestua"/>
    <m/>
    <m/>
    <x v="1"/>
    <x v="1"/>
    <m/>
    <m/>
    <m/>
    <m/>
    <n v="0"/>
    <s v="Ingen avgiftsbehandling"/>
    <s v="Betaling: Faktura nummer 11365001848 fra Sport Holding Retail AS - avd Bekkestua. Fakturanr. 11365001848."/>
    <n v="-14195"/>
    <s v="NOK"/>
    <n v="-14195"/>
    <m/>
    <s v="428010.61"/>
  </r>
  <r>
    <n v="2101"/>
    <n v="2025"/>
    <m/>
    <d v="2025-11-10T00:00:00"/>
    <m/>
    <x v="39"/>
    <x v="39"/>
    <m/>
    <m/>
    <m/>
    <m/>
    <m/>
    <m/>
    <x v="0"/>
    <x v="0"/>
    <m/>
    <m/>
    <m/>
    <m/>
    <n v="0"/>
    <s v="Ingen avgiftsbehandling"/>
    <m/>
    <n v="-20554"/>
    <s v="NOK"/>
    <n v="-20554"/>
    <m/>
    <s v="407456.61"/>
  </r>
  <r>
    <n v="2101"/>
    <n v="2025"/>
    <m/>
    <d v="2025-11-10T00:00:00"/>
    <m/>
    <x v="39"/>
    <x v="39"/>
    <m/>
    <m/>
    <m/>
    <m/>
    <m/>
    <m/>
    <x v="0"/>
    <x v="0"/>
    <m/>
    <m/>
    <m/>
    <m/>
    <n v="0"/>
    <s v="Ingen avgiftsbehandling"/>
    <m/>
    <n v="-19956"/>
    <s v="NOK"/>
    <n v="-19956"/>
    <m/>
    <s v="387500.61"/>
  </r>
  <r>
    <n v="501207"/>
    <n v="2025"/>
    <s v="Direkte betaling med ekstern ID TR519960646 er gjennomført og bokført."/>
    <d v="2025-11-12T00:00:00"/>
    <m/>
    <x v="39"/>
    <x v="39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JOIOYRJWLSB7B9."/>
    <n v="-200"/>
    <s v="NOK"/>
    <n v="-200"/>
    <m/>
    <s v="387300.61"/>
  </r>
  <r>
    <n v="501209"/>
    <n v="2025"/>
    <s v="Direkte betaling med ekstern ID TR522093539 er gjennomført og bokført."/>
    <d v="2025-11-13T00:00:00"/>
    <m/>
    <x v="39"/>
    <x v="39"/>
    <m/>
    <m/>
    <n v="20077"/>
    <s v="Jørn Tysnes"/>
    <m/>
    <m/>
    <x v="1"/>
    <x v="1"/>
    <m/>
    <m/>
    <m/>
    <m/>
    <n v="0"/>
    <s v="Ingen avgiftsbehandling"/>
    <s v="Betaling: FOTBALL. Fakturanr. 03117201084."/>
    <n v="-953.86"/>
    <s v="NOK"/>
    <n v="-953.86"/>
    <m/>
    <s v="386346.75"/>
  </r>
  <r>
    <n v="501223"/>
    <n v="2025"/>
    <s v="Direkte betaling med ekstern ID TR519172254 er gjennomført og bokført."/>
    <d v="2025-11-17T00:00:00"/>
    <m/>
    <x v="39"/>
    <x v="39"/>
    <m/>
    <m/>
    <n v="20524"/>
    <s v="BIRKELANDS"/>
    <m/>
    <m/>
    <x v="1"/>
    <x v="1"/>
    <m/>
    <m/>
    <m/>
    <m/>
    <n v="0"/>
    <s v="Ingen avgiftsbehandling"/>
    <s v="Betaling: Faktura nummer 10347 fra BIRKELANDS. Fakturanr. 10347."/>
    <n v="-34200"/>
    <s v="NOK"/>
    <n v="-34200"/>
    <m/>
    <s v="352146.75"/>
  </r>
  <r>
    <n v="501234"/>
    <n v="2025"/>
    <s v="Direkte betaling med ekstern ID TR519960645 er gjennomført og bokført."/>
    <d v="2025-11-18T00:00:00"/>
    <m/>
    <x v="39"/>
    <x v="39"/>
    <m/>
    <m/>
    <n v="20483"/>
    <s v="Nets Branch Norway NUF"/>
    <m/>
    <m/>
    <x v="1"/>
    <x v="1"/>
    <m/>
    <m/>
    <m/>
    <m/>
    <n v="0"/>
    <s v="Ingen avgiftsbehandling"/>
    <s v="Betaling: Faktura nummer 438848790 fra Nets Branch Norway NUF. Fakturanr. 438848790."/>
    <n v="-123.75"/>
    <s v="NOK"/>
    <n v="-123.75"/>
    <m/>
    <s v="352023.00"/>
  </r>
  <r>
    <n v="2170"/>
    <n v="2025"/>
    <m/>
    <d v="2025-11-19T00:00:00"/>
    <m/>
    <x v="39"/>
    <x v="39"/>
    <m/>
    <m/>
    <m/>
    <m/>
    <m/>
    <m/>
    <x v="0"/>
    <x v="0"/>
    <m/>
    <m/>
    <m/>
    <m/>
    <n v="0"/>
    <s v="Ingen avgiftsbehandling"/>
    <m/>
    <n v="1999.5"/>
    <s v="NOK"/>
    <n v="1999.5"/>
    <m/>
    <s v="354022.50"/>
  </r>
  <r>
    <n v="2216"/>
    <n v="2025"/>
    <s v="HS"/>
    <d v="2025-11-19T00:00:00"/>
    <m/>
    <x v="39"/>
    <x v="39"/>
    <m/>
    <m/>
    <m/>
    <m/>
    <m/>
    <m/>
    <x v="1"/>
    <x v="1"/>
    <m/>
    <m/>
    <m/>
    <m/>
    <n v="0"/>
    <s v="Ingen avgiftsbehandling"/>
    <s v="HS"/>
    <n v="-1999.5"/>
    <s v="NOK"/>
    <n v="-1999.5"/>
    <m/>
    <s v="352023.00"/>
  </r>
  <r>
    <n v="2210"/>
    <n v="2025"/>
    <s v="HS renhold"/>
    <d v="2025-11-21T00:00:00"/>
    <m/>
    <x v="39"/>
    <x v="39"/>
    <m/>
    <m/>
    <m/>
    <m/>
    <m/>
    <s v="Sofi Kulvik"/>
    <x v="4"/>
    <x v="4"/>
    <m/>
    <m/>
    <m/>
    <m/>
    <n v="0"/>
    <s v="Ingen avgiftsbehandling"/>
    <s v="Pærer Jutulstua"/>
    <n v="-399"/>
    <s v="NOK"/>
    <n v="-399"/>
    <m/>
    <s v="351624.00"/>
  </r>
  <r>
    <n v="2248"/>
    <n v="2025"/>
    <s v="HS renhold"/>
    <d v="2025-11-24T00:00:00"/>
    <m/>
    <x v="39"/>
    <x v="39"/>
    <m/>
    <m/>
    <m/>
    <m/>
    <m/>
    <s v="Sofi Kulvik"/>
    <x v="4"/>
    <x v="4"/>
    <m/>
    <m/>
    <m/>
    <m/>
    <n v="0"/>
    <s v="Ingen avgiftsbehandling"/>
    <s v="HS renhold"/>
    <n v="-1278.5"/>
    <s v="NOK"/>
    <n v="-1278.5"/>
    <m/>
    <s v="350345.50"/>
  </r>
  <r>
    <n v="501255"/>
    <n v="2025"/>
    <s v="Direkte betaling med ekstern ID TR519960644 er gjennomført og bokført."/>
    <d v="2025-11-24T00:00:00"/>
    <m/>
    <x v="39"/>
    <x v="39"/>
    <m/>
    <m/>
    <n v="20094"/>
    <s v="Bærum Kommune"/>
    <m/>
    <m/>
    <x v="0"/>
    <x v="0"/>
    <m/>
    <m/>
    <m/>
    <m/>
    <n v="0"/>
    <s v="Ingen avgiftsbehandling"/>
    <s v="Betaling: Faktura nummer 70821773 fra Bærum Kommune. Fakturanr. 70821773."/>
    <n v="-20713"/>
    <s v="NOK"/>
    <n v="-20713"/>
    <m/>
    <s v="329632.50"/>
  </r>
  <r>
    <n v="501256"/>
    <n v="2025"/>
    <s v="Direkte betaling med ekstern ID TR523092431 er gjennomført og bokført."/>
    <d v="2025-11-26T00:00:00"/>
    <m/>
    <x v="39"/>
    <x v="39"/>
    <m/>
    <m/>
    <n v="20060"/>
    <s v="NFF Oslo"/>
    <m/>
    <m/>
    <x v="1"/>
    <x v="1"/>
    <m/>
    <m/>
    <m/>
    <m/>
    <n v="0"/>
    <s v="Ingen avgiftsbehandling"/>
    <s v="Betaling: Faktura nummer 020454 fra NFF Oslo. Fakturanr. 020454."/>
    <n v="-5000"/>
    <s v="NOK"/>
    <n v="-5000"/>
    <m/>
    <s v="324632.50"/>
  </r>
  <r>
    <n v="2225"/>
    <n v="2025"/>
    <s v="Av bilag gave 1928"/>
    <d v="2025-11-27T00:00:00"/>
    <m/>
    <x v="39"/>
    <x v="39"/>
    <m/>
    <m/>
    <m/>
    <m/>
    <m/>
    <m/>
    <x v="1"/>
    <x v="1"/>
    <m/>
    <m/>
    <m/>
    <m/>
    <n v="0"/>
    <s v="Ingen avgiftsbehandling"/>
    <s v="Julegaver ungdomstrenere"/>
    <n v="-7800"/>
    <s v="NOK"/>
    <n v="-7800"/>
    <m/>
    <s v="316832.50"/>
  </r>
  <r>
    <n v="2220"/>
    <n v="2025"/>
    <s v="HS 6320"/>
    <d v="2025-12-01T00:00:00"/>
    <m/>
    <x v="39"/>
    <x v="39"/>
    <m/>
    <m/>
    <m/>
    <m/>
    <m/>
    <m/>
    <x v="4"/>
    <x v="4"/>
    <m/>
    <m/>
    <m/>
    <m/>
    <n v="0"/>
    <s v="Ingen avgiftsbehandling"/>
    <s v="HS 6320"/>
    <n v="-178.43"/>
    <s v="NOK"/>
    <n v="-178.43"/>
    <m/>
    <s v="316654.07"/>
  </r>
  <r>
    <n v="501268"/>
    <n v="2025"/>
    <s v="Direkte betaling med ekstern ID TR527024847 er gjennomført og bokført."/>
    <d v="2025-12-01T00:00:00"/>
    <m/>
    <x v="39"/>
    <x v="39"/>
    <m/>
    <m/>
    <n v="20451"/>
    <s v="William Duesund"/>
    <m/>
    <m/>
    <x v="1"/>
    <x v="1"/>
    <m/>
    <m/>
    <m/>
    <m/>
    <n v="0"/>
    <s v="Ingen avgiftsbehandling"/>
    <s v="Betaling: Fwd: Klubbdommerregning fra William Duesund. Fakturanr. ID: K9JUFOIYNJOVOC."/>
    <n v="-300"/>
    <s v="NOK"/>
    <n v="-300"/>
    <m/>
    <s v="316354.07"/>
  </r>
  <r>
    <n v="501269"/>
    <n v="2025"/>
    <s v="Direkte betaling med ekstern ID TR527024848 er gjennomført og bokført."/>
    <d v="2025-12-01T00:00:00"/>
    <m/>
    <x v="39"/>
    <x v="39"/>
    <m/>
    <m/>
    <n v="20451"/>
    <s v="William Duesund"/>
    <m/>
    <m/>
    <x v="1"/>
    <x v="1"/>
    <m/>
    <m/>
    <m/>
    <m/>
    <n v="0"/>
    <s v="Ingen avgiftsbehandling"/>
    <s v="Betaling: Fwd: Klubbdommerregning fra William Duesund. Fakturanr. QKXWF2RGNB94FG."/>
    <n v="-300"/>
    <s v="NOK"/>
    <n v="-300"/>
    <m/>
    <s v="316054.07"/>
  </r>
  <r>
    <n v="2263"/>
    <n v="2025"/>
    <m/>
    <d v="2025-12-02T00:00:00"/>
    <m/>
    <x v="39"/>
    <x v="39"/>
    <m/>
    <m/>
    <m/>
    <m/>
    <m/>
    <m/>
    <x v="0"/>
    <x v="0"/>
    <m/>
    <m/>
    <m/>
    <m/>
    <n v="0"/>
    <s v="Ingen avgiftsbehandling"/>
    <s v="Bankgebyr"/>
    <n v="-36907"/>
    <s v="NOK"/>
    <n v="-36907"/>
    <m/>
    <s v="279147.07"/>
  </r>
  <r>
    <n v="2263"/>
    <n v="2025"/>
    <m/>
    <d v="2025-12-02T00:00:00"/>
    <m/>
    <x v="39"/>
    <x v="39"/>
    <m/>
    <m/>
    <m/>
    <m/>
    <m/>
    <m/>
    <x v="0"/>
    <x v="0"/>
    <m/>
    <m/>
    <m/>
    <m/>
    <n v="0"/>
    <s v="Ingen avgiftsbehandling"/>
    <s v="Bankgebyr"/>
    <n v="-100"/>
    <s v="NOK"/>
    <n v="-100"/>
    <m/>
    <s v="279047.07"/>
  </r>
  <r>
    <n v="2265"/>
    <n v="2025"/>
    <m/>
    <d v="2025-12-02T00:00:00"/>
    <m/>
    <x v="39"/>
    <x v="39"/>
    <m/>
    <m/>
    <m/>
    <m/>
    <m/>
    <m/>
    <x v="0"/>
    <x v="0"/>
    <m/>
    <m/>
    <m/>
    <m/>
    <n v="0"/>
    <s v="Ingen avgiftsbehandling"/>
    <m/>
    <n v="1125"/>
    <s v="NOK"/>
    <n v="1125"/>
    <m/>
    <s v="280172.07"/>
  </r>
  <r>
    <n v="2309"/>
    <n v="2025"/>
    <m/>
    <d v="2025-12-04T00:00:00"/>
    <m/>
    <x v="39"/>
    <x v="39"/>
    <m/>
    <m/>
    <m/>
    <m/>
    <m/>
    <m/>
    <x v="0"/>
    <x v="0"/>
    <m/>
    <m/>
    <m/>
    <m/>
    <n v="0"/>
    <s v="Ingen avgiftsbehandling"/>
    <m/>
    <n v="7663.9"/>
    <s v="NOK"/>
    <n v="7663.9"/>
    <m/>
    <s v="287835.97"/>
  </r>
  <r>
    <n v="501331"/>
    <n v="2025"/>
    <s v="Direkte betaling med ekstern ID TR528637140 er gjennomført og bokført."/>
    <d v="2025-12-05T00:00:00"/>
    <m/>
    <x v="39"/>
    <x v="39"/>
    <m/>
    <m/>
    <n v="20077"/>
    <s v="Jørn Tysnes"/>
    <m/>
    <m/>
    <x v="1"/>
    <x v="1"/>
    <m/>
    <m/>
    <m/>
    <m/>
    <n v="0"/>
    <s v="Ingen avgiftsbehandling"/>
    <s v="Betaling: FOTBALL"/>
    <n v="-269"/>
    <s v="NOK"/>
    <n v="-269"/>
    <m/>
    <s v="287566.97"/>
  </r>
  <r>
    <n v="501333"/>
    <n v="2025"/>
    <s v="Direkte betaling med ekstern ID TR527024849 er gjennomført og bokført."/>
    <d v="2025-12-08T00:00:00"/>
    <m/>
    <x v="39"/>
    <x v="39"/>
    <m/>
    <m/>
    <n v="20060"/>
    <s v="NFF Oslo"/>
    <m/>
    <m/>
    <x v="1"/>
    <x v="1"/>
    <m/>
    <m/>
    <m/>
    <m/>
    <n v="0"/>
    <s v="Ingen avgiftsbehandling"/>
    <s v="Betaling: Faktura nummer 020660 fra NFF Oslo Landslagsskole. Fakturanr. 020660."/>
    <n v="-2500"/>
    <s v="NOK"/>
    <n v="-2500"/>
    <m/>
    <s v="285066.97"/>
  </r>
  <r>
    <n v="501336"/>
    <n v="2025"/>
    <s v="Direkte betaling med ekstern ID TR527024850 er gjennomført og bokført."/>
    <d v="2025-12-10T00:00:00"/>
    <m/>
    <x v="39"/>
    <x v="39"/>
    <m/>
    <m/>
    <n v="20060"/>
    <s v="NFF Oslo"/>
    <m/>
    <m/>
    <x v="1"/>
    <x v="1"/>
    <m/>
    <m/>
    <m/>
    <m/>
    <n v="0"/>
    <s v="Ingen avgiftsbehandling"/>
    <s v="Betaling: Faktura nummer 020806 fra NFF Oslo. Fakturanr. 020806."/>
    <n v="-2850"/>
    <s v="NOK"/>
    <n v="-2850"/>
    <m/>
    <s v="282216.97"/>
  </r>
  <r>
    <n v="2400"/>
    <n v="2025"/>
    <s v="Møte"/>
    <d v="2025-12-15T00:00:00"/>
    <m/>
    <x v="39"/>
    <x v="39"/>
    <m/>
    <m/>
    <m/>
    <m/>
    <m/>
    <m/>
    <x v="1"/>
    <x v="1"/>
    <m/>
    <m/>
    <m/>
    <m/>
    <n v="0"/>
    <s v="Ingen avgiftsbehandling"/>
    <s v="Møte"/>
    <n v="-247.78"/>
    <s v="NOK"/>
    <n v="-247.78"/>
    <m/>
    <s v="281969.19"/>
  </r>
  <r>
    <n v="501353"/>
    <n v="2025"/>
    <s v="Direkte betaling med ekstern ID TR532191193 er gjennomført og bokført."/>
    <d v="2025-12-15T00:00:00"/>
    <m/>
    <x v="39"/>
    <x v="39"/>
    <m/>
    <m/>
    <n v="20414"/>
    <s v="Eivind Paaske"/>
    <m/>
    <m/>
    <x v="1"/>
    <x v="1"/>
    <m/>
    <m/>
    <m/>
    <m/>
    <n v="0"/>
    <s v="Ingen avgiftsbehandling"/>
    <s v="Betaling: Fotball. Fakturanr. 03119201088."/>
    <n v="-837.8"/>
    <s v="NOK"/>
    <n v="-837.8"/>
    <m/>
    <s v="281131.39"/>
  </r>
  <r>
    <n v="501354"/>
    <n v="2025"/>
    <s v="Direkte betaling med ekstern ID TR532191192 er gjennomført og bokført."/>
    <d v="2025-12-15T00:00:00"/>
    <m/>
    <x v="39"/>
    <x v="39"/>
    <m/>
    <m/>
    <n v="20414"/>
    <s v="Eivind Paaske"/>
    <m/>
    <m/>
    <x v="1"/>
    <x v="1"/>
    <m/>
    <m/>
    <m/>
    <m/>
    <n v="0"/>
    <s v="Ingen avgiftsbehandling"/>
    <s v="Betaling: FOTBALL. Fakturanr. 03119201111."/>
    <n v="-837.8"/>
    <s v="NOK"/>
    <n v="-837.8"/>
    <m/>
    <s v="280293.59"/>
  </r>
  <r>
    <n v="501355"/>
    <n v="2025"/>
    <s v="Direkte betaling med ekstern ID TR532191191 er gjennomført og bokført."/>
    <d v="2025-12-15T00:00:00"/>
    <m/>
    <x v="39"/>
    <x v="39"/>
    <m/>
    <m/>
    <n v="20414"/>
    <s v="Eivind Paaske"/>
    <m/>
    <m/>
    <x v="1"/>
    <x v="1"/>
    <m/>
    <m/>
    <m/>
    <m/>
    <n v="0"/>
    <s v="Ingen avgiftsbehandling"/>
    <s v="Betaling: FOTBALL. Fakturanr. 03119201091."/>
    <n v="-837.8"/>
    <s v="NOK"/>
    <n v="-837.8"/>
    <m/>
    <s v="279455.79"/>
  </r>
  <r>
    <n v="2439"/>
    <n v="2025"/>
    <s v="Fotball gaver lagskasser"/>
    <d v="2025-12-18T00:00:00"/>
    <m/>
    <x v="39"/>
    <x v="39"/>
    <m/>
    <m/>
    <m/>
    <m/>
    <m/>
    <s v="Sofi Kulvik"/>
    <x v="1"/>
    <x v="1"/>
    <m/>
    <m/>
    <m/>
    <m/>
    <n v="0"/>
    <s v="Ingen avgiftsbehandling"/>
    <s v="refunderes fra lagskasser"/>
    <n v="-1860"/>
    <s v="NOK"/>
    <n v="-1860"/>
    <m/>
    <s v="277595.79"/>
  </r>
  <r>
    <n v="501394"/>
    <n v="2025"/>
    <s v="Direkte betaling med ekstern ID TR534505516 er gjennomført og bokført."/>
    <d v="2025-12-22T00:00:00"/>
    <m/>
    <x v="39"/>
    <x v="39"/>
    <m/>
    <m/>
    <n v="20075"/>
    <s v="Elin Kristiansen"/>
    <m/>
    <m/>
    <x v="1"/>
    <x v="1"/>
    <m/>
    <m/>
    <m/>
    <m/>
    <n v="0"/>
    <s v="Ingen avgiftsbehandling"/>
    <s v="Betaling: Fotball"/>
    <n v="-355.8"/>
    <s v="NOK"/>
    <n v="-355.8"/>
    <m/>
    <s v="277239.99"/>
  </r>
  <r>
    <n v="2469"/>
    <n v="2025"/>
    <s v="reguleringer"/>
    <d v="2025-12-22T00:00:00"/>
    <m/>
    <x v="39"/>
    <x v="39"/>
    <m/>
    <m/>
    <m/>
    <m/>
    <m/>
    <m/>
    <x v="0"/>
    <x v="0"/>
    <m/>
    <m/>
    <m/>
    <m/>
    <n v="0"/>
    <s v="Ingen avgiftsbehandling"/>
    <s v="reguleringer"/>
    <n v="1240"/>
    <s v="NOK"/>
    <n v="1240"/>
    <m/>
    <s v="278479.99"/>
  </r>
  <r>
    <n v="2469"/>
    <n v="2025"/>
    <s v="reguleringer"/>
    <d v="2025-12-22T00:00:00"/>
    <m/>
    <x v="39"/>
    <x v="39"/>
    <m/>
    <m/>
    <m/>
    <m/>
    <m/>
    <m/>
    <x v="0"/>
    <x v="0"/>
    <m/>
    <m/>
    <m/>
    <m/>
    <n v="0"/>
    <s v="Ingen avgiftsbehandling"/>
    <s v="reguleringer"/>
    <n v="620"/>
    <s v="NOK"/>
    <n v="620"/>
    <m/>
    <s v="279099.99"/>
  </r>
  <r>
    <n v="2522"/>
    <n v="2025"/>
    <s v="NFF"/>
    <d v="2025-12-22T00:00:00"/>
    <m/>
    <x v="39"/>
    <x v="39"/>
    <m/>
    <m/>
    <n v="20060"/>
    <s v="NFF Oslo"/>
    <m/>
    <m/>
    <x v="0"/>
    <x v="0"/>
    <m/>
    <m/>
    <m/>
    <m/>
    <n v="0"/>
    <s v="Ingen avgiftsbehandling"/>
    <s v="NFF"/>
    <n v="1500"/>
    <s v="NOK"/>
    <n v="1500"/>
    <m/>
    <s v="280599.99"/>
  </r>
  <r>
    <n v="501407"/>
    <n v="2025"/>
    <s v="Direkte betaling med ekstern ID TR532190753 er gjennomført og bokført."/>
    <d v="2025-12-29T00:00:00"/>
    <m/>
    <x v="39"/>
    <x v="39"/>
    <m/>
    <m/>
    <n v="20094"/>
    <s v="Bærum Kommune"/>
    <m/>
    <m/>
    <x v="0"/>
    <x v="0"/>
    <m/>
    <m/>
    <m/>
    <m/>
    <n v="0"/>
    <s v="Ingen avgiftsbehandling"/>
    <s v="Betaling: Faktura nummer 70869646 fra Bærum Kommune. Fakturanr. 70869646."/>
    <n v="-29311"/>
    <s v="NOK"/>
    <n v="-29311"/>
    <m/>
    <s v="251288.99"/>
  </r>
  <r>
    <n v="501410"/>
    <n v="2025"/>
    <s v="Direkte betaling med ekstern ID TR536109452 er gjennomført og bokført."/>
    <d v="2025-12-29T00:00:00"/>
    <m/>
    <x v="39"/>
    <x v="39"/>
    <m/>
    <m/>
    <n v="20075"/>
    <s v="Elin Kristiansen"/>
    <m/>
    <m/>
    <x v="1"/>
    <x v="1"/>
    <m/>
    <m/>
    <m/>
    <m/>
    <n v="0"/>
    <s v="Ingen avgiftsbehandling"/>
    <s v="Betaling: Fwd: Utgifter. Fakturanr. sponsorgaver."/>
    <n v="-1212"/>
    <s v="NOK"/>
    <n v="-1212"/>
    <m/>
    <s v="250076.99"/>
  </r>
  <r>
    <n v="1"/>
    <n v="2026"/>
    <m/>
    <d v="2025-12-29T00:00:00"/>
    <m/>
    <x v="39"/>
    <x v="39"/>
    <m/>
    <m/>
    <m/>
    <m/>
    <m/>
    <m/>
    <x v="0"/>
    <x v="0"/>
    <m/>
    <m/>
    <m/>
    <m/>
    <n v="0"/>
    <s v="Ingen avgiftsbehandling"/>
    <m/>
    <n v="447633"/>
    <s v="NOK"/>
    <n v="447633"/>
    <m/>
    <s v="697709.99"/>
  </r>
  <r>
    <n v="501413"/>
    <n v="2025"/>
    <s v="Direkte betaling med ekstern ID TR536581523 er gjennomført og bokført."/>
    <d v="2025-12-30T00:00:00"/>
    <m/>
    <x v="39"/>
    <x v="39"/>
    <m/>
    <m/>
    <n v="20540"/>
    <s v="Runar Veiby"/>
    <m/>
    <m/>
    <x v="1"/>
    <x v="1"/>
    <m/>
    <m/>
    <m/>
    <m/>
    <n v="0"/>
    <s v="Ingen avgiftsbehandling"/>
    <s v="Betaling: Fwd: Utlegg BDO Futsal Cup (Jutul G2013)"/>
    <n v="-3000"/>
    <s v="NOK"/>
    <n v="-3000"/>
    <m/>
    <s v="694709.99"/>
  </r>
  <r>
    <n v="2520"/>
    <n v="2025"/>
    <s v="Bilag loppis"/>
    <d v="2025-12-30T00:00:00"/>
    <m/>
    <x v="39"/>
    <x v="39"/>
    <m/>
    <m/>
    <m/>
    <m/>
    <m/>
    <m/>
    <x v="1"/>
    <x v="1"/>
    <m/>
    <m/>
    <m/>
    <m/>
    <n v="0"/>
    <s v="Ingen avgiftsbehandling"/>
    <s v="Bilag loppis"/>
    <n v="5635"/>
    <s v="NOK"/>
    <n v="5635"/>
    <m/>
    <s v="700344.99"/>
  </r>
  <r>
    <m/>
    <m/>
    <m/>
    <d v="2025-01-01T00:00:00"/>
    <m/>
    <x v="40"/>
    <x v="40"/>
    <m/>
    <m/>
    <m/>
    <m/>
    <m/>
    <m/>
    <x v="0"/>
    <x v="0"/>
    <m/>
    <m/>
    <m/>
    <m/>
    <m/>
    <m/>
    <s v="Inngående saldo"/>
    <n v="523437.9"/>
    <m/>
    <m/>
    <m/>
    <s v="523437.90"/>
  </r>
  <r>
    <n v="500040"/>
    <n v="2025"/>
    <s v="Direkte betaling med ekstern ID TR426803921 er gjennomført og bokført."/>
    <d v="2025-01-02T00:00:00"/>
    <m/>
    <x v="40"/>
    <x v="40"/>
    <m/>
    <m/>
    <n v="20198"/>
    <s v="Verisure AS"/>
    <m/>
    <m/>
    <x v="2"/>
    <x v="2"/>
    <m/>
    <m/>
    <m/>
    <m/>
    <n v="0"/>
    <s v="Ingen avgiftsbehandling"/>
    <s v="Betaling: Faktura nummer 30202398 fra Verisure AS. Fakturanr. 30202398."/>
    <n v="-810"/>
    <s v="NOK"/>
    <n v="-810"/>
    <m/>
    <s v="522627.90"/>
  </r>
  <r>
    <n v="65"/>
    <n v="2025"/>
    <m/>
    <d v="2025-01-02T00:00:00"/>
    <m/>
    <x v="40"/>
    <x v="40"/>
    <m/>
    <m/>
    <m/>
    <m/>
    <m/>
    <m/>
    <x v="0"/>
    <x v="0"/>
    <m/>
    <m/>
    <m/>
    <m/>
    <n v="0"/>
    <s v="Ingen avgiftsbehandling"/>
    <m/>
    <n v="-69174"/>
    <s v="NOK"/>
    <n v="-69174"/>
    <m/>
    <s v="453453.90"/>
  </r>
  <r>
    <n v="243"/>
    <n v="2025"/>
    <s v="Kvitteringer esport"/>
    <d v="2025-01-06T00:00:00"/>
    <m/>
    <x v="40"/>
    <x v="40"/>
    <m/>
    <m/>
    <m/>
    <m/>
    <m/>
    <m/>
    <x v="2"/>
    <x v="2"/>
    <m/>
    <m/>
    <m/>
    <m/>
    <n v="0"/>
    <s v="Ingen avgiftsbehandling"/>
    <s v="Kvitteringer esport"/>
    <n v="-487.11"/>
    <s v="NOK"/>
    <n v="-487.11"/>
    <m/>
    <s v="452966.79"/>
  </r>
  <r>
    <n v="65"/>
    <n v="2025"/>
    <m/>
    <d v="2025-01-07T00:00:00"/>
    <m/>
    <x v="40"/>
    <x v="40"/>
    <m/>
    <m/>
    <m/>
    <m/>
    <m/>
    <m/>
    <x v="0"/>
    <x v="0"/>
    <m/>
    <m/>
    <m/>
    <m/>
    <n v="0"/>
    <s v="Ingen avgiftsbehandling"/>
    <m/>
    <n v="42800"/>
    <s v="NOK"/>
    <n v="42800"/>
    <m/>
    <s v="495766.79"/>
  </r>
  <r>
    <n v="271"/>
    <n v="2025"/>
    <s v="Izettle"/>
    <d v="2025-01-09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127.72"/>
    <s v="NOK"/>
    <n v="127.72"/>
    <m/>
    <s v="495894.51"/>
  </r>
  <r>
    <n v="243"/>
    <n v="2025"/>
    <s v="Kvitteringer esport"/>
    <d v="2025-01-10T00:00:00"/>
    <m/>
    <x v="40"/>
    <x v="40"/>
    <m/>
    <m/>
    <m/>
    <m/>
    <m/>
    <m/>
    <x v="2"/>
    <x v="2"/>
    <m/>
    <m/>
    <m/>
    <m/>
    <n v="0"/>
    <s v="Ingen avgiftsbehandling"/>
    <s v="Kvitteringer esport"/>
    <n v="-1819.66"/>
    <s v="NOK"/>
    <n v="-1819.66"/>
    <m/>
    <s v="494074.85"/>
  </r>
  <r>
    <n v="271"/>
    <n v="2025"/>
    <s v="Izettle"/>
    <d v="2025-01-10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539.36"/>
    <s v="NOK"/>
    <n v="539.36"/>
    <m/>
    <s v="494614.21"/>
  </r>
  <r>
    <n v="271"/>
    <n v="2025"/>
    <s v="Izettle"/>
    <d v="2025-01-13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2456.25"/>
    <s v="NOK"/>
    <n v="2456.25"/>
    <m/>
    <s v="497070.46"/>
  </r>
  <r>
    <n v="243"/>
    <n v="2025"/>
    <s v="Kvitteringer esport"/>
    <d v="2025-01-14T00:00:00"/>
    <m/>
    <x v="40"/>
    <x v="40"/>
    <m/>
    <m/>
    <m/>
    <m/>
    <m/>
    <m/>
    <x v="2"/>
    <x v="2"/>
    <m/>
    <m/>
    <m/>
    <m/>
    <n v="0"/>
    <s v="Ingen avgiftsbehandling"/>
    <s v="Kvitteringer esport"/>
    <n v="-455.48"/>
    <s v="NOK"/>
    <n v="-455.48"/>
    <m/>
    <s v="496614.98"/>
  </r>
  <r>
    <n v="271"/>
    <n v="2025"/>
    <s v="Izettle"/>
    <d v="2025-01-16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142.46"/>
    <s v="NOK"/>
    <n v="142.46"/>
    <m/>
    <s v="496757.44"/>
  </r>
  <r>
    <n v="271"/>
    <n v="2025"/>
    <s v="Izettle"/>
    <d v="2025-01-17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835.07"/>
    <s v="NOK"/>
    <n v="835.07"/>
    <m/>
    <s v="497592.51"/>
  </r>
  <r>
    <n v="243"/>
    <n v="2025"/>
    <s v="Kvitteringer esport"/>
    <d v="2025-01-20T00:00:00"/>
    <m/>
    <x v="40"/>
    <x v="40"/>
    <m/>
    <m/>
    <m/>
    <m/>
    <m/>
    <m/>
    <x v="2"/>
    <x v="2"/>
    <m/>
    <m/>
    <m/>
    <m/>
    <n v="0"/>
    <s v="Ingen avgiftsbehandling"/>
    <s v="Kvitteringer esport"/>
    <n v="-184.9"/>
    <s v="NOK"/>
    <n v="-184.9"/>
    <m/>
    <s v="497407.61"/>
  </r>
  <r>
    <n v="271"/>
    <n v="2025"/>
    <s v="Izettle"/>
    <d v="2025-01-23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201.4"/>
    <s v="NOK"/>
    <n v="201.4"/>
    <m/>
    <s v="497609.01"/>
  </r>
  <r>
    <n v="243"/>
    <n v="2025"/>
    <s v="Kvitteringer esport"/>
    <d v="2025-01-24T00:00:00"/>
    <m/>
    <x v="40"/>
    <x v="40"/>
    <m/>
    <m/>
    <m/>
    <m/>
    <m/>
    <m/>
    <x v="2"/>
    <x v="2"/>
    <m/>
    <m/>
    <m/>
    <m/>
    <n v="0"/>
    <s v="Ingen avgiftsbehandling"/>
    <s v="Kvitteringer esport"/>
    <n v="-863.7"/>
    <s v="NOK"/>
    <n v="-863.7"/>
    <m/>
    <s v="496745.31"/>
  </r>
  <r>
    <n v="271"/>
    <n v="2025"/>
    <s v="Izettle"/>
    <d v="2025-01-24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805.59"/>
    <s v="NOK"/>
    <n v="805.59"/>
    <m/>
    <s v="497550.90"/>
  </r>
  <r>
    <n v="243"/>
    <n v="2025"/>
    <s v="Kvitteringer esport"/>
    <d v="2025-01-27T00:00:00"/>
    <m/>
    <x v="40"/>
    <x v="40"/>
    <m/>
    <m/>
    <m/>
    <m/>
    <m/>
    <m/>
    <x v="2"/>
    <x v="2"/>
    <m/>
    <m/>
    <m/>
    <m/>
    <n v="0"/>
    <s v="Ingen avgiftsbehandling"/>
    <s v="Kvitteringer esport"/>
    <n v="-393.1"/>
    <s v="NOK"/>
    <n v="-393.1"/>
    <m/>
    <s v="497157.80"/>
  </r>
  <r>
    <n v="243"/>
    <n v="2025"/>
    <s v="Kvitteringer esport"/>
    <d v="2025-01-27T00:00:00"/>
    <m/>
    <x v="40"/>
    <x v="40"/>
    <m/>
    <m/>
    <m/>
    <m/>
    <m/>
    <m/>
    <x v="2"/>
    <x v="2"/>
    <m/>
    <m/>
    <m/>
    <m/>
    <n v="0"/>
    <s v="Ingen avgiftsbehandling"/>
    <s v="Kvitteringer esport"/>
    <n v="-225.52"/>
    <s v="NOK"/>
    <n v="-225.52"/>
    <m/>
    <s v="496932.28"/>
  </r>
  <r>
    <n v="243"/>
    <n v="2025"/>
    <s v="Kvitteringer esport"/>
    <d v="2025-01-28T00:00:00"/>
    <m/>
    <x v="40"/>
    <x v="40"/>
    <m/>
    <m/>
    <m/>
    <m/>
    <m/>
    <m/>
    <x v="2"/>
    <x v="2"/>
    <m/>
    <m/>
    <m/>
    <m/>
    <n v="0"/>
    <s v="Ingen avgiftsbehandling"/>
    <s v="Kvitteringer esport"/>
    <n v="-940"/>
    <s v="NOK"/>
    <n v="-940"/>
    <m/>
    <s v="495992.28"/>
  </r>
  <r>
    <n v="500097"/>
    <n v="2025"/>
    <s v="Direkte betaling med ekstern ID TR435611487 er gjennomført og bokført."/>
    <d v="2025-01-29T00:00:00"/>
    <m/>
    <x v="40"/>
    <x v="40"/>
    <m/>
    <m/>
    <n v="20011"/>
    <s v="Telenor Norge AS"/>
    <m/>
    <m/>
    <x v="2"/>
    <x v="2"/>
    <m/>
    <m/>
    <m/>
    <m/>
    <n v="0"/>
    <s v="Ingen avgiftsbehandling"/>
    <s v="Betaling: Faktura nummer 1056212629 fra Telenor Norge AS. Fakturanr. 1056212629."/>
    <n v="-4975"/>
    <s v="NOK"/>
    <n v="-4975"/>
    <m/>
    <s v="491017.28"/>
  </r>
  <r>
    <n v="271"/>
    <n v="2025"/>
    <s v="Izettle"/>
    <d v="2025-01-30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34.39"/>
    <s v="NOK"/>
    <n v="34.39"/>
    <m/>
    <s v="491051.67"/>
  </r>
  <r>
    <n v="172"/>
    <n v="2025"/>
    <m/>
    <d v="2025-01-31T00:00:00"/>
    <m/>
    <x v="40"/>
    <x v="40"/>
    <n v="10031"/>
    <s v="Vipps AS"/>
    <m/>
    <m/>
    <m/>
    <m/>
    <x v="0"/>
    <x v="0"/>
    <m/>
    <m/>
    <m/>
    <m/>
    <n v="0"/>
    <s v="Ingen avgiftsbehandling"/>
    <m/>
    <n v="68.42"/>
    <s v="NOK"/>
    <n v="68.42"/>
    <m/>
    <s v="491120.09"/>
  </r>
  <r>
    <n v="243"/>
    <n v="2025"/>
    <s v="Kvitteringer esport"/>
    <d v="2025-01-31T00:00:00"/>
    <m/>
    <x v="40"/>
    <x v="40"/>
    <m/>
    <m/>
    <m/>
    <m/>
    <m/>
    <m/>
    <x v="2"/>
    <x v="2"/>
    <m/>
    <m/>
    <m/>
    <m/>
    <n v="0"/>
    <s v="Ingen avgiftsbehandling"/>
    <s v="Kvitteringer esport"/>
    <n v="-91.5"/>
    <s v="NOK"/>
    <n v="-91.5"/>
    <m/>
    <s v="491028.59"/>
  </r>
  <r>
    <n v="271"/>
    <n v="2025"/>
    <s v="Izettle"/>
    <d v="2025-01-31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442.08"/>
    <s v="NOK"/>
    <n v="442.08"/>
    <m/>
    <s v="491470.67"/>
  </r>
  <r>
    <n v="500166"/>
    <n v="2025"/>
    <s v="Direkte betaling med ekstern ID TR435611488 er gjennomført og bokført."/>
    <d v="2025-02-03T00:00:00"/>
    <m/>
    <x v="40"/>
    <x v="40"/>
    <m/>
    <m/>
    <n v="20198"/>
    <s v="Verisure AS"/>
    <m/>
    <m/>
    <x v="2"/>
    <x v="2"/>
    <m/>
    <m/>
    <m/>
    <m/>
    <n v="0"/>
    <s v="Ingen avgiftsbehandling"/>
    <s v="Betaling: Faktura nummer 30399354 fra Verisure AS. Fakturanr. 30399354."/>
    <n v="-810"/>
    <s v="NOK"/>
    <n v="-810"/>
    <m/>
    <s v="490660.67"/>
  </r>
  <r>
    <n v="168"/>
    <n v="2025"/>
    <m/>
    <d v="2025-02-03T00:00:00"/>
    <m/>
    <x v="40"/>
    <x v="40"/>
    <m/>
    <m/>
    <m/>
    <m/>
    <m/>
    <m/>
    <x v="0"/>
    <x v="0"/>
    <m/>
    <m/>
    <m/>
    <m/>
    <n v="0"/>
    <s v="Ingen avgiftsbehandling"/>
    <m/>
    <n v="-74681"/>
    <s v="NOK"/>
    <n v="-74681"/>
    <m/>
    <s v="415979.67"/>
  </r>
  <r>
    <n v="243"/>
    <n v="2025"/>
    <s v="Kvitteringer esport"/>
    <d v="2025-02-03T00:00:00"/>
    <m/>
    <x v="40"/>
    <x v="40"/>
    <m/>
    <m/>
    <m/>
    <m/>
    <m/>
    <m/>
    <x v="2"/>
    <x v="2"/>
    <m/>
    <m/>
    <m/>
    <m/>
    <n v="0"/>
    <s v="Ingen avgiftsbehandling"/>
    <s v="Kvitteringer esport"/>
    <n v="-327.8"/>
    <s v="NOK"/>
    <n v="-327.8"/>
    <m/>
    <s v="415651.87"/>
  </r>
  <r>
    <n v="271"/>
    <n v="2025"/>
    <s v="Izettle"/>
    <d v="2025-02-07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1315.48"/>
    <s v="NOK"/>
    <n v="1315.48"/>
    <m/>
    <s v="416967.35"/>
  </r>
  <r>
    <n v="607"/>
    <n v="2025"/>
    <s v="Kvitteringer esport"/>
    <d v="2025-02-07T00:00:00"/>
    <m/>
    <x v="40"/>
    <x v="40"/>
    <m/>
    <m/>
    <m/>
    <m/>
    <m/>
    <m/>
    <x v="2"/>
    <x v="2"/>
    <m/>
    <m/>
    <m/>
    <m/>
    <n v="0"/>
    <s v="Ingen avgiftsbehandling"/>
    <s v="Kvitteringer esport"/>
    <n v="-159.6"/>
    <s v="NOK"/>
    <n v="-159.6"/>
    <m/>
    <s v="416807.75"/>
  </r>
  <r>
    <n v="607"/>
    <n v="2025"/>
    <s v="Kvitteringer esport"/>
    <d v="2025-02-11T00:00:00"/>
    <m/>
    <x v="40"/>
    <x v="40"/>
    <m/>
    <m/>
    <m/>
    <m/>
    <m/>
    <m/>
    <x v="2"/>
    <x v="2"/>
    <m/>
    <m/>
    <m/>
    <m/>
    <n v="0"/>
    <s v="Ingen avgiftsbehandling"/>
    <s v="Kvitteringer esport"/>
    <n v="-318.10000000000002"/>
    <s v="NOK"/>
    <n v="-318.10000000000002"/>
    <m/>
    <s v="416489.65"/>
  </r>
  <r>
    <n v="607"/>
    <n v="2025"/>
    <s v="Kvitteringer esport"/>
    <d v="2025-02-13T00:00:00"/>
    <m/>
    <x v="40"/>
    <x v="40"/>
    <m/>
    <m/>
    <m/>
    <m/>
    <m/>
    <m/>
    <x v="2"/>
    <x v="2"/>
    <m/>
    <m/>
    <m/>
    <m/>
    <n v="0"/>
    <s v="Ingen avgiftsbehandling"/>
    <s v="Kvitteringer esport"/>
    <n v="-108.2"/>
    <s v="NOK"/>
    <n v="-108.2"/>
    <m/>
    <s v="416381.45"/>
  </r>
  <r>
    <n v="609"/>
    <n v="2025"/>
    <s v="Izettle"/>
    <d v="2025-02-13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24.56"/>
    <s v="NOK"/>
    <n v="24.56"/>
    <m/>
    <s v="416406.01"/>
  </r>
  <r>
    <n v="607"/>
    <n v="2025"/>
    <s v="Kvitteringer esport"/>
    <d v="2025-02-14T00:00:00"/>
    <m/>
    <x v="40"/>
    <x v="40"/>
    <m/>
    <m/>
    <m/>
    <m/>
    <m/>
    <m/>
    <x v="2"/>
    <x v="2"/>
    <m/>
    <m/>
    <m/>
    <m/>
    <n v="0"/>
    <s v="Ingen avgiftsbehandling"/>
    <s v="Kvitteringer esport"/>
    <n v="-340.26"/>
    <s v="NOK"/>
    <n v="-340.26"/>
    <m/>
    <s v="416065.75"/>
  </r>
  <r>
    <n v="607"/>
    <n v="2025"/>
    <s v="Kvitteringer esport"/>
    <d v="2025-02-14T00:00:00"/>
    <m/>
    <x v="40"/>
    <x v="40"/>
    <m/>
    <m/>
    <m/>
    <m/>
    <m/>
    <m/>
    <x v="2"/>
    <x v="2"/>
    <m/>
    <m/>
    <m/>
    <m/>
    <n v="0"/>
    <s v="Ingen avgiftsbehandling"/>
    <s v="Kvitteringer esport"/>
    <n v="-225.75"/>
    <s v="NOK"/>
    <n v="-225.75"/>
    <m/>
    <s v="415840.00"/>
  </r>
  <r>
    <n v="607"/>
    <n v="2025"/>
    <s v="Kvitteringer esport"/>
    <d v="2025-02-14T00:00:00"/>
    <m/>
    <x v="40"/>
    <x v="40"/>
    <m/>
    <m/>
    <m/>
    <m/>
    <m/>
    <m/>
    <x v="2"/>
    <x v="2"/>
    <m/>
    <m/>
    <m/>
    <m/>
    <n v="0"/>
    <s v="Ingen avgiftsbehandling"/>
    <s v="Kvitteringer esport"/>
    <n v="-271"/>
    <s v="NOK"/>
    <n v="-271"/>
    <m/>
    <s v="415569.00"/>
  </r>
  <r>
    <n v="609"/>
    <n v="2025"/>
    <s v="Izettle"/>
    <d v="2025-02-14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931.32"/>
    <s v="NOK"/>
    <n v="931.32"/>
    <m/>
    <s v="416500.32"/>
  </r>
  <r>
    <n v="607"/>
    <n v="2025"/>
    <s v="Kvitteringer esport"/>
    <d v="2025-02-17T00:00:00"/>
    <m/>
    <x v="40"/>
    <x v="40"/>
    <m/>
    <m/>
    <m/>
    <m/>
    <m/>
    <m/>
    <x v="2"/>
    <x v="2"/>
    <m/>
    <m/>
    <m/>
    <m/>
    <n v="0"/>
    <s v="Ingen avgiftsbehandling"/>
    <s v="Kvitteringer esport"/>
    <n v="-1318.7"/>
    <s v="NOK"/>
    <n v="-1318.7"/>
    <m/>
    <s v="415181.62"/>
  </r>
  <r>
    <n v="608"/>
    <n v="2025"/>
    <s v="Nintendo.pdf"/>
    <d v="2025-02-17T00:00:00"/>
    <m/>
    <x v="40"/>
    <x v="40"/>
    <m/>
    <m/>
    <m/>
    <m/>
    <m/>
    <m/>
    <x v="2"/>
    <x v="2"/>
    <m/>
    <m/>
    <m/>
    <m/>
    <n v="0"/>
    <s v="Ingen avgiftsbehandling"/>
    <s v="Nintendo.pdf"/>
    <n v="-587"/>
    <s v="NOK"/>
    <n v="-587"/>
    <m/>
    <s v="414594.62"/>
  </r>
  <r>
    <n v="609"/>
    <n v="2025"/>
    <s v="Izettle"/>
    <d v="2025-02-17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158.16999999999999"/>
    <s v="NOK"/>
    <n v="158.16999999999999"/>
    <m/>
    <s v="414752.79"/>
  </r>
  <r>
    <n v="406"/>
    <n v="2025"/>
    <m/>
    <d v="2025-02-18T00:00:00"/>
    <m/>
    <x v="40"/>
    <x v="40"/>
    <m/>
    <m/>
    <m/>
    <m/>
    <m/>
    <m/>
    <x v="0"/>
    <x v="0"/>
    <m/>
    <m/>
    <m/>
    <m/>
    <n v="0"/>
    <s v="Ingen avgiftsbehandling"/>
    <m/>
    <n v="470000"/>
    <s v="NOK"/>
    <n v="470000"/>
    <m/>
    <s v="884752.79"/>
  </r>
  <r>
    <n v="607"/>
    <n v="2025"/>
    <s v="Kvitteringer esport"/>
    <d v="2025-02-18T00:00:00"/>
    <m/>
    <x v="40"/>
    <x v="40"/>
    <m/>
    <m/>
    <m/>
    <m/>
    <m/>
    <m/>
    <x v="2"/>
    <x v="2"/>
    <m/>
    <m/>
    <m/>
    <m/>
    <n v="0"/>
    <s v="Ingen avgiftsbehandling"/>
    <s v="Kvitteringer esport"/>
    <n v="-283.3"/>
    <s v="NOK"/>
    <n v="-283.3"/>
    <m/>
    <s v="884469.49"/>
  </r>
  <r>
    <n v="609"/>
    <n v="2025"/>
    <s v="Izettle"/>
    <d v="2025-02-18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152.27000000000001"/>
    <s v="NOK"/>
    <n v="152.27000000000001"/>
    <m/>
    <s v="884621.76"/>
  </r>
  <r>
    <n v="609"/>
    <n v="2025"/>
    <s v="Izettle"/>
    <d v="2025-02-19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98.24"/>
    <s v="NOK"/>
    <n v="98.24"/>
    <m/>
    <s v="884720.00"/>
  </r>
  <r>
    <n v="409"/>
    <n v="2025"/>
    <m/>
    <d v="2025-02-20T00:00:00"/>
    <m/>
    <x v="40"/>
    <x v="40"/>
    <n v="10031"/>
    <s v="Vipps AS"/>
    <m/>
    <m/>
    <m/>
    <m/>
    <x v="0"/>
    <x v="0"/>
    <m/>
    <m/>
    <m/>
    <m/>
    <n v="0"/>
    <s v="Ingen avgiftsbehandling"/>
    <s v="Vipps"/>
    <n v="34.21"/>
    <s v="NOK"/>
    <n v="34.21"/>
    <m/>
    <s v="884754.21"/>
  </r>
  <r>
    <n v="609"/>
    <n v="2025"/>
    <s v="Izettle"/>
    <d v="2025-02-20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49.12"/>
    <s v="NOK"/>
    <n v="49.12"/>
    <m/>
    <s v="884803.33"/>
  </r>
  <r>
    <n v="609"/>
    <n v="2025"/>
    <s v="Izettle"/>
    <d v="2025-02-21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24.56"/>
    <s v="NOK"/>
    <n v="24.56"/>
    <m/>
    <s v="884827.89"/>
  </r>
  <r>
    <n v="607"/>
    <n v="2025"/>
    <s v="Kvitteringer esport"/>
    <d v="2025-02-24T00:00:00"/>
    <m/>
    <x v="40"/>
    <x v="40"/>
    <m/>
    <m/>
    <m/>
    <m/>
    <m/>
    <m/>
    <x v="2"/>
    <x v="2"/>
    <m/>
    <m/>
    <m/>
    <m/>
    <n v="0"/>
    <s v="Ingen avgiftsbehandling"/>
    <s v="Kvitteringer esport"/>
    <n v="-734.6"/>
    <s v="NOK"/>
    <n v="-734.6"/>
    <m/>
    <s v="884093.29"/>
  </r>
  <r>
    <n v="609"/>
    <n v="2025"/>
    <s v="Izettle"/>
    <d v="2025-02-24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35.369999999999997"/>
    <s v="NOK"/>
    <n v="35.369999999999997"/>
    <m/>
    <s v="884128.66"/>
  </r>
  <r>
    <n v="607"/>
    <n v="2025"/>
    <s v="Kvitteringer esport"/>
    <d v="2025-02-25T00:00:00"/>
    <m/>
    <x v="40"/>
    <x v="40"/>
    <m/>
    <m/>
    <m/>
    <m/>
    <m/>
    <m/>
    <x v="2"/>
    <x v="2"/>
    <m/>
    <m/>
    <m/>
    <m/>
    <n v="0"/>
    <s v="Ingen avgiftsbehandling"/>
    <s v="Kvitteringer esport"/>
    <n v="-408.1"/>
    <s v="NOK"/>
    <n v="-408.1"/>
    <m/>
    <s v="883720.56"/>
  </r>
  <r>
    <n v="609"/>
    <n v="2025"/>
    <s v="Izettle"/>
    <d v="2025-02-25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49.12"/>
    <s v="NOK"/>
    <n v="49.12"/>
    <m/>
    <s v="883769.68"/>
  </r>
  <r>
    <n v="607"/>
    <n v="2025"/>
    <s v="Kvitteringer esport"/>
    <d v="2025-02-26T00:00:00"/>
    <m/>
    <x v="40"/>
    <x v="40"/>
    <m/>
    <m/>
    <m/>
    <m/>
    <m/>
    <m/>
    <x v="2"/>
    <x v="2"/>
    <m/>
    <m/>
    <m/>
    <m/>
    <n v="0"/>
    <s v="Ingen avgiftsbehandling"/>
    <s v="Kvitteringer esport"/>
    <n v="-667.3"/>
    <s v="NOK"/>
    <n v="-667.3"/>
    <m/>
    <s v="883102.38"/>
  </r>
  <r>
    <n v="500283"/>
    <n v="2025"/>
    <s v="Direkte betaling med ekstern ID TR444538403 er gjennomført og bokført."/>
    <d v="2025-02-28T00:00:00"/>
    <m/>
    <x v="40"/>
    <x v="40"/>
    <m/>
    <m/>
    <n v="20011"/>
    <s v="Telenor Norge AS"/>
    <m/>
    <m/>
    <x v="2"/>
    <x v="2"/>
    <m/>
    <m/>
    <m/>
    <m/>
    <n v="0"/>
    <s v="Ingen avgiftsbehandling"/>
    <s v="Betaling: Faktura nummer 1056216635 fra Telenor Norge AS. Fakturanr. 1056216635."/>
    <n v="-4975"/>
    <s v="NOK"/>
    <n v="-4975"/>
    <m/>
    <s v="878127.38"/>
  </r>
  <r>
    <n v="609"/>
    <n v="2025"/>
    <s v="Izettle"/>
    <d v="2025-02-28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835.07"/>
    <s v="NOK"/>
    <n v="835.07"/>
    <m/>
    <s v="878962.45"/>
  </r>
  <r>
    <n v="797"/>
    <n v="2025"/>
    <s v="Kontrakt Elkjøpfondet 2025 Grendern E-sport fritidsklubb under Jutul IL.pdf"/>
    <d v="2025-02-28T00:00:00"/>
    <m/>
    <x v="40"/>
    <x v="40"/>
    <m/>
    <m/>
    <m/>
    <m/>
    <m/>
    <m/>
    <x v="2"/>
    <x v="2"/>
    <m/>
    <m/>
    <m/>
    <m/>
    <n v="0"/>
    <s v="Ingen avgiftsbehandling"/>
    <s v="Kontrakt Elkjøpfondet 2025 Grendern E-sport fritidsklubb under Jutul IL.pdf"/>
    <n v="25000"/>
    <s v="NOK"/>
    <n v="25000"/>
    <m/>
    <s v="903962.45"/>
  </r>
  <r>
    <n v="500325"/>
    <n v="2025"/>
    <s v="Direkte betaling med ekstern ID TR442862670 er gjennomført og bokført."/>
    <d v="2025-03-03T00:00:00"/>
    <m/>
    <x v="40"/>
    <x v="40"/>
    <m/>
    <m/>
    <n v="20198"/>
    <s v="Verisure AS"/>
    <m/>
    <m/>
    <x v="2"/>
    <x v="2"/>
    <m/>
    <m/>
    <m/>
    <m/>
    <n v="0"/>
    <s v="Ingen avgiftsbehandling"/>
    <s v="Betaling: Faktura nummer 30598679 fra Verisure AS. Fakturanr. 30598679."/>
    <n v="-810"/>
    <s v="NOK"/>
    <n v="-810"/>
    <m/>
    <s v="903152.45"/>
  </r>
  <r>
    <n v="406"/>
    <n v="2025"/>
    <m/>
    <d v="2025-03-03T00:00:00"/>
    <m/>
    <x v="40"/>
    <x v="40"/>
    <m/>
    <m/>
    <m/>
    <m/>
    <m/>
    <m/>
    <x v="0"/>
    <x v="0"/>
    <m/>
    <m/>
    <m/>
    <m/>
    <n v="0"/>
    <s v="Ingen avgiftsbehandling"/>
    <m/>
    <n v="-71805"/>
    <s v="NOK"/>
    <n v="-71805"/>
    <m/>
    <s v="831347.45"/>
  </r>
  <r>
    <n v="406"/>
    <n v="2025"/>
    <m/>
    <d v="2025-03-03T00:00:00"/>
    <m/>
    <x v="40"/>
    <x v="40"/>
    <m/>
    <m/>
    <m/>
    <m/>
    <m/>
    <m/>
    <x v="0"/>
    <x v="0"/>
    <m/>
    <m/>
    <m/>
    <m/>
    <n v="0"/>
    <s v="Ingen avgiftsbehandling"/>
    <m/>
    <n v="12000"/>
    <s v="NOK"/>
    <n v="12000"/>
    <m/>
    <s v="843347.45"/>
  </r>
  <r>
    <n v="607"/>
    <n v="2025"/>
    <s v="Kvitteringer esport"/>
    <d v="2025-03-03T00:00:00"/>
    <m/>
    <x v="40"/>
    <x v="40"/>
    <m/>
    <m/>
    <m/>
    <m/>
    <m/>
    <m/>
    <x v="2"/>
    <x v="2"/>
    <m/>
    <m/>
    <m/>
    <m/>
    <n v="0"/>
    <s v="Ingen avgiftsbehandling"/>
    <s v="Kvitteringer esport"/>
    <n v="-572.28"/>
    <s v="NOK"/>
    <n v="-572.28"/>
    <m/>
    <s v="842775.17"/>
  </r>
  <r>
    <n v="609"/>
    <n v="2025"/>
    <s v="Izettle"/>
    <d v="2025-03-03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35.369999999999997"/>
    <s v="NOK"/>
    <n v="35.369999999999997"/>
    <m/>
    <s v="842810.54"/>
  </r>
  <r>
    <n v="602"/>
    <n v="2025"/>
    <s v="Kvitteringer esport"/>
    <d v="2025-03-04T00:00:00"/>
    <m/>
    <x v="40"/>
    <x v="40"/>
    <m/>
    <m/>
    <m/>
    <m/>
    <m/>
    <m/>
    <x v="2"/>
    <x v="2"/>
    <m/>
    <m/>
    <m/>
    <m/>
    <n v="0"/>
    <s v="Ingen avgiftsbehandling"/>
    <s v="Kvitteringer esport"/>
    <n v="-121.97"/>
    <s v="NOK"/>
    <n v="-121.97"/>
    <m/>
    <s v="842688.57"/>
  </r>
  <r>
    <n v="609"/>
    <n v="2025"/>
    <s v="Izettle"/>
    <d v="2025-03-05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24.56"/>
    <s v="NOK"/>
    <n v="24.56"/>
    <m/>
    <s v="842713.13"/>
  </r>
  <r>
    <n v="602"/>
    <n v="2025"/>
    <s v="Kvitteringer esport"/>
    <d v="2025-03-06T00:00:00"/>
    <m/>
    <x v="40"/>
    <x v="40"/>
    <m/>
    <m/>
    <m/>
    <m/>
    <m/>
    <m/>
    <x v="2"/>
    <x v="2"/>
    <m/>
    <m/>
    <m/>
    <m/>
    <n v="0"/>
    <s v="Ingen avgiftsbehandling"/>
    <s v="Kvitteringer esport"/>
    <n v="-726.75"/>
    <s v="NOK"/>
    <n v="-726.75"/>
    <m/>
    <s v="841986.38"/>
  </r>
  <r>
    <n v="609"/>
    <n v="2025"/>
    <s v="Izettle"/>
    <d v="2025-03-06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49.12"/>
    <s v="NOK"/>
    <n v="49.12"/>
    <m/>
    <s v="842035.50"/>
  </r>
  <r>
    <n v="604"/>
    <n v="2025"/>
    <s v="Kvittering esport"/>
    <d v="2025-03-07T00:00:00"/>
    <m/>
    <x v="40"/>
    <x v="40"/>
    <m/>
    <m/>
    <m/>
    <m/>
    <m/>
    <m/>
    <x v="2"/>
    <x v="2"/>
    <m/>
    <m/>
    <m/>
    <m/>
    <n v="0"/>
    <s v="Ingen avgiftsbehandling"/>
    <s v="Kvittering esport"/>
    <n v="-816.25"/>
    <s v="NOK"/>
    <n v="-816.25"/>
    <m/>
    <s v="841219.25"/>
  </r>
  <r>
    <n v="606"/>
    <n v="2025"/>
    <s v="Eureca"/>
    <d v="2025-03-07T00:00:00"/>
    <m/>
    <x v="40"/>
    <x v="40"/>
    <m/>
    <m/>
    <n v="20125"/>
    <s v="Eureca Engros AS"/>
    <m/>
    <m/>
    <x v="0"/>
    <x v="0"/>
    <m/>
    <m/>
    <m/>
    <m/>
    <n v="0"/>
    <s v="Ingen avgiftsbehandling"/>
    <s v="Eureca"/>
    <n v="-3495.67"/>
    <s v="NOK"/>
    <n v="-3495.67"/>
    <m/>
    <s v="837723.58"/>
  </r>
  <r>
    <n v="609"/>
    <n v="2025"/>
    <s v="Izettle"/>
    <d v="2025-03-07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917.61"/>
    <s v="NOK"/>
    <n v="917.61"/>
    <m/>
    <s v="838641.19"/>
  </r>
  <r>
    <n v="609"/>
    <n v="2025"/>
    <s v="Izettle"/>
    <d v="2025-03-10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133.61000000000001"/>
    <s v="NOK"/>
    <n v="133.61000000000001"/>
    <m/>
    <s v="838774.80"/>
  </r>
  <r>
    <n v="609"/>
    <n v="2025"/>
    <s v="Izettle"/>
    <d v="2025-03-11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24.56"/>
    <s v="NOK"/>
    <n v="24.56"/>
    <m/>
    <s v="838799.36"/>
  </r>
  <r>
    <n v="602"/>
    <n v="2025"/>
    <s v="Kvitteringer esport"/>
    <d v="2025-03-14T00:00:00"/>
    <m/>
    <x v="40"/>
    <x v="40"/>
    <m/>
    <m/>
    <m/>
    <m/>
    <m/>
    <m/>
    <x v="2"/>
    <x v="2"/>
    <m/>
    <m/>
    <m/>
    <m/>
    <n v="0"/>
    <s v="Ingen avgiftsbehandling"/>
    <s v="Kvitteringer esport"/>
    <n v="-358"/>
    <s v="NOK"/>
    <n v="-358"/>
    <m/>
    <s v="838441.36"/>
  </r>
  <r>
    <n v="602"/>
    <n v="2025"/>
    <s v="Kvitteringer esport"/>
    <d v="2025-03-14T00:00:00"/>
    <m/>
    <x v="40"/>
    <x v="40"/>
    <m/>
    <m/>
    <m/>
    <m/>
    <m/>
    <m/>
    <x v="2"/>
    <x v="2"/>
    <m/>
    <m/>
    <m/>
    <m/>
    <n v="0"/>
    <s v="Ingen avgiftsbehandling"/>
    <s v="Kvitteringer esport"/>
    <n v="-45.1"/>
    <s v="NOK"/>
    <n v="-45.1"/>
    <m/>
    <s v="838396.26"/>
  </r>
  <r>
    <n v="609"/>
    <n v="2025"/>
    <s v="Izettle"/>
    <d v="2025-03-14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965.73"/>
    <s v="NOK"/>
    <n v="965.73"/>
    <m/>
    <s v="839361.99"/>
  </r>
  <r>
    <n v="602"/>
    <n v="2025"/>
    <s v="Kvitteringer esport"/>
    <d v="2025-03-17T00:00:00"/>
    <m/>
    <x v="40"/>
    <x v="40"/>
    <m/>
    <m/>
    <m/>
    <m/>
    <m/>
    <m/>
    <x v="2"/>
    <x v="2"/>
    <m/>
    <m/>
    <m/>
    <m/>
    <n v="0"/>
    <s v="Ingen avgiftsbehandling"/>
    <s v="Kvitteringer esport"/>
    <n v="-160.5"/>
    <s v="NOK"/>
    <n v="-160.5"/>
    <m/>
    <s v="839201.49"/>
  </r>
  <r>
    <n v="609"/>
    <n v="2025"/>
    <s v="Izettle"/>
    <d v="2025-03-17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179.79"/>
    <s v="NOK"/>
    <n v="179.79"/>
    <m/>
    <s v="839381.28"/>
  </r>
  <r>
    <n v="609"/>
    <n v="2025"/>
    <s v="Izettle"/>
    <d v="2025-03-18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24.56"/>
    <s v="NOK"/>
    <n v="24.56"/>
    <m/>
    <s v="839405.84"/>
  </r>
  <r>
    <n v="602"/>
    <n v="2025"/>
    <s v="Kvitteringer esport"/>
    <d v="2025-03-19T00:00:00"/>
    <m/>
    <x v="40"/>
    <x v="40"/>
    <m/>
    <m/>
    <m/>
    <m/>
    <m/>
    <m/>
    <x v="2"/>
    <x v="2"/>
    <m/>
    <m/>
    <m/>
    <m/>
    <n v="0"/>
    <s v="Ingen avgiftsbehandling"/>
    <s v="Kvitteringer esport"/>
    <n v="-1312.1"/>
    <s v="NOK"/>
    <n v="-1312.1"/>
    <m/>
    <s v="838093.74"/>
  </r>
  <r>
    <n v="602"/>
    <n v="2025"/>
    <s v="Kvitteringer esport"/>
    <d v="2025-03-19T00:00:00"/>
    <m/>
    <x v="40"/>
    <x v="40"/>
    <m/>
    <m/>
    <m/>
    <m/>
    <m/>
    <m/>
    <x v="2"/>
    <x v="2"/>
    <m/>
    <m/>
    <m/>
    <m/>
    <n v="0"/>
    <s v="Ingen avgiftsbehandling"/>
    <s v="Kvitteringer esport"/>
    <n v="-444.5"/>
    <s v="NOK"/>
    <n v="-444.5"/>
    <m/>
    <s v="837649.24"/>
  </r>
  <r>
    <n v="609"/>
    <n v="2025"/>
    <s v="Izettle"/>
    <d v="2025-03-20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49.12"/>
    <s v="NOK"/>
    <n v="49.12"/>
    <m/>
    <s v="837698.36"/>
  </r>
  <r>
    <n v="602"/>
    <n v="2025"/>
    <s v="Kvitteringer esport"/>
    <d v="2025-03-21T00:00:00"/>
    <m/>
    <x v="40"/>
    <x v="40"/>
    <m/>
    <m/>
    <m/>
    <m/>
    <m/>
    <m/>
    <x v="2"/>
    <x v="2"/>
    <m/>
    <m/>
    <m/>
    <m/>
    <n v="0"/>
    <s v="Ingen avgiftsbehandling"/>
    <s v="Kvitteringer esport"/>
    <n v="-531.15"/>
    <s v="NOK"/>
    <n v="-531.15"/>
    <m/>
    <s v="837167.21"/>
  </r>
  <r>
    <n v="602"/>
    <n v="2025"/>
    <s v="Kvitteringer esport"/>
    <d v="2025-03-21T00:00:00"/>
    <m/>
    <x v="40"/>
    <x v="40"/>
    <m/>
    <m/>
    <m/>
    <m/>
    <m/>
    <m/>
    <x v="2"/>
    <x v="2"/>
    <m/>
    <m/>
    <m/>
    <m/>
    <n v="0"/>
    <s v="Ingen avgiftsbehandling"/>
    <s v="Kvitteringer esport"/>
    <n v="-269"/>
    <s v="NOK"/>
    <n v="-269"/>
    <m/>
    <s v="836898.21"/>
  </r>
  <r>
    <n v="603"/>
    <n v="2025"/>
    <s v="gamingutstyr"/>
    <d v="2025-03-21T00:00:00"/>
    <m/>
    <x v="40"/>
    <x v="40"/>
    <m/>
    <m/>
    <m/>
    <m/>
    <m/>
    <m/>
    <x v="2"/>
    <x v="2"/>
    <m/>
    <m/>
    <m/>
    <m/>
    <n v="0"/>
    <s v="Ingen avgiftsbehandling"/>
    <s v="gamingutstyr"/>
    <n v="-71010"/>
    <s v="NOK"/>
    <n v="-71010"/>
    <m/>
    <s v="765888.21"/>
  </r>
  <r>
    <n v="609"/>
    <n v="2025"/>
    <s v="Izettle"/>
    <d v="2025-03-21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964.25"/>
    <s v="NOK"/>
    <n v="964.25"/>
    <m/>
    <s v="766852.46"/>
  </r>
  <r>
    <n v="609"/>
    <n v="2025"/>
    <s v="Izettle"/>
    <d v="2025-03-24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49.12"/>
    <s v="NOK"/>
    <n v="49.12"/>
    <m/>
    <s v="766901.58"/>
  </r>
  <r>
    <n v="602"/>
    <n v="2025"/>
    <s v="Kvitteringer esport"/>
    <d v="2025-03-25T00:00:00"/>
    <m/>
    <x v="40"/>
    <x v="40"/>
    <m/>
    <m/>
    <m/>
    <m/>
    <m/>
    <m/>
    <x v="2"/>
    <x v="2"/>
    <m/>
    <m/>
    <m/>
    <m/>
    <n v="0"/>
    <s v="Ingen avgiftsbehandling"/>
    <s v="Kvitteringer esport"/>
    <n v="-504.7"/>
    <s v="NOK"/>
    <n v="-504.7"/>
    <m/>
    <s v="766396.88"/>
  </r>
  <r>
    <n v="609"/>
    <n v="2025"/>
    <s v="Izettle"/>
    <d v="2025-03-25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155.22999999999999"/>
    <s v="NOK"/>
    <n v="155.22999999999999"/>
    <m/>
    <s v="766552.11"/>
  </r>
  <r>
    <n v="602"/>
    <n v="2025"/>
    <s v="Kvitteringer esport"/>
    <d v="2025-03-26T00:00:00"/>
    <m/>
    <x v="40"/>
    <x v="40"/>
    <m/>
    <m/>
    <m/>
    <m/>
    <m/>
    <m/>
    <x v="2"/>
    <x v="2"/>
    <m/>
    <m/>
    <m/>
    <m/>
    <n v="0"/>
    <s v="Ingen avgiftsbehandling"/>
    <s v="Kvitteringer esport"/>
    <n v="-199"/>
    <s v="NOK"/>
    <n v="-199"/>
    <m/>
    <s v="766353.11"/>
  </r>
  <r>
    <n v="602"/>
    <n v="2025"/>
    <s v="Kvitteringer esport"/>
    <d v="2025-03-27T00:00:00"/>
    <m/>
    <x v="40"/>
    <x v="40"/>
    <m/>
    <m/>
    <m/>
    <m/>
    <m/>
    <m/>
    <x v="2"/>
    <x v="2"/>
    <m/>
    <m/>
    <m/>
    <m/>
    <n v="0"/>
    <s v="Ingen avgiftsbehandling"/>
    <s v="Kvitteringer esport"/>
    <n v="-660"/>
    <s v="NOK"/>
    <n v="-660"/>
    <m/>
    <s v="765693.11"/>
  </r>
  <r>
    <n v="609"/>
    <n v="2025"/>
    <s v="Izettle"/>
    <d v="2025-03-27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108.07"/>
    <s v="NOK"/>
    <n v="108.07"/>
    <m/>
    <s v="765801.18"/>
  </r>
  <r>
    <n v="500400"/>
    <n v="2025"/>
    <s v="Direkte betaling med ekstern ID TR451823458 er gjennomført og bokført."/>
    <d v="2025-03-28T00:00:00"/>
    <m/>
    <x v="40"/>
    <x v="40"/>
    <m/>
    <m/>
    <n v="20198"/>
    <s v="Verisure AS"/>
    <m/>
    <m/>
    <x v="2"/>
    <x v="2"/>
    <m/>
    <m/>
    <m/>
    <m/>
    <n v="0"/>
    <s v="Ingen avgiftsbehandling"/>
    <s v="Betaling: Faktura nummer 30807717 fra Verisure AS. Fakturanr. 30807717."/>
    <n v="-3881.74"/>
    <s v="NOK"/>
    <n v="-3881.74"/>
    <m/>
    <s v="761919.44"/>
  </r>
  <r>
    <n v="500401"/>
    <n v="2025"/>
    <s v="Direkte betaling med ekstern ID TR451823459 er gjennomført og bokført."/>
    <d v="2025-03-28T00:00:00"/>
    <m/>
    <x v="40"/>
    <x v="40"/>
    <m/>
    <m/>
    <n v="20011"/>
    <s v="Telenor Norge AS"/>
    <m/>
    <m/>
    <x v="2"/>
    <x v="2"/>
    <m/>
    <m/>
    <m/>
    <m/>
    <n v="0"/>
    <s v="Ingen avgiftsbehandling"/>
    <s v="Betaling: Faktura nummer 1056235613 fra Telenor Norge AS. Fakturanr. 1056235613."/>
    <n v="-4975"/>
    <s v="NOK"/>
    <n v="-4975"/>
    <m/>
    <s v="756944.44"/>
  </r>
  <r>
    <n v="609"/>
    <n v="2025"/>
    <s v="Izettle"/>
    <d v="2025-03-28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1188.78"/>
    <s v="NOK"/>
    <n v="1188.78"/>
    <m/>
    <s v="758133.22"/>
  </r>
  <r>
    <n v="602"/>
    <n v="2025"/>
    <s v="Kvitteringer esport"/>
    <d v="2025-03-31T00:00:00"/>
    <m/>
    <x v="40"/>
    <x v="40"/>
    <m/>
    <m/>
    <m/>
    <m/>
    <m/>
    <m/>
    <x v="2"/>
    <x v="2"/>
    <m/>
    <m/>
    <m/>
    <m/>
    <n v="0"/>
    <s v="Ingen avgiftsbehandling"/>
    <s v="Kvitteringer esport"/>
    <n v="-600.09"/>
    <s v="NOK"/>
    <n v="-600.09"/>
    <m/>
    <s v="757533.13"/>
  </r>
  <r>
    <n v="602"/>
    <n v="2025"/>
    <s v="Kvitteringer esport"/>
    <d v="2025-03-31T00:00:00"/>
    <m/>
    <x v="40"/>
    <x v="40"/>
    <m/>
    <m/>
    <m/>
    <m/>
    <m/>
    <m/>
    <x v="2"/>
    <x v="2"/>
    <m/>
    <m/>
    <m/>
    <m/>
    <n v="0"/>
    <s v="Ingen avgiftsbehandling"/>
    <s v="Kvitteringer esport"/>
    <n v="-1595"/>
    <s v="NOK"/>
    <n v="-1595"/>
    <m/>
    <s v="755938.13"/>
  </r>
  <r>
    <n v="609"/>
    <n v="2025"/>
    <s v="Izettle"/>
    <d v="2025-03-31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93.34"/>
    <s v="NOK"/>
    <n v="93.34"/>
    <m/>
    <s v="756031.47"/>
  </r>
  <r>
    <n v="500412"/>
    <n v="2025"/>
    <s v="Direkte betaling med ekstern ID TR451823460 er gjennomført og bokført."/>
    <d v="2025-04-01T00:00:00"/>
    <m/>
    <x v="40"/>
    <x v="40"/>
    <m/>
    <m/>
    <n v="20198"/>
    <s v="Verisure AS"/>
    <m/>
    <m/>
    <x v="2"/>
    <x v="2"/>
    <m/>
    <m/>
    <m/>
    <m/>
    <n v="0"/>
    <s v="Ingen avgiftsbehandling"/>
    <s v="Betaling: Faktura nummer 30794433 fra Verisure AS. Fakturanr. 30794433."/>
    <n v="-810"/>
    <s v="NOK"/>
    <n v="-810"/>
    <m/>
    <s v="755221.47"/>
  </r>
  <r>
    <n v="571"/>
    <n v="2025"/>
    <m/>
    <d v="2025-04-01T00:00:00"/>
    <m/>
    <x v="40"/>
    <x v="40"/>
    <m/>
    <m/>
    <m/>
    <m/>
    <m/>
    <m/>
    <x v="0"/>
    <x v="0"/>
    <m/>
    <m/>
    <m/>
    <m/>
    <n v="0"/>
    <s v="Ingen avgiftsbehandling"/>
    <m/>
    <n v="-70432"/>
    <s v="NOK"/>
    <n v="-70432"/>
    <m/>
    <s v="684789.47"/>
  </r>
  <r>
    <n v="609"/>
    <n v="2025"/>
    <s v="Izettle"/>
    <d v="2025-04-01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348.79"/>
    <s v="NOK"/>
    <n v="348.79"/>
    <m/>
    <s v="685138.26"/>
  </r>
  <r>
    <n v="795"/>
    <n v="2025"/>
    <s v="CamScanner 2025-05-02 11.15.pdf"/>
    <d v="2025-04-01T00:00:00"/>
    <m/>
    <x v="40"/>
    <x v="40"/>
    <m/>
    <m/>
    <m/>
    <m/>
    <m/>
    <m/>
    <x v="2"/>
    <x v="2"/>
    <m/>
    <m/>
    <m/>
    <m/>
    <n v="0"/>
    <s v="Ingen avgiftsbehandling"/>
    <s v="CamScanner 2025-05-02 11.15.pdf"/>
    <n v="-4097"/>
    <s v="NOK"/>
    <n v="-4097"/>
    <m/>
    <s v="681041.26"/>
  </r>
  <r>
    <n v="795"/>
    <n v="2025"/>
    <s v="CamScanner 2025-05-02 11.15.pdf"/>
    <d v="2025-04-01T00:00:00"/>
    <m/>
    <x v="40"/>
    <x v="40"/>
    <m/>
    <m/>
    <m/>
    <m/>
    <m/>
    <m/>
    <x v="2"/>
    <x v="2"/>
    <m/>
    <m/>
    <m/>
    <m/>
    <n v="0"/>
    <s v="Ingen avgiftsbehandling"/>
    <s v="CamScanner 2025-05-02 11.15.pdf"/>
    <n v="-69.900000000000006"/>
    <s v="NOK"/>
    <n v="-69.900000000000006"/>
    <m/>
    <s v="680971.36"/>
  </r>
  <r>
    <n v="795"/>
    <n v="2025"/>
    <s v="CamScanner 2025-05-02 11.15.pdf"/>
    <d v="2025-04-02T00:00:00"/>
    <m/>
    <x v="40"/>
    <x v="40"/>
    <m/>
    <m/>
    <m/>
    <m/>
    <m/>
    <m/>
    <x v="2"/>
    <x v="2"/>
    <m/>
    <m/>
    <m/>
    <m/>
    <n v="0"/>
    <s v="Ingen avgiftsbehandling"/>
    <s v="CamScanner 2025-05-02 11.15.pdf"/>
    <n v="-154.69999999999999"/>
    <s v="NOK"/>
    <n v="-154.69999999999999"/>
    <m/>
    <s v="680816.66"/>
  </r>
  <r>
    <n v="796"/>
    <n v="2025"/>
    <s v="Jutul Teknisk Struktur 2025_02 (1).pdf"/>
    <d v="2025-04-02T00:00:00"/>
    <m/>
    <x v="40"/>
    <x v="40"/>
    <m/>
    <m/>
    <m/>
    <m/>
    <m/>
    <m/>
    <x v="2"/>
    <x v="2"/>
    <m/>
    <m/>
    <m/>
    <m/>
    <n v="0"/>
    <s v="Ingen avgiftsbehandling"/>
    <s v="Jutul Teknisk Struktur 2025_02 (1).pdf"/>
    <n v="68198"/>
    <s v="NOK"/>
    <n v="68198"/>
    <m/>
    <s v="749014.66"/>
  </r>
  <r>
    <n v="609"/>
    <n v="2025"/>
    <s v="Izettle"/>
    <d v="2025-04-03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49.12"/>
    <s v="NOK"/>
    <n v="49.12"/>
    <m/>
    <s v="749063.78"/>
  </r>
  <r>
    <n v="795"/>
    <n v="2025"/>
    <s v="CamScanner 2025-05-02 11.15.pdf"/>
    <d v="2025-04-03T00:00:00"/>
    <m/>
    <x v="40"/>
    <x v="40"/>
    <m/>
    <m/>
    <m/>
    <m/>
    <m/>
    <m/>
    <x v="2"/>
    <x v="2"/>
    <m/>
    <m/>
    <m/>
    <m/>
    <n v="0"/>
    <s v="Ingen avgiftsbehandling"/>
    <s v="CamScanner 2025-05-02 11.15.pdf"/>
    <n v="-604.29999999999995"/>
    <s v="NOK"/>
    <n v="-604.29999999999995"/>
    <m/>
    <s v="748459.48"/>
  </r>
  <r>
    <n v="609"/>
    <n v="2025"/>
    <s v="Izettle"/>
    <d v="2025-04-04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790.88"/>
    <s v="NOK"/>
    <n v="790.88"/>
    <m/>
    <s v="749250.36"/>
  </r>
  <r>
    <n v="795"/>
    <n v="2025"/>
    <s v="CamScanner 2025-05-02 11.15.pdf"/>
    <d v="2025-04-04T00:00:00"/>
    <m/>
    <x v="40"/>
    <x v="40"/>
    <m/>
    <m/>
    <m/>
    <m/>
    <m/>
    <m/>
    <x v="2"/>
    <x v="2"/>
    <m/>
    <m/>
    <m/>
    <m/>
    <n v="0"/>
    <s v="Ingen avgiftsbehandling"/>
    <s v="CamScanner 2025-05-02 11.15.pdf"/>
    <n v="-156.25"/>
    <s v="NOK"/>
    <n v="-156.25"/>
    <m/>
    <s v="749094.11"/>
  </r>
  <r>
    <n v="573"/>
    <n v="2025"/>
    <m/>
    <d v="2025-04-07T00:00:00"/>
    <m/>
    <x v="40"/>
    <x v="40"/>
    <n v="10031"/>
    <s v="Vipps AS"/>
    <m/>
    <m/>
    <m/>
    <m/>
    <x v="0"/>
    <x v="0"/>
    <m/>
    <m/>
    <m/>
    <m/>
    <n v="0"/>
    <s v="Ingen avgiftsbehandling"/>
    <m/>
    <n v="2795.65"/>
    <s v="NOK"/>
    <n v="2795.65"/>
    <m/>
    <s v="751889.76"/>
  </r>
  <r>
    <n v="609"/>
    <n v="2025"/>
    <s v="Izettle"/>
    <d v="2025-04-07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261.33999999999997"/>
    <s v="NOK"/>
    <n v="261.33999999999997"/>
    <m/>
    <s v="752151.10"/>
  </r>
  <r>
    <n v="573"/>
    <n v="2025"/>
    <m/>
    <d v="2025-04-08T00:00:00"/>
    <m/>
    <x v="40"/>
    <x v="40"/>
    <n v="10031"/>
    <s v="Vipps AS"/>
    <m/>
    <m/>
    <m/>
    <m/>
    <x v="0"/>
    <x v="0"/>
    <m/>
    <m/>
    <m/>
    <m/>
    <n v="0"/>
    <s v="Ingen avgiftsbehandling"/>
    <m/>
    <n v="70.38"/>
    <s v="NOK"/>
    <n v="70.38"/>
    <m/>
    <s v="752221.48"/>
  </r>
  <r>
    <n v="609"/>
    <n v="2025"/>
    <s v="Izettle"/>
    <d v="2025-04-08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69.760000000000005"/>
    <s v="NOK"/>
    <n v="69.760000000000005"/>
    <m/>
    <s v="752291.24"/>
  </r>
  <r>
    <n v="500481"/>
    <n v="2025"/>
    <s v="Direkte betaling med ekstern ID TR459166376 er gjennomført og bokført."/>
    <d v="2025-04-10T00:00:00"/>
    <m/>
    <x v="40"/>
    <x v="40"/>
    <m/>
    <m/>
    <n v="20424"/>
    <s v="AUTOMAT OG BILJARDUTLEIE AS"/>
    <m/>
    <m/>
    <x v="0"/>
    <x v="0"/>
    <m/>
    <m/>
    <m/>
    <m/>
    <n v="0"/>
    <s v="Ingen avgiftsbehandling"/>
    <s v="Betaling: Faktura nummer 102686 fra AUTOMAT OG BILJARDUTLEIE AS. Fakturanr. 102686."/>
    <n v="-2681"/>
    <s v="NOK"/>
    <n v="-2681"/>
    <m/>
    <s v="749610.24"/>
  </r>
  <r>
    <n v="609"/>
    <n v="2025"/>
    <s v="Izettle"/>
    <d v="2025-04-10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83.51"/>
    <s v="NOK"/>
    <n v="83.51"/>
    <m/>
    <s v="749693.75"/>
  </r>
  <r>
    <n v="795"/>
    <n v="2025"/>
    <s v="CamScanner 2025-05-02 11.15.pdf"/>
    <d v="2025-04-10T00:00:00"/>
    <m/>
    <x v="40"/>
    <x v="40"/>
    <m/>
    <m/>
    <m/>
    <m/>
    <m/>
    <m/>
    <x v="2"/>
    <x v="2"/>
    <m/>
    <m/>
    <m/>
    <m/>
    <n v="0"/>
    <s v="Ingen avgiftsbehandling"/>
    <s v="CamScanner 2025-05-02 11.15.pdf"/>
    <n v="-530.20000000000005"/>
    <s v="NOK"/>
    <n v="-530.20000000000005"/>
    <m/>
    <s v="749163.55"/>
  </r>
  <r>
    <n v="609"/>
    <n v="2025"/>
    <s v="Izettle"/>
    <d v="2025-04-11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947.09"/>
    <s v="NOK"/>
    <n v="947.09"/>
    <m/>
    <s v="750110.64"/>
  </r>
  <r>
    <n v="795"/>
    <n v="2025"/>
    <s v="CamScanner 2025-05-02 11.15.pdf"/>
    <d v="2025-04-11T00:00:00"/>
    <m/>
    <x v="40"/>
    <x v="40"/>
    <m/>
    <m/>
    <m/>
    <m/>
    <m/>
    <m/>
    <x v="2"/>
    <x v="2"/>
    <m/>
    <m/>
    <m/>
    <m/>
    <n v="0"/>
    <s v="Ingen avgiftsbehandling"/>
    <s v="CamScanner 2025-05-02 11.15.pdf"/>
    <n v="-36.549999999999997"/>
    <s v="NOK"/>
    <n v="-36.549999999999997"/>
    <m/>
    <s v="750074.09"/>
  </r>
  <r>
    <n v="609"/>
    <n v="2025"/>
    <s v="Izettle"/>
    <d v="2025-04-14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130.66999999999999"/>
    <s v="NOK"/>
    <n v="130.66999999999999"/>
    <m/>
    <s v="750204.76"/>
  </r>
  <r>
    <n v="795"/>
    <n v="2025"/>
    <s v="CamScanner 2025-05-02 11.15.pdf"/>
    <d v="2025-04-14T00:00:00"/>
    <m/>
    <x v="40"/>
    <x v="40"/>
    <m/>
    <m/>
    <m/>
    <m/>
    <m/>
    <m/>
    <x v="2"/>
    <x v="2"/>
    <m/>
    <m/>
    <m/>
    <m/>
    <n v="0"/>
    <s v="Ingen avgiftsbehandling"/>
    <s v="CamScanner 2025-05-02 11.15.pdf"/>
    <n v="-549"/>
    <s v="NOK"/>
    <n v="-549"/>
    <m/>
    <s v="749655.76"/>
  </r>
  <r>
    <n v="807"/>
    <n v="2025"/>
    <s v="1.pdf"/>
    <d v="2025-04-14T00:00:00"/>
    <m/>
    <x v="40"/>
    <x v="40"/>
    <m/>
    <m/>
    <m/>
    <m/>
    <m/>
    <m/>
    <x v="2"/>
    <x v="2"/>
    <m/>
    <m/>
    <m/>
    <m/>
    <n v="0"/>
    <s v="Ingen avgiftsbehandling"/>
    <s v="1.pdf"/>
    <n v="-1217.5999999999999"/>
    <s v="NOK"/>
    <n v="-1217.5999999999999"/>
    <m/>
    <s v="748438.16"/>
  </r>
  <r>
    <n v="573"/>
    <n v="2025"/>
    <m/>
    <d v="2025-04-16T00:00:00"/>
    <m/>
    <x v="40"/>
    <x v="40"/>
    <n v="10031"/>
    <s v="Vipps AS"/>
    <m/>
    <m/>
    <m/>
    <m/>
    <x v="0"/>
    <x v="0"/>
    <m/>
    <m/>
    <m/>
    <m/>
    <n v="0"/>
    <s v="Ingen avgiftsbehandling"/>
    <m/>
    <n v="35.19"/>
    <s v="NOK"/>
    <n v="35.19"/>
    <m/>
    <s v="748473.35"/>
  </r>
  <r>
    <n v="795"/>
    <n v="2025"/>
    <s v="CamScanner 2025-05-02 11.15.pdf"/>
    <d v="2025-04-22T00:00:00"/>
    <m/>
    <x v="40"/>
    <x v="40"/>
    <m/>
    <m/>
    <m/>
    <m/>
    <m/>
    <m/>
    <x v="2"/>
    <x v="2"/>
    <m/>
    <m/>
    <m/>
    <m/>
    <n v="0"/>
    <s v="Ingen avgiftsbehandling"/>
    <s v="CamScanner 2025-05-02 11.15.pdf"/>
    <n v="-690.33"/>
    <s v="NOK"/>
    <n v="-690.33"/>
    <m/>
    <s v="747783.02"/>
  </r>
  <r>
    <n v="609"/>
    <n v="2025"/>
    <s v="Izettle"/>
    <d v="2025-04-24T00:00:00"/>
    <m/>
    <x v="40"/>
    <x v="40"/>
    <n v="10062"/>
    <s v="Izettle Merchant Services AS"/>
    <m/>
    <m/>
    <m/>
    <m/>
    <x v="0"/>
    <x v="0"/>
    <m/>
    <m/>
    <m/>
    <m/>
    <n v="0"/>
    <s v="Ingen avgiftsbehandling"/>
    <s v="Izettle"/>
    <n v="24.56"/>
    <s v="NOK"/>
    <n v="24.56"/>
    <m/>
    <s v="747807.58"/>
  </r>
  <r>
    <n v="795"/>
    <n v="2025"/>
    <s v="CamScanner 2025-05-02 11.15.pdf"/>
    <d v="2025-04-24T00:00:00"/>
    <m/>
    <x v="40"/>
    <x v="40"/>
    <m/>
    <m/>
    <m/>
    <m/>
    <m/>
    <m/>
    <x v="2"/>
    <x v="2"/>
    <m/>
    <m/>
    <m/>
    <m/>
    <n v="0"/>
    <s v="Ingen avgiftsbehandling"/>
    <s v="CamScanner 2025-05-02 11.15.pdf"/>
    <n v="-402"/>
    <s v="NOK"/>
    <n v="-402"/>
    <m/>
    <s v="747405.58"/>
  </r>
  <r>
    <n v="795"/>
    <n v="2025"/>
    <s v="CamScanner 2025-05-02 11.15.pdf"/>
    <d v="2025-04-25T00:00:00"/>
    <m/>
    <x v="40"/>
    <x v="40"/>
    <m/>
    <m/>
    <m/>
    <m/>
    <m/>
    <m/>
    <x v="2"/>
    <x v="2"/>
    <m/>
    <m/>
    <m/>
    <m/>
    <n v="0"/>
    <s v="Ingen avgiftsbehandling"/>
    <s v="CamScanner 2025-05-02 11.15.pdf"/>
    <n v="-245.12"/>
    <s v="NOK"/>
    <n v="-245.12"/>
    <m/>
    <s v="747160.46"/>
  </r>
  <r>
    <n v="941"/>
    <n v="2025"/>
    <n v="1929"/>
    <d v="2025-04-25T00:00:00"/>
    <m/>
    <x v="40"/>
    <x v="40"/>
    <n v="10062"/>
    <s v="Izettle Merchant Services AS"/>
    <m/>
    <m/>
    <m/>
    <m/>
    <x v="0"/>
    <x v="0"/>
    <m/>
    <m/>
    <m/>
    <m/>
    <n v="0"/>
    <s v="Ingen avgiftsbehandling"/>
    <n v="1929"/>
    <n v="599.78"/>
    <s v="NOK"/>
    <n v="599.78"/>
    <m/>
    <s v="747760.24"/>
  </r>
  <r>
    <n v="795"/>
    <n v="2025"/>
    <s v="CamScanner 2025-05-02 11.15.pdf"/>
    <d v="2025-04-28T00:00:00"/>
    <m/>
    <x v="40"/>
    <x v="40"/>
    <m/>
    <m/>
    <m/>
    <m/>
    <m/>
    <m/>
    <x v="2"/>
    <x v="2"/>
    <m/>
    <m/>
    <m/>
    <m/>
    <n v="0"/>
    <s v="Ingen avgiftsbehandling"/>
    <s v="CamScanner 2025-05-02 11.15.pdf"/>
    <n v="-1335.9"/>
    <s v="NOK"/>
    <n v="-1335.9"/>
    <m/>
    <s v="746424.34"/>
  </r>
  <r>
    <n v="795"/>
    <n v="2025"/>
    <s v="CamScanner 2025-05-02 11.15.pdf"/>
    <d v="2025-04-28T00:00:00"/>
    <m/>
    <x v="40"/>
    <x v="40"/>
    <m/>
    <m/>
    <m/>
    <m/>
    <m/>
    <m/>
    <x v="2"/>
    <x v="2"/>
    <m/>
    <m/>
    <m/>
    <m/>
    <n v="0"/>
    <s v="Ingen avgiftsbehandling"/>
    <s v="CamScanner 2025-05-02 11.15.pdf"/>
    <n v="-106.25"/>
    <s v="NOK"/>
    <n v="-106.25"/>
    <m/>
    <s v="746318.09"/>
  </r>
  <r>
    <n v="941"/>
    <n v="2025"/>
    <n v="1929"/>
    <d v="2025-04-28T00:00:00"/>
    <m/>
    <x v="40"/>
    <x v="40"/>
    <n v="10062"/>
    <s v="Izettle Merchant Services AS"/>
    <m/>
    <m/>
    <m/>
    <m/>
    <x v="0"/>
    <x v="0"/>
    <m/>
    <m/>
    <m/>
    <m/>
    <n v="0"/>
    <s v="Ingen avgiftsbehandling"/>
    <n v="1929"/>
    <n v="29.47"/>
    <s v="NOK"/>
    <n v="29.47"/>
    <m/>
    <s v="746347.56"/>
  </r>
  <r>
    <n v="500515"/>
    <n v="2025"/>
    <s v="Direkte betaling med ekstern ID TR461347933 er gjennomført og bokført."/>
    <d v="2025-04-29T00:00:00"/>
    <m/>
    <x v="40"/>
    <x v="40"/>
    <m/>
    <m/>
    <n v="20011"/>
    <s v="Telenor Norge AS"/>
    <m/>
    <m/>
    <x v="2"/>
    <x v="2"/>
    <m/>
    <m/>
    <m/>
    <m/>
    <n v="0"/>
    <s v="Ingen avgiftsbehandling"/>
    <s v="Betaling: Faktura nummer 1056251811 fra Telenor Norge AS. Fakturanr. 1056251811."/>
    <n v="-4975"/>
    <s v="NOK"/>
    <n v="-4975"/>
    <m/>
    <s v="741372.56"/>
  </r>
  <r>
    <n v="941"/>
    <n v="2025"/>
    <n v="1929"/>
    <d v="2025-04-29T00:00:00"/>
    <m/>
    <x v="40"/>
    <x v="40"/>
    <m/>
    <m/>
    <m/>
    <m/>
    <m/>
    <m/>
    <x v="0"/>
    <x v="0"/>
    <m/>
    <m/>
    <m/>
    <m/>
    <n v="0"/>
    <s v="Ingen avgiftsbehandling"/>
    <n v="1929"/>
    <n v="500000"/>
    <s v="NOK"/>
    <n v="500000"/>
    <m/>
    <s v="1241372.56"/>
  </r>
  <r>
    <n v="941"/>
    <n v="2025"/>
    <n v="1929"/>
    <d v="2025-04-29T00:00:00"/>
    <m/>
    <x v="40"/>
    <x v="40"/>
    <n v="10031"/>
    <s v="Vipps AS"/>
    <m/>
    <m/>
    <m/>
    <m/>
    <x v="0"/>
    <x v="0"/>
    <m/>
    <m/>
    <m/>
    <m/>
    <n v="0"/>
    <s v="Ingen avgiftsbehandling"/>
    <n v="1929"/>
    <n v="70.38"/>
    <s v="NOK"/>
    <n v="70.38"/>
    <m/>
    <s v="1241442.94"/>
  </r>
  <r>
    <n v="941"/>
    <n v="2025"/>
    <n v="1929"/>
    <d v="2025-04-30T00:00:00"/>
    <m/>
    <x v="40"/>
    <x v="40"/>
    <n v="10031"/>
    <s v="Vipps AS"/>
    <m/>
    <m/>
    <m/>
    <m/>
    <x v="0"/>
    <x v="0"/>
    <m/>
    <m/>
    <m/>
    <m/>
    <n v="0"/>
    <s v="Ingen avgiftsbehandling"/>
    <n v="1929"/>
    <n v="35.19"/>
    <s v="NOK"/>
    <n v="35.19"/>
    <m/>
    <s v="1241478.13"/>
  </r>
  <r>
    <n v="500563"/>
    <n v="2025"/>
    <s v="Direkte betaling med ekstern ID TR461347934 er gjennomført og bokført."/>
    <d v="2025-05-02T00:00:00"/>
    <m/>
    <x v="40"/>
    <x v="40"/>
    <m/>
    <m/>
    <n v="20198"/>
    <s v="Verisure AS"/>
    <m/>
    <m/>
    <x v="2"/>
    <x v="2"/>
    <m/>
    <m/>
    <m/>
    <m/>
    <n v="0"/>
    <s v="Ingen avgiftsbehandling"/>
    <s v="Betaling: Faktura nummer 31002878 fra Verisure AS. Fakturanr. 31002878."/>
    <n v="-885"/>
    <s v="NOK"/>
    <n v="-885"/>
    <m/>
    <s v="1240593.13"/>
  </r>
  <r>
    <n v="795"/>
    <n v="2025"/>
    <s v="CamScanner 2025-05-02 11.15.pdf"/>
    <d v="2025-05-02T00:00:00"/>
    <m/>
    <x v="40"/>
    <x v="40"/>
    <m/>
    <m/>
    <m/>
    <m/>
    <m/>
    <m/>
    <x v="2"/>
    <x v="2"/>
    <m/>
    <m/>
    <m/>
    <m/>
    <n v="0"/>
    <s v="Ingen avgiftsbehandling"/>
    <s v="CamScanner 2025-05-02 11.15.pdf"/>
    <n v="-209.06"/>
    <s v="NOK"/>
    <n v="-209.06"/>
    <m/>
    <s v="1240384.07"/>
  </r>
  <r>
    <n v="935"/>
    <n v="2025"/>
    <s v="kontoregulering"/>
    <d v="2025-05-02T00:00:00"/>
    <m/>
    <x v="40"/>
    <x v="40"/>
    <m/>
    <m/>
    <m/>
    <m/>
    <m/>
    <m/>
    <x v="0"/>
    <x v="0"/>
    <m/>
    <m/>
    <m/>
    <m/>
    <n v="0"/>
    <s v="Ingen avgiftsbehandling"/>
    <s v="kontoregulering"/>
    <n v="-60387"/>
    <s v="NOK"/>
    <n v="-60387"/>
    <m/>
    <s v="1179997.07"/>
  </r>
  <r>
    <n v="942"/>
    <n v="2025"/>
    <n v="1929"/>
    <d v="2025-05-02T00:00:00"/>
    <m/>
    <x v="40"/>
    <x v="40"/>
    <n v="10062"/>
    <s v="Izettle Merchant Services AS"/>
    <m/>
    <m/>
    <m/>
    <m/>
    <x v="0"/>
    <x v="0"/>
    <m/>
    <m/>
    <m/>
    <m/>
    <n v="0"/>
    <s v="Ingen avgiftsbehandling"/>
    <n v="1929"/>
    <n v="137.54"/>
    <s v="NOK"/>
    <n v="137.54"/>
    <m/>
    <s v="1180134.61"/>
  </r>
  <r>
    <n v="1186"/>
    <n v="2025"/>
    <s v="Esport kvitteringer"/>
    <d v="2025-05-02T00:00:00"/>
    <m/>
    <x v="40"/>
    <x v="40"/>
    <m/>
    <m/>
    <m/>
    <m/>
    <m/>
    <m/>
    <x v="2"/>
    <x v="2"/>
    <m/>
    <m/>
    <m/>
    <m/>
    <n v="0"/>
    <s v="Ingen avgiftsbehandling"/>
    <s v="Esport kvitteringer"/>
    <n v="-46.45"/>
    <s v="NOK"/>
    <n v="-46.45"/>
    <m/>
    <s v="1180088.16"/>
  </r>
  <r>
    <n v="1186"/>
    <n v="2025"/>
    <s v="Esport kvitteringer"/>
    <d v="2025-05-02T00:00:00"/>
    <m/>
    <x v="40"/>
    <x v="40"/>
    <m/>
    <m/>
    <m/>
    <m/>
    <m/>
    <m/>
    <x v="2"/>
    <x v="2"/>
    <m/>
    <m/>
    <m/>
    <m/>
    <n v="0"/>
    <s v="Ingen avgiftsbehandling"/>
    <s v="Esport kvitteringer"/>
    <n v="-181.3"/>
    <s v="NOK"/>
    <n v="-181.3"/>
    <m/>
    <s v="1179906.86"/>
  </r>
  <r>
    <n v="942"/>
    <n v="2025"/>
    <n v="1929"/>
    <d v="2025-05-05T00:00:00"/>
    <m/>
    <x v="40"/>
    <x v="40"/>
    <n v="10062"/>
    <s v="Izettle Merchant Services AS"/>
    <m/>
    <m/>
    <m/>
    <m/>
    <x v="0"/>
    <x v="0"/>
    <m/>
    <m/>
    <m/>
    <m/>
    <n v="0"/>
    <s v="Ingen avgiftsbehandling"/>
    <n v="1929"/>
    <n v="123.79"/>
    <s v="NOK"/>
    <n v="123.79"/>
    <m/>
    <s v="1180030.65"/>
  </r>
  <r>
    <n v="942"/>
    <n v="2025"/>
    <n v="1929"/>
    <d v="2025-05-06T00:00:00"/>
    <m/>
    <x v="40"/>
    <x v="40"/>
    <n v="10062"/>
    <s v="Izettle Merchant Services AS"/>
    <m/>
    <m/>
    <m/>
    <m/>
    <x v="0"/>
    <x v="0"/>
    <m/>
    <m/>
    <m/>
    <m/>
    <n v="0"/>
    <s v="Ingen avgiftsbehandling"/>
    <n v="1929"/>
    <n v="117.89"/>
    <s v="NOK"/>
    <n v="117.89"/>
    <m/>
    <s v="1180148.54"/>
  </r>
  <r>
    <n v="943"/>
    <n v="2025"/>
    <n v="1929"/>
    <d v="2025-05-06T00:00:00"/>
    <m/>
    <x v="40"/>
    <x v="40"/>
    <n v="10031"/>
    <s v="Vipps AS"/>
    <m/>
    <m/>
    <m/>
    <m/>
    <x v="0"/>
    <x v="0"/>
    <m/>
    <m/>
    <m/>
    <m/>
    <n v="0"/>
    <s v="Ingen avgiftsbehandling"/>
    <n v="1929"/>
    <n v="35.19"/>
    <s v="NOK"/>
    <n v="35.19"/>
    <m/>
    <s v="1180183.73"/>
  </r>
  <r>
    <n v="1186"/>
    <n v="2025"/>
    <s v="Esport kvitteringer"/>
    <d v="2025-05-06T00:00:00"/>
    <m/>
    <x v="40"/>
    <x v="40"/>
    <m/>
    <m/>
    <m/>
    <m/>
    <m/>
    <m/>
    <x v="2"/>
    <x v="2"/>
    <m/>
    <m/>
    <m/>
    <m/>
    <n v="0"/>
    <s v="Ingen avgiftsbehandling"/>
    <s v="Esport kvitteringer"/>
    <n v="-42500.01"/>
    <s v="NOK"/>
    <n v="-42500.01"/>
    <m/>
    <s v="1137683.72"/>
  </r>
  <r>
    <n v="943"/>
    <n v="2025"/>
    <n v="1929"/>
    <d v="2025-05-07T00:00:00"/>
    <m/>
    <x v="40"/>
    <x v="40"/>
    <n v="10031"/>
    <s v="Vipps AS"/>
    <m/>
    <m/>
    <m/>
    <m/>
    <x v="0"/>
    <x v="0"/>
    <m/>
    <m/>
    <m/>
    <m/>
    <n v="0"/>
    <s v="Ingen avgiftsbehandling"/>
    <n v="1929"/>
    <n v="35.19"/>
    <s v="NOK"/>
    <n v="35.19"/>
    <m/>
    <s v="1137718.91"/>
  </r>
  <r>
    <n v="942"/>
    <n v="2025"/>
    <n v="1929"/>
    <d v="2025-05-08T00:00:00"/>
    <m/>
    <x v="40"/>
    <x v="40"/>
    <n v="10062"/>
    <s v="Izettle Merchant Services AS"/>
    <m/>
    <m/>
    <m/>
    <m/>
    <x v="0"/>
    <x v="0"/>
    <m/>
    <m/>
    <m/>
    <m/>
    <n v="0"/>
    <s v="Ingen avgiftsbehandling"/>
    <n v="1929"/>
    <n v="58.95"/>
    <s v="NOK"/>
    <n v="58.95"/>
    <m/>
    <s v="1137777.86"/>
  </r>
  <r>
    <n v="1186"/>
    <n v="2025"/>
    <s v="Esport kvitteringer"/>
    <d v="2025-05-08T00:00:00"/>
    <m/>
    <x v="40"/>
    <x v="40"/>
    <m/>
    <m/>
    <m/>
    <m/>
    <m/>
    <m/>
    <x v="2"/>
    <x v="2"/>
    <m/>
    <m/>
    <m/>
    <m/>
    <n v="0"/>
    <s v="Ingen avgiftsbehandling"/>
    <s v="Esport kvitteringer"/>
    <n v="-36.450000000000003"/>
    <s v="NOK"/>
    <n v="-36.450000000000003"/>
    <m/>
    <s v="1137741.41"/>
  </r>
  <r>
    <n v="1186"/>
    <n v="2025"/>
    <s v="Esport kvitteringer"/>
    <d v="2025-05-08T00:00:00"/>
    <m/>
    <x v="40"/>
    <x v="40"/>
    <m/>
    <m/>
    <m/>
    <m/>
    <m/>
    <m/>
    <x v="2"/>
    <x v="2"/>
    <m/>
    <m/>
    <m/>
    <m/>
    <n v="0"/>
    <s v="Ingen avgiftsbehandling"/>
    <s v="Esport kvitteringer"/>
    <n v="-678.1"/>
    <s v="NOK"/>
    <n v="-678.1"/>
    <m/>
    <s v="1137063.31"/>
  </r>
  <r>
    <n v="1186"/>
    <n v="2025"/>
    <s v="Esport kvitteringer"/>
    <d v="2025-05-08T00:00:00"/>
    <m/>
    <x v="40"/>
    <x v="40"/>
    <m/>
    <m/>
    <m/>
    <m/>
    <m/>
    <m/>
    <x v="2"/>
    <x v="2"/>
    <m/>
    <m/>
    <m/>
    <m/>
    <n v="0"/>
    <s v="Ingen avgiftsbehandling"/>
    <s v="Esport kvitteringer"/>
    <n v="-2524.63"/>
    <s v="NOK"/>
    <n v="-2524.63"/>
    <m/>
    <s v="1134538.68"/>
  </r>
  <r>
    <n v="942"/>
    <n v="2025"/>
    <n v="1929"/>
    <d v="2025-05-09T00:00:00"/>
    <m/>
    <x v="40"/>
    <x v="40"/>
    <n v="10062"/>
    <s v="Izettle Merchant Services AS"/>
    <m/>
    <m/>
    <m/>
    <m/>
    <x v="0"/>
    <x v="0"/>
    <m/>
    <m/>
    <m/>
    <m/>
    <n v="0"/>
    <s v="Ingen avgiftsbehandling"/>
    <n v="1929"/>
    <n v="871.88"/>
    <s v="NOK"/>
    <n v="871.88"/>
    <m/>
    <s v="1135410.56"/>
  </r>
  <r>
    <n v="1186"/>
    <n v="2025"/>
    <s v="Esport kvitteringer"/>
    <d v="2025-05-10T00:00:00"/>
    <m/>
    <x v="40"/>
    <x v="40"/>
    <m/>
    <m/>
    <m/>
    <m/>
    <m/>
    <m/>
    <x v="2"/>
    <x v="2"/>
    <m/>
    <m/>
    <m/>
    <m/>
    <n v="0"/>
    <s v="Ingen avgiftsbehandling"/>
    <s v="Esport kvitteringer"/>
    <n v="-376.35"/>
    <s v="NOK"/>
    <n v="-376.35"/>
    <m/>
    <s v="1135034.21"/>
  </r>
  <r>
    <n v="942"/>
    <n v="2025"/>
    <n v="1929"/>
    <d v="2025-05-12T00:00:00"/>
    <m/>
    <x v="40"/>
    <x v="40"/>
    <n v="10062"/>
    <s v="Izettle Merchant Services AS"/>
    <m/>
    <m/>
    <m/>
    <m/>
    <x v="0"/>
    <x v="0"/>
    <m/>
    <m/>
    <m/>
    <m/>
    <n v="0"/>
    <s v="Ingen avgiftsbehandling"/>
    <n v="1929"/>
    <n v="2556.46"/>
    <s v="NOK"/>
    <n v="2556.46"/>
    <m/>
    <s v="1137590.67"/>
  </r>
  <r>
    <n v="942"/>
    <n v="2025"/>
    <n v="1929"/>
    <d v="2025-05-13T00:00:00"/>
    <m/>
    <x v="40"/>
    <x v="40"/>
    <n v="10062"/>
    <s v="Izettle Merchant Services AS"/>
    <m/>
    <m/>
    <m/>
    <m/>
    <x v="0"/>
    <x v="0"/>
    <m/>
    <m/>
    <m/>
    <m/>
    <n v="0"/>
    <s v="Ingen avgiftsbehandling"/>
    <n v="1929"/>
    <n v="99.23"/>
    <s v="NOK"/>
    <n v="99.23"/>
    <m/>
    <s v="1137689.90"/>
  </r>
  <r>
    <n v="1186"/>
    <n v="2025"/>
    <s v="Esport kvitteringer"/>
    <d v="2025-05-13T00:00:00"/>
    <m/>
    <x v="40"/>
    <x v="40"/>
    <m/>
    <m/>
    <m/>
    <m/>
    <m/>
    <m/>
    <x v="2"/>
    <x v="2"/>
    <m/>
    <m/>
    <m/>
    <m/>
    <n v="0"/>
    <s v="Ingen avgiftsbehandling"/>
    <s v="Esport kvitteringer"/>
    <n v="-1301"/>
    <s v="NOK"/>
    <n v="-1301"/>
    <m/>
    <s v="1136388.90"/>
  </r>
  <r>
    <n v="942"/>
    <n v="2025"/>
    <n v="1929"/>
    <d v="2025-05-14T00:00:00"/>
    <m/>
    <x v="40"/>
    <x v="40"/>
    <n v="10062"/>
    <s v="Izettle Merchant Services AS"/>
    <m/>
    <m/>
    <m/>
    <m/>
    <x v="0"/>
    <x v="0"/>
    <m/>
    <m/>
    <m/>
    <m/>
    <n v="0"/>
    <s v="Ingen avgiftsbehandling"/>
    <n v="1929"/>
    <n v="1473.75"/>
    <s v="NOK"/>
    <n v="1473.75"/>
    <m/>
    <s v="1137862.65"/>
  </r>
  <r>
    <n v="943"/>
    <n v="2025"/>
    <n v="1929"/>
    <d v="2025-05-14T00:00:00"/>
    <m/>
    <x v="40"/>
    <x v="40"/>
    <n v="10031"/>
    <s v="Vipps AS"/>
    <m/>
    <m/>
    <m/>
    <m/>
    <x v="0"/>
    <x v="0"/>
    <m/>
    <m/>
    <m/>
    <m/>
    <n v="0"/>
    <s v="Ingen avgiftsbehandling"/>
    <n v="1929"/>
    <n v="35.19"/>
    <s v="NOK"/>
    <n v="35.19"/>
    <m/>
    <s v="1137897.84"/>
  </r>
  <r>
    <n v="1186"/>
    <n v="2025"/>
    <s v="Esport kvitteringer"/>
    <d v="2025-05-14T00:00:00"/>
    <m/>
    <x v="40"/>
    <x v="40"/>
    <m/>
    <m/>
    <m/>
    <m/>
    <m/>
    <m/>
    <x v="2"/>
    <x v="2"/>
    <m/>
    <m/>
    <m/>
    <m/>
    <n v="0"/>
    <s v="Ingen avgiftsbehandling"/>
    <s v="Esport kvitteringer"/>
    <n v="-197.65"/>
    <s v="NOK"/>
    <n v="-197.65"/>
    <m/>
    <s v="1137700.19"/>
  </r>
  <r>
    <n v="1186"/>
    <n v="2025"/>
    <s v="Esport kvitteringer"/>
    <d v="2025-05-16T00:00:00"/>
    <m/>
    <x v="40"/>
    <x v="40"/>
    <m/>
    <m/>
    <m/>
    <m/>
    <m/>
    <m/>
    <x v="2"/>
    <x v="2"/>
    <m/>
    <m/>
    <m/>
    <m/>
    <n v="0"/>
    <s v="Ingen avgiftsbehandling"/>
    <s v="Esport kvitteringer"/>
    <n v="-969.21"/>
    <s v="NOK"/>
    <n v="-969.21"/>
    <m/>
    <s v="1136730.98"/>
  </r>
  <r>
    <n v="1187"/>
    <n v="2025"/>
    <s v="Nets mai"/>
    <d v="2025-05-16T00:00:00"/>
    <m/>
    <x v="40"/>
    <x v="40"/>
    <n v="10075"/>
    <s v="Nets Branch Norway NUF"/>
    <m/>
    <m/>
    <m/>
    <m/>
    <x v="0"/>
    <x v="0"/>
    <m/>
    <m/>
    <m/>
    <m/>
    <n v="0"/>
    <s v="Ingen avgiftsbehandling"/>
    <s v="Nets mai"/>
    <n v="168.38"/>
    <s v="NOK"/>
    <n v="168.38"/>
    <m/>
    <s v="1136899.36"/>
  </r>
  <r>
    <n v="1187"/>
    <n v="2025"/>
    <s v="Nets mai"/>
    <d v="2025-05-19T00:00:00"/>
    <m/>
    <x v="40"/>
    <x v="40"/>
    <n v="10075"/>
    <s v="Nets Branch Norway NUF"/>
    <m/>
    <m/>
    <m/>
    <m/>
    <x v="0"/>
    <x v="0"/>
    <m/>
    <m/>
    <m/>
    <m/>
    <n v="0"/>
    <s v="Ingen avgiftsbehandling"/>
    <s v="Nets mai"/>
    <n v="71.319999999999993"/>
    <s v="NOK"/>
    <n v="71.319999999999993"/>
    <m/>
    <s v="1136970.68"/>
  </r>
  <r>
    <n v="1186"/>
    <n v="2025"/>
    <s v="Esport kvitteringer"/>
    <d v="2025-05-21T00:00:00"/>
    <m/>
    <x v="40"/>
    <x v="40"/>
    <m/>
    <m/>
    <m/>
    <m/>
    <m/>
    <m/>
    <x v="2"/>
    <x v="2"/>
    <m/>
    <m/>
    <m/>
    <m/>
    <n v="0"/>
    <s v="Ingen avgiftsbehandling"/>
    <s v="Esport kvitteringer"/>
    <n v="-162.65"/>
    <s v="NOK"/>
    <n v="-162.65"/>
    <m/>
    <s v="1136808.03"/>
  </r>
  <r>
    <n v="1186"/>
    <n v="2025"/>
    <s v="Esport kvitteringer"/>
    <d v="2025-05-21T00:00:00"/>
    <m/>
    <x v="40"/>
    <x v="40"/>
    <m/>
    <m/>
    <m/>
    <m/>
    <m/>
    <m/>
    <x v="2"/>
    <x v="2"/>
    <m/>
    <m/>
    <m/>
    <m/>
    <n v="0"/>
    <s v="Ingen avgiftsbehandling"/>
    <s v="Esport kvitteringer"/>
    <n v="-290.61"/>
    <s v="NOK"/>
    <n v="-290.61"/>
    <m/>
    <s v="1136517.42"/>
  </r>
  <r>
    <n v="1187"/>
    <n v="2025"/>
    <s v="Nets mai"/>
    <d v="2025-05-21T00:00:00"/>
    <m/>
    <x v="40"/>
    <x v="40"/>
    <n v="10075"/>
    <s v="Nets Branch Norway NUF"/>
    <m/>
    <m/>
    <m/>
    <m/>
    <x v="0"/>
    <x v="0"/>
    <m/>
    <m/>
    <m/>
    <m/>
    <n v="0"/>
    <s v="Ingen avgiftsbehandling"/>
    <s v="Nets mai"/>
    <n v="135.69"/>
    <s v="NOK"/>
    <n v="135.69"/>
    <m/>
    <s v="1136653.11"/>
  </r>
  <r>
    <n v="1186"/>
    <n v="2025"/>
    <s v="Esport kvitteringer"/>
    <d v="2025-05-23T00:00:00"/>
    <m/>
    <x v="40"/>
    <x v="40"/>
    <m/>
    <m/>
    <m/>
    <m/>
    <m/>
    <m/>
    <x v="2"/>
    <x v="2"/>
    <m/>
    <m/>
    <m/>
    <m/>
    <n v="0"/>
    <s v="Ingen avgiftsbehandling"/>
    <s v="Esport kvitteringer"/>
    <n v="-260.05"/>
    <s v="NOK"/>
    <n v="-260.05"/>
    <m/>
    <s v="1136393.06"/>
  </r>
  <r>
    <n v="1187"/>
    <n v="2025"/>
    <s v="Nets mai"/>
    <d v="2025-05-23T00:00:00"/>
    <m/>
    <x v="40"/>
    <x v="40"/>
    <n v="10075"/>
    <s v="Nets Branch Norway NUF"/>
    <m/>
    <m/>
    <m/>
    <m/>
    <x v="0"/>
    <x v="0"/>
    <m/>
    <m/>
    <m/>
    <m/>
    <n v="0"/>
    <s v="Ingen avgiftsbehandling"/>
    <s v="Nets mai"/>
    <n v="163.41"/>
    <s v="NOK"/>
    <n v="163.41"/>
    <m/>
    <s v="1136556.47"/>
  </r>
  <r>
    <n v="1186"/>
    <n v="2025"/>
    <s v="Esport kvitteringer"/>
    <d v="2025-05-26T00:00:00"/>
    <m/>
    <x v="40"/>
    <x v="40"/>
    <m/>
    <m/>
    <m/>
    <m/>
    <m/>
    <m/>
    <x v="2"/>
    <x v="2"/>
    <m/>
    <m/>
    <m/>
    <m/>
    <n v="0"/>
    <s v="Ingen avgiftsbehandling"/>
    <s v="Esport kvitteringer"/>
    <n v="-154.65"/>
    <s v="NOK"/>
    <n v="-154.65"/>
    <m/>
    <s v="1136401.82"/>
  </r>
  <r>
    <n v="1187"/>
    <n v="2025"/>
    <s v="Nets mai"/>
    <d v="2025-05-26T00:00:00"/>
    <m/>
    <x v="40"/>
    <x v="40"/>
    <n v="10075"/>
    <s v="Nets Branch Norway NUF"/>
    <m/>
    <m/>
    <m/>
    <m/>
    <x v="0"/>
    <x v="0"/>
    <m/>
    <m/>
    <m/>
    <m/>
    <n v="0"/>
    <s v="Ingen avgiftsbehandling"/>
    <s v="Nets mai"/>
    <n v="898.27"/>
    <s v="NOK"/>
    <n v="898.27"/>
    <m/>
    <s v="1137300.09"/>
  </r>
  <r>
    <n v="1187"/>
    <n v="2025"/>
    <s v="Nets mai"/>
    <d v="2025-05-26T00:00:00"/>
    <m/>
    <x v="40"/>
    <x v="40"/>
    <n v="10075"/>
    <s v="Nets Branch Norway NUF"/>
    <m/>
    <m/>
    <m/>
    <m/>
    <x v="0"/>
    <x v="0"/>
    <m/>
    <m/>
    <m/>
    <m/>
    <n v="0"/>
    <s v="Ingen avgiftsbehandling"/>
    <s v="Nets mai"/>
    <n v="131.74"/>
    <s v="NOK"/>
    <n v="131.74"/>
    <m/>
    <s v="1137431.83"/>
  </r>
  <r>
    <n v="1186"/>
    <n v="2025"/>
    <s v="Esport kvitteringer"/>
    <d v="2025-05-28T00:00:00"/>
    <m/>
    <x v="40"/>
    <x v="40"/>
    <m/>
    <m/>
    <m/>
    <m/>
    <m/>
    <m/>
    <x v="2"/>
    <x v="2"/>
    <m/>
    <m/>
    <m/>
    <m/>
    <n v="0"/>
    <s v="Ingen avgiftsbehandling"/>
    <s v="Esport kvitteringer"/>
    <n v="-621.04999999999995"/>
    <s v="NOK"/>
    <n v="-621.04999999999995"/>
    <m/>
    <s v="1136810.78"/>
  </r>
  <r>
    <n v="1187"/>
    <n v="2025"/>
    <s v="Nets mai"/>
    <d v="2025-05-28T00:00:00"/>
    <m/>
    <x v="40"/>
    <x v="40"/>
    <n v="10075"/>
    <s v="Nets Branch Norway NUF"/>
    <m/>
    <m/>
    <m/>
    <m/>
    <x v="0"/>
    <x v="0"/>
    <m/>
    <m/>
    <m/>
    <m/>
    <n v="0"/>
    <s v="Ingen avgiftsbehandling"/>
    <s v="Nets mai"/>
    <n v="69.33"/>
    <s v="NOK"/>
    <n v="69.33"/>
    <m/>
    <s v="1136880.11"/>
  </r>
  <r>
    <n v="500654"/>
    <n v="2025"/>
    <s v="Direkte betaling med ekstern ID TR470537194 er gjennomført og bokført."/>
    <d v="2025-05-30T00:00:00"/>
    <m/>
    <x v="40"/>
    <x v="40"/>
    <m/>
    <m/>
    <n v="20011"/>
    <s v="Telenor Norge AS"/>
    <m/>
    <m/>
    <x v="2"/>
    <x v="2"/>
    <m/>
    <m/>
    <m/>
    <m/>
    <n v="0"/>
    <s v="Ingen avgiftsbehandling"/>
    <s v="Betaling: Faktura nummer 1056276083 fra Telenor Norge AS. Fakturanr. 1056276083."/>
    <n v="-4975"/>
    <s v="NOK"/>
    <n v="-4975"/>
    <m/>
    <s v="1131905.11"/>
  </r>
  <r>
    <n v="1186"/>
    <n v="2025"/>
    <s v="Esport kvitteringer"/>
    <d v="2025-05-30T00:00:00"/>
    <m/>
    <x v="40"/>
    <x v="40"/>
    <m/>
    <m/>
    <m/>
    <m/>
    <m/>
    <m/>
    <x v="2"/>
    <x v="2"/>
    <m/>
    <m/>
    <m/>
    <m/>
    <n v="0"/>
    <s v="Ingen avgiftsbehandling"/>
    <s v="Esport kvitteringer"/>
    <n v="-372.9"/>
    <s v="NOK"/>
    <n v="-372.9"/>
    <m/>
    <s v="1131532.21"/>
  </r>
  <r>
    <n v="1187"/>
    <n v="2025"/>
    <s v="Nets mai"/>
    <d v="2025-05-30T00:00:00"/>
    <m/>
    <x v="40"/>
    <x v="40"/>
    <n v="10075"/>
    <s v="Nets Branch Norway NUF"/>
    <m/>
    <m/>
    <m/>
    <m/>
    <x v="0"/>
    <x v="0"/>
    <m/>
    <m/>
    <m/>
    <m/>
    <n v="0"/>
    <s v="Ingen avgiftsbehandling"/>
    <s v="Nets mai"/>
    <n v="74.28"/>
    <s v="NOK"/>
    <n v="74.28"/>
    <m/>
    <s v="1131606.49"/>
  </r>
  <r>
    <n v="500659"/>
    <n v="2025"/>
    <s v="Direkte betaling med ekstern ID TR470469387 er gjennomført og bokført."/>
    <d v="2025-06-02T00:00:00"/>
    <m/>
    <x v="40"/>
    <x v="40"/>
    <m/>
    <m/>
    <n v="20198"/>
    <s v="Verisure AS"/>
    <m/>
    <m/>
    <x v="2"/>
    <x v="2"/>
    <m/>
    <m/>
    <m/>
    <m/>
    <n v="0"/>
    <s v="Ingen avgiftsbehandling"/>
    <s v="Betaling: Faktura nummer 31187840 fra Verisure AS. Fakturanr. 31187840."/>
    <n v="-885"/>
    <s v="NOK"/>
    <n v="-885"/>
    <m/>
    <s v="1130721.49"/>
  </r>
  <r>
    <n v="1148"/>
    <n v="2025"/>
    <s v="kontoreguleringer"/>
    <d v="2025-06-02T00:00:00"/>
    <m/>
    <x v="40"/>
    <x v="40"/>
    <m/>
    <m/>
    <m/>
    <m/>
    <m/>
    <m/>
    <x v="0"/>
    <x v="0"/>
    <m/>
    <m/>
    <m/>
    <m/>
    <n v="0"/>
    <s v="Ingen avgiftsbehandling"/>
    <s v="kontoreguleringer"/>
    <n v="-12401.33"/>
    <s v="NOK"/>
    <n v="-12401.33"/>
    <m/>
    <s v="1118320.16"/>
  </r>
  <r>
    <n v="1188"/>
    <n v="2025"/>
    <s v="Kvittering Esport juni"/>
    <d v="2025-06-02T00:00:00"/>
    <m/>
    <x v="40"/>
    <x v="40"/>
    <m/>
    <m/>
    <m/>
    <m/>
    <m/>
    <m/>
    <x v="2"/>
    <x v="2"/>
    <m/>
    <m/>
    <m/>
    <m/>
    <n v="0"/>
    <s v="Ingen avgiftsbehandling"/>
    <s v="Kvittering Esport juni"/>
    <n v="-756"/>
    <s v="NOK"/>
    <n v="-756"/>
    <m/>
    <s v="1117564.16"/>
  </r>
  <r>
    <n v="1188"/>
    <n v="2025"/>
    <s v="Kvittering Esport juni"/>
    <d v="2025-06-02T00:00:00"/>
    <m/>
    <x v="40"/>
    <x v="40"/>
    <m/>
    <m/>
    <m/>
    <m/>
    <m/>
    <m/>
    <x v="2"/>
    <x v="2"/>
    <m/>
    <m/>
    <m/>
    <m/>
    <n v="0"/>
    <s v="Ingen avgiftsbehandling"/>
    <s v="Kvittering Esport juni"/>
    <n v="-613.1"/>
    <s v="NOK"/>
    <n v="-613.1"/>
    <m/>
    <s v="1116951.06"/>
  </r>
  <r>
    <n v="1286"/>
    <n v="2025"/>
    <s v="Esport mangler"/>
    <d v="2025-06-03T00:00:00"/>
    <m/>
    <x v="40"/>
    <x v="40"/>
    <m/>
    <m/>
    <m/>
    <m/>
    <m/>
    <m/>
    <x v="2"/>
    <x v="2"/>
    <m/>
    <m/>
    <m/>
    <m/>
    <n v="0"/>
    <s v="Ingen avgiftsbehandling"/>
    <s v="Esport mangler"/>
    <n v="970"/>
    <s v="NOK"/>
    <n v="970"/>
    <m/>
    <s v="1117921.06"/>
  </r>
  <r>
    <n v="1188"/>
    <n v="2025"/>
    <s v="Kvittering Esport juni"/>
    <d v="2025-06-04T00:00:00"/>
    <m/>
    <x v="40"/>
    <x v="40"/>
    <m/>
    <m/>
    <m/>
    <m/>
    <m/>
    <m/>
    <x v="2"/>
    <x v="2"/>
    <m/>
    <m/>
    <m/>
    <m/>
    <n v="0"/>
    <s v="Ingen avgiftsbehandling"/>
    <s v="Kvittering Esport juni"/>
    <n v="-314.20999999999998"/>
    <s v="NOK"/>
    <n v="-314.20999999999998"/>
    <m/>
    <s v="1117606.85"/>
  </r>
  <r>
    <n v="1192"/>
    <n v="2025"/>
    <s v="Nets"/>
    <d v="2025-06-06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104"/>
    <s v="NOK"/>
    <n v="104"/>
    <m/>
    <s v="1117710.85"/>
  </r>
  <r>
    <n v="1188"/>
    <n v="2025"/>
    <s v="Kvittering Esport juni"/>
    <d v="2025-06-10T00:00:00"/>
    <m/>
    <x v="40"/>
    <x v="40"/>
    <m/>
    <m/>
    <m/>
    <m/>
    <m/>
    <m/>
    <x v="2"/>
    <x v="2"/>
    <m/>
    <m/>
    <m/>
    <m/>
    <n v="0"/>
    <s v="Ingen avgiftsbehandling"/>
    <s v="Kvittering Esport juni"/>
    <n v="-608.4"/>
    <s v="NOK"/>
    <n v="-608.4"/>
    <m/>
    <s v="1117102.45"/>
  </r>
  <r>
    <n v="1192"/>
    <n v="2025"/>
    <s v="Nets"/>
    <d v="2025-06-10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1025.8"/>
    <s v="NOK"/>
    <n v="1025.8"/>
    <m/>
    <s v="1118128.25"/>
  </r>
  <r>
    <n v="1192"/>
    <n v="2025"/>
    <s v="Nets"/>
    <d v="2025-06-10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49.52"/>
    <s v="NOK"/>
    <n v="49.52"/>
    <m/>
    <s v="1118177.77"/>
  </r>
  <r>
    <n v="1188"/>
    <n v="2025"/>
    <s v="Kvittering Esport juni"/>
    <d v="2025-06-11T00:00:00"/>
    <m/>
    <x v="40"/>
    <x v="40"/>
    <m/>
    <m/>
    <m/>
    <m/>
    <m/>
    <m/>
    <x v="2"/>
    <x v="2"/>
    <m/>
    <m/>
    <m/>
    <m/>
    <n v="0"/>
    <s v="Ingen avgiftsbehandling"/>
    <s v="Kvittering Esport juni"/>
    <n v="-384.04"/>
    <s v="NOK"/>
    <n v="-384.04"/>
    <m/>
    <s v="1117793.73"/>
  </r>
  <r>
    <n v="1191"/>
    <n v="2025"/>
    <s v="Vipps"/>
    <d v="2025-06-11T00:00:00"/>
    <m/>
    <x v="40"/>
    <x v="40"/>
    <n v="10031"/>
    <s v="Vipps AS"/>
    <m/>
    <m/>
    <m/>
    <m/>
    <x v="0"/>
    <x v="0"/>
    <m/>
    <m/>
    <m/>
    <m/>
    <n v="0"/>
    <s v="Ingen avgiftsbehandling"/>
    <s v="Vipps"/>
    <n v="35.19"/>
    <s v="NOK"/>
    <n v="35.19"/>
    <m/>
    <s v="1117828.92"/>
  </r>
  <r>
    <n v="500762"/>
    <n v="2025"/>
    <s v="Direkte betaling med ekstern ID TR479362099 er gjennomført og bokført."/>
    <d v="2025-06-13T00:00:00"/>
    <m/>
    <x v="40"/>
    <x v="40"/>
    <m/>
    <m/>
    <n v="20485"/>
    <s v="Schwung Design Christoffer Marchesan"/>
    <m/>
    <m/>
    <x v="2"/>
    <x v="2"/>
    <m/>
    <m/>
    <m/>
    <m/>
    <n v="0"/>
    <s v="Ingen avgiftsbehandling"/>
    <s v="Betaling: Esport: faktura. Fakturanr. Fakt nr 35."/>
    <n v="-2000"/>
    <s v="NOK"/>
    <n v="-2000"/>
    <m/>
    <s v="1115828.92"/>
  </r>
  <r>
    <n v="1188"/>
    <n v="2025"/>
    <s v="Kvittering Esport juni"/>
    <d v="2025-06-13T00:00:00"/>
    <m/>
    <x v="40"/>
    <x v="40"/>
    <m/>
    <m/>
    <m/>
    <m/>
    <m/>
    <m/>
    <x v="2"/>
    <x v="2"/>
    <m/>
    <m/>
    <m/>
    <m/>
    <n v="0"/>
    <s v="Ingen avgiftsbehandling"/>
    <s v="Kvittering Esport juni"/>
    <n v="-260.95"/>
    <s v="NOK"/>
    <n v="-260.95"/>
    <m/>
    <s v="1115567.97"/>
  </r>
  <r>
    <n v="1192"/>
    <n v="2025"/>
    <s v="Nets"/>
    <d v="2025-06-13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232.76"/>
    <s v="NOK"/>
    <n v="232.76"/>
    <m/>
    <s v="1115800.73"/>
  </r>
  <r>
    <n v="1188"/>
    <n v="2025"/>
    <s v="Kvittering Esport juni"/>
    <d v="2025-06-16T00:00:00"/>
    <m/>
    <x v="40"/>
    <x v="40"/>
    <m/>
    <m/>
    <m/>
    <m/>
    <m/>
    <m/>
    <x v="2"/>
    <x v="2"/>
    <m/>
    <m/>
    <m/>
    <m/>
    <n v="0"/>
    <s v="Ingen avgiftsbehandling"/>
    <s v="Kvittering Esport juni"/>
    <n v="-401.5"/>
    <s v="NOK"/>
    <n v="-401.5"/>
    <m/>
    <s v="1115399.23"/>
  </r>
  <r>
    <n v="1192"/>
    <n v="2025"/>
    <s v="Nets"/>
    <d v="2025-06-16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413.51"/>
    <s v="NOK"/>
    <n v="413.51"/>
    <m/>
    <s v="1115812.74"/>
  </r>
  <r>
    <n v="1192"/>
    <n v="2025"/>
    <s v="Nets"/>
    <d v="2025-06-16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19.809999999999999"/>
    <s v="NOK"/>
    <n v="19.809999999999999"/>
    <m/>
    <s v="1115832.55"/>
  </r>
  <r>
    <n v="1191"/>
    <n v="2025"/>
    <s v="Vipps"/>
    <d v="2025-06-17T00:00:00"/>
    <m/>
    <x v="40"/>
    <x v="40"/>
    <n v="10031"/>
    <s v="Vipps AS"/>
    <m/>
    <m/>
    <m/>
    <m/>
    <x v="0"/>
    <x v="0"/>
    <m/>
    <m/>
    <m/>
    <m/>
    <n v="0"/>
    <s v="Ingen avgiftsbehandling"/>
    <s v="Vipps"/>
    <n v="35.19"/>
    <s v="NOK"/>
    <n v="35.19"/>
    <m/>
    <s v="1115867.74"/>
  </r>
  <r>
    <n v="1189"/>
    <n v="2025"/>
    <s v="Power, kjøkken, bør nok aktiveres"/>
    <d v="2025-06-18T00:00:00"/>
    <m/>
    <x v="40"/>
    <x v="40"/>
    <m/>
    <m/>
    <m/>
    <m/>
    <m/>
    <m/>
    <x v="2"/>
    <x v="2"/>
    <m/>
    <m/>
    <m/>
    <m/>
    <n v="0"/>
    <s v="Ingen avgiftsbehandling"/>
    <s v="Power, kjøkken, bør nok aktiveres"/>
    <n v="-110244.4"/>
    <s v="NOK"/>
    <n v="-110244.4"/>
    <m/>
    <s v="1005623.34"/>
  </r>
  <r>
    <n v="1191"/>
    <n v="2025"/>
    <s v="Vipps"/>
    <d v="2025-06-18T00:00:00"/>
    <m/>
    <x v="40"/>
    <x v="40"/>
    <n v="10031"/>
    <s v="Vipps AS"/>
    <m/>
    <m/>
    <m/>
    <m/>
    <x v="0"/>
    <x v="0"/>
    <m/>
    <m/>
    <m/>
    <m/>
    <n v="0"/>
    <s v="Ingen avgiftsbehandling"/>
    <s v="Vipps"/>
    <n v="35.19"/>
    <s v="NOK"/>
    <n v="35.19"/>
    <m/>
    <s v="1005658.53"/>
  </r>
  <r>
    <n v="1188"/>
    <n v="2025"/>
    <s v="Kvittering Esport juni"/>
    <d v="2025-06-19T00:00:00"/>
    <m/>
    <x v="40"/>
    <x v="40"/>
    <m/>
    <m/>
    <m/>
    <m/>
    <m/>
    <m/>
    <x v="2"/>
    <x v="2"/>
    <m/>
    <m/>
    <m/>
    <m/>
    <n v="0"/>
    <s v="Ingen avgiftsbehandling"/>
    <s v="Kvittering Esport juni"/>
    <n v="-454.95"/>
    <s v="NOK"/>
    <n v="-454.95"/>
    <m/>
    <s v="1005203.58"/>
  </r>
  <r>
    <n v="1188"/>
    <n v="2025"/>
    <s v="Kvittering Esport juni"/>
    <d v="2025-06-19T00:00:00"/>
    <m/>
    <x v="40"/>
    <x v="40"/>
    <m/>
    <m/>
    <m/>
    <m/>
    <m/>
    <m/>
    <x v="2"/>
    <x v="2"/>
    <m/>
    <m/>
    <m/>
    <m/>
    <n v="0"/>
    <s v="Ingen avgiftsbehandling"/>
    <s v="Kvittering Esport juni"/>
    <n v="-1243.9000000000001"/>
    <s v="NOK"/>
    <n v="-1243.9000000000001"/>
    <m/>
    <s v="1003959.68"/>
  </r>
  <r>
    <n v="1188"/>
    <n v="2025"/>
    <s v="Kvittering Esport juni"/>
    <d v="2025-06-20T00:00:00"/>
    <m/>
    <x v="40"/>
    <x v="40"/>
    <m/>
    <m/>
    <m/>
    <m/>
    <m/>
    <m/>
    <x v="2"/>
    <x v="2"/>
    <m/>
    <m/>
    <m/>
    <m/>
    <n v="0"/>
    <s v="Ingen avgiftsbehandling"/>
    <s v="Kvittering Esport juni"/>
    <n v="-1761.17"/>
    <s v="NOK"/>
    <n v="-1761.17"/>
    <m/>
    <s v="1002198.51"/>
  </r>
  <r>
    <n v="1192"/>
    <n v="2025"/>
    <s v="Nets"/>
    <d v="2025-06-20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99.04"/>
    <s v="NOK"/>
    <n v="99.04"/>
    <m/>
    <s v="1002297.55"/>
  </r>
  <r>
    <n v="1192"/>
    <n v="2025"/>
    <s v="Nets"/>
    <d v="2025-06-23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485.91"/>
    <s v="NOK"/>
    <n v="485.91"/>
    <m/>
    <s v="1002783.46"/>
  </r>
  <r>
    <n v="1190"/>
    <n v="2025"/>
    <s v="Esport  juni"/>
    <d v="2025-06-24T00:00:00"/>
    <m/>
    <x v="40"/>
    <x v="40"/>
    <m/>
    <m/>
    <m/>
    <m/>
    <m/>
    <m/>
    <x v="2"/>
    <x v="2"/>
    <m/>
    <m/>
    <m/>
    <m/>
    <n v="0"/>
    <s v="Ingen avgiftsbehandling"/>
    <s v="Esport  juni"/>
    <n v="-279"/>
    <s v="NOK"/>
    <n v="-279"/>
    <m/>
    <s v="1002504.46"/>
  </r>
  <r>
    <n v="1190"/>
    <n v="2025"/>
    <s v="Esport  juni"/>
    <d v="2025-06-24T00:00:00"/>
    <m/>
    <x v="40"/>
    <x v="40"/>
    <m/>
    <m/>
    <m/>
    <m/>
    <m/>
    <m/>
    <x v="2"/>
    <x v="2"/>
    <m/>
    <m/>
    <m/>
    <m/>
    <n v="0"/>
    <s v="Ingen avgiftsbehandling"/>
    <s v="Esport  juni"/>
    <n v="-279"/>
    <s v="NOK"/>
    <n v="-279"/>
    <m/>
    <s v="1002225.46"/>
  </r>
  <r>
    <n v="1188"/>
    <n v="2025"/>
    <s v="Kvittering Esport juni"/>
    <d v="2025-06-25T00:00:00"/>
    <m/>
    <x v="40"/>
    <x v="40"/>
    <m/>
    <m/>
    <m/>
    <m/>
    <m/>
    <m/>
    <x v="2"/>
    <x v="2"/>
    <m/>
    <m/>
    <m/>
    <m/>
    <n v="0"/>
    <s v="Ingen avgiftsbehandling"/>
    <s v="Kvittering Esport juni"/>
    <n v="-353.8"/>
    <s v="NOK"/>
    <n v="-353.8"/>
    <m/>
    <s v="1001871.66"/>
  </r>
  <r>
    <n v="1192"/>
    <n v="2025"/>
    <s v="Nets"/>
    <d v="2025-06-25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328.81"/>
    <s v="NOK"/>
    <n v="328.81"/>
    <m/>
    <s v="1002200.47"/>
  </r>
  <r>
    <n v="1190"/>
    <n v="2025"/>
    <s v="Esport  juni"/>
    <d v="2025-06-26T00:00:00"/>
    <m/>
    <x v="40"/>
    <x v="40"/>
    <m/>
    <m/>
    <m/>
    <m/>
    <m/>
    <m/>
    <x v="2"/>
    <x v="2"/>
    <m/>
    <m/>
    <m/>
    <m/>
    <n v="0"/>
    <s v="Ingen avgiftsbehandling"/>
    <s v="Esport  juni"/>
    <n v="-396.88"/>
    <s v="NOK"/>
    <n v="-396.88"/>
    <m/>
    <s v="1001803.59"/>
  </r>
  <r>
    <n v="1192"/>
    <n v="2025"/>
    <s v="Nets"/>
    <d v="2025-06-26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471.43"/>
    <s v="NOK"/>
    <n v="471.43"/>
    <m/>
    <s v="1002275.02"/>
  </r>
  <r>
    <n v="1286"/>
    <n v="2025"/>
    <s v="Esport mangler"/>
    <d v="2025-06-26T00:00:00"/>
    <m/>
    <x v="40"/>
    <x v="40"/>
    <m/>
    <m/>
    <m/>
    <m/>
    <m/>
    <m/>
    <x v="2"/>
    <x v="2"/>
    <m/>
    <m/>
    <m/>
    <m/>
    <n v="0"/>
    <s v="Ingen avgiftsbehandling"/>
    <s v="Esport mangler"/>
    <n v="-4000"/>
    <s v="NOK"/>
    <n v="-4000"/>
    <m/>
    <s v="998275.02"/>
  </r>
  <r>
    <n v="1150"/>
    <n v="2025"/>
    <s v="kontoregulering"/>
    <d v="2025-06-27T00:00:00"/>
    <m/>
    <x v="40"/>
    <x v="40"/>
    <m/>
    <m/>
    <m/>
    <m/>
    <m/>
    <m/>
    <x v="0"/>
    <x v="0"/>
    <m/>
    <m/>
    <m/>
    <m/>
    <n v="0"/>
    <s v="Ingen avgiftsbehandling"/>
    <s v="kontoregulering"/>
    <n v="-4975"/>
    <s v="NOK"/>
    <n v="-4975"/>
    <m/>
    <s v="993300.02"/>
  </r>
  <r>
    <n v="1192"/>
    <n v="2025"/>
    <s v="Nets"/>
    <d v="2025-06-27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313.95"/>
    <s v="NOK"/>
    <n v="313.95"/>
    <m/>
    <s v="993613.97"/>
  </r>
  <r>
    <n v="1192"/>
    <n v="2025"/>
    <s v="Nets"/>
    <d v="2025-06-30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476.38"/>
    <s v="NOK"/>
    <n v="476.38"/>
    <m/>
    <s v="994090.35"/>
  </r>
  <r>
    <n v="1192"/>
    <n v="2025"/>
    <s v="Nets"/>
    <d v="2025-06-30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74.28"/>
    <s v="NOK"/>
    <n v="74.28"/>
    <m/>
    <s v="994164.63"/>
  </r>
  <r>
    <n v="500815"/>
    <n v="2025"/>
    <s v="Direkte betaling med ekstern ID TR476980470 er gjennomført og bokført."/>
    <d v="2025-07-01T00:00:00"/>
    <m/>
    <x v="40"/>
    <x v="40"/>
    <m/>
    <m/>
    <n v="20198"/>
    <s v="Verisure AS"/>
    <m/>
    <m/>
    <x v="2"/>
    <x v="2"/>
    <m/>
    <m/>
    <m/>
    <m/>
    <n v="0"/>
    <s v="Ingen avgiftsbehandling"/>
    <s v="Betaling: Faktura nummer 31382969 fra Verisure AS. Fakturanr. 31382969."/>
    <n v="-885"/>
    <s v="NOK"/>
    <n v="-885"/>
    <m/>
    <s v="993279.63"/>
  </r>
  <r>
    <n v="1165"/>
    <n v="2025"/>
    <s v="Regulering"/>
    <d v="2025-07-01T00:00:00"/>
    <m/>
    <x v="40"/>
    <x v="40"/>
    <m/>
    <m/>
    <m/>
    <m/>
    <m/>
    <m/>
    <x v="0"/>
    <x v="0"/>
    <m/>
    <m/>
    <m/>
    <m/>
    <n v="0"/>
    <s v="Ingen avgiftsbehandling"/>
    <s v="Regulering"/>
    <n v="-67049.899999999994"/>
    <s v="NOK"/>
    <n v="-67049.899999999994"/>
    <m/>
    <s v="926229.73"/>
  </r>
  <r>
    <n v="1165"/>
    <n v="2025"/>
    <s v="Regulering"/>
    <d v="2025-07-01T00:00:00"/>
    <m/>
    <x v="40"/>
    <x v="40"/>
    <m/>
    <m/>
    <m/>
    <m/>
    <m/>
    <m/>
    <x v="0"/>
    <x v="0"/>
    <m/>
    <m/>
    <m/>
    <m/>
    <n v="0"/>
    <s v="Ingen avgiftsbehandling"/>
    <s v="Regulering"/>
    <n v="-2470"/>
    <s v="NOK"/>
    <n v="-2470"/>
    <m/>
    <s v="923759.73"/>
  </r>
  <r>
    <n v="1193"/>
    <n v="2025"/>
    <s v="Nets"/>
    <d v="2025-07-02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74.28"/>
    <s v="NOK"/>
    <n v="74.28"/>
    <m/>
    <s v="923834.01"/>
  </r>
  <r>
    <n v="1286"/>
    <n v="2025"/>
    <s v="Esport mangler"/>
    <d v="2025-07-21T00:00:00"/>
    <m/>
    <x v="40"/>
    <x v="40"/>
    <m/>
    <m/>
    <m/>
    <m/>
    <m/>
    <m/>
    <x v="2"/>
    <x v="2"/>
    <m/>
    <m/>
    <m/>
    <m/>
    <n v="0"/>
    <s v="Ingen avgiftsbehandling"/>
    <s v="Esport mangler"/>
    <n v="1000"/>
    <s v="NOK"/>
    <n v="1000"/>
    <m/>
    <s v="924834.01"/>
  </r>
  <r>
    <n v="500883"/>
    <n v="2025"/>
    <s v="Direkte betaling med ekstern ID TR487051167 er gjennomført og bokført."/>
    <d v="2025-07-28T00:00:00"/>
    <m/>
    <x v="40"/>
    <x v="40"/>
    <m/>
    <m/>
    <n v="20011"/>
    <s v="Telenor Norge AS"/>
    <m/>
    <m/>
    <x v="2"/>
    <x v="2"/>
    <m/>
    <m/>
    <m/>
    <m/>
    <n v="0"/>
    <s v="Ingen avgiftsbehandling"/>
    <s v="Betaling: Faktura nummer 1056292909 fra Telenor Norge AS. Fakturanr. 1056292909."/>
    <n v="-4975"/>
    <s v="NOK"/>
    <n v="-4975"/>
    <m/>
    <s v="919859.01"/>
  </r>
  <r>
    <n v="500888"/>
    <n v="2025"/>
    <s v="Direkte betaling med ekstern ID TR487051168 er gjennomført og bokført."/>
    <d v="2025-08-01T00:00:00"/>
    <m/>
    <x v="40"/>
    <x v="40"/>
    <m/>
    <m/>
    <n v="20198"/>
    <s v="Verisure AS"/>
    <m/>
    <m/>
    <x v="2"/>
    <x v="2"/>
    <m/>
    <m/>
    <m/>
    <m/>
    <n v="0"/>
    <s v="Ingen avgiftsbehandling"/>
    <s v="Betaling: Faktura nummer 31587031 fra Verisure AS. Fakturanr. 31587031."/>
    <n v="-885"/>
    <s v="NOK"/>
    <n v="-885"/>
    <m/>
    <s v="918974.01"/>
  </r>
  <r>
    <n v="1446"/>
    <n v="2025"/>
    <s v="CamScanner 29.08.2025 16.09 (1).pdf"/>
    <d v="2025-08-02T00:00:00"/>
    <m/>
    <x v="40"/>
    <x v="40"/>
    <m/>
    <m/>
    <m/>
    <m/>
    <m/>
    <m/>
    <x v="2"/>
    <x v="2"/>
    <m/>
    <m/>
    <m/>
    <m/>
    <n v="0"/>
    <s v="Ingen avgiftsbehandling"/>
    <s v="CamScanner 29.08.2025 16.09 (1).pdf"/>
    <n v="-2761"/>
    <s v="NOK"/>
    <n v="-2761"/>
    <m/>
    <s v="916213.01"/>
  </r>
  <r>
    <n v="1164"/>
    <n v="2025"/>
    <s v="regulering"/>
    <d v="2025-08-04T00:00:00"/>
    <m/>
    <x v="40"/>
    <x v="40"/>
    <m/>
    <m/>
    <m/>
    <m/>
    <m/>
    <m/>
    <x v="0"/>
    <x v="0"/>
    <m/>
    <m/>
    <m/>
    <m/>
    <n v="0"/>
    <s v="Ingen avgiftsbehandling"/>
    <s v="regulering"/>
    <n v="-60511"/>
    <s v="NOK"/>
    <n v="-60511"/>
    <m/>
    <s v="855702.01"/>
  </r>
  <r>
    <n v="1446"/>
    <n v="2025"/>
    <s v="CamScanner 29.08.2025 16.09 (1).pdf"/>
    <d v="2025-08-04T00:00:00"/>
    <m/>
    <x v="40"/>
    <x v="40"/>
    <m/>
    <m/>
    <m/>
    <m/>
    <m/>
    <m/>
    <x v="2"/>
    <x v="2"/>
    <m/>
    <m/>
    <m/>
    <m/>
    <n v="0"/>
    <s v="Ingen avgiftsbehandling"/>
    <s v="CamScanner 29.08.2025 16.09 (1).pdf"/>
    <n v="-1757"/>
    <s v="NOK"/>
    <n v="-1757"/>
    <m/>
    <s v="853945.01"/>
  </r>
  <r>
    <n v="1446"/>
    <n v="2025"/>
    <s v="CamScanner 29.08.2025 16.09 (1).pdf"/>
    <d v="2025-08-04T00:00:00"/>
    <m/>
    <x v="40"/>
    <x v="40"/>
    <m/>
    <m/>
    <m/>
    <m/>
    <m/>
    <m/>
    <x v="2"/>
    <x v="2"/>
    <m/>
    <m/>
    <m/>
    <m/>
    <n v="0"/>
    <s v="Ingen avgiftsbehandling"/>
    <s v="CamScanner 29.08.2025 16.09 (1).pdf"/>
    <n v="-1498.16"/>
    <s v="NOK"/>
    <n v="-1498.16"/>
    <m/>
    <s v="852446.85"/>
  </r>
  <r>
    <n v="1446"/>
    <n v="2025"/>
    <s v="CamScanner 29.08.2025 16.09 (1).pdf"/>
    <d v="2025-08-04T00:00:00"/>
    <m/>
    <x v="40"/>
    <x v="40"/>
    <m/>
    <m/>
    <m/>
    <m/>
    <m/>
    <m/>
    <x v="2"/>
    <x v="2"/>
    <m/>
    <m/>
    <m/>
    <m/>
    <n v="0"/>
    <s v="Ingen avgiftsbehandling"/>
    <s v="CamScanner 29.08.2025 16.09 (1).pdf"/>
    <n v="-3173.47"/>
    <s v="NOK"/>
    <n v="-3173.47"/>
    <m/>
    <s v="849273.38"/>
  </r>
  <r>
    <n v="500898"/>
    <n v="2025"/>
    <s v="Direkte betaling med ekstern ID TR493208501 er gjennomført og bokført."/>
    <d v="2025-08-06T00:00:00"/>
    <m/>
    <x v="40"/>
    <x v="40"/>
    <m/>
    <m/>
    <n v="20506"/>
    <s v="BILMEGLER KARIMI AS"/>
    <m/>
    <m/>
    <x v="2"/>
    <x v="2"/>
    <m/>
    <m/>
    <m/>
    <m/>
    <n v="0"/>
    <s v="Ingen avgiftsbehandling"/>
    <s v="Betaling: Faktura nummer 10124 fra BILMEGLER KARIMI AS. Fakturanr. 10124."/>
    <n v="-40000"/>
    <s v="NOK"/>
    <n v="-40000"/>
    <m/>
    <s v="809273.38"/>
  </r>
  <r>
    <n v="1446"/>
    <n v="2025"/>
    <s v="CamScanner 29.08.2025 16.09 (1).pdf"/>
    <d v="2025-08-07T00:00:00"/>
    <m/>
    <x v="40"/>
    <x v="40"/>
    <m/>
    <m/>
    <m/>
    <m/>
    <m/>
    <m/>
    <x v="2"/>
    <x v="2"/>
    <m/>
    <m/>
    <m/>
    <m/>
    <n v="0"/>
    <s v="Ingen avgiftsbehandling"/>
    <s v="CamScanner 29.08.2025 16.09 (1).pdf"/>
    <n v="-1794.8"/>
    <s v="NOK"/>
    <n v="-1794.8"/>
    <m/>
    <s v="807478.58"/>
  </r>
  <r>
    <n v="1446"/>
    <n v="2025"/>
    <s v="CamScanner 29.08.2025 16.09 (1).pdf"/>
    <d v="2025-08-07T00:00:00"/>
    <m/>
    <x v="40"/>
    <x v="40"/>
    <m/>
    <m/>
    <m/>
    <m/>
    <m/>
    <m/>
    <x v="2"/>
    <x v="2"/>
    <m/>
    <m/>
    <m/>
    <m/>
    <n v="0"/>
    <s v="Ingen avgiftsbehandling"/>
    <s v="CamScanner 29.08.2025 16.09 (1).pdf"/>
    <n v="-394"/>
    <s v="NOK"/>
    <n v="-394"/>
    <m/>
    <s v="807084.58"/>
  </r>
  <r>
    <n v="1446"/>
    <n v="2025"/>
    <s v="CamScanner 29.08.2025 16.09 (1).pdf"/>
    <d v="2025-08-07T00:00:00"/>
    <m/>
    <x v="40"/>
    <x v="40"/>
    <m/>
    <m/>
    <m/>
    <m/>
    <m/>
    <m/>
    <x v="2"/>
    <x v="2"/>
    <m/>
    <m/>
    <m/>
    <m/>
    <n v="0"/>
    <s v="Ingen avgiftsbehandling"/>
    <s v="CamScanner 29.08.2025 16.09 (1).pdf"/>
    <n v="-5466"/>
    <s v="NOK"/>
    <n v="-5466"/>
    <m/>
    <s v="801618.58"/>
  </r>
  <r>
    <n v="1446"/>
    <n v="2025"/>
    <s v="CamScanner 29.08.2025 16.09 (1).pdf"/>
    <d v="2025-08-07T00:00:00"/>
    <m/>
    <x v="40"/>
    <x v="40"/>
    <m/>
    <m/>
    <m/>
    <m/>
    <m/>
    <m/>
    <x v="2"/>
    <x v="2"/>
    <m/>
    <m/>
    <m/>
    <m/>
    <n v="0"/>
    <s v="Ingen avgiftsbehandling"/>
    <s v="CamScanner 29.08.2025 16.09 (1).pdf"/>
    <n v="-59"/>
    <s v="NOK"/>
    <n v="-59"/>
    <m/>
    <s v="801559.58"/>
  </r>
  <r>
    <n v="1446"/>
    <n v="2025"/>
    <s v="CamScanner 29.08.2025 16.09 (1).pdf"/>
    <d v="2025-08-07T00:00:00"/>
    <m/>
    <x v="40"/>
    <x v="40"/>
    <m/>
    <m/>
    <m/>
    <m/>
    <m/>
    <m/>
    <x v="2"/>
    <x v="2"/>
    <m/>
    <m/>
    <m/>
    <m/>
    <n v="0"/>
    <s v="Ingen avgiftsbehandling"/>
    <s v="CamScanner 29.08.2025 16.09 (1).pdf"/>
    <n v="-151.91999999999999"/>
    <s v="NOK"/>
    <n v="-151.91999999999999"/>
    <m/>
    <s v="801407.66"/>
  </r>
  <r>
    <n v="1446"/>
    <n v="2025"/>
    <s v="CamScanner 29.08.2025 16.09 (1).pdf"/>
    <d v="2025-08-09T00:00:00"/>
    <m/>
    <x v="40"/>
    <x v="40"/>
    <m/>
    <m/>
    <m/>
    <m/>
    <m/>
    <m/>
    <x v="2"/>
    <x v="2"/>
    <m/>
    <m/>
    <m/>
    <m/>
    <n v="0"/>
    <s v="Ingen avgiftsbehandling"/>
    <s v="CamScanner 29.08.2025 16.09 (1).pdf"/>
    <n v="-1885.44"/>
    <s v="NOK"/>
    <n v="-1885.44"/>
    <m/>
    <s v="799522.22"/>
  </r>
  <r>
    <n v="1446"/>
    <n v="2025"/>
    <s v="CamScanner 29.08.2025 16.09 (1).pdf"/>
    <d v="2025-08-09T00:00:00"/>
    <m/>
    <x v="40"/>
    <x v="40"/>
    <m/>
    <m/>
    <m/>
    <m/>
    <m/>
    <m/>
    <x v="2"/>
    <x v="2"/>
    <m/>
    <m/>
    <m/>
    <m/>
    <n v="0"/>
    <s v="Ingen avgiftsbehandling"/>
    <s v="CamScanner 29.08.2025 16.09 (1).pdf"/>
    <n v="-2920"/>
    <s v="NOK"/>
    <n v="-2920"/>
    <m/>
    <s v="796602.22"/>
  </r>
  <r>
    <n v="1447"/>
    <n v="2025"/>
    <s v="1901003_OB_2025-08-01_23.02.04.pdf"/>
    <d v="2025-08-11T00:00:00"/>
    <m/>
    <x v="40"/>
    <x v="40"/>
    <m/>
    <m/>
    <m/>
    <m/>
    <m/>
    <m/>
    <x v="2"/>
    <x v="2"/>
    <m/>
    <m/>
    <m/>
    <m/>
    <n v="0"/>
    <s v="Ingen avgiftsbehandling"/>
    <s v="1901003_OB_2025-08-01_23.02.04.pdf"/>
    <n v="-3273.03"/>
    <s v="NOK"/>
    <n v="-3273.03"/>
    <m/>
    <s v="793329.19"/>
  </r>
  <r>
    <n v="1445"/>
    <n v="2025"/>
    <s v="1122X425QX1-1_invoice.pdf"/>
    <d v="2025-08-12T00:00:00"/>
    <m/>
    <x v="40"/>
    <x v="40"/>
    <m/>
    <m/>
    <m/>
    <m/>
    <m/>
    <m/>
    <x v="2"/>
    <x v="2"/>
    <m/>
    <m/>
    <m/>
    <m/>
    <n v="0"/>
    <s v="Ingen avgiftsbehandling"/>
    <s v="1122X425QX1-1_invoice.pdf"/>
    <n v="-1399.95"/>
    <s v="NOK"/>
    <n v="-1399.95"/>
    <m/>
    <s v="791929.24"/>
  </r>
  <r>
    <n v="1446"/>
    <n v="2025"/>
    <s v="CamScanner 29.08.2025 16.09 (1).pdf"/>
    <d v="2025-08-12T00:00:00"/>
    <m/>
    <x v="40"/>
    <x v="40"/>
    <m/>
    <m/>
    <m/>
    <m/>
    <m/>
    <m/>
    <x v="2"/>
    <x v="2"/>
    <m/>
    <m/>
    <m/>
    <m/>
    <n v="0"/>
    <s v="Ingen avgiftsbehandling"/>
    <s v="CamScanner 29.08.2025 16.09 (1).pdf"/>
    <n v="-793"/>
    <s v="NOK"/>
    <n v="-793"/>
    <m/>
    <s v="791136.24"/>
  </r>
  <r>
    <n v="1330"/>
    <n v="2025"/>
    <s v="Nets"/>
    <d v="2025-08-13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147.55000000000001"/>
    <s v="NOK"/>
    <n v="147.55000000000001"/>
    <m/>
    <s v="791283.79"/>
  </r>
  <r>
    <n v="1330"/>
    <n v="2025"/>
    <s v="Nets"/>
    <d v="2025-08-14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187.18"/>
    <s v="NOK"/>
    <n v="187.18"/>
    <m/>
    <s v="791470.97"/>
  </r>
  <r>
    <n v="1452"/>
    <n v="2025"/>
    <s v="Nets og vipps august"/>
    <d v="2025-08-15T00:00:00"/>
    <m/>
    <x v="40"/>
    <x v="40"/>
    <n v="10075"/>
    <s v="Nets Branch Norway NUF"/>
    <m/>
    <m/>
    <m/>
    <m/>
    <x v="0"/>
    <x v="0"/>
    <m/>
    <m/>
    <m/>
    <m/>
    <n v="0"/>
    <s v="Ingen avgiftsbehandling"/>
    <s v="Nets og vipps august"/>
    <n v="136.68"/>
    <s v="NOK"/>
    <n v="136.68"/>
    <m/>
    <s v="791607.65"/>
  </r>
  <r>
    <n v="500906"/>
    <n v="2025"/>
    <s v="Direkte betaling med ekstern ID TR493569185 er gjennomført og bokført."/>
    <d v="2025-08-18T00:00:00"/>
    <m/>
    <x v="40"/>
    <x v="40"/>
    <m/>
    <m/>
    <n v="20483"/>
    <s v="Nets Branch Norway NUF"/>
    <m/>
    <m/>
    <x v="0"/>
    <x v="0"/>
    <m/>
    <m/>
    <m/>
    <m/>
    <n v="0"/>
    <s v="Ingen avgiftsbehandling"/>
    <s v="Betaling: Fwd: Nets - FAKTURA 438747395. Fakturanr. 438747395."/>
    <n v="-247.5"/>
    <s v="NOK"/>
    <n v="-247.5"/>
    <m/>
    <s v="791360.15"/>
  </r>
  <r>
    <n v="1446"/>
    <n v="2025"/>
    <s v="CamScanner 29.08.2025 16.09 (1).pdf"/>
    <d v="2025-08-18T00:00:00"/>
    <m/>
    <x v="40"/>
    <x v="40"/>
    <m/>
    <m/>
    <m/>
    <m/>
    <m/>
    <m/>
    <x v="2"/>
    <x v="2"/>
    <m/>
    <m/>
    <m/>
    <m/>
    <n v="0"/>
    <s v="Ingen avgiftsbehandling"/>
    <s v="CamScanner 29.08.2025 16.09 (1).pdf"/>
    <n v="-181.25"/>
    <s v="NOK"/>
    <n v="-181.25"/>
    <m/>
    <s v="791178.90"/>
  </r>
  <r>
    <n v="1452"/>
    <n v="2025"/>
    <s v="Nets og vipps august"/>
    <d v="2025-08-18T00:00:00"/>
    <m/>
    <x v="40"/>
    <x v="40"/>
    <n v="10075"/>
    <s v="Nets Branch Norway NUF"/>
    <m/>
    <m/>
    <m/>
    <m/>
    <x v="0"/>
    <x v="0"/>
    <m/>
    <m/>
    <m/>
    <m/>
    <n v="0"/>
    <s v="Ingen avgiftsbehandling"/>
    <s v="Nets og vipps august"/>
    <n v="277.32"/>
    <s v="NOK"/>
    <n v="277.32"/>
    <m/>
    <s v="791456.22"/>
  </r>
  <r>
    <n v="1452"/>
    <n v="2025"/>
    <s v="Nets og vipps august"/>
    <d v="2025-08-18T00:00:00"/>
    <m/>
    <x v="40"/>
    <x v="40"/>
    <n v="10075"/>
    <s v="Nets Branch Norway NUF"/>
    <m/>
    <m/>
    <m/>
    <m/>
    <x v="0"/>
    <x v="0"/>
    <m/>
    <m/>
    <m/>
    <m/>
    <n v="0"/>
    <s v="Ingen avgiftsbehandling"/>
    <s v="Nets og vipps august"/>
    <n v="49.52"/>
    <s v="NOK"/>
    <n v="49.52"/>
    <m/>
    <s v="791505.74"/>
  </r>
  <r>
    <n v="1446"/>
    <n v="2025"/>
    <s v="CamScanner 29.08.2025 16.09 (1).pdf"/>
    <d v="2025-08-19T00:00:00"/>
    <m/>
    <x v="40"/>
    <x v="40"/>
    <m/>
    <m/>
    <m/>
    <m/>
    <m/>
    <m/>
    <x v="2"/>
    <x v="2"/>
    <m/>
    <m/>
    <m/>
    <m/>
    <n v="0"/>
    <s v="Ingen avgiftsbehandling"/>
    <s v="CamScanner 29.08.2025 16.09 (1).pdf"/>
    <n v="-360.8"/>
    <s v="NOK"/>
    <n v="-360.8"/>
    <m/>
    <s v="791144.94"/>
  </r>
  <r>
    <n v="1453"/>
    <n v="2025"/>
    <s v="1.pdf"/>
    <d v="2025-08-20T00:00:00"/>
    <m/>
    <x v="40"/>
    <x v="40"/>
    <m/>
    <m/>
    <m/>
    <m/>
    <m/>
    <m/>
    <x v="2"/>
    <x v="2"/>
    <m/>
    <m/>
    <m/>
    <m/>
    <n v="0"/>
    <s v="Ingen avgiftsbehandling"/>
    <s v="1.pdf"/>
    <n v="457"/>
    <s v="NOK"/>
    <n v="457"/>
    <m/>
    <s v="791601.94"/>
  </r>
  <r>
    <n v="1446"/>
    <n v="2025"/>
    <s v="CamScanner 29.08.2025 16.09 (1).pdf"/>
    <d v="2025-08-21T00:00:00"/>
    <m/>
    <x v="40"/>
    <x v="40"/>
    <m/>
    <m/>
    <m/>
    <m/>
    <m/>
    <m/>
    <x v="2"/>
    <x v="2"/>
    <m/>
    <m/>
    <m/>
    <m/>
    <n v="0"/>
    <s v="Ingen avgiftsbehandling"/>
    <s v="CamScanner 29.08.2025 16.09 (1).pdf"/>
    <n v="-486"/>
    <s v="NOK"/>
    <n v="-486"/>
    <m/>
    <s v="791115.94"/>
  </r>
  <r>
    <n v="1446"/>
    <n v="2025"/>
    <s v="CamScanner 29.08.2025 16.09 (1).pdf"/>
    <d v="2025-08-21T00:00:00"/>
    <m/>
    <x v="40"/>
    <x v="40"/>
    <m/>
    <m/>
    <m/>
    <m/>
    <m/>
    <m/>
    <x v="2"/>
    <x v="2"/>
    <m/>
    <m/>
    <m/>
    <m/>
    <n v="0"/>
    <s v="Ingen avgiftsbehandling"/>
    <s v="CamScanner 29.08.2025 16.09 (1).pdf"/>
    <n v="-999.78"/>
    <s v="NOK"/>
    <n v="-999.78"/>
    <m/>
    <s v="790116.16"/>
  </r>
  <r>
    <n v="1446"/>
    <n v="2025"/>
    <s v="CamScanner 29.08.2025 16.09 (1).pdf"/>
    <d v="2025-08-22T00:00:00"/>
    <m/>
    <x v="40"/>
    <x v="40"/>
    <m/>
    <m/>
    <m/>
    <m/>
    <m/>
    <m/>
    <x v="2"/>
    <x v="2"/>
    <m/>
    <m/>
    <m/>
    <m/>
    <n v="0"/>
    <s v="Ingen avgiftsbehandling"/>
    <s v="CamScanner 29.08.2025 16.09 (1).pdf"/>
    <n v="-388.78"/>
    <s v="NOK"/>
    <n v="-388.78"/>
    <m/>
    <s v="789727.38"/>
  </r>
  <r>
    <n v="1446"/>
    <n v="2025"/>
    <s v="CamScanner 29.08.2025 16.09 (1).pdf"/>
    <d v="2025-08-22T00:00:00"/>
    <m/>
    <x v="40"/>
    <x v="40"/>
    <m/>
    <m/>
    <n v="20125"/>
    <s v="Eureca Engros AS"/>
    <m/>
    <m/>
    <x v="2"/>
    <x v="2"/>
    <m/>
    <m/>
    <m/>
    <m/>
    <n v="0"/>
    <s v="Ingen avgiftsbehandling"/>
    <s v="CamScanner 29.08.2025 16.09 (1).pdf"/>
    <n v="-5047.68"/>
    <s v="NOK"/>
    <n v="-5047.68"/>
    <m/>
    <s v="784679.70"/>
  </r>
  <r>
    <n v="1452"/>
    <n v="2025"/>
    <s v="Nets og vipps august"/>
    <d v="2025-08-22T00:00:00"/>
    <m/>
    <x v="40"/>
    <x v="40"/>
    <n v="10075"/>
    <s v="Nets Branch Norway NUF"/>
    <m/>
    <m/>
    <m/>
    <m/>
    <x v="0"/>
    <x v="0"/>
    <m/>
    <m/>
    <m/>
    <m/>
    <n v="0"/>
    <s v="Ingen avgiftsbehandling"/>
    <s v="Nets og vipps august"/>
    <n v="584.35"/>
    <s v="NOK"/>
    <n v="584.35"/>
    <m/>
    <s v="785264.05"/>
  </r>
  <r>
    <n v="1448"/>
    <n v="2025"/>
    <s v="CamScanner 01.09.2025 13.29.pdf"/>
    <d v="2025-08-25T00:00:00"/>
    <m/>
    <x v="40"/>
    <x v="40"/>
    <m/>
    <m/>
    <m/>
    <m/>
    <m/>
    <m/>
    <x v="2"/>
    <x v="2"/>
    <m/>
    <m/>
    <m/>
    <m/>
    <n v="0"/>
    <s v="Ingen avgiftsbehandling"/>
    <s v="CamScanner 01.09.2025 13.29.pdf"/>
    <n v="-350.2"/>
    <s v="NOK"/>
    <n v="-350.2"/>
    <m/>
    <s v="784913.85"/>
  </r>
  <r>
    <n v="1448"/>
    <n v="2025"/>
    <s v="CamScanner 01.09.2025 13.29.pdf"/>
    <d v="2025-08-25T00:00:00"/>
    <m/>
    <x v="40"/>
    <x v="40"/>
    <m/>
    <m/>
    <m/>
    <m/>
    <m/>
    <m/>
    <x v="2"/>
    <x v="2"/>
    <m/>
    <m/>
    <m/>
    <m/>
    <n v="0"/>
    <s v="Ingen avgiftsbehandling"/>
    <s v="CamScanner 01.09.2025 13.29.pdf"/>
    <n v="-91.8"/>
    <s v="NOK"/>
    <n v="-91.8"/>
    <m/>
    <s v="784822.05"/>
  </r>
  <r>
    <n v="1452"/>
    <n v="2025"/>
    <s v="Nets og vipps august"/>
    <d v="2025-08-25T00:00:00"/>
    <m/>
    <x v="40"/>
    <x v="40"/>
    <n v="10075"/>
    <s v="Nets Branch Norway NUF"/>
    <m/>
    <m/>
    <m/>
    <m/>
    <x v="0"/>
    <x v="0"/>
    <m/>
    <m/>
    <m/>
    <m/>
    <n v="0"/>
    <s v="Ingen avgiftsbehandling"/>
    <s v="Nets og vipps august"/>
    <n v="974.57"/>
    <s v="NOK"/>
    <n v="974.57"/>
    <m/>
    <s v="785796.62"/>
  </r>
  <r>
    <n v="500921"/>
    <n v="2025"/>
    <s v="Direkte betaling med ekstern ID TR497655514 er gjennomført og bokført."/>
    <d v="2025-08-27T00:00:00"/>
    <m/>
    <x v="40"/>
    <x v="40"/>
    <m/>
    <m/>
    <n v="20515"/>
    <s v="Sandvika Rørservice AS"/>
    <m/>
    <m/>
    <x v="2"/>
    <x v="2"/>
    <m/>
    <m/>
    <m/>
    <m/>
    <n v="0"/>
    <s v="Ingen avgiftsbehandling"/>
    <s v="Betaling: Esport: Faktura nummer 15279 fra SANDVIKA RØRSERVICE AS. Fakturanr. 15279."/>
    <n v="-41689"/>
    <s v="NOK"/>
    <n v="-41689"/>
    <m/>
    <s v="744107.62"/>
  </r>
  <r>
    <n v="1452"/>
    <n v="2025"/>
    <s v="Nets og vipps august"/>
    <d v="2025-08-27T00:00:00"/>
    <m/>
    <x v="40"/>
    <x v="40"/>
    <n v="10075"/>
    <s v="Nets Branch Norway NUF"/>
    <m/>
    <m/>
    <m/>
    <m/>
    <x v="0"/>
    <x v="0"/>
    <m/>
    <m/>
    <m/>
    <m/>
    <n v="0"/>
    <s v="Ingen avgiftsbehandling"/>
    <s v="Nets og vipps august"/>
    <n v="59.42"/>
    <s v="NOK"/>
    <n v="59.42"/>
    <m/>
    <s v="744167.04"/>
  </r>
  <r>
    <n v="1452"/>
    <n v="2025"/>
    <s v="Nets og vipps august"/>
    <d v="2025-08-27T00:00:00"/>
    <m/>
    <x v="40"/>
    <x v="40"/>
    <n v="10031"/>
    <s v="Vipps AS"/>
    <m/>
    <m/>
    <m/>
    <m/>
    <x v="0"/>
    <x v="0"/>
    <m/>
    <m/>
    <m/>
    <m/>
    <n v="0"/>
    <s v="Ingen avgiftsbehandling"/>
    <s v="Nets og vipps august"/>
    <n v="35.19"/>
    <s v="NOK"/>
    <n v="35.19"/>
    <m/>
    <s v="744202.23"/>
  </r>
  <r>
    <n v="1446"/>
    <n v="2025"/>
    <s v="CamScanner 29.08.2025 16.09 (1).pdf"/>
    <d v="2025-08-28T00:00:00"/>
    <m/>
    <x v="40"/>
    <x v="40"/>
    <m/>
    <m/>
    <m/>
    <m/>
    <m/>
    <m/>
    <x v="2"/>
    <x v="2"/>
    <m/>
    <m/>
    <m/>
    <m/>
    <n v="0"/>
    <s v="Ingen avgiftsbehandling"/>
    <s v="CamScanner 29.08.2025 16.09 (1).pdf"/>
    <n v="-705.38"/>
    <s v="NOK"/>
    <n v="-705.38"/>
    <m/>
    <s v="743496.85"/>
  </r>
  <r>
    <n v="1452"/>
    <n v="2025"/>
    <s v="Nets og vipps august"/>
    <d v="2025-08-28T00:00:00"/>
    <m/>
    <x v="40"/>
    <x v="40"/>
    <m/>
    <m/>
    <m/>
    <m/>
    <m/>
    <m/>
    <x v="0"/>
    <x v="0"/>
    <m/>
    <m/>
    <m/>
    <m/>
    <n v="0"/>
    <s v="Ingen avgiftsbehandling"/>
    <s v="Nets og vipps august"/>
    <n v="1000"/>
    <s v="NOK"/>
    <n v="1000"/>
    <m/>
    <s v="744496.85"/>
  </r>
  <r>
    <n v="500928"/>
    <n v="2025"/>
    <s v="Direkte betaling med ekstern ID TR495129938 er gjennomført og bokført."/>
    <d v="2025-08-29T00:00:00"/>
    <m/>
    <x v="40"/>
    <x v="40"/>
    <m/>
    <m/>
    <n v="20011"/>
    <s v="Telenor Norge AS"/>
    <m/>
    <m/>
    <x v="2"/>
    <x v="2"/>
    <m/>
    <m/>
    <m/>
    <m/>
    <n v="0"/>
    <s v="Ingen avgiftsbehandling"/>
    <s v="Betaling: Faktura nummer 1056321266 fra Telenor Norge AS. Fakturanr. 1056321266."/>
    <n v="-4975"/>
    <s v="NOK"/>
    <n v="-4975"/>
    <m/>
    <s v="739521.85"/>
  </r>
  <r>
    <n v="1449"/>
    <n v="2025"/>
    <s v="3.pdf"/>
    <d v="2025-08-29T00:00:00"/>
    <m/>
    <x v="40"/>
    <x v="40"/>
    <m/>
    <m/>
    <m/>
    <m/>
    <m/>
    <m/>
    <x v="2"/>
    <x v="2"/>
    <m/>
    <m/>
    <m/>
    <m/>
    <n v="0"/>
    <s v="Ingen avgiftsbehandling"/>
    <s v="3.pdf"/>
    <n v="-840"/>
    <s v="NOK"/>
    <n v="-840"/>
    <m/>
    <s v="738681.85"/>
  </r>
  <r>
    <n v="500931"/>
    <n v="2025"/>
    <s v="Direkte betaling med ekstern ID TR493309300 er gjennomført og bokført."/>
    <d v="2025-09-01T00:00:00"/>
    <m/>
    <x v="40"/>
    <x v="40"/>
    <m/>
    <m/>
    <n v="20198"/>
    <s v="Verisure AS"/>
    <m/>
    <m/>
    <x v="2"/>
    <x v="2"/>
    <m/>
    <m/>
    <m/>
    <m/>
    <n v="0"/>
    <s v="Ingen avgiftsbehandling"/>
    <s v="Betaling: Faktura nummer 31780656 fra Verisure AS. Fakturanr. 31780656."/>
    <n v="-988.75"/>
    <s v="NOK"/>
    <n v="-988.75"/>
    <m/>
    <s v="737693.10"/>
  </r>
  <r>
    <n v="1446"/>
    <n v="2025"/>
    <s v="CamScanner 29.08.2025 16.09 (1).pdf"/>
    <d v="2025-09-01T00:00:00"/>
    <m/>
    <x v="40"/>
    <x v="40"/>
    <m/>
    <m/>
    <m/>
    <m/>
    <m/>
    <m/>
    <x v="2"/>
    <x v="2"/>
    <m/>
    <m/>
    <m/>
    <m/>
    <n v="0"/>
    <s v="Ingen avgiftsbehandling"/>
    <s v="CamScanner 29.08.2025 16.09 (1).pdf"/>
    <n v="-29.8"/>
    <s v="NOK"/>
    <n v="-29.8"/>
    <m/>
    <s v="737663.30"/>
  </r>
  <r>
    <n v="1450"/>
    <n v="2025"/>
    <s v="2.pdf"/>
    <d v="2025-09-01T00:00:00"/>
    <m/>
    <x v="40"/>
    <x v="40"/>
    <m/>
    <m/>
    <m/>
    <m/>
    <m/>
    <m/>
    <x v="2"/>
    <x v="2"/>
    <m/>
    <m/>
    <m/>
    <m/>
    <n v="0"/>
    <s v="Ingen avgiftsbehandling"/>
    <s v="2.pdf"/>
    <n v="-649"/>
    <s v="NOK"/>
    <n v="-649"/>
    <m/>
    <s v="737014.30"/>
  </r>
  <r>
    <n v="1451"/>
    <n v="2025"/>
    <s v="1.pdf"/>
    <d v="2025-09-01T00:00:00"/>
    <m/>
    <x v="40"/>
    <x v="40"/>
    <m/>
    <m/>
    <m/>
    <m/>
    <m/>
    <m/>
    <x v="2"/>
    <x v="2"/>
    <m/>
    <m/>
    <m/>
    <m/>
    <n v="0"/>
    <s v="Ingen avgiftsbehandling"/>
    <s v="1.pdf"/>
    <n v="-95.6"/>
    <s v="NOK"/>
    <n v="-95.6"/>
    <m/>
    <s v="736918.70"/>
  </r>
  <r>
    <n v="1542"/>
    <n v="2025"/>
    <s v="kontoreguleringer, vipps, gebyr og rubic"/>
    <d v="2025-09-01T00:00:00"/>
    <m/>
    <x v="40"/>
    <x v="40"/>
    <m/>
    <m/>
    <m/>
    <m/>
    <m/>
    <m/>
    <x v="0"/>
    <x v="0"/>
    <m/>
    <m/>
    <m/>
    <m/>
    <n v="0"/>
    <s v="Ingen avgiftsbehandling"/>
    <s v="kontoreguleringer, vipps, gebyr og rubic"/>
    <n v="-60511"/>
    <s v="NOK"/>
    <n v="-60511"/>
    <m/>
    <s v="676407.70"/>
  </r>
  <r>
    <n v="1796"/>
    <n v="2025"/>
    <m/>
    <d v="2025-09-01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1164.23"/>
    <s v="NOK"/>
    <n v="1164.23"/>
    <m/>
    <s v="677571.93"/>
  </r>
  <r>
    <n v="1808"/>
    <n v="2025"/>
    <s v="Tilhører Jutultreffen"/>
    <d v="2025-09-01T00:00:00"/>
    <m/>
    <x v="40"/>
    <x v="40"/>
    <m/>
    <m/>
    <m/>
    <m/>
    <m/>
    <m/>
    <x v="1"/>
    <x v="1"/>
    <m/>
    <m/>
    <m/>
    <m/>
    <n v="0"/>
    <s v="Ingen avgiftsbehandling"/>
    <s v="Tilhører Jutultreffen"/>
    <n v="3645"/>
    <s v="NOK"/>
    <n v="3645"/>
    <m/>
    <s v="681216.93"/>
  </r>
  <r>
    <n v="1808"/>
    <n v="2025"/>
    <s v="Tilhører Jutultreffen"/>
    <d v="2025-09-01T00:00:00"/>
    <m/>
    <x v="40"/>
    <x v="40"/>
    <m/>
    <m/>
    <m/>
    <m/>
    <m/>
    <m/>
    <x v="1"/>
    <x v="1"/>
    <m/>
    <m/>
    <m/>
    <m/>
    <n v="0"/>
    <s v="Ingen avgiftsbehandling"/>
    <s v="Tilhører Jutultreffen"/>
    <n v="3545"/>
    <s v="NOK"/>
    <n v="3545"/>
    <m/>
    <s v="684761.93"/>
  </r>
  <r>
    <n v="1805"/>
    <n v="2025"/>
    <s v="Tildelingbrev Grender"/>
    <d v="2025-09-02T00:00:00"/>
    <m/>
    <x v="40"/>
    <x v="40"/>
    <m/>
    <m/>
    <m/>
    <m/>
    <m/>
    <m/>
    <x v="2"/>
    <x v="2"/>
    <m/>
    <m/>
    <m/>
    <m/>
    <n v="0"/>
    <s v="Ingen avgiftsbehandling"/>
    <s v="Tildelingbrev Grender"/>
    <n v="180000"/>
    <s v="NOK"/>
    <n v="180000"/>
    <m/>
    <s v="864761.93"/>
  </r>
  <r>
    <n v="1806"/>
    <n v="2025"/>
    <s v="CamScanner 03.10.2025 12.37.pdf"/>
    <d v="2025-09-02T00:00:00"/>
    <m/>
    <x v="40"/>
    <x v="40"/>
    <m/>
    <m/>
    <m/>
    <m/>
    <m/>
    <m/>
    <x v="2"/>
    <x v="2"/>
    <m/>
    <m/>
    <m/>
    <m/>
    <n v="0"/>
    <s v="Ingen avgiftsbehandling"/>
    <s v="CamScanner 03.10.2025 12.37.pdf"/>
    <n v="-119.25"/>
    <s v="NOK"/>
    <n v="-119.25"/>
    <m/>
    <s v="864642.68"/>
  </r>
  <r>
    <n v="1807"/>
    <n v="2025"/>
    <s v="1.pdf"/>
    <d v="2025-09-02T00:00:00"/>
    <m/>
    <x v="40"/>
    <x v="40"/>
    <m/>
    <m/>
    <m/>
    <m/>
    <m/>
    <m/>
    <x v="2"/>
    <x v="2"/>
    <m/>
    <m/>
    <m/>
    <m/>
    <n v="0"/>
    <s v="Ingen avgiftsbehandling"/>
    <s v="1.pdf"/>
    <n v="-649"/>
    <s v="NOK"/>
    <n v="-649"/>
    <m/>
    <s v="863993.68"/>
  </r>
  <r>
    <n v="1796"/>
    <n v="2025"/>
    <m/>
    <d v="2025-09-03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84.19"/>
    <s v="NOK"/>
    <n v="84.19"/>
    <m/>
    <s v="864077.87"/>
  </r>
  <r>
    <n v="1791"/>
    <n v="2025"/>
    <s v="CamScanner 01.10.2025 10.49.pdf"/>
    <d v="2025-09-04T00:00:00"/>
    <m/>
    <x v="40"/>
    <x v="40"/>
    <m/>
    <m/>
    <m/>
    <m/>
    <m/>
    <m/>
    <x v="2"/>
    <x v="2"/>
    <m/>
    <m/>
    <m/>
    <m/>
    <n v="0"/>
    <s v="Ingen avgiftsbehandling"/>
    <s v="CamScanner 01.10.2025 10.49.pdf"/>
    <n v="-1423"/>
    <s v="NOK"/>
    <n v="-1423"/>
    <m/>
    <s v="862654.87"/>
  </r>
  <r>
    <n v="500966"/>
    <n v="2025"/>
    <s v="Direkte betaling med ekstern ID TR501466982 er gjennomført og bokført."/>
    <d v="2025-09-05T00:00:00"/>
    <m/>
    <x v="40"/>
    <x v="40"/>
    <m/>
    <m/>
    <n v="20246"/>
    <s v="Klubben AS"/>
    <m/>
    <m/>
    <x v="2"/>
    <x v="2"/>
    <m/>
    <m/>
    <m/>
    <m/>
    <n v="0"/>
    <s v="Ingen avgiftsbehandling"/>
    <s v="Betaling: 3516963_Faktura_2025-09-01_14.17.51.pdf. Fakturanr. 3516963."/>
    <n v="-3273.03"/>
    <s v="NOK"/>
    <n v="-3273.03"/>
    <m/>
    <s v="859381.84"/>
  </r>
  <r>
    <n v="1791"/>
    <n v="2025"/>
    <s v="CamScanner 01.10.2025 10.49.pdf"/>
    <d v="2025-09-05T00:00:00"/>
    <m/>
    <x v="40"/>
    <x v="40"/>
    <m/>
    <m/>
    <m/>
    <m/>
    <m/>
    <m/>
    <x v="2"/>
    <x v="2"/>
    <m/>
    <m/>
    <m/>
    <m/>
    <n v="0"/>
    <s v="Ingen avgiftsbehandling"/>
    <s v="CamScanner 01.10.2025 10.49.pdf"/>
    <n v="-3663"/>
    <s v="NOK"/>
    <n v="-3663"/>
    <m/>
    <s v="855718.84"/>
  </r>
  <r>
    <n v="1796"/>
    <n v="2025"/>
    <m/>
    <d v="2025-09-05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4149.38"/>
    <s v="NOK"/>
    <n v="4149.38"/>
    <m/>
    <s v="859868.22"/>
  </r>
  <r>
    <n v="1806"/>
    <n v="2025"/>
    <s v="CamScanner 03.10.2025 12.37.pdf"/>
    <d v="2025-09-05T00:00:00"/>
    <m/>
    <x v="40"/>
    <x v="40"/>
    <m/>
    <m/>
    <m/>
    <m/>
    <m/>
    <m/>
    <x v="2"/>
    <x v="2"/>
    <m/>
    <m/>
    <m/>
    <m/>
    <n v="0"/>
    <s v="Ingen avgiftsbehandling"/>
    <s v="CamScanner 03.10.2025 12.37.pdf"/>
    <n v="-90"/>
    <s v="NOK"/>
    <n v="-90"/>
    <m/>
    <s v="859778.22"/>
  </r>
  <r>
    <n v="1791"/>
    <n v="2025"/>
    <s v="CamScanner 01.10.2025 10.49.pdf"/>
    <d v="2025-09-08T00:00:00"/>
    <m/>
    <x v="40"/>
    <x v="40"/>
    <m/>
    <m/>
    <m/>
    <m/>
    <m/>
    <m/>
    <x v="2"/>
    <x v="2"/>
    <m/>
    <m/>
    <m/>
    <m/>
    <n v="0"/>
    <s v="Ingen avgiftsbehandling"/>
    <s v="CamScanner 01.10.2025 10.49.pdf"/>
    <n v="-173.75"/>
    <s v="NOK"/>
    <n v="-173.75"/>
    <m/>
    <s v="859604.47"/>
  </r>
  <r>
    <n v="1791"/>
    <n v="2025"/>
    <s v="CamScanner 01.10.2025 10.49.pdf"/>
    <d v="2025-09-08T00:00:00"/>
    <m/>
    <x v="40"/>
    <x v="40"/>
    <m/>
    <m/>
    <m/>
    <m/>
    <m/>
    <m/>
    <x v="2"/>
    <x v="2"/>
    <m/>
    <m/>
    <m/>
    <m/>
    <n v="0"/>
    <s v="Ingen avgiftsbehandling"/>
    <s v="CamScanner 01.10.2025 10.49.pdf"/>
    <n v="-292"/>
    <s v="NOK"/>
    <n v="-292"/>
    <m/>
    <s v="859312.47"/>
  </r>
  <r>
    <n v="1793"/>
    <n v="2025"/>
    <s v="CamScanner 01.10.2025 10.55.pdf"/>
    <d v="2025-09-08T00:00:00"/>
    <m/>
    <x v="40"/>
    <x v="40"/>
    <m/>
    <m/>
    <m/>
    <m/>
    <m/>
    <m/>
    <x v="2"/>
    <x v="2"/>
    <m/>
    <m/>
    <m/>
    <m/>
    <n v="0"/>
    <s v="Ingen avgiftsbehandling"/>
    <s v="CamScanner 01.10.2025 10.55.pdf"/>
    <n v="-238.85"/>
    <s v="NOK"/>
    <n v="-238.85"/>
    <m/>
    <s v="859073.62"/>
  </r>
  <r>
    <n v="1794"/>
    <n v="2025"/>
    <s v="2.pdf"/>
    <d v="2025-09-08T00:00:00"/>
    <m/>
    <x v="40"/>
    <x v="40"/>
    <m/>
    <m/>
    <m/>
    <m/>
    <m/>
    <m/>
    <x v="2"/>
    <x v="2"/>
    <m/>
    <m/>
    <m/>
    <m/>
    <n v="0"/>
    <s v="Ingen avgiftsbehandling"/>
    <s v="2.pdf"/>
    <n v="-840"/>
    <s v="NOK"/>
    <n v="-840"/>
    <m/>
    <s v="858233.62"/>
  </r>
  <r>
    <n v="1796"/>
    <n v="2025"/>
    <m/>
    <d v="2025-09-08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1064.79"/>
    <s v="NOK"/>
    <n v="1064.79"/>
    <m/>
    <s v="859298.41"/>
  </r>
  <r>
    <n v="1796"/>
    <n v="2025"/>
    <m/>
    <d v="2025-09-08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128.76"/>
    <s v="NOK"/>
    <n v="128.76"/>
    <m/>
    <s v="859427.17"/>
  </r>
  <r>
    <n v="1795"/>
    <n v="2025"/>
    <s v="1.pdf"/>
    <d v="2025-09-09T00:00:00"/>
    <m/>
    <x v="40"/>
    <x v="40"/>
    <m/>
    <m/>
    <m/>
    <m/>
    <m/>
    <m/>
    <x v="2"/>
    <x v="2"/>
    <m/>
    <m/>
    <m/>
    <m/>
    <n v="0"/>
    <s v="Ingen avgiftsbehandling"/>
    <s v="1.pdf"/>
    <n v="-649"/>
    <s v="NOK"/>
    <n v="-649"/>
    <m/>
    <s v="858778.17"/>
  </r>
  <r>
    <n v="1796"/>
    <n v="2025"/>
    <m/>
    <d v="2025-09-15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454.64"/>
    <s v="NOK"/>
    <n v="454.64"/>
    <m/>
    <s v="859232.81"/>
  </r>
  <r>
    <n v="1796"/>
    <n v="2025"/>
    <m/>
    <d v="2025-09-15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69.33"/>
    <s v="NOK"/>
    <n v="69.33"/>
    <m/>
    <s v="859302.14"/>
  </r>
  <r>
    <n v="1791"/>
    <n v="2025"/>
    <s v="CamScanner 01.10.2025 10.49.pdf"/>
    <d v="2025-09-16T00:00:00"/>
    <m/>
    <x v="40"/>
    <x v="40"/>
    <m/>
    <m/>
    <m/>
    <m/>
    <m/>
    <m/>
    <x v="2"/>
    <x v="2"/>
    <m/>
    <m/>
    <m/>
    <m/>
    <n v="0"/>
    <s v="Ingen avgiftsbehandling"/>
    <s v="CamScanner 01.10.2025 10.49.pdf"/>
    <n v="-401.55"/>
    <s v="NOK"/>
    <n v="-401.55"/>
    <m/>
    <s v="858900.59"/>
  </r>
  <r>
    <n v="501000"/>
    <n v="2025"/>
    <s v="Direkte betaling med ekstern ID TR501937829 er gjennomført og bokført."/>
    <d v="2025-09-17T00:00:00"/>
    <m/>
    <x v="40"/>
    <x v="40"/>
    <m/>
    <m/>
    <n v="20247"/>
    <s v="Nansen Elektro AS"/>
    <m/>
    <m/>
    <x v="4"/>
    <x v="4"/>
    <m/>
    <m/>
    <m/>
    <m/>
    <n v="0"/>
    <s v="Ingen avgiftsbehandling"/>
    <s v="Betaling: Grendern. Fakturanr. 14730."/>
    <n v="-72113"/>
    <s v="NOK"/>
    <n v="-72113"/>
    <m/>
    <s v="786787.59"/>
  </r>
  <r>
    <n v="1796"/>
    <n v="2025"/>
    <m/>
    <d v="2025-09-17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113.91"/>
    <s v="NOK"/>
    <n v="113.91"/>
    <m/>
    <s v="786901.50"/>
  </r>
  <r>
    <n v="1791"/>
    <n v="2025"/>
    <s v="CamScanner 01.10.2025 10.49.pdf"/>
    <d v="2025-09-19T00:00:00"/>
    <m/>
    <x v="40"/>
    <x v="40"/>
    <m/>
    <m/>
    <m/>
    <m/>
    <m/>
    <m/>
    <x v="2"/>
    <x v="2"/>
    <m/>
    <m/>
    <m/>
    <m/>
    <n v="0"/>
    <s v="Ingen avgiftsbehandling"/>
    <s v="CamScanner 01.10.2025 10.49.pdf"/>
    <n v="-481.4"/>
    <s v="NOK"/>
    <n v="-481.4"/>
    <m/>
    <s v="786420.10"/>
  </r>
  <r>
    <n v="1792"/>
    <n v="2025"/>
    <s v="Betalt dobbelt"/>
    <d v="2025-09-22T00:00:00"/>
    <m/>
    <x v="40"/>
    <x v="40"/>
    <m/>
    <m/>
    <m/>
    <m/>
    <m/>
    <m/>
    <x v="2"/>
    <x v="2"/>
    <m/>
    <m/>
    <m/>
    <m/>
    <n v="0"/>
    <s v="Ingen avgiftsbehandling"/>
    <s v="Betalt dobbelt"/>
    <n v="3273.03"/>
    <s v="NOK"/>
    <n v="3273.03"/>
    <m/>
    <s v="789693.13"/>
  </r>
  <r>
    <n v="1796"/>
    <n v="2025"/>
    <m/>
    <d v="2025-09-22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1204.7"/>
    <s v="NOK"/>
    <n v="1204.7"/>
    <m/>
    <s v="790897.83"/>
  </r>
  <r>
    <n v="1796"/>
    <n v="2025"/>
    <m/>
    <d v="2025-09-22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24.76"/>
    <s v="NOK"/>
    <n v="24.76"/>
    <m/>
    <s v="790922.59"/>
  </r>
  <r>
    <n v="1796"/>
    <n v="2025"/>
    <m/>
    <d v="2025-09-24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2198.91"/>
    <s v="NOK"/>
    <n v="2198.91"/>
    <m/>
    <s v="793121.50"/>
  </r>
  <r>
    <n v="1791"/>
    <n v="2025"/>
    <s v="CamScanner 01.10.2025 10.49.pdf"/>
    <d v="2025-09-25T00:00:00"/>
    <m/>
    <x v="40"/>
    <x v="40"/>
    <m/>
    <m/>
    <m/>
    <m/>
    <m/>
    <m/>
    <x v="2"/>
    <x v="2"/>
    <m/>
    <m/>
    <m/>
    <m/>
    <n v="0"/>
    <s v="Ingen avgiftsbehandling"/>
    <s v="CamScanner 01.10.2025 10.49.pdf"/>
    <n v="-779.39"/>
    <s v="NOK"/>
    <n v="-779.39"/>
    <m/>
    <s v="792342.11"/>
  </r>
  <r>
    <n v="1796"/>
    <n v="2025"/>
    <m/>
    <d v="2025-09-25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49.52"/>
    <s v="NOK"/>
    <n v="49.52"/>
    <m/>
    <s v="792391.63"/>
  </r>
  <r>
    <n v="501027"/>
    <n v="2025"/>
    <s v="Direkte betaling med ekstern ID TR501937739 er gjennomført og bokført."/>
    <d v="2025-09-26T00:00:00"/>
    <m/>
    <x v="40"/>
    <x v="40"/>
    <m/>
    <m/>
    <n v="20011"/>
    <s v="Telenor Norge AS"/>
    <m/>
    <m/>
    <x v="2"/>
    <x v="2"/>
    <m/>
    <m/>
    <m/>
    <m/>
    <n v="0"/>
    <s v="Ingen avgiftsbehandling"/>
    <s v="Betaling: Faktura nummer 1056335929 fra Telenor Norge AS. Fakturanr. 1056335929."/>
    <n v="-4975"/>
    <s v="NOK"/>
    <n v="-4975"/>
    <m/>
    <s v="787416.63"/>
  </r>
  <r>
    <n v="1791"/>
    <n v="2025"/>
    <s v="CamScanner 01.10.2025 10.49.pdf"/>
    <d v="2025-09-26T00:00:00"/>
    <m/>
    <x v="40"/>
    <x v="40"/>
    <m/>
    <m/>
    <m/>
    <m/>
    <m/>
    <m/>
    <x v="2"/>
    <x v="2"/>
    <m/>
    <m/>
    <m/>
    <m/>
    <n v="0"/>
    <s v="Ingen avgiftsbehandling"/>
    <s v="CamScanner 01.10.2025 10.49.pdf"/>
    <n v="-684.29"/>
    <s v="NOK"/>
    <n v="-684.29"/>
    <m/>
    <s v="786732.34"/>
  </r>
  <r>
    <n v="1796"/>
    <n v="2025"/>
    <m/>
    <d v="2025-09-26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24.76"/>
    <s v="NOK"/>
    <n v="24.76"/>
    <m/>
    <s v="786757.10"/>
  </r>
  <r>
    <n v="1796"/>
    <n v="2025"/>
    <m/>
    <d v="2025-09-29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893.37"/>
    <s v="NOK"/>
    <n v="893.37"/>
    <m/>
    <s v="787650.47"/>
  </r>
  <r>
    <n v="1796"/>
    <n v="2025"/>
    <m/>
    <d v="2025-09-29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225.83"/>
    <s v="NOK"/>
    <n v="225.83"/>
    <m/>
    <s v="787876.30"/>
  </r>
  <r>
    <n v="1796"/>
    <n v="2025"/>
    <m/>
    <d v="2025-09-29T00:00:00"/>
    <m/>
    <x v="40"/>
    <x v="40"/>
    <n v="10031"/>
    <s v="Vipps AS"/>
    <m/>
    <m/>
    <m/>
    <m/>
    <x v="0"/>
    <x v="0"/>
    <m/>
    <m/>
    <m/>
    <m/>
    <n v="0"/>
    <s v="Ingen avgiftsbehandling"/>
    <m/>
    <n v="106.11"/>
    <s v="NOK"/>
    <n v="106.11"/>
    <m/>
    <s v="787982.41"/>
  </r>
  <r>
    <n v="501035"/>
    <n v="2025"/>
    <s v="Direkte betaling med ekstern ID TR501466983 er gjennomført og bokført."/>
    <d v="2025-10-01T00:00:00"/>
    <m/>
    <x v="40"/>
    <x v="40"/>
    <m/>
    <m/>
    <n v="20198"/>
    <s v="Verisure AS"/>
    <m/>
    <m/>
    <x v="2"/>
    <x v="2"/>
    <m/>
    <m/>
    <m/>
    <m/>
    <n v="0"/>
    <s v="Ingen avgiftsbehandling"/>
    <s v="Betaling: Faktura nummer 31975227 fra Verisure AS. Fakturanr. 31975227."/>
    <n v="-988.75"/>
    <s v="NOK"/>
    <n v="-988.75"/>
    <m/>
    <s v="786993.66"/>
  </r>
  <r>
    <n v="1813"/>
    <n v="2025"/>
    <s v="Kontoreguleringer"/>
    <d v="2025-10-01T00:00:00"/>
    <m/>
    <x v="40"/>
    <x v="40"/>
    <m/>
    <m/>
    <m/>
    <m/>
    <m/>
    <m/>
    <x v="0"/>
    <x v="0"/>
    <m/>
    <m/>
    <m/>
    <m/>
    <n v="0"/>
    <s v="Ingen avgiftsbehandling"/>
    <s v="Kontoreguleringer"/>
    <n v="-85784.89"/>
    <s v="NOK"/>
    <n v="-85784.89"/>
    <m/>
    <s v="701208.77"/>
  </r>
  <r>
    <n v="1848"/>
    <n v="2025"/>
    <s v="NETS"/>
    <d v="2025-10-01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161.44999999999999"/>
    <s v="NOK"/>
    <n v="161.44999999999999"/>
    <m/>
    <s v="701370.22"/>
  </r>
  <r>
    <n v="1861"/>
    <n v="2025"/>
    <n v="1929"/>
    <d v="2025-10-01T00:00:00"/>
    <m/>
    <x v="40"/>
    <x v="40"/>
    <n v="10031"/>
    <s v="Vipps AS"/>
    <m/>
    <m/>
    <m/>
    <m/>
    <x v="0"/>
    <x v="0"/>
    <m/>
    <m/>
    <m/>
    <m/>
    <n v="0"/>
    <s v="Ingen avgiftsbehandling"/>
    <n v="1929"/>
    <n v="35.369999999999997"/>
    <s v="NOK"/>
    <n v="35.369999999999997"/>
    <m/>
    <s v="701405.59"/>
  </r>
  <r>
    <n v="2033"/>
    <n v="2025"/>
    <s v="Esport"/>
    <d v="2025-10-01T00:00:00"/>
    <m/>
    <x v="40"/>
    <x v="40"/>
    <m/>
    <m/>
    <m/>
    <m/>
    <m/>
    <m/>
    <x v="2"/>
    <x v="2"/>
    <m/>
    <m/>
    <m/>
    <m/>
    <n v="0"/>
    <s v="Ingen avgiftsbehandling"/>
    <s v="Esport"/>
    <n v="-328.45"/>
    <s v="NOK"/>
    <n v="-328.45"/>
    <m/>
    <s v="701077.14"/>
  </r>
  <r>
    <n v="1848"/>
    <n v="2025"/>
    <s v="NETS"/>
    <d v="2025-10-02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200.07"/>
    <s v="NOK"/>
    <n v="200.07"/>
    <m/>
    <s v="701277.21"/>
  </r>
  <r>
    <n v="2033"/>
    <n v="2025"/>
    <s v="Esport"/>
    <d v="2025-10-02T00:00:00"/>
    <m/>
    <x v="40"/>
    <x v="40"/>
    <m/>
    <m/>
    <m/>
    <m/>
    <m/>
    <m/>
    <x v="2"/>
    <x v="2"/>
    <m/>
    <m/>
    <m/>
    <m/>
    <n v="0"/>
    <s v="Ingen avgiftsbehandling"/>
    <s v="Esport"/>
    <n v="-248.9"/>
    <s v="NOK"/>
    <n v="-248.9"/>
    <m/>
    <s v="701028.31"/>
  </r>
  <r>
    <n v="2033"/>
    <n v="2025"/>
    <s v="Esport"/>
    <d v="2025-10-02T00:00:00"/>
    <m/>
    <x v="40"/>
    <x v="40"/>
    <m/>
    <m/>
    <m/>
    <m/>
    <m/>
    <m/>
    <x v="2"/>
    <x v="2"/>
    <m/>
    <m/>
    <m/>
    <m/>
    <n v="0"/>
    <s v="Ingen avgiftsbehandling"/>
    <s v="Esport"/>
    <n v="-366.15"/>
    <s v="NOK"/>
    <n v="-366.15"/>
    <m/>
    <s v="700662.16"/>
  </r>
  <r>
    <n v="1848"/>
    <n v="2025"/>
    <s v="NETS"/>
    <d v="2025-10-03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39.619999999999997"/>
    <s v="NOK"/>
    <n v="39.619999999999997"/>
    <m/>
    <s v="700701.78"/>
  </r>
  <r>
    <n v="1861"/>
    <n v="2025"/>
    <n v="1929"/>
    <d v="2025-10-03T00:00:00"/>
    <m/>
    <x v="40"/>
    <x v="40"/>
    <n v="10031"/>
    <s v="Vipps AS"/>
    <m/>
    <m/>
    <m/>
    <m/>
    <x v="0"/>
    <x v="0"/>
    <m/>
    <m/>
    <m/>
    <m/>
    <n v="0"/>
    <s v="Ingen avgiftsbehandling"/>
    <n v="1929"/>
    <n v="29.47"/>
    <s v="NOK"/>
    <n v="29.47"/>
    <m/>
    <s v="700731.25"/>
  </r>
  <r>
    <n v="1861"/>
    <n v="2025"/>
    <n v="1929"/>
    <d v="2025-10-03T00:00:00"/>
    <m/>
    <x v="40"/>
    <x v="40"/>
    <m/>
    <m/>
    <m/>
    <m/>
    <m/>
    <m/>
    <x v="0"/>
    <x v="0"/>
    <m/>
    <m/>
    <m/>
    <m/>
    <n v="0"/>
    <s v="Ingen avgiftsbehandling"/>
    <n v="1929"/>
    <n v="-7190"/>
    <s v="NOK"/>
    <n v="-7190"/>
    <m/>
    <s v="693541.25"/>
  </r>
  <r>
    <n v="1848"/>
    <n v="2025"/>
    <s v="NETS"/>
    <d v="2025-10-06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138.66999999999999"/>
    <s v="NOK"/>
    <n v="138.66999999999999"/>
    <m/>
    <s v="693679.92"/>
  </r>
  <r>
    <n v="1848"/>
    <n v="2025"/>
    <s v="NETS"/>
    <d v="2025-10-08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52.99"/>
    <s v="NOK"/>
    <n v="52.99"/>
    <m/>
    <s v="693732.91"/>
  </r>
  <r>
    <n v="2033"/>
    <n v="2025"/>
    <s v="Esport"/>
    <d v="2025-10-08T00:00:00"/>
    <m/>
    <x v="40"/>
    <x v="40"/>
    <m/>
    <m/>
    <m/>
    <m/>
    <m/>
    <m/>
    <x v="2"/>
    <x v="2"/>
    <m/>
    <m/>
    <m/>
    <m/>
    <n v="0"/>
    <s v="Ingen avgiftsbehandling"/>
    <s v="Esport"/>
    <n v="-1034.5"/>
    <s v="NOK"/>
    <n v="-1034.5"/>
    <m/>
    <s v="692698.41"/>
  </r>
  <r>
    <n v="1848"/>
    <n v="2025"/>
    <s v="NETS"/>
    <d v="2025-10-09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24.76"/>
    <s v="NOK"/>
    <n v="24.76"/>
    <m/>
    <s v="692723.17"/>
  </r>
  <r>
    <n v="1861"/>
    <n v="2025"/>
    <n v="1929"/>
    <d v="2025-10-10T00:00:00"/>
    <m/>
    <x v="40"/>
    <x v="40"/>
    <n v="10075"/>
    <s v="Nets Branch Norway NUF"/>
    <m/>
    <m/>
    <m/>
    <m/>
    <x v="0"/>
    <x v="0"/>
    <m/>
    <m/>
    <m/>
    <m/>
    <n v="0"/>
    <s v="Ingen avgiftsbehandling"/>
    <n v="1929"/>
    <n v="49.52"/>
    <s v="NOK"/>
    <n v="49.52"/>
    <m/>
    <s v="692772.69"/>
  </r>
  <r>
    <n v="2033"/>
    <n v="2025"/>
    <s v="Esport"/>
    <d v="2025-10-10T00:00:00"/>
    <m/>
    <x v="40"/>
    <x v="40"/>
    <m/>
    <m/>
    <m/>
    <m/>
    <m/>
    <m/>
    <x v="2"/>
    <x v="2"/>
    <m/>
    <m/>
    <m/>
    <m/>
    <n v="0"/>
    <s v="Ingen avgiftsbehandling"/>
    <s v="Esport"/>
    <n v="-958.9"/>
    <s v="NOK"/>
    <n v="-958.9"/>
    <m/>
    <s v="691813.79"/>
  </r>
  <r>
    <n v="2033"/>
    <n v="2025"/>
    <s v="Esport"/>
    <d v="2025-10-10T00:00:00"/>
    <m/>
    <x v="40"/>
    <x v="40"/>
    <m/>
    <m/>
    <m/>
    <m/>
    <m/>
    <m/>
    <x v="2"/>
    <x v="2"/>
    <m/>
    <m/>
    <m/>
    <m/>
    <n v="0"/>
    <s v="Ingen avgiftsbehandling"/>
    <s v="Esport"/>
    <n v="-1241.7"/>
    <s v="NOK"/>
    <n v="-1241.7"/>
    <m/>
    <s v="690572.09"/>
  </r>
  <r>
    <n v="1905"/>
    <n v="2025"/>
    <n v="1929"/>
    <d v="2025-10-13T00:00:00"/>
    <m/>
    <x v="40"/>
    <x v="40"/>
    <n v="10075"/>
    <s v="Nets Branch Norway NUF"/>
    <m/>
    <m/>
    <m/>
    <m/>
    <x v="0"/>
    <x v="0"/>
    <m/>
    <m/>
    <m/>
    <m/>
    <n v="0"/>
    <s v="Ingen avgiftsbehandling"/>
    <n v="1929"/>
    <n v="2055.2800000000002"/>
    <s v="NOK"/>
    <n v="2055.2800000000002"/>
    <m/>
    <s v="692627.37"/>
  </r>
  <r>
    <n v="1905"/>
    <n v="2025"/>
    <n v="1929"/>
    <d v="2025-10-13T00:00:00"/>
    <m/>
    <x v="40"/>
    <x v="40"/>
    <n v="10075"/>
    <s v="Nets Branch Norway NUF"/>
    <m/>
    <m/>
    <m/>
    <m/>
    <x v="0"/>
    <x v="0"/>
    <m/>
    <m/>
    <m/>
    <m/>
    <n v="0"/>
    <s v="Ingen avgiftsbehandling"/>
    <n v="1929"/>
    <n v="1142.19"/>
    <s v="NOK"/>
    <n v="1142.19"/>
    <m/>
    <s v="693769.56"/>
  </r>
  <r>
    <n v="1905"/>
    <n v="2025"/>
    <n v="1929"/>
    <d v="2025-10-13T00:00:00"/>
    <m/>
    <x v="40"/>
    <x v="40"/>
    <n v="10031"/>
    <s v="Vipps AS"/>
    <m/>
    <m/>
    <m/>
    <m/>
    <x v="0"/>
    <x v="0"/>
    <m/>
    <m/>
    <m/>
    <m/>
    <n v="0"/>
    <s v="Ingen avgiftsbehandling"/>
    <n v="1929"/>
    <n v="282.95"/>
    <s v="NOK"/>
    <n v="282.95"/>
    <m/>
    <s v="694052.51"/>
  </r>
  <r>
    <n v="1905"/>
    <n v="2025"/>
    <n v="1929"/>
    <d v="2025-10-15T00:00:00"/>
    <m/>
    <x v="40"/>
    <x v="40"/>
    <n v="10075"/>
    <s v="Nets Branch Norway NUF"/>
    <m/>
    <m/>
    <m/>
    <m/>
    <x v="0"/>
    <x v="0"/>
    <m/>
    <m/>
    <m/>
    <m/>
    <n v="0"/>
    <s v="Ingen avgiftsbehandling"/>
    <n v="1929"/>
    <n v="71.319999999999993"/>
    <s v="NOK"/>
    <n v="71.319999999999993"/>
    <m/>
    <s v="694123.83"/>
  </r>
  <r>
    <n v="1905"/>
    <n v="2025"/>
    <n v="1929"/>
    <d v="2025-10-17T00:00:00"/>
    <m/>
    <x v="40"/>
    <x v="40"/>
    <n v="10075"/>
    <s v="Nets Branch Norway NUF"/>
    <m/>
    <m/>
    <m/>
    <m/>
    <x v="0"/>
    <x v="0"/>
    <m/>
    <m/>
    <m/>
    <m/>
    <n v="0"/>
    <s v="Ingen avgiftsbehandling"/>
    <n v="1929"/>
    <n v="24.76"/>
    <s v="NOK"/>
    <n v="24.76"/>
    <m/>
    <s v="694148.59"/>
  </r>
  <r>
    <n v="2033"/>
    <n v="2025"/>
    <s v="Esport"/>
    <d v="2025-10-17T00:00:00"/>
    <m/>
    <x v="40"/>
    <x v="40"/>
    <m/>
    <m/>
    <m/>
    <m/>
    <m/>
    <m/>
    <x v="2"/>
    <x v="2"/>
    <m/>
    <m/>
    <m/>
    <m/>
    <n v="0"/>
    <s v="Ingen avgiftsbehandling"/>
    <s v="Esport"/>
    <n v="-540.5"/>
    <s v="NOK"/>
    <n v="-540.5"/>
    <m/>
    <s v="693608.09"/>
  </r>
  <r>
    <n v="1972"/>
    <n v="2025"/>
    <s v="Nets"/>
    <d v="2025-10-20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2290.0300000000002"/>
    <s v="NOK"/>
    <n v="2290.0300000000002"/>
    <m/>
    <s v="695898.12"/>
  </r>
  <r>
    <n v="1972"/>
    <n v="2025"/>
    <s v="Nets"/>
    <d v="2025-10-20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1216.3499999999999"/>
    <s v="NOK"/>
    <n v="1216.3499999999999"/>
    <m/>
    <s v="697114.47"/>
  </r>
  <r>
    <n v="1973"/>
    <n v="2025"/>
    <s v="Vipps"/>
    <d v="2025-10-20T00:00:00"/>
    <m/>
    <x v="40"/>
    <x v="40"/>
    <n v="10031"/>
    <s v="Vipps AS"/>
    <m/>
    <m/>
    <m/>
    <m/>
    <x v="0"/>
    <x v="0"/>
    <m/>
    <m/>
    <m/>
    <m/>
    <n v="0"/>
    <s v="Ingen avgiftsbehandling"/>
    <s v="Vipps"/>
    <n v="281.97000000000003"/>
    <s v="NOK"/>
    <n v="281.97000000000003"/>
    <m/>
    <s v="697396.44"/>
  </r>
  <r>
    <n v="1973"/>
    <n v="2025"/>
    <s v="Vipps"/>
    <d v="2025-10-20T00:00:00"/>
    <m/>
    <x v="40"/>
    <x v="40"/>
    <n v="10031"/>
    <s v="Vipps AS"/>
    <m/>
    <m/>
    <m/>
    <m/>
    <x v="0"/>
    <x v="0"/>
    <m/>
    <m/>
    <m/>
    <m/>
    <n v="0"/>
    <s v="Ingen avgiftsbehandling"/>
    <s v="Vipps"/>
    <n v="189.62"/>
    <s v="NOK"/>
    <n v="189.62"/>
    <m/>
    <s v="697586.06"/>
  </r>
  <r>
    <n v="2033"/>
    <n v="2025"/>
    <s v="Esport"/>
    <d v="2025-10-21T00:00:00"/>
    <m/>
    <x v="40"/>
    <x v="40"/>
    <m/>
    <m/>
    <m/>
    <m/>
    <m/>
    <m/>
    <x v="2"/>
    <x v="2"/>
    <m/>
    <m/>
    <m/>
    <m/>
    <n v="0"/>
    <s v="Ingen avgiftsbehandling"/>
    <s v="Esport"/>
    <n v="-175"/>
    <s v="NOK"/>
    <n v="-175"/>
    <m/>
    <s v="697411.06"/>
  </r>
  <r>
    <n v="1972"/>
    <n v="2025"/>
    <s v="Nets"/>
    <d v="2025-10-22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24.76"/>
    <s v="NOK"/>
    <n v="24.76"/>
    <m/>
    <s v="697435.82"/>
  </r>
  <r>
    <n v="1973"/>
    <n v="2025"/>
    <s v="Vipps"/>
    <d v="2025-10-22T00:00:00"/>
    <m/>
    <x v="40"/>
    <x v="40"/>
    <n v="10031"/>
    <s v="Vipps AS"/>
    <m/>
    <m/>
    <m/>
    <m/>
    <x v="0"/>
    <x v="0"/>
    <m/>
    <m/>
    <m/>
    <m/>
    <n v="0"/>
    <s v="Ingen avgiftsbehandling"/>
    <s v="Vipps"/>
    <n v="59.93"/>
    <s v="NOK"/>
    <n v="59.93"/>
    <m/>
    <s v="697495.75"/>
  </r>
  <r>
    <n v="2033"/>
    <n v="2025"/>
    <s v="Esport"/>
    <d v="2025-10-23T00:00:00"/>
    <m/>
    <x v="40"/>
    <x v="40"/>
    <m/>
    <m/>
    <m/>
    <m/>
    <m/>
    <m/>
    <x v="2"/>
    <x v="2"/>
    <m/>
    <m/>
    <m/>
    <m/>
    <n v="0"/>
    <s v="Ingen avgiftsbehandling"/>
    <s v="Esport"/>
    <n v="-371"/>
    <s v="NOK"/>
    <n v="-371"/>
    <m/>
    <s v="697124.75"/>
  </r>
  <r>
    <n v="2033"/>
    <n v="2025"/>
    <s v="Esport"/>
    <d v="2025-10-23T00:00:00"/>
    <m/>
    <x v="40"/>
    <x v="40"/>
    <m/>
    <m/>
    <m/>
    <m/>
    <m/>
    <m/>
    <x v="2"/>
    <x v="2"/>
    <m/>
    <m/>
    <m/>
    <m/>
    <n v="0"/>
    <s v="Ingen avgiftsbehandling"/>
    <s v="Esport"/>
    <n v="-371"/>
    <s v="NOK"/>
    <n v="-371"/>
    <m/>
    <s v="696753.75"/>
  </r>
  <r>
    <n v="1979"/>
    <n v="2025"/>
    <s v="Innkommende betaling502598004.pdf"/>
    <d v="2025-10-24T00:00:00"/>
    <m/>
    <x v="40"/>
    <x v="40"/>
    <n v="10030"/>
    <s v="Stripe innbetalinger"/>
    <m/>
    <m/>
    <m/>
    <m/>
    <x v="0"/>
    <x v="0"/>
    <m/>
    <m/>
    <m/>
    <m/>
    <n v="0"/>
    <s v="Ingen avgiftsbehandling"/>
    <s v="Innkommende betaling502598004.pdf"/>
    <n v="75232"/>
    <s v="NOK"/>
    <n v="75232"/>
    <m/>
    <s v="771985.75"/>
  </r>
  <r>
    <n v="2033"/>
    <n v="2025"/>
    <s v="Esport"/>
    <d v="2025-10-24T00:00:00"/>
    <m/>
    <x v="40"/>
    <x v="40"/>
    <m/>
    <m/>
    <m/>
    <m/>
    <m/>
    <m/>
    <x v="2"/>
    <x v="2"/>
    <m/>
    <m/>
    <m/>
    <m/>
    <n v="0"/>
    <s v="Ingen avgiftsbehandling"/>
    <s v="Esport"/>
    <n v="-59.8"/>
    <s v="NOK"/>
    <n v="-59.8"/>
    <m/>
    <s v="771925.95"/>
  </r>
  <r>
    <n v="1972"/>
    <n v="2025"/>
    <s v="Nets"/>
    <d v="2025-10-27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1253.97"/>
    <s v="NOK"/>
    <n v="1253.97"/>
    <m/>
    <s v="773179.92"/>
  </r>
  <r>
    <n v="1973"/>
    <n v="2025"/>
    <s v="Vipps"/>
    <d v="2025-10-27T00:00:00"/>
    <m/>
    <x v="40"/>
    <x v="40"/>
    <n v="10031"/>
    <s v="Vipps AS"/>
    <m/>
    <m/>
    <m/>
    <m/>
    <x v="0"/>
    <x v="0"/>
    <m/>
    <m/>
    <m/>
    <m/>
    <n v="0"/>
    <s v="Ingen avgiftsbehandling"/>
    <s v="Vipps"/>
    <n v="346.82"/>
    <s v="NOK"/>
    <n v="346.82"/>
    <m/>
    <s v="773526.74"/>
  </r>
  <r>
    <n v="1973"/>
    <n v="2025"/>
    <s v="Vipps"/>
    <d v="2025-10-27T00:00:00"/>
    <m/>
    <x v="40"/>
    <x v="40"/>
    <n v="10075"/>
    <s v="Nets Branch Norway NUF"/>
    <m/>
    <m/>
    <m/>
    <m/>
    <x v="0"/>
    <x v="0"/>
    <m/>
    <m/>
    <m/>
    <m/>
    <n v="0"/>
    <s v="Ingen avgiftsbehandling"/>
    <s v="Vipps"/>
    <n v="142.63999999999999"/>
    <s v="NOK"/>
    <n v="142.63999999999999"/>
    <m/>
    <s v="773669.38"/>
  </r>
  <r>
    <n v="2034"/>
    <n v="2025"/>
    <s v="1.pdf"/>
    <d v="2025-10-27T00:00:00"/>
    <m/>
    <x v="40"/>
    <x v="40"/>
    <m/>
    <m/>
    <m/>
    <m/>
    <m/>
    <m/>
    <x v="2"/>
    <x v="2"/>
    <m/>
    <m/>
    <m/>
    <m/>
    <n v="0"/>
    <s v="Ingen avgiftsbehandling"/>
    <s v="1.pdf"/>
    <n v="-659"/>
    <s v="NOK"/>
    <n v="-659"/>
    <m/>
    <s v="773010.38"/>
  </r>
  <r>
    <n v="2035"/>
    <n v="2025"/>
    <n v="1929"/>
    <d v="2025-10-28T00:00:00"/>
    <m/>
    <x v="40"/>
    <x v="40"/>
    <n v="10031"/>
    <s v="Vipps AS"/>
    <m/>
    <m/>
    <m/>
    <m/>
    <x v="0"/>
    <x v="0"/>
    <m/>
    <m/>
    <m/>
    <m/>
    <n v="0"/>
    <s v="Ingen avgiftsbehandling"/>
    <n v="1929"/>
    <n v="24.56"/>
    <s v="NOK"/>
    <n v="24.56"/>
    <m/>
    <s v="773034.94"/>
  </r>
  <r>
    <n v="2035"/>
    <n v="2025"/>
    <n v="1929"/>
    <d v="2025-10-28T00:00:00"/>
    <m/>
    <x v="40"/>
    <x v="40"/>
    <n v="10031"/>
    <s v="Vipps AS"/>
    <m/>
    <m/>
    <m/>
    <m/>
    <x v="0"/>
    <x v="0"/>
    <m/>
    <m/>
    <m/>
    <m/>
    <n v="0"/>
    <s v="Ingen avgiftsbehandling"/>
    <n v="1929"/>
    <n v="59.93"/>
    <s v="NOK"/>
    <n v="59.93"/>
    <m/>
    <s v="773094.87"/>
  </r>
  <r>
    <n v="2035"/>
    <n v="2025"/>
    <n v="1929"/>
    <d v="2025-10-28T00:00:00"/>
    <m/>
    <x v="40"/>
    <x v="40"/>
    <n v="10075"/>
    <s v="Nets Branch Norway NUF"/>
    <m/>
    <m/>
    <m/>
    <m/>
    <x v="0"/>
    <x v="0"/>
    <m/>
    <m/>
    <m/>
    <m/>
    <n v="0"/>
    <s v="Ingen avgiftsbehandling"/>
    <n v="1929"/>
    <n v="96.08"/>
    <s v="NOK"/>
    <n v="96.08"/>
    <m/>
    <s v="773190.95"/>
  </r>
  <r>
    <n v="2035"/>
    <n v="2025"/>
    <n v="1929"/>
    <d v="2025-10-28T00:00:00"/>
    <m/>
    <x v="40"/>
    <x v="40"/>
    <n v="10075"/>
    <s v="Nets Branch Norway NUF"/>
    <m/>
    <m/>
    <m/>
    <m/>
    <x v="0"/>
    <x v="0"/>
    <m/>
    <m/>
    <m/>
    <m/>
    <n v="0"/>
    <s v="Ingen avgiftsbehandling"/>
    <n v="1929"/>
    <n v="49.52"/>
    <s v="NOK"/>
    <n v="49.52"/>
    <m/>
    <s v="773240.47"/>
  </r>
  <r>
    <n v="2035"/>
    <n v="2025"/>
    <n v="1929"/>
    <d v="2025-10-28T00:00:00"/>
    <m/>
    <x v="40"/>
    <x v="40"/>
    <n v="10075"/>
    <s v="Nets Branch Norway NUF"/>
    <m/>
    <m/>
    <m/>
    <m/>
    <x v="0"/>
    <x v="0"/>
    <m/>
    <m/>
    <m/>
    <m/>
    <n v="0"/>
    <s v="Ingen avgiftsbehandling"/>
    <n v="1929"/>
    <n v="49.52"/>
    <s v="NOK"/>
    <n v="49.52"/>
    <m/>
    <s v="773289.99"/>
  </r>
  <r>
    <n v="501136"/>
    <n v="2025"/>
    <s v="Direkte betaling med ekstern ID TR513488240 er gjennomført og bokført."/>
    <d v="2025-10-29T00:00:00"/>
    <m/>
    <x v="40"/>
    <x v="40"/>
    <m/>
    <m/>
    <n v="20011"/>
    <s v="Telenor Norge AS"/>
    <m/>
    <m/>
    <x v="2"/>
    <x v="2"/>
    <m/>
    <m/>
    <m/>
    <m/>
    <n v="0"/>
    <s v="Ingen avgiftsbehandling"/>
    <s v="Betaling: Faktura nummer 1056347442 fra Telenor Norge AS. Fakturanr. 1056347442."/>
    <n v="-4975"/>
    <s v="NOK"/>
    <n v="-4975"/>
    <m/>
    <s v="768314.99"/>
  </r>
  <r>
    <n v="2033"/>
    <n v="2025"/>
    <s v="Esport"/>
    <d v="2025-10-29T00:00:00"/>
    <m/>
    <x v="40"/>
    <x v="40"/>
    <m/>
    <m/>
    <m/>
    <m/>
    <m/>
    <m/>
    <x v="2"/>
    <x v="2"/>
    <m/>
    <m/>
    <m/>
    <m/>
    <n v="0"/>
    <s v="Ingen avgiftsbehandling"/>
    <s v="Esport"/>
    <n v="-1120"/>
    <s v="NOK"/>
    <n v="-1120"/>
    <m/>
    <s v="767194.99"/>
  </r>
  <r>
    <n v="2033"/>
    <n v="2025"/>
    <s v="Esport"/>
    <d v="2025-10-29T00:00:00"/>
    <m/>
    <x v="40"/>
    <x v="40"/>
    <m/>
    <m/>
    <m/>
    <m/>
    <m/>
    <m/>
    <x v="2"/>
    <x v="2"/>
    <m/>
    <m/>
    <m/>
    <m/>
    <n v="0"/>
    <s v="Ingen avgiftsbehandling"/>
    <s v="Esport"/>
    <n v="-615"/>
    <s v="NOK"/>
    <n v="-615"/>
    <m/>
    <s v="766579.99"/>
  </r>
  <r>
    <n v="2033"/>
    <n v="2025"/>
    <s v="Esport"/>
    <d v="2025-10-31T00:00:00"/>
    <m/>
    <x v="40"/>
    <x v="40"/>
    <m/>
    <m/>
    <m/>
    <m/>
    <m/>
    <m/>
    <x v="2"/>
    <x v="2"/>
    <m/>
    <m/>
    <m/>
    <m/>
    <n v="0"/>
    <s v="Ingen avgiftsbehandling"/>
    <s v="Esport"/>
    <n v="-1680.61"/>
    <s v="NOK"/>
    <n v="-1680.61"/>
    <m/>
    <s v="764899.38"/>
  </r>
  <r>
    <n v="501185"/>
    <n v="2025"/>
    <s v="Direkte betaling med ekstern ID TR510729332 er gjennomført og bokført."/>
    <d v="2025-11-03T00:00:00"/>
    <m/>
    <x v="40"/>
    <x v="40"/>
    <m/>
    <m/>
    <n v="20198"/>
    <s v="Verisure AS"/>
    <m/>
    <m/>
    <x v="2"/>
    <x v="2"/>
    <m/>
    <m/>
    <m/>
    <m/>
    <n v="0"/>
    <s v="Ingen avgiftsbehandling"/>
    <s v="Betaling: Faktura nummer 32165718 fra Verisure AS. Fakturanr. 32165718."/>
    <n v="-988.75"/>
    <s v="NOK"/>
    <n v="-988.75"/>
    <m/>
    <s v="763910.63"/>
  </r>
  <r>
    <n v="2101"/>
    <n v="2025"/>
    <m/>
    <d v="2025-11-03T00:00:00"/>
    <m/>
    <x v="40"/>
    <x v="40"/>
    <m/>
    <m/>
    <m/>
    <m/>
    <m/>
    <m/>
    <x v="0"/>
    <x v="0"/>
    <m/>
    <m/>
    <m/>
    <m/>
    <n v="0"/>
    <s v="Ingen avgiftsbehandling"/>
    <m/>
    <n v="-101962.37"/>
    <s v="NOK"/>
    <n v="-101962.37"/>
    <m/>
    <s v="661948.26"/>
  </r>
  <r>
    <n v="2106"/>
    <n v="2025"/>
    <m/>
    <d v="2025-11-03T00:00:00"/>
    <m/>
    <x v="40"/>
    <x v="40"/>
    <n v="10031"/>
    <s v="Vipps AS"/>
    <m/>
    <m/>
    <m/>
    <m/>
    <x v="0"/>
    <x v="0"/>
    <m/>
    <m/>
    <m/>
    <m/>
    <n v="0"/>
    <s v="Ingen avgiftsbehandling"/>
    <s v="Vipps"/>
    <n v="152.28"/>
    <s v="NOK"/>
    <n v="152.28"/>
    <m/>
    <s v="662100.54"/>
  </r>
  <r>
    <n v="2106"/>
    <n v="2025"/>
    <m/>
    <d v="2025-11-03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1293.31"/>
    <s v="NOK"/>
    <n v="1293.31"/>
    <m/>
    <s v="663393.85"/>
  </r>
  <r>
    <n v="2106"/>
    <n v="2025"/>
    <m/>
    <d v="2025-11-03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165.41"/>
    <s v="NOK"/>
    <n v="165.41"/>
    <m/>
    <s v="663559.26"/>
  </r>
  <r>
    <n v="2106"/>
    <n v="2025"/>
    <m/>
    <d v="2025-11-04T00:00:00"/>
    <m/>
    <x v="40"/>
    <x v="40"/>
    <n v="10031"/>
    <s v="Vipps AS"/>
    <m/>
    <m/>
    <m/>
    <m/>
    <x v="0"/>
    <x v="0"/>
    <m/>
    <m/>
    <m/>
    <m/>
    <n v="0"/>
    <s v="Ingen avgiftsbehandling"/>
    <s v="Vipps"/>
    <n v="154.25"/>
    <s v="NOK"/>
    <n v="154.25"/>
    <m/>
    <s v="663713.51"/>
  </r>
  <r>
    <n v="2106"/>
    <n v="2025"/>
    <m/>
    <d v="2025-11-05T00:00:00"/>
    <m/>
    <x v="40"/>
    <x v="40"/>
    <n v="10031"/>
    <s v="Vipps AS"/>
    <m/>
    <m/>
    <m/>
    <m/>
    <x v="0"/>
    <x v="0"/>
    <m/>
    <m/>
    <m/>
    <m/>
    <n v="0"/>
    <s v="Ingen avgiftsbehandling"/>
    <s v="Vipps"/>
    <n v="29.47"/>
    <s v="NOK"/>
    <n v="29.47"/>
    <m/>
    <s v="663742.98"/>
  </r>
  <r>
    <n v="2106"/>
    <n v="2025"/>
    <m/>
    <d v="2025-11-05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134.71"/>
    <s v="NOK"/>
    <n v="134.71"/>
    <m/>
    <s v="663877.69"/>
  </r>
  <r>
    <n v="2106"/>
    <n v="2025"/>
    <m/>
    <d v="2025-11-06T00:00:00"/>
    <m/>
    <x v="40"/>
    <x v="40"/>
    <n v="10031"/>
    <s v="Vipps AS"/>
    <m/>
    <m/>
    <m/>
    <m/>
    <x v="0"/>
    <x v="0"/>
    <m/>
    <m/>
    <m/>
    <m/>
    <n v="0"/>
    <s v="Ingen avgiftsbehandling"/>
    <s v="Vipps"/>
    <n v="24.56"/>
    <s v="NOK"/>
    <n v="24.56"/>
    <m/>
    <s v="663902.25"/>
  </r>
  <r>
    <n v="2331"/>
    <n v="2025"/>
    <s v="CamScanner 10.12.2025 08.52.pdf"/>
    <d v="2025-11-06T00:00:00"/>
    <m/>
    <x v="40"/>
    <x v="40"/>
    <m/>
    <m/>
    <m/>
    <m/>
    <m/>
    <m/>
    <x v="2"/>
    <x v="2"/>
    <m/>
    <m/>
    <m/>
    <m/>
    <n v="0"/>
    <s v="Ingen avgiftsbehandling"/>
    <s v="CamScanner 10.12.2025 08.52.pdf"/>
    <n v="-520.65"/>
    <s v="NOK"/>
    <n v="-520.65"/>
    <m/>
    <s v="663381.60"/>
  </r>
  <r>
    <n v="2106"/>
    <n v="2025"/>
    <m/>
    <d v="2025-11-07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22.71"/>
    <s v="NOK"/>
    <n v="22.71"/>
    <m/>
    <s v="663404.31"/>
  </r>
  <r>
    <n v="2101"/>
    <n v="2025"/>
    <m/>
    <d v="2025-11-10T00:00:00"/>
    <m/>
    <x v="40"/>
    <x v="40"/>
    <m/>
    <m/>
    <m/>
    <m/>
    <m/>
    <m/>
    <x v="0"/>
    <x v="0"/>
    <m/>
    <m/>
    <m/>
    <m/>
    <n v="0"/>
    <s v="Ingen avgiftsbehandling"/>
    <m/>
    <n v="-4142"/>
    <s v="NOK"/>
    <n v="-4142"/>
    <m/>
    <s v="659262.31"/>
  </r>
  <r>
    <n v="2106"/>
    <n v="2025"/>
    <m/>
    <d v="2025-11-10T00:00:00"/>
    <m/>
    <x v="40"/>
    <x v="40"/>
    <n v="10031"/>
    <s v="Vipps AS"/>
    <m/>
    <m/>
    <m/>
    <m/>
    <x v="0"/>
    <x v="0"/>
    <m/>
    <m/>
    <m/>
    <m/>
    <n v="0"/>
    <s v="Ingen avgiftsbehandling"/>
    <s v="Vipps"/>
    <n v="409.67"/>
    <s v="NOK"/>
    <n v="409.67"/>
    <m/>
    <s v="659671.98"/>
  </r>
  <r>
    <n v="2106"/>
    <n v="2025"/>
    <m/>
    <d v="2025-11-10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844.89"/>
    <s v="NOK"/>
    <n v="844.89"/>
    <m/>
    <s v="660516.87"/>
  </r>
  <r>
    <n v="2106"/>
    <n v="2025"/>
    <m/>
    <d v="2025-11-10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168.38"/>
    <s v="NOK"/>
    <n v="168.38"/>
    <m/>
    <s v="660685.25"/>
  </r>
  <r>
    <n v="2106"/>
    <n v="2025"/>
    <m/>
    <d v="2025-11-11T00:00:00"/>
    <m/>
    <x v="40"/>
    <x v="40"/>
    <n v="10031"/>
    <s v="Vipps AS"/>
    <m/>
    <m/>
    <m/>
    <m/>
    <x v="0"/>
    <x v="0"/>
    <m/>
    <m/>
    <m/>
    <m/>
    <n v="0"/>
    <s v="Ingen avgiftsbehandling"/>
    <s v="Vipps"/>
    <n v="45.19"/>
    <s v="NOK"/>
    <n v="45.19"/>
    <m/>
    <s v="660730.44"/>
  </r>
  <r>
    <n v="2106"/>
    <n v="2025"/>
    <m/>
    <d v="2025-11-12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54.48"/>
    <s v="NOK"/>
    <n v="54.48"/>
    <m/>
    <s v="660784.92"/>
  </r>
  <r>
    <n v="2319"/>
    <n v="2025"/>
    <s v="Esport kvitteringer"/>
    <d v="2025-11-13T00:00:00"/>
    <m/>
    <x v="40"/>
    <x v="40"/>
    <m/>
    <m/>
    <m/>
    <m/>
    <m/>
    <m/>
    <x v="2"/>
    <x v="2"/>
    <m/>
    <m/>
    <m/>
    <m/>
    <n v="0"/>
    <s v="Ingen avgiftsbehandling"/>
    <s v="Esport kvitteringer"/>
    <n v="-629.6"/>
    <s v="NOK"/>
    <n v="-629.6"/>
    <m/>
    <s v="660155.32"/>
  </r>
  <r>
    <n v="2319"/>
    <n v="2025"/>
    <s v="Esport kvitteringer"/>
    <d v="2025-11-13T00:00:00"/>
    <m/>
    <x v="40"/>
    <x v="40"/>
    <m/>
    <m/>
    <m/>
    <m/>
    <m/>
    <m/>
    <x v="2"/>
    <x v="2"/>
    <m/>
    <m/>
    <m/>
    <m/>
    <n v="0"/>
    <s v="Ingen avgiftsbehandling"/>
    <s v="Esport kvitteringer"/>
    <n v="-310.85000000000002"/>
    <s v="NOK"/>
    <n v="-310.85000000000002"/>
    <m/>
    <s v="659844.47"/>
  </r>
  <r>
    <n v="2319"/>
    <n v="2025"/>
    <s v="Esport kvitteringer"/>
    <d v="2025-11-13T00:00:00"/>
    <m/>
    <x v="40"/>
    <x v="40"/>
    <m/>
    <m/>
    <m/>
    <m/>
    <m/>
    <m/>
    <x v="2"/>
    <x v="2"/>
    <m/>
    <m/>
    <m/>
    <m/>
    <n v="0"/>
    <s v="Ingen avgiftsbehandling"/>
    <s v="Esport kvitteringer"/>
    <n v="-199"/>
    <s v="NOK"/>
    <n v="-199"/>
    <m/>
    <s v="659645.47"/>
  </r>
  <r>
    <n v="2319"/>
    <n v="2025"/>
    <s v="Esport kvitteringer"/>
    <d v="2025-11-13T00:00:00"/>
    <m/>
    <x v="40"/>
    <x v="40"/>
    <m/>
    <m/>
    <m/>
    <m/>
    <m/>
    <m/>
    <x v="2"/>
    <x v="2"/>
    <m/>
    <m/>
    <m/>
    <m/>
    <n v="0"/>
    <s v="Ingen avgiftsbehandling"/>
    <s v="Esport kvitteringer"/>
    <n v="-193.4"/>
    <s v="NOK"/>
    <n v="-193.4"/>
    <m/>
    <s v="659452.07"/>
  </r>
  <r>
    <n v="2319"/>
    <n v="2025"/>
    <s v="Esport kvitteringer"/>
    <d v="2025-11-13T00:00:00"/>
    <m/>
    <x v="40"/>
    <x v="40"/>
    <m/>
    <m/>
    <m/>
    <m/>
    <m/>
    <m/>
    <x v="2"/>
    <x v="2"/>
    <m/>
    <m/>
    <m/>
    <m/>
    <n v="0"/>
    <s v="Ingen avgiftsbehandling"/>
    <s v="Esport kvitteringer"/>
    <n v="-389"/>
    <s v="NOK"/>
    <n v="-389"/>
    <m/>
    <s v="659063.07"/>
  </r>
  <r>
    <n v="2320"/>
    <n v="2025"/>
    <s v="Nintendo.pdf"/>
    <d v="2025-11-13T00:00:00"/>
    <m/>
    <x v="40"/>
    <x v="40"/>
    <m/>
    <m/>
    <m/>
    <m/>
    <m/>
    <m/>
    <x v="2"/>
    <x v="2"/>
    <m/>
    <m/>
    <m/>
    <m/>
    <n v="0"/>
    <s v="Ingen avgiftsbehandling"/>
    <s v="Nintendo.pdf"/>
    <n v="-769"/>
    <s v="NOK"/>
    <n v="-769"/>
    <m/>
    <s v="658294.07"/>
  </r>
  <r>
    <n v="2106"/>
    <n v="2025"/>
    <m/>
    <d v="2025-11-14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24.76"/>
    <s v="NOK"/>
    <n v="24.76"/>
    <m/>
    <s v="658318.83"/>
  </r>
  <r>
    <n v="2182"/>
    <n v="2025"/>
    <m/>
    <d v="2025-11-17T00:00:00"/>
    <m/>
    <x v="40"/>
    <x v="40"/>
    <n v="10075"/>
    <s v="Nets Branch Norway NUF"/>
    <m/>
    <m/>
    <m/>
    <m/>
    <x v="0"/>
    <x v="0"/>
    <m/>
    <m/>
    <m/>
    <m/>
    <n v="0"/>
    <s v="Ingen avgiftsbehandling"/>
    <s v="Vipps"/>
    <n v="2160.27"/>
    <s v="NOK"/>
    <n v="2160.27"/>
    <m/>
    <s v="660479.10"/>
  </r>
  <r>
    <n v="2182"/>
    <n v="2025"/>
    <m/>
    <d v="2025-11-17T00:00:00"/>
    <m/>
    <x v="40"/>
    <x v="40"/>
    <n v="10075"/>
    <s v="Nets Branch Norway NUF"/>
    <m/>
    <m/>
    <m/>
    <m/>
    <x v="0"/>
    <x v="0"/>
    <m/>
    <m/>
    <m/>
    <m/>
    <n v="0"/>
    <s v="Ingen avgiftsbehandling"/>
    <s v="Vipps"/>
    <n v="1363.92"/>
    <s v="NOK"/>
    <n v="1363.92"/>
    <m/>
    <s v="661843.02"/>
  </r>
  <r>
    <n v="2182"/>
    <n v="2025"/>
    <m/>
    <d v="2025-11-17T00:00:00"/>
    <m/>
    <x v="40"/>
    <x v="40"/>
    <n v="10031"/>
    <s v="Vipps AS"/>
    <m/>
    <m/>
    <m/>
    <m/>
    <x v="0"/>
    <x v="0"/>
    <m/>
    <m/>
    <m/>
    <m/>
    <n v="0"/>
    <s v="Ingen avgiftsbehandling"/>
    <s v="Vipps"/>
    <n v="222.02"/>
    <s v="NOK"/>
    <n v="222.02"/>
    <m/>
    <s v="662065.04"/>
  </r>
  <r>
    <n v="2182"/>
    <n v="2025"/>
    <m/>
    <d v="2025-11-17T00:00:00"/>
    <m/>
    <x v="40"/>
    <x v="40"/>
    <n v="10031"/>
    <s v="Vipps AS"/>
    <m/>
    <m/>
    <m/>
    <m/>
    <x v="0"/>
    <x v="0"/>
    <m/>
    <m/>
    <m/>
    <m/>
    <n v="0"/>
    <s v="Ingen avgiftsbehandling"/>
    <s v="Vipps"/>
    <n v="9.82"/>
    <s v="NOK"/>
    <n v="9.82"/>
    <m/>
    <s v="662074.86"/>
  </r>
  <r>
    <n v="2182"/>
    <n v="2025"/>
    <m/>
    <d v="2025-11-19T00:00:00"/>
    <m/>
    <x v="40"/>
    <x v="40"/>
    <n v="10075"/>
    <s v="Nets Branch Norway NUF"/>
    <m/>
    <m/>
    <m/>
    <m/>
    <x v="0"/>
    <x v="0"/>
    <m/>
    <m/>
    <m/>
    <m/>
    <n v="0"/>
    <s v="Ingen avgiftsbehandling"/>
    <s v="Vipps"/>
    <n v="96.08"/>
    <s v="NOK"/>
    <n v="96.08"/>
    <m/>
    <s v="662170.94"/>
  </r>
  <r>
    <n v="2182"/>
    <n v="2025"/>
    <m/>
    <d v="2025-11-20T00:00:00"/>
    <m/>
    <x v="40"/>
    <x v="40"/>
    <n v="10075"/>
    <s v="Nets Branch Norway NUF"/>
    <m/>
    <m/>
    <m/>
    <m/>
    <x v="0"/>
    <x v="0"/>
    <m/>
    <m/>
    <m/>
    <m/>
    <n v="0"/>
    <s v="Ingen avgiftsbehandling"/>
    <s v="Vipps"/>
    <n v="74.290000000000006"/>
    <s v="NOK"/>
    <n v="74.290000000000006"/>
    <m/>
    <s v="662245.23"/>
  </r>
  <r>
    <n v="2319"/>
    <n v="2025"/>
    <s v="Esport kvitteringer"/>
    <d v="2025-11-20T00:00:00"/>
    <m/>
    <x v="40"/>
    <x v="40"/>
    <m/>
    <m/>
    <m/>
    <m/>
    <m/>
    <m/>
    <x v="2"/>
    <x v="2"/>
    <m/>
    <m/>
    <m/>
    <m/>
    <n v="0"/>
    <s v="Ingen avgiftsbehandling"/>
    <s v="Esport kvitteringer"/>
    <n v="-646.74"/>
    <s v="NOK"/>
    <n v="-646.74"/>
    <m/>
    <s v="661598.49"/>
  </r>
  <r>
    <n v="2319"/>
    <n v="2025"/>
    <s v="Esport kvitteringer"/>
    <d v="2025-11-20T00:00:00"/>
    <m/>
    <x v="40"/>
    <x v="40"/>
    <m/>
    <m/>
    <m/>
    <m/>
    <m/>
    <m/>
    <x v="2"/>
    <x v="2"/>
    <m/>
    <m/>
    <m/>
    <m/>
    <n v="0"/>
    <s v="Ingen avgiftsbehandling"/>
    <s v="Esport kvitteringer"/>
    <n v="-227"/>
    <s v="NOK"/>
    <n v="-227"/>
    <m/>
    <s v="661371.49"/>
  </r>
  <r>
    <n v="2319"/>
    <n v="2025"/>
    <s v="Esport kvitteringer"/>
    <d v="2025-11-20T00:00:00"/>
    <m/>
    <x v="40"/>
    <x v="40"/>
    <m/>
    <m/>
    <m/>
    <m/>
    <m/>
    <m/>
    <x v="2"/>
    <x v="2"/>
    <m/>
    <m/>
    <m/>
    <m/>
    <n v="0"/>
    <s v="Ingen avgiftsbehandling"/>
    <s v="Esport kvitteringer"/>
    <n v="-1218.8"/>
    <s v="NOK"/>
    <n v="-1218.8"/>
    <m/>
    <s v="660152.69"/>
  </r>
  <r>
    <n v="2266"/>
    <n v="2025"/>
    <m/>
    <d v="2025-11-24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1375.36"/>
    <s v="NOK"/>
    <n v="1375.36"/>
    <m/>
    <s v="661528.05"/>
  </r>
  <r>
    <n v="2266"/>
    <n v="2025"/>
    <m/>
    <d v="2025-11-24T00:00:00"/>
    <m/>
    <x v="40"/>
    <x v="40"/>
    <n v="10031"/>
    <s v="Vipps AS"/>
    <m/>
    <m/>
    <m/>
    <m/>
    <x v="0"/>
    <x v="0"/>
    <m/>
    <m/>
    <m/>
    <m/>
    <n v="0"/>
    <s v="Ingen avgiftsbehandling"/>
    <m/>
    <n v="405.75"/>
    <s v="NOK"/>
    <n v="405.75"/>
    <m/>
    <s v="661933.80"/>
  </r>
  <r>
    <n v="2266"/>
    <n v="2025"/>
    <m/>
    <d v="2025-11-24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308.05"/>
    <s v="NOK"/>
    <n v="308.05"/>
    <m/>
    <s v="662241.85"/>
  </r>
  <r>
    <n v="2266"/>
    <n v="2025"/>
    <m/>
    <d v="2025-11-25T00:00:00"/>
    <m/>
    <x v="40"/>
    <x v="40"/>
    <n v="10031"/>
    <s v="Vipps AS"/>
    <m/>
    <m/>
    <m/>
    <m/>
    <x v="0"/>
    <x v="0"/>
    <m/>
    <m/>
    <m/>
    <m/>
    <n v="0"/>
    <s v="Ingen avgiftsbehandling"/>
    <m/>
    <n v="1735.08"/>
    <s v="NOK"/>
    <n v="1735.08"/>
    <m/>
    <s v="663976.93"/>
  </r>
  <r>
    <n v="2266"/>
    <n v="2025"/>
    <m/>
    <d v="2025-11-25T00:00:00"/>
    <m/>
    <x v="40"/>
    <x v="40"/>
    <n v="10031"/>
    <s v="Vipps AS"/>
    <m/>
    <m/>
    <m/>
    <m/>
    <x v="0"/>
    <x v="0"/>
    <m/>
    <m/>
    <m/>
    <m/>
    <n v="0"/>
    <s v="Ingen avgiftsbehandling"/>
    <m/>
    <n v="49.12"/>
    <s v="NOK"/>
    <n v="49.12"/>
    <m/>
    <s v="664026.05"/>
  </r>
  <r>
    <n v="2266"/>
    <n v="2025"/>
    <m/>
    <d v="2025-11-25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74.290000000000006"/>
    <s v="NOK"/>
    <n v="74.290000000000006"/>
    <m/>
    <s v="664100.34"/>
  </r>
  <r>
    <n v="2319"/>
    <n v="2025"/>
    <s v="Esport kvitteringer"/>
    <d v="2025-11-27T00:00:00"/>
    <m/>
    <x v="40"/>
    <x v="40"/>
    <m/>
    <m/>
    <m/>
    <m/>
    <m/>
    <m/>
    <x v="2"/>
    <x v="2"/>
    <m/>
    <m/>
    <m/>
    <m/>
    <n v="0"/>
    <s v="Ingen avgiftsbehandling"/>
    <s v="Esport kvitteringer"/>
    <n v="-1700.58"/>
    <s v="NOK"/>
    <n v="-1700.58"/>
    <m/>
    <s v="662399.76"/>
  </r>
  <r>
    <n v="501259"/>
    <n v="2025"/>
    <s v="Direkte betaling med ekstern ID TR523092432 er gjennomført og bokført."/>
    <d v="2025-11-28T00:00:00"/>
    <m/>
    <x v="40"/>
    <x v="40"/>
    <m/>
    <m/>
    <n v="20011"/>
    <s v="Telenor Norge AS"/>
    <m/>
    <m/>
    <x v="2"/>
    <x v="2"/>
    <m/>
    <m/>
    <m/>
    <m/>
    <n v="0"/>
    <s v="Ingen avgiftsbehandling"/>
    <s v="Betaling: Faktura nummer 1056360634 fra Telenor Norge AS. Fakturanr. 1056360634."/>
    <n v="-4975"/>
    <s v="NOK"/>
    <n v="-4975"/>
    <m/>
    <s v="657424.76"/>
  </r>
  <r>
    <n v="2266"/>
    <n v="2025"/>
    <m/>
    <d v="2025-11-28T00:00:00"/>
    <m/>
    <x v="40"/>
    <x v="40"/>
    <n v="10031"/>
    <s v="Vipps AS"/>
    <m/>
    <m/>
    <m/>
    <m/>
    <x v="0"/>
    <x v="0"/>
    <m/>
    <m/>
    <m/>
    <m/>
    <n v="0"/>
    <s v="Ingen avgiftsbehandling"/>
    <m/>
    <n v="54.04"/>
    <s v="NOK"/>
    <n v="54.04"/>
    <m/>
    <s v="657478.80"/>
  </r>
  <r>
    <n v="2266"/>
    <n v="2025"/>
    <m/>
    <d v="2025-11-28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51.51"/>
    <s v="NOK"/>
    <n v="51.51"/>
    <m/>
    <s v="657530.31"/>
  </r>
  <r>
    <n v="2267"/>
    <n v="2025"/>
    <m/>
    <d v="2025-11-28T00:00:00"/>
    <m/>
    <x v="40"/>
    <x v="40"/>
    <n v="10030"/>
    <s v="Stripe innbetalinger"/>
    <m/>
    <m/>
    <m/>
    <m/>
    <x v="0"/>
    <x v="0"/>
    <m/>
    <m/>
    <m/>
    <m/>
    <n v="0"/>
    <s v="Ingen avgiftsbehandling"/>
    <s v="Stripe"/>
    <n v="16909"/>
    <s v="NOK"/>
    <n v="16909"/>
    <m/>
    <s v="674439.31"/>
  </r>
  <r>
    <n v="2319"/>
    <n v="2025"/>
    <s v="Esport kvitteringer"/>
    <d v="2025-11-28T00:00:00"/>
    <m/>
    <x v="40"/>
    <x v="40"/>
    <m/>
    <m/>
    <m/>
    <m/>
    <m/>
    <m/>
    <x v="2"/>
    <x v="2"/>
    <m/>
    <m/>
    <m/>
    <m/>
    <n v="0"/>
    <s v="Ingen avgiftsbehandling"/>
    <s v="Esport kvitteringer"/>
    <n v="-1965"/>
    <s v="NOK"/>
    <n v="-1965"/>
    <m/>
    <s v="672474.31"/>
  </r>
  <r>
    <n v="501267"/>
    <n v="2025"/>
    <s v="Direkte betaling med ekstern ID TR519960648 er gjennomført og bokført."/>
    <d v="2025-12-01T00:00:00"/>
    <m/>
    <x v="40"/>
    <x v="40"/>
    <m/>
    <m/>
    <n v="20198"/>
    <s v="Verisure AS"/>
    <m/>
    <m/>
    <x v="2"/>
    <x v="2"/>
    <m/>
    <m/>
    <m/>
    <m/>
    <n v="0"/>
    <s v="Ingen avgiftsbehandling"/>
    <s v="Betaling: Faktura nummer 32378672 fra Verisure AS. Fakturanr. 32378672."/>
    <n v="-988.75"/>
    <s v="NOK"/>
    <n v="-988.75"/>
    <m/>
    <s v="671485.56"/>
  </r>
  <r>
    <n v="2268"/>
    <n v="2025"/>
    <m/>
    <d v="2025-12-01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744.86"/>
    <s v="NOK"/>
    <n v="744.86"/>
    <m/>
    <s v="672230.42"/>
  </r>
  <r>
    <n v="2268"/>
    <n v="2025"/>
    <m/>
    <d v="2025-12-01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182.24"/>
    <s v="NOK"/>
    <n v="182.24"/>
    <m/>
    <s v="672412.66"/>
  </r>
  <r>
    <n v="2268"/>
    <n v="2025"/>
    <m/>
    <d v="2025-12-01T00:00:00"/>
    <m/>
    <x v="40"/>
    <x v="40"/>
    <n v="10031"/>
    <s v="Vipps AS"/>
    <m/>
    <m/>
    <m/>
    <m/>
    <x v="0"/>
    <x v="0"/>
    <m/>
    <m/>
    <m/>
    <m/>
    <n v="0"/>
    <s v="Ingen avgiftsbehandling"/>
    <s v="Nets"/>
    <n v="428.34"/>
    <s v="NOK"/>
    <n v="428.34"/>
    <m/>
    <s v="672841.00"/>
  </r>
  <r>
    <n v="35"/>
    <n v="2026"/>
    <n v="1929"/>
    <d v="2025-12-01T00:00:00"/>
    <m/>
    <x v="40"/>
    <x v="40"/>
    <m/>
    <m/>
    <n v="20125"/>
    <s v="Eureca Engros AS"/>
    <m/>
    <m/>
    <x v="0"/>
    <x v="0"/>
    <m/>
    <m/>
    <m/>
    <m/>
    <n v="0"/>
    <s v="Ingen avgiftsbehandling"/>
    <n v="1929"/>
    <n v="-3650.65"/>
    <s v="NOK"/>
    <n v="-3650.65"/>
    <m/>
    <s v="669190.35"/>
  </r>
  <r>
    <n v="2263"/>
    <n v="2025"/>
    <m/>
    <d v="2025-12-02T00:00:00"/>
    <m/>
    <x v="40"/>
    <x v="40"/>
    <m/>
    <m/>
    <m/>
    <m/>
    <m/>
    <m/>
    <x v="0"/>
    <x v="0"/>
    <m/>
    <m/>
    <m/>
    <m/>
    <n v="0"/>
    <s v="Ingen avgiftsbehandling"/>
    <s v="Bankgebyr"/>
    <n v="-76480.259999999995"/>
    <s v="NOK"/>
    <n v="-76480.259999999995"/>
    <m/>
    <s v="592710.09"/>
  </r>
  <r>
    <n v="2313"/>
    <n v="2025"/>
    <m/>
    <d v="2025-12-03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113.9"/>
    <s v="NOK"/>
    <n v="113.9"/>
    <m/>
    <s v="592823.99"/>
  </r>
  <r>
    <n v="2313"/>
    <n v="2025"/>
    <m/>
    <d v="2025-12-03T00:00:00"/>
    <m/>
    <x v="40"/>
    <x v="40"/>
    <n v="10031"/>
    <s v="Vipps AS"/>
    <m/>
    <m/>
    <m/>
    <m/>
    <x v="0"/>
    <x v="0"/>
    <m/>
    <m/>
    <m/>
    <m/>
    <n v="0"/>
    <s v="Ingen avgiftsbehandling"/>
    <m/>
    <n v="58.95"/>
    <s v="NOK"/>
    <n v="58.95"/>
    <m/>
    <s v="592882.94"/>
  </r>
  <r>
    <n v="2313"/>
    <n v="2025"/>
    <m/>
    <d v="2025-12-03T00:00:00"/>
    <m/>
    <x v="40"/>
    <x v="40"/>
    <n v="10031"/>
    <s v="Vipps AS"/>
    <m/>
    <m/>
    <m/>
    <m/>
    <x v="0"/>
    <x v="0"/>
    <m/>
    <m/>
    <m/>
    <m/>
    <n v="0"/>
    <s v="Ingen avgiftsbehandling"/>
    <m/>
    <n v="29.47"/>
    <s v="NOK"/>
    <n v="29.47"/>
    <m/>
    <s v="592912.41"/>
  </r>
  <r>
    <n v="2313"/>
    <n v="2025"/>
    <m/>
    <d v="2025-12-03T00:00:00"/>
    <m/>
    <x v="40"/>
    <x v="40"/>
    <n v="10031"/>
    <s v="Vipps AS"/>
    <m/>
    <m/>
    <m/>
    <m/>
    <x v="0"/>
    <x v="0"/>
    <m/>
    <m/>
    <m/>
    <m/>
    <n v="0"/>
    <s v="Ingen avgiftsbehandling"/>
    <m/>
    <n v="24.56"/>
    <s v="NOK"/>
    <n v="24.56"/>
    <m/>
    <s v="592936.97"/>
  </r>
  <r>
    <n v="2313"/>
    <n v="2025"/>
    <m/>
    <d v="2025-12-03T00:00:00"/>
    <m/>
    <x v="40"/>
    <x v="40"/>
    <n v="10031"/>
    <s v="Vipps AS"/>
    <m/>
    <m/>
    <m/>
    <m/>
    <x v="0"/>
    <x v="0"/>
    <m/>
    <m/>
    <m/>
    <m/>
    <n v="0"/>
    <s v="Ingen avgiftsbehandling"/>
    <m/>
    <n v="19.649999999999999"/>
    <s v="NOK"/>
    <n v="19.649999999999999"/>
    <m/>
    <s v="592956.62"/>
  </r>
  <r>
    <n v="2313"/>
    <n v="2025"/>
    <m/>
    <d v="2025-12-04T00:00:00"/>
    <m/>
    <x v="40"/>
    <x v="40"/>
    <m/>
    <m/>
    <m/>
    <m/>
    <m/>
    <m/>
    <x v="0"/>
    <x v="0"/>
    <m/>
    <m/>
    <m/>
    <m/>
    <n v="0"/>
    <s v="Ingen avgiftsbehandling"/>
    <m/>
    <n v="123.75"/>
    <s v="NOK"/>
    <n v="123.75"/>
    <m/>
    <s v="593080.37"/>
  </r>
  <r>
    <n v="18"/>
    <n v="2026"/>
    <s v="CamScanner 31.12.2025 11.04.pdf"/>
    <d v="2025-12-04T00:00:00"/>
    <m/>
    <x v="40"/>
    <x v="40"/>
    <m/>
    <m/>
    <m/>
    <m/>
    <m/>
    <m/>
    <x v="2"/>
    <x v="2"/>
    <m/>
    <m/>
    <m/>
    <m/>
    <n v="0"/>
    <s v="Ingen avgiftsbehandling"/>
    <s v="CamScanner 31.12.2025 11.04.pdf"/>
    <n v="-804.5"/>
    <s v="NOK"/>
    <n v="-804.5"/>
    <m/>
    <s v="592275.87"/>
  </r>
  <r>
    <n v="501330"/>
    <n v="2025"/>
    <s v="Direkte betaling med ekstern ID TR528639625 er gjennomført og bokført."/>
    <d v="2025-12-05T00:00:00"/>
    <m/>
    <x v="40"/>
    <x v="40"/>
    <m/>
    <m/>
    <n v="20160"/>
    <s v="KURS AS"/>
    <m/>
    <m/>
    <x v="2"/>
    <x v="2"/>
    <m/>
    <m/>
    <m/>
    <m/>
    <n v="0"/>
    <s v="Ingen avgiftsbehandling"/>
    <s v="Betaling: Fwd: faktura. Fakturanr. 21277965."/>
    <n v="-12635.68"/>
    <s v="NOK"/>
    <n v="-12635.68"/>
    <m/>
    <s v="579640.19"/>
  </r>
  <r>
    <n v="2313"/>
    <n v="2025"/>
    <m/>
    <d v="2025-12-05T00:00:00"/>
    <m/>
    <x v="40"/>
    <x v="40"/>
    <n v="10031"/>
    <s v="Vipps AS"/>
    <m/>
    <m/>
    <m/>
    <m/>
    <x v="0"/>
    <x v="0"/>
    <m/>
    <m/>
    <m/>
    <m/>
    <n v="0"/>
    <s v="Ingen avgiftsbehandling"/>
    <m/>
    <n v="223.02"/>
    <s v="NOK"/>
    <n v="223.02"/>
    <m/>
    <s v="579863.21"/>
  </r>
  <r>
    <n v="2313"/>
    <n v="2025"/>
    <m/>
    <d v="2025-12-05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24.76"/>
    <s v="NOK"/>
    <n v="24.76"/>
    <m/>
    <s v="579887.97"/>
  </r>
  <r>
    <n v="18"/>
    <n v="2026"/>
    <s v="CamScanner 31.12.2025 11.04.pdf"/>
    <d v="2025-12-05T00:00:00"/>
    <m/>
    <x v="40"/>
    <x v="40"/>
    <m/>
    <m/>
    <m/>
    <m/>
    <m/>
    <m/>
    <x v="2"/>
    <x v="2"/>
    <m/>
    <m/>
    <m/>
    <m/>
    <n v="0"/>
    <s v="Ingen avgiftsbehandling"/>
    <s v="CamScanner 31.12.2025 11.04.pdf"/>
    <n v="-1764"/>
    <s v="NOK"/>
    <n v="-1764"/>
    <m/>
    <s v="578123.97"/>
  </r>
  <r>
    <n v="18"/>
    <n v="2026"/>
    <s v="CamScanner 31.12.2025 11.04.pdf"/>
    <d v="2025-12-05T00:00:00"/>
    <m/>
    <x v="40"/>
    <x v="40"/>
    <m/>
    <m/>
    <m/>
    <m/>
    <m/>
    <m/>
    <x v="2"/>
    <x v="2"/>
    <m/>
    <m/>
    <m/>
    <m/>
    <n v="0"/>
    <s v="Ingen avgiftsbehandling"/>
    <s v="CamScanner 31.12.2025 11.04.pdf"/>
    <n v="-599"/>
    <s v="NOK"/>
    <n v="-599"/>
    <m/>
    <s v="577524.97"/>
  </r>
  <r>
    <n v="2354"/>
    <n v="2025"/>
    <m/>
    <d v="2025-12-08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1108.6199999999999"/>
    <s v="NOK"/>
    <n v="1108.6199999999999"/>
    <m/>
    <s v="578633.59"/>
  </r>
  <r>
    <n v="2354"/>
    <n v="2025"/>
    <m/>
    <d v="2025-12-08T00:00:00"/>
    <m/>
    <x v="40"/>
    <x v="40"/>
    <n v="10031"/>
    <s v="Vipps AS"/>
    <m/>
    <m/>
    <m/>
    <m/>
    <x v="0"/>
    <x v="0"/>
    <m/>
    <m/>
    <m/>
    <m/>
    <n v="0"/>
    <s v="Ingen avgiftsbehandling"/>
    <m/>
    <n v="182.74"/>
    <s v="NOK"/>
    <n v="182.74"/>
    <m/>
    <s v="578816.33"/>
  </r>
  <r>
    <n v="2354"/>
    <n v="2025"/>
    <m/>
    <d v="2025-12-09T00:00:00"/>
    <m/>
    <x v="40"/>
    <x v="40"/>
    <n v="10031"/>
    <s v="Vipps AS"/>
    <m/>
    <m/>
    <m/>
    <m/>
    <x v="0"/>
    <x v="0"/>
    <m/>
    <m/>
    <m/>
    <m/>
    <n v="0"/>
    <s v="Ingen avgiftsbehandling"/>
    <m/>
    <n v="2147.86"/>
    <s v="NOK"/>
    <n v="2147.86"/>
    <m/>
    <s v="580964.19"/>
  </r>
  <r>
    <n v="2354"/>
    <n v="2025"/>
    <m/>
    <d v="2025-12-09T00:00:00"/>
    <m/>
    <x v="40"/>
    <x v="40"/>
    <n v="10031"/>
    <s v="Vipps AS"/>
    <m/>
    <m/>
    <m/>
    <m/>
    <x v="0"/>
    <x v="0"/>
    <m/>
    <m/>
    <m/>
    <m/>
    <n v="0"/>
    <s v="Ingen avgiftsbehandling"/>
    <m/>
    <n v="152.27000000000001"/>
    <s v="NOK"/>
    <n v="152.27000000000001"/>
    <m/>
    <s v="581116.46"/>
  </r>
  <r>
    <n v="2354"/>
    <n v="2025"/>
    <m/>
    <d v="2025-12-09T00:00:00"/>
    <m/>
    <x v="40"/>
    <x v="40"/>
    <n v="10031"/>
    <s v="Vipps AS"/>
    <m/>
    <m/>
    <m/>
    <m/>
    <x v="0"/>
    <x v="0"/>
    <m/>
    <m/>
    <m/>
    <m/>
    <n v="0"/>
    <s v="Ingen avgiftsbehandling"/>
    <m/>
    <n v="29.47"/>
    <s v="NOK"/>
    <n v="29.47"/>
    <m/>
    <s v="581145.93"/>
  </r>
  <r>
    <n v="18"/>
    <n v="2026"/>
    <s v="CamScanner 31.12.2025 11.04.pdf"/>
    <d v="2025-12-09T00:00:00"/>
    <m/>
    <x v="40"/>
    <x v="40"/>
    <m/>
    <m/>
    <m/>
    <m/>
    <m/>
    <m/>
    <x v="2"/>
    <x v="2"/>
    <m/>
    <m/>
    <m/>
    <m/>
    <n v="0"/>
    <s v="Ingen avgiftsbehandling"/>
    <s v="CamScanner 31.12.2025 11.04.pdf"/>
    <n v="-580.70000000000005"/>
    <s v="NOK"/>
    <n v="-580.70000000000005"/>
    <m/>
    <s v="580565.23"/>
  </r>
  <r>
    <n v="2354"/>
    <n v="2025"/>
    <m/>
    <d v="2025-12-10T00:00:00"/>
    <m/>
    <x v="40"/>
    <x v="40"/>
    <n v="10031"/>
    <s v="Vipps AS"/>
    <m/>
    <m/>
    <m/>
    <m/>
    <x v="0"/>
    <x v="0"/>
    <m/>
    <m/>
    <m/>
    <m/>
    <n v="0"/>
    <s v="Ingen avgiftsbehandling"/>
    <m/>
    <n v="118.88"/>
    <s v="NOK"/>
    <n v="118.88"/>
    <m/>
    <s v="580684.11"/>
  </r>
  <r>
    <n v="2354"/>
    <n v="2025"/>
    <m/>
    <d v="2025-12-11T00:00:00"/>
    <m/>
    <x v="40"/>
    <x v="40"/>
    <n v="10031"/>
    <s v="Vipps AS"/>
    <m/>
    <m/>
    <m/>
    <m/>
    <x v="0"/>
    <x v="0"/>
    <m/>
    <m/>
    <m/>
    <m/>
    <n v="0"/>
    <s v="Ingen avgiftsbehandling"/>
    <m/>
    <n v="1965"/>
    <s v="NOK"/>
    <n v="1965"/>
    <m/>
    <s v="582649.11"/>
  </r>
  <r>
    <n v="2354"/>
    <n v="2025"/>
    <m/>
    <d v="2025-12-11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160.46"/>
    <s v="NOK"/>
    <n v="160.46"/>
    <m/>
    <s v="582809.57"/>
  </r>
  <r>
    <n v="2354"/>
    <n v="2025"/>
    <m/>
    <d v="2025-12-12T00:00:00"/>
    <m/>
    <x v="40"/>
    <x v="40"/>
    <n v="10075"/>
    <s v="Nets Branch Norway NUF"/>
    <m/>
    <m/>
    <m/>
    <m/>
    <x v="0"/>
    <x v="0"/>
    <m/>
    <m/>
    <m/>
    <m/>
    <n v="0"/>
    <s v="Ingen avgiftsbehandling"/>
    <m/>
    <n v="59.43"/>
    <s v="NOK"/>
    <n v="59.43"/>
    <m/>
    <s v="582869.00"/>
  </r>
  <r>
    <n v="2447"/>
    <n v="2025"/>
    <m/>
    <d v="2025-12-15T00:00:00"/>
    <m/>
    <x v="40"/>
    <x v="40"/>
    <n v="10031"/>
    <s v="Vipps AS"/>
    <m/>
    <m/>
    <m/>
    <m/>
    <x v="0"/>
    <x v="0"/>
    <m/>
    <m/>
    <m/>
    <m/>
    <n v="0"/>
    <s v="Ingen avgiftsbehandling"/>
    <s v="Vipps 1929"/>
    <n v="266.23"/>
    <s v="NOK"/>
    <n v="266.23"/>
    <m/>
    <s v="583135.23"/>
  </r>
  <r>
    <n v="2448"/>
    <n v="2025"/>
    <m/>
    <d v="2025-12-15T00:00:00"/>
    <m/>
    <x v="40"/>
    <x v="40"/>
    <n v="10075"/>
    <s v="Nets Branch Norway NUF"/>
    <m/>
    <m/>
    <m/>
    <m/>
    <x v="0"/>
    <x v="0"/>
    <m/>
    <m/>
    <m/>
    <m/>
    <n v="0"/>
    <s v="Ingen avgiftsbehandling"/>
    <s v="Nets 1929"/>
    <n v="1491.69"/>
    <s v="NOK"/>
    <n v="1491.69"/>
    <m/>
    <s v="584626.92"/>
  </r>
  <r>
    <n v="18"/>
    <n v="2026"/>
    <s v="CamScanner 31.12.2025 11.04.pdf"/>
    <d v="2025-12-15T00:00:00"/>
    <m/>
    <x v="40"/>
    <x v="40"/>
    <m/>
    <m/>
    <m/>
    <m/>
    <m/>
    <m/>
    <x v="2"/>
    <x v="2"/>
    <m/>
    <m/>
    <m/>
    <m/>
    <n v="0"/>
    <s v="Ingen avgiftsbehandling"/>
    <s v="CamScanner 31.12.2025 11.04.pdf"/>
    <n v="-838.8"/>
    <s v="NOK"/>
    <n v="-838.8"/>
    <m/>
    <s v="583788.12"/>
  </r>
  <r>
    <n v="18"/>
    <n v="2026"/>
    <s v="CamScanner 31.12.2025 11.04.pdf"/>
    <d v="2025-12-15T00:00:00"/>
    <m/>
    <x v="40"/>
    <x v="40"/>
    <m/>
    <m/>
    <m/>
    <m/>
    <m/>
    <m/>
    <x v="2"/>
    <x v="2"/>
    <m/>
    <m/>
    <m/>
    <m/>
    <n v="0"/>
    <s v="Ingen avgiftsbehandling"/>
    <s v="CamScanner 31.12.2025 11.04.pdf"/>
    <n v="-2317.9"/>
    <s v="NOK"/>
    <n v="-2317.9"/>
    <m/>
    <s v="581470.22"/>
  </r>
  <r>
    <n v="2447"/>
    <n v="2025"/>
    <m/>
    <d v="2025-12-16T00:00:00"/>
    <m/>
    <x v="40"/>
    <x v="40"/>
    <n v="10031"/>
    <s v="Vipps AS"/>
    <m/>
    <m/>
    <m/>
    <m/>
    <x v="0"/>
    <x v="0"/>
    <m/>
    <m/>
    <m/>
    <m/>
    <n v="0"/>
    <s v="Ingen avgiftsbehandling"/>
    <s v="Vipps 1929"/>
    <n v="24.56"/>
    <s v="NOK"/>
    <n v="24.56"/>
    <m/>
    <s v="581494.78"/>
  </r>
  <r>
    <n v="2448"/>
    <n v="2025"/>
    <m/>
    <d v="2025-12-16T00:00:00"/>
    <m/>
    <x v="40"/>
    <x v="40"/>
    <n v="10075"/>
    <s v="Nets Branch Norway NUF"/>
    <m/>
    <m/>
    <m/>
    <m/>
    <x v="0"/>
    <x v="0"/>
    <m/>
    <m/>
    <m/>
    <m/>
    <n v="0"/>
    <s v="Ingen avgiftsbehandling"/>
    <s v="Nets 1929"/>
    <n v="130.75"/>
    <s v="NOK"/>
    <n v="130.75"/>
    <m/>
    <s v="581625.53"/>
  </r>
  <r>
    <n v="2516"/>
    <n v="2025"/>
    <s v="1.pdf"/>
    <d v="2025-12-16T00:00:00"/>
    <m/>
    <x v="40"/>
    <x v="40"/>
    <m/>
    <m/>
    <m/>
    <m/>
    <m/>
    <m/>
    <x v="2"/>
    <x v="2"/>
    <m/>
    <m/>
    <m/>
    <m/>
    <n v="0"/>
    <s v="Ingen avgiftsbehandling"/>
    <s v="1.pdf"/>
    <n v="-329"/>
    <s v="NOK"/>
    <n v="-329"/>
    <m/>
    <s v="581296.53"/>
  </r>
  <r>
    <n v="2516"/>
    <n v="2025"/>
    <s v="1.pdf"/>
    <d v="2025-12-16T00:00:00"/>
    <m/>
    <x v="40"/>
    <x v="40"/>
    <m/>
    <m/>
    <n v="20125"/>
    <s v="Eureca Engros AS"/>
    <m/>
    <m/>
    <x v="0"/>
    <x v="0"/>
    <m/>
    <m/>
    <m/>
    <m/>
    <n v="0"/>
    <s v="Ingen avgiftsbehandling"/>
    <s v="1.pdf"/>
    <n v="-1152.3499999999999"/>
    <s v="NOK"/>
    <n v="-1152.3499999999999"/>
    <m/>
    <s v="580144.18"/>
  </r>
  <r>
    <n v="501360"/>
    <n v="2025"/>
    <s v="Direkte betaling med ekstern ID TR528639626 er gjennomført og bokført."/>
    <d v="2025-12-17T00:00:00"/>
    <m/>
    <x v="40"/>
    <x v="40"/>
    <m/>
    <m/>
    <n v="20483"/>
    <s v="Nets Branch Norway NUF"/>
    <m/>
    <m/>
    <x v="0"/>
    <x v="0"/>
    <m/>
    <m/>
    <m/>
    <m/>
    <n v="0"/>
    <s v="Ingen avgiftsbehandling"/>
    <s v="Betaling: VS: Nets - FAKTURA 438881198. Fakturanr. 438881198."/>
    <n v="-247.5"/>
    <s v="NOK"/>
    <n v="-247.5"/>
    <m/>
    <s v="579896.68"/>
  </r>
  <r>
    <n v="2448"/>
    <n v="2025"/>
    <m/>
    <d v="2025-12-18T00:00:00"/>
    <m/>
    <x v="40"/>
    <x v="40"/>
    <n v="10075"/>
    <s v="Nets Branch Norway NUF"/>
    <m/>
    <m/>
    <m/>
    <m/>
    <x v="0"/>
    <x v="0"/>
    <m/>
    <m/>
    <m/>
    <m/>
    <n v="0"/>
    <s v="Ingen avgiftsbehandling"/>
    <s v="Nets 1929"/>
    <n v="2401.96"/>
    <s v="NOK"/>
    <n v="2401.96"/>
    <m/>
    <s v="582298.64"/>
  </r>
  <r>
    <n v="18"/>
    <n v="2026"/>
    <s v="CamScanner 31.12.2025 11.04.pdf"/>
    <d v="2025-12-18T00:00:00"/>
    <m/>
    <x v="40"/>
    <x v="40"/>
    <m/>
    <m/>
    <m/>
    <m/>
    <m/>
    <m/>
    <x v="2"/>
    <x v="2"/>
    <m/>
    <m/>
    <m/>
    <m/>
    <n v="0"/>
    <s v="Ingen avgiftsbehandling"/>
    <s v="CamScanner 31.12.2025 11.04.pdf"/>
    <n v="-792.7"/>
    <s v="NOK"/>
    <n v="-792.7"/>
    <m/>
    <s v="581505.94"/>
  </r>
  <r>
    <n v="2448"/>
    <n v="2025"/>
    <m/>
    <d v="2025-12-19T00:00:00"/>
    <m/>
    <x v="40"/>
    <x v="40"/>
    <n v="10075"/>
    <s v="Nets Branch Norway NUF"/>
    <m/>
    <m/>
    <m/>
    <m/>
    <x v="0"/>
    <x v="0"/>
    <m/>
    <m/>
    <m/>
    <m/>
    <n v="0"/>
    <s v="Ingen avgiftsbehandling"/>
    <s v="Nets 1929"/>
    <n v="153.52000000000001"/>
    <s v="NOK"/>
    <n v="153.52000000000001"/>
    <m/>
    <s v="581659.46"/>
  </r>
  <r>
    <n v="2470"/>
    <n v="2025"/>
    <s v="Nets og vipps"/>
    <d v="2025-12-22T00:00:00"/>
    <m/>
    <x v="40"/>
    <x v="40"/>
    <n v="10075"/>
    <s v="Nets Branch Norway NUF"/>
    <m/>
    <m/>
    <m/>
    <m/>
    <x v="0"/>
    <x v="0"/>
    <m/>
    <m/>
    <m/>
    <m/>
    <n v="0"/>
    <s v="Ingen avgiftsbehandling"/>
    <s v="Nets og vipps"/>
    <n v="456.62"/>
    <s v="NOK"/>
    <n v="456.62"/>
    <m/>
    <s v="582116.08"/>
  </r>
  <r>
    <n v="2470"/>
    <n v="2025"/>
    <s v="Nets og vipps"/>
    <d v="2025-12-22T00:00:00"/>
    <m/>
    <x v="40"/>
    <x v="40"/>
    <n v="10075"/>
    <s v="Nets Branch Norway NUF"/>
    <m/>
    <m/>
    <m/>
    <m/>
    <x v="0"/>
    <x v="0"/>
    <m/>
    <m/>
    <m/>
    <m/>
    <n v="0"/>
    <s v="Ingen avgiftsbehandling"/>
    <s v="Nets og vipps"/>
    <n v="74.290000000000006"/>
    <s v="NOK"/>
    <n v="74.290000000000006"/>
    <m/>
    <s v="582190.37"/>
  </r>
  <r>
    <n v="2470"/>
    <n v="2025"/>
    <s v="Nets og vipps"/>
    <d v="2025-12-22T00:00:00"/>
    <m/>
    <x v="40"/>
    <x v="40"/>
    <n v="10031"/>
    <s v="Vipps AS"/>
    <m/>
    <m/>
    <m/>
    <m/>
    <x v="0"/>
    <x v="0"/>
    <m/>
    <m/>
    <m/>
    <m/>
    <n v="0"/>
    <s v="Ingen avgiftsbehandling"/>
    <s v="Nets og vipps"/>
    <n v="162.1"/>
    <s v="NOK"/>
    <n v="162.1"/>
    <m/>
    <s v="582352.47"/>
  </r>
  <r>
    <n v="18"/>
    <n v="2026"/>
    <s v="CamScanner 31.12.2025 11.04.pdf"/>
    <d v="2025-12-22T00:00:00"/>
    <m/>
    <x v="40"/>
    <x v="40"/>
    <m/>
    <m/>
    <m/>
    <m/>
    <m/>
    <m/>
    <x v="2"/>
    <x v="2"/>
    <m/>
    <m/>
    <m/>
    <m/>
    <n v="0"/>
    <s v="Ingen avgiftsbehandling"/>
    <s v="CamScanner 31.12.2025 11.04.pdf"/>
    <n v="-1094.05"/>
    <s v="NOK"/>
    <n v="-1094.05"/>
    <m/>
    <s v="581258.42"/>
  </r>
  <r>
    <n v="501402"/>
    <n v="2025"/>
    <s v="Direkte betaling med ekstern ID TR532248221 er gjennomført og bokført."/>
    <d v="2025-12-29T00:00:00"/>
    <m/>
    <x v="40"/>
    <x v="40"/>
    <m/>
    <m/>
    <n v="20011"/>
    <s v="Telenor Norge AS"/>
    <m/>
    <m/>
    <x v="2"/>
    <x v="2"/>
    <m/>
    <m/>
    <m/>
    <m/>
    <n v="0"/>
    <s v="Ingen avgiftsbehandling"/>
    <s v="Betaling: Faktura nummer 1056373877 fra Telenor Norge AS. Fakturanr. 1056373877."/>
    <n v="-4975"/>
    <s v="NOK"/>
    <n v="-4975"/>
    <m/>
    <s v="576283.42"/>
  </r>
  <r>
    <n v="501403"/>
    <n v="2025"/>
    <s v="Direkte betaling med ekstern ID TR532248222 er gjennomført og bokført."/>
    <d v="2025-12-29T00:00:00"/>
    <m/>
    <x v="40"/>
    <x v="40"/>
    <m/>
    <m/>
    <n v="20195"/>
    <s v="Domeneshop AS"/>
    <m/>
    <m/>
    <x v="2"/>
    <x v="2"/>
    <m/>
    <m/>
    <m/>
    <m/>
    <n v="0"/>
    <s v="Ingen avgiftsbehandling"/>
    <s v="Betaling: Faktura nummer 5226665 fra Domeneshop AS. Fakturanr. 5226665."/>
    <n v="-979"/>
    <s v="NOK"/>
    <n v="-979"/>
    <m/>
    <s v="575304.42"/>
  </r>
  <r>
    <n v="2507"/>
    <n v="2025"/>
    <m/>
    <d v="2025-12-29T00:00:00"/>
    <m/>
    <x v="40"/>
    <x v="40"/>
    <n v="10075"/>
    <s v="Nets Branch Norway NUF"/>
    <m/>
    <m/>
    <m/>
    <m/>
    <x v="0"/>
    <x v="0"/>
    <m/>
    <m/>
    <m/>
    <m/>
    <n v="0"/>
    <s v="Ingen avgiftsbehandling"/>
    <s v="Nets"/>
    <n v="427.9"/>
    <s v="NOK"/>
    <n v="427.9"/>
    <m/>
    <s v="575732.32"/>
  </r>
  <r>
    <m/>
    <m/>
    <m/>
    <d v="2025-01-01T00:00:00"/>
    <m/>
    <x v="41"/>
    <x v="41"/>
    <m/>
    <m/>
    <m/>
    <m/>
    <m/>
    <m/>
    <x v="0"/>
    <x v="0"/>
    <m/>
    <m/>
    <m/>
    <m/>
    <m/>
    <m/>
    <s v="Inngående saldo"/>
    <n v="95635.64"/>
    <m/>
    <m/>
    <m/>
    <s v="95635.64"/>
  </r>
  <r>
    <n v="778"/>
    <n v="2025"/>
    <s v="Overskudds høsttur"/>
    <d v="2025-01-13T00:00:00"/>
    <m/>
    <x v="41"/>
    <x v="41"/>
    <m/>
    <m/>
    <m/>
    <m/>
    <m/>
    <m/>
    <x v="9"/>
    <x v="9"/>
    <m/>
    <m/>
    <m/>
    <m/>
    <n v="0"/>
    <s v="Ingen avgiftsbehandling"/>
    <s v="Overskudds høsttur"/>
    <n v="455"/>
    <s v="NOK"/>
    <n v="455"/>
    <m/>
    <s v="96090.64"/>
  </r>
  <r>
    <n v="272"/>
    <n v="2025"/>
    <n v="1930"/>
    <d v="2025-02-07T00:00:00"/>
    <m/>
    <x v="41"/>
    <x v="41"/>
    <m/>
    <m/>
    <n v="20371"/>
    <s v="Holmenkollstafetten 2025"/>
    <m/>
    <m/>
    <x v="0"/>
    <x v="0"/>
    <m/>
    <m/>
    <m/>
    <m/>
    <n v="0"/>
    <s v="Ingen avgiftsbehandling"/>
    <n v="1930"/>
    <n v="-3900"/>
    <s v="NOK"/>
    <n v="-3900"/>
    <m/>
    <s v="92190.64"/>
  </r>
  <r>
    <n v="589"/>
    <n v="2025"/>
    <n v="1930"/>
    <d v="2025-02-26T00:00:00"/>
    <m/>
    <x v="41"/>
    <x v="41"/>
    <m/>
    <m/>
    <n v="20402"/>
    <s v="Kari Nord"/>
    <m/>
    <m/>
    <x v="0"/>
    <x v="0"/>
    <m/>
    <m/>
    <m/>
    <m/>
    <n v="0"/>
    <s v="Ingen avgiftsbehandling"/>
    <n v="1930"/>
    <n v="-485"/>
    <s v="NOK"/>
    <n v="-485"/>
    <m/>
    <s v="91705.64"/>
  </r>
  <r>
    <n v="406"/>
    <n v="2025"/>
    <m/>
    <d v="2025-03-13T00:00:00"/>
    <m/>
    <x v="41"/>
    <x v="41"/>
    <m/>
    <m/>
    <m/>
    <m/>
    <m/>
    <m/>
    <x v="0"/>
    <x v="0"/>
    <m/>
    <m/>
    <m/>
    <m/>
    <n v="0"/>
    <s v="Ingen avgiftsbehandling"/>
    <m/>
    <n v="975"/>
    <s v="NOK"/>
    <n v="975"/>
    <m/>
    <s v="92680.64"/>
  </r>
  <r>
    <n v="589"/>
    <n v="2025"/>
    <n v="1930"/>
    <d v="2025-03-24T00:00:00"/>
    <m/>
    <x v="41"/>
    <x v="41"/>
    <m/>
    <m/>
    <n v="20426"/>
    <s v="Gerd Løwe Vedvik"/>
    <m/>
    <m/>
    <x v="0"/>
    <x v="0"/>
    <m/>
    <m/>
    <m/>
    <m/>
    <n v="0"/>
    <s v="Ingen avgiftsbehandling"/>
    <n v="1930"/>
    <n v="-235"/>
    <s v="NOK"/>
    <n v="-235"/>
    <m/>
    <s v="92445.64"/>
  </r>
  <r>
    <n v="589"/>
    <n v="2025"/>
    <n v="1930"/>
    <d v="2025-03-24T00:00:00"/>
    <m/>
    <x v="41"/>
    <x v="41"/>
    <m/>
    <m/>
    <n v="20425"/>
    <s v="Karin Vasaasen"/>
    <m/>
    <m/>
    <x v="0"/>
    <x v="0"/>
    <m/>
    <m/>
    <m/>
    <m/>
    <n v="0"/>
    <s v="Ingen avgiftsbehandling"/>
    <n v="1930"/>
    <n v="-1050"/>
    <s v="NOK"/>
    <n v="-1050"/>
    <m/>
    <s v="91395.64"/>
  </r>
  <r>
    <n v="798"/>
    <n v="2025"/>
    <s v="Karin"/>
    <d v="2025-03-24T00:00:00"/>
    <m/>
    <x v="41"/>
    <x v="41"/>
    <m/>
    <m/>
    <m/>
    <m/>
    <m/>
    <m/>
    <x v="9"/>
    <x v="9"/>
    <m/>
    <m/>
    <m/>
    <m/>
    <n v="0"/>
    <s v="Ingen avgiftsbehandling"/>
    <s v="Karin"/>
    <n v="-370"/>
    <s v="NOK"/>
    <n v="-370"/>
    <m/>
    <s v="91025.64"/>
  </r>
  <r>
    <n v="456"/>
    <n v="2025"/>
    <m/>
    <d v="2025-03-26T00:00:00"/>
    <m/>
    <x v="41"/>
    <x v="41"/>
    <m/>
    <m/>
    <m/>
    <m/>
    <m/>
    <m/>
    <x v="0"/>
    <x v="0"/>
    <m/>
    <m/>
    <m/>
    <m/>
    <n v="0"/>
    <s v="Ingen avgiftsbehandling"/>
    <m/>
    <n v="975"/>
    <s v="NOK"/>
    <n v="975"/>
    <m/>
    <s v="92000.64"/>
  </r>
  <r>
    <n v="571"/>
    <n v="2025"/>
    <m/>
    <d v="2025-04-07T00:00:00"/>
    <m/>
    <x v="41"/>
    <x v="41"/>
    <m/>
    <m/>
    <m/>
    <m/>
    <m/>
    <m/>
    <x v="0"/>
    <x v="0"/>
    <m/>
    <m/>
    <m/>
    <m/>
    <n v="0"/>
    <s v="Ingen avgiftsbehandling"/>
    <m/>
    <n v="-9470"/>
    <s v="NOK"/>
    <n v="-9470"/>
    <m/>
    <s v="82530.64"/>
  </r>
  <r>
    <n v="571"/>
    <n v="2025"/>
    <m/>
    <d v="2025-04-07T00:00:00"/>
    <m/>
    <x v="41"/>
    <x v="41"/>
    <m/>
    <m/>
    <m/>
    <m/>
    <m/>
    <m/>
    <x v="0"/>
    <x v="0"/>
    <m/>
    <m/>
    <m/>
    <m/>
    <n v="0"/>
    <s v="Ingen avgiftsbehandling"/>
    <m/>
    <n v="-7607"/>
    <s v="NOK"/>
    <n v="-7607"/>
    <m/>
    <s v="74923.64"/>
  </r>
  <r>
    <n v="799"/>
    <n v="2025"/>
    <s v="Utlegg Nanna"/>
    <d v="2025-04-10T00:00:00"/>
    <m/>
    <x v="41"/>
    <x v="41"/>
    <m/>
    <m/>
    <n v="20299"/>
    <s v="Nanna Bente Langdal"/>
    <m/>
    <m/>
    <x v="0"/>
    <x v="0"/>
    <m/>
    <m/>
    <m/>
    <m/>
    <n v="0"/>
    <s v="Ingen avgiftsbehandling"/>
    <s v="Utlegg Nanna"/>
    <n v="-1185"/>
    <s v="NOK"/>
    <n v="-1185"/>
    <m/>
    <s v="73738.64"/>
  </r>
  <r>
    <n v="799"/>
    <n v="2025"/>
    <s v="Utlegg Nanna"/>
    <d v="2025-04-10T00:00:00"/>
    <m/>
    <x v="41"/>
    <x v="41"/>
    <m/>
    <m/>
    <n v="20299"/>
    <s v="Nanna Bente Langdal"/>
    <m/>
    <m/>
    <x v="0"/>
    <x v="0"/>
    <m/>
    <m/>
    <m/>
    <m/>
    <n v="0"/>
    <s v="Ingen avgiftsbehandling"/>
    <s v="Utlegg Nanna"/>
    <n v="-220"/>
    <s v="NOK"/>
    <n v="-220"/>
    <m/>
    <s v="73518.64"/>
  </r>
  <r>
    <n v="1291"/>
    <n v="2025"/>
    <s v="Nanna"/>
    <d v="2025-04-25T00:00:00"/>
    <m/>
    <x v="41"/>
    <x v="41"/>
    <m/>
    <m/>
    <n v="20299"/>
    <s v="Nanna Bente Langdal"/>
    <m/>
    <m/>
    <x v="0"/>
    <x v="0"/>
    <m/>
    <m/>
    <m/>
    <m/>
    <n v="0"/>
    <s v="Ingen avgiftsbehandling"/>
    <s v="Nanna"/>
    <n v="-700"/>
    <s v="NOK"/>
    <n v="-700"/>
    <m/>
    <s v="72818.64"/>
  </r>
  <r>
    <n v="915"/>
    <n v="2025"/>
    <n v="1930"/>
    <d v="2025-05-08T00:00:00"/>
    <m/>
    <x v="41"/>
    <x v="41"/>
    <m/>
    <m/>
    <m/>
    <m/>
    <m/>
    <m/>
    <x v="0"/>
    <x v="0"/>
    <m/>
    <m/>
    <m/>
    <m/>
    <n v="0"/>
    <s v="Ingen avgiftsbehandling"/>
    <n v="1930"/>
    <n v="39012"/>
    <s v="NOK"/>
    <n v="39012"/>
    <m/>
    <s v="111830.64"/>
  </r>
  <r>
    <n v="914"/>
    <n v="2025"/>
    <n v="1930"/>
    <d v="2025-05-19T00:00:00"/>
    <m/>
    <x v="41"/>
    <x v="41"/>
    <m/>
    <m/>
    <n v="20469"/>
    <s v="Anne Lomsdal"/>
    <m/>
    <m/>
    <x v="0"/>
    <x v="0"/>
    <m/>
    <m/>
    <m/>
    <m/>
    <n v="0"/>
    <s v="Ingen avgiftsbehandling"/>
    <n v="1930"/>
    <n v="-2529"/>
    <s v="NOK"/>
    <n v="-2529"/>
    <m/>
    <s v="109301.64"/>
  </r>
  <r>
    <n v="1228"/>
    <n v="2025"/>
    <n v="1930"/>
    <d v="2025-06-10T00:00:00"/>
    <m/>
    <x v="41"/>
    <x v="41"/>
    <m/>
    <m/>
    <n v="20425"/>
    <s v="Karin Vasaasen"/>
    <m/>
    <m/>
    <x v="0"/>
    <x v="0"/>
    <m/>
    <m/>
    <m/>
    <m/>
    <n v="0"/>
    <s v="Ingen avgiftsbehandling"/>
    <n v="1930"/>
    <n v="-184.9"/>
    <s v="NOK"/>
    <n v="-184.9"/>
    <m/>
    <s v="109116.74"/>
  </r>
  <r>
    <n v="1150"/>
    <n v="2025"/>
    <s v="kontoregulering"/>
    <d v="2025-06-12T00:00:00"/>
    <m/>
    <x v="41"/>
    <x v="41"/>
    <m/>
    <m/>
    <m/>
    <m/>
    <m/>
    <m/>
    <x v="0"/>
    <x v="0"/>
    <m/>
    <m/>
    <m/>
    <m/>
    <n v="0"/>
    <s v="Ingen avgiftsbehandling"/>
    <s v="kontoregulering"/>
    <n v="10762.5"/>
    <s v="NOK"/>
    <n v="10762.5"/>
    <m/>
    <s v="119879.24"/>
  </r>
  <r>
    <n v="1228"/>
    <n v="2025"/>
    <n v="1930"/>
    <d v="2025-06-13T00:00:00"/>
    <m/>
    <x v="41"/>
    <x v="41"/>
    <m/>
    <m/>
    <n v="20426"/>
    <s v="Gerd Løwe Vedvik"/>
    <m/>
    <m/>
    <x v="0"/>
    <x v="0"/>
    <m/>
    <m/>
    <m/>
    <m/>
    <n v="0"/>
    <s v="Ingen avgiftsbehandling"/>
    <n v="1930"/>
    <n v="-728.77"/>
    <s v="NOK"/>
    <n v="-728.77"/>
    <m/>
    <s v="119150.47"/>
  </r>
  <r>
    <n v="1151"/>
    <n v="2025"/>
    <s v="kontoreguleirng"/>
    <d v="2025-06-30T00:00:00"/>
    <m/>
    <x v="41"/>
    <x v="41"/>
    <m/>
    <m/>
    <m/>
    <m/>
    <m/>
    <m/>
    <x v="0"/>
    <x v="0"/>
    <m/>
    <m/>
    <m/>
    <m/>
    <n v="0"/>
    <s v="Ingen avgiftsbehandling"/>
    <s v="kontoreguleirng"/>
    <n v="-9158"/>
    <s v="NOK"/>
    <n v="-9158"/>
    <m/>
    <s v="109992.47"/>
  </r>
  <r>
    <n v="1152"/>
    <n v="2025"/>
    <s v="Kontoregulreing"/>
    <d v="2025-06-30T00:00:00"/>
    <m/>
    <x v="41"/>
    <x v="41"/>
    <m/>
    <m/>
    <m/>
    <m/>
    <m/>
    <m/>
    <x v="0"/>
    <x v="0"/>
    <m/>
    <m/>
    <m/>
    <m/>
    <n v="0"/>
    <s v="Ingen avgiftsbehandling"/>
    <s v="Kontoregulreing"/>
    <n v="7812"/>
    <s v="NOK"/>
    <n v="7812"/>
    <m/>
    <s v="117804.47"/>
  </r>
  <r>
    <n v="1176"/>
    <n v="2025"/>
    <s v="Kontoregulering"/>
    <d v="2025-07-01T00:00:00"/>
    <m/>
    <x v="41"/>
    <x v="41"/>
    <m/>
    <m/>
    <m/>
    <m/>
    <m/>
    <m/>
    <x v="0"/>
    <x v="0"/>
    <m/>
    <m/>
    <m/>
    <m/>
    <n v="0"/>
    <s v="Ingen avgiftsbehandling"/>
    <s v="Kontoregulering HEhe Slettene"/>
    <n v="-3227"/>
    <s v="NOK"/>
    <n v="-3227"/>
    <m/>
    <s v="114577.47"/>
  </r>
  <r>
    <n v="1176"/>
    <n v="2025"/>
    <s v="Kontoregulering"/>
    <d v="2025-07-01T00:00:00"/>
    <m/>
    <x v="41"/>
    <x v="41"/>
    <m/>
    <m/>
    <m/>
    <m/>
    <m/>
    <m/>
    <x v="0"/>
    <x v="0"/>
    <m/>
    <m/>
    <m/>
    <m/>
    <n v="0"/>
    <s v="Ingen avgiftsbehandling"/>
    <s v="Kontoregulering HEhe Slettene"/>
    <n v="-1897"/>
    <s v="NOK"/>
    <n v="-1897"/>
    <m/>
    <s v="112680.47"/>
  </r>
  <r>
    <n v="1251"/>
    <n v="2025"/>
    <s v="1.pdf"/>
    <d v="2025-07-03T00:00:00"/>
    <m/>
    <x v="41"/>
    <x v="41"/>
    <m/>
    <m/>
    <m/>
    <m/>
    <m/>
    <m/>
    <x v="9"/>
    <x v="9"/>
    <m/>
    <m/>
    <m/>
    <m/>
    <n v="0"/>
    <s v="Ingen avgiftsbehandling"/>
    <s v="1.pdf"/>
    <n v="649"/>
    <s v="NOK"/>
    <n v="649"/>
    <m/>
    <s v="113329.47"/>
  </r>
  <r>
    <n v="1327"/>
    <n v="2025"/>
    <s v="reguleringer"/>
    <d v="2025-08-04T00:00:00"/>
    <m/>
    <x v="41"/>
    <x v="41"/>
    <m/>
    <m/>
    <m/>
    <m/>
    <m/>
    <m/>
    <x v="0"/>
    <x v="0"/>
    <m/>
    <m/>
    <m/>
    <m/>
    <n v="0"/>
    <s v="Ingen avgiftsbehandling"/>
    <s v="reguleringer"/>
    <n v="-3203"/>
    <s v="NOK"/>
    <n v="-3203"/>
    <m/>
    <s v="110126.47"/>
  </r>
  <r>
    <n v="1595"/>
    <n v="2025"/>
    <s v="Reguleringer"/>
    <d v="2025-09-08T00:00:00"/>
    <m/>
    <x v="41"/>
    <x v="41"/>
    <m/>
    <m/>
    <m/>
    <m/>
    <m/>
    <m/>
    <x v="0"/>
    <x v="0"/>
    <m/>
    <m/>
    <m/>
    <m/>
    <n v="0"/>
    <s v="Ingen avgiftsbehandling"/>
    <s v="Reguleringer"/>
    <n v="975"/>
    <s v="NOK"/>
    <n v="975"/>
    <m/>
    <s v="111101.47"/>
  </r>
  <r>
    <n v="1596"/>
    <n v="2025"/>
    <s v="Regulering"/>
    <d v="2025-09-11T00:00:00"/>
    <m/>
    <x v="41"/>
    <x v="41"/>
    <m/>
    <m/>
    <m/>
    <m/>
    <m/>
    <m/>
    <x v="0"/>
    <x v="0"/>
    <m/>
    <m/>
    <m/>
    <m/>
    <n v="0"/>
    <s v="Ingen avgiftsbehandling"/>
    <s v="Regulering"/>
    <n v="-3203"/>
    <s v="NOK"/>
    <n v="-3203"/>
    <m/>
    <s v="107898.47"/>
  </r>
  <r>
    <n v="1813"/>
    <n v="2025"/>
    <s v="Kontoreguleringer"/>
    <d v="2025-10-02T00:00:00"/>
    <m/>
    <x v="41"/>
    <x v="41"/>
    <m/>
    <m/>
    <m/>
    <m/>
    <m/>
    <m/>
    <x v="0"/>
    <x v="0"/>
    <m/>
    <m/>
    <m/>
    <m/>
    <n v="0"/>
    <s v="Ingen avgiftsbehandling"/>
    <s v="Kontoreguleringer"/>
    <n v="-3232"/>
    <s v="NOK"/>
    <n v="-3232"/>
    <m/>
    <s v="104666.47"/>
  </r>
  <r>
    <n v="1914"/>
    <n v="2025"/>
    <n v="1930"/>
    <d v="2025-10-14T00:00:00"/>
    <m/>
    <x v="41"/>
    <x v="41"/>
    <m/>
    <m/>
    <n v="20426"/>
    <s v="Gerd Løwe Vedvik"/>
    <m/>
    <m/>
    <x v="0"/>
    <x v="0"/>
    <m/>
    <m/>
    <m/>
    <m/>
    <n v="0"/>
    <s v="Ingen avgiftsbehandling"/>
    <n v="1930"/>
    <n v="-150"/>
    <s v="NOK"/>
    <n v="-150"/>
    <m/>
    <s v="104516.47"/>
  </r>
  <r>
    <n v="2040"/>
    <n v="2025"/>
    <n v="1930"/>
    <d v="2025-10-29T00:00:00"/>
    <m/>
    <x v="41"/>
    <x v="41"/>
    <m/>
    <m/>
    <m/>
    <m/>
    <m/>
    <m/>
    <x v="0"/>
    <x v="0"/>
    <m/>
    <m/>
    <m/>
    <m/>
    <n v="0"/>
    <s v="Ingen avgiftsbehandling"/>
    <n v="1930"/>
    <n v="-586.70000000000005"/>
    <s v="NOK"/>
    <n v="-586.70000000000005"/>
    <m/>
    <s v="103929.77"/>
  </r>
  <r>
    <n v="2040"/>
    <n v="2025"/>
    <n v="1930"/>
    <d v="2025-10-29T00:00:00"/>
    <m/>
    <x v="41"/>
    <x v="41"/>
    <m/>
    <m/>
    <m/>
    <m/>
    <m/>
    <m/>
    <x v="0"/>
    <x v="0"/>
    <m/>
    <m/>
    <m/>
    <m/>
    <n v="0"/>
    <s v="Ingen avgiftsbehandling"/>
    <n v="1930"/>
    <n v="-1274.2"/>
    <s v="NOK"/>
    <n v="-1274.2"/>
    <m/>
    <s v="102655.57"/>
  </r>
  <r>
    <n v="2101"/>
    <n v="2025"/>
    <m/>
    <d v="2025-11-10T00:00:00"/>
    <m/>
    <x v="41"/>
    <x v="41"/>
    <m/>
    <m/>
    <m/>
    <m/>
    <m/>
    <m/>
    <x v="0"/>
    <x v="0"/>
    <m/>
    <m/>
    <m/>
    <m/>
    <n v="0"/>
    <s v="Ingen avgiftsbehandling"/>
    <m/>
    <n v="-3276"/>
    <s v="NOK"/>
    <n v="-3276"/>
    <m/>
    <s v="99379.57"/>
  </r>
  <r>
    <n v="2101"/>
    <n v="2025"/>
    <m/>
    <d v="2025-11-10T00:00:00"/>
    <m/>
    <x v="41"/>
    <x v="41"/>
    <m/>
    <m/>
    <m/>
    <m/>
    <m/>
    <m/>
    <x v="0"/>
    <x v="0"/>
    <m/>
    <m/>
    <m/>
    <m/>
    <n v="0"/>
    <s v="Ingen avgiftsbehandling"/>
    <m/>
    <n v="-3181"/>
    <s v="NOK"/>
    <n v="-3181"/>
    <m/>
    <s v="96198.57"/>
  </r>
  <r>
    <n v="2132"/>
    <n v="2025"/>
    <m/>
    <d v="2025-11-11T00:00:00"/>
    <m/>
    <x v="41"/>
    <x v="41"/>
    <m/>
    <m/>
    <n v="20425"/>
    <s v="Karin Vasaasen"/>
    <m/>
    <m/>
    <x v="0"/>
    <x v="0"/>
    <m/>
    <m/>
    <m/>
    <m/>
    <n v="0"/>
    <s v="Ingen avgiftsbehandling"/>
    <m/>
    <n v="-981.4"/>
    <s v="NOK"/>
    <n v="-981.4"/>
    <m/>
    <s v="95217.17"/>
  </r>
  <r>
    <n v="2309"/>
    <n v="2025"/>
    <m/>
    <d v="2025-12-04T00:00:00"/>
    <m/>
    <x v="41"/>
    <x v="41"/>
    <m/>
    <m/>
    <m/>
    <m/>
    <m/>
    <m/>
    <x v="0"/>
    <x v="0"/>
    <m/>
    <m/>
    <m/>
    <m/>
    <n v="0"/>
    <s v="Ingen avgiftsbehandling"/>
    <m/>
    <n v="200"/>
    <s v="NOK"/>
    <n v="200"/>
    <m/>
    <s v="95417.17"/>
  </r>
  <r>
    <n v="2479"/>
    <n v="2025"/>
    <s v="Horni"/>
    <d v="2025-12-12T00:00:00"/>
    <m/>
    <x v="41"/>
    <x v="41"/>
    <m/>
    <m/>
    <m/>
    <m/>
    <m/>
    <m/>
    <x v="9"/>
    <x v="9"/>
    <m/>
    <m/>
    <m/>
    <m/>
    <n v="0"/>
    <s v="Ingen avgiftsbehandling"/>
    <s v="Horni"/>
    <n v="3995"/>
    <s v="NOK"/>
    <n v="3995"/>
    <m/>
    <s v="99412.17"/>
  </r>
  <r>
    <n v="2457"/>
    <n v="2025"/>
    <m/>
    <d v="2025-12-15T00:00:00"/>
    <m/>
    <x v="41"/>
    <x v="41"/>
    <m/>
    <m/>
    <n v="20299"/>
    <s v="Nanna Bente Langdal"/>
    <m/>
    <m/>
    <x v="0"/>
    <x v="0"/>
    <m/>
    <m/>
    <m/>
    <m/>
    <n v="0"/>
    <s v="Ingen avgiftsbehandling"/>
    <m/>
    <n v="-4854.8999999999996"/>
    <s v="NOK"/>
    <n v="-4854.8999999999996"/>
    <m/>
    <s v="94557.27"/>
  </r>
  <r>
    <n v="2457"/>
    <n v="2025"/>
    <m/>
    <d v="2025-12-15T00:00:00"/>
    <m/>
    <x v="41"/>
    <x v="41"/>
    <m/>
    <m/>
    <n v="20116"/>
    <s v="Bjørg Stokkedal"/>
    <m/>
    <m/>
    <x v="0"/>
    <x v="0"/>
    <m/>
    <m/>
    <m/>
    <m/>
    <n v="0"/>
    <s v="Ingen avgiftsbehandling"/>
    <m/>
    <n v="-16700"/>
    <s v="NOK"/>
    <n v="-16700"/>
    <m/>
    <s v="77857.27"/>
  </r>
  <r>
    <n v="2479"/>
    <n v="2025"/>
    <s v="Horni"/>
    <d v="2025-12-15T00:00:00"/>
    <m/>
    <x v="41"/>
    <x v="41"/>
    <m/>
    <m/>
    <m/>
    <m/>
    <m/>
    <m/>
    <x v="9"/>
    <x v="9"/>
    <m/>
    <m/>
    <m/>
    <m/>
    <n v="0"/>
    <s v="Ingen avgiftsbehandling"/>
    <s v="Horni"/>
    <n v="303"/>
    <s v="NOK"/>
    <n v="303"/>
    <m/>
    <s v="78160.27"/>
  </r>
  <r>
    <m/>
    <m/>
    <m/>
    <d v="2025-01-01T00:00:00"/>
    <m/>
    <x v="42"/>
    <x v="42"/>
    <m/>
    <m/>
    <m/>
    <m/>
    <m/>
    <m/>
    <x v="0"/>
    <x v="0"/>
    <m/>
    <m/>
    <m/>
    <m/>
    <m/>
    <m/>
    <s v="Inngående saldo"/>
    <n v="243.73"/>
    <m/>
    <m/>
    <m/>
    <s v="243.73"/>
  </r>
  <r>
    <n v="2510"/>
    <n v="2025"/>
    <m/>
    <d v="2025-12-31T00:00:00"/>
    <m/>
    <x v="42"/>
    <x v="42"/>
    <m/>
    <m/>
    <m/>
    <m/>
    <m/>
    <m/>
    <x v="10"/>
    <x v="10"/>
    <m/>
    <m/>
    <m/>
    <m/>
    <n v="0"/>
    <s v="Ingen avgiftsbehandling"/>
    <s v="Renteinntekt"/>
    <n v="8.2200000000000006"/>
    <s v="NOK"/>
    <n v="8.2200000000000006"/>
    <m/>
    <s v="251.95"/>
  </r>
  <r>
    <m/>
    <m/>
    <m/>
    <d v="2025-01-01T00:00:00"/>
    <m/>
    <x v="43"/>
    <x v="43"/>
    <m/>
    <m/>
    <m/>
    <m/>
    <m/>
    <m/>
    <x v="0"/>
    <x v="0"/>
    <m/>
    <m/>
    <m/>
    <m/>
    <m/>
    <m/>
    <s v="Inngående saldo"/>
    <n v="236850.77"/>
    <m/>
    <m/>
    <m/>
    <s v="236850.77"/>
  </r>
  <r>
    <n v="2510"/>
    <n v="2025"/>
    <m/>
    <d v="2025-12-31T00:00:00"/>
    <m/>
    <x v="43"/>
    <x v="43"/>
    <m/>
    <m/>
    <m/>
    <m/>
    <m/>
    <m/>
    <x v="6"/>
    <x v="6"/>
    <m/>
    <m/>
    <m/>
    <m/>
    <n v="0"/>
    <s v="Ingen avgiftsbehandling"/>
    <s v="Renteinntekt"/>
    <n v="7989.66"/>
    <s v="NOK"/>
    <n v="7989.66"/>
    <m/>
    <s v="244840.43"/>
  </r>
  <r>
    <m/>
    <m/>
    <m/>
    <d v="2025-01-01T00:00:00"/>
    <m/>
    <x v="44"/>
    <x v="44"/>
    <m/>
    <m/>
    <m/>
    <m/>
    <m/>
    <m/>
    <x v="0"/>
    <x v="0"/>
    <m/>
    <m/>
    <m/>
    <m/>
    <m/>
    <m/>
    <s v="Inngående saldo"/>
    <n v="50017.41"/>
    <m/>
    <m/>
    <m/>
    <s v="50017.41"/>
  </r>
  <r>
    <n v="590"/>
    <n v="2025"/>
    <n v="1933"/>
    <d v="2025-02-14T00:00:00"/>
    <m/>
    <x v="44"/>
    <x v="44"/>
    <m/>
    <m/>
    <n v="20393"/>
    <s v="Alf Christian Broeng"/>
    <m/>
    <m/>
    <x v="0"/>
    <x v="0"/>
    <m/>
    <m/>
    <m/>
    <m/>
    <n v="0"/>
    <s v="Ingen avgiftsbehandling"/>
    <n v="1933"/>
    <n v="-1881.6"/>
    <s v="NOK"/>
    <n v="-1881.6"/>
    <m/>
    <s v="48135.81"/>
  </r>
  <r>
    <n v="1074"/>
    <n v="2025"/>
    <s v="Vipps 1933"/>
    <d v="2025-06-18T00:00:00"/>
    <m/>
    <x v="44"/>
    <x v="44"/>
    <n v="10031"/>
    <s v="Vipps AS"/>
    <m/>
    <m/>
    <m/>
    <m/>
    <x v="0"/>
    <x v="0"/>
    <m/>
    <m/>
    <m/>
    <m/>
    <n v="0"/>
    <s v="Ingen avgiftsbehandling"/>
    <s v="Vipps 1933"/>
    <n v="88.42"/>
    <s v="NOK"/>
    <n v="88.42"/>
    <m/>
    <s v="48224.23"/>
  </r>
  <r>
    <n v="1562"/>
    <n v="2025"/>
    <s v="Vipps"/>
    <d v="2025-09-02T00:00:00"/>
    <m/>
    <x v="44"/>
    <x v="44"/>
    <n v="10031"/>
    <s v="Vipps AS"/>
    <m/>
    <m/>
    <m/>
    <m/>
    <x v="0"/>
    <x v="0"/>
    <m/>
    <m/>
    <m/>
    <m/>
    <n v="0"/>
    <s v="Ingen avgiftsbehandling"/>
    <s v="Vipps"/>
    <n v="109372.68"/>
    <s v="NOK"/>
    <n v="109372.68"/>
    <m/>
    <s v="157596.91"/>
  </r>
  <r>
    <n v="1562"/>
    <n v="2025"/>
    <s v="Vipps"/>
    <d v="2025-09-02T00:00:00"/>
    <m/>
    <x v="44"/>
    <x v="44"/>
    <n v="10031"/>
    <s v="Vipps AS"/>
    <m/>
    <m/>
    <m/>
    <m/>
    <x v="0"/>
    <x v="0"/>
    <m/>
    <m/>
    <m/>
    <m/>
    <n v="0"/>
    <s v="Ingen avgiftsbehandling"/>
    <s v="Vipps"/>
    <n v="140037.6"/>
    <s v="NOK"/>
    <n v="140037.6"/>
    <m/>
    <s v="297634.51"/>
  </r>
  <r>
    <n v="1562"/>
    <n v="2025"/>
    <s v="Vipps"/>
    <d v="2025-09-03T00:00:00"/>
    <m/>
    <x v="44"/>
    <x v="44"/>
    <n v="10031"/>
    <s v="Vipps AS"/>
    <m/>
    <m/>
    <m/>
    <m/>
    <x v="0"/>
    <x v="0"/>
    <m/>
    <m/>
    <m/>
    <m/>
    <n v="0"/>
    <s v="Ingen avgiftsbehandling"/>
    <s v="Vipps"/>
    <n v="58.95"/>
    <s v="NOK"/>
    <n v="58.95"/>
    <m/>
    <s v="297693.46"/>
  </r>
  <r>
    <n v="1549"/>
    <n v="2025"/>
    <s v="Regulering og vipps"/>
    <d v="2025-09-04T00:00:00"/>
    <m/>
    <x v="44"/>
    <x v="44"/>
    <m/>
    <m/>
    <m/>
    <m/>
    <m/>
    <m/>
    <x v="0"/>
    <x v="0"/>
    <m/>
    <m/>
    <m/>
    <m/>
    <n v="0"/>
    <s v="Ingen avgiftsbehandling"/>
    <s v="Regulering og vipps"/>
    <n v="-6400"/>
    <s v="NOK"/>
    <n v="-6400"/>
    <m/>
    <s v="291293.46"/>
  </r>
  <r>
    <n v="1563"/>
    <n v="2025"/>
    <s v="betlalinger"/>
    <d v="2025-09-04T00:00:00"/>
    <m/>
    <x v="44"/>
    <x v="44"/>
    <m/>
    <m/>
    <n v="20175"/>
    <s v="Popcorn Compagniet AS"/>
    <m/>
    <m/>
    <x v="0"/>
    <x v="0"/>
    <m/>
    <m/>
    <m/>
    <m/>
    <n v="0"/>
    <s v="Ingen avgiftsbehandling"/>
    <s v="betlalinger"/>
    <n v="-7619"/>
    <s v="NOK"/>
    <n v="-7619"/>
    <m/>
    <s v="283674.46"/>
  </r>
  <r>
    <n v="1563"/>
    <n v="2025"/>
    <s v="betlalinger"/>
    <d v="2025-09-04T00:00:00"/>
    <m/>
    <x v="44"/>
    <x v="44"/>
    <m/>
    <m/>
    <n v="20185"/>
    <s v="Bryn Trykkservice AS"/>
    <m/>
    <m/>
    <x v="0"/>
    <x v="0"/>
    <m/>
    <m/>
    <m/>
    <m/>
    <n v="0"/>
    <s v="Ingen avgiftsbehandling"/>
    <s v="betlalinger"/>
    <n v="-2563"/>
    <s v="NOK"/>
    <n v="-2563"/>
    <m/>
    <s v="281111.46"/>
  </r>
  <r>
    <n v="1561"/>
    <n v="2025"/>
    <s v="Betaling dommer regninger.pdf"/>
    <d v="2025-09-05T00:00:00"/>
    <m/>
    <x v="44"/>
    <x v="44"/>
    <m/>
    <m/>
    <m/>
    <m/>
    <m/>
    <m/>
    <x v="0"/>
    <x v="0"/>
    <m/>
    <m/>
    <m/>
    <m/>
    <n v="0"/>
    <s v="Ingen avgiftsbehandling"/>
    <s v="Betaling dommer regninger.pdf"/>
    <n v="-24895"/>
    <s v="NOK"/>
    <n v="-24895"/>
    <m/>
    <s v="256216.46"/>
  </r>
  <r>
    <n v="1563"/>
    <n v="2025"/>
    <s v="betlalinger"/>
    <d v="2025-09-05T00:00:00"/>
    <m/>
    <x v="44"/>
    <x v="44"/>
    <m/>
    <m/>
    <n v="20136"/>
    <s v="AZUN FREESTYLE AS"/>
    <m/>
    <m/>
    <x v="0"/>
    <x v="0"/>
    <m/>
    <m/>
    <m/>
    <m/>
    <n v="0"/>
    <s v="Ingen avgiftsbehandling"/>
    <s v="betlalinger"/>
    <n v="-12000"/>
    <s v="NOK"/>
    <n v="-12000"/>
    <m/>
    <s v="244216.46"/>
  </r>
  <r>
    <n v="1563"/>
    <n v="2025"/>
    <s v="betlalinger"/>
    <d v="2025-09-05T00:00:00"/>
    <m/>
    <x v="44"/>
    <x v="44"/>
    <m/>
    <m/>
    <n v="20522"/>
    <s v="Invite AS"/>
    <m/>
    <m/>
    <x v="0"/>
    <x v="0"/>
    <m/>
    <m/>
    <m/>
    <m/>
    <n v="0"/>
    <s v="Ingen avgiftsbehandling"/>
    <s v="betlalinger"/>
    <n v="-10125"/>
    <s v="NOK"/>
    <n v="-10125"/>
    <m/>
    <s v="234091.46"/>
  </r>
  <r>
    <n v="1663"/>
    <n v="2025"/>
    <s v="Kontanter Jutultreffen"/>
    <d v="2025-09-09T00:00:00"/>
    <m/>
    <x v="44"/>
    <x v="44"/>
    <m/>
    <m/>
    <m/>
    <m/>
    <m/>
    <m/>
    <x v="1"/>
    <x v="1"/>
    <m/>
    <m/>
    <m/>
    <m/>
    <n v="0"/>
    <s v="Ingen avgiftsbehandling"/>
    <s v="Kontanter Jutultreffen"/>
    <n v="900"/>
    <s v="NOK"/>
    <n v="900"/>
    <m/>
    <s v="234991.46"/>
  </r>
  <r>
    <n v="1619"/>
    <n v="2025"/>
    <s v="treffen.pdf"/>
    <d v="2025-09-10T00:00:00"/>
    <m/>
    <x v="44"/>
    <x v="44"/>
    <m/>
    <m/>
    <m/>
    <m/>
    <m/>
    <m/>
    <x v="0"/>
    <x v="0"/>
    <m/>
    <m/>
    <m/>
    <m/>
    <n v="0"/>
    <s v="Ingen avgiftsbehandling"/>
    <s v="Oda Gulsvik"/>
    <n v="-6000"/>
    <s v="NOK"/>
    <n v="-6000"/>
    <m/>
    <s v="228991.46"/>
  </r>
  <r>
    <n v="1657"/>
    <n v="2025"/>
    <s v="Innskudd JTRF"/>
    <d v="2025-09-12T00:00:00"/>
    <m/>
    <x v="44"/>
    <x v="44"/>
    <m/>
    <m/>
    <m/>
    <m/>
    <m/>
    <m/>
    <x v="1"/>
    <x v="1"/>
    <m/>
    <m/>
    <m/>
    <m/>
    <n v="0"/>
    <s v="Ingen avgiftsbehandling"/>
    <s v="Innskudd JTRF"/>
    <n v="20000"/>
    <s v="NOK"/>
    <n v="20000"/>
    <m/>
    <s v="248991.46"/>
  </r>
  <r>
    <n v="1659"/>
    <n v="2025"/>
    <s v="JTRF ref"/>
    <d v="2025-09-12T00:00:00"/>
    <m/>
    <x v="44"/>
    <x v="44"/>
    <m/>
    <m/>
    <m/>
    <m/>
    <m/>
    <m/>
    <x v="1"/>
    <x v="1"/>
    <m/>
    <m/>
    <m/>
    <m/>
    <n v="0"/>
    <s v="Ingen avgiftsbehandling"/>
    <s v="JTRF ref"/>
    <n v="12484"/>
    <s v="NOK"/>
    <n v="12484"/>
    <m/>
    <s v="261475.46"/>
  </r>
  <r>
    <n v="1662"/>
    <n v="2025"/>
    <s v="Rest kontanter Jutul treffen"/>
    <d v="2025-09-12T00:00:00"/>
    <m/>
    <x v="44"/>
    <x v="44"/>
    <m/>
    <m/>
    <m/>
    <m/>
    <m/>
    <m/>
    <x v="4"/>
    <x v="4"/>
    <m/>
    <m/>
    <m/>
    <m/>
    <n v="0"/>
    <s v="Ingen avgiftsbehandling"/>
    <s v="Rest kontanter Jutul treffen"/>
    <n v="50"/>
    <s v="NOK"/>
    <n v="50"/>
    <m/>
    <s v="261525.46"/>
  </r>
  <r>
    <n v="1664"/>
    <n v="2025"/>
    <s v="Jutul treffen"/>
    <d v="2025-09-12T00:00:00"/>
    <m/>
    <x v="44"/>
    <x v="44"/>
    <m/>
    <m/>
    <m/>
    <m/>
    <m/>
    <m/>
    <x v="1"/>
    <x v="1"/>
    <m/>
    <m/>
    <m/>
    <m/>
    <n v="0"/>
    <s v="Ingen avgiftsbehandling"/>
    <s v="Jutul treffen"/>
    <n v="1955"/>
    <s v="NOK"/>
    <n v="1955"/>
    <m/>
    <s v="263480.46"/>
  </r>
  <r>
    <n v="1686"/>
    <n v="2025"/>
    <n v="1933"/>
    <d v="2025-09-15T00:00:00"/>
    <m/>
    <x v="44"/>
    <x v="44"/>
    <m/>
    <m/>
    <n v="20483"/>
    <s v="Nets Branch Norway NUF"/>
    <m/>
    <m/>
    <x v="0"/>
    <x v="0"/>
    <m/>
    <m/>
    <m/>
    <m/>
    <n v="0"/>
    <s v="Ingen avgiftsbehandling"/>
    <n v="1933"/>
    <n v="-1418.75"/>
    <s v="NOK"/>
    <n v="-1418.75"/>
    <m/>
    <s v="262061.71"/>
  </r>
  <r>
    <n v="1686"/>
    <n v="2025"/>
    <n v="1933"/>
    <d v="2025-09-15T00:00:00"/>
    <m/>
    <x v="44"/>
    <x v="44"/>
    <m/>
    <m/>
    <n v="20532"/>
    <s v="Aud Ingvild Lia"/>
    <m/>
    <m/>
    <x v="0"/>
    <x v="0"/>
    <m/>
    <m/>
    <m/>
    <m/>
    <n v="0"/>
    <s v="Ingen avgiftsbehandling"/>
    <n v="1933"/>
    <n v="-3737.5"/>
    <s v="NOK"/>
    <n v="-3737.5"/>
    <m/>
    <s v="258324.21"/>
  </r>
  <r>
    <n v="1686"/>
    <n v="2025"/>
    <n v="1933"/>
    <d v="2025-09-15T00:00:00"/>
    <m/>
    <x v="44"/>
    <x v="44"/>
    <m/>
    <m/>
    <n v="20527"/>
    <s v="iSEKK"/>
    <m/>
    <m/>
    <x v="0"/>
    <x v="0"/>
    <m/>
    <m/>
    <m/>
    <m/>
    <n v="0"/>
    <s v="Ingen avgiftsbehandling"/>
    <n v="1933"/>
    <n v="-1677.5"/>
    <s v="NOK"/>
    <n v="-1677.5"/>
    <m/>
    <s v="256646.71"/>
  </r>
  <r>
    <n v="1686"/>
    <n v="2025"/>
    <n v="1933"/>
    <d v="2025-09-15T00:00:00"/>
    <m/>
    <x v="44"/>
    <x v="44"/>
    <m/>
    <m/>
    <m/>
    <m/>
    <m/>
    <m/>
    <x v="1"/>
    <x v="1"/>
    <m/>
    <m/>
    <m/>
    <m/>
    <n v="0"/>
    <s v="Ingen avgiftsbehandling"/>
    <s v="Stø AS, gebyr bankxept"/>
    <n v="-160.86000000000001"/>
    <s v="NOK"/>
    <n v="-160.86000000000001"/>
    <m/>
    <s v="256485.85"/>
  </r>
  <r>
    <n v="1687"/>
    <n v="2025"/>
    <s v="Lønn"/>
    <d v="2025-09-15T00:00:00"/>
    <m/>
    <x v="44"/>
    <x v="44"/>
    <m/>
    <m/>
    <m/>
    <m/>
    <m/>
    <m/>
    <x v="0"/>
    <x v="0"/>
    <m/>
    <m/>
    <m/>
    <m/>
    <n v="0"/>
    <s v="Ingen avgiftsbehandling"/>
    <s v="Lønn"/>
    <n v="-2750"/>
    <s v="NOK"/>
    <n v="-2750"/>
    <m/>
    <s v="253735.85"/>
  </r>
  <r>
    <n v="1711"/>
    <n v="2025"/>
    <n v="1933"/>
    <d v="2025-09-23T00:00:00"/>
    <m/>
    <x v="44"/>
    <x v="44"/>
    <m/>
    <m/>
    <n v="20527"/>
    <s v="iSEKK"/>
    <m/>
    <m/>
    <x v="0"/>
    <x v="0"/>
    <m/>
    <m/>
    <m/>
    <m/>
    <n v="0"/>
    <s v="Ingen avgiftsbehandling"/>
    <n v="1933"/>
    <n v="-4235"/>
    <s v="NOK"/>
    <n v="-4235"/>
    <m/>
    <s v="249500.85"/>
  </r>
  <r>
    <n v="1775"/>
    <n v="2025"/>
    <n v="1933"/>
    <d v="2025-09-25T00:00:00"/>
    <m/>
    <x v="44"/>
    <x v="44"/>
    <m/>
    <m/>
    <n v="20249"/>
    <s v="Lars Joakim Aslaksrud"/>
    <m/>
    <m/>
    <x v="0"/>
    <x v="0"/>
    <m/>
    <m/>
    <m/>
    <m/>
    <n v="0"/>
    <s v="Ingen avgiftsbehandling"/>
    <n v="1933"/>
    <n v="-1212.68"/>
    <s v="NOK"/>
    <n v="-1212.68"/>
    <m/>
    <s v="248288.17"/>
  </r>
  <r>
    <n v="1777"/>
    <n v="2025"/>
    <s v="regulering"/>
    <d v="2025-09-30T00:00:00"/>
    <m/>
    <x v="44"/>
    <x v="44"/>
    <m/>
    <m/>
    <m/>
    <m/>
    <m/>
    <m/>
    <x v="0"/>
    <x v="0"/>
    <m/>
    <m/>
    <m/>
    <m/>
    <n v="0"/>
    <s v="Ingen avgiftsbehandling"/>
    <s v="regulering"/>
    <n v="-2000"/>
    <s v="NOK"/>
    <n v="-2000"/>
    <m/>
    <s v="246288.17"/>
  </r>
  <r>
    <n v="1770"/>
    <n v="2025"/>
    <n v="1933"/>
    <d v="2025-10-03T00:00:00"/>
    <m/>
    <x v="44"/>
    <x v="44"/>
    <m/>
    <m/>
    <n v="20249"/>
    <s v="Lars Joakim Aslaksrud"/>
    <m/>
    <m/>
    <x v="0"/>
    <x v="0"/>
    <m/>
    <m/>
    <m/>
    <m/>
    <n v="0"/>
    <s v="Ingen avgiftsbehandling"/>
    <n v="1933"/>
    <n v="-1212.68"/>
    <s v="NOK"/>
    <n v="-1212.68"/>
    <m/>
    <s v="245075.49"/>
  </r>
  <r>
    <n v="1861"/>
    <n v="2025"/>
    <n v="1929"/>
    <d v="2025-10-03T00:00:00"/>
    <m/>
    <x v="44"/>
    <x v="44"/>
    <m/>
    <m/>
    <m/>
    <m/>
    <m/>
    <m/>
    <x v="0"/>
    <x v="0"/>
    <m/>
    <m/>
    <m/>
    <m/>
    <n v="0"/>
    <s v="Ingen avgiftsbehandling"/>
    <n v="1929"/>
    <n v="7190"/>
    <s v="NOK"/>
    <n v="7190"/>
    <m/>
    <s v="252265.49"/>
  </r>
  <r>
    <n v="1862"/>
    <n v="2025"/>
    <s v="Reversering av bilag 1770-2025. 1933"/>
    <d v="2025-10-03T00:00:00"/>
    <m/>
    <x v="44"/>
    <x v="44"/>
    <m/>
    <m/>
    <n v="20249"/>
    <s v="Lars Joakim Aslaksrud"/>
    <m/>
    <m/>
    <x v="0"/>
    <x v="0"/>
    <m/>
    <m/>
    <m/>
    <m/>
    <n v="0"/>
    <s v="Ingen avgiftsbehandling"/>
    <s v="Reversering av bilag 1770-2025. 1933"/>
    <n v="1212.68"/>
    <s v="NOK"/>
    <n v="1212.68"/>
    <m/>
    <s v="253478.17"/>
  </r>
  <r>
    <n v="2274"/>
    <n v="2025"/>
    <m/>
    <d v="2025-12-01T00:00:00"/>
    <m/>
    <x v="44"/>
    <x v="44"/>
    <m/>
    <m/>
    <m/>
    <m/>
    <m/>
    <m/>
    <x v="0"/>
    <x v="0"/>
    <m/>
    <m/>
    <m/>
    <m/>
    <n v="0"/>
    <s v="Ingen avgiftsbehandling"/>
    <m/>
    <n v="-200000"/>
    <s v="NOK"/>
    <n v="-200000"/>
    <m/>
    <s v="53478.17"/>
  </r>
  <r>
    <n v="2316"/>
    <n v="2025"/>
    <m/>
    <d v="2025-12-04T00:00:00"/>
    <m/>
    <x v="44"/>
    <x v="44"/>
    <m/>
    <m/>
    <n v="20579"/>
    <s v="Eirik Wartiainen"/>
    <m/>
    <m/>
    <x v="0"/>
    <x v="0"/>
    <m/>
    <m/>
    <m/>
    <m/>
    <n v="0"/>
    <s v="Ingen avgiftsbehandling"/>
    <m/>
    <n v="-5522"/>
    <s v="NOK"/>
    <n v="-5522"/>
    <m/>
    <s v="47956.17"/>
  </r>
  <r>
    <m/>
    <m/>
    <m/>
    <d v="2025-01-01T00:00:00"/>
    <m/>
    <x v="45"/>
    <x v="45"/>
    <m/>
    <m/>
    <m/>
    <m/>
    <m/>
    <m/>
    <x v="0"/>
    <x v="0"/>
    <m/>
    <m/>
    <m/>
    <m/>
    <m/>
    <m/>
    <s v="Inngående saldo"/>
    <n v="181639.07"/>
    <m/>
    <m/>
    <m/>
    <s v="181639.07"/>
  </r>
  <r>
    <n v="599"/>
    <n v="2025"/>
    <s v="Returpant.jpg"/>
    <d v="2025-01-20T00:00:00"/>
    <m/>
    <x v="45"/>
    <x v="45"/>
    <m/>
    <m/>
    <m/>
    <m/>
    <m/>
    <m/>
    <x v="7"/>
    <x v="7"/>
    <m/>
    <m/>
    <m/>
    <m/>
    <n v="0"/>
    <s v="Ingen avgiftsbehandling"/>
    <s v="Returpant.jpg"/>
    <n v="233"/>
    <s v="NOK"/>
    <n v="233"/>
    <m/>
    <s v="181872.07"/>
  </r>
  <r>
    <n v="779"/>
    <n v="2025"/>
    <s v="Rolf Jacobsen.jpg"/>
    <d v="2025-02-14T00:00:00"/>
    <m/>
    <x v="45"/>
    <x v="45"/>
    <m/>
    <m/>
    <m/>
    <m/>
    <m/>
    <m/>
    <x v="7"/>
    <x v="7"/>
    <m/>
    <m/>
    <m/>
    <m/>
    <n v="0"/>
    <s v="Ingen avgiftsbehandling"/>
    <s v="Rolf Jacobsen.jpg"/>
    <n v="-79.900000000000006"/>
    <s v="NOK"/>
    <n v="-79.900000000000006"/>
    <m/>
    <s v="181792.17"/>
  </r>
  <r>
    <n v="660"/>
    <n v="2025"/>
    <n v="1934"/>
    <d v="2025-02-18T00:00:00"/>
    <m/>
    <x v="45"/>
    <x v="45"/>
    <n v="10031"/>
    <s v="Vipps AS"/>
    <m/>
    <m/>
    <m/>
    <m/>
    <x v="0"/>
    <x v="0"/>
    <m/>
    <m/>
    <m/>
    <m/>
    <n v="0"/>
    <s v="Ingen avgiftsbehandling"/>
    <n v="1934"/>
    <n v="982.5"/>
    <s v="NOK"/>
    <n v="982.5"/>
    <m/>
    <s v="182774.67"/>
  </r>
  <r>
    <n v="780"/>
    <n v="2025"/>
    <s v="Frank Hansen.jpg"/>
    <d v="2025-02-26T00:00:00"/>
    <m/>
    <x v="45"/>
    <x v="45"/>
    <m/>
    <m/>
    <m/>
    <m/>
    <m/>
    <m/>
    <x v="7"/>
    <x v="7"/>
    <m/>
    <m/>
    <m/>
    <m/>
    <n v="0"/>
    <s v="Ingen avgiftsbehandling"/>
    <s v="Frank Hansen.jpg"/>
    <n v="-1137"/>
    <s v="NOK"/>
    <n v="-1137"/>
    <m/>
    <s v="181637.67"/>
  </r>
  <r>
    <n v="457"/>
    <n v="2025"/>
    <m/>
    <d v="2025-03-03T00:00:00"/>
    <m/>
    <x v="45"/>
    <x v="45"/>
    <m/>
    <m/>
    <m/>
    <m/>
    <m/>
    <m/>
    <x v="0"/>
    <x v="0"/>
    <m/>
    <m/>
    <m/>
    <m/>
    <n v="0"/>
    <s v="Ingen avgiftsbehandling"/>
    <m/>
    <n v="44875"/>
    <s v="NOK"/>
    <n v="44875"/>
    <m/>
    <s v="226512.67"/>
  </r>
  <r>
    <n v="660"/>
    <n v="2025"/>
    <n v="1934"/>
    <d v="2025-03-07T00:00:00"/>
    <m/>
    <x v="45"/>
    <x v="45"/>
    <n v="10031"/>
    <s v="Vipps AS"/>
    <m/>
    <m/>
    <m/>
    <m/>
    <x v="0"/>
    <x v="0"/>
    <m/>
    <m/>
    <m/>
    <m/>
    <n v="0"/>
    <s v="Ingen avgiftsbehandling"/>
    <n v="1934"/>
    <n v="339.94"/>
    <s v="NOK"/>
    <n v="339.94"/>
    <m/>
    <s v="226852.61"/>
  </r>
  <r>
    <n v="457"/>
    <n v="2025"/>
    <m/>
    <d v="2025-03-13T00:00:00"/>
    <m/>
    <x v="45"/>
    <x v="45"/>
    <m/>
    <m/>
    <m/>
    <m/>
    <m/>
    <m/>
    <x v="0"/>
    <x v="0"/>
    <m/>
    <m/>
    <m/>
    <m/>
    <n v="0"/>
    <s v="Ingen avgiftsbehandling"/>
    <m/>
    <n v="3900"/>
    <s v="NOK"/>
    <n v="3900"/>
    <m/>
    <s v="230752.61"/>
  </r>
  <r>
    <n v="660"/>
    <n v="2025"/>
    <n v="1934"/>
    <d v="2025-03-13T00:00:00"/>
    <m/>
    <x v="45"/>
    <x v="45"/>
    <n v="10031"/>
    <s v="Vipps AS"/>
    <m/>
    <m/>
    <m/>
    <m/>
    <x v="0"/>
    <x v="0"/>
    <m/>
    <m/>
    <m/>
    <m/>
    <n v="0"/>
    <s v="Ingen avgiftsbehandling"/>
    <n v="1934"/>
    <n v="398.89"/>
    <s v="NOK"/>
    <n v="398.89"/>
    <m/>
    <s v="231151.50"/>
  </r>
  <r>
    <n v="660"/>
    <n v="2025"/>
    <n v="1934"/>
    <d v="2025-03-14T00:00:00"/>
    <m/>
    <x v="45"/>
    <x v="45"/>
    <n v="10031"/>
    <s v="Vipps AS"/>
    <m/>
    <m/>
    <m/>
    <m/>
    <x v="0"/>
    <x v="0"/>
    <m/>
    <m/>
    <m/>
    <m/>
    <n v="0"/>
    <s v="Ingen avgiftsbehandling"/>
    <n v="1934"/>
    <n v="982.5"/>
    <s v="NOK"/>
    <n v="982.5"/>
    <m/>
    <s v="232134.00"/>
  </r>
  <r>
    <n v="457"/>
    <n v="2025"/>
    <m/>
    <d v="2025-03-26T00:00:00"/>
    <m/>
    <x v="45"/>
    <x v="45"/>
    <m/>
    <m/>
    <m/>
    <m/>
    <m/>
    <m/>
    <x v="0"/>
    <x v="0"/>
    <m/>
    <m/>
    <m/>
    <m/>
    <n v="0"/>
    <s v="Ingen avgiftsbehandling"/>
    <m/>
    <n v="7812.5"/>
    <s v="NOK"/>
    <n v="7812.5"/>
    <m/>
    <s v="239946.50"/>
  </r>
  <r>
    <n v="781"/>
    <n v="2025"/>
    <s v="kara.pdf"/>
    <d v="2025-04-02T00:00:00"/>
    <m/>
    <x v="45"/>
    <x v="45"/>
    <m/>
    <m/>
    <n v="20313"/>
    <s v="Tore Hansen"/>
    <m/>
    <m/>
    <x v="7"/>
    <x v="7"/>
    <m/>
    <m/>
    <m/>
    <m/>
    <n v="0"/>
    <s v="Ingen avgiftsbehandling"/>
    <s v="kara.pdf"/>
    <n v="-1486"/>
    <s v="NOK"/>
    <n v="-1486"/>
    <m/>
    <s v="238460.50"/>
  </r>
  <r>
    <n v="782"/>
    <n v="2025"/>
    <s v="Kara innbetalinger.pdf"/>
    <d v="2025-04-03T00:00:00"/>
    <m/>
    <x v="45"/>
    <x v="45"/>
    <m/>
    <m/>
    <m/>
    <m/>
    <m/>
    <m/>
    <x v="7"/>
    <x v="7"/>
    <m/>
    <m/>
    <m/>
    <m/>
    <n v="0"/>
    <s v="Ingen avgiftsbehandling"/>
    <s v="Kara innbetalinger.pdf"/>
    <n v="10905"/>
    <s v="NOK"/>
    <n v="10905"/>
    <m/>
    <s v="249365.50"/>
  </r>
  <r>
    <n v="571"/>
    <n v="2025"/>
    <m/>
    <d v="2025-04-07T00:00:00"/>
    <m/>
    <x v="45"/>
    <x v="45"/>
    <m/>
    <m/>
    <m/>
    <m/>
    <m/>
    <m/>
    <x v="0"/>
    <x v="0"/>
    <m/>
    <m/>
    <m/>
    <m/>
    <n v="0"/>
    <s v="Ingen avgiftsbehandling"/>
    <m/>
    <n v="-9729"/>
    <s v="NOK"/>
    <n v="-9729"/>
    <m/>
    <s v="239636.50"/>
  </r>
  <r>
    <n v="571"/>
    <n v="2025"/>
    <m/>
    <d v="2025-04-07T00:00:00"/>
    <m/>
    <x v="45"/>
    <x v="45"/>
    <m/>
    <m/>
    <m/>
    <m/>
    <m/>
    <m/>
    <x v="0"/>
    <x v="0"/>
    <m/>
    <m/>
    <m/>
    <m/>
    <n v="0"/>
    <s v="Ingen avgiftsbehandling"/>
    <m/>
    <n v="-7815"/>
    <s v="NOK"/>
    <n v="-7815"/>
    <m/>
    <s v="231821.50"/>
  </r>
  <r>
    <n v="571"/>
    <n v="2025"/>
    <m/>
    <d v="2025-04-07T00:00:00"/>
    <m/>
    <x v="45"/>
    <x v="45"/>
    <m/>
    <m/>
    <m/>
    <m/>
    <m/>
    <m/>
    <x v="0"/>
    <x v="0"/>
    <m/>
    <m/>
    <m/>
    <m/>
    <n v="0"/>
    <s v="Ingen avgiftsbehandling"/>
    <m/>
    <n v="975"/>
    <s v="NOK"/>
    <n v="975"/>
    <m/>
    <s v="232796.50"/>
  </r>
  <r>
    <n v="781"/>
    <n v="2025"/>
    <s v="kara.pdf"/>
    <d v="2025-04-22T00:00:00"/>
    <m/>
    <x v="45"/>
    <x v="45"/>
    <m/>
    <m/>
    <n v="20439"/>
    <s v="Lasse Knudsen"/>
    <m/>
    <m/>
    <x v="7"/>
    <x v="7"/>
    <m/>
    <m/>
    <m/>
    <m/>
    <n v="0"/>
    <s v="Ingen avgiftsbehandling"/>
    <s v="kara.pdf"/>
    <n v="-302.52999999999997"/>
    <s v="NOK"/>
    <n v="-302.52999999999997"/>
    <m/>
    <s v="232493.97"/>
  </r>
  <r>
    <n v="916"/>
    <n v="2025"/>
    <n v="1934"/>
    <d v="2025-05-08T00:00:00"/>
    <m/>
    <x v="45"/>
    <x v="45"/>
    <m/>
    <m/>
    <m/>
    <m/>
    <m/>
    <m/>
    <x v="0"/>
    <x v="0"/>
    <m/>
    <m/>
    <m/>
    <m/>
    <n v="0"/>
    <s v="Ingen avgiftsbehandling"/>
    <n v="1934"/>
    <n v="1000"/>
    <s v="NOK"/>
    <n v="1000"/>
    <m/>
    <s v="233493.97"/>
  </r>
  <r>
    <n v="1227"/>
    <n v="2025"/>
    <n v="1934"/>
    <d v="2025-05-12T00:00:00"/>
    <m/>
    <x v="45"/>
    <x v="45"/>
    <m/>
    <m/>
    <n v="20457"/>
    <s v="Bjørn Borge"/>
    <m/>
    <m/>
    <x v="0"/>
    <x v="0"/>
    <m/>
    <m/>
    <m/>
    <m/>
    <n v="0"/>
    <s v="Ingen avgiftsbehandling"/>
    <n v="1934"/>
    <n v="-398"/>
    <s v="NOK"/>
    <n v="-398"/>
    <m/>
    <s v="233095.97"/>
  </r>
  <r>
    <n v="1255"/>
    <n v="2025"/>
    <m/>
    <d v="2025-05-15T00:00:00"/>
    <m/>
    <x v="45"/>
    <x v="45"/>
    <m/>
    <m/>
    <n v="20313"/>
    <s v="Tore Hansen"/>
    <m/>
    <m/>
    <x v="0"/>
    <x v="0"/>
    <m/>
    <m/>
    <m/>
    <m/>
    <n v="0"/>
    <s v="Ingen avgiftsbehandling"/>
    <m/>
    <n v="-1000"/>
    <s v="NOK"/>
    <n v="-1000"/>
    <m/>
    <s v="232095.97"/>
  </r>
  <r>
    <n v="1227"/>
    <n v="2025"/>
    <n v="1934"/>
    <d v="2025-05-26T00:00:00"/>
    <m/>
    <x v="45"/>
    <x v="45"/>
    <m/>
    <m/>
    <n v="20471"/>
    <s v="Baard Henrik Karlstad"/>
    <m/>
    <m/>
    <x v="0"/>
    <x v="0"/>
    <m/>
    <m/>
    <m/>
    <m/>
    <n v="0"/>
    <s v="Ingen avgiftsbehandling"/>
    <n v="1934"/>
    <n v="-1420"/>
    <s v="NOK"/>
    <n v="-1420"/>
    <m/>
    <s v="230675.97"/>
  </r>
  <r>
    <n v="1289"/>
    <n v="2025"/>
    <s v="jutulkara 1.pdf"/>
    <d v="2025-05-27T00:00:00"/>
    <m/>
    <x v="45"/>
    <x v="45"/>
    <m/>
    <m/>
    <m/>
    <m/>
    <m/>
    <m/>
    <x v="7"/>
    <x v="7"/>
    <m/>
    <m/>
    <m/>
    <m/>
    <n v="0"/>
    <s v="Ingen avgiftsbehandling"/>
    <s v="jutulkara 1.pdf"/>
    <n v="265"/>
    <s v="NOK"/>
    <n v="265"/>
    <m/>
    <s v="230940.97"/>
  </r>
  <r>
    <n v="1226"/>
    <n v="2025"/>
    <n v="1934"/>
    <d v="2025-06-02T00:00:00"/>
    <m/>
    <x v="45"/>
    <x v="45"/>
    <m/>
    <m/>
    <n v="20470"/>
    <s v="ARKEL ASKER OG BÆRUM AS"/>
    <m/>
    <m/>
    <x v="0"/>
    <x v="0"/>
    <m/>
    <m/>
    <m/>
    <m/>
    <n v="0"/>
    <s v="Ingen avgiftsbehandling"/>
    <n v="1934"/>
    <n v="-7500"/>
    <s v="NOK"/>
    <n v="-7500"/>
    <m/>
    <s v="223440.97"/>
  </r>
  <r>
    <n v="1226"/>
    <n v="2025"/>
    <n v="1934"/>
    <d v="2025-06-02T00:00:00"/>
    <m/>
    <x v="45"/>
    <x v="45"/>
    <m/>
    <m/>
    <n v="20470"/>
    <s v="ARKEL ASKER OG BÆRUM AS"/>
    <m/>
    <m/>
    <x v="0"/>
    <x v="0"/>
    <m/>
    <m/>
    <m/>
    <m/>
    <n v="0"/>
    <s v="Ingen avgiftsbehandling"/>
    <n v="1934"/>
    <n v="-18204.29"/>
    <s v="NOK"/>
    <n v="-18204.29"/>
    <m/>
    <s v="205236.68"/>
  </r>
  <r>
    <n v="1227"/>
    <n v="2025"/>
    <n v="1934"/>
    <d v="2025-06-06T00:00:00"/>
    <m/>
    <x v="45"/>
    <x v="45"/>
    <m/>
    <m/>
    <n v="20439"/>
    <s v="Lasse Knudsen"/>
    <m/>
    <m/>
    <x v="0"/>
    <x v="0"/>
    <m/>
    <m/>
    <m/>
    <m/>
    <n v="0"/>
    <s v="Ingen avgiftsbehandling"/>
    <n v="1934"/>
    <n v="-1094.3"/>
    <s v="NOK"/>
    <n v="-1094.3"/>
    <m/>
    <s v="204142.38"/>
  </r>
  <r>
    <n v="1150"/>
    <n v="2025"/>
    <s v="kontoregulering"/>
    <d v="2025-06-12T00:00:00"/>
    <m/>
    <x v="45"/>
    <x v="45"/>
    <m/>
    <m/>
    <m/>
    <m/>
    <m/>
    <m/>
    <x v="0"/>
    <x v="0"/>
    <m/>
    <m/>
    <m/>
    <m/>
    <n v="0"/>
    <s v="Ingen avgiftsbehandling"/>
    <s v="kontoregulering"/>
    <n v="1962.5"/>
    <s v="NOK"/>
    <n v="1962.5"/>
    <m/>
    <s v="206104.88"/>
  </r>
  <r>
    <n v="1290"/>
    <n v="2025"/>
    <s v="jutulkara.pdf"/>
    <d v="2025-06-20T00:00:00"/>
    <m/>
    <x v="45"/>
    <x v="45"/>
    <m/>
    <m/>
    <m/>
    <m/>
    <m/>
    <m/>
    <x v="7"/>
    <x v="7"/>
    <m/>
    <m/>
    <m/>
    <m/>
    <n v="0"/>
    <s v="Ingen avgiftsbehandling"/>
    <s v="jutulkara.pdf"/>
    <n v="425"/>
    <s v="NOK"/>
    <n v="425"/>
    <m/>
    <s v="206529.88"/>
  </r>
  <r>
    <n v="1151"/>
    <n v="2025"/>
    <s v="kontoreguleirng"/>
    <d v="2025-06-30T00:00:00"/>
    <m/>
    <x v="45"/>
    <x v="45"/>
    <m/>
    <m/>
    <m/>
    <m/>
    <m/>
    <m/>
    <x v="0"/>
    <x v="0"/>
    <m/>
    <m/>
    <m/>
    <m/>
    <n v="0"/>
    <s v="Ingen avgiftsbehandling"/>
    <s v="kontoreguleirng"/>
    <n v="-9409"/>
    <s v="NOK"/>
    <n v="-9409"/>
    <m/>
    <s v="197120.88"/>
  </r>
  <r>
    <n v="1152"/>
    <n v="2025"/>
    <s v="Kontoregulreing"/>
    <d v="2025-06-30T00:00:00"/>
    <m/>
    <x v="45"/>
    <x v="45"/>
    <m/>
    <m/>
    <m/>
    <m/>
    <m/>
    <m/>
    <x v="0"/>
    <x v="0"/>
    <m/>
    <m/>
    <m/>
    <m/>
    <n v="0"/>
    <s v="Ingen avgiftsbehandling"/>
    <s v="Kontoregulreing"/>
    <n v="3912"/>
    <s v="NOK"/>
    <n v="3912"/>
    <m/>
    <s v="201032.88"/>
  </r>
  <r>
    <n v="1176"/>
    <n v="2025"/>
    <s v="Kontoregulering"/>
    <d v="2025-07-01T00:00:00"/>
    <m/>
    <x v="45"/>
    <x v="45"/>
    <m/>
    <m/>
    <m/>
    <m/>
    <m/>
    <m/>
    <x v="0"/>
    <x v="0"/>
    <m/>
    <m/>
    <m/>
    <m/>
    <n v="0"/>
    <s v="Ingen avgiftsbehandling"/>
    <s v="Kontoregulering HEhe Slettene"/>
    <n v="-3316"/>
    <s v="NOK"/>
    <n v="-3316"/>
    <m/>
    <s v="197716.88"/>
  </r>
  <r>
    <n v="1176"/>
    <n v="2025"/>
    <s v="Kontoregulering"/>
    <d v="2025-07-01T00:00:00"/>
    <m/>
    <x v="45"/>
    <x v="45"/>
    <m/>
    <m/>
    <m/>
    <m/>
    <m/>
    <m/>
    <x v="0"/>
    <x v="0"/>
    <m/>
    <m/>
    <m/>
    <m/>
    <n v="0"/>
    <s v="Ingen avgiftsbehandling"/>
    <s v="Kontoregulering HEhe Slettene"/>
    <n v="-1949"/>
    <s v="NOK"/>
    <n v="-1949"/>
    <m/>
    <s v="195767.88"/>
  </r>
  <r>
    <n v="1327"/>
    <n v="2025"/>
    <s v="reguleringer"/>
    <d v="2025-08-04T00:00:00"/>
    <m/>
    <x v="45"/>
    <x v="45"/>
    <m/>
    <m/>
    <m/>
    <m/>
    <m/>
    <m/>
    <x v="0"/>
    <x v="0"/>
    <m/>
    <m/>
    <m/>
    <m/>
    <n v="0"/>
    <s v="Ingen avgiftsbehandling"/>
    <s v="reguleringer"/>
    <n v="-3290"/>
    <s v="NOK"/>
    <n v="-3290"/>
    <m/>
    <s v="192477.88"/>
  </r>
  <r>
    <n v="1595"/>
    <n v="2025"/>
    <s v="Reguleringer"/>
    <d v="2025-09-08T00:00:00"/>
    <m/>
    <x v="45"/>
    <x v="45"/>
    <m/>
    <m/>
    <m/>
    <m/>
    <m/>
    <m/>
    <x v="0"/>
    <x v="0"/>
    <m/>
    <m/>
    <m/>
    <m/>
    <n v="0"/>
    <s v="Ingen avgiftsbehandling"/>
    <s v="Reguleringer"/>
    <n v="975"/>
    <s v="NOK"/>
    <n v="975"/>
    <m/>
    <s v="193452.88"/>
  </r>
  <r>
    <n v="1596"/>
    <n v="2025"/>
    <s v="Regulering"/>
    <d v="2025-09-11T00:00:00"/>
    <m/>
    <x v="45"/>
    <x v="45"/>
    <m/>
    <m/>
    <m/>
    <m/>
    <m/>
    <m/>
    <x v="0"/>
    <x v="0"/>
    <m/>
    <m/>
    <m/>
    <m/>
    <n v="0"/>
    <s v="Ingen avgiftsbehandling"/>
    <s v="Regulering"/>
    <n v="-3290"/>
    <s v="NOK"/>
    <n v="-3290"/>
    <m/>
    <s v="190162.88"/>
  </r>
  <r>
    <n v="1605"/>
    <n v="2025"/>
    <s v="vipps"/>
    <d v="2025-09-12T00:00:00"/>
    <m/>
    <x v="45"/>
    <x v="45"/>
    <n v="10031"/>
    <s v="Vipps AS"/>
    <m/>
    <m/>
    <m/>
    <m/>
    <x v="0"/>
    <x v="0"/>
    <m/>
    <m/>
    <m/>
    <m/>
    <n v="0"/>
    <s v="Ingen avgiftsbehandling"/>
    <s v="vipps"/>
    <n v="1522.87"/>
    <s v="NOK"/>
    <n v="1522.87"/>
    <m/>
    <s v="191685.75"/>
  </r>
  <r>
    <n v="1674"/>
    <n v="2025"/>
    <s v="Vipps"/>
    <d v="2025-09-15T00:00:00"/>
    <m/>
    <x v="45"/>
    <x v="45"/>
    <n v="10031"/>
    <s v="Vipps AS"/>
    <m/>
    <m/>
    <m/>
    <m/>
    <x v="0"/>
    <x v="0"/>
    <m/>
    <m/>
    <m/>
    <m/>
    <n v="0"/>
    <s v="Ingen avgiftsbehandling"/>
    <s v="Vipps"/>
    <n v="1965"/>
    <s v="NOK"/>
    <n v="1965"/>
    <m/>
    <s v="193650.75"/>
  </r>
  <r>
    <n v="1674"/>
    <n v="2025"/>
    <s v="Vipps"/>
    <d v="2025-09-16T00:00:00"/>
    <m/>
    <x v="45"/>
    <x v="45"/>
    <n v="10031"/>
    <s v="Vipps AS"/>
    <m/>
    <m/>
    <m/>
    <m/>
    <x v="0"/>
    <x v="0"/>
    <m/>
    <m/>
    <m/>
    <m/>
    <n v="0"/>
    <s v="Ingen avgiftsbehandling"/>
    <s v="Vipps"/>
    <n v="1965"/>
    <s v="NOK"/>
    <n v="1965"/>
    <m/>
    <s v="195615.75"/>
  </r>
  <r>
    <n v="1674"/>
    <n v="2025"/>
    <s v="Vipps"/>
    <d v="2025-09-16T00:00:00"/>
    <m/>
    <x v="45"/>
    <x v="45"/>
    <n v="10031"/>
    <s v="Vipps AS"/>
    <m/>
    <m/>
    <m/>
    <m/>
    <x v="0"/>
    <x v="0"/>
    <m/>
    <m/>
    <m/>
    <m/>
    <n v="0"/>
    <s v="Ingen avgiftsbehandling"/>
    <s v="Vipps"/>
    <n v="491.25"/>
    <s v="NOK"/>
    <n v="491.25"/>
    <m/>
    <s v="196107.00"/>
  </r>
  <r>
    <n v="1674"/>
    <n v="2025"/>
    <s v="Vipps"/>
    <d v="2025-09-17T00:00:00"/>
    <m/>
    <x v="45"/>
    <x v="45"/>
    <n v="10031"/>
    <s v="Vipps AS"/>
    <m/>
    <m/>
    <m/>
    <m/>
    <x v="0"/>
    <x v="0"/>
    <m/>
    <m/>
    <m/>
    <m/>
    <n v="0"/>
    <s v="Ingen avgiftsbehandling"/>
    <s v="Vipps"/>
    <n v="982.5"/>
    <s v="NOK"/>
    <n v="982.5"/>
    <m/>
    <s v="197089.50"/>
  </r>
  <r>
    <n v="1674"/>
    <n v="2025"/>
    <s v="Vipps"/>
    <d v="2025-09-19T00:00:00"/>
    <m/>
    <x v="45"/>
    <x v="45"/>
    <n v="10031"/>
    <s v="Vipps AS"/>
    <m/>
    <m/>
    <m/>
    <m/>
    <x v="0"/>
    <x v="0"/>
    <m/>
    <m/>
    <m/>
    <m/>
    <n v="0"/>
    <s v="Ingen avgiftsbehandling"/>
    <s v="Vipps"/>
    <n v="442.12"/>
    <s v="NOK"/>
    <n v="442.12"/>
    <m/>
    <s v="197531.62"/>
  </r>
  <r>
    <n v="1704"/>
    <n v="2025"/>
    <s v="Vipps"/>
    <d v="2025-09-23T00:00:00"/>
    <m/>
    <x v="45"/>
    <x v="45"/>
    <n v="10031"/>
    <s v="Vipps AS"/>
    <m/>
    <m/>
    <m/>
    <m/>
    <x v="0"/>
    <x v="0"/>
    <m/>
    <m/>
    <m/>
    <m/>
    <n v="0"/>
    <s v="Ingen avgiftsbehandling"/>
    <s v="Vipps"/>
    <n v="982.5"/>
    <s v="NOK"/>
    <n v="982.5"/>
    <m/>
    <s v="198514.12"/>
  </r>
  <r>
    <n v="1704"/>
    <n v="2025"/>
    <s v="Vipps"/>
    <d v="2025-09-24T00:00:00"/>
    <m/>
    <x v="45"/>
    <x v="45"/>
    <n v="10031"/>
    <s v="Vipps AS"/>
    <m/>
    <m/>
    <m/>
    <m/>
    <x v="0"/>
    <x v="0"/>
    <m/>
    <m/>
    <m/>
    <m/>
    <n v="0"/>
    <s v="Ingen avgiftsbehandling"/>
    <s v="Vipps"/>
    <n v="98.25"/>
    <s v="NOK"/>
    <n v="98.25"/>
    <m/>
    <s v="198612.37"/>
  </r>
  <r>
    <n v="1771"/>
    <n v="2025"/>
    <n v="1934"/>
    <d v="2025-09-25T00:00:00"/>
    <m/>
    <x v="45"/>
    <x v="45"/>
    <m/>
    <m/>
    <n v="20542"/>
    <s v="Dag Morten Iversen"/>
    <m/>
    <m/>
    <x v="0"/>
    <x v="0"/>
    <m/>
    <m/>
    <m/>
    <m/>
    <n v="0"/>
    <s v="Ingen avgiftsbehandling"/>
    <n v="1934"/>
    <n v="-1150"/>
    <s v="NOK"/>
    <n v="-1150"/>
    <m/>
    <s v="197462.37"/>
  </r>
  <r>
    <n v="1785"/>
    <n v="2025"/>
    <s v="VIpps"/>
    <d v="2025-09-30T00:00:00"/>
    <m/>
    <x v="45"/>
    <x v="45"/>
    <n v="10031"/>
    <s v="Vipps AS"/>
    <m/>
    <m/>
    <m/>
    <m/>
    <x v="0"/>
    <x v="0"/>
    <m/>
    <m/>
    <m/>
    <m/>
    <n v="0"/>
    <s v="Ingen avgiftsbehandling"/>
    <s v="VIpps"/>
    <n v="1473.75"/>
    <s v="NOK"/>
    <n v="1473.75"/>
    <m/>
    <s v="198936.12"/>
  </r>
  <r>
    <n v="1785"/>
    <n v="2025"/>
    <s v="VIpps"/>
    <d v="2025-09-30T00:00:00"/>
    <m/>
    <x v="45"/>
    <x v="45"/>
    <n v="10031"/>
    <s v="Vipps AS"/>
    <m/>
    <m/>
    <m/>
    <m/>
    <x v="0"/>
    <x v="0"/>
    <m/>
    <m/>
    <m/>
    <m/>
    <n v="0"/>
    <s v="Ingen avgiftsbehandling"/>
    <s v="VIpps"/>
    <n v="3733.49"/>
    <s v="NOK"/>
    <n v="3733.49"/>
    <m/>
    <s v="202669.61"/>
  </r>
  <r>
    <n v="1785"/>
    <n v="2025"/>
    <s v="VIpps"/>
    <d v="2025-09-30T00:00:00"/>
    <m/>
    <x v="45"/>
    <x v="45"/>
    <n v="10031"/>
    <s v="Vipps AS"/>
    <m/>
    <m/>
    <m/>
    <m/>
    <x v="0"/>
    <x v="0"/>
    <m/>
    <m/>
    <m/>
    <m/>
    <n v="0"/>
    <s v="Ingen avgiftsbehandling"/>
    <s v="VIpps"/>
    <n v="1178.99"/>
    <s v="NOK"/>
    <n v="1178.99"/>
    <m/>
    <s v="203848.60"/>
  </r>
  <r>
    <n v="1785"/>
    <n v="2025"/>
    <s v="VIpps"/>
    <d v="2025-09-30T00:00:00"/>
    <m/>
    <x v="45"/>
    <x v="45"/>
    <n v="10031"/>
    <s v="Vipps AS"/>
    <m/>
    <m/>
    <m/>
    <m/>
    <x v="0"/>
    <x v="0"/>
    <m/>
    <m/>
    <m/>
    <m/>
    <n v="0"/>
    <s v="Ingen avgiftsbehandling"/>
    <s v="VIpps"/>
    <n v="982.5"/>
    <s v="NOK"/>
    <n v="982.5"/>
    <m/>
    <s v="204831.10"/>
  </r>
  <r>
    <n v="1863"/>
    <n v="2025"/>
    <s v="VIpps"/>
    <d v="2025-10-01T00:00:00"/>
    <m/>
    <x v="45"/>
    <x v="45"/>
    <n v="10031"/>
    <s v="Vipps AS"/>
    <m/>
    <m/>
    <m/>
    <m/>
    <x v="0"/>
    <x v="0"/>
    <m/>
    <m/>
    <m/>
    <m/>
    <n v="0"/>
    <s v="Ingen avgiftsbehandling"/>
    <s v="VIpps"/>
    <n v="933.37"/>
    <s v="NOK"/>
    <n v="933.37"/>
    <m/>
    <s v="205764.47"/>
  </r>
  <r>
    <n v="1813"/>
    <n v="2025"/>
    <s v="Kontoreguleringer"/>
    <d v="2025-10-02T00:00:00"/>
    <m/>
    <x v="45"/>
    <x v="45"/>
    <m/>
    <m/>
    <m/>
    <m/>
    <m/>
    <m/>
    <x v="0"/>
    <x v="0"/>
    <m/>
    <m/>
    <m/>
    <m/>
    <n v="0"/>
    <s v="Ingen avgiftsbehandling"/>
    <s v="Kontoreguleringer"/>
    <n v="-3321"/>
    <s v="NOK"/>
    <n v="-3321"/>
    <m/>
    <s v="202443.47"/>
  </r>
  <r>
    <n v="1863"/>
    <n v="2025"/>
    <s v="VIpps"/>
    <d v="2025-10-02T00:00:00"/>
    <m/>
    <x v="45"/>
    <x v="45"/>
    <n v="10031"/>
    <s v="Vipps AS"/>
    <m/>
    <m/>
    <m/>
    <m/>
    <x v="0"/>
    <x v="0"/>
    <m/>
    <m/>
    <m/>
    <m/>
    <n v="0"/>
    <s v="Ingen avgiftsbehandling"/>
    <s v="VIpps"/>
    <n v="1965"/>
    <s v="NOK"/>
    <n v="1965"/>
    <m/>
    <s v="204408.47"/>
  </r>
  <r>
    <n v="1863"/>
    <n v="2025"/>
    <s v="VIpps"/>
    <d v="2025-10-07T00:00:00"/>
    <m/>
    <x v="45"/>
    <x v="45"/>
    <n v="10031"/>
    <s v="Vipps AS"/>
    <m/>
    <m/>
    <m/>
    <m/>
    <x v="0"/>
    <x v="0"/>
    <m/>
    <m/>
    <m/>
    <m/>
    <n v="0"/>
    <s v="Ingen avgiftsbehandling"/>
    <s v="VIpps"/>
    <n v="982.5"/>
    <s v="NOK"/>
    <n v="982.5"/>
    <m/>
    <s v="205390.97"/>
  </r>
  <r>
    <n v="1863"/>
    <n v="2025"/>
    <s v="VIpps"/>
    <d v="2025-10-08T00:00:00"/>
    <m/>
    <x v="45"/>
    <x v="45"/>
    <n v="10031"/>
    <s v="Vipps AS"/>
    <m/>
    <m/>
    <m/>
    <m/>
    <x v="0"/>
    <x v="0"/>
    <m/>
    <m/>
    <m/>
    <m/>
    <n v="0"/>
    <s v="Ingen avgiftsbehandling"/>
    <s v="VIpps"/>
    <n v="982.5"/>
    <s v="NOK"/>
    <n v="982.5"/>
    <m/>
    <s v="206373.47"/>
  </r>
  <r>
    <n v="1863"/>
    <n v="2025"/>
    <s v="VIpps"/>
    <d v="2025-10-09T00:00:00"/>
    <m/>
    <x v="45"/>
    <x v="45"/>
    <n v="10031"/>
    <s v="Vipps AS"/>
    <m/>
    <m/>
    <m/>
    <m/>
    <x v="0"/>
    <x v="0"/>
    <m/>
    <m/>
    <m/>
    <m/>
    <n v="0"/>
    <s v="Ingen avgiftsbehandling"/>
    <s v="VIpps"/>
    <n v="49.12"/>
    <s v="NOK"/>
    <n v="49.12"/>
    <m/>
    <s v="206422.59"/>
  </r>
  <r>
    <n v="1980"/>
    <n v="2025"/>
    <n v="1934"/>
    <d v="2025-10-21T00:00:00"/>
    <m/>
    <x v="45"/>
    <x v="45"/>
    <m/>
    <m/>
    <n v="20043"/>
    <s v="Nordic Sportsmaster AS"/>
    <m/>
    <m/>
    <x v="0"/>
    <x v="0"/>
    <m/>
    <m/>
    <m/>
    <m/>
    <n v="0"/>
    <s v="Ingen avgiftsbehandling"/>
    <n v="1934"/>
    <n v="-4000"/>
    <s v="NOK"/>
    <n v="-4000"/>
    <m/>
    <s v="202422.59"/>
  </r>
  <r>
    <n v="1980"/>
    <n v="2025"/>
    <n v="1934"/>
    <d v="2025-10-22T00:00:00"/>
    <m/>
    <x v="45"/>
    <x v="45"/>
    <m/>
    <m/>
    <n v="20558"/>
    <s v="Ringerud Transport AS"/>
    <m/>
    <m/>
    <x v="0"/>
    <x v="0"/>
    <m/>
    <m/>
    <m/>
    <m/>
    <n v="0"/>
    <s v="Ingen avgiftsbehandling"/>
    <n v="1934"/>
    <n v="-3136"/>
    <s v="NOK"/>
    <n v="-3136"/>
    <m/>
    <s v="199286.59"/>
  </r>
  <r>
    <n v="2016"/>
    <n v="2025"/>
    <n v="1934"/>
    <d v="2025-10-22T00:00:00"/>
    <m/>
    <x v="45"/>
    <x v="45"/>
    <m/>
    <m/>
    <n v="20559"/>
    <s v="Edgar Martin Solvoll"/>
    <m/>
    <m/>
    <x v="0"/>
    <x v="0"/>
    <m/>
    <m/>
    <m/>
    <m/>
    <n v="0"/>
    <s v="Ingen avgiftsbehandling"/>
    <n v="1934"/>
    <n v="-10680.68"/>
    <s v="NOK"/>
    <n v="-10680.68"/>
    <m/>
    <s v="188605.91"/>
  </r>
  <r>
    <n v="2016"/>
    <n v="2025"/>
    <n v="1934"/>
    <d v="2025-10-22T00:00:00"/>
    <m/>
    <x v="45"/>
    <x v="45"/>
    <m/>
    <m/>
    <n v="20471"/>
    <s v="Baard Henrik Karlstad"/>
    <m/>
    <m/>
    <x v="0"/>
    <x v="0"/>
    <m/>
    <m/>
    <m/>
    <m/>
    <n v="0"/>
    <s v="Ingen avgiftsbehandling"/>
    <n v="1934"/>
    <n v="-785"/>
    <s v="NOK"/>
    <n v="-785"/>
    <m/>
    <s v="187820.91"/>
  </r>
  <r>
    <n v="2036"/>
    <n v="2025"/>
    <m/>
    <d v="2025-10-31T00:00:00"/>
    <m/>
    <x v="45"/>
    <x v="45"/>
    <m/>
    <m/>
    <m/>
    <m/>
    <m/>
    <m/>
    <x v="0"/>
    <x v="0"/>
    <m/>
    <m/>
    <m/>
    <m/>
    <n v="0"/>
    <s v="Ingen avgiftsbehandling"/>
    <m/>
    <n v="1950"/>
    <s v="NOK"/>
    <n v="1950"/>
    <m/>
    <s v="189770.91"/>
  </r>
  <r>
    <n v="2037"/>
    <n v="2025"/>
    <s v="1.pdf"/>
    <d v="2025-10-31T00:00:00"/>
    <m/>
    <x v="45"/>
    <x v="45"/>
    <m/>
    <m/>
    <m/>
    <m/>
    <m/>
    <m/>
    <x v="7"/>
    <x v="7"/>
    <m/>
    <m/>
    <m/>
    <m/>
    <n v="0"/>
    <s v="Ingen avgiftsbehandling"/>
    <s v="1.pdf"/>
    <n v="650"/>
    <s v="NOK"/>
    <n v="650"/>
    <m/>
    <s v="190420.91"/>
  </r>
  <r>
    <n v="2038"/>
    <n v="2025"/>
    <s v="bab691fa-4a0e-4912-8cc4-6344a51e1553.pdf"/>
    <d v="2025-10-31T00:00:00"/>
    <m/>
    <x v="45"/>
    <x v="45"/>
    <m/>
    <m/>
    <m/>
    <m/>
    <m/>
    <m/>
    <x v="7"/>
    <x v="7"/>
    <m/>
    <m/>
    <m/>
    <m/>
    <n v="0"/>
    <s v="Ingen avgiftsbehandling"/>
    <s v="bab691fa-4a0e-4912-8cc4-6344a51e1553.pdf"/>
    <n v="350"/>
    <s v="NOK"/>
    <n v="350"/>
    <m/>
    <s v="190770.91"/>
  </r>
  <r>
    <n v="2039"/>
    <n v="2025"/>
    <n v="1934"/>
    <d v="2025-10-31T00:00:00"/>
    <m/>
    <x v="45"/>
    <x v="45"/>
    <n v="10031"/>
    <s v="Vipps AS"/>
    <m/>
    <m/>
    <m/>
    <m/>
    <x v="0"/>
    <x v="0"/>
    <m/>
    <m/>
    <m/>
    <m/>
    <n v="0"/>
    <s v="Ingen avgiftsbehandling"/>
    <n v="1934"/>
    <n v="491.25"/>
    <s v="NOK"/>
    <n v="491.25"/>
    <m/>
    <s v="191262.16"/>
  </r>
  <r>
    <n v="2122"/>
    <n v="2025"/>
    <m/>
    <d v="2025-11-03T00:00:00"/>
    <m/>
    <x v="45"/>
    <x v="45"/>
    <n v="10031"/>
    <s v="Vipps AS"/>
    <m/>
    <m/>
    <m/>
    <m/>
    <x v="0"/>
    <x v="0"/>
    <m/>
    <m/>
    <m/>
    <m/>
    <n v="0"/>
    <s v="Ingen avgiftsbehandling"/>
    <s v="Vipps"/>
    <n v="1473.75"/>
    <s v="NOK"/>
    <n v="1473.75"/>
    <m/>
    <s v="192735.91"/>
  </r>
  <r>
    <n v="2133"/>
    <n v="2025"/>
    <m/>
    <d v="2025-11-03T00:00:00"/>
    <m/>
    <x v="45"/>
    <x v="45"/>
    <m/>
    <m/>
    <n v="20439"/>
    <s v="Lasse Knudsen"/>
    <m/>
    <m/>
    <x v="0"/>
    <x v="0"/>
    <m/>
    <m/>
    <m/>
    <m/>
    <n v="0"/>
    <s v="Ingen avgiftsbehandling"/>
    <m/>
    <n v="-491.21"/>
    <s v="NOK"/>
    <n v="-491.21"/>
    <m/>
    <s v="192244.70"/>
  </r>
  <r>
    <n v="2122"/>
    <n v="2025"/>
    <m/>
    <d v="2025-11-04T00:00:00"/>
    <m/>
    <x v="45"/>
    <x v="45"/>
    <n v="10031"/>
    <s v="Vipps AS"/>
    <m/>
    <m/>
    <m/>
    <m/>
    <x v="0"/>
    <x v="0"/>
    <m/>
    <m/>
    <m/>
    <m/>
    <n v="0"/>
    <s v="Ingen avgiftsbehandling"/>
    <s v="Vipps"/>
    <n v="491.25"/>
    <s v="NOK"/>
    <n v="491.25"/>
    <m/>
    <s v="192735.95"/>
  </r>
  <r>
    <n v="2122"/>
    <n v="2025"/>
    <m/>
    <d v="2025-11-04T00:00:00"/>
    <m/>
    <x v="45"/>
    <x v="45"/>
    <n v="10031"/>
    <s v="Vipps AS"/>
    <m/>
    <m/>
    <m/>
    <m/>
    <x v="0"/>
    <x v="0"/>
    <m/>
    <m/>
    <m/>
    <m/>
    <n v="0"/>
    <s v="Ingen avgiftsbehandling"/>
    <s v="Vipps"/>
    <n v="1473.75"/>
    <s v="NOK"/>
    <n v="1473.75"/>
    <m/>
    <s v="194209.70"/>
  </r>
  <r>
    <n v="2122"/>
    <n v="2025"/>
    <m/>
    <d v="2025-11-06T00:00:00"/>
    <m/>
    <x v="45"/>
    <x v="45"/>
    <n v="10031"/>
    <s v="Vipps AS"/>
    <m/>
    <m/>
    <m/>
    <m/>
    <x v="0"/>
    <x v="0"/>
    <m/>
    <m/>
    <m/>
    <m/>
    <n v="0"/>
    <s v="Ingen avgiftsbehandling"/>
    <s v="Vipps"/>
    <n v="982.5"/>
    <s v="NOK"/>
    <n v="982.5"/>
    <m/>
    <s v="195192.20"/>
  </r>
  <r>
    <n v="2122"/>
    <n v="2025"/>
    <m/>
    <d v="2025-11-07T00:00:00"/>
    <m/>
    <x v="45"/>
    <x v="45"/>
    <n v="10031"/>
    <s v="Vipps AS"/>
    <m/>
    <m/>
    <m/>
    <m/>
    <x v="0"/>
    <x v="0"/>
    <m/>
    <m/>
    <m/>
    <m/>
    <n v="0"/>
    <s v="Ingen avgiftsbehandling"/>
    <s v="Vipps"/>
    <n v="491.25"/>
    <s v="NOK"/>
    <n v="491.25"/>
    <m/>
    <s v="195683.45"/>
  </r>
  <r>
    <n v="2101"/>
    <n v="2025"/>
    <m/>
    <d v="2025-11-10T00:00:00"/>
    <m/>
    <x v="45"/>
    <x v="45"/>
    <m/>
    <m/>
    <m/>
    <m/>
    <m/>
    <m/>
    <x v="0"/>
    <x v="0"/>
    <m/>
    <m/>
    <m/>
    <m/>
    <n v="0"/>
    <s v="Ingen avgiftsbehandling"/>
    <m/>
    <n v="-3366"/>
    <s v="NOK"/>
    <n v="-3366"/>
    <m/>
    <s v="192317.45"/>
  </r>
  <r>
    <n v="2101"/>
    <n v="2025"/>
    <m/>
    <d v="2025-11-10T00:00:00"/>
    <m/>
    <x v="45"/>
    <x v="45"/>
    <m/>
    <m/>
    <m/>
    <m/>
    <m/>
    <m/>
    <x v="0"/>
    <x v="0"/>
    <m/>
    <m/>
    <m/>
    <m/>
    <n v="0"/>
    <s v="Ingen avgiftsbehandling"/>
    <m/>
    <n v="-3268"/>
    <s v="NOK"/>
    <n v="-3268"/>
    <m/>
    <s v="189049.45"/>
  </r>
  <r>
    <n v="2122"/>
    <n v="2025"/>
    <m/>
    <d v="2025-11-10T00:00:00"/>
    <m/>
    <x v="45"/>
    <x v="45"/>
    <n v="10031"/>
    <s v="Vipps AS"/>
    <m/>
    <m/>
    <m/>
    <m/>
    <x v="0"/>
    <x v="0"/>
    <m/>
    <m/>
    <m/>
    <m/>
    <n v="0"/>
    <s v="Ingen avgiftsbehandling"/>
    <s v="Vipps"/>
    <n v="2456.25"/>
    <s v="NOK"/>
    <n v="2456.25"/>
    <m/>
    <s v="191505.70"/>
  </r>
  <r>
    <n v="2122"/>
    <n v="2025"/>
    <m/>
    <d v="2025-11-11T00:00:00"/>
    <m/>
    <x v="45"/>
    <x v="45"/>
    <n v="10031"/>
    <s v="Vipps AS"/>
    <m/>
    <m/>
    <m/>
    <m/>
    <x v="0"/>
    <x v="0"/>
    <m/>
    <m/>
    <m/>
    <m/>
    <n v="0"/>
    <s v="Ingen avgiftsbehandling"/>
    <s v="Vipps"/>
    <n v="1473.75"/>
    <s v="NOK"/>
    <n v="1473.75"/>
    <m/>
    <s v="192979.45"/>
  </r>
  <r>
    <n v="2122"/>
    <n v="2025"/>
    <m/>
    <d v="2025-11-11T00:00:00"/>
    <m/>
    <x v="45"/>
    <x v="45"/>
    <n v="10031"/>
    <s v="Vipps AS"/>
    <m/>
    <m/>
    <m/>
    <m/>
    <x v="0"/>
    <x v="0"/>
    <m/>
    <m/>
    <m/>
    <m/>
    <n v="0"/>
    <s v="Ingen avgiftsbehandling"/>
    <s v="Vipps"/>
    <n v="982.5"/>
    <s v="NOK"/>
    <n v="982.5"/>
    <m/>
    <s v="193961.95"/>
  </r>
  <r>
    <n v="2122"/>
    <n v="2025"/>
    <m/>
    <d v="2025-11-11T00:00:00"/>
    <m/>
    <x v="45"/>
    <x v="45"/>
    <n v="10031"/>
    <s v="Vipps AS"/>
    <m/>
    <m/>
    <m/>
    <m/>
    <x v="0"/>
    <x v="0"/>
    <m/>
    <m/>
    <m/>
    <m/>
    <n v="0"/>
    <s v="Ingen avgiftsbehandling"/>
    <s v="Vipps"/>
    <n v="982.5"/>
    <s v="NOK"/>
    <n v="982.5"/>
    <m/>
    <s v="194944.45"/>
  </r>
  <r>
    <n v="2122"/>
    <n v="2025"/>
    <m/>
    <d v="2025-11-12T00:00:00"/>
    <m/>
    <x v="45"/>
    <x v="45"/>
    <n v="10031"/>
    <s v="Vipps AS"/>
    <m/>
    <m/>
    <m/>
    <m/>
    <x v="0"/>
    <x v="0"/>
    <m/>
    <m/>
    <m/>
    <m/>
    <n v="0"/>
    <s v="Ingen avgiftsbehandling"/>
    <s v="Vipps"/>
    <n v="1473.75"/>
    <s v="NOK"/>
    <n v="1473.75"/>
    <m/>
    <s v="196418.20"/>
  </r>
  <r>
    <n v="2122"/>
    <n v="2025"/>
    <m/>
    <d v="2025-11-13T00:00:00"/>
    <m/>
    <x v="45"/>
    <x v="45"/>
    <n v="10031"/>
    <s v="Vipps AS"/>
    <m/>
    <m/>
    <m/>
    <m/>
    <x v="0"/>
    <x v="0"/>
    <m/>
    <m/>
    <m/>
    <m/>
    <n v="0"/>
    <s v="Ingen avgiftsbehandling"/>
    <s v="Vipps"/>
    <n v="1473.75"/>
    <s v="NOK"/>
    <n v="1473.75"/>
    <m/>
    <s v="197891.95"/>
  </r>
  <r>
    <n v="2122"/>
    <n v="2025"/>
    <m/>
    <d v="2025-11-14T00:00:00"/>
    <m/>
    <x v="45"/>
    <x v="45"/>
    <n v="10031"/>
    <s v="Vipps AS"/>
    <m/>
    <m/>
    <m/>
    <m/>
    <x v="0"/>
    <x v="0"/>
    <m/>
    <m/>
    <m/>
    <m/>
    <n v="0"/>
    <s v="Ingen avgiftsbehandling"/>
    <s v="Vipps"/>
    <n v="4913.4799999999996"/>
    <s v="NOK"/>
    <n v="4913.4799999999996"/>
    <m/>
    <s v="202805.43"/>
  </r>
  <r>
    <n v="2191"/>
    <n v="2025"/>
    <m/>
    <d v="2025-11-17T00:00:00"/>
    <m/>
    <x v="45"/>
    <x v="45"/>
    <n v="10031"/>
    <s v="Vipps AS"/>
    <m/>
    <m/>
    <m/>
    <m/>
    <x v="0"/>
    <x v="0"/>
    <m/>
    <m/>
    <m/>
    <m/>
    <n v="0"/>
    <s v="Ingen avgiftsbehandling"/>
    <m/>
    <n v="1965"/>
    <s v="NOK"/>
    <n v="1965"/>
    <m/>
    <s v="204770.43"/>
  </r>
  <r>
    <n v="2274"/>
    <n v="2025"/>
    <m/>
    <d v="2025-11-25T00:00:00"/>
    <m/>
    <x v="45"/>
    <x v="45"/>
    <m/>
    <m/>
    <n v="20439"/>
    <s v="Lasse Knudsen"/>
    <m/>
    <m/>
    <x v="0"/>
    <x v="0"/>
    <m/>
    <m/>
    <m/>
    <m/>
    <n v="0"/>
    <s v="Ingen avgiftsbehandling"/>
    <m/>
    <n v="-820"/>
    <s v="NOK"/>
    <n v="-820"/>
    <m/>
    <s v="203950.43"/>
  </r>
  <r>
    <n v="2274"/>
    <n v="2025"/>
    <m/>
    <d v="2025-11-25T00:00:00"/>
    <m/>
    <x v="45"/>
    <x v="45"/>
    <n v="10031"/>
    <s v="Vipps AS"/>
    <m/>
    <m/>
    <m/>
    <m/>
    <x v="0"/>
    <x v="0"/>
    <m/>
    <m/>
    <m/>
    <m/>
    <n v="0"/>
    <s v="Ingen avgiftsbehandling"/>
    <m/>
    <n v="73.69"/>
    <s v="NOK"/>
    <n v="73.69"/>
    <m/>
    <s v="204024.12"/>
  </r>
  <r>
    <n v="2338"/>
    <n v="2025"/>
    <n v="1934"/>
    <d v="2025-12-05T00:00:00"/>
    <m/>
    <x v="45"/>
    <x v="45"/>
    <m/>
    <m/>
    <n v="20578"/>
    <s v="Frank Hansen"/>
    <m/>
    <m/>
    <x v="0"/>
    <x v="0"/>
    <m/>
    <m/>
    <m/>
    <m/>
    <n v="0"/>
    <s v="Ingen avgiftsbehandling"/>
    <n v="1934"/>
    <n v="-4727"/>
    <s v="NOK"/>
    <n v="-4727"/>
    <m/>
    <s v="199297.12"/>
  </r>
  <r>
    <n v="2356"/>
    <n v="2025"/>
    <m/>
    <d v="2025-12-08T00:00:00"/>
    <m/>
    <x v="45"/>
    <x v="45"/>
    <m/>
    <m/>
    <m/>
    <m/>
    <m/>
    <m/>
    <x v="0"/>
    <x v="0"/>
    <m/>
    <m/>
    <m/>
    <m/>
    <n v="0"/>
    <s v="Ingen avgiftsbehandling"/>
    <m/>
    <n v="1500"/>
    <s v="NOK"/>
    <n v="1500"/>
    <m/>
    <s v="200797.12"/>
  </r>
  <r>
    <n v="2480"/>
    <n v="2025"/>
    <s v="Ribbefest.pdf"/>
    <d v="2025-12-15T00:00:00"/>
    <m/>
    <x v="45"/>
    <x v="45"/>
    <m/>
    <m/>
    <m/>
    <m/>
    <m/>
    <m/>
    <x v="7"/>
    <x v="7"/>
    <m/>
    <m/>
    <m/>
    <m/>
    <n v="0"/>
    <s v="Ingen avgiftsbehandling"/>
    <s v="Ribbefest.pdf"/>
    <n v="8700"/>
    <s v="NOK"/>
    <n v="8700"/>
    <m/>
    <s v="209497.12"/>
  </r>
  <r>
    <n v="2458"/>
    <n v="2025"/>
    <m/>
    <d v="2025-12-16T00:00:00"/>
    <m/>
    <x v="45"/>
    <x v="45"/>
    <m/>
    <m/>
    <n v="20471"/>
    <s v="Baard Henrik Karlstad"/>
    <m/>
    <m/>
    <x v="0"/>
    <x v="0"/>
    <m/>
    <m/>
    <m/>
    <m/>
    <n v="0"/>
    <s v="Ingen avgiftsbehandling"/>
    <m/>
    <n v="-5585"/>
    <s v="NOK"/>
    <n v="-5585"/>
    <m/>
    <s v="203912.12"/>
  </r>
  <r>
    <n v="2458"/>
    <n v="2025"/>
    <m/>
    <d v="2025-12-16T00:00:00"/>
    <m/>
    <x v="45"/>
    <x v="45"/>
    <m/>
    <m/>
    <n v="20585"/>
    <s v="Knut Woxman"/>
    <m/>
    <m/>
    <x v="0"/>
    <x v="0"/>
    <m/>
    <m/>
    <m/>
    <m/>
    <n v="0"/>
    <s v="Ingen avgiftsbehandling"/>
    <m/>
    <n v="-4400"/>
    <s v="NOK"/>
    <n v="-4400"/>
    <m/>
    <s v="199512.12"/>
  </r>
  <r>
    <n v="33"/>
    <n v="2026"/>
    <m/>
    <d v="2025-12-30T00:00:00"/>
    <m/>
    <x v="45"/>
    <x v="45"/>
    <m/>
    <m/>
    <n v="20471"/>
    <s v="Baard Henrik Karlstad"/>
    <m/>
    <m/>
    <x v="0"/>
    <x v="0"/>
    <m/>
    <m/>
    <m/>
    <m/>
    <n v="0"/>
    <s v="Ingen avgiftsbehandling"/>
    <s v="Vipps"/>
    <n v="-500"/>
    <s v="NOK"/>
    <n v="-500"/>
    <m/>
    <s v="199012.12"/>
  </r>
  <r>
    <n v="2529"/>
    <n v="2025"/>
    <s v="Overskudd raksfisk"/>
    <d v="2025-12-30T00:00:00"/>
    <m/>
    <x v="45"/>
    <x v="45"/>
    <m/>
    <m/>
    <m/>
    <m/>
    <m/>
    <m/>
    <x v="7"/>
    <x v="7"/>
    <m/>
    <m/>
    <m/>
    <m/>
    <n v="0"/>
    <s v="Ingen avgiftsbehandling"/>
    <s v="Overskudd raksfisk"/>
    <n v="2606"/>
    <s v="NOK"/>
    <n v="2606"/>
    <m/>
    <s v="201618.12"/>
  </r>
  <r>
    <m/>
    <m/>
    <m/>
    <d v="2025-01-01T00:00:00"/>
    <m/>
    <x v="46"/>
    <x v="46"/>
    <m/>
    <m/>
    <m/>
    <m/>
    <m/>
    <m/>
    <x v="0"/>
    <x v="0"/>
    <m/>
    <m/>
    <m/>
    <m/>
    <m/>
    <m/>
    <s v="Inngående saldo"/>
    <n v="188288.67"/>
    <m/>
    <m/>
    <m/>
    <s v="188288.67"/>
  </r>
  <r>
    <n v="65"/>
    <n v="2025"/>
    <m/>
    <d v="2025-01-02T00:00:00"/>
    <m/>
    <x v="46"/>
    <x v="46"/>
    <m/>
    <m/>
    <m/>
    <m/>
    <m/>
    <m/>
    <x v="0"/>
    <x v="0"/>
    <m/>
    <m/>
    <m/>
    <m/>
    <n v="0"/>
    <s v="Ingen avgiftsbehandling"/>
    <m/>
    <n v="-15455"/>
    <s v="NOK"/>
    <n v="-15455"/>
    <m/>
    <s v="172833.67"/>
  </r>
  <r>
    <n v="65"/>
    <n v="2025"/>
    <m/>
    <d v="2025-01-09T00:00:00"/>
    <m/>
    <x v="46"/>
    <x v="46"/>
    <m/>
    <m/>
    <m/>
    <m/>
    <m/>
    <m/>
    <x v="0"/>
    <x v="0"/>
    <m/>
    <m/>
    <m/>
    <m/>
    <n v="0"/>
    <s v="Ingen avgiftsbehandling"/>
    <m/>
    <n v="22457"/>
    <s v="NOK"/>
    <n v="22457"/>
    <m/>
    <s v="195290.67"/>
  </r>
  <r>
    <n v="500052"/>
    <n v="2025"/>
    <s v="Direkte betaling med ekstern ID TR435950879 er gjennomført og bokført."/>
    <d v="2025-01-13T00:00:00"/>
    <m/>
    <x v="46"/>
    <x v="46"/>
    <m/>
    <m/>
    <n v="20336"/>
    <s v="Ida Svege"/>
    <m/>
    <m/>
    <x v="6"/>
    <x v="6"/>
    <m/>
    <m/>
    <m/>
    <m/>
    <n v="0"/>
    <s v="Ingen avgiftsbehandling"/>
    <s v="Betaling: Fwd: Utlegg/refusjon. Fakturanr. Gavekort ansatte."/>
    <n v="-2635"/>
    <s v="NOK"/>
    <n v="-2635"/>
    <m/>
    <s v="192655.67"/>
  </r>
  <r>
    <n v="500078"/>
    <n v="2025"/>
    <s v="Direkte betaling med ekstern ID TR438101176 er gjennomført og bokført."/>
    <d v="2025-01-20T00:00:00"/>
    <m/>
    <x v="46"/>
    <x v="46"/>
    <m/>
    <m/>
    <n v="20344"/>
    <s v="Heidi Midtbø Helgesen"/>
    <m/>
    <m/>
    <x v="6"/>
    <x v="6"/>
    <m/>
    <m/>
    <m/>
    <m/>
    <n v="0"/>
    <s v="Ingen avgiftsbehandling"/>
    <s v="Betaling: SKI. Fakturanr. Utstyr trener."/>
    <n v="-1958.6"/>
    <s v="NOK"/>
    <n v="-1958.6"/>
    <m/>
    <s v="190697.07"/>
  </r>
  <r>
    <n v="240"/>
    <n v="2025"/>
    <n v="1935"/>
    <d v="2025-01-31T00:00:00"/>
    <m/>
    <x v="46"/>
    <x v="46"/>
    <m/>
    <m/>
    <m/>
    <m/>
    <m/>
    <m/>
    <x v="6"/>
    <x v="6"/>
    <m/>
    <m/>
    <m/>
    <m/>
    <n v="0"/>
    <s v="Ingen avgiftsbehandling"/>
    <n v="1935"/>
    <n v="-77.5"/>
    <s v="NOK"/>
    <n v="-77.5"/>
    <m/>
    <s v="190619.57"/>
  </r>
  <r>
    <n v="260"/>
    <n v="2025"/>
    <s v="Betaling: Faktura nummer 1100 til Margrethe Hamre Køber (10047)"/>
    <d v="2025-01-31T00:00:00"/>
    <m/>
    <x v="46"/>
    <x v="46"/>
    <n v="10047"/>
    <s v="Margrethe Hamre Køber"/>
    <m/>
    <m/>
    <m/>
    <s v="Sofi Kulvik"/>
    <x v="6"/>
    <x v="6"/>
    <m/>
    <m/>
    <m/>
    <m/>
    <n v="0"/>
    <s v="Ingen avgiftsbehandling"/>
    <s v="Betaling: Faktura nummer 1100 til Margrethe Hamre Køber (10047)"/>
    <n v="2000"/>
    <s v="NOK"/>
    <n v="2000"/>
    <m/>
    <s v="192619.57"/>
  </r>
  <r>
    <n v="500114"/>
    <n v="2025"/>
    <s v="Direkte betaling med ekstern ID TR441262195 er gjennomført og bokført."/>
    <d v="2025-02-03T00:00:00"/>
    <m/>
    <x v="46"/>
    <x v="46"/>
    <m/>
    <m/>
    <n v="20120"/>
    <s v="Silje Danielsen"/>
    <m/>
    <m/>
    <x v="6"/>
    <x v="6"/>
    <m/>
    <m/>
    <m/>
    <m/>
    <n v="0"/>
    <s v="Ingen avgiftsbehandling"/>
    <s v="Betaling: SKI: Refusjon av påmeldingsavgift, Skigruppa"/>
    <n v="-780"/>
    <s v="NOK"/>
    <n v="-780"/>
    <m/>
    <s v="191839.57"/>
  </r>
  <r>
    <n v="500115"/>
    <n v="2025"/>
    <s v="Direkte betaling med ekstern ID TR441262196 er gjennomført og bokført."/>
    <d v="2025-02-03T00:00:00"/>
    <m/>
    <x v="46"/>
    <x v="46"/>
    <m/>
    <m/>
    <n v="20262"/>
    <s v="Linn Marita Lilledal"/>
    <m/>
    <m/>
    <x v="6"/>
    <x v="6"/>
    <m/>
    <m/>
    <m/>
    <m/>
    <n v="0"/>
    <s v="Ingen avgiftsbehandling"/>
    <s v="Betaling: SKI: Refusjon"/>
    <n v="-1960"/>
    <s v="NOK"/>
    <n v="-1960"/>
    <m/>
    <s v="189879.57"/>
  </r>
  <r>
    <n v="168"/>
    <n v="2025"/>
    <m/>
    <d v="2025-02-03T00:00:00"/>
    <m/>
    <x v="46"/>
    <x v="46"/>
    <m/>
    <m/>
    <m/>
    <m/>
    <m/>
    <m/>
    <x v="0"/>
    <x v="0"/>
    <m/>
    <m/>
    <m/>
    <m/>
    <n v="0"/>
    <s v="Ingen avgiftsbehandling"/>
    <m/>
    <n v="-26741"/>
    <s v="NOK"/>
    <n v="-26741"/>
    <m/>
    <s v="163138.57"/>
  </r>
  <r>
    <n v="168"/>
    <n v="2025"/>
    <m/>
    <d v="2025-02-03T00:00:00"/>
    <m/>
    <x v="46"/>
    <x v="46"/>
    <m/>
    <m/>
    <m/>
    <m/>
    <m/>
    <m/>
    <x v="0"/>
    <x v="0"/>
    <m/>
    <m/>
    <m/>
    <m/>
    <n v="0"/>
    <s v="Ingen avgiftsbehandling"/>
    <m/>
    <n v="2831"/>
    <s v="NOK"/>
    <n v="2831"/>
    <m/>
    <s v="165969.57"/>
  </r>
  <r>
    <n v="500191"/>
    <n v="2025"/>
    <s v="Direkte betaling med ekstern ID TR440704799 er gjennomført og bokført."/>
    <d v="2025-02-07T00:00:00"/>
    <m/>
    <x v="46"/>
    <x v="46"/>
    <m/>
    <m/>
    <n v="20172"/>
    <s v="Team Vestmarka"/>
    <m/>
    <m/>
    <x v="6"/>
    <x v="6"/>
    <m/>
    <m/>
    <m/>
    <m/>
    <n v="0"/>
    <s v="Ingen avgiftsbehandling"/>
    <s v="Betaling: SKI: Faktura 10862 fra Team Vestmarka. Fakturanr. 10862."/>
    <n v="-34278"/>
    <s v="NOK"/>
    <n v="-34278"/>
    <m/>
    <s v="131691.57"/>
  </r>
  <r>
    <n v="500193"/>
    <n v="2025"/>
    <s v="Direkte betaling med ekstern ID TR442883767 er gjennomført og bokført."/>
    <d v="2025-02-07T00:00:00"/>
    <m/>
    <x v="46"/>
    <x v="46"/>
    <m/>
    <m/>
    <n v="20229"/>
    <s v="Sivert Østberg-Tømmervik"/>
    <m/>
    <m/>
    <x v="6"/>
    <x v="6"/>
    <m/>
    <m/>
    <m/>
    <m/>
    <n v="0"/>
    <s v="Ingen avgiftsbehandling"/>
    <s v="Betaling: SKI: Kjøregodtgjørelse UHR"/>
    <n v="-270"/>
    <s v="NOK"/>
    <n v="-270"/>
    <m/>
    <s v="131421.57"/>
  </r>
  <r>
    <n v="261"/>
    <n v="2025"/>
    <s v="Betaling: Faktura nummer 1099 til Karen Laukeland (10046)"/>
    <d v="2025-02-10T00:00:00"/>
    <m/>
    <x v="46"/>
    <x v="46"/>
    <n v="10046"/>
    <s v="Karen Laukeland"/>
    <m/>
    <m/>
    <m/>
    <s v="Sofi Kulvik"/>
    <x v="6"/>
    <x v="6"/>
    <m/>
    <m/>
    <m/>
    <m/>
    <n v="0"/>
    <s v="Ingen avgiftsbehandling"/>
    <s v="Betaling: Faktura nummer 1099 til Karen Laukeland (10046)"/>
    <n v="2000"/>
    <s v="NOK"/>
    <n v="2000"/>
    <m/>
    <s v="133421.57"/>
  </r>
  <r>
    <n v="341"/>
    <n v="2025"/>
    <s v="Betaling for faktura nummer 1098"/>
    <d v="2025-02-12T00:00:00"/>
    <m/>
    <x v="46"/>
    <x v="46"/>
    <n v="10044"/>
    <s v="Elias Lande Olsen v/foresatt"/>
    <m/>
    <m/>
    <m/>
    <s v="Sofi Kulvik"/>
    <x v="6"/>
    <x v="6"/>
    <m/>
    <m/>
    <m/>
    <m/>
    <n v="0"/>
    <s v="Ingen avgiftsbehandling"/>
    <s v="Betaling for faktura nummer 1098 til Elias Lande Olsen v/foresatt"/>
    <n v="2000"/>
    <s v="NOK"/>
    <n v="2000"/>
    <m/>
    <s v="135421.57"/>
  </r>
  <r>
    <n v="500234"/>
    <n v="2025"/>
    <s v="Direkte betaling med ekstern ID TR444538404 er gjennomført og bokført."/>
    <d v="2025-02-13T00:00:00"/>
    <m/>
    <x v="46"/>
    <x v="46"/>
    <m/>
    <m/>
    <n v="20382"/>
    <s v="Buypass Payment AS"/>
    <m/>
    <m/>
    <x v="6"/>
    <x v="6"/>
    <m/>
    <m/>
    <m/>
    <m/>
    <n v="0"/>
    <s v="Ingen avgiftsbehandling"/>
    <s v="Betaling: SKI: Fakturapåminnelse for deltagelse på Obos Oslo Skifestival - iSonen. Fakturanr. 33637."/>
    <n v="-390"/>
    <s v="NOK"/>
    <n v="-390"/>
    <m/>
    <s v="135031.57"/>
  </r>
  <r>
    <n v="500237"/>
    <n v="2025"/>
    <s v="Direkte betaling med ekstern ID TR444655025 er gjennomført og bokført."/>
    <d v="2025-02-13T00:00:00"/>
    <m/>
    <x v="46"/>
    <x v="46"/>
    <m/>
    <m/>
    <n v="20386"/>
    <s v="Thomas Dahlsrud"/>
    <m/>
    <m/>
    <x v="6"/>
    <x v="6"/>
    <m/>
    <m/>
    <m/>
    <m/>
    <n v="0"/>
    <s v="Ingen avgiftsbehandling"/>
    <s v="Betaling: Utlegg høst 2024 og tidlig vinter 2025.pdf"/>
    <n v="-2860"/>
    <s v="NOK"/>
    <n v="-2860"/>
    <m/>
    <s v="132171.57"/>
  </r>
  <r>
    <n v="338"/>
    <n v="2025"/>
    <s v="Betaling for faktura nummer 1046"/>
    <d v="2025-02-14T00:00:00"/>
    <m/>
    <x v="46"/>
    <x v="46"/>
    <n v="10045"/>
    <s v="Lars Teigland Støre v/foresatt"/>
    <m/>
    <m/>
    <m/>
    <s v="Sofi Kulvik"/>
    <x v="6"/>
    <x v="6"/>
    <m/>
    <m/>
    <m/>
    <m/>
    <n v="0"/>
    <s v="Ingen avgiftsbehandling"/>
    <s v="Betaling for faktura nummer 1046 til Lars Teigland Støre v/foresatt"/>
    <n v="5750"/>
    <s v="NOK"/>
    <n v="5750"/>
    <m/>
    <s v="137921.57"/>
  </r>
  <r>
    <n v="339"/>
    <n v="2025"/>
    <s v="Betaling for faktura nummer 1049"/>
    <d v="2025-02-14T00:00:00"/>
    <m/>
    <x v="46"/>
    <x v="46"/>
    <n v="10045"/>
    <s v="Lars Teigland Støre v/foresatt"/>
    <m/>
    <m/>
    <m/>
    <s v="Sofi Kulvik"/>
    <x v="6"/>
    <x v="6"/>
    <m/>
    <m/>
    <m/>
    <m/>
    <n v="0"/>
    <s v="Ingen avgiftsbehandling"/>
    <s v="Betaling for faktura nummer 1049 til Lars Teigland Støre v/foresatt"/>
    <n v="2000"/>
    <s v="NOK"/>
    <n v="2000"/>
    <m/>
    <s v="139921.57"/>
  </r>
  <r>
    <n v="340"/>
    <n v="2025"/>
    <s v="Betaling for faktura nummer 1102"/>
    <d v="2025-02-14T00:00:00"/>
    <m/>
    <x v="46"/>
    <x v="46"/>
    <n v="10045"/>
    <s v="Lars Teigland Støre v/foresatt"/>
    <m/>
    <m/>
    <m/>
    <s v="Sofi Kulvik"/>
    <x v="6"/>
    <x v="6"/>
    <m/>
    <m/>
    <m/>
    <m/>
    <n v="0"/>
    <s v="Ingen avgiftsbehandling"/>
    <s v="Betaling for faktura nummer 1102 til Lars Teigland Støre v/foresatt"/>
    <n v="2000"/>
    <s v="NOK"/>
    <n v="2000"/>
    <m/>
    <s v="141921.57"/>
  </r>
  <r>
    <n v="500277"/>
    <n v="2025"/>
    <s v="Direkte betaling med ekstern ID TR447337737 er gjennomført og bokført."/>
    <d v="2025-02-24T00:00:00"/>
    <m/>
    <x v="46"/>
    <x v="46"/>
    <m/>
    <m/>
    <n v="20397"/>
    <s v="Renate Elisabeth Thorbjørnsen"/>
    <m/>
    <m/>
    <x v="6"/>
    <x v="6"/>
    <m/>
    <m/>
    <m/>
    <m/>
    <n v="0"/>
    <s v="Ingen avgiftsbehandling"/>
    <s v="Betaling: SKI: Utlegg skirenn. Fakturanr. Utlegg skirenn."/>
    <n v="-620"/>
    <s v="NOK"/>
    <n v="-620"/>
    <m/>
    <s v="141301.57"/>
  </r>
  <r>
    <n v="500282"/>
    <n v="2025"/>
    <s v="Direkte betaling med ekstern ID TR441262197 er gjennomført og bokført."/>
    <d v="2025-02-28T00:00:00"/>
    <m/>
    <x v="46"/>
    <x v="46"/>
    <m/>
    <m/>
    <n v="20123"/>
    <s v="Lyreco Norge AS, Retail"/>
    <m/>
    <m/>
    <x v="6"/>
    <x v="6"/>
    <m/>
    <m/>
    <m/>
    <m/>
    <n v="0"/>
    <s v="Ingen avgiftsbehandling"/>
    <s v="Betaling: Faktura nummer 126013905 fra Lyreco Norge AS, Retail. Fakturanr. 126013905."/>
    <n v="-5259.74"/>
    <s v="NOK"/>
    <n v="-5259.74"/>
    <m/>
    <s v="136041.83"/>
  </r>
  <r>
    <n v="591"/>
    <n v="2025"/>
    <n v="1935"/>
    <d v="2025-02-28T00:00:00"/>
    <m/>
    <x v="46"/>
    <x v="46"/>
    <m/>
    <m/>
    <m/>
    <m/>
    <m/>
    <m/>
    <x v="6"/>
    <x v="6"/>
    <m/>
    <m/>
    <m/>
    <m/>
    <n v="0"/>
    <s v="Ingen avgiftsbehandling"/>
    <n v="1935"/>
    <n v="-102.5"/>
    <s v="NOK"/>
    <n v="-102.5"/>
    <m/>
    <s v="135939.33"/>
  </r>
  <r>
    <n v="406"/>
    <n v="2025"/>
    <m/>
    <d v="2025-03-03T00:00:00"/>
    <m/>
    <x v="46"/>
    <x v="46"/>
    <m/>
    <m/>
    <m/>
    <m/>
    <m/>
    <m/>
    <x v="0"/>
    <x v="0"/>
    <m/>
    <m/>
    <m/>
    <m/>
    <n v="0"/>
    <s v="Ingen avgiftsbehandling"/>
    <m/>
    <n v="-28700"/>
    <s v="NOK"/>
    <n v="-28700"/>
    <m/>
    <s v="107239.33"/>
  </r>
  <r>
    <n v="661"/>
    <n v="2025"/>
    <s v="Betaling: Faktura nummer 1097 til Julie Sofie Franksdatter Aas (10048)"/>
    <d v="2025-03-07T00:00:00"/>
    <m/>
    <x v="46"/>
    <x v="46"/>
    <n v="10048"/>
    <s v="Julie Sofie Franksdatter Aas"/>
    <m/>
    <m/>
    <m/>
    <s v="Sofi Kulvik"/>
    <x v="6"/>
    <x v="6"/>
    <m/>
    <m/>
    <m/>
    <m/>
    <n v="0"/>
    <s v="Ingen avgiftsbehandling"/>
    <s v="Betaling: Faktura nummer 1097 til Julie Sofie Franksdatter Aas (10048)"/>
    <n v="9139"/>
    <s v="NOK"/>
    <n v="9139"/>
    <m/>
    <s v="116378.33"/>
  </r>
  <r>
    <n v="500332"/>
    <n v="2025"/>
    <s v="Direkte betaling med ekstern ID TR451823461 er gjennomført og bokført."/>
    <d v="2025-03-11T00:00:00"/>
    <m/>
    <x v="46"/>
    <x v="46"/>
    <m/>
    <m/>
    <n v="20120"/>
    <s v="Silje Danielsen"/>
    <m/>
    <m/>
    <x v="6"/>
    <x v="6"/>
    <m/>
    <m/>
    <m/>
    <m/>
    <n v="0"/>
    <s v="Ingen avgiftsbehandling"/>
    <s v="Betaling: SKI: Utlegg til refusjon. Fakturanr. Rennpåmelding."/>
    <n v="-837"/>
    <s v="NOK"/>
    <n v="-837"/>
    <m/>
    <s v="115541.33"/>
  </r>
  <r>
    <n v="500333"/>
    <n v="2025"/>
    <s v="Direkte betaling med ekstern ID TR451823462 er gjennomført og bokført."/>
    <d v="2025-03-11T00:00:00"/>
    <m/>
    <x v="46"/>
    <x v="46"/>
    <m/>
    <m/>
    <n v="20401"/>
    <s v="Nina Granskogen"/>
    <m/>
    <m/>
    <x v="6"/>
    <x v="6"/>
    <m/>
    <m/>
    <m/>
    <m/>
    <n v="0"/>
    <s v="Ingen avgiftsbehandling"/>
    <s v="Betaling: SKI: Betaling av medlemsskap"/>
    <n v="-2675"/>
    <s v="NOK"/>
    <n v="-2675"/>
    <m/>
    <s v="112866.33"/>
  </r>
  <r>
    <n v="500335"/>
    <n v="2025"/>
    <s v="Direkte betaling med ekstern ID TR451843786 er gjennomført og bokført."/>
    <d v="2025-03-11T00:00:00"/>
    <m/>
    <x v="46"/>
    <x v="46"/>
    <m/>
    <m/>
    <n v="20120"/>
    <s v="Silje Danielsen"/>
    <m/>
    <m/>
    <x v="6"/>
    <x v="6"/>
    <m/>
    <m/>
    <m/>
    <m/>
    <n v="0"/>
    <s v="Ingen avgiftsbehandling"/>
    <s v="Betaling: SKI: Refusjon påmeldingsavgift Akserskifestival, skigruppa"/>
    <n v="-520"/>
    <s v="NOK"/>
    <n v="-520"/>
    <m/>
    <s v="112346.33"/>
  </r>
  <r>
    <n v="500386"/>
    <n v="2025"/>
    <s v="Direkte betaling med ekstern ID TR455478959 er gjennomført og bokført."/>
    <d v="2025-03-24T00:00:00"/>
    <m/>
    <x v="46"/>
    <x v="46"/>
    <m/>
    <m/>
    <n v="20386"/>
    <s v="Thomas Dahlsrud"/>
    <m/>
    <m/>
    <x v="6"/>
    <x v="6"/>
    <m/>
    <m/>
    <m/>
    <m/>
    <n v="0"/>
    <s v="Ingen avgiftsbehandling"/>
    <s v="Betaling: SKI: Utlegg vinter og vår 2025. Fakturanr. Utlegg renn."/>
    <n v="-5060"/>
    <s v="NOK"/>
    <n v="-5060"/>
    <m/>
    <s v="107286.33"/>
  </r>
  <r>
    <n v="574"/>
    <n v="2025"/>
    <m/>
    <d v="2025-03-28T00:00:00"/>
    <m/>
    <x v="46"/>
    <x v="46"/>
    <m/>
    <m/>
    <m/>
    <m/>
    <m/>
    <m/>
    <x v="0"/>
    <x v="0"/>
    <m/>
    <m/>
    <m/>
    <m/>
    <n v="0"/>
    <s v="Ingen avgiftsbehandling"/>
    <m/>
    <n v="39.479999999999997"/>
    <s v="NOK"/>
    <n v="39.479999999999997"/>
    <m/>
    <s v="107325.81"/>
  </r>
  <r>
    <n v="591"/>
    <n v="2025"/>
    <n v="1935"/>
    <d v="2025-03-31T00:00:00"/>
    <m/>
    <x v="46"/>
    <x v="46"/>
    <m/>
    <m/>
    <m/>
    <m/>
    <m/>
    <m/>
    <x v="6"/>
    <x v="6"/>
    <m/>
    <m/>
    <m/>
    <m/>
    <n v="0"/>
    <s v="Ingen avgiftsbehandling"/>
    <n v="1935"/>
    <n v="-92.5"/>
    <s v="NOK"/>
    <n v="-92.5"/>
    <m/>
    <s v="107233.31"/>
  </r>
  <r>
    <n v="571"/>
    <n v="2025"/>
    <m/>
    <d v="2025-04-01T00:00:00"/>
    <m/>
    <x v="46"/>
    <x v="46"/>
    <m/>
    <m/>
    <m/>
    <m/>
    <m/>
    <m/>
    <x v="0"/>
    <x v="0"/>
    <m/>
    <m/>
    <m/>
    <m/>
    <n v="0"/>
    <s v="Ingen avgiftsbehandling"/>
    <m/>
    <n v="-27633"/>
    <s v="NOK"/>
    <n v="-27633"/>
    <m/>
    <s v="79600.31"/>
  </r>
  <r>
    <n v="571"/>
    <n v="2025"/>
    <m/>
    <d v="2025-04-07T00:00:00"/>
    <m/>
    <x v="46"/>
    <x v="46"/>
    <m/>
    <m/>
    <m/>
    <m/>
    <m/>
    <m/>
    <x v="0"/>
    <x v="0"/>
    <m/>
    <m/>
    <m/>
    <m/>
    <n v="0"/>
    <s v="Ingen avgiftsbehandling"/>
    <m/>
    <n v="-8447"/>
    <s v="NOK"/>
    <n v="-8447"/>
    <m/>
    <s v="71153.31"/>
  </r>
  <r>
    <n v="571"/>
    <n v="2025"/>
    <m/>
    <d v="2025-04-07T00:00:00"/>
    <m/>
    <x v="46"/>
    <x v="46"/>
    <m/>
    <m/>
    <m/>
    <m/>
    <m/>
    <m/>
    <x v="0"/>
    <x v="0"/>
    <m/>
    <m/>
    <m/>
    <m/>
    <n v="0"/>
    <s v="Ingen avgiftsbehandling"/>
    <m/>
    <n v="-6785"/>
    <s v="NOK"/>
    <n v="-6785"/>
    <m/>
    <s v="64368.31"/>
  </r>
  <r>
    <n v="500461"/>
    <n v="2025"/>
    <s v="Direkte betaling med ekstern ID TR459593603 er gjennomført og bokført."/>
    <d v="2025-04-08T00:00:00"/>
    <m/>
    <x v="46"/>
    <x v="46"/>
    <m/>
    <m/>
    <n v="20262"/>
    <s v="Linn Marita Lilledal"/>
    <m/>
    <m/>
    <x v="1"/>
    <x v="1"/>
    <m/>
    <m/>
    <m/>
    <m/>
    <n v="0"/>
    <s v="Ingen avgiftsbehandling"/>
    <s v="Betaling: SKI: Utlegg renn Kaja Lilledal Fritzvold"/>
    <n v="-2235"/>
    <s v="NOK"/>
    <n v="-2235"/>
    <m/>
    <s v="62133.31"/>
  </r>
  <r>
    <n v="500478"/>
    <n v="2025"/>
    <s v="Direkte betaling med ekstern ID TR459708008 er gjennomført og bokført."/>
    <d v="2025-04-08T00:00:00"/>
    <m/>
    <x v="46"/>
    <x v="46"/>
    <m/>
    <m/>
    <n v="20336"/>
    <s v="Ida Svege"/>
    <m/>
    <m/>
    <x v="6"/>
    <x v="6"/>
    <m/>
    <m/>
    <m/>
    <m/>
    <n v="0"/>
    <s v="Ingen avgiftsbehandling"/>
    <s v="Betaling: SKI, gave: Oppmerksomhet Trener HL-gruppe"/>
    <n v="-896"/>
    <s v="NOK"/>
    <n v="-896"/>
    <m/>
    <s v="61237.31"/>
  </r>
  <r>
    <n v="500479"/>
    <n v="2025"/>
    <s v="Direkte betaling med ekstern ID TR459708009 er gjennomført og bokført."/>
    <d v="2025-04-08T00:00:00"/>
    <m/>
    <x v="46"/>
    <x v="46"/>
    <m/>
    <m/>
    <n v="20434"/>
    <s v="Mads Lande Olsen"/>
    <m/>
    <m/>
    <x v="6"/>
    <x v="6"/>
    <m/>
    <m/>
    <m/>
    <m/>
    <n v="0"/>
    <s v="Ingen avgiftsbehandling"/>
    <s v="Betaling: SKI, renn"/>
    <n v="-4720"/>
    <s v="NOK"/>
    <n v="-4720"/>
    <m/>
    <s v="56517.31"/>
  </r>
  <r>
    <n v="500480"/>
    <n v="2025"/>
    <s v="Direkte betaling med ekstern ID TR459708010 er gjennomført og bokført."/>
    <d v="2025-04-08T00:00:00"/>
    <m/>
    <x v="46"/>
    <x v="46"/>
    <m/>
    <m/>
    <n v="20336"/>
    <s v="Ida Svege"/>
    <m/>
    <m/>
    <x v="6"/>
    <x v="6"/>
    <m/>
    <m/>
    <m/>
    <m/>
    <n v="0"/>
    <s v="Ingen avgiftsbehandling"/>
    <s v="Betaling: Ski, renn"/>
    <n v="-10520"/>
    <s v="NOK"/>
    <n v="-10520"/>
    <m/>
    <s v="45997.31"/>
  </r>
  <r>
    <n v="500483"/>
    <n v="2025"/>
    <s v="Direkte betaling med ekstern ID TR461347935 er gjennomført og bokført."/>
    <d v="2025-04-11T00:00:00"/>
    <m/>
    <x v="46"/>
    <x v="46"/>
    <m/>
    <m/>
    <n v="20328"/>
    <s v="Lars Teigland Støre"/>
    <m/>
    <m/>
    <x v="6"/>
    <x v="6"/>
    <m/>
    <m/>
    <m/>
    <m/>
    <n v="0"/>
    <s v="Ingen avgiftsbehandling"/>
    <s v="Betaling: SKI: Refusjon utlegg Lars T. Støre sesong 2024/2025. Fakturanr. renn utlegg."/>
    <n v="-4070"/>
    <s v="NOK"/>
    <n v="-4070"/>
    <m/>
    <s v="41927.31"/>
  </r>
  <r>
    <n v="592"/>
    <n v="2025"/>
    <s v="Betaling: Faktura nummer 1110 til Bjerke Dagligvare AS (10071)"/>
    <d v="2025-04-22T00:00:00"/>
    <m/>
    <x v="46"/>
    <x v="46"/>
    <n v="10071"/>
    <s v="Bjerke Dagligvare AS"/>
    <m/>
    <m/>
    <m/>
    <s v="Sofi Kulvik"/>
    <x v="6"/>
    <x v="6"/>
    <m/>
    <m/>
    <m/>
    <m/>
    <n v="0"/>
    <s v="Ingen avgiftsbehandling"/>
    <s v="Betaling: Faktura nummer 1110 til Bjerke Dagligvare AS (10071)"/>
    <n v="37500"/>
    <s v="NOK"/>
    <n v="37500"/>
    <m/>
    <s v="79427.31"/>
  </r>
  <r>
    <n v="856"/>
    <n v="2025"/>
    <s v="Oppgjør opp kantebakk"/>
    <d v="2025-04-22T00:00:00"/>
    <m/>
    <x v="46"/>
    <x v="46"/>
    <m/>
    <m/>
    <m/>
    <m/>
    <m/>
    <m/>
    <x v="6"/>
    <x v="6"/>
    <m/>
    <m/>
    <m/>
    <m/>
    <n v="0"/>
    <s v="Ingen avgiftsbehandling"/>
    <s v="Oppgjør opp kantebakk"/>
    <n v="732.32"/>
    <s v="NOK"/>
    <n v="732.32"/>
    <m/>
    <s v="80159.63"/>
  </r>
  <r>
    <n v="934"/>
    <n v="2025"/>
    <n v="1920"/>
    <d v="2025-04-25T00:00:00"/>
    <m/>
    <x v="46"/>
    <x v="46"/>
    <m/>
    <m/>
    <m/>
    <m/>
    <m/>
    <m/>
    <x v="0"/>
    <x v="0"/>
    <m/>
    <m/>
    <m/>
    <m/>
    <n v="0"/>
    <s v="Ingen avgiftsbehandling"/>
    <n v="1920"/>
    <n v="-7500"/>
    <s v="NOK"/>
    <n v="-7500"/>
    <m/>
    <s v="72659.63"/>
  </r>
  <r>
    <n v="1318"/>
    <n v="2025"/>
    <s v="Opp kantebakk"/>
    <d v="2025-04-28T00:00:00"/>
    <m/>
    <x v="46"/>
    <x v="46"/>
    <m/>
    <m/>
    <m/>
    <m/>
    <m/>
    <m/>
    <x v="6"/>
    <x v="6"/>
    <m/>
    <m/>
    <m/>
    <m/>
    <n v="0"/>
    <s v="Ingen avgiftsbehandling"/>
    <s v="Opp kantebakk"/>
    <n v="1100.56"/>
    <s v="NOK"/>
    <n v="1100.56"/>
    <m/>
    <s v="73760.19"/>
  </r>
  <r>
    <n v="944"/>
    <n v="2025"/>
    <n v="1935"/>
    <d v="2025-04-30T00:00:00"/>
    <m/>
    <x v="46"/>
    <x v="46"/>
    <m/>
    <m/>
    <m/>
    <m/>
    <m/>
    <m/>
    <x v="6"/>
    <x v="6"/>
    <m/>
    <m/>
    <m/>
    <m/>
    <n v="0"/>
    <s v="Ingen avgiftsbehandling"/>
    <n v="1935"/>
    <n v="-97.5"/>
    <s v="NOK"/>
    <n v="-97.5"/>
    <m/>
    <s v="73662.69"/>
  </r>
  <r>
    <n v="761"/>
    <n v="2025"/>
    <s v="Betaling for faktura nummer 1104"/>
    <d v="2025-05-02T00:00:00"/>
    <m/>
    <x v="46"/>
    <x v="46"/>
    <n v="10068"/>
    <s v="tour de bærum"/>
    <m/>
    <m/>
    <m/>
    <s v="Sofi Kulvik"/>
    <x v="6"/>
    <x v="6"/>
    <m/>
    <m/>
    <m/>
    <m/>
    <n v="0"/>
    <s v="Ingen avgiftsbehandling"/>
    <s v="Betaling for faktura nummer 1104 til tour de bærum"/>
    <n v="1500"/>
    <s v="NOK"/>
    <n v="1500"/>
    <m/>
    <s v="75162.69"/>
  </r>
  <r>
    <n v="936"/>
    <n v="2025"/>
    <n v="1920"/>
    <d v="2025-05-02T00:00:00"/>
    <m/>
    <x v="46"/>
    <x v="46"/>
    <m/>
    <m/>
    <m/>
    <m/>
    <m/>
    <m/>
    <x v="0"/>
    <x v="0"/>
    <m/>
    <m/>
    <m/>
    <m/>
    <n v="0"/>
    <s v="Ingen avgiftsbehandling"/>
    <n v="1920"/>
    <n v="-2520"/>
    <s v="NOK"/>
    <n v="-2520"/>
    <m/>
    <s v="72642.69"/>
  </r>
  <r>
    <n v="1318"/>
    <n v="2025"/>
    <s v="Opp kantebakk"/>
    <d v="2025-05-15T00:00:00"/>
    <m/>
    <x v="46"/>
    <x v="46"/>
    <m/>
    <m/>
    <m/>
    <m/>
    <m/>
    <m/>
    <x v="6"/>
    <x v="6"/>
    <m/>
    <m/>
    <m/>
    <m/>
    <n v="0"/>
    <s v="Ingen avgiftsbehandling"/>
    <s v="Opp kantebakk"/>
    <n v="184.12"/>
    <s v="NOK"/>
    <n v="184.12"/>
    <m/>
    <s v="72826.81"/>
  </r>
  <r>
    <n v="935"/>
    <n v="2025"/>
    <s v="kontoregulering"/>
    <d v="2025-05-19T00:00:00"/>
    <m/>
    <x v="46"/>
    <x v="46"/>
    <m/>
    <m/>
    <m/>
    <m/>
    <m/>
    <m/>
    <x v="0"/>
    <x v="0"/>
    <m/>
    <m/>
    <m/>
    <m/>
    <n v="0"/>
    <s v="Ingen avgiftsbehandling"/>
    <s v="kontoregulering"/>
    <n v="14441"/>
    <s v="NOK"/>
    <n v="14441"/>
    <m/>
    <s v="87267.81"/>
  </r>
  <r>
    <n v="1318"/>
    <n v="2025"/>
    <s v="Opp kantebakk"/>
    <d v="2025-05-19T00:00:00"/>
    <m/>
    <x v="46"/>
    <x v="46"/>
    <m/>
    <m/>
    <m/>
    <m/>
    <m/>
    <m/>
    <x v="6"/>
    <x v="6"/>
    <m/>
    <m/>
    <m/>
    <m/>
    <n v="0"/>
    <s v="Ingen avgiftsbehandling"/>
    <s v="Opp kantebakk"/>
    <n v="184.12"/>
    <s v="NOK"/>
    <n v="184.12"/>
    <m/>
    <s v="87451.93"/>
  </r>
  <r>
    <n v="500645"/>
    <n v="2025"/>
    <s v="Direkte betaling med ekstern ID TR473351099 er gjennomført og bokført."/>
    <d v="2025-05-26T00:00:00"/>
    <m/>
    <x v="46"/>
    <x v="46"/>
    <m/>
    <m/>
    <n v="20472"/>
    <s v="Jan Morten Sterud"/>
    <m/>
    <m/>
    <x v="1"/>
    <x v="1"/>
    <m/>
    <m/>
    <m/>
    <m/>
    <n v="0"/>
    <s v="Ingen avgiftsbehandling"/>
    <s v="Betaling: SKI renn. Fakturanr. Utlegg skirenn."/>
    <n v="-1580"/>
    <s v="NOK"/>
    <n v="-1580"/>
    <m/>
    <s v="85871.93"/>
  </r>
  <r>
    <n v="1318"/>
    <n v="2025"/>
    <s v="Opp kantebakk"/>
    <d v="2025-05-26T00:00:00"/>
    <m/>
    <x v="46"/>
    <x v="46"/>
    <m/>
    <m/>
    <m/>
    <m/>
    <m/>
    <m/>
    <x v="6"/>
    <x v="6"/>
    <m/>
    <m/>
    <m/>
    <m/>
    <n v="0"/>
    <s v="Ingen avgiftsbehandling"/>
    <s v="Opp kantebakk"/>
    <n v="368.24"/>
    <s v="NOK"/>
    <n v="368.24"/>
    <m/>
    <s v="86240.17"/>
  </r>
  <r>
    <n v="1055"/>
    <n v="2025"/>
    <s v="Betaling: Faktura nummer 1118 til Megaflis AS (10006)"/>
    <d v="2025-05-28T00:00:00"/>
    <m/>
    <x v="46"/>
    <x v="46"/>
    <n v="10006"/>
    <s v="Megaflis AS"/>
    <m/>
    <m/>
    <m/>
    <s v="Sofi Kulvik"/>
    <x v="1"/>
    <x v="1"/>
    <m/>
    <m/>
    <m/>
    <m/>
    <n v="0"/>
    <s v="Ingen avgiftsbehandling"/>
    <s v="Betaling: Faktura nummer 1118 til Megaflis AS (10006)"/>
    <n v="250000"/>
    <s v="NOK"/>
    <n v="250000"/>
    <m/>
    <s v="336240.17"/>
  </r>
  <r>
    <n v="1166"/>
    <n v="2025"/>
    <s v="Bankavstemming for mai"/>
    <d v="2025-05-30T00:00:00"/>
    <m/>
    <x v="46"/>
    <x v="46"/>
    <m/>
    <m/>
    <m/>
    <m/>
    <m/>
    <m/>
    <x v="6"/>
    <x v="6"/>
    <m/>
    <m/>
    <m/>
    <m/>
    <n v="0"/>
    <s v="Ingen avgiftsbehandling"/>
    <s v="Bankgebyr: Prislagte tjenester"/>
    <n v="-97.5"/>
    <s v="NOK"/>
    <n v="-97.5"/>
    <m/>
    <s v="336142.67"/>
  </r>
  <r>
    <n v="1148"/>
    <n v="2025"/>
    <s v="kontoreguleringer"/>
    <d v="2025-06-02T00:00:00"/>
    <m/>
    <x v="46"/>
    <x v="46"/>
    <m/>
    <m/>
    <m/>
    <m/>
    <m/>
    <m/>
    <x v="0"/>
    <x v="0"/>
    <m/>
    <m/>
    <m/>
    <m/>
    <n v="0"/>
    <s v="Ingen avgiftsbehandling"/>
    <s v="kontoreguleringer"/>
    <n v="-11154.61"/>
    <s v="NOK"/>
    <n v="-11154.61"/>
    <m/>
    <s v="324988.06"/>
  </r>
  <r>
    <n v="1054"/>
    <n v="2025"/>
    <s v="Betaling: Faktura nummer 1137 til Vivil Idrettslag (10082)"/>
    <d v="2025-06-06T00:00:00"/>
    <m/>
    <x v="46"/>
    <x v="46"/>
    <n v="10082"/>
    <s v="Vivil Idrettslag"/>
    <m/>
    <m/>
    <m/>
    <s v="Sofi Kulvik"/>
    <x v="6"/>
    <x v="6"/>
    <m/>
    <m/>
    <m/>
    <m/>
    <n v="0"/>
    <s v="Ingen avgiftsbehandling"/>
    <s v="Betaling: Faktura nummer 1137 til Vivil Idrettslag (10082)"/>
    <n v="15000"/>
    <s v="NOK"/>
    <n v="15000"/>
    <m/>
    <s v="339988.06"/>
  </r>
  <r>
    <n v="1318"/>
    <n v="2025"/>
    <s v="Opp kantebakk"/>
    <d v="2025-06-10T00:00:00"/>
    <m/>
    <x v="46"/>
    <x v="46"/>
    <m/>
    <m/>
    <m/>
    <m/>
    <m/>
    <m/>
    <x v="6"/>
    <x v="6"/>
    <m/>
    <m/>
    <m/>
    <m/>
    <n v="0"/>
    <s v="Ingen avgiftsbehandling"/>
    <s v="Opp kantebakk"/>
    <n v="759.64"/>
    <s v="NOK"/>
    <n v="759.64"/>
    <m/>
    <s v="340747.70"/>
  </r>
  <r>
    <n v="500768"/>
    <n v="2025"/>
    <s v="Direkte betaling med ekstern ID TR474749772 er gjennomført og bokført."/>
    <d v="2025-06-16T00:00:00"/>
    <m/>
    <x v="46"/>
    <x v="46"/>
    <m/>
    <m/>
    <n v="20478"/>
    <s v="Østmarka Orienteringsklubb"/>
    <m/>
    <m/>
    <x v="6"/>
    <x v="6"/>
    <m/>
    <m/>
    <m/>
    <m/>
    <n v="0"/>
    <s v="Ingen avgiftsbehandling"/>
    <s v="Betaling: SKI: Faktura 134 fra Østmarka Orienteringsklubb. Fakturanr. 134."/>
    <n v="-150"/>
    <s v="NOK"/>
    <n v="-150"/>
    <m/>
    <s v="340597.70"/>
  </r>
  <r>
    <n v="1195"/>
    <n v="2025"/>
    <s v="Vipps"/>
    <d v="2025-06-18T00:00:00"/>
    <m/>
    <x v="46"/>
    <x v="46"/>
    <n v="10031"/>
    <s v="Vipps AS"/>
    <m/>
    <m/>
    <m/>
    <m/>
    <x v="0"/>
    <x v="0"/>
    <m/>
    <m/>
    <m/>
    <m/>
    <n v="0"/>
    <s v="Ingen avgiftsbehandling"/>
    <s v="Vipps"/>
    <n v="9726.2999999999993"/>
    <s v="NOK"/>
    <n v="9726.2999999999993"/>
    <m/>
    <s v="350324.00"/>
  </r>
  <r>
    <n v="1195"/>
    <n v="2025"/>
    <s v="Vipps"/>
    <d v="2025-06-19T00:00:00"/>
    <m/>
    <x v="46"/>
    <x v="46"/>
    <n v="10031"/>
    <s v="Vipps AS"/>
    <m/>
    <m/>
    <m/>
    <m/>
    <x v="0"/>
    <x v="0"/>
    <m/>
    <m/>
    <m/>
    <m/>
    <n v="0"/>
    <s v="Ingen avgiftsbehandling"/>
    <s v="Vipps"/>
    <n v="618.97"/>
    <s v="NOK"/>
    <n v="618.97"/>
    <m/>
    <s v="350942.97"/>
  </r>
  <r>
    <n v="500796"/>
    <n v="2025"/>
    <s v="Direkte betaling med ekstern ID TR481823079 er gjennomført og bokført."/>
    <d v="2025-06-23T00:00:00"/>
    <m/>
    <x v="46"/>
    <x v="46"/>
    <m/>
    <m/>
    <n v="20079"/>
    <s v="Jostein Tofte"/>
    <m/>
    <m/>
    <x v="6"/>
    <x v="6"/>
    <m/>
    <m/>
    <m/>
    <m/>
    <n v="0"/>
    <s v="Ingen avgiftsbehandling"/>
    <s v="Betaling: SKIFwd: Opp Kantebakk 2025. Fakturanr. 2025-1."/>
    <n v="-6380"/>
    <s v="NOK"/>
    <n v="-6380"/>
    <m/>
    <s v="344562.97"/>
  </r>
  <r>
    <n v="1161"/>
    <n v="2025"/>
    <s v="Regulering"/>
    <d v="2025-06-23T00:00:00"/>
    <m/>
    <x v="46"/>
    <x v="46"/>
    <m/>
    <m/>
    <m/>
    <m/>
    <m/>
    <m/>
    <x v="0"/>
    <x v="0"/>
    <m/>
    <m/>
    <m/>
    <m/>
    <n v="0"/>
    <s v="Ingen avgiftsbehandling"/>
    <s v="Regulering"/>
    <n v="-250000"/>
    <s v="NOK"/>
    <n v="-250000"/>
    <m/>
    <s v="94562.97"/>
  </r>
  <r>
    <n v="1318"/>
    <n v="2025"/>
    <s v="Opp kantebakk"/>
    <d v="2025-06-23T00:00:00"/>
    <m/>
    <x v="46"/>
    <x v="46"/>
    <m/>
    <m/>
    <m/>
    <m/>
    <m/>
    <m/>
    <x v="6"/>
    <x v="6"/>
    <m/>
    <m/>
    <m/>
    <m/>
    <n v="0"/>
    <s v="Ingen avgiftsbehandling"/>
    <s v="Opp kantebakk"/>
    <n v="974.64"/>
    <s v="NOK"/>
    <n v="974.64"/>
    <m/>
    <s v="95537.61"/>
  </r>
  <r>
    <n v="500798"/>
    <n v="2025"/>
    <s v="Direkte betaling med ekstern ID TR474749773 er gjennomført og bokført."/>
    <d v="2025-06-25T00:00:00"/>
    <m/>
    <x v="46"/>
    <x v="46"/>
    <m/>
    <m/>
    <n v="20123"/>
    <s v="Lyreco Norge AS, Retail"/>
    <m/>
    <m/>
    <x v="6"/>
    <x v="6"/>
    <m/>
    <m/>
    <m/>
    <m/>
    <n v="0"/>
    <s v="Ingen avgiftsbehandling"/>
    <s v="Betaling: Faktura nummer 126879107 fra Lyreco Norge AS, Retail. Fakturanr. 126879107."/>
    <n v="-712.41"/>
    <s v="NOK"/>
    <n v="-712.41"/>
    <m/>
    <s v="94825.20"/>
  </r>
  <r>
    <n v="500799"/>
    <n v="2025"/>
    <s v="Direkte betaling med ekstern ID TR474749774 er gjennomført og bokført."/>
    <d v="2025-06-25T00:00:00"/>
    <m/>
    <x v="46"/>
    <x v="46"/>
    <m/>
    <m/>
    <n v="20123"/>
    <s v="Lyreco Norge AS, Retail"/>
    <m/>
    <m/>
    <x v="6"/>
    <x v="6"/>
    <m/>
    <m/>
    <m/>
    <m/>
    <n v="0"/>
    <s v="Ingen avgiftsbehandling"/>
    <s v="Betaling: Faktura nummer 126877200 fra Lyreco Norge AS, Retail. Fakturanr. 126877200."/>
    <n v="-250"/>
    <s v="NOK"/>
    <n v="-250"/>
    <m/>
    <s v="94575.20"/>
  </r>
  <r>
    <n v="500814"/>
    <n v="2025"/>
    <s v="Direkte betaling med ekstern ID TR483793781 er gjennomført og bokført."/>
    <d v="2025-06-30T00:00:00"/>
    <m/>
    <x v="46"/>
    <x v="46"/>
    <m/>
    <m/>
    <n v="20053"/>
    <s v="Markus Reitevold"/>
    <m/>
    <m/>
    <x v="6"/>
    <x v="6"/>
    <m/>
    <m/>
    <m/>
    <m/>
    <n v="0"/>
    <s v="Ingen avgiftsbehandling"/>
    <s v="Betaling: SKI: utlegg Opp Kantebakk. Fakturanr. Utlegg opp Kantebakk."/>
    <n v="-3239"/>
    <s v="NOK"/>
    <n v="-3239"/>
    <m/>
    <s v="91336.20"/>
  </r>
  <r>
    <n v="1151"/>
    <n v="2025"/>
    <s v="kontoreguleirng"/>
    <d v="2025-06-30T00:00:00"/>
    <m/>
    <x v="46"/>
    <x v="46"/>
    <m/>
    <m/>
    <m/>
    <m/>
    <m/>
    <m/>
    <x v="0"/>
    <x v="0"/>
    <m/>
    <m/>
    <m/>
    <m/>
    <n v="0"/>
    <s v="Ingen avgiftsbehandling"/>
    <s v="kontoreguleirng"/>
    <n v="-8168"/>
    <s v="NOK"/>
    <n v="-8168"/>
    <m/>
    <s v="83168.20"/>
  </r>
  <r>
    <n v="1152"/>
    <n v="2025"/>
    <s v="Kontoregulreing"/>
    <d v="2025-06-30T00:00:00"/>
    <m/>
    <x v="46"/>
    <x v="46"/>
    <m/>
    <m/>
    <m/>
    <m/>
    <m/>
    <m/>
    <x v="0"/>
    <x v="0"/>
    <m/>
    <m/>
    <m/>
    <m/>
    <n v="0"/>
    <s v="Ingen avgiftsbehandling"/>
    <s v="Kontoregulreing"/>
    <n v="779"/>
    <s v="NOK"/>
    <n v="779"/>
    <m/>
    <s v="83947.20"/>
  </r>
  <r>
    <n v="1194"/>
    <n v="2025"/>
    <s v="Bankavstemming for juni"/>
    <d v="2025-06-30T00:00:00"/>
    <m/>
    <x v="46"/>
    <x v="46"/>
    <m/>
    <m/>
    <m/>
    <m/>
    <m/>
    <m/>
    <x v="6"/>
    <x v="6"/>
    <m/>
    <m/>
    <m/>
    <m/>
    <n v="0"/>
    <s v="Ingen avgiftsbehandling"/>
    <s v="Bankgebyr: Prislagte tjenester"/>
    <n v="-100"/>
    <s v="NOK"/>
    <n v="-100"/>
    <m/>
    <s v="83847.20"/>
  </r>
  <r>
    <n v="1223"/>
    <n v="2025"/>
    <s v="Betaling: Faktura nummer 1139 til Bærums Skiklub (10083)"/>
    <d v="2025-06-30T00:00:00"/>
    <m/>
    <x v="46"/>
    <x v="46"/>
    <n v="10083"/>
    <s v="Bærums Skiklub"/>
    <m/>
    <m/>
    <m/>
    <s v="Sofi Kulvik"/>
    <x v="6"/>
    <x v="6"/>
    <m/>
    <m/>
    <m/>
    <m/>
    <n v="0"/>
    <s v="Ingen avgiftsbehandling"/>
    <s v="Betaling: Faktura nummer 1139 til Bærums Skiklub (10083)"/>
    <n v="26697"/>
    <s v="NOK"/>
    <n v="26697"/>
    <m/>
    <s v="110544.20"/>
  </r>
  <r>
    <n v="1318"/>
    <n v="2025"/>
    <s v="Opp kantebakk"/>
    <d v="2025-06-30T00:00:00"/>
    <m/>
    <x v="46"/>
    <x v="46"/>
    <m/>
    <m/>
    <m/>
    <m/>
    <m/>
    <m/>
    <x v="6"/>
    <x v="6"/>
    <m/>
    <m/>
    <m/>
    <m/>
    <n v="0"/>
    <s v="Ingen avgiftsbehandling"/>
    <s v="Opp kantebakk"/>
    <n v="4456.28"/>
    <s v="NOK"/>
    <n v="4456.28"/>
    <m/>
    <s v="115000.48"/>
  </r>
  <r>
    <n v="500817"/>
    <n v="2025"/>
    <s v="Direkte betaling med ekstern ID TR483418559 er gjennomført og bokført."/>
    <d v="2025-07-01T00:00:00"/>
    <m/>
    <x v="46"/>
    <x v="46"/>
    <m/>
    <m/>
    <n v="20008"/>
    <s v="Bærums Skiklub"/>
    <m/>
    <m/>
    <x v="6"/>
    <x v="6"/>
    <m/>
    <m/>
    <m/>
    <m/>
    <n v="0"/>
    <s v="Ingen avgiftsbehandling"/>
    <s v="Betaling: Faktura nummer 259 fra Bærums Skiklub. Fakturanr. 259."/>
    <n v="-8009"/>
    <s v="NOK"/>
    <n v="-8009"/>
    <m/>
    <s v="106991.48"/>
  </r>
  <r>
    <n v="1168"/>
    <n v="2025"/>
    <s v="Regulering"/>
    <d v="2025-07-01T00:00:00"/>
    <m/>
    <x v="46"/>
    <x v="46"/>
    <m/>
    <m/>
    <m/>
    <m/>
    <m/>
    <m/>
    <x v="0"/>
    <x v="0"/>
    <m/>
    <m/>
    <m/>
    <m/>
    <n v="0"/>
    <s v="Ingen avgiftsbehandling"/>
    <s v="Regulering"/>
    <n v="-7600.64"/>
    <s v="NOK"/>
    <n v="-7600.64"/>
    <m/>
    <s v="99390.84"/>
  </r>
  <r>
    <n v="1168"/>
    <n v="2025"/>
    <s v="Regulering"/>
    <d v="2025-07-01T00:00:00"/>
    <m/>
    <x v="46"/>
    <x v="46"/>
    <m/>
    <m/>
    <m/>
    <m/>
    <m/>
    <m/>
    <x v="0"/>
    <x v="0"/>
    <m/>
    <m/>
    <m/>
    <m/>
    <n v="0"/>
    <s v="Ingen avgiftsbehandling"/>
    <s v="Regulering"/>
    <n v="-2879"/>
    <s v="NOK"/>
    <n v="-2879"/>
    <m/>
    <s v="96511.84"/>
  </r>
  <r>
    <n v="1168"/>
    <n v="2025"/>
    <s v="Regulering"/>
    <d v="2025-07-01T00:00:00"/>
    <m/>
    <x v="46"/>
    <x v="46"/>
    <m/>
    <m/>
    <m/>
    <m/>
    <m/>
    <m/>
    <x v="0"/>
    <x v="0"/>
    <m/>
    <m/>
    <m/>
    <m/>
    <n v="0"/>
    <s v="Ingen avgiftsbehandling"/>
    <s v="Regulering"/>
    <n v="-1692"/>
    <s v="NOK"/>
    <n v="-1692"/>
    <m/>
    <s v="94819.84"/>
  </r>
  <r>
    <n v="1222"/>
    <n v="2025"/>
    <s v="Betaling: Faktura nummer 1141 til Holmen Idrettsforening (10084)"/>
    <d v="2025-07-03T00:00:00"/>
    <m/>
    <x v="46"/>
    <x v="46"/>
    <n v="10084"/>
    <s v="Holmen Idrettsforening"/>
    <m/>
    <m/>
    <m/>
    <s v="Sofi Kulvik"/>
    <x v="6"/>
    <x v="6"/>
    <m/>
    <m/>
    <m/>
    <m/>
    <n v="0"/>
    <s v="Ingen avgiftsbehandling"/>
    <s v="Betaling: Faktura nummer 1141 til Holmen Idrettsforening (10084)"/>
    <n v="30577"/>
    <s v="NOK"/>
    <n v="30577"/>
    <m/>
    <s v="125396.84"/>
  </r>
  <r>
    <n v="500855"/>
    <n v="2025"/>
    <s v="Direkte betaling med ekstern ID TR476980471 er gjennomført og bokført."/>
    <d v="2025-07-04T00:00:00"/>
    <m/>
    <x v="46"/>
    <x v="46"/>
    <m/>
    <m/>
    <n v="20123"/>
    <s v="Lyreco Norge AS, Retail"/>
    <m/>
    <m/>
    <x v="6"/>
    <x v="6"/>
    <m/>
    <m/>
    <m/>
    <m/>
    <n v="0"/>
    <s v="Ingen avgiftsbehandling"/>
    <s v="Betaling: Faktura nummer 126945403 fra Lyreco Norge AS, Retail. Fakturanr. 126945403."/>
    <n v="-477"/>
    <s v="NOK"/>
    <n v="-477"/>
    <m/>
    <s v="124919.84"/>
  </r>
  <r>
    <n v="1318"/>
    <n v="2025"/>
    <s v="Opp kantebakk"/>
    <d v="2025-07-07T00:00:00"/>
    <m/>
    <x v="46"/>
    <x v="46"/>
    <m/>
    <m/>
    <m/>
    <m/>
    <m/>
    <m/>
    <x v="6"/>
    <x v="6"/>
    <m/>
    <m/>
    <m/>
    <m/>
    <n v="0"/>
    <s v="Ingen avgiftsbehandling"/>
    <s v="Opp kantebakk"/>
    <n v="3481.64"/>
    <s v="NOK"/>
    <n v="3481.64"/>
    <m/>
    <s v="128401.48"/>
  </r>
  <r>
    <n v="500862"/>
    <n v="2025"/>
    <s v="Direkte betaling med ekstern ID TR487051169 er gjennomført og bokført."/>
    <d v="2025-07-09T00:00:00"/>
    <m/>
    <x v="46"/>
    <x v="46"/>
    <m/>
    <m/>
    <n v="20502"/>
    <s v="Grønlandsveien SA"/>
    <m/>
    <m/>
    <x v="6"/>
    <x v="6"/>
    <m/>
    <m/>
    <m/>
    <m/>
    <n v="0"/>
    <s v="Ingen avgiftsbehandling"/>
    <s v="Betaling: Ski. Fakturanr. 22."/>
    <n v="-1600"/>
    <s v="NOK"/>
    <n v="-1600"/>
    <m/>
    <s v="126801.48"/>
  </r>
  <r>
    <n v="500869"/>
    <n v="2025"/>
    <s v="Direkte betaling med ekstern ID TR487051170 er gjennomført og bokført."/>
    <d v="2025-07-16T00:00:00"/>
    <m/>
    <x v="46"/>
    <x v="46"/>
    <m/>
    <m/>
    <n v="20081"/>
    <s v="Bjerke Dagligvare AS"/>
    <m/>
    <m/>
    <x v="6"/>
    <x v="6"/>
    <m/>
    <m/>
    <m/>
    <m/>
    <n v="0"/>
    <s v="Ingen avgiftsbehandling"/>
    <s v="Betaling: Faktura nummer 506 fra Bjerke Dagligvare AS. Fakturanr. 506."/>
    <n v="-3392.53"/>
    <s v="NOK"/>
    <n v="-3392.53"/>
    <m/>
    <s v="123408.95"/>
  </r>
  <r>
    <n v="1167"/>
    <n v="2025"/>
    <s v="Bankavstemming for juli"/>
    <d v="2025-07-31T00:00:00"/>
    <m/>
    <x v="46"/>
    <x v="46"/>
    <m/>
    <m/>
    <m/>
    <m/>
    <m/>
    <m/>
    <x v="6"/>
    <x v="6"/>
    <m/>
    <m/>
    <m/>
    <m/>
    <n v="0"/>
    <s v="Ingen avgiftsbehandling"/>
    <s v="Bankgebyr:"/>
    <n v="-92.5"/>
    <s v="NOK"/>
    <n v="-92.5"/>
    <m/>
    <s v="123316.45"/>
  </r>
  <r>
    <n v="500897"/>
    <n v="2025"/>
    <s v="Direkte betaling med ekstern ID TR493309301 er gjennomført og bokført."/>
    <d v="2025-08-04T00:00:00"/>
    <m/>
    <x v="46"/>
    <x v="46"/>
    <m/>
    <m/>
    <n v="20382"/>
    <s v="Buypass Payment AS"/>
    <m/>
    <m/>
    <x v="6"/>
    <x v="6"/>
    <m/>
    <m/>
    <m/>
    <m/>
    <n v="0"/>
    <s v="Ingen avgiftsbehandling"/>
    <s v="Betaling: Fwd: Fakturapåminnelse for deltagelse på GIF stafetten, KM Stafett - iSonen. Fakturanr. 22129."/>
    <n v="-390"/>
    <s v="NOK"/>
    <n v="-390"/>
    <m/>
    <s v="122926.45"/>
  </r>
  <r>
    <n v="1169"/>
    <n v="2025"/>
    <s v="regulering"/>
    <d v="2025-08-04T00:00:00"/>
    <m/>
    <x v="46"/>
    <x v="46"/>
    <m/>
    <m/>
    <m/>
    <m/>
    <m/>
    <m/>
    <x v="0"/>
    <x v="0"/>
    <m/>
    <m/>
    <m/>
    <m/>
    <n v="0"/>
    <s v="Ingen avgiftsbehandling"/>
    <s v="regulering"/>
    <n v="-2857"/>
    <s v="NOK"/>
    <n v="-2857"/>
    <m/>
    <s v="120069.45"/>
  </r>
  <r>
    <n v="500907"/>
    <n v="2025"/>
    <s v="Direkte betaling med ekstern ID TR495129939 er gjennomført og bokført."/>
    <d v="2025-08-18T00:00:00"/>
    <m/>
    <x v="46"/>
    <x v="46"/>
    <m/>
    <m/>
    <n v="20172"/>
    <s v="Team Vestmarka"/>
    <m/>
    <m/>
    <x v="6"/>
    <x v="6"/>
    <m/>
    <m/>
    <m/>
    <m/>
    <n v="0"/>
    <s v="Ingen avgiftsbehandling"/>
    <s v="Betaling: Fwd: Faktura 10880 fra Team Vestmarka. Fakturanr. 10880."/>
    <n v="-32750"/>
    <s v="NOK"/>
    <n v="-32750"/>
    <m/>
    <s v="87319.45"/>
  </r>
  <r>
    <n v="1396"/>
    <n v="2025"/>
    <s v="d69cd62a-eaf0-456e-b3bf-b7a6a354bb99.pdf"/>
    <d v="2025-08-20T00:00:00"/>
    <m/>
    <x v="46"/>
    <x v="46"/>
    <m/>
    <m/>
    <m/>
    <m/>
    <m/>
    <m/>
    <x v="6"/>
    <x v="6"/>
    <m/>
    <m/>
    <m/>
    <m/>
    <n v="0"/>
    <s v="Ingen avgiftsbehandling"/>
    <s v="d69cd62a-eaf0-456e-b3bf-b7a6a354bb99.pdf"/>
    <n v="315"/>
    <s v="NOK"/>
    <n v="315"/>
    <m/>
    <s v="87634.45"/>
  </r>
  <r>
    <n v="1396"/>
    <n v="2025"/>
    <s v="d69cd62a-eaf0-456e-b3bf-b7a6a354bb99.pdf"/>
    <d v="2025-08-20T00:00:00"/>
    <m/>
    <x v="46"/>
    <x v="46"/>
    <m/>
    <m/>
    <m/>
    <m/>
    <m/>
    <m/>
    <x v="6"/>
    <x v="6"/>
    <m/>
    <m/>
    <m/>
    <m/>
    <n v="0"/>
    <s v="Ingen avgiftsbehandling"/>
    <s v="d69cd62a-eaf0-456e-b3bf-b7a6a354bb99.pdf"/>
    <n v="319"/>
    <s v="NOK"/>
    <n v="319"/>
    <m/>
    <s v="87953.45"/>
  </r>
  <r>
    <n v="500915"/>
    <n v="2025"/>
    <s v="Direkte betaling med ekstern ID TR497631134 er gjennomført og bokført."/>
    <d v="2025-08-25T00:00:00"/>
    <m/>
    <x v="46"/>
    <x v="46"/>
    <m/>
    <m/>
    <n v="20514"/>
    <s v="Gjelleråsen Idrettsforening"/>
    <m/>
    <m/>
    <x v="6"/>
    <x v="6"/>
    <m/>
    <m/>
    <m/>
    <m/>
    <n v="0"/>
    <s v="Ingen avgiftsbehandling"/>
    <s v="Betaling: Faktura nummer 59253 fra Gjelleråsen Idrettsforening. Fakturanr. 59253."/>
    <n v="-960"/>
    <s v="NOK"/>
    <n v="-960"/>
    <m/>
    <s v="86993.45"/>
  </r>
  <r>
    <n v="1461"/>
    <n v="2025"/>
    <s v="gebyr"/>
    <d v="2025-08-29T00:00:00"/>
    <m/>
    <x v="46"/>
    <x v="46"/>
    <m/>
    <m/>
    <m/>
    <m/>
    <m/>
    <m/>
    <x v="6"/>
    <x v="6"/>
    <m/>
    <m/>
    <m/>
    <m/>
    <n v="0"/>
    <s v="Ingen avgiftsbehandling"/>
    <s v="gebyr"/>
    <n v="-90"/>
    <s v="NOK"/>
    <n v="-90"/>
    <m/>
    <s v="86903.45"/>
  </r>
  <r>
    <n v="1542"/>
    <n v="2025"/>
    <s v="kontoreguleringer, vipps, gebyr og rubic"/>
    <d v="2025-09-01T00:00:00"/>
    <m/>
    <x v="46"/>
    <x v="46"/>
    <m/>
    <m/>
    <m/>
    <m/>
    <m/>
    <m/>
    <x v="0"/>
    <x v="0"/>
    <m/>
    <m/>
    <m/>
    <m/>
    <n v="0"/>
    <s v="Ingen avgiftsbehandling"/>
    <s v="kontoreguleringer, vipps, gebyr og rubic"/>
    <n v="-5265.96"/>
    <s v="NOK"/>
    <n v="-5265.96"/>
    <m/>
    <s v="81637.49"/>
  </r>
  <r>
    <n v="1550"/>
    <n v="2025"/>
    <s v="Vipps"/>
    <d v="2025-09-02T00:00:00"/>
    <m/>
    <x v="46"/>
    <x v="46"/>
    <n v="10031"/>
    <s v="Vipps AS"/>
    <m/>
    <m/>
    <m/>
    <m/>
    <x v="0"/>
    <x v="0"/>
    <m/>
    <m/>
    <m/>
    <m/>
    <n v="0"/>
    <s v="Ingen avgiftsbehandling"/>
    <s v="Vipps"/>
    <n v="19.649999999999999"/>
    <s v="NOK"/>
    <n v="19.649999999999999"/>
    <m/>
    <s v="81657.14"/>
  </r>
  <r>
    <n v="1596"/>
    <n v="2025"/>
    <s v="Regulering"/>
    <d v="2025-09-11T00:00:00"/>
    <m/>
    <x v="46"/>
    <x v="46"/>
    <m/>
    <m/>
    <m/>
    <m/>
    <m/>
    <m/>
    <x v="0"/>
    <x v="0"/>
    <m/>
    <m/>
    <m/>
    <m/>
    <n v="0"/>
    <s v="Ingen avgiftsbehandling"/>
    <s v="Regulering"/>
    <n v="-2857"/>
    <s v="NOK"/>
    <n v="-2857"/>
    <m/>
    <s v="78800.14"/>
  </r>
  <r>
    <n v="1684"/>
    <n v="2025"/>
    <n v="1935"/>
    <d v="2025-09-16T00:00:00"/>
    <m/>
    <x v="46"/>
    <x v="46"/>
    <n v="10031"/>
    <s v="Vipps AS"/>
    <m/>
    <m/>
    <m/>
    <m/>
    <x v="0"/>
    <x v="0"/>
    <m/>
    <m/>
    <m/>
    <m/>
    <n v="0"/>
    <s v="Ingen avgiftsbehandling"/>
    <n v="1935"/>
    <n v="12811.73"/>
    <s v="NOK"/>
    <n v="12811.73"/>
    <m/>
    <s v="91611.87"/>
  </r>
  <r>
    <n v="501010"/>
    <n v="2025"/>
    <s v="Direkte betaling med ekstern ID TR501784425 er gjennomført og bokført."/>
    <d v="2025-09-19T00:00:00"/>
    <m/>
    <x v="46"/>
    <x v="46"/>
    <m/>
    <m/>
    <n v="20526"/>
    <s v="Oslo og Akershus Friidrettskrets"/>
    <m/>
    <m/>
    <x v="6"/>
    <x v="6"/>
    <m/>
    <m/>
    <m/>
    <m/>
    <n v="0"/>
    <s v="Ingen avgiftsbehandling"/>
    <s v="Betaling: Faktura nummer 101660 fra Oslo og Akershus Friidrettskrets. Fakturanr. 101660."/>
    <n v="-2500"/>
    <s v="NOK"/>
    <n v="-2500"/>
    <m/>
    <s v="89111.87"/>
  </r>
  <r>
    <n v="501013"/>
    <n v="2025"/>
    <s v="Direkte betaling med ekstern ID TR505028611 er gjennomført og bokført."/>
    <d v="2025-09-22T00:00:00"/>
    <m/>
    <x v="46"/>
    <x v="46"/>
    <m/>
    <m/>
    <n v="20436"/>
    <s v="POKALFORUM APS"/>
    <m/>
    <m/>
    <x v="6"/>
    <x v="6"/>
    <m/>
    <m/>
    <m/>
    <m/>
    <n v="0"/>
    <s v="Ingen avgiftsbehandling"/>
    <s v="Betaling: SKI: Faktura 18988 fra POKALFORUM APS. Fakturanr. 18988."/>
    <n v="-3509"/>
    <s v="NOK"/>
    <n v="-3509"/>
    <m/>
    <s v="85602.87"/>
  </r>
  <r>
    <n v="501032"/>
    <n v="2025"/>
    <s v="Direkte betaling med ekstern ID TR508722439 er gjennomført og bokført."/>
    <d v="2025-09-30T00:00:00"/>
    <m/>
    <x v="46"/>
    <x v="46"/>
    <m/>
    <m/>
    <n v="20126"/>
    <s v="One.com No AS"/>
    <m/>
    <m/>
    <x v="6"/>
    <x v="6"/>
    <m/>
    <m/>
    <m/>
    <m/>
    <n v="0"/>
    <s v="Ingen avgiftsbehandling"/>
    <s v="Betaling: Fwd: Faktura for fornyelse av hostingtjenester og domenet (tourdebaerum.no). Fakturanr. 41923792."/>
    <n v="-1897"/>
    <s v="NOK"/>
    <n v="-1897"/>
    <m/>
    <s v="83705.87"/>
  </r>
  <r>
    <n v="1780"/>
    <n v="2025"/>
    <s v="Bankavstemming for september"/>
    <d v="2025-09-30T00:00:00"/>
    <m/>
    <x v="46"/>
    <x v="46"/>
    <m/>
    <m/>
    <m/>
    <m/>
    <m/>
    <m/>
    <x v="6"/>
    <x v="6"/>
    <m/>
    <m/>
    <m/>
    <m/>
    <n v="0"/>
    <s v="Ingen avgiftsbehandling"/>
    <s v="Bankgebyr:"/>
    <n v="-90"/>
    <s v="NOK"/>
    <n v="-90"/>
    <m/>
    <s v="83615.87"/>
  </r>
  <r>
    <n v="1813"/>
    <n v="2025"/>
    <s v="Kontoreguleringer"/>
    <d v="2025-10-01T00:00:00"/>
    <m/>
    <x v="46"/>
    <x v="46"/>
    <m/>
    <m/>
    <m/>
    <m/>
    <m/>
    <m/>
    <x v="0"/>
    <x v="0"/>
    <m/>
    <m/>
    <m/>
    <m/>
    <n v="0"/>
    <s v="Ingen avgiftsbehandling"/>
    <s v="Kontoreguleringer"/>
    <n v="-26243.33"/>
    <s v="NOK"/>
    <n v="-26243.33"/>
    <m/>
    <s v="57372.54"/>
  </r>
  <r>
    <n v="1813"/>
    <n v="2025"/>
    <s v="Kontoreguleringer"/>
    <d v="2025-10-02T00:00:00"/>
    <m/>
    <x v="46"/>
    <x v="46"/>
    <m/>
    <m/>
    <m/>
    <m/>
    <m/>
    <m/>
    <x v="0"/>
    <x v="0"/>
    <m/>
    <m/>
    <m/>
    <m/>
    <n v="0"/>
    <s v="Ingen avgiftsbehandling"/>
    <s v="Kontoreguleringer"/>
    <n v="-2883"/>
    <s v="NOK"/>
    <n v="-2883"/>
    <m/>
    <s v="54489.54"/>
  </r>
  <r>
    <n v="501088"/>
    <n v="2025"/>
    <s v="Direkte betaling med ekstern ID TR505028612 er gjennomført og bokført."/>
    <d v="2025-10-13T00:00:00"/>
    <m/>
    <x v="46"/>
    <x v="46"/>
    <m/>
    <m/>
    <n v="20123"/>
    <s v="Lyreco Norge AS, Retail"/>
    <m/>
    <m/>
    <x v="6"/>
    <x v="6"/>
    <m/>
    <m/>
    <m/>
    <m/>
    <n v="0"/>
    <s v="Ingen avgiftsbehandling"/>
    <s v="Betaling: Faktura nummer 127608689 fra Lyreco Norge AS, Retail. Fakturanr. 127608689."/>
    <n v="-369"/>
    <s v="NOK"/>
    <n v="-369"/>
    <m/>
    <s v="54120.54"/>
  </r>
  <r>
    <n v="1907"/>
    <n v="2025"/>
    <s v="Betaling: Faktura nummer 1162 til Karen Laukeland (10046)"/>
    <d v="2025-10-14T00:00:00"/>
    <m/>
    <x v="46"/>
    <x v="46"/>
    <n v="10046"/>
    <s v="Karen Laukeland"/>
    <m/>
    <m/>
    <m/>
    <s v="Sofi Kulvik"/>
    <x v="6"/>
    <x v="6"/>
    <m/>
    <m/>
    <m/>
    <m/>
    <n v="0"/>
    <s v="Ingen avgiftsbehandling"/>
    <s v="Betaling: Faktura nummer 1162 til Karen Laukeland (10046)"/>
    <n v="2125"/>
    <s v="NOK"/>
    <n v="2125"/>
    <m/>
    <s v="56245.54"/>
  </r>
  <r>
    <n v="1908"/>
    <n v="2025"/>
    <s v="Betaling: Faktura nummer 1159 til Elias Lande Olsen v/foresatt (10044)"/>
    <d v="2025-10-14T00:00:00"/>
    <m/>
    <x v="46"/>
    <x v="46"/>
    <n v="10044"/>
    <s v="Elias Lande Olsen v/foresatt"/>
    <m/>
    <m/>
    <m/>
    <s v="Sofi Kulvik"/>
    <x v="6"/>
    <x v="6"/>
    <m/>
    <m/>
    <m/>
    <m/>
    <n v="0"/>
    <s v="Ingen avgiftsbehandling"/>
    <s v="Betaling: Faktura nummer 1159 til Elias Lande Olsen v/foresatt (10044)"/>
    <n v="2125"/>
    <s v="NOK"/>
    <n v="2125"/>
    <m/>
    <s v="58370.54"/>
  </r>
  <r>
    <n v="1906"/>
    <n v="2025"/>
    <n v="1935"/>
    <d v="2025-10-15T00:00:00"/>
    <m/>
    <x v="46"/>
    <x v="46"/>
    <n v="10031"/>
    <s v="Vipps AS"/>
    <m/>
    <m/>
    <m/>
    <m/>
    <x v="0"/>
    <x v="0"/>
    <m/>
    <m/>
    <m/>
    <m/>
    <n v="0"/>
    <s v="Ingen avgiftsbehandling"/>
    <n v="1935"/>
    <n v="2554.4299999999998"/>
    <s v="NOK"/>
    <n v="2554.4299999999998"/>
    <m/>
    <s v="60924.97"/>
  </r>
  <r>
    <n v="1974"/>
    <n v="2025"/>
    <s v="Vipps"/>
    <d v="2025-10-21T00:00:00"/>
    <m/>
    <x v="46"/>
    <x v="46"/>
    <n v="10031"/>
    <s v="Vipps AS"/>
    <m/>
    <m/>
    <m/>
    <m/>
    <x v="0"/>
    <x v="0"/>
    <m/>
    <m/>
    <m/>
    <m/>
    <n v="0"/>
    <s v="Ingen avgiftsbehandling"/>
    <s v="Vipps"/>
    <n v="147.37"/>
    <s v="NOK"/>
    <n v="147.37"/>
    <m/>
    <s v="61072.34"/>
  </r>
  <r>
    <n v="1989"/>
    <n v="2025"/>
    <s v="Betaling: Faktura nummer 1163 til Kaja Lilledal-Fritzvold (10096)"/>
    <d v="2025-10-27T00:00:00"/>
    <m/>
    <x v="46"/>
    <x v="46"/>
    <n v="10096"/>
    <s v="Kaja Lilledal-Fritzvold"/>
    <m/>
    <m/>
    <m/>
    <s v="Sofi Kulvik"/>
    <x v="6"/>
    <x v="6"/>
    <m/>
    <m/>
    <m/>
    <m/>
    <n v="0"/>
    <s v="Ingen avgiftsbehandling"/>
    <s v="Betaling: Faktura nummer 1163 til Kaja Lilledal-Fritzvold (10096)"/>
    <n v="2750"/>
    <s v="NOK"/>
    <n v="2750"/>
    <m/>
    <s v="63822.34"/>
  </r>
  <r>
    <n v="2021"/>
    <n v="2025"/>
    <n v="1920"/>
    <d v="2025-10-31T00:00:00"/>
    <m/>
    <x v="46"/>
    <x v="46"/>
    <m/>
    <m/>
    <m/>
    <m/>
    <m/>
    <m/>
    <x v="0"/>
    <x v="0"/>
    <m/>
    <m/>
    <m/>
    <m/>
    <n v="0"/>
    <s v="Ingen avgiftsbehandling"/>
    <n v="1920"/>
    <n v="46766"/>
    <s v="NOK"/>
    <n v="46766"/>
    <m/>
    <s v="110588.34"/>
  </r>
  <r>
    <n v="2024"/>
    <n v="2025"/>
    <s v="Bankavstemming for oktober"/>
    <d v="2025-10-31T00:00:00"/>
    <m/>
    <x v="46"/>
    <x v="46"/>
    <m/>
    <m/>
    <m/>
    <m/>
    <m/>
    <m/>
    <x v="6"/>
    <x v="6"/>
    <m/>
    <m/>
    <m/>
    <m/>
    <n v="0"/>
    <s v="Ingen avgiftsbehandling"/>
    <s v="Bankgebyr:"/>
    <n v="-95"/>
    <s v="NOK"/>
    <n v="-95"/>
    <m/>
    <s v="110493.34"/>
  </r>
  <r>
    <n v="2101"/>
    <n v="2025"/>
    <m/>
    <d v="2025-11-03T00:00:00"/>
    <m/>
    <x v="46"/>
    <x v="46"/>
    <m/>
    <m/>
    <m/>
    <m/>
    <m/>
    <m/>
    <x v="0"/>
    <x v="0"/>
    <m/>
    <m/>
    <m/>
    <m/>
    <n v="0"/>
    <s v="Ingen avgiftsbehandling"/>
    <m/>
    <n v="-33045.129999999997"/>
    <s v="NOK"/>
    <n v="-33045.129999999997"/>
    <m/>
    <s v="77448.21"/>
  </r>
  <r>
    <n v="501193"/>
    <n v="2025"/>
    <s v="Direkte betaling med ekstern ID TR519960661 er gjennomført og bokført."/>
    <d v="2025-11-07T00:00:00"/>
    <m/>
    <x v="46"/>
    <x v="46"/>
    <m/>
    <m/>
    <n v="20262"/>
    <s v="Linn Marita Lilledal"/>
    <m/>
    <m/>
    <x v="6"/>
    <x v="6"/>
    <m/>
    <m/>
    <m/>
    <m/>
    <n v="0"/>
    <s v="Ingen avgiftsbehandling"/>
    <s v="Betaling: Fwd: Refusjon. Fakturanr. Refusjon e avtale dugnad."/>
    <n v="-2500"/>
    <s v="NOK"/>
    <n v="-2500"/>
    <m/>
    <s v="74948.21"/>
  </r>
  <r>
    <n v="501194"/>
    <n v="2025"/>
    <s v="Direkte betaling med ekstern ID TR519960660 er gjennomført og bokført."/>
    <d v="2025-11-07T00:00:00"/>
    <m/>
    <x v="46"/>
    <x v="46"/>
    <m/>
    <m/>
    <n v="20052"/>
    <s v="Lars Erik Sundby Ekeberg"/>
    <m/>
    <m/>
    <x v="6"/>
    <x v="6"/>
    <m/>
    <m/>
    <m/>
    <m/>
    <n v="0"/>
    <s v="Ingen avgiftsbehandling"/>
    <s v="Betaling: Utlegg klubbm. Fakturanr. Klubbmesterskao."/>
    <n v="-1800"/>
    <s v="NOK"/>
    <n v="-1800"/>
    <m/>
    <s v="73148.21"/>
  </r>
  <r>
    <n v="501200"/>
    <n v="2025"/>
    <s v="Direkte betaling med ekstern ID TR519960659 er gjennomført og bokført."/>
    <d v="2025-11-07T00:00:00"/>
    <m/>
    <x v="46"/>
    <x v="46"/>
    <m/>
    <m/>
    <n v="20328"/>
    <s v="Lars Teigland Støre"/>
    <m/>
    <m/>
    <x v="6"/>
    <x v="6"/>
    <m/>
    <m/>
    <m/>
    <m/>
    <n v="0"/>
    <s v="Ingen avgiftsbehandling"/>
    <s v="Betaling: SKI: Lars Støre Refusjon e avtale dugnad"/>
    <n v="-2500"/>
    <s v="NOK"/>
    <n v="-2500"/>
    <m/>
    <s v="70648.21"/>
  </r>
  <r>
    <n v="501201"/>
    <n v="2025"/>
    <s v="Direkte betaling med ekstern ID TR519960658 er gjennomført og bokført."/>
    <d v="2025-11-07T00:00:00"/>
    <m/>
    <x v="46"/>
    <x v="46"/>
    <m/>
    <m/>
    <n v="20336"/>
    <s v="Ida Svege"/>
    <m/>
    <m/>
    <x v="6"/>
    <x v="6"/>
    <m/>
    <m/>
    <m/>
    <m/>
    <n v="0"/>
    <s v="Ingen avgiftsbehandling"/>
    <s v="Betaling: SKI Selma Svege. Fakturanr. Refusjon e avtale dugnad."/>
    <n v="-2500"/>
    <s v="NOK"/>
    <n v="-2500"/>
    <m/>
    <s v="68148.21"/>
  </r>
  <r>
    <n v="501202"/>
    <n v="2025"/>
    <s v="Direkte betaling med ekstern ID TR519960657 er gjennomført og bokført."/>
    <d v="2025-11-07T00:00:00"/>
    <m/>
    <x v="46"/>
    <x v="46"/>
    <m/>
    <m/>
    <n v="20336"/>
    <s v="Ida Svege"/>
    <m/>
    <m/>
    <x v="6"/>
    <x v="6"/>
    <m/>
    <m/>
    <m/>
    <m/>
    <n v="0"/>
    <s v="Ingen avgiftsbehandling"/>
    <s v="Betaling: SKI Mats Svege. Fakturanr. Refusjon e avtale dugnad Mats."/>
    <n v="-2258"/>
    <s v="NOK"/>
    <n v="-2258"/>
    <m/>
    <s v="65890.21"/>
  </r>
  <r>
    <n v="501203"/>
    <n v="2025"/>
    <s v="Direkte betaling med ekstern ID TR519960656 er gjennomført og bokført."/>
    <d v="2025-11-07T00:00:00"/>
    <m/>
    <x v="46"/>
    <x v="46"/>
    <m/>
    <m/>
    <n v="20434"/>
    <s v="Mads Lande Olsen"/>
    <m/>
    <m/>
    <x v="6"/>
    <x v="6"/>
    <m/>
    <m/>
    <m/>
    <m/>
    <n v="0"/>
    <s v="Ingen avgiftsbehandling"/>
    <s v="Betaling: SKI Ang. refusjon av dugnadsmidler. Fakturanr. Refusjon e avtale dugnad."/>
    <n v="-2500"/>
    <s v="NOK"/>
    <n v="-2500"/>
    <m/>
    <s v="63390.21"/>
  </r>
  <r>
    <n v="2101"/>
    <n v="2025"/>
    <m/>
    <d v="2025-11-10T00:00:00"/>
    <m/>
    <x v="46"/>
    <x v="46"/>
    <m/>
    <m/>
    <m/>
    <m/>
    <m/>
    <m/>
    <x v="0"/>
    <x v="0"/>
    <m/>
    <m/>
    <m/>
    <m/>
    <n v="0"/>
    <s v="Ingen avgiftsbehandling"/>
    <m/>
    <n v="-2922"/>
    <s v="NOK"/>
    <n v="-2922"/>
    <m/>
    <s v="60468.21"/>
  </r>
  <r>
    <n v="2101"/>
    <n v="2025"/>
    <m/>
    <d v="2025-11-10T00:00:00"/>
    <m/>
    <x v="46"/>
    <x v="46"/>
    <m/>
    <m/>
    <m/>
    <m/>
    <m/>
    <m/>
    <x v="0"/>
    <x v="0"/>
    <m/>
    <m/>
    <m/>
    <m/>
    <n v="0"/>
    <s v="Ingen avgiftsbehandling"/>
    <m/>
    <n v="-2837"/>
    <s v="NOK"/>
    <n v="-2837"/>
    <m/>
    <s v="57631.21"/>
  </r>
  <r>
    <n v="2121"/>
    <n v="2025"/>
    <s v="Betaling for faktura nummer 1169"/>
    <d v="2025-11-10T00:00:00"/>
    <m/>
    <x v="46"/>
    <x v="46"/>
    <n v="10006"/>
    <s v="Megaflis AS"/>
    <m/>
    <m/>
    <m/>
    <s v="Sofi Kulvik"/>
    <x v="6"/>
    <x v="6"/>
    <m/>
    <m/>
    <m/>
    <m/>
    <n v="0"/>
    <s v="Ingen avgiftsbehandling"/>
    <s v="Betaling: Faktura nummer 1169 til Megaflis AS (10006)"/>
    <n v="43750"/>
    <s v="NOK"/>
    <n v="43750"/>
    <m/>
    <s v="101381.21"/>
  </r>
  <r>
    <n v="501208"/>
    <n v="2025"/>
    <s v="Direkte betaling med ekstern ID TR519960655 er gjennomført og bokført."/>
    <d v="2025-11-12T00:00:00"/>
    <m/>
    <x v="46"/>
    <x v="46"/>
    <m/>
    <m/>
    <n v="20209"/>
    <s v="Akershus Skikrets"/>
    <m/>
    <m/>
    <x v="6"/>
    <x v="6"/>
    <m/>
    <m/>
    <m/>
    <m/>
    <n v="0"/>
    <s v="Ingen avgiftsbehandling"/>
    <s v="Betaling: Faktura nummer 101849 fra Akershus Skikrets. Fakturanr. 101849."/>
    <n v="-4298"/>
    <s v="NOK"/>
    <n v="-4298"/>
    <m/>
    <s v="97083.21"/>
  </r>
  <r>
    <n v="501214"/>
    <n v="2025"/>
    <s v="Direkte betaling med ekstern ID TR522233812 er gjennomført og bokført."/>
    <d v="2025-11-13T00:00:00"/>
    <m/>
    <x v="46"/>
    <x v="46"/>
    <m/>
    <m/>
    <n v="20572"/>
    <s v="Kjetil Andre Seim"/>
    <m/>
    <m/>
    <x v="6"/>
    <x v="6"/>
    <m/>
    <m/>
    <m/>
    <m/>
    <n v="0"/>
    <s v="Ingen avgiftsbehandling"/>
    <s v="Betaling: Fwd: Utleggsskjema - Jutul"/>
    <n v="-391.5"/>
    <s v="NOK"/>
    <n v="-391.5"/>
    <m/>
    <s v="96691.71"/>
  </r>
  <r>
    <n v="501221"/>
    <n v="2025"/>
    <s v="Direkte betaling med ekstern ID TR519960654 er gjennomført og bokført."/>
    <d v="2025-11-17T00:00:00"/>
    <m/>
    <x v="46"/>
    <x v="46"/>
    <m/>
    <m/>
    <n v="20109"/>
    <s v="Vøyenenga Pizza AS"/>
    <m/>
    <m/>
    <x v="6"/>
    <x v="6"/>
    <m/>
    <m/>
    <m/>
    <m/>
    <n v="0"/>
    <s v="Ingen avgiftsbehandling"/>
    <s v="Betaling: SKI: Faktura fra Vøyenenga Pizza AS - Fakturanummer: 11101568. Fakturanr. 11101568."/>
    <n v="-4258.97"/>
    <s v="NOK"/>
    <n v="-4258.97"/>
    <m/>
    <s v="92432.74"/>
  </r>
  <r>
    <n v="501232"/>
    <n v="2025"/>
    <s v="Direkte betaling med ekstern ID TR519960653 er gjennomført og bokført."/>
    <d v="2025-11-18T00:00:00"/>
    <m/>
    <x v="46"/>
    <x v="46"/>
    <m/>
    <m/>
    <n v="20081"/>
    <s v="Bjerke Dagligvare AS"/>
    <m/>
    <m/>
    <x v="6"/>
    <x v="6"/>
    <m/>
    <m/>
    <m/>
    <m/>
    <n v="0"/>
    <s v="Ingen avgiftsbehandling"/>
    <s v="Betaling: Faktura nummer 553 fra Bjerke Dagligvare AS. Fakturanr. 553."/>
    <n v="-1561.04"/>
    <s v="NOK"/>
    <n v="-1561.04"/>
    <m/>
    <s v="90871.70"/>
  </r>
  <r>
    <n v="2183"/>
    <n v="2025"/>
    <s v="Betaling for faktura nummer 1161"/>
    <d v="2025-11-19T00:00:00"/>
    <m/>
    <x v="46"/>
    <x v="46"/>
    <n v="10095"/>
    <s v="Selma Svege v/foresatt"/>
    <m/>
    <m/>
    <m/>
    <s v="Sofi Kulvik"/>
    <x v="6"/>
    <x v="6"/>
    <m/>
    <m/>
    <m/>
    <m/>
    <n v="0"/>
    <s v="Ingen avgiftsbehandling"/>
    <s v="Betaling: Faktura nummer 1161 til Selma Svege v/foresatt (10095)"/>
    <n v="2750"/>
    <s v="NOK"/>
    <n v="2750"/>
    <m/>
    <s v="93621.70"/>
  </r>
  <r>
    <n v="2184"/>
    <n v="2025"/>
    <s v="Betaling for faktura nummer 1184"/>
    <d v="2025-11-21T00:00:00"/>
    <m/>
    <x v="46"/>
    <x v="46"/>
    <n v="10071"/>
    <s v="Bjerke Dagligvare AS"/>
    <m/>
    <m/>
    <m/>
    <s v="Sofi Kulvik"/>
    <x v="6"/>
    <x v="6"/>
    <m/>
    <m/>
    <m/>
    <m/>
    <n v="0"/>
    <s v="Ingen avgiftsbehandling"/>
    <s v="Betaling: Faktura nummer 1184 til Bjerke Dagligvare AS (10071)"/>
    <n v="37500"/>
    <s v="NOK"/>
    <n v="37500"/>
    <m/>
    <s v="131121.70"/>
  </r>
  <r>
    <n v="2195"/>
    <n v="2025"/>
    <s v="Betaling for faktura nummer 1170, 1183"/>
    <d v="2025-11-21T00:00:00"/>
    <m/>
    <x v="46"/>
    <x v="46"/>
    <n v="10100"/>
    <s v="Bull Ski &amp; Kajakk AS"/>
    <m/>
    <m/>
    <m/>
    <s v="Sofi Kulvik"/>
    <x v="6"/>
    <x v="6"/>
    <m/>
    <m/>
    <m/>
    <m/>
    <n v="0"/>
    <s v="Ingen avgiftsbehandling"/>
    <s v="Betaling: Faktura nummer 1170 til Bull Ski &amp; Kajakk AS (10100)"/>
    <n v="12500"/>
    <s v="NOK"/>
    <n v="12500"/>
    <m/>
    <s v="143621.70"/>
  </r>
  <r>
    <n v="2195"/>
    <n v="2025"/>
    <s v="Betaling for faktura nummer 1170, 1183"/>
    <d v="2025-11-21T00:00:00"/>
    <m/>
    <x v="46"/>
    <x v="46"/>
    <n v="10099"/>
    <s v="Bull Ski &amp; Kajakk AS"/>
    <m/>
    <m/>
    <m/>
    <s v="Sofi Kulvik"/>
    <x v="6"/>
    <x v="6"/>
    <m/>
    <m/>
    <m/>
    <m/>
    <n v="0"/>
    <s v="Ingen avgiftsbehandling"/>
    <s v="Betaling: Faktura nummer 1183 til Bull Ski &amp; Kajakk AS (10099)"/>
    <n v="25000"/>
    <s v="NOK"/>
    <n v="25000"/>
    <m/>
    <s v="168621.70"/>
  </r>
  <r>
    <n v="2206"/>
    <n v="2025"/>
    <s v="Reversering av bilag 2195-2025. Betaling for faktura nummer 1170, 1183"/>
    <d v="2025-11-21T00:00:00"/>
    <m/>
    <x v="46"/>
    <x v="46"/>
    <n v="10100"/>
    <s v="Bull Ski &amp; Kajakk AS"/>
    <m/>
    <m/>
    <m/>
    <s v="Sofi Kulvik"/>
    <x v="6"/>
    <x v="6"/>
    <m/>
    <m/>
    <m/>
    <m/>
    <n v="0"/>
    <s v="Ingen avgiftsbehandling"/>
    <s v="Reversering av bilag 2195-2025. Betaling: Faktura nummer 1170 til Bull Ski &amp; Kajakk AS (10100)"/>
    <n v="-12500"/>
    <s v="NOK"/>
    <n v="-12500"/>
    <m/>
    <s v="156121.70"/>
  </r>
  <r>
    <n v="2206"/>
    <n v="2025"/>
    <s v="Reversering av bilag 2195-2025. Betaling for faktura nummer 1170, 1183"/>
    <d v="2025-11-21T00:00:00"/>
    <m/>
    <x v="46"/>
    <x v="46"/>
    <n v="10099"/>
    <s v="Bull Ski &amp; Kajakk AS"/>
    <m/>
    <m/>
    <m/>
    <s v="Sofi Kulvik"/>
    <x v="6"/>
    <x v="6"/>
    <m/>
    <m/>
    <m/>
    <m/>
    <n v="0"/>
    <s v="Ingen avgiftsbehandling"/>
    <s v="Reversering av bilag 2195-2025. Betaling: Faktura nummer 1183 til Bull Ski &amp; Kajakk AS (10099)"/>
    <n v="-25000"/>
    <s v="NOK"/>
    <n v="-25000"/>
    <m/>
    <s v="131121.70"/>
  </r>
  <r>
    <n v="2207"/>
    <n v="2025"/>
    <s v="Betaling for faktura nummer 1170, 1183"/>
    <d v="2025-11-21T00:00:00"/>
    <m/>
    <x v="46"/>
    <x v="46"/>
    <n v="10100"/>
    <s v="Bull Ski &amp; Kajakk AS"/>
    <m/>
    <m/>
    <m/>
    <s v="Sofi Kulvik"/>
    <x v="6"/>
    <x v="6"/>
    <m/>
    <m/>
    <m/>
    <m/>
    <n v="0"/>
    <s v="Ingen avgiftsbehandling"/>
    <s v="Betaling: Faktura nummer 1170 til Bull Ski &amp; Kajakk AS (10100)"/>
    <n v="12500"/>
    <s v="NOK"/>
    <n v="12500"/>
    <m/>
    <s v="143621.70"/>
  </r>
  <r>
    <n v="2207"/>
    <n v="2025"/>
    <s v="Betaling for faktura nummer 1170, 1183"/>
    <d v="2025-11-21T00:00:00"/>
    <m/>
    <x v="46"/>
    <x v="46"/>
    <n v="10099"/>
    <s v="Bull Ski &amp; Kajakk AS"/>
    <m/>
    <m/>
    <m/>
    <s v="Sofi Kulvik"/>
    <x v="6"/>
    <x v="6"/>
    <m/>
    <m/>
    <m/>
    <m/>
    <n v="0"/>
    <s v="Ingen avgiftsbehandling"/>
    <s v="Betaling: Faktura nummer 1183 til Bull Ski &amp; Kajakk AS (10099)"/>
    <n v="25000"/>
    <s v="NOK"/>
    <n v="25000"/>
    <m/>
    <s v="168621.70"/>
  </r>
  <r>
    <n v="2208"/>
    <n v="2025"/>
    <s v="Reversering av bilag 2207-2025. Betaling for faktura nummer 1170, 1183"/>
    <d v="2025-11-21T00:00:00"/>
    <m/>
    <x v="46"/>
    <x v="46"/>
    <n v="10100"/>
    <s v="Bull Ski &amp; Kajakk AS"/>
    <m/>
    <m/>
    <m/>
    <s v="Sofi Kulvik"/>
    <x v="6"/>
    <x v="6"/>
    <m/>
    <m/>
    <m/>
    <m/>
    <n v="0"/>
    <s v="Ingen avgiftsbehandling"/>
    <s v="Reversering av bilag 2207-2025. Betaling: Faktura nummer 1170 til Bull Ski &amp; Kajakk AS (10100)"/>
    <n v="-12500"/>
    <s v="NOK"/>
    <n v="-12500"/>
    <m/>
    <s v="156121.70"/>
  </r>
  <r>
    <n v="2208"/>
    <n v="2025"/>
    <s v="Reversering av bilag 2207-2025. Betaling for faktura nummer 1170, 1183"/>
    <d v="2025-11-21T00:00:00"/>
    <m/>
    <x v="46"/>
    <x v="46"/>
    <n v="10099"/>
    <s v="Bull Ski &amp; Kajakk AS"/>
    <m/>
    <m/>
    <m/>
    <s v="Sofi Kulvik"/>
    <x v="6"/>
    <x v="6"/>
    <m/>
    <m/>
    <m/>
    <m/>
    <n v="0"/>
    <s v="Ingen avgiftsbehandling"/>
    <s v="Reversering av bilag 2207-2025. Betaling: Faktura nummer 1183 til Bull Ski &amp; Kajakk AS (10099)"/>
    <n v="-25000"/>
    <s v="NOK"/>
    <n v="-25000"/>
    <m/>
    <s v="131121.70"/>
  </r>
  <r>
    <n v="2270"/>
    <n v="2025"/>
    <m/>
    <d v="2025-11-24T00:00:00"/>
    <m/>
    <x v="46"/>
    <x v="46"/>
    <m/>
    <m/>
    <m/>
    <m/>
    <m/>
    <m/>
    <x v="0"/>
    <x v="0"/>
    <m/>
    <m/>
    <m/>
    <m/>
    <n v="0"/>
    <s v="Ingen avgiftsbehandling"/>
    <m/>
    <n v="-23750"/>
    <s v="NOK"/>
    <n v="-23750"/>
    <m/>
    <s v="107371.70"/>
  </r>
  <r>
    <n v="2269"/>
    <n v="2025"/>
    <s v="Betaling for faktura nummer 1160"/>
    <d v="2025-11-27T00:00:00"/>
    <m/>
    <x v="46"/>
    <x v="46"/>
    <n v="10045"/>
    <s v="Lars Teigland Støre v/foresatt"/>
    <m/>
    <m/>
    <m/>
    <s v="Sofi Kulvik"/>
    <x v="6"/>
    <x v="6"/>
    <m/>
    <m/>
    <m/>
    <m/>
    <n v="0"/>
    <s v="Ingen avgiftsbehandling"/>
    <s v="Betaling: Faktura nummer 1160 til Lars Teigland Støre v/foresatt (10045)"/>
    <n v="2125"/>
    <s v="NOK"/>
    <n v="2125"/>
    <m/>
    <s v="109496.70"/>
  </r>
  <r>
    <n v="2321"/>
    <n v="2025"/>
    <s v="Innkommende betaling513957280.pdf"/>
    <d v="2025-11-27T00:00:00"/>
    <m/>
    <x v="46"/>
    <x v="46"/>
    <m/>
    <m/>
    <m/>
    <m/>
    <m/>
    <m/>
    <x v="6"/>
    <x v="6"/>
    <m/>
    <m/>
    <m/>
    <m/>
    <n v="0"/>
    <s v="Ingen avgiftsbehandling"/>
    <s v="Innkommende betaling513957280.pdf"/>
    <n v="4702"/>
    <s v="NOK"/>
    <n v="4702"/>
    <m/>
    <s v="114198.70"/>
  </r>
  <r>
    <n v="2274"/>
    <n v="2025"/>
    <m/>
    <d v="2025-11-28T00:00:00"/>
    <m/>
    <x v="46"/>
    <x v="46"/>
    <m/>
    <m/>
    <m/>
    <m/>
    <m/>
    <m/>
    <x v="6"/>
    <x v="6"/>
    <m/>
    <m/>
    <m/>
    <m/>
    <n v="0"/>
    <s v="Ingen avgiftsbehandling"/>
    <m/>
    <n v="-97.5"/>
    <s v="NOK"/>
    <n v="-97.5"/>
    <m/>
    <s v="114101.20"/>
  </r>
  <r>
    <n v="501263"/>
    <n v="2025"/>
    <s v="Direkte betaling med ekstern ID TR527024852 er gjennomført og bokført."/>
    <d v="2025-12-01T00:00:00"/>
    <m/>
    <x v="46"/>
    <x v="46"/>
    <m/>
    <m/>
    <n v="20120"/>
    <s v="Silje Danielsen"/>
    <m/>
    <m/>
    <x v="6"/>
    <x v="6"/>
    <m/>
    <m/>
    <m/>
    <m/>
    <n v="0"/>
    <s v="Ingen avgiftsbehandling"/>
    <s v="Betaling: Ski"/>
    <n v="-1350"/>
    <s v="NOK"/>
    <n v="-1350"/>
    <m/>
    <s v="112751.20"/>
  </r>
  <r>
    <n v="2340"/>
    <n v="2025"/>
    <s v="Silje Danielsen treningsavgift"/>
    <d v="2025-12-01T00:00:00"/>
    <m/>
    <x v="46"/>
    <x v="46"/>
    <m/>
    <m/>
    <m/>
    <m/>
    <m/>
    <m/>
    <x v="6"/>
    <x v="6"/>
    <m/>
    <m/>
    <m/>
    <m/>
    <n v="0"/>
    <s v="Ingen avgiftsbehandling"/>
    <s v="Silje Danielsen treningsavgift"/>
    <n v="1350"/>
    <s v="NOK"/>
    <n v="1350"/>
    <m/>
    <s v="114101.20"/>
  </r>
  <r>
    <n v="2263"/>
    <n v="2025"/>
    <m/>
    <d v="2025-12-02T00:00:00"/>
    <m/>
    <x v="46"/>
    <x v="46"/>
    <m/>
    <m/>
    <m/>
    <m/>
    <m/>
    <m/>
    <x v="0"/>
    <x v="0"/>
    <m/>
    <m/>
    <m/>
    <m/>
    <n v="0"/>
    <s v="Ingen avgiftsbehandling"/>
    <s v="Bankgebyr"/>
    <n v="-44455.45"/>
    <s v="NOK"/>
    <n v="-44455.45"/>
    <m/>
    <s v="69645.75"/>
  </r>
  <r>
    <n v="2309"/>
    <n v="2025"/>
    <m/>
    <d v="2025-12-04T00:00:00"/>
    <m/>
    <x v="46"/>
    <x v="46"/>
    <m/>
    <m/>
    <m/>
    <m/>
    <m/>
    <m/>
    <x v="0"/>
    <x v="0"/>
    <m/>
    <m/>
    <m/>
    <m/>
    <n v="0"/>
    <s v="Ingen avgiftsbehandling"/>
    <m/>
    <n v="34651.5"/>
    <s v="NOK"/>
    <n v="34651.5"/>
    <m/>
    <s v="104297.25"/>
  </r>
  <r>
    <n v="501319"/>
    <n v="2025"/>
    <s v="Direkte betaling med ekstern ID TR528639628 er gjennomført og bokført."/>
    <d v="2025-12-05T00:00:00"/>
    <m/>
    <x v="46"/>
    <x v="46"/>
    <m/>
    <m/>
    <n v="20120"/>
    <s v="Silje Danielsen"/>
    <m/>
    <m/>
    <x v="6"/>
    <x v="6"/>
    <m/>
    <m/>
    <m/>
    <m/>
    <n v="0"/>
    <s v="Ingen avgiftsbehandling"/>
    <s v="Betaling: SKI: Utlegg skigruppa, familiesamling Gomobu"/>
    <n v="-254"/>
    <s v="NOK"/>
    <n v="-254"/>
    <m/>
    <s v="104043.25"/>
  </r>
  <r>
    <n v="501352"/>
    <n v="2025"/>
    <s v="Direkte betaling med ekstern ID TR532190754 er gjennomført og bokført."/>
    <d v="2025-12-15T00:00:00"/>
    <m/>
    <x v="46"/>
    <x v="46"/>
    <m/>
    <m/>
    <n v="20311"/>
    <s v="Gomobu Fjellstue AS"/>
    <m/>
    <m/>
    <x v="6"/>
    <x v="6"/>
    <m/>
    <m/>
    <m/>
    <m/>
    <n v="0"/>
    <s v="Ingen avgiftsbehandling"/>
    <s v="Betaling: SKI: Faktura Gomobu Fjellstue. Fakturanr. 14014."/>
    <n v="-34550"/>
    <s v="NOK"/>
    <n v="-34550"/>
    <m/>
    <s v="69493.25"/>
  </r>
  <r>
    <n v="501392"/>
    <n v="2025"/>
    <s v="Direkte betaling med ekstern ID TR532190755 er gjennomført og bokført."/>
    <d v="2025-12-22T00:00:00"/>
    <m/>
    <x v="46"/>
    <x v="46"/>
    <m/>
    <m/>
    <n v="20172"/>
    <s v="Team Vestmarka"/>
    <m/>
    <m/>
    <x v="6"/>
    <x v="6"/>
    <m/>
    <m/>
    <m/>
    <m/>
    <n v="0"/>
    <s v="Ingen avgiftsbehandling"/>
    <s v="Betaling: SKI: Faktura 10887 fra Team Vestmarka. Fakturanr. 10887."/>
    <n v="-39800"/>
    <s v="NOK"/>
    <n v="-39800"/>
    <m/>
    <s v="29693.25"/>
  </r>
  <r>
    <n v="501393"/>
    <n v="2025"/>
    <s v="Direkte betaling med ekstern ID TR532248223 er gjennomført og bokført."/>
    <d v="2025-12-22T00:00:00"/>
    <m/>
    <x v="46"/>
    <x v="46"/>
    <m/>
    <m/>
    <n v="20584"/>
    <s v="Eq Timing AS"/>
    <m/>
    <m/>
    <x v="6"/>
    <x v="6"/>
    <m/>
    <m/>
    <m/>
    <m/>
    <n v="0"/>
    <s v="Ingen avgiftsbehandling"/>
    <s v="Betaling: Ski: Faktura fra EQ Timing. Fakturanr. 1021061."/>
    <n v="-437.5"/>
    <s v="NOK"/>
    <n v="-437.5"/>
    <m/>
    <s v="29255.75"/>
  </r>
  <r>
    <n v="2471"/>
    <n v="2025"/>
    <s v="Betaling for faktura nummer 1170"/>
    <d v="2025-12-22T00:00:00"/>
    <m/>
    <x v="46"/>
    <x v="46"/>
    <n v="10100"/>
    <s v="Bull Ski &amp; Kajakk AS"/>
    <m/>
    <m/>
    <m/>
    <s v="Sofi Kulvik"/>
    <x v="6"/>
    <x v="6"/>
    <m/>
    <m/>
    <m/>
    <m/>
    <n v="0"/>
    <s v="Ingen avgiftsbehandling"/>
    <s v="Betaling: Faktura nummer 1170 til Bull Ski &amp; Kajakk AS (10100)"/>
    <n v="12500"/>
    <s v="NOK"/>
    <n v="12500"/>
    <m/>
    <s v="41755.75"/>
  </r>
  <r>
    <n v="1"/>
    <n v="2026"/>
    <m/>
    <d v="2025-12-29T00:00:00"/>
    <m/>
    <x v="46"/>
    <x v="46"/>
    <m/>
    <m/>
    <m/>
    <m/>
    <m/>
    <m/>
    <x v="0"/>
    <x v="0"/>
    <m/>
    <m/>
    <m/>
    <m/>
    <n v="0"/>
    <s v="Ingen avgiftsbehandling"/>
    <m/>
    <n v="63689"/>
    <s v="NOK"/>
    <n v="63689"/>
    <m/>
    <s v="105444.75"/>
  </r>
  <r>
    <n v="2508"/>
    <n v="2025"/>
    <s v="Betaling for faktura nummer 1220"/>
    <d v="2025-12-29T00:00:00"/>
    <m/>
    <x v="46"/>
    <x v="46"/>
    <n v="10044"/>
    <s v="Elias Lande Olsen v/foresatt"/>
    <m/>
    <m/>
    <m/>
    <s v="Sofi Kulvik"/>
    <x v="6"/>
    <x v="6"/>
    <m/>
    <m/>
    <m/>
    <m/>
    <n v="0"/>
    <s v="Ingen avgiftsbehandling"/>
    <s v="Betaling: Faktura nummer 1220 til Elias Lande Olsen v/foresatt (10044)"/>
    <n v="5600"/>
    <s v="NOK"/>
    <n v="5600"/>
    <m/>
    <s v="111044.75"/>
  </r>
  <r>
    <n v="1"/>
    <n v="2026"/>
    <m/>
    <d v="2025-12-30T00:00:00"/>
    <m/>
    <x v="46"/>
    <x v="46"/>
    <m/>
    <m/>
    <m/>
    <m/>
    <m/>
    <m/>
    <x v="0"/>
    <x v="0"/>
    <m/>
    <m/>
    <m/>
    <m/>
    <n v="0"/>
    <s v="Ingen avgiftsbehandling"/>
    <m/>
    <n v="-1773"/>
    <s v="NOK"/>
    <n v="-1773"/>
    <m/>
    <s v="109271.75"/>
  </r>
  <r>
    <n v="501414"/>
    <n v="2025"/>
    <s v="Direkte betaling med ekstern ID TR536109461 er gjennomført og bokført."/>
    <d v="2025-12-31T00:00:00"/>
    <m/>
    <x v="46"/>
    <x v="46"/>
    <m/>
    <m/>
    <n v="20209"/>
    <s v="Akershus Skikrets"/>
    <m/>
    <m/>
    <x v="6"/>
    <x v="6"/>
    <m/>
    <m/>
    <m/>
    <m/>
    <n v="0"/>
    <s v="Ingen avgiftsbehandling"/>
    <s v="Betaling: Faktura nummer 101899 fra Akershus Skikrets. Fakturanr. 101899."/>
    <n v="-1071"/>
    <s v="NOK"/>
    <n v="-1071"/>
    <m/>
    <s v="108200.75"/>
  </r>
  <r>
    <n v="2509"/>
    <n v="2025"/>
    <s v="Bankgebyr"/>
    <d v="2025-12-31T00:00:00"/>
    <m/>
    <x v="46"/>
    <x v="46"/>
    <m/>
    <m/>
    <m/>
    <m/>
    <m/>
    <m/>
    <x v="6"/>
    <x v="6"/>
    <m/>
    <m/>
    <m/>
    <m/>
    <n v="0"/>
    <s v="Ingen avgiftsbehandling"/>
    <s v="Bankgebyr"/>
    <n v="-95"/>
    <s v="NOK"/>
    <n v="-95"/>
    <m/>
    <s v="108105.75"/>
  </r>
  <r>
    <m/>
    <m/>
    <m/>
    <d v="2025-01-01T00:00:00"/>
    <m/>
    <x v="47"/>
    <x v="47"/>
    <m/>
    <m/>
    <m/>
    <m/>
    <m/>
    <m/>
    <x v="0"/>
    <x v="0"/>
    <m/>
    <m/>
    <m/>
    <m/>
    <m/>
    <m/>
    <s v="Inngående saldo"/>
    <n v="0"/>
    <m/>
    <m/>
    <m/>
    <s v="0.00"/>
  </r>
  <r>
    <n v="1250"/>
    <n v="2025"/>
    <n v="1936"/>
    <d v="2025-05-21T00:00:00"/>
    <m/>
    <x v="47"/>
    <x v="47"/>
    <m/>
    <m/>
    <m/>
    <m/>
    <m/>
    <m/>
    <x v="1"/>
    <x v="1"/>
    <m/>
    <m/>
    <m/>
    <m/>
    <n v="0"/>
    <s v="Ingen avgiftsbehandling"/>
    <n v="1936"/>
    <n v="4680"/>
    <s v="NOK"/>
    <n v="4680"/>
    <m/>
    <s v="4680.00"/>
  </r>
  <r>
    <n v="1467"/>
    <n v="2025"/>
    <m/>
    <d v="2025-08-21T00:00:00"/>
    <m/>
    <x v="47"/>
    <x v="47"/>
    <m/>
    <m/>
    <n v="20212"/>
    <s v="Vihvi Margrethe Boye"/>
    <m/>
    <m/>
    <x v="0"/>
    <x v="0"/>
    <m/>
    <m/>
    <m/>
    <m/>
    <n v="0"/>
    <s v="Ingen avgiftsbehandling"/>
    <m/>
    <n v="-2373.6"/>
    <s v="NOK"/>
    <n v="-2373.6"/>
    <m/>
    <s v="2306.40"/>
  </r>
  <r>
    <m/>
    <m/>
    <m/>
    <d v="2025-01-01T00:00:00"/>
    <m/>
    <x v="48"/>
    <x v="48"/>
    <m/>
    <m/>
    <m/>
    <m/>
    <m/>
    <m/>
    <x v="0"/>
    <x v="0"/>
    <m/>
    <m/>
    <m/>
    <m/>
    <m/>
    <m/>
    <s v="Inngående saldo"/>
    <n v="14566.5"/>
    <m/>
    <m/>
    <m/>
    <s v="14566.50"/>
  </r>
  <r>
    <n v="71"/>
    <n v="2025"/>
    <m/>
    <d v="2025-01-23T00:00:00"/>
    <m/>
    <x v="48"/>
    <x v="48"/>
    <m/>
    <m/>
    <m/>
    <m/>
    <m/>
    <m/>
    <x v="0"/>
    <x v="0"/>
    <m/>
    <m/>
    <m/>
    <m/>
    <n v="0"/>
    <s v="Ingen avgiftsbehandling"/>
    <s v="Vipps"/>
    <n v="976"/>
    <s v="NOK"/>
    <n v="976"/>
    <m/>
    <s v="15542.50"/>
  </r>
  <r>
    <n v="593"/>
    <n v="2025"/>
    <n v="1937"/>
    <d v="2025-02-10T00:00:00"/>
    <m/>
    <x v="48"/>
    <x v="48"/>
    <m/>
    <m/>
    <n v="20383"/>
    <s v="Tarik Rajkovic"/>
    <m/>
    <m/>
    <x v="0"/>
    <x v="0"/>
    <m/>
    <m/>
    <m/>
    <m/>
    <n v="0"/>
    <s v="Ingen avgiftsbehandling"/>
    <n v="1937"/>
    <n v="-824.81"/>
    <s v="NOK"/>
    <n v="-824.81"/>
    <m/>
    <s v="14717.69"/>
  </r>
  <r>
    <n v="917"/>
    <n v="2025"/>
    <n v="1937"/>
    <d v="2025-04-25T00:00:00"/>
    <m/>
    <x v="48"/>
    <x v="48"/>
    <m/>
    <m/>
    <n v="20088"/>
    <s v="Andreas Kristiansen Olsen"/>
    <m/>
    <m/>
    <x v="0"/>
    <x v="0"/>
    <m/>
    <m/>
    <m/>
    <m/>
    <n v="0"/>
    <s v="Ingen avgiftsbehandling"/>
    <n v="1937"/>
    <n v="-248"/>
    <s v="NOK"/>
    <n v="-248"/>
    <m/>
    <s v="14469.69"/>
  </r>
  <r>
    <n v="1221"/>
    <n v="2025"/>
    <n v="1937"/>
    <d v="2025-06-02T00:00:00"/>
    <m/>
    <x v="48"/>
    <x v="48"/>
    <m/>
    <m/>
    <n v="20060"/>
    <s v="NFF Oslo"/>
    <m/>
    <m/>
    <x v="0"/>
    <x v="0"/>
    <m/>
    <m/>
    <m/>
    <m/>
    <n v="0"/>
    <s v="Ingen avgiftsbehandling"/>
    <n v="1937"/>
    <n v="-500"/>
    <s v="NOK"/>
    <n v="-500"/>
    <m/>
    <s v="13969.69"/>
  </r>
  <r>
    <n v="2015"/>
    <n v="2025"/>
    <n v="1937"/>
    <d v="2025-10-23T00:00:00"/>
    <m/>
    <x v="48"/>
    <x v="48"/>
    <m/>
    <m/>
    <n v="20438"/>
    <s v="Eva Mari Nakstad"/>
    <m/>
    <m/>
    <x v="0"/>
    <x v="0"/>
    <m/>
    <m/>
    <m/>
    <m/>
    <n v="0"/>
    <s v="Ingen avgiftsbehandling"/>
    <n v="1937"/>
    <n v="-398.13"/>
    <s v="NOK"/>
    <n v="-398.13"/>
    <m/>
    <s v="13571.56"/>
  </r>
  <r>
    <n v="2274"/>
    <n v="2025"/>
    <m/>
    <d v="2025-11-28T00:00:00"/>
    <m/>
    <x v="48"/>
    <x v="48"/>
    <m/>
    <m/>
    <m/>
    <m/>
    <m/>
    <m/>
    <x v="0"/>
    <x v="0"/>
    <m/>
    <m/>
    <m/>
    <m/>
    <n v="0"/>
    <s v="Ingen avgiftsbehandling"/>
    <m/>
    <n v="-13571.56"/>
    <s v="NOK"/>
    <n v="-13571.56"/>
    <m/>
    <s v="0.00"/>
  </r>
  <r>
    <m/>
    <m/>
    <m/>
    <d v="2025-01-01T00:00:00"/>
    <m/>
    <x v="49"/>
    <x v="49"/>
    <m/>
    <m/>
    <m/>
    <m/>
    <m/>
    <m/>
    <x v="0"/>
    <x v="0"/>
    <m/>
    <m/>
    <m/>
    <m/>
    <m/>
    <m/>
    <s v="Inngående saldo"/>
    <n v="58.95"/>
    <m/>
    <m/>
    <m/>
    <s v="58.95"/>
  </r>
  <r>
    <n v="71"/>
    <n v="2025"/>
    <m/>
    <d v="2025-01-02T00:00:00"/>
    <m/>
    <x v="49"/>
    <x v="49"/>
    <n v="10031"/>
    <s v="Vipps AS"/>
    <m/>
    <m/>
    <m/>
    <m/>
    <x v="0"/>
    <x v="0"/>
    <m/>
    <m/>
    <m/>
    <m/>
    <n v="0"/>
    <s v="Ingen avgiftsbehandling"/>
    <s v="Vipps"/>
    <n v="766.35"/>
    <s v="NOK"/>
    <n v="766.35"/>
    <m/>
    <s v="825.30"/>
  </r>
  <r>
    <n v="71"/>
    <n v="2025"/>
    <m/>
    <d v="2025-01-07T00:00:00"/>
    <m/>
    <x v="49"/>
    <x v="49"/>
    <n v="10031"/>
    <s v="Vipps AS"/>
    <m/>
    <m/>
    <m/>
    <m/>
    <x v="0"/>
    <x v="0"/>
    <m/>
    <m/>
    <m/>
    <m/>
    <n v="0"/>
    <s v="Ingen avgiftsbehandling"/>
    <s v="Vipps"/>
    <n v="176.85"/>
    <s v="NOK"/>
    <n v="176.85"/>
    <m/>
    <s v="1002.15"/>
  </r>
  <r>
    <n v="618"/>
    <n v="2025"/>
    <s v="Tom ivar"/>
    <d v="2025-01-09T00:00:00"/>
    <m/>
    <x v="49"/>
    <x v="49"/>
    <m/>
    <m/>
    <n v="20132"/>
    <s v="Tom Ivar Riseth"/>
    <m/>
    <m/>
    <x v="0"/>
    <x v="0"/>
    <m/>
    <m/>
    <m/>
    <m/>
    <n v="0"/>
    <s v="Ingen avgiftsbehandling"/>
    <s v="Tom ivar"/>
    <n v="-500"/>
    <s v="NOK"/>
    <n v="-500"/>
    <m/>
    <s v="502.15"/>
  </r>
  <r>
    <n v="71"/>
    <n v="2025"/>
    <m/>
    <d v="2025-01-23T00:00:00"/>
    <m/>
    <x v="49"/>
    <x v="49"/>
    <n v="10031"/>
    <s v="Vipps AS"/>
    <m/>
    <m/>
    <m/>
    <m/>
    <x v="0"/>
    <x v="0"/>
    <m/>
    <m/>
    <m/>
    <m/>
    <n v="0"/>
    <s v="Ingen avgiftsbehandling"/>
    <s v="Vipps"/>
    <n v="58.95"/>
    <s v="NOK"/>
    <n v="58.95"/>
    <m/>
    <s v="561.10"/>
  </r>
  <r>
    <n v="268"/>
    <n v="2025"/>
    <s v="vipps"/>
    <d v="2025-02-04T00:00:00"/>
    <m/>
    <x v="49"/>
    <x v="49"/>
    <n v="10031"/>
    <s v="Vipps AS"/>
    <m/>
    <m/>
    <m/>
    <m/>
    <x v="0"/>
    <x v="0"/>
    <m/>
    <m/>
    <m/>
    <m/>
    <n v="0"/>
    <s v="Ingen avgiftsbehandling"/>
    <s v="vipps"/>
    <n v="58.95"/>
    <s v="NOK"/>
    <n v="58.95"/>
    <m/>
    <s v="620.05"/>
  </r>
  <r>
    <n v="576"/>
    <n v="2025"/>
    <s v="Vipps"/>
    <d v="2025-02-11T00:00:00"/>
    <m/>
    <x v="49"/>
    <x v="49"/>
    <n v="10031"/>
    <s v="Vipps AS"/>
    <m/>
    <m/>
    <m/>
    <m/>
    <x v="0"/>
    <x v="0"/>
    <m/>
    <m/>
    <m/>
    <m/>
    <n v="0"/>
    <s v="Ingen avgiftsbehandling"/>
    <s v="Vipps"/>
    <n v="58.95"/>
    <s v="NOK"/>
    <n v="58.95"/>
    <m/>
    <s v="679.00"/>
  </r>
  <r>
    <n v="653"/>
    <n v="2025"/>
    <s v="Vipps"/>
    <d v="2025-04-16T00:00:00"/>
    <m/>
    <x v="49"/>
    <x v="49"/>
    <n v="10031"/>
    <s v="Vipps AS"/>
    <m/>
    <m/>
    <m/>
    <m/>
    <x v="0"/>
    <x v="0"/>
    <m/>
    <m/>
    <m/>
    <m/>
    <n v="0"/>
    <s v="Ingen avgiftsbehandling"/>
    <s v="Vipps"/>
    <n v="280.01"/>
    <s v="NOK"/>
    <n v="280.01"/>
    <m/>
    <s v="959.01"/>
  </r>
  <r>
    <n v="653"/>
    <n v="2025"/>
    <s v="Vipps"/>
    <d v="2025-04-22T00:00:00"/>
    <m/>
    <x v="49"/>
    <x v="49"/>
    <n v="10031"/>
    <s v="Vipps AS"/>
    <m/>
    <m/>
    <m/>
    <m/>
    <x v="0"/>
    <x v="0"/>
    <m/>
    <m/>
    <m/>
    <m/>
    <n v="0"/>
    <s v="Ingen avgiftsbehandling"/>
    <s v="Vipps"/>
    <n v="589.5"/>
    <s v="NOK"/>
    <n v="589.5"/>
    <m/>
    <s v="1548.51"/>
  </r>
  <r>
    <n v="653"/>
    <n v="2025"/>
    <s v="Vipps"/>
    <d v="2025-04-23T00:00:00"/>
    <m/>
    <x v="49"/>
    <x v="49"/>
    <n v="10031"/>
    <s v="Vipps AS"/>
    <m/>
    <m/>
    <m/>
    <m/>
    <x v="0"/>
    <x v="0"/>
    <m/>
    <m/>
    <m/>
    <m/>
    <n v="0"/>
    <s v="Ingen avgiftsbehandling"/>
    <s v="Vipps"/>
    <n v="2652.75"/>
    <s v="NOK"/>
    <n v="2652.75"/>
    <m/>
    <s v="4201.26"/>
  </r>
  <r>
    <n v="933"/>
    <n v="2025"/>
    <n v="1938"/>
    <d v="2025-04-28T00:00:00"/>
    <m/>
    <x v="49"/>
    <x v="49"/>
    <n v="10031"/>
    <s v="Vipps AS"/>
    <m/>
    <m/>
    <m/>
    <m/>
    <x v="0"/>
    <x v="0"/>
    <m/>
    <m/>
    <m/>
    <m/>
    <n v="0"/>
    <s v="Ingen avgiftsbehandling"/>
    <n v="1938"/>
    <n v="884.25"/>
    <s v="NOK"/>
    <n v="884.25"/>
    <m/>
    <s v="5085.51"/>
  </r>
  <r>
    <n v="933"/>
    <n v="2025"/>
    <n v="1938"/>
    <d v="2025-04-29T00:00:00"/>
    <m/>
    <x v="49"/>
    <x v="49"/>
    <n v="10031"/>
    <s v="Vipps AS"/>
    <m/>
    <m/>
    <m/>
    <m/>
    <x v="0"/>
    <x v="0"/>
    <m/>
    <m/>
    <m/>
    <m/>
    <n v="0"/>
    <s v="Ingen avgiftsbehandling"/>
    <n v="1938"/>
    <n v="294.75"/>
    <s v="NOK"/>
    <n v="294.75"/>
    <m/>
    <s v="5380.26"/>
  </r>
  <r>
    <n v="933"/>
    <n v="2025"/>
    <n v="1938"/>
    <d v="2025-05-09T00:00:00"/>
    <m/>
    <x v="49"/>
    <x v="49"/>
    <n v="10031"/>
    <s v="Vipps AS"/>
    <m/>
    <m/>
    <m/>
    <m/>
    <x v="0"/>
    <x v="0"/>
    <m/>
    <m/>
    <m/>
    <m/>
    <n v="0"/>
    <s v="Ingen avgiftsbehandling"/>
    <n v="1938"/>
    <n v="294.75"/>
    <s v="NOK"/>
    <n v="294.75"/>
    <m/>
    <s v="5675.01"/>
  </r>
  <r>
    <n v="933"/>
    <n v="2025"/>
    <n v="1938"/>
    <d v="2025-05-16T00:00:00"/>
    <m/>
    <x v="49"/>
    <x v="49"/>
    <m/>
    <m/>
    <m/>
    <m/>
    <m/>
    <m/>
    <x v="0"/>
    <x v="0"/>
    <m/>
    <m/>
    <m/>
    <m/>
    <n v="0"/>
    <s v="Ingen avgiftsbehandling"/>
    <n v="1938"/>
    <n v="-4500"/>
    <s v="NOK"/>
    <n v="-4500"/>
    <m/>
    <s v="1175.01"/>
  </r>
  <r>
    <n v="933"/>
    <n v="2025"/>
    <n v="1938"/>
    <d v="2025-05-22T00:00:00"/>
    <m/>
    <x v="49"/>
    <x v="49"/>
    <n v="10031"/>
    <s v="Vipps AS"/>
    <m/>
    <m/>
    <m/>
    <m/>
    <x v="0"/>
    <x v="0"/>
    <m/>
    <m/>
    <m/>
    <m/>
    <n v="0"/>
    <s v="Ingen avgiftsbehandling"/>
    <n v="1938"/>
    <n v="58.95"/>
    <s v="NOK"/>
    <n v="58.95"/>
    <m/>
    <s v="1233.96"/>
  </r>
  <r>
    <n v="933"/>
    <n v="2025"/>
    <n v="1938"/>
    <d v="2025-05-23T00:00:00"/>
    <m/>
    <x v="49"/>
    <x v="49"/>
    <n v="10031"/>
    <s v="Vipps AS"/>
    <m/>
    <m/>
    <m/>
    <m/>
    <x v="0"/>
    <x v="0"/>
    <m/>
    <m/>
    <m/>
    <m/>
    <n v="0"/>
    <s v="Ingen avgiftsbehandling"/>
    <n v="1938"/>
    <n v="294.75"/>
    <s v="NOK"/>
    <n v="294.75"/>
    <m/>
    <s v="1528.71"/>
  </r>
  <r>
    <n v="1475"/>
    <n v="2025"/>
    <n v="1938"/>
    <d v="2025-08-26T00:00:00"/>
    <m/>
    <x v="49"/>
    <x v="49"/>
    <n v="10031"/>
    <s v="Vipps AS"/>
    <m/>
    <m/>
    <m/>
    <m/>
    <x v="0"/>
    <x v="0"/>
    <m/>
    <m/>
    <m/>
    <m/>
    <n v="0"/>
    <s v="Ingen avgiftsbehandling"/>
    <n v="1938"/>
    <n v="58.95"/>
    <s v="NOK"/>
    <n v="58.95"/>
    <m/>
    <s v="1587.66"/>
  </r>
  <r>
    <n v="1871"/>
    <n v="2025"/>
    <m/>
    <d v="2025-10-03T00:00:00"/>
    <m/>
    <x v="49"/>
    <x v="49"/>
    <n v="10031"/>
    <s v="Vipps AS"/>
    <m/>
    <m/>
    <m/>
    <m/>
    <x v="0"/>
    <x v="0"/>
    <m/>
    <m/>
    <m/>
    <m/>
    <n v="0"/>
    <s v="Ingen avgiftsbehandling"/>
    <m/>
    <n v="58.95"/>
    <s v="NOK"/>
    <n v="58.95"/>
    <m/>
    <s v="1646.61"/>
  </r>
  <r>
    <n v="1987"/>
    <n v="2025"/>
    <n v="1938"/>
    <d v="2025-10-20T00:00:00"/>
    <m/>
    <x v="49"/>
    <x v="49"/>
    <n v="10031"/>
    <s v="Vipps AS"/>
    <m/>
    <m/>
    <m/>
    <m/>
    <x v="0"/>
    <x v="0"/>
    <m/>
    <m/>
    <m/>
    <m/>
    <n v="0"/>
    <s v="Ingen avgiftsbehandling"/>
    <n v="1938"/>
    <n v="147.37"/>
    <s v="NOK"/>
    <n v="147.37"/>
    <m/>
    <s v="1793.98"/>
  </r>
  <r>
    <n v="2274"/>
    <n v="2025"/>
    <m/>
    <d v="2025-11-25T00:00:00"/>
    <m/>
    <x v="49"/>
    <x v="49"/>
    <n v="10031"/>
    <s v="Vipps AS"/>
    <m/>
    <m/>
    <m/>
    <m/>
    <x v="0"/>
    <x v="0"/>
    <m/>
    <m/>
    <m/>
    <m/>
    <n v="0"/>
    <s v="Ingen avgiftsbehandling"/>
    <m/>
    <n v="176.85"/>
    <s v="NOK"/>
    <n v="176.85"/>
    <m/>
    <s v="1970.83"/>
  </r>
  <r>
    <n v="2274"/>
    <n v="2025"/>
    <m/>
    <d v="2025-11-28T00:00:00"/>
    <m/>
    <x v="49"/>
    <x v="49"/>
    <n v="10031"/>
    <s v="Vipps AS"/>
    <m/>
    <m/>
    <m/>
    <m/>
    <x v="0"/>
    <x v="0"/>
    <m/>
    <m/>
    <m/>
    <m/>
    <n v="0"/>
    <s v="Ingen avgiftsbehandling"/>
    <m/>
    <n v="117.9"/>
    <s v="NOK"/>
    <n v="117.9"/>
    <m/>
    <s v="2088.73"/>
  </r>
  <r>
    <n v="2316"/>
    <n v="2025"/>
    <m/>
    <d v="2025-12-03T00:00:00"/>
    <m/>
    <x v="49"/>
    <x v="49"/>
    <n v="10031"/>
    <s v="Vipps AS"/>
    <m/>
    <m/>
    <m/>
    <m/>
    <x v="0"/>
    <x v="0"/>
    <m/>
    <m/>
    <m/>
    <m/>
    <n v="0"/>
    <s v="Ingen avgiftsbehandling"/>
    <m/>
    <n v="58.95"/>
    <s v="NOK"/>
    <n v="58.95"/>
    <m/>
    <s v="2147.68"/>
  </r>
  <r>
    <n v="2316"/>
    <n v="2025"/>
    <m/>
    <d v="2025-12-04T00:00:00"/>
    <m/>
    <x v="49"/>
    <x v="49"/>
    <n v="10031"/>
    <s v="Vipps AS"/>
    <m/>
    <m/>
    <m/>
    <m/>
    <x v="0"/>
    <x v="0"/>
    <m/>
    <m/>
    <m/>
    <m/>
    <n v="0"/>
    <s v="Ingen avgiftsbehandling"/>
    <m/>
    <n v="58.95"/>
    <s v="NOK"/>
    <n v="58.95"/>
    <m/>
    <s v="2206.63"/>
  </r>
  <r>
    <n v="2356"/>
    <n v="2025"/>
    <m/>
    <d v="2025-12-09T00:00:00"/>
    <m/>
    <x v="49"/>
    <x v="49"/>
    <n v="10031"/>
    <s v="Vipps AS"/>
    <m/>
    <m/>
    <m/>
    <m/>
    <x v="0"/>
    <x v="0"/>
    <m/>
    <m/>
    <m/>
    <m/>
    <n v="0"/>
    <s v="Ingen avgiftsbehandling"/>
    <m/>
    <n v="117.9"/>
    <s v="NOK"/>
    <n v="117.9"/>
    <m/>
    <s v="2324.53"/>
  </r>
  <r>
    <n v="2464"/>
    <n v="2025"/>
    <m/>
    <d v="2025-12-15T00:00:00"/>
    <m/>
    <x v="49"/>
    <x v="49"/>
    <n v="10031"/>
    <s v="Vipps AS"/>
    <m/>
    <m/>
    <m/>
    <m/>
    <x v="0"/>
    <x v="0"/>
    <m/>
    <m/>
    <m/>
    <m/>
    <n v="0"/>
    <s v="Ingen avgiftsbehandling"/>
    <m/>
    <n v="58.95"/>
    <s v="NOK"/>
    <n v="58.95"/>
    <m/>
    <s v="2383.48"/>
  </r>
  <r>
    <n v="2464"/>
    <n v="2025"/>
    <m/>
    <d v="2025-12-16T00:00:00"/>
    <m/>
    <x v="49"/>
    <x v="49"/>
    <n v="10031"/>
    <s v="Vipps AS"/>
    <m/>
    <m/>
    <m/>
    <m/>
    <x v="0"/>
    <x v="0"/>
    <m/>
    <m/>
    <m/>
    <m/>
    <n v="0"/>
    <s v="Ingen avgiftsbehandling"/>
    <m/>
    <n v="58.95"/>
    <s v="NOK"/>
    <n v="58.95"/>
    <m/>
    <s v="2442.43"/>
  </r>
  <r>
    <n v="2478"/>
    <n v="2025"/>
    <n v="1938"/>
    <d v="2025-12-23T00:00:00"/>
    <m/>
    <x v="49"/>
    <x v="49"/>
    <n v="10031"/>
    <s v="Vipps AS"/>
    <m/>
    <m/>
    <m/>
    <m/>
    <x v="0"/>
    <x v="0"/>
    <m/>
    <m/>
    <m/>
    <m/>
    <n v="0"/>
    <s v="Ingen avgiftsbehandling"/>
    <n v="1938"/>
    <n v="39.299999999999997"/>
    <s v="NOK"/>
    <n v="39.299999999999997"/>
    <m/>
    <s v="2481.73"/>
  </r>
  <r>
    <n v="2478"/>
    <n v="2025"/>
    <n v="1938"/>
    <d v="2025-12-23T00:00:00"/>
    <m/>
    <x v="49"/>
    <x v="49"/>
    <n v="10031"/>
    <s v="Vipps AS"/>
    <m/>
    <m/>
    <m/>
    <m/>
    <x v="0"/>
    <x v="0"/>
    <m/>
    <m/>
    <m/>
    <m/>
    <n v="0"/>
    <s v="Ingen avgiftsbehandling"/>
    <n v="1938"/>
    <n v="58.95"/>
    <s v="NOK"/>
    <n v="58.95"/>
    <m/>
    <s v="2540.68"/>
  </r>
  <r>
    <n v="2510"/>
    <n v="2025"/>
    <m/>
    <d v="2025-12-30T00:00:00"/>
    <m/>
    <x v="49"/>
    <x v="49"/>
    <n v="10031"/>
    <s v="Vipps AS"/>
    <m/>
    <m/>
    <m/>
    <m/>
    <x v="0"/>
    <x v="0"/>
    <m/>
    <m/>
    <m/>
    <m/>
    <n v="0"/>
    <s v="Ingen avgiftsbehandling"/>
    <s v="Vipps"/>
    <n v="1061.0999999999999"/>
    <s v="NOK"/>
    <n v="1061.0999999999999"/>
    <m/>
    <s v="3601.78"/>
  </r>
  <r>
    <m/>
    <m/>
    <m/>
    <d v="2025-01-01T00:00:00"/>
    <m/>
    <x v="50"/>
    <x v="50"/>
    <m/>
    <m/>
    <m/>
    <m/>
    <m/>
    <m/>
    <x v="0"/>
    <x v="0"/>
    <m/>
    <m/>
    <m/>
    <m/>
    <m/>
    <m/>
    <s v="Inngående saldo"/>
    <n v="1554169.55"/>
    <m/>
    <m/>
    <m/>
    <s v="1554169.55"/>
  </r>
  <r>
    <n v="2274"/>
    <n v="2025"/>
    <m/>
    <d v="2025-12-01T00:00:00"/>
    <m/>
    <x v="50"/>
    <x v="50"/>
    <m/>
    <m/>
    <m/>
    <m/>
    <m/>
    <m/>
    <x v="0"/>
    <x v="0"/>
    <m/>
    <m/>
    <m/>
    <m/>
    <n v="0"/>
    <s v="Ingen avgiftsbehandling"/>
    <m/>
    <n v="200000"/>
    <s v="NOK"/>
    <n v="200000"/>
    <m/>
    <s v="1754169.55"/>
  </r>
  <r>
    <n v="2510"/>
    <n v="2025"/>
    <m/>
    <d v="2025-12-31T00:00:00"/>
    <m/>
    <x v="50"/>
    <x v="50"/>
    <m/>
    <m/>
    <m/>
    <m/>
    <m/>
    <m/>
    <x v="1"/>
    <x v="1"/>
    <m/>
    <m/>
    <m/>
    <m/>
    <n v="0"/>
    <s v="Ingen avgiftsbehandling"/>
    <s v="Renteinntekt"/>
    <n v="52936.2"/>
    <s v="NOK"/>
    <n v="52936.2"/>
    <m/>
    <s v="1807105.75"/>
  </r>
  <r>
    <m/>
    <m/>
    <m/>
    <d v="2025-01-01T00:00:00"/>
    <m/>
    <x v="51"/>
    <x v="51"/>
    <m/>
    <m/>
    <m/>
    <m/>
    <m/>
    <m/>
    <x v="0"/>
    <x v="0"/>
    <m/>
    <m/>
    <m/>
    <m/>
    <m/>
    <m/>
    <s v="Inngående saldo"/>
    <n v="48004.36"/>
    <m/>
    <m/>
    <m/>
    <s v="48004.36"/>
  </r>
  <r>
    <n v="86"/>
    <n v="2025"/>
    <m/>
    <d v="2025-01-07T00:00:00"/>
    <m/>
    <x v="51"/>
    <x v="51"/>
    <m/>
    <m/>
    <n v="20179"/>
    <s v="Linda Olstad"/>
    <m/>
    <m/>
    <x v="0"/>
    <x v="0"/>
    <m/>
    <m/>
    <m/>
    <m/>
    <n v="0"/>
    <s v="Ingen avgiftsbehandling"/>
    <m/>
    <n v="-845.5"/>
    <s v="NOK"/>
    <n v="-845.5"/>
    <m/>
    <s v="47158.86"/>
  </r>
  <r>
    <n v="611"/>
    <n v="2025"/>
    <s v="Diverse kvitteringer hockey 2009"/>
    <d v="2025-01-07T00:00:00"/>
    <m/>
    <x v="51"/>
    <x v="51"/>
    <m/>
    <m/>
    <m/>
    <m/>
    <m/>
    <m/>
    <x v="5"/>
    <x v="5"/>
    <m/>
    <m/>
    <m/>
    <m/>
    <n v="0"/>
    <s v="Ingen avgiftsbehandling"/>
    <s v="Diverse kvitteringer hockey 2009"/>
    <n v="-6975"/>
    <s v="NOK"/>
    <n v="-6975"/>
    <m/>
    <s v="40183.86"/>
  </r>
  <r>
    <n v="86"/>
    <n v="2025"/>
    <m/>
    <d v="2025-01-08T00:00:00"/>
    <m/>
    <x v="51"/>
    <x v="51"/>
    <m/>
    <m/>
    <n v="20337"/>
    <s v="Roar Sakshaug-Hansen"/>
    <m/>
    <m/>
    <x v="0"/>
    <x v="0"/>
    <m/>
    <m/>
    <m/>
    <m/>
    <n v="0"/>
    <s v="Ingen avgiftsbehandling"/>
    <m/>
    <n v="-333.97"/>
    <s v="NOK"/>
    <n v="-333.97"/>
    <m/>
    <s v="39849.89"/>
  </r>
  <r>
    <n v="86"/>
    <n v="2025"/>
    <m/>
    <d v="2025-01-09T00:00:00"/>
    <m/>
    <x v="51"/>
    <x v="51"/>
    <m/>
    <m/>
    <n v="20179"/>
    <s v="Linda Olstad"/>
    <m/>
    <m/>
    <x v="0"/>
    <x v="0"/>
    <m/>
    <m/>
    <m/>
    <m/>
    <n v="0"/>
    <s v="Ingen avgiftsbehandling"/>
    <m/>
    <n v="-1638"/>
    <s v="NOK"/>
    <n v="-1638"/>
    <m/>
    <s v="38211.89"/>
  </r>
  <r>
    <n v="71"/>
    <n v="2025"/>
    <m/>
    <d v="2025-01-13T00:00:00"/>
    <m/>
    <x v="51"/>
    <x v="51"/>
    <n v="10031"/>
    <s v="Vipps AS"/>
    <m/>
    <m/>
    <m/>
    <m/>
    <x v="0"/>
    <x v="0"/>
    <m/>
    <m/>
    <m/>
    <m/>
    <n v="0"/>
    <s v="Ingen avgiftsbehandling"/>
    <s v="Vipps"/>
    <n v="1670.25"/>
    <s v="NOK"/>
    <n v="1670.25"/>
    <m/>
    <s v="39882.14"/>
  </r>
  <r>
    <n v="71"/>
    <n v="2025"/>
    <m/>
    <d v="2025-01-14T00:00:00"/>
    <m/>
    <x v="51"/>
    <x v="51"/>
    <n v="10031"/>
    <s v="Vipps AS"/>
    <m/>
    <m/>
    <m/>
    <m/>
    <x v="0"/>
    <x v="0"/>
    <m/>
    <m/>
    <m/>
    <m/>
    <n v="0"/>
    <s v="Ingen avgiftsbehandling"/>
    <s v="Vipps"/>
    <n v="1670.25"/>
    <s v="NOK"/>
    <n v="1670.25"/>
    <m/>
    <s v="41552.39"/>
  </r>
  <r>
    <n v="85"/>
    <n v="2025"/>
    <m/>
    <d v="2025-01-16T00:00:00"/>
    <m/>
    <x v="51"/>
    <x v="51"/>
    <m/>
    <m/>
    <n v="20213"/>
    <s v="Dugnadstid AS"/>
    <m/>
    <m/>
    <x v="0"/>
    <x v="0"/>
    <m/>
    <m/>
    <m/>
    <m/>
    <n v="0"/>
    <s v="Ingen avgiftsbehandling"/>
    <m/>
    <n v="-750"/>
    <s v="NOK"/>
    <n v="-750"/>
    <m/>
    <s v="40802.39"/>
  </r>
  <r>
    <n v="86"/>
    <n v="2025"/>
    <m/>
    <d v="2025-01-16T00:00:00"/>
    <m/>
    <x v="51"/>
    <x v="51"/>
    <m/>
    <m/>
    <n v="20254"/>
    <s v="Glenn Kristian Olstad"/>
    <m/>
    <m/>
    <x v="0"/>
    <x v="0"/>
    <m/>
    <m/>
    <m/>
    <m/>
    <n v="0"/>
    <s v="Ingen avgiftsbehandling"/>
    <m/>
    <n v="-47840"/>
    <s v="NOK"/>
    <n v="-47840"/>
    <m/>
    <s v="-7037.61"/>
  </r>
  <r>
    <n v="253"/>
    <n v="2025"/>
    <s v="Spond"/>
    <d v="2025-01-16T00:00:00"/>
    <m/>
    <x v="51"/>
    <x v="51"/>
    <m/>
    <m/>
    <m/>
    <m/>
    <m/>
    <m/>
    <x v="5"/>
    <x v="5"/>
    <m/>
    <m/>
    <m/>
    <m/>
    <n v="0"/>
    <s v="Ingen avgiftsbehandling"/>
    <s v="Spond"/>
    <n v="98518"/>
    <s v="NOK"/>
    <n v="98518"/>
    <m/>
    <s v="91480.39"/>
  </r>
  <r>
    <n v="86"/>
    <n v="2025"/>
    <m/>
    <d v="2025-01-17T00:00:00"/>
    <m/>
    <x v="51"/>
    <x v="51"/>
    <m/>
    <m/>
    <n v="20348"/>
    <s v="Kristian Andersen"/>
    <m/>
    <m/>
    <x v="0"/>
    <x v="0"/>
    <m/>
    <m/>
    <m/>
    <m/>
    <n v="0"/>
    <s v="Ingen avgiftsbehandling"/>
    <m/>
    <n v="-1619"/>
    <s v="NOK"/>
    <n v="-1619"/>
    <m/>
    <s v="89861.39"/>
  </r>
  <r>
    <n v="86"/>
    <n v="2025"/>
    <m/>
    <d v="2025-01-17T00:00:00"/>
    <m/>
    <x v="51"/>
    <x v="51"/>
    <m/>
    <m/>
    <n v="20347"/>
    <s v="Lars Aatlo"/>
    <m/>
    <m/>
    <x v="0"/>
    <x v="0"/>
    <m/>
    <m/>
    <m/>
    <m/>
    <n v="0"/>
    <s v="Ingen avgiftsbehandling"/>
    <m/>
    <n v="-1619"/>
    <s v="NOK"/>
    <n v="-1619"/>
    <m/>
    <s v="88242.39"/>
  </r>
  <r>
    <n v="86"/>
    <n v="2025"/>
    <m/>
    <d v="2025-01-17T00:00:00"/>
    <m/>
    <x v="51"/>
    <x v="51"/>
    <m/>
    <m/>
    <n v="20346"/>
    <s v="Anette Fjeld-Hansen"/>
    <m/>
    <m/>
    <x v="0"/>
    <x v="0"/>
    <m/>
    <m/>
    <m/>
    <m/>
    <n v="0"/>
    <s v="Ingen avgiftsbehandling"/>
    <m/>
    <n v="-1619"/>
    <s v="NOK"/>
    <n v="-1619"/>
    <m/>
    <s v="86623.39"/>
  </r>
  <r>
    <n v="86"/>
    <n v="2025"/>
    <m/>
    <d v="2025-01-17T00:00:00"/>
    <m/>
    <x v="51"/>
    <x v="51"/>
    <m/>
    <m/>
    <n v="20345"/>
    <s v="Nils Inge Valland"/>
    <m/>
    <m/>
    <x v="0"/>
    <x v="0"/>
    <m/>
    <m/>
    <m/>
    <m/>
    <n v="0"/>
    <s v="Ingen avgiftsbehandling"/>
    <m/>
    <n v="-1619"/>
    <s v="NOK"/>
    <n v="-1619"/>
    <m/>
    <s v="85004.39"/>
  </r>
  <r>
    <n v="86"/>
    <n v="2025"/>
    <m/>
    <d v="2025-01-17T00:00:00"/>
    <m/>
    <x v="51"/>
    <x v="51"/>
    <m/>
    <m/>
    <n v="20343"/>
    <s v="Jon Magnussen"/>
    <m/>
    <m/>
    <x v="0"/>
    <x v="0"/>
    <m/>
    <m/>
    <m/>
    <m/>
    <n v="0"/>
    <s v="Ingen avgiftsbehandling"/>
    <m/>
    <n v="-1619"/>
    <s v="NOK"/>
    <n v="-1619"/>
    <m/>
    <s v="83385.39"/>
  </r>
  <r>
    <n v="86"/>
    <n v="2025"/>
    <m/>
    <d v="2025-01-17T00:00:00"/>
    <m/>
    <x v="51"/>
    <x v="51"/>
    <m/>
    <m/>
    <n v="20342"/>
    <s v="Stian SMith"/>
    <m/>
    <m/>
    <x v="0"/>
    <x v="0"/>
    <m/>
    <m/>
    <m/>
    <m/>
    <n v="0"/>
    <s v="Ingen avgiftsbehandling"/>
    <m/>
    <n v="-1619"/>
    <s v="NOK"/>
    <n v="-1619"/>
    <m/>
    <s v="81766.39"/>
  </r>
  <r>
    <n v="70"/>
    <n v="2025"/>
    <m/>
    <d v="2025-01-20T00:00:00"/>
    <m/>
    <x v="51"/>
    <x v="51"/>
    <m/>
    <m/>
    <m/>
    <m/>
    <m/>
    <m/>
    <x v="0"/>
    <x v="0"/>
    <m/>
    <m/>
    <m/>
    <m/>
    <n v="0"/>
    <s v="Ingen avgiftsbehandling"/>
    <m/>
    <n v="4995"/>
    <s v="NOK"/>
    <n v="4995"/>
    <m/>
    <s v="86761.39"/>
  </r>
  <r>
    <n v="252"/>
    <n v="2025"/>
    <n v="1943"/>
    <d v="2025-01-20T00:00:00"/>
    <m/>
    <x v="51"/>
    <x v="51"/>
    <m/>
    <m/>
    <n v="20254"/>
    <s v="Glenn Kristian Olstad"/>
    <m/>
    <m/>
    <x v="0"/>
    <x v="0"/>
    <m/>
    <m/>
    <m/>
    <m/>
    <n v="0"/>
    <s v="Ingen avgiftsbehandling"/>
    <n v="1943"/>
    <n v="-48279"/>
    <s v="NOK"/>
    <n v="-48279"/>
    <m/>
    <s v="38482.39"/>
  </r>
  <r>
    <n v="611"/>
    <n v="2025"/>
    <s v="Diverse kvitteringer hockey 2009"/>
    <d v="2025-01-20T00:00:00"/>
    <m/>
    <x v="51"/>
    <x v="51"/>
    <m/>
    <m/>
    <m/>
    <m/>
    <m/>
    <m/>
    <x v="5"/>
    <x v="5"/>
    <m/>
    <m/>
    <m/>
    <m/>
    <n v="0"/>
    <s v="Ingen avgiftsbehandling"/>
    <s v="Diverse kvitteringer hockey 2009"/>
    <n v="1475"/>
    <s v="NOK"/>
    <n v="1475"/>
    <m/>
    <s v="39957.39"/>
  </r>
  <r>
    <n v="611"/>
    <n v="2025"/>
    <s v="Diverse kvitteringer hockey 2009"/>
    <d v="2025-01-20T00:00:00"/>
    <m/>
    <x v="51"/>
    <x v="51"/>
    <m/>
    <m/>
    <m/>
    <m/>
    <m/>
    <m/>
    <x v="5"/>
    <x v="5"/>
    <m/>
    <m/>
    <m/>
    <m/>
    <n v="0"/>
    <s v="Ingen avgiftsbehandling"/>
    <s v="Diverse kvitteringer hockey 2009"/>
    <n v="9000"/>
    <s v="NOK"/>
    <n v="9000"/>
    <m/>
    <s v="48957.39"/>
  </r>
  <r>
    <n v="252"/>
    <n v="2025"/>
    <n v="1943"/>
    <d v="2025-01-23T00:00:00"/>
    <m/>
    <x v="51"/>
    <x v="51"/>
    <m/>
    <m/>
    <n v="20362"/>
    <s v="Severin Lescofit"/>
    <m/>
    <m/>
    <x v="0"/>
    <x v="0"/>
    <m/>
    <m/>
    <m/>
    <m/>
    <n v="0"/>
    <s v="Ingen avgiftsbehandling"/>
    <n v="1943"/>
    <n v="-1619"/>
    <s v="NOK"/>
    <n v="-1619"/>
    <m/>
    <s v="47338.39"/>
  </r>
  <r>
    <n v="253"/>
    <n v="2025"/>
    <s v="Spond"/>
    <d v="2025-01-23T00:00:00"/>
    <m/>
    <x v="51"/>
    <x v="51"/>
    <m/>
    <m/>
    <m/>
    <m/>
    <m/>
    <m/>
    <x v="5"/>
    <x v="5"/>
    <m/>
    <m/>
    <m/>
    <m/>
    <n v="0"/>
    <s v="Ingen avgiftsbehandling"/>
    <s v="Spond"/>
    <n v="50458"/>
    <s v="NOK"/>
    <n v="50458"/>
    <m/>
    <s v="97796.39"/>
  </r>
  <r>
    <n v="611"/>
    <n v="2025"/>
    <s v="Diverse kvitteringer hockey 2009"/>
    <d v="2025-01-27T00:00:00"/>
    <m/>
    <x v="51"/>
    <x v="51"/>
    <m/>
    <m/>
    <m/>
    <m/>
    <m/>
    <m/>
    <x v="5"/>
    <x v="5"/>
    <m/>
    <m/>
    <m/>
    <m/>
    <n v="0"/>
    <s v="Ingen avgiftsbehandling"/>
    <s v="Diverse kvitteringer hockey 2009"/>
    <n v="8370"/>
    <s v="NOK"/>
    <n v="8370"/>
    <m/>
    <s v="106166.39"/>
  </r>
  <r>
    <n v="611"/>
    <n v="2025"/>
    <s v="Diverse kvitteringer hockey 2009"/>
    <d v="2025-01-27T00:00:00"/>
    <m/>
    <x v="51"/>
    <x v="51"/>
    <m/>
    <m/>
    <m/>
    <m/>
    <m/>
    <m/>
    <x v="5"/>
    <x v="5"/>
    <m/>
    <m/>
    <m/>
    <m/>
    <n v="0"/>
    <s v="Ingen avgiftsbehandling"/>
    <s v="Diverse kvitteringer hockey 2009"/>
    <n v="4300"/>
    <s v="NOK"/>
    <n v="4300"/>
    <m/>
    <s v="110466.39"/>
  </r>
  <r>
    <n v="252"/>
    <n v="2025"/>
    <n v="1943"/>
    <d v="2025-01-29T00:00:00"/>
    <m/>
    <x v="51"/>
    <x v="51"/>
    <m/>
    <m/>
    <n v="20179"/>
    <s v="Linda Olstad"/>
    <m/>
    <m/>
    <x v="0"/>
    <x v="0"/>
    <m/>
    <m/>
    <m/>
    <m/>
    <n v="0"/>
    <s v="Ingen avgiftsbehandling"/>
    <n v="1943"/>
    <n v="-4191"/>
    <s v="NOK"/>
    <n v="-4191"/>
    <m/>
    <s v="106275.39"/>
  </r>
  <r>
    <n v="252"/>
    <n v="2025"/>
    <n v="1943"/>
    <d v="2025-01-29T00:00:00"/>
    <m/>
    <x v="51"/>
    <x v="51"/>
    <m/>
    <m/>
    <n v="20179"/>
    <s v="Linda Olstad"/>
    <m/>
    <m/>
    <x v="0"/>
    <x v="0"/>
    <m/>
    <m/>
    <m/>
    <m/>
    <n v="0"/>
    <s v="Ingen avgiftsbehandling"/>
    <n v="1943"/>
    <n v="-42660"/>
    <s v="NOK"/>
    <n v="-42660"/>
    <m/>
    <s v="63615.39"/>
  </r>
  <r>
    <n v="252"/>
    <n v="2025"/>
    <n v="1943"/>
    <d v="2025-01-29T00:00:00"/>
    <m/>
    <x v="51"/>
    <x v="51"/>
    <m/>
    <m/>
    <n v="20253"/>
    <s v="Joachim Svendsen"/>
    <m/>
    <m/>
    <x v="0"/>
    <x v="0"/>
    <m/>
    <m/>
    <m/>
    <m/>
    <n v="0"/>
    <s v="Ingen avgiftsbehandling"/>
    <n v="1943"/>
    <n v="-5695"/>
    <s v="NOK"/>
    <n v="-5695"/>
    <m/>
    <s v="57920.39"/>
  </r>
  <r>
    <n v="174"/>
    <n v="2025"/>
    <m/>
    <d v="2025-01-30T00:00:00"/>
    <m/>
    <x v="51"/>
    <x v="51"/>
    <n v="10031"/>
    <s v="Vipps AS"/>
    <m/>
    <m/>
    <m/>
    <m/>
    <x v="0"/>
    <x v="0"/>
    <m/>
    <m/>
    <m/>
    <m/>
    <n v="0"/>
    <s v="Ingen avgiftsbehandling"/>
    <s v="Vipps"/>
    <n v="239.73"/>
    <s v="NOK"/>
    <n v="239.73"/>
    <m/>
    <s v="58160.12"/>
  </r>
  <r>
    <n v="252"/>
    <n v="2025"/>
    <n v="1943"/>
    <d v="2025-01-30T00:00:00"/>
    <m/>
    <x v="51"/>
    <x v="51"/>
    <m/>
    <m/>
    <n v="20179"/>
    <s v="Linda Olstad"/>
    <m/>
    <m/>
    <x v="0"/>
    <x v="0"/>
    <m/>
    <m/>
    <m/>
    <m/>
    <n v="0"/>
    <s v="Ingen avgiftsbehandling"/>
    <n v="1943"/>
    <n v="-2475"/>
    <s v="NOK"/>
    <n v="-2475"/>
    <m/>
    <s v="55685.12"/>
  </r>
  <r>
    <n v="252"/>
    <n v="2025"/>
    <n v="1943"/>
    <d v="2025-01-30T00:00:00"/>
    <m/>
    <x v="51"/>
    <x v="51"/>
    <m/>
    <m/>
    <n v="20243"/>
    <s v="Tony Sømarken"/>
    <m/>
    <m/>
    <x v="0"/>
    <x v="0"/>
    <m/>
    <m/>
    <m/>
    <m/>
    <n v="0"/>
    <s v="Ingen avgiftsbehandling"/>
    <n v="1943"/>
    <n v="-1000.5"/>
    <s v="NOK"/>
    <n v="-1000.5"/>
    <m/>
    <s v="54684.62"/>
  </r>
  <r>
    <n v="252"/>
    <n v="2025"/>
    <n v="1943"/>
    <d v="2025-01-30T00:00:00"/>
    <m/>
    <x v="51"/>
    <x v="51"/>
    <m/>
    <m/>
    <n v="20144"/>
    <s v="Gustav Rydmell"/>
    <m/>
    <m/>
    <x v="0"/>
    <x v="0"/>
    <m/>
    <m/>
    <m/>
    <m/>
    <n v="0"/>
    <s v="Ingen avgiftsbehandling"/>
    <n v="1943"/>
    <n v="-609.1"/>
    <s v="NOK"/>
    <n v="-609.1"/>
    <m/>
    <s v="54075.52"/>
  </r>
  <r>
    <n v="253"/>
    <n v="2025"/>
    <s v="Spond"/>
    <d v="2025-01-30T00:00:00"/>
    <m/>
    <x v="51"/>
    <x v="51"/>
    <m/>
    <m/>
    <m/>
    <m/>
    <m/>
    <m/>
    <x v="5"/>
    <x v="5"/>
    <m/>
    <m/>
    <m/>
    <m/>
    <n v="0"/>
    <s v="Ingen avgiftsbehandling"/>
    <s v="Spond"/>
    <n v="20570"/>
    <s v="NOK"/>
    <n v="20570"/>
    <m/>
    <s v="74645.52"/>
  </r>
  <r>
    <n v="663"/>
    <n v="2025"/>
    <s v="Cup"/>
    <d v="2025-01-30T00:00:00"/>
    <m/>
    <x v="51"/>
    <x v="51"/>
    <m/>
    <m/>
    <m/>
    <m/>
    <m/>
    <m/>
    <x v="5"/>
    <x v="5"/>
    <m/>
    <m/>
    <m/>
    <m/>
    <n v="0"/>
    <s v="Ingen avgiftsbehandling"/>
    <s v="Cup"/>
    <n v="-11000"/>
    <s v="NOK"/>
    <n v="-11000"/>
    <m/>
    <s v="63645.52"/>
  </r>
  <r>
    <n v="789"/>
    <n v="2025"/>
    <s v="Skaar"/>
    <d v="2025-01-30T00:00:00"/>
    <m/>
    <x v="51"/>
    <x v="51"/>
    <m/>
    <m/>
    <n v="20193"/>
    <s v="Eirik Skaar"/>
    <m/>
    <m/>
    <x v="0"/>
    <x v="0"/>
    <m/>
    <m/>
    <m/>
    <m/>
    <n v="0"/>
    <s v="Ingen avgiftsbehandling"/>
    <s v="Skaar"/>
    <n v="-581.79999999999995"/>
    <s v="NOK"/>
    <n v="-581.79999999999995"/>
    <m/>
    <s v="63063.72"/>
  </r>
  <r>
    <n v="161"/>
    <n v="2025"/>
    <s v="Belastet hockey 2009: Minibuss leie"/>
    <d v="2025-01-31T00:00:00"/>
    <m/>
    <x v="51"/>
    <x v="51"/>
    <m/>
    <m/>
    <m/>
    <m/>
    <m/>
    <m/>
    <x v="5"/>
    <x v="5"/>
    <m/>
    <m/>
    <m/>
    <m/>
    <n v="0"/>
    <s v="Ingen avgiftsbehandling"/>
    <s v="Belastet hockey 2009: Minibuss leie"/>
    <n v="1988.9"/>
    <s v="NOK"/>
    <n v="1988.9"/>
    <m/>
    <s v="65052.62"/>
  </r>
  <r>
    <n v="160"/>
    <n v="2025"/>
    <s v="Belastet hockey 2009: Minibuss leie"/>
    <d v="2025-01-31T00:00:00"/>
    <m/>
    <x v="51"/>
    <x v="51"/>
    <m/>
    <m/>
    <m/>
    <m/>
    <m/>
    <m/>
    <x v="5"/>
    <x v="5"/>
    <m/>
    <m/>
    <m/>
    <m/>
    <n v="0"/>
    <s v="Ingen avgiftsbehandling"/>
    <s v="Minibussleie"/>
    <n v="1951.4"/>
    <s v="NOK"/>
    <n v="1951.4"/>
    <m/>
    <s v="67004.02"/>
  </r>
  <r>
    <n v="170"/>
    <n v="2025"/>
    <m/>
    <d v="2025-01-31T00:00:00"/>
    <m/>
    <x v="51"/>
    <x v="51"/>
    <m/>
    <m/>
    <m/>
    <m/>
    <m/>
    <m/>
    <x v="0"/>
    <x v="0"/>
    <m/>
    <m/>
    <m/>
    <m/>
    <n v="0"/>
    <s v="Ingen avgiftsbehandling"/>
    <s v="Internoverføring"/>
    <n v="-3426.3"/>
    <s v="NOK"/>
    <n v="-3426.3"/>
    <m/>
    <s v="63577.72"/>
  </r>
  <r>
    <n v="647"/>
    <n v="2025"/>
    <s v="Reversering av bilag 161-2025. Belastet hockey 2009: Minibuss leie"/>
    <d v="2025-01-31T00:00:00"/>
    <m/>
    <x v="51"/>
    <x v="51"/>
    <m/>
    <m/>
    <m/>
    <m/>
    <m/>
    <m/>
    <x v="5"/>
    <x v="5"/>
    <m/>
    <m/>
    <m/>
    <m/>
    <n v="0"/>
    <s v="Ingen avgiftsbehandling"/>
    <s v="Reversering av bilag 161-2025. Belastet hockey 2009: Minibuss leie"/>
    <n v="-1988.9"/>
    <s v="NOK"/>
    <n v="-1988.9"/>
    <m/>
    <s v="61588.82"/>
  </r>
  <r>
    <n v="648"/>
    <n v="2025"/>
    <s v="Reversering av bilag 160-2025. Belastet hockey 2009: Minibuss leie"/>
    <d v="2025-01-31T00:00:00"/>
    <m/>
    <x v="51"/>
    <x v="51"/>
    <m/>
    <m/>
    <m/>
    <m/>
    <m/>
    <m/>
    <x v="5"/>
    <x v="5"/>
    <m/>
    <m/>
    <m/>
    <m/>
    <n v="0"/>
    <s v="Ingen avgiftsbehandling"/>
    <s v="Reversering av bilag 160-2025. Minibussleie"/>
    <n v="-1951.4"/>
    <s v="NOK"/>
    <n v="-1951.4"/>
    <m/>
    <s v="59637.42"/>
  </r>
  <r>
    <n v="158"/>
    <n v="2025"/>
    <s v="hockey 2009 fra Arne fondet hvor er summen?..."/>
    <d v="2025-02-01T00:00:00"/>
    <m/>
    <x v="51"/>
    <x v="51"/>
    <m/>
    <m/>
    <m/>
    <m/>
    <m/>
    <s v="Sofi Kulvik"/>
    <x v="5"/>
    <x v="5"/>
    <m/>
    <m/>
    <m/>
    <m/>
    <n v="0"/>
    <s v="Ingen avgiftsbehandling"/>
    <s v="hockey 2009 fra Arne fondet hvor er summen?..."/>
    <n v="-4995"/>
    <s v="NOK"/>
    <n v="-4995"/>
    <m/>
    <s v="54642.42"/>
  </r>
  <r>
    <n v="159"/>
    <n v="2025"/>
    <s v=": Minibussleie 2009"/>
    <d v="2025-02-01T00:00:00"/>
    <m/>
    <x v="51"/>
    <x v="51"/>
    <m/>
    <m/>
    <m/>
    <m/>
    <m/>
    <m/>
    <x v="5"/>
    <x v="5"/>
    <m/>
    <m/>
    <m/>
    <m/>
    <n v="0"/>
    <s v="Ingen avgiftsbehandling"/>
    <s v=": Minibussleie 2009"/>
    <n v="3426.3"/>
    <s v="NOK"/>
    <n v="3426.3"/>
    <m/>
    <s v="58068.72"/>
  </r>
  <r>
    <n v="644"/>
    <n v="2025"/>
    <s v="Reversering av bilag 159-2025. : Minibussleie 2009"/>
    <d v="2025-02-01T00:00:00"/>
    <m/>
    <x v="51"/>
    <x v="51"/>
    <m/>
    <m/>
    <m/>
    <m/>
    <m/>
    <m/>
    <x v="5"/>
    <x v="5"/>
    <m/>
    <m/>
    <m/>
    <m/>
    <n v="0"/>
    <s v="Ingen avgiftsbehandling"/>
    <s v="Reversering av bilag 159-2025. : Minibussleie 2009"/>
    <n v="-3426.3"/>
    <s v="NOK"/>
    <n v="-3426.3"/>
    <m/>
    <s v="54642.42"/>
  </r>
  <r>
    <n v="665"/>
    <n v="2025"/>
    <s v="Reversering av bilag 158-2025. hockey 2009 fra Arne fondet hvor er summen?..."/>
    <d v="2025-02-01T00:00:00"/>
    <m/>
    <x v="51"/>
    <x v="51"/>
    <m/>
    <m/>
    <m/>
    <m/>
    <m/>
    <s v="Sofi Kulvik"/>
    <x v="5"/>
    <x v="5"/>
    <m/>
    <m/>
    <m/>
    <m/>
    <n v="0"/>
    <s v="Ingen avgiftsbehandling"/>
    <s v="Reversering av bilag 158-2025. hockey 2009 fra Arne fondet hvor er summen?..."/>
    <n v="4995"/>
    <s v="NOK"/>
    <n v="4995"/>
    <m/>
    <s v="59637.42"/>
  </r>
  <r>
    <n v="252"/>
    <n v="2025"/>
    <n v="1943"/>
    <d v="2025-02-04T00:00:00"/>
    <m/>
    <x v="51"/>
    <x v="51"/>
    <m/>
    <m/>
    <n v="20179"/>
    <s v="Linda Olstad"/>
    <m/>
    <m/>
    <x v="0"/>
    <x v="0"/>
    <m/>
    <m/>
    <m/>
    <m/>
    <n v="0"/>
    <s v="Ingen avgiftsbehandling"/>
    <n v="1943"/>
    <n v="-17544.5"/>
    <s v="NOK"/>
    <n v="-17544.5"/>
    <m/>
    <s v="42092.92"/>
  </r>
  <r>
    <n v="252"/>
    <n v="2025"/>
    <n v="1943"/>
    <d v="2025-02-04T00:00:00"/>
    <m/>
    <x v="51"/>
    <x v="51"/>
    <m/>
    <m/>
    <n v="20253"/>
    <s v="Joachim Svendsen"/>
    <m/>
    <m/>
    <x v="0"/>
    <x v="0"/>
    <m/>
    <m/>
    <m/>
    <m/>
    <n v="0"/>
    <s v="Ingen avgiftsbehandling"/>
    <n v="1943"/>
    <n v="-1152"/>
    <s v="NOK"/>
    <n v="-1152"/>
    <m/>
    <s v="40940.92"/>
  </r>
  <r>
    <n v="252"/>
    <n v="2025"/>
    <n v="1943"/>
    <d v="2025-02-05T00:00:00"/>
    <m/>
    <x v="51"/>
    <x v="51"/>
    <m/>
    <m/>
    <n v="20354"/>
    <s v="Kjosavik Reiser AS"/>
    <m/>
    <m/>
    <x v="0"/>
    <x v="0"/>
    <m/>
    <m/>
    <m/>
    <m/>
    <n v="0"/>
    <s v="Ingen avgiftsbehandling"/>
    <n v="1943"/>
    <n v="-4999"/>
    <s v="NOK"/>
    <n v="-4999"/>
    <m/>
    <s v="35941.92"/>
  </r>
  <r>
    <n v="252"/>
    <n v="2025"/>
    <n v="1943"/>
    <d v="2025-02-05T00:00:00"/>
    <m/>
    <x v="51"/>
    <x v="51"/>
    <m/>
    <m/>
    <n v="20354"/>
    <s v="Kjosavik Reiser AS"/>
    <m/>
    <m/>
    <x v="0"/>
    <x v="0"/>
    <m/>
    <m/>
    <m/>
    <m/>
    <n v="0"/>
    <s v="Ingen avgiftsbehandling"/>
    <n v="1943"/>
    <n v="-4999"/>
    <s v="NOK"/>
    <n v="-4999"/>
    <m/>
    <s v="30942.92"/>
  </r>
  <r>
    <n v="253"/>
    <n v="2025"/>
    <s v="Spond"/>
    <d v="2025-02-06T00:00:00"/>
    <m/>
    <x v="51"/>
    <x v="51"/>
    <m/>
    <m/>
    <m/>
    <m/>
    <m/>
    <m/>
    <x v="5"/>
    <x v="5"/>
    <m/>
    <m/>
    <m/>
    <m/>
    <n v="0"/>
    <s v="Ingen avgiftsbehandling"/>
    <s v="Spond"/>
    <n v="18619"/>
    <s v="NOK"/>
    <n v="18619"/>
    <m/>
    <s v="49561.92"/>
  </r>
  <r>
    <n v="666"/>
    <n v="2025"/>
    <s v="Stripe"/>
    <d v="2025-02-13T00:00:00"/>
    <m/>
    <x v="51"/>
    <x v="51"/>
    <n v="10030"/>
    <s v="Stripe innbetalinger"/>
    <m/>
    <m/>
    <m/>
    <m/>
    <x v="0"/>
    <x v="0"/>
    <m/>
    <m/>
    <m/>
    <m/>
    <n v="0"/>
    <s v="Ingen avgiftsbehandling"/>
    <s v="Stripe"/>
    <n v="10433"/>
    <s v="NOK"/>
    <n v="10433"/>
    <m/>
    <s v="59994.92"/>
  </r>
  <r>
    <n v="664"/>
    <n v="2025"/>
    <n v="1943"/>
    <d v="2025-02-17T00:00:00"/>
    <m/>
    <x v="51"/>
    <x v="51"/>
    <m/>
    <m/>
    <n v="20323"/>
    <s v="Ina Schrøder Fagerli"/>
    <m/>
    <m/>
    <x v="0"/>
    <x v="0"/>
    <m/>
    <m/>
    <m/>
    <m/>
    <n v="0"/>
    <s v="Ingen avgiftsbehandling"/>
    <n v="1943"/>
    <n v="-137"/>
    <s v="NOK"/>
    <n v="-137"/>
    <m/>
    <s v="59857.92"/>
  </r>
  <r>
    <n v="576"/>
    <n v="2025"/>
    <s v="Vipps"/>
    <d v="2025-02-19T00:00:00"/>
    <m/>
    <x v="51"/>
    <x v="51"/>
    <n v="10031"/>
    <s v="Vipps AS"/>
    <m/>
    <m/>
    <m/>
    <m/>
    <x v="0"/>
    <x v="0"/>
    <m/>
    <m/>
    <m/>
    <m/>
    <n v="0"/>
    <s v="Ingen avgiftsbehandling"/>
    <s v="Vipps"/>
    <n v="1102.3599999999999"/>
    <s v="NOK"/>
    <n v="1102.3599999999999"/>
    <m/>
    <s v="60960.28"/>
  </r>
  <r>
    <n v="666"/>
    <n v="2025"/>
    <s v="Stripe"/>
    <d v="2025-02-20T00:00:00"/>
    <m/>
    <x v="51"/>
    <x v="51"/>
    <n v="10030"/>
    <s v="Stripe innbetalinger"/>
    <m/>
    <m/>
    <m/>
    <m/>
    <x v="0"/>
    <x v="0"/>
    <m/>
    <m/>
    <m/>
    <m/>
    <n v="0"/>
    <s v="Ingen avgiftsbehandling"/>
    <s v="Stripe"/>
    <n v="1283"/>
    <s v="NOK"/>
    <n v="1283"/>
    <m/>
    <s v="62243.28"/>
  </r>
  <r>
    <n v="576"/>
    <n v="2025"/>
    <s v="Vipps"/>
    <d v="2025-02-25T00:00:00"/>
    <m/>
    <x v="51"/>
    <x v="51"/>
    <n v="10031"/>
    <s v="Vipps AS"/>
    <m/>
    <m/>
    <m/>
    <m/>
    <x v="0"/>
    <x v="0"/>
    <m/>
    <m/>
    <m/>
    <m/>
    <n v="0"/>
    <s v="Ingen avgiftsbehandling"/>
    <s v="Vipps"/>
    <n v="982.5"/>
    <s v="NOK"/>
    <n v="982.5"/>
    <m/>
    <s v="63225.78"/>
  </r>
  <r>
    <n v="576"/>
    <n v="2025"/>
    <s v="Vipps"/>
    <d v="2025-02-25T00:00:00"/>
    <m/>
    <x v="51"/>
    <x v="51"/>
    <n v="10031"/>
    <s v="Vipps AS"/>
    <m/>
    <m/>
    <m/>
    <m/>
    <x v="0"/>
    <x v="0"/>
    <m/>
    <m/>
    <m/>
    <m/>
    <n v="0"/>
    <s v="Ingen avgiftsbehandling"/>
    <s v="Vipps"/>
    <n v="982.5"/>
    <s v="NOK"/>
    <n v="982.5"/>
    <m/>
    <s v="64208.28"/>
  </r>
  <r>
    <n v="576"/>
    <n v="2025"/>
    <s v="Vipps"/>
    <d v="2025-02-26T00:00:00"/>
    <m/>
    <x v="51"/>
    <x v="51"/>
    <n v="10031"/>
    <s v="Vipps AS"/>
    <m/>
    <m/>
    <m/>
    <m/>
    <x v="0"/>
    <x v="0"/>
    <m/>
    <m/>
    <m/>
    <m/>
    <n v="0"/>
    <s v="Ingen avgiftsbehandling"/>
    <s v="Vipps"/>
    <n v="1965"/>
    <s v="NOK"/>
    <n v="1965"/>
    <m/>
    <s v="66173.28"/>
  </r>
  <r>
    <n v="576"/>
    <n v="2025"/>
    <s v="Vipps"/>
    <d v="2025-02-27T00:00:00"/>
    <m/>
    <x v="51"/>
    <x v="51"/>
    <n v="10031"/>
    <s v="Vipps AS"/>
    <m/>
    <m/>
    <m/>
    <m/>
    <x v="0"/>
    <x v="0"/>
    <m/>
    <m/>
    <m/>
    <m/>
    <n v="0"/>
    <s v="Ingen avgiftsbehandling"/>
    <s v="Vipps"/>
    <n v="3930"/>
    <s v="NOK"/>
    <n v="3930"/>
    <m/>
    <s v="70103.28"/>
  </r>
  <r>
    <n v="666"/>
    <n v="2025"/>
    <s v="Stripe"/>
    <d v="2025-02-27T00:00:00"/>
    <m/>
    <x v="51"/>
    <x v="51"/>
    <n v="10030"/>
    <s v="Stripe innbetalinger"/>
    <m/>
    <m/>
    <m/>
    <m/>
    <x v="0"/>
    <x v="0"/>
    <m/>
    <m/>
    <m/>
    <m/>
    <n v="0"/>
    <s v="Ingen avgiftsbehandling"/>
    <s v="Stripe"/>
    <n v="2566"/>
    <s v="NOK"/>
    <n v="2566"/>
    <m/>
    <s v="72669.28"/>
  </r>
  <r>
    <n v="576"/>
    <n v="2025"/>
    <s v="Vipps"/>
    <d v="2025-02-28T00:00:00"/>
    <m/>
    <x v="51"/>
    <x v="51"/>
    <n v="10031"/>
    <s v="Vipps AS"/>
    <m/>
    <m/>
    <m/>
    <m/>
    <x v="0"/>
    <x v="0"/>
    <m/>
    <m/>
    <m/>
    <m/>
    <n v="0"/>
    <s v="Ingen avgiftsbehandling"/>
    <s v="Vipps"/>
    <n v="1778.32"/>
    <s v="NOK"/>
    <n v="1778.32"/>
    <m/>
    <s v="74447.60"/>
  </r>
  <r>
    <n v="576"/>
    <n v="2025"/>
    <s v="Vipps"/>
    <d v="2025-03-03T00:00:00"/>
    <m/>
    <x v="51"/>
    <x v="51"/>
    <n v="10031"/>
    <s v="Vipps AS"/>
    <m/>
    <m/>
    <m/>
    <m/>
    <x v="0"/>
    <x v="0"/>
    <m/>
    <m/>
    <m/>
    <m/>
    <n v="0"/>
    <s v="Ingen avgiftsbehandling"/>
    <s v="Vipps"/>
    <n v="2947.5"/>
    <s v="NOK"/>
    <n v="2947.5"/>
    <m/>
    <s v="77395.10"/>
  </r>
  <r>
    <n v="576"/>
    <n v="2025"/>
    <s v="Vipps"/>
    <d v="2025-03-04T00:00:00"/>
    <m/>
    <x v="51"/>
    <x v="51"/>
    <n v="10031"/>
    <s v="Vipps AS"/>
    <m/>
    <m/>
    <m/>
    <m/>
    <x v="0"/>
    <x v="0"/>
    <m/>
    <m/>
    <m/>
    <m/>
    <n v="0"/>
    <s v="Ingen avgiftsbehandling"/>
    <s v="Vipps"/>
    <n v="4912.5"/>
    <s v="NOK"/>
    <n v="4912.5"/>
    <m/>
    <s v="82307.60"/>
  </r>
  <r>
    <n v="576"/>
    <n v="2025"/>
    <s v="Vipps"/>
    <d v="2025-03-04T00:00:00"/>
    <m/>
    <x v="51"/>
    <x v="51"/>
    <n v="10031"/>
    <s v="Vipps AS"/>
    <m/>
    <m/>
    <m/>
    <m/>
    <x v="0"/>
    <x v="0"/>
    <m/>
    <m/>
    <m/>
    <m/>
    <n v="0"/>
    <s v="Ingen avgiftsbehandling"/>
    <s v="Vipps"/>
    <n v="3438.75"/>
    <s v="NOK"/>
    <n v="3438.75"/>
    <m/>
    <s v="85746.35"/>
  </r>
  <r>
    <n v="576"/>
    <n v="2025"/>
    <s v="Vipps"/>
    <d v="2025-03-04T00:00:00"/>
    <m/>
    <x v="51"/>
    <x v="51"/>
    <n v="10031"/>
    <s v="Vipps AS"/>
    <m/>
    <m/>
    <m/>
    <m/>
    <x v="0"/>
    <x v="0"/>
    <m/>
    <m/>
    <m/>
    <m/>
    <n v="0"/>
    <s v="Ingen avgiftsbehandling"/>
    <s v="Vipps"/>
    <n v="3274.67"/>
    <s v="NOK"/>
    <n v="3274.67"/>
    <m/>
    <s v="89021.02"/>
  </r>
  <r>
    <n v="666"/>
    <n v="2025"/>
    <s v="Stripe"/>
    <d v="2025-03-06T00:00:00"/>
    <m/>
    <x v="51"/>
    <x v="51"/>
    <n v="10030"/>
    <s v="Stripe innbetalinger"/>
    <m/>
    <m/>
    <m/>
    <m/>
    <x v="0"/>
    <x v="0"/>
    <m/>
    <m/>
    <m/>
    <m/>
    <n v="0"/>
    <s v="Ingen avgiftsbehandling"/>
    <s v="Stripe"/>
    <n v="93024"/>
    <s v="NOK"/>
    <n v="93024"/>
    <m/>
    <s v="182045.02"/>
  </r>
  <r>
    <n v="407"/>
    <n v="2025"/>
    <m/>
    <d v="2025-03-10T00:00:00"/>
    <m/>
    <x v="51"/>
    <x v="51"/>
    <m/>
    <m/>
    <m/>
    <m/>
    <m/>
    <m/>
    <x v="0"/>
    <x v="0"/>
    <m/>
    <m/>
    <m/>
    <m/>
    <n v="0"/>
    <s v="Ingen avgiftsbehandling"/>
    <s v="Vipps"/>
    <n v="-16679"/>
    <s v="NOK"/>
    <n v="-16679"/>
    <m/>
    <s v="165366.02"/>
  </r>
  <r>
    <n v="664"/>
    <n v="2025"/>
    <n v="1943"/>
    <d v="2025-03-11T00:00:00"/>
    <m/>
    <x v="51"/>
    <x v="51"/>
    <m/>
    <m/>
    <n v="20179"/>
    <s v="Linda Olstad"/>
    <m/>
    <m/>
    <x v="0"/>
    <x v="0"/>
    <m/>
    <m/>
    <m/>
    <m/>
    <n v="0"/>
    <s v="Ingen avgiftsbehandling"/>
    <n v="1943"/>
    <n v="-1061"/>
    <s v="NOK"/>
    <n v="-1061"/>
    <m/>
    <s v="164305.02"/>
  </r>
  <r>
    <n v="664"/>
    <n v="2025"/>
    <n v="1943"/>
    <d v="2025-03-11T00:00:00"/>
    <m/>
    <x v="51"/>
    <x v="51"/>
    <m/>
    <m/>
    <n v="20179"/>
    <s v="Linda Olstad"/>
    <m/>
    <m/>
    <x v="0"/>
    <x v="0"/>
    <m/>
    <m/>
    <m/>
    <m/>
    <n v="0"/>
    <s v="Ingen avgiftsbehandling"/>
    <n v="1943"/>
    <n v="-350.97"/>
    <s v="NOK"/>
    <n v="-350.97"/>
    <m/>
    <s v="163954.05"/>
  </r>
  <r>
    <n v="664"/>
    <n v="2025"/>
    <n v="1943"/>
    <d v="2025-03-11T00:00:00"/>
    <m/>
    <x v="51"/>
    <x v="51"/>
    <m/>
    <m/>
    <n v="20254"/>
    <s v="Glenn Kristian Olstad"/>
    <m/>
    <m/>
    <x v="0"/>
    <x v="0"/>
    <m/>
    <m/>
    <m/>
    <m/>
    <n v="0"/>
    <s v="Ingen avgiftsbehandling"/>
    <n v="1943"/>
    <n v="-71880"/>
    <s v="NOK"/>
    <n v="-71880"/>
    <m/>
    <s v="92074.05"/>
  </r>
  <r>
    <n v="664"/>
    <n v="2025"/>
    <n v="1943"/>
    <d v="2025-03-11T00:00:00"/>
    <m/>
    <x v="51"/>
    <x v="51"/>
    <m/>
    <m/>
    <n v="20179"/>
    <s v="Linda Olstad"/>
    <m/>
    <m/>
    <x v="0"/>
    <x v="0"/>
    <m/>
    <m/>
    <m/>
    <m/>
    <n v="0"/>
    <s v="Ingen avgiftsbehandling"/>
    <n v="1943"/>
    <n v="-338.25"/>
    <s v="NOK"/>
    <n v="-338.25"/>
    <m/>
    <s v="91735.80"/>
  </r>
  <r>
    <n v="520"/>
    <n v="2025"/>
    <s v="HOCKEY 2009: Minibussleie"/>
    <d v="2025-03-13T00:00:00"/>
    <m/>
    <x v="51"/>
    <x v="51"/>
    <m/>
    <m/>
    <m/>
    <m/>
    <m/>
    <m/>
    <x v="5"/>
    <x v="5"/>
    <m/>
    <m/>
    <m/>
    <m/>
    <n v="0"/>
    <s v="Ingen avgiftsbehandling"/>
    <s v="HOCKEY 2009: Minibussleie"/>
    <n v="2014.5"/>
    <s v="NOK"/>
    <n v="2014.5"/>
    <m/>
    <s v="93750.30"/>
  </r>
  <r>
    <n v="652"/>
    <n v="2025"/>
    <s v="Reversering av bilag 520-2025. HOCKEY 2009: Minibussleie"/>
    <d v="2025-03-13T00:00:00"/>
    <m/>
    <x v="51"/>
    <x v="51"/>
    <m/>
    <m/>
    <m/>
    <m/>
    <m/>
    <m/>
    <x v="5"/>
    <x v="5"/>
    <m/>
    <m/>
    <m/>
    <m/>
    <n v="0"/>
    <s v="Ingen avgiftsbehandling"/>
    <s v="Reversering av bilag 520-2025. HOCKEY 2009: Minibussleie"/>
    <n v="-2014.5"/>
    <s v="NOK"/>
    <n v="-2014.5"/>
    <m/>
    <s v="91735.80"/>
  </r>
  <r>
    <n v="666"/>
    <n v="2025"/>
    <s v="Stripe"/>
    <d v="2025-03-13T00:00:00"/>
    <m/>
    <x v="51"/>
    <x v="51"/>
    <n v="10030"/>
    <s v="Stripe innbetalinger"/>
    <m/>
    <m/>
    <m/>
    <m/>
    <x v="0"/>
    <x v="0"/>
    <m/>
    <m/>
    <m/>
    <m/>
    <n v="0"/>
    <s v="Ingen avgiftsbehandling"/>
    <s v="Stripe"/>
    <n v="47481"/>
    <s v="NOK"/>
    <n v="47481"/>
    <m/>
    <s v="139216.80"/>
  </r>
  <r>
    <n v="666"/>
    <n v="2025"/>
    <s v="Stripe"/>
    <d v="2025-03-20T00:00:00"/>
    <m/>
    <x v="51"/>
    <x v="51"/>
    <n v="10030"/>
    <s v="Stripe innbetalinger"/>
    <m/>
    <m/>
    <m/>
    <m/>
    <x v="0"/>
    <x v="0"/>
    <m/>
    <m/>
    <m/>
    <m/>
    <n v="0"/>
    <s v="Ingen avgiftsbehandling"/>
    <s v="Stripe"/>
    <n v="13462"/>
    <s v="NOK"/>
    <n v="13462"/>
    <m/>
    <s v="152678.80"/>
  </r>
  <r>
    <n v="791"/>
    <n v="2025"/>
    <m/>
    <d v="2025-03-20T00:00:00"/>
    <m/>
    <x v="51"/>
    <x v="51"/>
    <m/>
    <m/>
    <n v="20179"/>
    <s v="Linda Olstad"/>
    <m/>
    <m/>
    <x v="0"/>
    <x v="0"/>
    <m/>
    <m/>
    <m/>
    <m/>
    <n v="0"/>
    <s v="Ingen avgiftsbehandling"/>
    <m/>
    <n v="-2064"/>
    <s v="NOK"/>
    <n v="-2064"/>
    <m/>
    <s v="150614.80"/>
  </r>
  <r>
    <n v="664"/>
    <n v="2025"/>
    <n v="1943"/>
    <d v="2025-03-24T00:00:00"/>
    <m/>
    <x v="51"/>
    <x v="51"/>
    <m/>
    <m/>
    <n v="20253"/>
    <s v="Joachim Svendsen"/>
    <m/>
    <m/>
    <x v="0"/>
    <x v="0"/>
    <m/>
    <m/>
    <m/>
    <m/>
    <n v="0"/>
    <s v="Ingen avgiftsbehandling"/>
    <n v="1943"/>
    <n v="-777"/>
    <s v="NOK"/>
    <n v="-777"/>
    <m/>
    <s v="149837.80"/>
  </r>
  <r>
    <n v="664"/>
    <n v="2025"/>
    <n v="1943"/>
    <d v="2025-03-24T00:00:00"/>
    <m/>
    <x v="51"/>
    <x v="51"/>
    <m/>
    <m/>
    <n v="20179"/>
    <s v="Linda Olstad"/>
    <m/>
    <m/>
    <x v="0"/>
    <x v="0"/>
    <m/>
    <m/>
    <m/>
    <m/>
    <n v="0"/>
    <s v="Ingen avgiftsbehandling"/>
    <n v="1943"/>
    <n v="-84000"/>
    <s v="NOK"/>
    <n v="-84000"/>
    <m/>
    <s v="65837.80"/>
  </r>
  <r>
    <n v="664"/>
    <n v="2025"/>
    <n v="1943"/>
    <d v="2025-03-24T00:00:00"/>
    <m/>
    <x v="51"/>
    <x v="51"/>
    <m/>
    <m/>
    <n v="20179"/>
    <s v="Linda Olstad"/>
    <m/>
    <m/>
    <x v="0"/>
    <x v="0"/>
    <m/>
    <m/>
    <m/>
    <m/>
    <n v="0"/>
    <s v="Ingen avgiftsbehandling"/>
    <n v="1943"/>
    <n v="-1660"/>
    <s v="NOK"/>
    <n v="-1660"/>
    <m/>
    <s v="64177.80"/>
  </r>
  <r>
    <n v="664"/>
    <n v="2025"/>
    <n v="1943"/>
    <d v="2025-03-24T00:00:00"/>
    <m/>
    <x v="51"/>
    <x v="51"/>
    <m/>
    <m/>
    <n v="20427"/>
    <s v="Freddy Dittmann"/>
    <m/>
    <m/>
    <x v="0"/>
    <x v="0"/>
    <m/>
    <m/>
    <m/>
    <m/>
    <n v="0"/>
    <s v="Ingen avgiftsbehandling"/>
    <n v="1943"/>
    <n v="-5390"/>
    <s v="NOK"/>
    <n v="-5390"/>
    <m/>
    <s v="58787.80"/>
  </r>
  <r>
    <n v="458"/>
    <n v="2025"/>
    <m/>
    <d v="2025-03-26T00:00:00"/>
    <m/>
    <x v="51"/>
    <x v="51"/>
    <m/>
    <m/>
    <m/>
    <m/>
    <m/>
    <m/>
    <x v="0"/>
    <x v="0"/>
    <m/>
    <m/>
    <m/>
    <m/>
    <n v="0"/>
    <s v="Ingen avgiftsbehandling"/>
    <m/>
    <n v="-2014.6"/>
    <s v="NOK"/>
    <n v="-2014.6"/>
    <m/>
    <s v="56773.20"/>
  </r>
  <r>
    <n v="666"/>
    <n v="2025"/>
    <s v="Stripe"/>
    <d v="2025-03-27T00:00:00"/>
    <m/>
    <x v="51"/>
    <x v="51"/>
    <n v="10030"/>
    <s v="Stripe innbetalinger"/>
    <m/>
    <m/>
    <m/>
    <m/>
    <x v="0"/>
    <x v="0"/>
    <m/>
    <m/>
    <m/>
    <m/>
    <n v="0"/>
    <s v="Ingen avgiftsbehandling"/>
    <s v="Stripe"/>
    <n v="21471"/>
    <s v="NOK"/>
    <n v="21471"/>
    <m/>
    <s v="78244.20"/>
  </r>
  <r>
    <n v="664"/>
    <n v="2025"/>
    <n v="1943"/>
    <d v="2025-03-28T00:00:00"/>
    <m/>
    <x v="51"/>
    <x v="51"/>
    <m/>
    <m/>
    <n v="20179"/>
    <s v="Linda Olstad"/>
    <m/>
    <m/>
    <x v="0"/>
    <x v="0"/>
    <m/>
    <m/>
    <m/>
    <m/>
    <n v="0"/>
    <s v="Ingen avgiftsbehandling"/>
    <n v="1943"/>
    <n v="-950"/>
    <s v="NOK"/>
    <n v="-950"/>
    <m/>
    <s v="77294.20"/>
  </r>
  <r>
    <n v="784"/>
    <n v="2025"/>
    <s v="Astor.pdf"/>
    <d v="2025-03-31T00:00:00"/>
    <m/>
    <x v="51"/>
    <x v="51"/>
    <m/>
    <m/>
    <m/>
    <m/>
    <m/>
    <m/>
    <x v="5"/>
    <x v="5"/>
    <m/>
    <m/>
    <m/>
    <m/>
    <n v="0"/>
    <s v="Ingen avgiftsbehandling"/>
    <s v="Astor.pdf"/>
    <n v="799"/>
    <s v="NOK"/>
    <n v="799"/>
    <m/>
    <s v="78093.20"/>
  </r>
  <r>
    <n v="664"/>
    <n v="2025"/>
    <n v="1943"/>
    <d v="2025-04-01T00:00:00"/>
    <m/>
    <x v="51"/>
    <x v="51"/>
    <m/>
    <m/>
    <n v="20433"/>
    <s v="Astor Ishockeyklubb"/>
    <m/>
    <m/>
    <x v="0"/>
    <x v="0"/>
    <m/>
    <m/>
    <m/>
    <m/>
    <n v="0"/>
    <s v="Ingen avgiftsbehandling"/>
    <n v="1943"/>
    <n v="-15980"/>
    <s v="NOK"/>
    <n v="-15980"/>
    <m/>
    <s v="62113.20"/>
  </r>
  <r>
    <n v="664"/>
    <n v="2025"/>
    <n v="1943"/>
    <d v="2025-04-01T00:00:00"/>
    <m/>
    <x v="51"/>
    <x v="51"/>
    <m/>
    <m/>
    <n v="20179"/>
    <s v="Linda Olstad"/>
    <m/>
    <m/>
    <x v="0"/>
    <x v="0"/>
    <m/>
    <m/>
    <m/>
    <m/>
    <n v="0"/>
    <s v="Ingen avgiftsbehandling"/>
    <n v="1943"/>
    <n v="-3644"/>
    <s v="NOK"/>
    <n v="-3644"/>
    <m/>
    <s v="58469.20"/>
  </r>
  <r>
    <n v="666"/>
    <n v="2025"/>
    <s v="Stripe"/>
    <d v="2025-04-03T00:00:00"/>
    <m/>
    <x v="51"/>
    <x v="51"/>
    <n v="10030"/>
    <s v="Stripe innbetalinger"/>
    <m/>
    <m/>
    <m/>
    <m/>
    <x v="0"/>
    <x v="0"/>
    <m/>
    <m/>
    <m/>
    <m/>
    <n v="0"/>
    <s v="Ingen avgiftsbehandling"/>
    <s v="Stripe"/>
    <n v="4641"/>
    <s v="NOK"/>
    <n v="4641"/>
    <m/>
    <s v="63110.20"/>
  </r>
  <r>
    <n v="664"/>
    <n v="2025"/>
    <n v="1943"/>
    <d v="2025-04-10T00:00:00"/>
    <m/>
    <x v="51"/>
    <x v="51"/>
    <m/>
    <m/>
    <n v="20429"/>
    <s v="Oslo Aktivitetssenter AS"/>
    <m/>
    <m/>
    <x v="0"/>
    <x v="0"/>
    <m/>
    <m/>
    <m/>
    <m/>
    <n v="0"/>
    <s v="Ingen avgiftsbehandling"/>
    <n v="1943"/>
    <n v="-11830"/>
    <s v="NOK"/>
    <n v="-11830"/>
    <m/>
    <s v="51280.20"/>
  </r>
  <r>
    <n v="1220"/>
    <n v="2025"/>
    <n v="1943"/>
    <d v="2025-05-30T00:00:00"/>
    <m/>
    <x v="51"/>
    <x v="51"/>
    <m/>
    <m/>
    <n v="20467"/>
    <s v="Bussto AS"/>
    <m/>
    <m/>
    <x v="0"/>
    <x v="0"/>
    <m/>
    <m/>
    <m/>
    <m/>
    <n v="0"/>
    <s v="Ingen avgiftsbehandling"/>
    <n v="1943"/>
    <n v="-16784"/>
    <s v="NOK"/>
    <n v="-16784"/>
    <m/>
    <s v="34496.20"/>
  </r>
  <r>
    <n v="1397"/>
    <n v="2025"/>
    <s v="49cfedaa-f3b5-4d34-8112-e32b336f6680.pdf"/>
    <d v="2025-08-20T00:00:00"/>
    <m/>
    <x v="51"/>
    <x v="51"/>
    <m/>
    <m/>
    <m/>
    <m/>
    <m/>
    <m/>
    <x v="5"/>
    <x v="5"/>
    <m/>
    <m/>
    <m/>
    <m/>
    <n v="0"/>
    <s v="Ingen avgiftsbehandling"/>
    <s v="49cfedaa-f3b5-4d34-8112-e32b336f6680.pdf"/>
    <n v="415"/>
    <s v="NOK"/>
    <n v="415"/>
    <m/>
    <s v="34911.20"/>
  </r>
  <r>
    <m/>
    <m/>
    <m/>
    <d v="2025-01-01T00:00:00"/>
    <m/>
    <x v="52"/>
    <x v="52"/>
    <m/>
    <m/>
    <m/>
    <m/>
    <m/>
    <m/>
    <x v="0"/>
    <x v="0"/>
    <m/>
    <m/>
    <m/>
    <m/>
    <m/>
    <m/>
    <s v="Inngående saldo"/>
    <n v="58.95"/>
    <m/>
    <m/>
    <m/>
    <s v="58.95"/>
  </r>
  <r>
    <n v="612"/>
    <n v="2025"/>
    <n v="1947"/>
    <d v="2025-01-10T00:00:00"/>
    <m/>
    <x v="52"/>
    <x v="52"/>
    <m/>
    <m/>
    <m/>
    <m/>
    <m/>
    <m/>
    <x v="5"/>
    <x v="5"/>
    <m/>
    <m/>
    <m/>
    <m/>
    <n v="0"/>
    <s v="Ingen avgiftsbehandling"/>
    <n v="1947"/>
    <n v="4760"/>
    <s v="NOK"/>
    <n v="4760"/>
    <m/>
    <s v="4818.95"/>
  </r>
  <r>
    <n v="66"/>
    <n v="2025"/>
    <m/>
    <d v="2025-01-13T00:00:00"/>
    <m/>
    <x v="52"/>
    <x v="52"/>
    <m/>
    <m/>
    <m/>
    <m/>
    <m/>
    <m/>
    <x v="0"/>
    <x v="0"/>
    <m/>
    <m/>
    <m/>
    <m/>
    <n v="0"/>
    <s v="Ingen avgiftsbehandling"/>
    <s v="Vipps"/>
    <n v="-4760"/>
    <s v="NOK"/>
    <n v="-4760"/>
    <m/>
    <s v="58.95"/>
  </r>
  <r>
    <n v="786"/>
    <n v="2025"/>
    <s v="1947.pdf"/>
    <d v="2025-02-11T00:00:00"/>
    <m/>
    <x v="52"/>
    <x v="52"/>
    <m/>
    <m/>
    <m/>
    <m/>
    <m/>
    <m/>
    <x v="5"/>
    <x v="5"/>
    <m/>
    <m/>
    <m/>
    <m/>
    <n v="0"/>
    <s v="Ingen avgiftsbehandling"/>
    <s v="1947.pdf"/>
    <n v="8500"/>
    <s v="NOK"/>
    <n v="8500"/>
    <m/>
    <s v="8558.95"/>
  </r>
  <r>
    <n v="407"/>
    <n v="2025"/>
    <m/>
    <d v="2025-02-19T00:00:00"/>
    <m/>
    <x v="52"/>
    <x v="52"/>
    <m/>
    <m/>
    <m/>
    <m/>
    <m/>
    <m/>
    <x v="0"/>
    <x v="0"/>
    <m/>
    <m/>
    <m/>
    <m/>
    <n v="0"/>
    <s v="Ingen avgiftsbehandling"/>
    <s v="Vipps"/>
    <n v="-8558.9500000000007"/>
    <s v="NOK"/>
    <n v="-8558.9500000000007"/>
    <m/>
    <s v="0.00"/>
  </r>
  <r>
    <n v="407"/>
    <n v="2025"/>
    <m/>
    <d v="2025-02-20T00:00:00"/>
    <m/>
    <x v="52"/>
    <x v="52"/>
    <m/>
    <m/>
    <m/>
    <m/>
    <m/>
    <m/>
    <x v="0"/>
    <x v="0"/>
    <m/>
    <m/>
    <m/>
    <m/>
    <n v="0"/>
    <s v="Ingen avgiftsbehandling"/>
    <s v="Vipps"/>
    <n v="3798"/>
    <s v="NOK"/>
    <n v="3798"/>
    <m/>
    <s v="3798.00"/>
  </r>
  <r>
    <n v="918"/>
    <n v="2025"/>
    <n v="1947"/>
    <d v="2025-04-30T00:00:00"/>
    <m/>
    <x v="52"/>
    <x v="52"/>
    <n v="10031"/>
    <s v="Vipps AS"/>
    <m/>
    <m/>
    <m/>
    <m/>
    <x v="0"/>
    <x v="0"/>
    <m/>
    <m/>
    <m/>
    <m/>
    <n v="0"/>
    <s v="Ingen avgiftsbehandling"/>
    <n v="1947"/>
    <n v="982.5"/>
    <s v="NOK"/>
    <n v="982.5"/>
    <m/>
    <s v="4780.50"/>
  </r>
  <r>
    <n v="918"/>
    <n v="2025"/>
    <n v="1947"/>
    <d v="2025-05-07T00:00:00"/>
    <m/>
    <x v="52"/>
    <x v="52"/>
    <n v="10031"/>
    <s v="Vipps AS"/>
    <m/>
    <m/>
    <m/>
    <m/>
    <x v="0"/>
    <x v="0"/>
    <m/>
    <m/>
    <m/>
    <m/>
    <n v="0"/>
    <s v="Ingen avgiftsbehandling"/>
    <n v="1947"/>
    <n v="894.04"/>
    <s v="NOK"/>
    <n v="894.04"/>
    <m/>
    <s v="5674.54"/>
  </r>
  <r>
    <n v="918"/>
    <n v="2025"/>
    <n v="1947"/>
    <d v="2025-05-14T00:00:00"/>
    <m/>
    <x v="52"/>
    <x v="52"/>
    <n v="10031"/>
    <s v="Vipps AS"/>
    <m/>
    <m/>
    <m/>
    <m/>
    <x v="0"/>
    <x v="0"/>
    <m/>
    <m/>
    <m/>
    <m/>
    <n v="0"/>
    <s v="Ingen avgiftsbehandling"/>
    <n v="1947"/>
    <n v="1179.4000000000001"/>
    <s v="NOK"/>
    <n v="1179.4000000000001"/>
    <m/>
    <s v="6853.94"/>
  </r>
  <r>
    <n v="918"/>
    <n v="2025"/>
    <n v="1947"/>
    <d v="2025-05-15T00:00:00"/>
    <m/>
    <x v="52"/>
    <x v="52"/>
    <n v="10031"/>
    <s v="Vipps AS"/>
    <m/>
    <m/>
    <m/>
    <m/>
    <x v="0"/>
    <x v="0"/>
    <m/>
    <m/>
    <m/>
    <m/>
    <n v="0"/>
    <s v="Ingen avgiftsbehandling"/>
    <n v="1947"/>
    <n v="73.69"/>
    <s v="NOK"/>
    <n v="73.69"/>
    <m/>
    <s v="6927.63"/>
  </r>
  <r>
    <n v="918"/>
    <n v="2025"/>
    <n v="1947"/>
    <d v="2025-05-21T00:00:00"/>
    <m/>
    <x v="52"/>
    <x v="52"/>
    <n v="10031"/>
    <s v="Vipps AS"/>
    <m/>
    <m/>
    <m/>
    <m/>
    <x v="0"/>
    <x v="0"/>
    <m/>
    <m/>
    <m/>
    <m/>
    <n v="0"/>
    <s v="Ingen avgiftsbehandling"/>
    <n v="1947"/>
    <n v="736.9"/>
    <s v="NOK"/>
    <n v="736.9"/>
    <m/>
    <s v="7664.53"/>
  </r>
  <r>
    <n v="918"/>
    <n v="2025"/>
    <n v="1947"/>
    <d v="2025-05-22T00:00:00"/>
    <m/>
    <x v="52"/>
    <x v="52"/>
    <n v="10031"/>
    <s v="Vipps AS"/>
    <m/>
    <m/>
    <m/>
    <m/>
    <x v="0"/>
    <x v="0"/>
    <m/>
    <m/>
    <m/>
    <m/>
    <n v="0"/>
    <s v="Ingen avgiftsbehandling"/>
    <n v="1947"/>
    <n v="208.9"/>
    <s v="NOK"/>
    <n v="208.9"/>
    <m/>
    <s v="7873.43"/>
  </r>
  <r>
    <n v="1183"/>
    <n v="2025"/>
    <s v="Vipps"/>
    <d v="2025-05-28T00:00:00"/>
    <m/>
    <x v="52"/>
    <x v="52"/>
    <n v="10031"/>
    <s v="Vipps AS"/>
    <m/>
    <m/>
    <m/>
    <m/>
    <x v="0"/>
    <x v="0"/>
    <m/>
    <m/>
    <m/>
    <m/>
    <n v="0"/>
    <s v="Ingen avgiftsbehandling"/>
    <s v="Vipps"/>
    <n v="736.9"/>
    <s v="NOK"/>
    <n v="736.9"/>
    <m/>
    <s v="8610.33"/>
  </r>
  <r>
    <n v="1183"/>
    <n v="2025"/>
    <s v="Vipps"/>
    <d v="2025-06-03T00:00:00"/>
    <m/>
    <x v="52"/>
    <x v="52"/>
    <n v="10031"/>
    <s v="Vipps AS"/>
    <m/>
    <m/>
    <m/>
    <m/>
    <x v="0"/>
    <x v="0"/>
    <m/>
    <m/>
    <m/>
    <m/>
    <n v="0"/>
    <s v="Ingen avgiftsbehandling"/>
    <s v="Vipps"/>
    <n v="73.69"/>
    <s v="NOK"/>
    <n v="73.69"/>
    <m/>
    <s v="8684.02"/>
  </r>
  <r>
    <n v="1183"/>
    <n v="2025"/>
    <s v="Vipps"/>
    <d v="2025-06-04T00:00:00"/>
    <m/>
    <x v="52"/>
    <x v="52"/>
    <n v="10031"/>
    <s v="Vipps AS"/>
    <m/>
    <m/>
    <m/>
    <m/>
    <x v="0"/>
    <x v="0"/>
    <m/>
    <m/>
    <m/>
    <m/>
    <n v="0"/>
    <s v="Ingen avgiftsbehandling"/>
    <s v="Vipps"/>
    <n v="1326.41"/>
    <s v="NOK"/>
    <n v="1326.41"/>
    <m/>
    <s v="10010.43"/>
  </r>
  <r>
    <n v="1183"/>
    <n v="2025"/>
    <s v="Vipps"/>
    <d v="2025-06-05T00:00:00"/>
    <m/>
    <x v="52"/>
    <x v="52"/>
    <n v="10031"/>
    <s v="Vipps AS"/>
    <m/>
    <m/>
    <m/>
    <m/>
    <x v="0"/>
    <x v="0"/>
    <m/>
    <m/>
    <m/>
    <m/>
    <n v="0"/>
    <s v="Ingen avgiftsbehandling"/>
    <s v="Vipps"/>
    <n v="73.69"/>
    <s v="NOK"/>
    <n v="73.69"/>
    <m/>
    <s v="10084.12"/>
  </r>
  <r>
    <n v="1183"/>
    <n v="2025"/>
    <s v="Vipps"/>
    <d v="2025-06-18T00:00:00"/>
    <m/>
    <x v="52"/>
    <x v="52"/>
    <n v="10031"/>
    <s v="Vipps AS"/>
    <m/>
    <m/>
    <m/>
    <m/>
    <x v="0"/>
    <x v="0"/>
    <m/>
    <m/>
    <m/>
    <m/>
    <n v="0"/>
    <s v="Ingen avgiftsbehandling"/>
    <s v="Vipps"/>
    <n v="1326.41"/>
    <s v="NOK"/>
    <n v="1326.41"/>
    <m/>
    <s v="11410.53"/>
  </r>
  <r>
    <n v="1183"/>
    <n v="2025"/>
    <s v="Vipps"/>
    <d v="2025-06-25T00:00:00"/>
    <m/>
    <x v="52"/>
    <x v="52"/>
    <n v="10031"/>
    <s v="Vipps AS"/>
    <m/>
    <m/>
    <m/>
    <m/>
    <x v="0"/>
    <x v="0"/>
    <m/>
    <m/>
    <m/>
    <m/>
    <n v="0"/>
    <s v="Ingen avgiftsbehandling"/>
    <s v="Vipps"/>
    <n v="1400.09"/>
    <s v="NOK"/>
    <n v="1400.09"/>
    <m/>
    <s v="12810.62"/>
  </r>
  <r>
    <n v="1157"/>
    <n v="2025"/>
    <s v="Kontorregulering"/>
    <d v="2025-06-30T00:00:00"/>
    <m/>
    <x v="52"/>
    <x v="52"/>
    <m/>
    <m/>
    <m/>
    <m/>
    <m/>
    <m/>
    <x v="0"/>
    <x v="0"/>
    <m/>
    <m/>
    <m/>
    <m/>
    <n v="0"/>
    <s v="Ingen avgiftsbehandling"/>
    <s v="Kontorregulering"/>
    <n v="-10000"/>
    <s v="NOK"/>
    <n v="-10000"/>
    <m/>
    <s v="2810.62"/>
  </r>
  <r>
    <n v="1307"/>
    <n v="2025"/>
    <m/>
    <d v="2025-06-30T00:00:00"/>
    <m/>
    <x v="52"/>
    <x v="52"/>
    <m/>
    <m/>
    <m/>
    <m/>
    <m/>
    <m/>
    <x v="4"/>
    <x v="4"/>
    <m/>
    <m/>
    <m/>
    <m/>
    <n v="0"/>
    <s v="Ingen avgiftsbehandling"/>
    <m/>
    <n v="-0.97"/>
    <s v="NOK"/>
    <n v="-0.97"/>
    <m/>
    <s v="2809.65"/>
  </r>
  <r>
    <n v="1159"/>
    <n v="2025"/>
    <s v="Kontoregulering juli 1923"/>
    <d v="2025-07-31T00:00:00"/>
    <m/>
    <x v="52"/>
    <x v="52"/>
    <m/>
    <m/>
    <m/>
    <m/>
    <m/>
    <m/>
    <x v="0"/>
    <x v="0"/>
    <m/>
    <m/>
    <m/>
    <m/>
    <n v="0"/>
    <s v="Ingen avgiftsbehandling"/>
    <s v="Kontoregulering juli 1923"/>
    <n v="-2809.65"/>
    <s v="NOK"/>
    <n v="-2809.65"/>
    <m/>
    <s v="0.00"/>
  </r>
  <r>
    <n v="1343"/>
    <n v="2025"/>
    <s v="Vipps"/>
    <d v="2025-08-07T00:00:00"/>
    <m/>
    <x v="52"/>
    <x v="52"/>
    <n v="10031"/>
    <s v="Vipps AS"/>
    <m/>
    <m/>
    <m/>
    <m/>
    <x v="0"/>
    <x v="0"/>
    <m/>
    <m/>
    <m/>
    <m/>
    <n v="0"/>
    <s v="Ingen avgiftsbehandling"/>
    <s v="Vipps"/>
    <n v="663.19"/>
    <s v="NOK"/>
    <n v="663.19"/>
    <m/>
    <s v="663.19"/>
  </r>
  <r>
    <n v="1343"/>
    <n v="2025"/>
    <s v="Vipps"/>
    <d v="2025-08-08T00:00:00"/>
    <m/>
    <x v="52"/>
    <x v="52"/>
    <n v="10031"/>
    <s v="Vipps AS"/>
    <m/>
    <m/>
    <m/>
    <m/>
    <x v="0"/>
    <x v="0"/>
    <m/>
    <m/>
    <m/>
    <m/>
    <n v="0"/>
    <s v="Ingen avgiftsbehandling"/>
    <s v="Vipps"/>
    <n v="957.94"/>
    <s v="NOK"/>
    <n v="957.94"/>
    <m/>
    <s v="1621.13"/>
  </r>
  <r>
    <n v="1343"/>
    <n v="2025"/>
    <s v="Vipps"/>
    <d v="2025-08-11T00:00:00"/>
    <m/>
    <x v="52"/>
    <x v="52"/>
    <n v="10031"/>
    <s v="Vipps AS"/>
    <m/>
    <m/>
    <m/>
    <m/>
    <x v="0"/>
    <x v="0"/>
    <m/>
    <m/>
    <m/>
    <m/>
    <n v="0"/>
    <s v="Ingen avgiftsbehandling"/>
    <s v="Vipps"/>
    <n v="1179"/>
    <s v="NOK"/>
    <n v="1179"/>
    <m/>
    <s v="2800.13"/>
  </r>
  <r>
    <n v="1343"/>
    <n v="2025"/>
    <s v="Vipps"/>
    <d v="2025-08-12T00:00:00"/>
    <m/>
    <x v="52"/>
    <x v="52"/>
    <n v="10031"/>
    <s v="Vipps AS"/>
    <m/>
    <m/>
    <m/>
    <m/>
    <x v="0"/>
    <x v="0"/>
    <m/>
    <m/>
    <m/>
    <m/>
    <n v="0"/>
    <s v="Ingen avgiftsbehandling"/>
    <s v="Vipps"/>
    <n v="294.75"/>
    <s v="NOK"/>
    <n v="294.75"/>
    <m/>
    <s v="3094.88"/>
  </r>
  <r>
    <n v="1343"/>
    <n v="2025"/>
    <s v="Vipps"/>
    <d v="2025-08-13T00:00:00"/>
    <m/>
    <x v="52"/>
    <x v="52"/>
    <n v="10031"/>
    <s v="Vipps AS"/>
    <m/>
    <m/>
    <m/>
    <m/>
    <x v="0"/>
    <x v="0"/>
    <m/>
    <m/>
    <m/>
    <m/>
    <n v="0"/>
    <s v="Ingen avgiftsbehandling"/>
    <s v="Vipps"/>
    <n v="98.25"/>
    <s v="NOK"/>
    <n v="98.25"/>
    <m/>
    <s v="3193.13"/>
  </r>
  <r>
    <m/>
    <m/>
    <m/>
    <d v="2025-01-01T00:00:00"/>
    <m/>
    <x v="53"/>
    <x v="53"/>
    <m/>
    <m/>
    <m/>
    <m/>
    <m/>
    <m/>
    <x v="0"/>
    <x v="0"/>
    <m/>
    <m/>
    <m/>
    <m/>
    <m/>
    <m/>
    <s v="Inngående saldo"/>
    <n v="2327.1799999999998"/>
    <m/>
    <m/>
    <m/>
    <s v="2327.18"/>
  </r>
  <r>
    <n v="262"/>
    <n v="2025"/>
    <s v="Vipps"/>
    <d v="2025-02-04T00:00:00"/>
    <m/>
    <x v="53"/>
    <x v="53"/>
    <n v="10031"/>
    <s v="Vipps AS"/>
    <m/>
    <m/>
    <m/>
    <m/>
    <x v="0"/>
    <x v="0"/>
    <m/>
    <m/>
    <m/>
    <m/>
    <n v="0"/>
    <s v="Ingen avgiftsbehandling"/>
    <s v="Vipps"/>
    <n v="49.12"/>
    <s v="NOK"/>
    <n v="49.12"/>
    <m/>
    <s v="2376.30"/>
  </r>
  <r>
    <n v="783"/>
    <n v="2025"/>
    <s v="haugen gruppen.pdf"/>
    <d v="2025-03-18T00:00:00"/>
    <m/>
    <x v="53"/>
    <x v="53"/>
    <m/>
    <m/>
    <m/>
    <m/>
    <m/>
    <m/>
    <x v="5"/>
    <x v="5"/>
    <m/>
    <m/>
    <m/>
    <m/>
    <n v="0"/>
    <s v="Ingen avgiftsbehandling"/>
    <s v="haugen gruppen.pdf"/>
    <n v="10000"/>
    <s v="NOK"/>
    <n v="10000"/>
    <m/>
    <s v="12376.30"/>
  </r>
  <r>
    <n v="919"/>
    <n v="2025"/>
    <n v="1948"/>
    <d v="2025-05-07T00:00:00"/>
    <m/>
    <x v="53"/>
    <x v="53"/>
    <m/>
    <m/>
    <n v="20352"/>
    <s v="Frisk Asker hockey"/>
    <m/>
    <m/>
    <x v="0"/>
    <x v="0"/>
    <m/>
    <m/>
    <m/>
    <m/>
    <n v="0"/>
    <s v="Ingen avgiftsbehandling"/>
    <n v="1948"/>
    <n v="-200"/>
    <s v="NOK"/>
    <n v="-200"/>
    <m/>
    <s v="12176.30"/>
  </r>
  <r>
    <n v="1398"/>
    <n v="2025"/>
    <s v="59998ddb-cc27-4501-a187-63777373f359.pdf"/>
    <d v="2025-08-20T00:00:00"/>
    <m/>
    <x v="53"/>
    <x v="53"/>
    <m/>
    <m/>
    <m/>
    <m/>
    <m/>
    <m/>
    <x v="5"/>
    <x v="5"/>
    <m/>
    <m/>
    <m/>
    <m/>
    <n v="0"/>
    <s v="Ingen avgiftsbehandling"/>
    <s v="59998ddb-cc27-4501-a187-63777373f359.pdf"/>
    <n v="190"/>
    <s v="NOK"/>
    <n v="190"/>
    <m/>
    <s v="12366.30"/>
  </r>
  <r>
    <n v="1786"/>
    <n v="2025"/>
    <n v="1948"/>
    <d v="2025-09-29T00:00:00"/>
    <m/>
    <x v="53"/>
    <x v="53"/>
    <m/>
    <m/>
    <n v="20541"/>
    <s v="Siri Winther"/>
    <m/>
    <m/>
    <x v="0"/>
    <x v="0"/>
    <m/>
    <m/>
    <m/>
    <m/>
    <n v="0"/>
    <s v="Ingen avgiftsbehandling"/>
    <n v="1948"/>
    <n v="-850"/>
    <s v="NOK"/>
    <n v="-850"/>
    <m/>
    <s v="11516.30"/>
  </r>
  <r>
    <n v="2134"/>
    <n v="2025"/>
    <m/>
    <d v="2025-11-11T00:00:00"/>
    <m/>
    <x v="53"/>
    <x v="53"/>
    <m/>
    <m/>
    <n v="20570"/>
    <s v="Daniel Ebrima Barry"/>
    <m/>
    <m/>
    <x v="0"/>
    <x v="0"/>
    <m/>
    <m/>
    <m/>
    <m/>
    <n v="0"/>
    <s v="Ingen avgiftsbehandling"/>
    <m/>
    <n v="-2153.69"/>
    <s v="NOK"/>
    <n v="-2153.69"/>
    <m/>
    <s v="9362.61"/>
  </r>
  <r>
    <n v="2134"/>
    <n v="2025"/>
    <m/>
    <d v="2025-11-11T00:00:00"/>
    <m/>
    <x v="53"/>
    <x v="53"/>
    <m/>
    <m/>
    <n v="20569"/>
    <s v="Øystein Åsheim Alnes"/>
    <m/>
    <m/>
    <x v="0"/>
    <x v="0"/>
    <m/>
    <m/>
    <m/>
    <m/>
    <n v="0"/>
    <s v="Ingen avgiftsbehandling"/>
    <m/>
    <n v="-4096"/>
    <s v="NOK"/>
    <n v="-4096"/>
    <m/>
    <s v="5266.61"/>
  </r>
  <r>
    <n v="2163"/>
    <n v="2025"/>
    <s v="Innbetalinger 10.11-13.11.2025"/>
    <d v="2025-11-13T00:00:00"/>
    <m/>
    <x v="53"/>
    <x v="53"/>
    <m/>
    <m/>
    <m/>
    <m/>
    <m/>
    <m/>
    <x v="5"/>
    <x v="5"/>
    <m/>
    <m/>
    <m/>
    <m/>
    <n v="0"/>
    <s v="Ingen avgiftsbehandling"/>
    <s v="Innbetalinger 10.11-13.11.2025"/>
    <n v="16866"/>
    <s v="NOK"/>
    <n v="16866"/>
    <m/>
    <s v="22132.61"/>
  </r>
  <r>
    <n v="2205"/>
    <n v="2025"/>
    <s v="Dugnader.pdf"/>
    <d v="2025-11-17T00:00:00"/>
    <m/>
    <x v="53"/>
    <x v="53"/>
    <m/>
    <m/>
    <m/>
    <m/>
    <m/>
    <m/>
    <x v="5"/>
    <x v="5"/>
    <m/>
    <m/>
    <m/>
    <m/>
    <n v="0"/>
    <s v="Ingen avgiftsbehandling"/>
    <s v="Dugnader.pdf"/>
    <n v="5490"/>
    <s v="NOK"/>
    <n v="5490"/>
    <m/>
    <s v="27622.61"/>
  </r>
  <r>
    <n v="2205"/>
    <n v="2025"/>
    <s v="Dugnader.pdf"/>
    <d v="2025-11-17T00:00:00"/>
    <m/>
    <x v="53"/>
    <x v="53"/>
    <m/>
    <m/>
    <m/>
    <m/>
    <m/>
    <m/>
    <x v="5"/>
    <x v="5"/>
    <m/>
    <m/>
    <m/>
    <m/>
    <n v="0"/>
    <s v="Ingen avgiftsbehandling"/>
    <s v="Dugnader.pdf"/>
    <n v="540"/>
    <s v="NOK"/>
    <n v="540"/>
    <m/>
    <s v="28162.61"/>
  </r>
  <r>
    <n v="2205"/>
    <n v="2025"/>
    <s v="Dugnader.pdf"/>
    <d v="2025-11-17T00:00:00"/>
    <m/>
    <x v="53"/>
    <x v="53"/>
    <m/>
    <m/>
    <m/>
    <m/>
    <m/>
    <m/>
    <x v="5"/>
    <x v="5"/>
    <m/>
    <m/>
    <m/>
    <m/>
    <n v="0"/>
    <s v="Ingen avgiftsbehandling"/>
    <s v="Dugnader.pdf"/>
    <n v="5040"/>
    <s v="NOK"/>
    <n v="5040"/>
    <m/>
    <s v="33202.61"/>
  </r>
  <r>
    <n v="2192"/>
    <n v="2025"/>
    <m/>
    <d v="2025-11-18T00:00:00"/>
    <m/>
    <x v="53"/>
    <x v="53"/>
    <m/>
    <m/>
    <n v="20169"/>
    <s v="Jar Idrettslag"/>
    <m/>
    <m/>
    <x v="0"/>
    <x v="0"/>
    <m/>
    <m/>
    <m/>
    <m/>
    <n v="0"/>
    <s v="Ingen avgiftsbehandling"/>
    <m/>
    <n v="-2154"/>
    <s v="NOK"/>
    <n v="-2154"/>
    <m/>
    <s v="31048.61"/>
  </r>
  <r>
    <n v="2205"/>
    <n v="2025"/>
    <s v="Dugnader.pdf"/>
    <d v="2025-11-21T00:00:00"/>
    <m/>
    <x v="53"/>
    <x v="53"/>
    <m/>
    <m/>
    <m/>
    <m/>
    <m/>
    <m/>
    <x v="5"/>
    <x v="5"/>
    <m/>
    <m/>
    <m/>
    <m/>
    <n v="0"/>
    <s v="Ingen avgiftsbehandling"/>
    <s v="Dugnader.pdf"/>
    <n v="990"/>
    <s v="NOK"/>
    <n v="990"/>
    <m/>
    <s v="32038.61"/>
  </r>
  <r>
    <n v="2205"/>
    <n v="2025"/>
    <s v="Dugnader.pdf"/>
    <d v="2025-11-21T00:00:00"/>
    <m/>
    <x v="53"/>
    <x v="53"/>
    <m/>
    <m/>
    <m/>
    <m/>
    <m/>
    <m/>
    <x v="5"/>
    <x v="5"/>
    <m/>
    <m/>
    <m/>
    <m/>
    <n v="0"/>
    <s v="Ingen avgiftsbehandling"/>
    <s v="Dugnader.pdf"/>
    <n v="900"/>
    <s v="NOK"/>
    <n v="900"/>
    <m/>
    <s v="32938.61"/>
  </r>
  <r>
    <n v="2329"/>
    <n v="2025"/>
    <s v="Innbetalinger 1948"/>
    <d v="2025-11-24T00:00:00"/>
    <m/>
    <x v="53"/>
    <x v="53"/>
    <m/>
    <m/>
    <m/>
    <m/>
    <m/>
    <m/>
    <x v="5"/>
    <x v="5"/>
    <m/>
    <m/>
    <m/>
    <m/>
    <n v="0"/>
    <s v="Ingen avgiftsbehandling"/>
    <s v="Innbetalinger 1948"/>
    <n v="1080"/>
    <s v="NOK"/>
    <n v="1080"/>
    <m/>
    <s v="34018.61"/>
  </r>
  <r>
    <n v="2329"/>
    <n v="2025"/>
    <s v="Innbetalinger 1948"/>
    <d v="2025-11-24T00:00:00"/>
    <m/>
    <x v="53"/>
    <x v="53"/>
    <m/>
    <m/>
    <m/>
    <m/>
    <m/>
    <m/>
    <x v="5"/>
    <x v="5"/>
    <m/>
    <m/>
    <m/>
    <m/>
    <n v="0"/>
    <s v="Ingen avgiftsbehandling"/>
    <s v="Innbetalinger 1948"/>
    <n v="3330"/>
    <s v="NOK"/>
    <n v="3330"/>
    <m/>
    <s v="37348.61"/>
  </r>
  <r>
    <n v="2329"/>
    <n v="2025"/>
    <s v="Innbetalinger 1948"/>
    <d v="2025-11-24T00:00:00"/>
    <m/>
    <x v="53"/>
    <x v="53"/>
    <m/>
    <m/>
    <m/>
    <m/>
    <m/>
    <m/>
    <x v="5"/>
    <x v="5"/>
    <m/>
    <m/>
    <m/>
    <m/>
    <n v="0"/>
    <s v="Ingen avgiftsbehandling"/>
    <s v="Innbetalinger 1948"/>
    <n v="1260"/>
    <s v="NOK"/>
    <n v="1260"/>
    <m/>
    <s v="38608.61"/>
  </r>
  <r>
    <n v="2329"/>
    <n v="2025"/>
    <s v="Innbetalinger 1948"/>
    <d v="2025-11-24T00:00:00"/>
    <m/>
    <x v="53"/>
    <x v="53"/>
    <m/>
    <m/>
    <m/>
    <m/>
    <m/>
    <m/>
    <x v="5"/>
    <x v="5"/>
    <m/>
    <m/>
    <m/>
    <m/>
    <n v="0"/>
    <s v="Ingen avgiftsbehandling"/>
    <s v="Innbetalinger 1948"/>
    <n v="4680"/>
    <s v="NOK"/>
    <n v="4680"/>
    <m/>
    <s v="43288.61"/>
  </r>
  <r>
    <n v="2329"/>
    <n v="2025"/>
    <s v="Innbetalinger 1948"/>
    <d v="2025-11-25T00:00:00"/>
    <m/>
    <x v="53"/>
    <x v="53"/>
    <m/>
    <m/>
    <m/>
    <m/>
    <m/>
    <m/>
    <x v="5"/>
    <x v="5"/>
    <m/>
    <m/>
    <m/>
    <m/>
    <n v="0"/>
    <s v="Ingen avgiftsbehandling"/>
    <s v="Innbetalinger 1948"/>
    <n v="2250"/>
    <s v="NOK"/>
    <n v="2250"/>
    <m/>
    <s v="45538.61"/>
  </r>
  <r>
    <n v="2329"/>
    <n v="2025"/>
    <s v="Innbetalinger 1948"/>
    <d v="2025-11-28T00:00:00"/>
    <m/>
    <x v="53"/>
    <x v="53"/>
    <m/>
    <m/>
    <m/>
    <m/>
    <m/>
    <m/>
    <x v="5"/>
    <x v="5"/>
    <m/>
    <m/>
    <m/>
    <m/>
    <n v="0"/>
    <s v="Ingen avgiftsbehandling"/>
    <s v="Innbetalinger 1948"/>
    <n v="1620"/>
    <s v="NOK"/>
    <n v="1620"/>
    <m/>
    <s v="47158.61"/>
  </r>
  <r>
    <n v="2274"/>
    <n v="2025"/>
    <m/>
    <d v="2025-12-02T00:00:00"/>
    <m/>
    <x v="53"/>
    <x v="53"/>
    <m/>
    <m/>
    <m/>
    <m/>
    <m/>
    <m/>
    <x v="0"/>
    <x v="0"/>
    <m/>
    <m/>
    <m/>
    <m/>
    <n v="0"/>
    <s v="Ingen avgiftsbehandling"/>
    <m/>
    <n v="2500"/>
    <s v="NOK"/>
    <n v="2500"/>
    <m/>
    <s v="49658.61"/>
  </r>
  <r>
    <n v="2316"/>
    <n v="2025"/>
    <m/>
    <d v="2025-12-03T00:00:00"/>
    <m/>
    <x v="53"/>
    <x v="53"/>
    <m/>
    <m/>
    <n v="20569"/>
    <s v="Øystein Åsheim Alnes"/>
    <m/>
    <m/>
    <x v="0"/>
    <x v="0"/>
    <m/>
    <m/>
    <m/>
    <m/>
    <n v="0"/>
    <s v="Ingen avgiftsbehandling"/>
    <m/>
    <n v="-29500"/>
    <s v="NOK"/>
    <n v="-29500"/>
    <m/>
    <s v="20158.61"/>
  </r>
  <r>
    <n v="2329"/>
    <n v="2025"/>
    <s v="Innbetalinger 1948"/>
    <d v="2025-12-04T00:00:00"/>
    <m/>
    <x v="53"/>
    <x v="53"/>
    <m/>
    <m/>
    <m/>
    <m/>
    <m/>
    <m/>
    <x v="5"/>
    <x v="5"/>
    <m/>
    <m/>
    <m/>
    <m/>
    <n v="0"/>
    <s v="Ingen avgiftsbehandling"/>
    <s v="Innbetalinger 1948"/>
    <n v="1000"/>
    <s v="NOK"/>
    <n v="1000"/>
    <m/>
    <s v="21158.61"/>
  </r>
  <r>
    <n v="2356"/>
    <n v="2025"/>
    <m/>
    <d v="2025-12-10T00:00:00"/>
    <m/>
    <x v="53"/>
    <x v="53"/>
    <m/>
    <m/>
    <n v="20257"/>
    <s v="Nordkak AS"/>
    <m/>
    <m/>
    <x v="0"/>
    <x v="0"/>
    <m/>
    <m/>
    <m/>
    <m/>
    <n v="0"/>
    <s v="Ingen avgiftsbehandling"/>
    <m/>
    <n v="-17600"/>
    <s v="NOK"/>
    <n v="-17600"/>
    <m/>
    <s v="3558.61"/>
  </r>
  <r>
    <n v="2481"/>
    <n v="2025"/>
    <n v="1948"/>
    <d v="2025-12-17T00:00:00"/>
    <m/>
    <x v="53"/>
    <x v="53"/>
    <m/>
    <m/>
    <m/>
    <m/>
    <m/>
    <m/>
    <x v="5"/>
    <x v="5"/>
    <m/>
    <m/>
    <m/>
    <m/>
    <n v="0"/>
    <s v="Ingen avgiftsbehandling"/>
    <n v="1948"/>
    <n v="450"/>
    <s v="NOK"/>
    <n v="450"/>
    <m/>
    <s v="4008.61"/>
  </r>
  <r>
    <m/>
    <m/>
    <m/>
    <d v="2025-01-01T00:00:00"/>
    <m/>
    <x v="54"/>
    <x v="54"/>
    <m/>
    <m/>
    <m/>
    <m/>
    <m/>
    <m/>
    <x v="0"/>
    <x v="0"/>
    <m/>
    <m/>
    <m/>
    <m/>
    <m/>
    <m/>
    <s v="Inngående saldo"/>
    <n v="7045.49"/>
    <m/>
    <m/>
    <m/>
    <s v="7045.49"/>
  </r>
  <r>
    <n v="625"/>
    <n v="2025"/>
    <s v="1.pdf"/>
    <d v="2025-01-07T00:00:00"/>
    <m/>
    <x v="54"/>
    <x v="54"/>
    <m/>
    <m/>
    <m/>
    <m/>
    <m/>
    <m/>
    <x v="5"/>
    <x v="5"/>
    <m/>
    <m/>
    <m/>
    <m/>
    <n v="0"/>
    <s v="Ingen avgiftsbehandling"/>
    <s v="1.pdf"/>
    <n v="200"/>
    <s v="NOK"/>
    <n v="200"/>
    <m/>
    <s v="7245.49"/>
  </r>
  <r>
    <n v="625"/>
    <n v="2025"/>
    <s v="1.pdf"/>
    <d v="2025-01-07T00:00:00"/>
    <m/>
    <x v="54"/>
    <x v="54"/>
    <m/>
    <m/>
    <m/>
    <m/>
    <m/>
    <m/>
    <x v="5"/>
    <x v="5"/>
    <m/>
    <m/>
    <m/>
    <m/>
    <n v="0"/>
    <s v="Ingen avgiftsbehandling"/>
    <s v="1.pdf"/>
    <n v="200"/>
    <s v="NOK"/>
    <n v="200"/>
    <m/>
    <s v="7445.49"/>
  </r>
  <r>
    <n v="625"/>
    <n v="2025"/>
    <s v="1.pdf"/>
    <d v="2025-01-08T00:00:00"/>
    <m/>
    <x v="54"/>
    <x v="54"/>
    <m/>
    <m/>
    <m/>
    <m/>
    <m/>
    <m/>
    <x v="5"/>
    <x v="5"/>
    <m/>
    <m/>
    <m/>
    <m/>
    <n v="0"/>
    <s v="Ingen avgiftsbehandling"/>
    <s v="1.pdf"/>
    <n v="200"/>
    <s v="NOK"/>
    <n v="200"/>
    <m/>
    <s v="7645.49"/>
  </r>
  <r>
    <n v="625"/>
    <n v="2025"/>
    <s v="1.pdf"/>
    <d v="2025-01-13T00:00:00"/>
    <m/>
    <x v="54"/>
    <x v="54"/>
    <m/>
    <m/>
    <m/>
    <m/>
    <m/>
    <m/>
    <x v="5"/>
    <x v="5"/>
    <m/>
    <m/>
    <m/>
    <m/>
    <n v="0"/>
    <s v="Ingen avgiftsbehandling"/>
    <s v="1.pdf"/>
    <n v="200"/>
    <s v="NOK"/>
    <n v="200"/>
    <m/>
    <s v="7845.49"/>
  </r>
  <r>
    <n v="594"/>
    <n v="2025"/>
    <n v="1949"/>
    <d v="2025-04-10T00:00:00"/>
    <m/>
    <x v="54"/>
    <x v="54"/>
    <m/>
    <m/>
    <n v="20432"/>
    <s v="Ullensaker Issportklubb"/>
    <m/>
    <m/>
    <x v="0"/>
    <x v="0"/>
    <m/>
    <m/>
    <m/>
    <m/>
    <n v="0"/>
    <s v="Ingen avgiftsbehandling"/>
    <n v="1949"/>
    <n v="-5000"/>
    <s v="NOK"/>
    <n v="-5000"/>
    <m/>
    <s v="2845.49"/>
  </r>
  <r>
    <n v="920"/>
    <n v="2025"/>
    <n v="1949"/>
    <d v="2025-05-06T00:00:00"/>
    <m/>
    <x v="54"/>
    <x v="54"/>
    <m/>
    <m/>
    <m/>
    <m/>
    <m/>
    <m/>
    <x v="0"/>
    <x v="0"/>
    <m/>
    <m/>
    <m/>
    <m/>
    <n v="0"/>
    <s v="Ingen avgiftsbehandling"/>
    <n v="1949"/>
    <n v="-1071"/>
    <s v="NOK"/>
    <n v="-1071"/>
    <m/>
    <s v="1774.49"/>
  </r>
  <r>
    <n v="1399"/>
    <n v="2025"/>
    <s v="f4fa6fdd-7878-462b-b0b4-0a35eb9b5979.pdf"/>
    <d v="2025-08-20T00:00:00"/>
    <m/>
    <x v="54"/>
    <x v="54"/>
    <m/>
    <m/>
    <m/>
    <m/>
    <m/>
    <m/>
    <x v="5"/>
    <x v="5"/>
    <m/>
    <m/>
    <m/>
    <m/>
    <n v="0"/>
    <s v="Ingen avgiftsbehandling"/>
    <s v="f4fa6fdd-7878-462b-b0b4-0a35eb9b5979.pdf"/>
    <n v="54"/>
    <s v="NOK"/>
    <n v="54"/>
    <m/>
    <s v="1828.49"/>
  </r>
  <r>
    <n v="1864"/>
    <n v="2025"/>
    <m/>
    <d v="2025-10-02T00:00:00"/>
    <m/>
    <x v="54"/>
    <x v="54"/>
    <n v="10031"/>
    <s v="Vipps AS"/>
    <m/>
    <m/>
    <m/>
    <m/>
    <x v="0"/>
    <x v="0"/>
    <m/>
    <m/>
    <m/>
    <m/>
    <n v="0"/>
    <s v="Ingen avgiftsbehandling"/>
    <m/>
    <n v="98.25"/>
    <s v="NOK"/>
    <n v="98.25"/>
    <m/>
    <s v="1926.74"/>
  </r>
  <r>
    <n v="1864"/>
    <n v="2025"/>
    <m/>
    <d v="2025-10-02T00:00:00"/>
    <m/>
    <x v="54"/>
    <x v="54"/>
    <m/>
    <m/>
    <n v="20005"/>
    <s v="Norges Ishockeyforbund"/>
    <m/>
    <m/>
    <x v="0"/>
    <x v="0"/>
    <m/>
    <m/>
    <m/>
    <m/>
    <n v="0"/>
    <s v="Ingen avgiftsbehandling"/>
    <m/>
    <n v="-1000"/>
    <s v="NOK"/>
    <n v="-1000"/>
    <m/>
    <s v="926.74"/>
  </r>
  <r>
    <n v="2102"/>
    <n v="2025"/>
    <m/>
    <d v="2025-11-06T00:00:00"/>
    <m/>
    <x v="54"/>
    <x v="54"/>
    <m/>
    <m/>
    <m/>
    <m/>
    <m/>
    <m/>
    <x v="0"/>
    <x v="0"/>
    <m/>
    <m/>
    <m/>
    <m/>
    <n v="0"/>
    <s v="Ingen avgiftsbehandling"/>
    <s v="IO"/>
    <n v="-500"/>
    <s v="NOK"/>
    <n v="-500"/>
    <m/>
    <s v="426.74"/>
  </r>
  <r>
    <m/>
    <m/>
    <m/>
    <d v="2025-01-01T00:00:00"/>
    <m/>
    <x v="55"/>
    <x v="55"/>
    <m/>
    <m/>
    <m/>
    <m/>
    <m/>
    <m/>
    <x v="0"/>
    <x v="0"/>
    <m/>
    <m/>
    <m/>
    <m/>
    <m/>
    <m/>
    <s v="Inngående saldo"/>
    <n v="113263"/>
    <m/>
    <m/>
    <m/>
    <s v="113263.00"/>
  </r>
  <r>
    <n v="500041"/>
    <n v="2025"/>
    <s v="Direkte betaling med ekstern ID TR432749957 er gjennomført og bokført."/>
    <d v="2025-01-02T00:00:00"/>
    <m/>
    <x v="55"/>
    <x v="55"/>
    <m/>
    <m/>
    <m/>
    <m/>
    <m/>
    <m/>
    <x v="0"/>
    <x v="0"/>
    <m/>
    <m/>
    <m/>
    <m/>
    <n v="0"/>
    <s v="Ingen avgiftsbehandling"/>
    <s v="Betaling: Lønnsbilag 1-2025"/>
    <n v="4166"/>
    <s v="NOK"/>
    <n v="4166"/>
    <m/>
    <s v="117429.00"/>
  </r>
  <r>
    <n v="500089"/>
    <n v="2025"/>
    <s v="Direkte betaling med ekstern ID TR438866601 er gjennomført og bokført."/>
    <d v="2025-01-22T00:00:00"/>
    <m/>
    <x v="55"/>
    <x v="55"/>
    <m/>
    <m/>
    <m/>
    <m/>
    <m/>
    <m/>
    <x v="0"/>
    <x v="0"/>
    <m/>
    <m/>
    <m/>
    <m/>
    <n v="0"/>
    <s v="Ingen avgiftsbehandling"/>
    <s v="Betaling: Lønnsbilag 3-2025"/>
    <n v="72213"/>
    <s v="NOK"/>
    <n v="72213"/>
    <m/>
    <s v="189642.00"/>
  </r>
  <r>
    <n v="500090"/>
    <n v="2025"/>
    <s v="Direkte betaling med ekstern ID TR432749994 er gjennomført og bokført."/>
    <d v="2025-01-22T00:00:00"/>
    <m/>
    <x v="55"/>
    <x v="55"/>
    <m/>
    <m/>
    <m/>
    <m/>
    <m/>
    <m/>
    <x v="0"/>
    <x v="0"/>
    <m/>
    <m/>
    <m/>
    <m/>
    <n v="0"/>
    <s v="Ingen avgiftsbehandling"/>
    <s v="Betaling: Terminoppgave november-desember 2024"/>
    <n v="-134923"/>
    <s v="NOK"/>
    <n v="-134923"/>
    <m/>
    <s v="54719.00"/>
  </r>
  <r>
    <n v="65"/>
    <n v="2025"/>
    <m/>
    <d v="2025-01-22T00:00:00"/>
    <m/>
    <x v="55"/>
    <x v="55"/>
    <m/>
    <m/>
    <m/>
    <m/>
    <m/>
    <m/>
    <x v="0"/>
    <x v="0"/>
    <m/>
    <m/>
    <m/>
    <m/>
    <n v="0"/>
    <s v="Ingen avgiftsbehandling"/>
    <m/>
    <n v="17494"/>
    <s v="NOK"/>
    <n v="17494"/>
    <m/>
    <s v="72213.00"/>
  </r>
  <r>
    <n v="500177"/>
    <n v="2025"/>
    <s v="Direkte betaling med ekstern ID TR441278117 er gjennomført og bokført."/>
    <d v="2025-02-03T00:00:00"/>
    <m/>
    <x v="55"/>
    <x v="55"/>
    <m/>
    <m/>
    <m/>
    <m/>
    <m/>
    <m/>
    <x v="0"/>
    <x v="0"/>
    <m/>
    <m/>
    <m/>
    <m/>
    <n v="0"/>
    <s v="Ingen avgiftsbehandling"/>
    <s v="Betaling: Lønnsbilag 7-2025"/>
    <n v="68719"/>
    <s v="NOK"/>
    <n v="68719"/>
    <m/>
    <s v="140932.00"/>
  </r>
  <r>
    <n v="500178"/>
    <n v="2025"/>
    <s v="Direkte betaling med ekstern ID TR441278118 er gjennomført og bokført."/>
    <d v="2025-02-03T00:00:00"/>
    <m/>
    <x v="55"/>
    <x v="55"/>
    <m/>
    <m/>
    <m/>
    <m/>
    <m/>
    <m/>
    <x v="0"/>
    <x v="0"/>
    <m/>
    <m/>
    <m/>
    <m/>
    <n v="0"/>
    <s v="Ingen avgiftsbehandling"/>
    <s v="Betaling: Lønnsbilag 7-2025"/>
    <n v="4166"/>
    <s v="NOK"/>
    <n v="4166"/>
    <m/>
    <s v="145098.00"/>
  </r>
  <r>
    <n v="500186"/>
    <n v="2025"/>
    <s v="Direkte betaling med ekstern ID TR441580399 er gjennomført og bokført."/>
    <d v="2025-02-04T00:00:00"/>
    <m/>
    <x v="55"/>
    <x v="55"/>
    <m/>
    <m/>
    <m/>
    <m/>
    <m/>
    <m/>
    <x v="0"/>
    <x v="0"/>
    <m/>
    <m/>
    <m/>
    <m/>
    <n v="0"/>
    <s v="Ingen avgiftsbehandling"/>
    <s v="Betaling: Lønnsbilag 8-2025"/>
    <n v="564"/>
    <s v="NOK"/>
    <n v="564"/>
    <m/>
    <s v="145662.00"/>
  </r>
  <r>
    <n v="500328"/>
    <n v="2025"/>
    <s v="Direkte betaling med ekstern ID TR449157255 er gjennomført og bokført."/>
    <d v="2025-03-03T00:00:00"/>
    <m/>
    <x v="55"/>
    <x v="55"/>
    <m/>
    <m/>
    <m/>
    <m/>
    <m/>
    <m/>
    <x v="0"/>
    <x v="0"/>
    <m/>
    <m/>
    <m/>
    <m/>
    <n v="0"/>
    <s v="Ingen avgiftsbehandling"/>
    <s v="Betaling: Lønnsbilag 10-2025"/>
    <n v="80515"/>
    <s v="NOK"/>
    <n v="80515"/>
    <m/>
    <s v="226177.00"/>
  </r>
  <r>
    <n v="500363"/>
    <n v="2025"/>
    <s v="Direkte betaling med ekstern ID TR449157938 er gjennomført og bokført."/>
    <d v="2025-03-17T00:00:00"/>
    <m/>
    <x v="55"/>
    <x v="55"/>
    <m/>
    <m/>
    <m/>
    <m/>
    <m/>
    <m/>
    <x v="0"/>
    <x v="0"/>
    <m/>
    <m/>
    <m/>
    <m/>
    <n v="0"/>
    <s v="Ingen avgiftsbehandling"/>
    <s v="Betaling: Terminoppgave januar-februar 2025"/>
    <n v="-141496"/>
    <s v="NOK"/>
    <n v="-141496"/>
    <m/>
    <s v="84681.00"/>
  </r>
  <r>
    <n v="500375"/>
    <n v="2025"/>
    <s v="Direkte betaling med ekstern ID TR454913605 er gjennomført og bokført."/>
    <d v="2025-03-20T00:00:00"/>
    <m/>
    <x v="55"/>
    <x v="55"/>
    <m/>
    <m/>
    <m/>
    <m/>
    <m/>
    <m/>
    <x v="0"/>
    <x v="0"/>
    <m/>
    <m/>
    <m/>
    <m/>
    <n v="0"/>
    <s v="Ingen avgiftsbehandling"/>
    <s v="Betaling: Terminoppgave januar-februar 2025"/>
    <n v="-8332"/>
    <s v="NOK"/>
    <n v="-8332"/>
    <m/>
    <s v="76349.00"/>
  </r>
  <r>
    <n v="500453"/>
    <n v="2025"/>
    <s v="Direkte betaling med ekstern ID TR458090018 er gjennomført og bokført."/>
    <d v="2025-04-01T00:00:00"/>
    <m/>
    <x v="55"/>
    <x v="55"/>
    <m/>
    <m/>
    <m/>
    <m/>
    <m/>
    <m/>
    <x v="0"/>
    <x v="0"/>
    <m/>
    <m/>
    <m/>
    <m/>
    <n v="0"/>
    <s v="Ingen avgiftsbehandling"/>
    <s v="Betaling: Lønnsbilag 11-2025"/>
    <n v="76746"/>
    <s v="NOK"/>
    <n v="76746"/>
    <m/>
    <s v="153095.00"/>
  </r>
  <r>
    <n v="500531"/>
    <n v="2025"/>
    <s v="Direkte betaling med ekstern ID TR466640374 er gjennomført og bokført."/>
    <d v="2025-05-02T00:00:00"/>
    <m/>
    <x v="55"/>
    <x v="55"/>
    <m/>
    <m/>
    <m/>
    <m/>
    <m/>
    <m/>
    <x v="0"/>
    <x v="0"/>
    <m/>
    <m/>
    <m/>
    <m/>
    <n v="0"/>
    <s v="Ingen avgiftsbehandling"/>
    <s v="Betaling: Lønnsbilag 12-2025"/>
    <n v="77185"/>
    <s v="NOK"/>
    <n v="77185"/>
    <m/>
    <s v="230280.00"/>
  </r>
  <r>
    <n v="921"/>
    <n v="2025"/>
    <n v="1950"/>
    <d v="2025-05-02T00:00:00"/>
    <m/>
    <x v="55"/>
    <x v="55"/>
    <m/>
    <m/>
    <m/>
    <m/>
    <m/>
    <m/>
    <x v="0"/>
    <x v="0"/>
    <m/>
    <m/>
    <m/>
    <m/>
    <n v="0"/>
    <s v="Ingen avgiftsbehandling"/>
    <n v="1950"/>
    <n v="4167"/>
    <s v="NOK"/>
    <n v="4167"/>
    <m/>
    <s v="234447.00"/>
  </r>
  <r>
    <n v="500616"/>
    <n v="2025"/>
    <s v="Direkte betaling med ekstern ID TR466639944 er gjennomført og bokført."/>
    <d v="2025-05-15T00:00:00"/>
    <m/>
    <x v="55"/>
    <x v="55"/>
    <m/>
    <m/>
    <m/>
    <m/>
    <m/>
    <m/>
    <x v="0"/>
    <x v="0"/>
    <m/>
    <m/>
    <m/>
    <m/>
    <n v="0"/>
    <s v="Ingen avgiftsbehandling"/>
    <s v="Betaling: Terminoppgave mars-april 2025"/>
    <n v="-76746"/>
    <s v="NOK"/>
    <n v="-76746"/>
    <m/>
    <s v="157701.00"/>
  </r>
  <r>
    <n v="500617"/>
    <n v="2025"/>
    <s v="Direkte betaling med ekstern ID TR466821575 er gjennomført og bokført."/>
    <d v="2025-05-15T00:00:00"/>
    <m/>
    <x v="55"/>
    <x v="55"/>
    <m/>
    <m/>
    <m/>
    <m/>
    <m/>
    <m/>
    <x v="0"/>
    <x v="0"/>
    <m/>
    <m/>
    <m/>
    <m/>
    <n v="0"/>
    <s v="Ingen avgiftsbehandling"/>
    <s v="Betaling: Terminoppgave mars-april 2025"/>
    <n v="-80515"/>
    <s v="NOK"/>
    <n v="-80515"/>
    <m/>
    <s v="77186.00"/>
  </r>
  <r>
    <n v="500739"/>
    <n v="2025"/>
    <s v="Direkte betaling med ekstern ID TR475307905 er gjennomført og bokført."/>
    <d v="2025-06-02T00:00:00"/>
    <m/>
    <x v="55"/>
    <x v="55"/>
    <m/>
    <m/>
    <m/>
    <m/>
    <m/>
    <m/>
    <x v="0"/>
    <x v="0"/>
    <m/>
    <m/>
    <m/>
    <m/>
    <n v="0"/>
    <s v="Ingen avgiftsbehandling"/>
    <s v="Betaling: Lønnsbilag 15-2025"/>
    <n v="7608"/>
    <s v="NOK"/>
    <n v="7608"/>
    <m/>
    <s v="84794.00"/>
  </r>
  <r>
    <n v="500742"/>
    <n v="2025"/>
    <s v="Direkte betaling med ekstern ID TR475548800 er gjennomført og bokført."/>
    <d v="2025-06-03T00:00:00"/>
    <m/>
    <x v="55"/>
    <x v="55"/>
    <m/>
    <m/>
    <m/>
    <m/>
    <m/>
    <m/>
    <x v="0"/>
    <x v="0"/>
    <m/>
    <m/>
    <m/>
    <m/>
    <n v="0"/>
    <s v="Ingen avgiftsbehandling"/>
    <s v="Betaling: Lønnsbilag 16-2025"/>
    <n v="18210"/>
    <s v="NOK"/>
    <n v="18210"/>
    <m/>
    <s v="103004.00"/>
  </r>
  <r>
    <n v="500778"/>
    <n v="2025"/>
    <s v="Direkte betaling med ekstern ID TR479590922 er gjennomført og bokført."/>
    <d v="2025-06-16T00:00:00"/>
    <m/>
    <x v="55"/>
    <x v="55"/>
    <m/>
    <m/>
    <m/>
    <m/>
    <m/>
    <m/>
    <x v="0"/>
    <x v="0"/>
    <m/>
    <m/>
    <m/>
    <m/>
    <n v="0"/>
    <s v="Ingen avgiftsbehandling"/>
    <s v="Betaling: Lønnsbilag 17-2025"/>
    <n v="77455"/>
    <s v="NOK"/>
    <n v="77455"/>
    <m/>
    <s v="180459.00"/>
  </r>
  <r>
    <n v="500820"/>
    <n v="2025"/>
    <s v="Direkte betaling med ekstern ID TR484560545 er gjennomført og bokført."/>
    <d v="2025-07-02T00:00:00"/>
    <m/>
    <x v="55"/>
    <x v="55"/>
    <m/>
    <m/>
    <m/>
    <m/>
    <m/>
    <m/>
    <x v="0"/>
    <x v="0"/>
    <m/>
    <m/>
    <m/>
    <m/>
    <n v="0"/>
    <s v="Ingen avgiftsbehandling"/>
    <s v="Betaling: Lønnsbilag 18-2025"/>
    <n v="66731"/>
    <s v="NOK"/>
    <n v="66731"/>
    <m/>
    <s v="247190.00"/>
  </r>
  <r>
    <n v="500867"/>
    <n v="2025"/>
    <s v="Direkte betaling med ekstern ID TR481845897 er gjennomført og bokført."/>
    <d v="2025-07-15T00:00:00"/>
    <m/>
    <x v="55"/>
    <x v="55"/>
    <m/>
    <m/>
    <m/>
    <m/>
    <m/>
    <m/>
    <x v="0"/>
    <x v="0"/>
    <m/>
    <m/>
    <m/>
    <m/>
    <n v="0"/>
    <s v="Ingen avgiftsbehandling"/>
    <s v="Betaling: Terminoppgave mai-juni 2025"/>
    <n v="-180458"/>
    <s v="NOK"/>
    <n v="-180458"/>
    <m/>
    <s v="66732.00"/>
  </r>
  <r>
    <n v="500896"/>
    <n v="2025"/>
    <s v="Direkte betaling med ekstern ID TR493007506 er gjennomført og bokført."/>
    <d v="2025-08-04T00:00:00"/>
    <m/>
    <x v="55"/>
    <x v="55"/>
    <m/>
    <m/>
    <m/>
    <m/>
    <m/>
    <m/>
    <x v="0"/>
    <x v="0"/>
    <m/>
    <m/>
    <m/>
    <m/>
    <n v="0"/>
    <s v="Ingen avgiftsbehandling"/>
    <s v="Betaling: Lønnsbilag 19-2025"/>
    <n v="62101"/>
    <s v="NOK"/>
    <n v="62101"/>
    <m/>
    <s v="128833.00"/>
  </r>
  <r>
    <n v="500938"/>
    <n v="2025"/>
    <s v="Direkte betaling med ekstern ID TR500271148 er gjennomført og bokført."/>
    <d v="2025-09-01T00:00:00"/>
    <m/>
    <x v="55"/>
    <x v="55"/>
    <m/>
    <m/>
    <m/>
    <m/>
    <m/>
    <m/>
    <x v="0"/>
    <x v="0"/>
    <m/>
    <m/>
    <m/>
    <m/>
    <n v="0"/>
    <s v="Ingen avgiftsbehandling"/>
    <s v="Betaling: Lønnsbilag 20-2025"/>
    <n v="67797"/>
    <s v="NOK"/>
    <n v="67797"/>
    <m/>
    <s v="196630.00"/>
  </r>
  <r>
    <n v="500962"/>
    <n v="2025"/>
    <s v="Direkte betaling med ekstern ID TR500976583 er gjennomført og bokført."/>
    <d v="2025-09-03T00:00:00"/>
    <m/>
    <x v="55"/>
    <x v="55"/>
    <m/>
    <m/>
    <m/>
    <m/>
    <m/>
    <m/>
    <x v="0"/>
    <x v="0"/>
    <m/>
    <m/>
    <m/>
    <m/>
    <n v="0"/>
    <s v="Ingen avgiftsbehandling"/>
    <s v="Betaling: Lønnsbilag 21-2025"/>
    <n v="4805"/>
    <s v="NOK"/>
    <n v="4805"/>
    <m/>
    <s v="201435.00"/>
  </r>
  <r>
    <n v="500990"/>
    <n v="2025"/>
    <s v="Direkte betaling med ekstern ID TR501469184 er gjennomført og bokført."/>
    <d v="2025-09-15T00:00:00"/>
    <m/>
    <x v="55"/>
    <x v="55"/>
    <m/>
    <m/>
    <m/>
    <m/>
    <m/>
    <m/>
    <x v="0"/>
    <x v="0"/>
    <m/>
    <m/>
    <m/>
    <m/>
    <n v="0"/>
    <s v="Ingen avgiftsbehandling"/>
    <s v="Betaling: Terminoppgave juli-august 2025"/>
    <n v="-128832"/>
    <s v="NOK"/>
    <n v="-128832"/>
    <m/>
    <s v="72603.00"/>
  </r>
  <r>
    <n v="501040"/>
    <n v="2025"/>
    <s v="Direkte betaling med ekstern ID TR509164732 er gjennomført og bokført."/>
    <d v="2025-10-01T00:00:00"/>
    <m/>
    <x v="55"/>
    <x v="55"/>
    <m/>
    <m/>
    <m/>
    <m/>
    <m/>
    <m/>
    <x v="0"/>
    <x v="0"/>
    <m/>
    <m/>
    <m/>
    <m/>
    <n v="0"/>
    <s v="Ingen avgiftsbehandling"/>
    <s v="Betaling: Lønnsbilag 22-2025"/>
    <n v="73812"/>
    <s v="NOK"/>
    <n v="73812"/>
    <m/>
    <s v="146415.00"/>
  </r>
  <r>
    <n v="501182"/>
    <n v="2025"/>
    <s v="Direkte betaling med ekstern ID TR518447010 er gjennomført og bokført."/>
    <d v="2025-11-03T00:00:00"/>
    <m/>
    <x v="55"/>
    <x v="55"/>
    <m/>
    <m/>
    <m/>
    <m/>
    <m/>
    <m/>
    <x v="0"/>
    <x v="0"/>
    <m/>
    <m/>
    <m/>
    <m/>
    <n v="0"/>
    <s v="Ingen avgiftsbehandling"/>
    <s v="Betaling: Lønnsbilag 23-2025"/>
    <n v="86077"/>
    <s v="NOK"/>
    <n v="86077"/>
    <m/>
    <s v="232492.00"/>
  </r>
  <r>
    <n v="501218"/>
    <n v="2025"/>
    <s v="Direkte betaling med ekstern ID TR519960651 er gjennomført og bokført."/>
    <d v="2025-11-17T00:00:00"/>
    <m/>
    <x v="55"/>
    <x v="55"/>
    <m/>
    <m/>
    <m/>
    <m/>
    <m/>
    <m/>
    <x v="0"/>
    <x v="0"/>
    <m/>
    <m/>
    <m/>
    <m/>
    <n v="0"/>
    <s v="Ingen avgiftsbehandling"/>
    <s v="Betaling: Terminoppgave september-oktober 2025"/>
    <n v="-146414"/>
    <s v="NOK"/>
    <n v="-146414"/>
    <m/>
    <s v="86078.00"/>
  </r>
  <r>
    <n v="501312"/>
    <n v="2025"/>
    <s v="Direkte betaling med ekstern ID TR527800885 er gjennomført og bokført."/>
    <d v="2025-12-02T00:00:00"/>
    <m/>
    <x v="55"/>
    <x v="55"/>
    <m/>
    <m/>
    <m/>
    <m/>
    <m/>
    <m/>
    <x v="0"/>
    <x v="0"/>
    <m/>
    <m/>
    <m/>
    <m/>
    <n v="0"/>
    <s v="Ingen avgiftsbehandling"/>
    <s v="Betaling: Lønnsbilag 24-2025"/>
    <n v="39911"/>
    <s v="NOK"/>
    <n v="39911"/>
    <m/>
    <s v="125989.00"/>
  </r>
  <r>
    <m/>
    <m/>
    <m/>
    <d v="2025-01-01T00:00:00"/>
    <m/>
    <x v="56"/>
    <x v="56"/>
    <m/>
    <m/>
    <m/>
    <m/>
    <m/>
    <m/>
    <x v="0"/>
    <x v="0"/>
    <m/>
    <m/>
    <m/>
    <m/>
    <m/>
    <m/>
    <s v="Inngående saldo"/>
    <n v="9443.48"/>
    <m/>
    <m/>
    <m/>
    <s v="9443.48"/>
  </r>
  <r>
    <n v="87"/>
    <n v="2025"/>
    <m/>
    <d v="2025-01-06T00:00:00"/>
    <m/>
    <x v="56"/>
    <x v="56"/>
    <m/>
    <m/>
    <n v="20180"/>
    <s v="Marita Hjertevik"/>
    <m/>
    <m/>
    <x v="0"/>
    <x v="0"/>
    <m/>
    <m/>
    <m/>
    <m/>
    <n v="0"/>
    <s v="Ingen avgiftsbehandling"/>
    <m/>
    <n v="-1196"/>
    <s v="NOK"/>
    <n v="-1196"/>
    <m/>
    <s v="8247.48"/>
  </r>
  <r>
    <n v="616"/>
    <n v="2025"/>
    <n v="1951"/>
    <d v="2025-01-06T00:00:00"/>
    <m/>
    <x v="56"/>
    <x v="56"/>
    <m/>
    <m/>
    <n v="20194"/>
    <s v="William Meikle"/>
    <m/>
    <m/>
    <x v="0"/>
    <x v="0"/>
    <m/>
    <m/>
    <m/>
    <m/>
    <n v="0"/>
    <s v="Ingen avgiftsbehandling"/>
    <n v="1951"/>
    <n v="-345"/>
    <s v="NOK"/>
    <n v="-345"/>
    <m/>
    <s v="7902.48"/>
  </r>
  <r>
    <n v="616"/>
    <n v="2025"/>
    <n v="1951"/>
    <d v="2025-01-06T00:00:00"/>
    <m/>
    <x v="56"/>
    <x v="56"/>
    <m/>
    <m/>
    <n v="20194"/>
    <s v="William Meikle"/>
    <m/>
    <m/>
    <x v="0"/>
    <x v="0"/>
    <m/>
    <m/>
    <m/>
    <m/>
    <n v="0"/>
    <s v="Ingen avgiftsbehandling"/>
    <n v="1951"/>
    <n v="-345"/>
    <s v="NOK"/>
    <n v="-345"/>
    <m/>
    <s v="7557.48"/>
  </r>
  <r>
    <n v="616"/>
    <n v="2025"/>
    <n v="1951"/>
    <d v="2025-01-06T00:00:00"/>
    <m/>
    <x v="56"/>
    <x v="56"/>
    <m/>
    <m/>
    <n v="20174"/>
    <s v="Lars Haakon Eriksson"/>
    <m/>
    <m/>
    <x v="0"/>
    <x v="0"/>
    <m/>
    <m/>
    <m/>
    <m/>
    <n v="0"/>
    <s v="Ingen avgiftsbehandling"/>
    <n v="1951"/>
    <n v="-345"/>
    <s v="NOK"/>
    <n v="-345"/>
    <m/>
    <s v="7212.48"/>
  </r>
  <r>
    <n v="71"/>
    <n v="2025"/>
    <m/>
    <d v="2025-01-07T00:00:00"/>
    <m/>
    <x v="56"/>
    <x v="56"/>
    <n v="10031"/>
    <s v="Vipps AS"/>
    <m/>
    <m/>
    <m/>
    <m/>
    <x v="0"/>
    <x v="0"/>
    <m/>
    <m/>
    <m/>
    <m/>
    <n v="0"/>
    <s v="Ingen avgiftsbehandling"/>
    <s v="Vipps"/>
    <n v="13679.79"/>
    <s v="NOK"/>
    <n v="13679.79"/>
    <m/>
    <s v="20892.27"/>
  </r>
  <r>
    <n v="71"/>
    <n v="2025"/>
    <m/>
    <d v="2025-01-15T00:00:00"/>
    <m/>
    <x v="56"/>
    <x v="56"/>
    <n v="10031"/>
    <s v="Vipps AS"/>
    <m/>
    <m/>
    <m/>
    <m/>
    <x v="0"/>
    <x v="0"/>
    <m/>
    <m/>
    <m/>
    <m/>
    <n v="0"/>
    <s v="Ingen avgiftsbehandling"/>
    <s v="Vipps"/>
    <n v="491.25"/>
    <s v="NOK"/>
    <n v="491.25"/>
    <m/>
    <s v="21383.52"/>
  </r>
  <r>
    <n v="91"/>
    <n v="2025"/>
    <m/>
    <d v="2025-01-16T00:00:00"/>
    <m/>
    <x v="56"/>
    <x v="56"/>
    <m/>
    <m/>
    <n v="20110"/>
    <s v="Xxl Sport &amp; Villmark AS"/>
    <m/>
    <m/>
    <x v="0"/>
    <x v="0"/>
    <m/>
    <m/>
    <m/>
    <m/>
    <n v="0"/>
    <s v="Ingen avgiftsbehandling"/>
    <m/>
    <n v="-1677"/>
    <s v="NOK"/>
    <n v="-1677"/>
    <m/>
    <s v="19706.52"/>
  </r>
  <r>
    <n v="263"/>
    <n v="2025"/>
    <s v="Vipps"/>
    <d v="2025-02-04T00:00:00"/>
    <m/>
    <x v="56"/>
    <x v="56"/>
    <n v="10031"/>
    <s v="Vipps AS"/>
    <m/>
    <m/>
    <m/>
    <m/>
    <x v="0"/>
    <x v="0"/>
    <m/>
    <m/>
    <m/>
    <m/>
    <n v="0"/>
    <s v="Ingen avgiftsbehandling"/>
    <s v="Vipps"/>
    <n v="5899.56"/>
    <s v="NOK"/>
    <n v="5899.56"/>
    <m/>
    <s v="25606.08"/>
  </r>
  <r>
    <n v="273"/>
    <n v="2025"/>
    <n v="1951"/>
    <d v="2025-02-05T00:00:00"/>
    <m/>
    <x v="56"/>
    <x v="56"/>
    <m/>
    <m/>
    <n v="20180"/>
    <s v="Marita Hjertevik"/>
    <m/>
    <m/>
    <x v="0"/>
    <x v="0"/>
    <m/>
    <m/>
    <m/>
    <m/>
    <n v="0"/>
    <s v="Ingen avgiftsbehandling"/>
    <n v="1951"/>
    <n v="-1938"/>
    <s v="NOK"/>
    <n v="-1938"/>
    <m/>
    <s v="23668.08"/>
  </r>
  <r>
    <n v="273"/>
    <n v="2025"/>
    <n v="1951"/>
    <d v="2025-02-05T00:00:00"/>
    <m/>
    <x v="56"/>
    <x v="56"/>
    <m/>
    <m/>
    <n v="20378"/>
    <s v="Henrikke Fossen"/>
    <m/>
    <m/>
    <x v="0"/>
    <x v="0"/>
    <m/>
    <m/>
    <m/>
    <m/>
    <n v="0"/>
    <s v="Ingen avgiftsbehandling"/>
    <n v="1951"/>
    <n v="-1305.47"/>
    <s v="NOK"/>
    <n v="-1305.47"/>
    <m/>
    <s v="22362.61"/>
  </r>
  <r>
    <n v="576"/>
    <n v="2025"/>
    <s v="Vipps"/>
    <d v="2025-03-18T00:00:00"/>
    <m/>
    <x v="56"/>
    <x v="56"/>
    <n v="10031"/>
    <s v="Vipps AS"/>
    <m/>
    <m/>
    <m/>
    <m/>
    <x v="0"/>
    <x v="0"/>
    <m/>
    <m/>
    <m/>
    <m/>
    <n v="0"/>
    <s v="Ingen avgiftsbehandling"/>
    <s v="Vipps"/>
    <n v="147.37"/>
    <s v="NOK"/>
    <n v="147.37"/>
    <m/>
    <s v="22509.98"/>
  </r>
  <r>
    <n v="576"/>
    <n v="2025"/>
    <s v="Vipps"/>
    <d v="2025-03-19T00:00:00"/>
    <m/>
    <x v="56"/>
    <x v="56"/>
    <n v="10031"/>
    <s v="Vipps AS"/>
    <m/>
    <m/>
    <m/>
    <m/>
    <x v="0"/>
    <x v="0"/>
    <m/>
    <m/>
    <m/>
    <m/>
    <n v="0"/>
    <s v="Ingen avgiftsbehandling"/>
    <s v="Vipps"/>
    <n v="147.37"/>
    <s v="NOK"/>
    <n v="147.37"/>
    <m/>
    <s v="22657.35"/>
  </r>
  <r>
    <n v="576"/>
    <n v="2025"/>
    <s v="Vipps"/>
    <d v="2025-03-25T00:00:00"/>
    <m/>
    <x v="56"/>
    <x v="56"/>
    <n v="10031"/>
    <s v="Vipps AS"/>
    <m/>
    <m/>
    <m/>
    <m/>
    <x v="0"/>
    <x v="0"/>
    <m/>
    <m/>
    <m/>
    <m/>
    <n v="0"/>
    <s v="Ingen avgiftsbehandling"/>
    <s v="Vipps"/>
    <n v="147.37"/>
    <s v="NOK"/>
    <n v="147.37"/>
    <m/>
    <s v="22804.72"/>
  </r>
  <r>
    <n v="595"/>
    <n v="2025"/>
    <n v="1951"/>
    <d v="2025-03-25T00:00:00"/>
    <m/>
    <x v="56"/>
    <x v="56"/>
    <m/>
    <m/>
    <n v="20180"/>
    <s v="Marita Hjertevik"/>
    <m/>
    <m/>
    <x v="0"/>
    <x v="0"/>
    <m/>
    <m/>
    <m/>
    <m/>
    <n v="0"/>
    <s v="Ingen avgiftsbehandling"/>
    <n v="1951"/>
    <n v="-245"/>
    <s v="NOK"/>
    <n v="-245"/>
    <m/>
    <s v="22559.72"/>
  </r>
  <r>
    <n v="595"/>
    <n v="2025"/>
    <n v="1951"/>
    <d v="2025-04-07T00:00:00"/>
    <m/>
    <x v="56"/>
    <x v="56"/>
    <m/>
    <m/>
    <n v="20180"/>
    <s v="Marita Hjertevik"/>
    <m/>
    <m/>
    <x v="0"/>
    <x v="0"/>
    <m/>
    <m/>
    <m/>
    <m/>
    <n v="0"/>
    <s v="Ingen avgiftsbehandling"/>
    <n v="1951"/>
    <n v="-308"/>
    <s v="NOK"/>
    <n v="-308"/>
    <m/>
    <s v="22251.72"/>
  </r>
  <r>
    <n v="576"/>
    <n v="2025"/>
    <s v="Vipps"/>
    <d v="2025-04-08T00:00:00"/>
    <m/>
    <x v="56"/>
    <x v="56"/>
    <n v="10031"/>
    <s v="Vipps AS"/>
    <m/>
    <m/>
    <m/>
    <m/>
    <x v="0"/>
    <x v="0"/>
    <m/>
    <m/>
    <m/>
    <m/>
    <n v="0"/>
    <s v="Ingen avgiftsbehandling"/>
    <s v="Vipps"/>
    <n v="11205.96"/>
    <s v="NOK"/>
    <n v="11205.96"/>
    <m/>
    <s v="33457.68"/>
  </r>
  <r>
    <n v="576"/>
    <n v="2025"/>
    <s v="Vipps"/>
    <d v="2025-04-10T00:00:00"/>
    <m/>
    <x v="56"/>
    <x v="56"/>
    <n v="10031"/>
    <s v="Vipps AS"/>
    <m/>
    <m/>
    <m/>
    <m/>
    <x v="0"/>
    <x v="0"/>
    <m/>
    <m/>
    <m/>
    <m/>
    <n v="0"/>
    <s v="Ingen avgiftsbehandling"/>
    <s v="Vipps"/>
    <n v="1289.04"/>
    <s v="NOK"/>
    <n v="1289.04"/>
    <m/>
    <s v="34746.72"/>
  </r>
  <r>
    <n v="1270"/>
    <n v="2025"/>
    <s v="Jesper Valen Iversen domemr regning juni 2025.pdf"/>
    <d v="2025-06-23T00:00:00"/>
    <m/>
    <x v="56"/>
    <x v="56"/>
    <m/>
    <m/>
    <m/>
    <m/>
    <m/>
    <m/>
    <x v="5"/>
    <x v="5"/>
    <m/>
    <m/>
    <m/>
    <m/>
    <n v="0"/>
    <s v="Ingen avgiftsbehandling"/>
    <s v="Jesper Valen Iversen domemr regning juni 2025.pdf"/>
    <n v="-345"/>
    <s v="NOK"/>
    <n v="-345"/>
    <m/>
    <s v="34401.72"/>
  </r>
  <r>
    <n v="1271"/>
    <n v="2025"/>
    <s v="Lars Eriksson.pdf dommer regning juni 2025.pdf"/>
    <d v="2025-06-23T00:00:00"/>
    <m/>
    <x v="56"/>
    <x v="56"/>
    <m/>
    <m/>
    <m/>
    <m/>
    <m/>
    <m/>
    <x v="5"/>
    <x v="5"/>
    <m/>
    <m/>
    <m/>
    <m/>
    <n v="0"/>
    <s v="Ingen avgiftsbehandling"/>
    <s v="Lars Eriksson.pdf dommer regning juni 2025.pdf"/>
    <n v="-345"/>
    <s v="NOK"/>
    <n v="-345"/>
    <m/>
    <s v="34056.72"/>
  </r>
  <r>
    <n v="1865"/>
    <n v="2025"/>
    <n v="1951"/>
    <d v="2025-10-08T00:00:00"/>
    <m/>
    <x v="56"/>
    <x v="56"/>
    <m/>
    <m/>
    <n v="20347"/>
    <s v="Lars Aatlo"/>
    <m/>
    <m/>
    <x v="0"/>
    <x v="0"/>
    <m/>
    <m/>
    <m/>
    <m/>
    <n v="0"/>
    <s v="Ingen avgiftsbehandling"/>
    <n v="1951"/>
    <n v="-3000"/>
    <s v="NOK"/>
    <n v="-3000"/>
    <m/>
    <s v="31056.72"/>
  </r>
  <r>
    <n v="1865"/>
    <n v="2025"/>
    <n v="1951"/>
    <d v="2025-10-08T00:00:00"/>
    <m/>
    <x v="56"/>
    <x v="56"/>
    <m/>
    <m/>
    <n v="20549"/>
    <s v="Yulia Linker"/>
    <m/>
    <m/>
    <x v="0"/>
    <x v="0"/>
    <m/>
    <m/>
    <m/>
    <m/>
    <n v="0"/>
    <s v="Ingen avgiftsbehandling"/>
    <n v="1951"/>
    <n v="-1028"/>
    <s v="NOK"/>
    <n v="-1028"/>
    <m/>
    <s v="30028.72"/>
  </r>
  <r>
    <m/>
    <m/>
    <m/>
    <d v="2025-01-01T00:00:00"/>
    <m/>
    <x v="57"/>
    <x v="57"/>
    <m/>
    <m/>
    <m/>
    <m/>
    <m/>
    <m/>
    <x v="0"/>
    <x v="0"/>
    <m/>
    <m/>
    <m/>
    <m/>
    <m/>
    <m/>
    <s v="Inngående saldo"/>
    <n v="35001.589999999997"/>
    <m/>
    <m/>
    <m/>
    <s v="35001.59"/>
  </r>
  <r>
    <n v="407"/>
    <n v="2025"/>
    <m/>
    <d v="2025-02-14T00:00:00"/>
    <m/>
    <x v="57"/>
    <x v="57"/>
    <m/>
    <m/>
    <m/>
    <m/>
    <m/>
    <m/>
    <x v="0"/>
    <x v="0"/>
    <m/>
    <m/>
    <m/>
    <m/>
    <n v="0"/>
    <s v="Ingen avgiftsbehandling"/>
    <m/>
    <n v="-5500"/>
    <s v="NOK"/>
    <n v="-5500"/>
    <m/>
    <s v="29501.59"/>
  </r>
  <r>
    <n v="596"/>
    <n v="2025"/>
    <n v="1952"/>
    <d v="2025-03-26T00:00:00"/>
    <m/>
    <x v="57"/>
    <x v="57"/>
    <m/>
    <m/>
    <n v="20073"/>
    <s v="Roy P Hestveen"/>
    <m/>
    <m/>
    <x v="0"/>
    <x v="0"/>
    <m/>
    <m/>
    <m/>
    <m/>
    <n v="0"/>
    <s v="Ingen avgiftsbehandling"/>
    <n v="1952"/>
    <n v="-2000"/>
    <s v="NOK"/>
    <n v="-2000"/>
    <m/>
    <s v="27501.59"/>
  </r>
  <r>
    <n v="576"/>
    <n v="2025"/>
    <s v="Vipps"/>
    <d v="2025-04-23T00:00:00"/>
    <m/>
    <x v="57"/>
    <x v="57"/>
    <n v="10031"/>
    <s v="Vipps AS"/>
    <m/>
    <m/>
    <m/>
    <m/>
    <x v="0"/>
    <x v="0"/>
    <m/>
    <m/>
    <m/>
    <m/>
    <n v="0"/>
    <s v="Ingen avgiftsbehandling"/>
    <s v="Vipps"/>
    <n v="10611"/>
    <s v="NOK"/>
    <n v="10611"/>
    <m/>
    <s v="38112.59"/>
  </r>
  <r>
    <n v="576"/>
    <n v="2025"/>
    <s v="Vipps"/>
    <d v="2025-04-23T00:00:00"/>
    <m/>
    <x v="57"/>
    <x v="57"/>
    <n v="10031"/>
    <s v="Vipps AS"/>
    <m/>
    <m/>
    <m/>
    <m/>
    <x v="0"/>
    <x v="0"/>
    <m/>
    <m/>
    <m/>
    <m/>
    <n v="0"/>
    <s v="Ingen avgiftsbehandling"/>
    <s v="Vipps"/>
    <n v="3537"/>
    <s v="NOK"/>
    <n v="3537"/>
    <m/>
    <s v="41649.59"/>
  </r>
  <r>
    <n v="576"/>
    <n v="2025"/>
    <s v="Vipps"/>
    <d v="2025-04-23T00:00:00"/>
    <m/>
    <x v="57"/>
    <x v="57"/>
    <n v="10031"/>
    <s v="Vipps AS"/>
    <m/>
    <m/>
    <m/>
    <m/>
    <x v="0"/>
    <x v="0"/>
    <m/>
    <m/>
    <m/>
    <m/>
    <n v="0"/>
    <s v="Ingen avgiftsbehandling"/>
    <s v="Vipps"/>
    <n v="884.25"/>
    <s v="NOK"/>
    <n v="884.25"/>
    <m/>
    <s v="42533.84"/>
  </r>
  <r>
    <n v="576"/>
    <n v="2025"/>
    <s v="Vipps"/>
    <d v="2025-04-23T00:00:00"/>
    <m/>
    <x v="57"/>
    <x v="57"/>
    <n v="10031"/>
    <s v="Vipps AS"/>
    <m/>
    <m/>
    <m/>
    <m/>
    <x v="0"/>
    <x v="0"/>
    <m/>
    <m/>
    <m/>
    <m/>
    <n v="0"/>
    <s v="Ingen avgiftsbehandling"/>
    <s v="Vipps"/>
    <n v="884.25"/>
    <s v="NOK"/>
    <n v="884.25"/>
    <m/>
    <s v="43418.09"/>
  </r>
  <r>
    <n v="576"/>
    <n v="2025"/>
    <s v="Vipps"/>
    <d v="2025-04-24T00:00:00"/>
    <m/>
    <x v="57"/>
    <x v="57"/>
    <n v="10031"/>
    <s v="Vipps AS"/>
    <m/>
    <m/>
    <m/>
    <m/>
    <x v="0"/>
    <x v="0"/>
    <m/>
    <m/>
    <m/>
    <m/>
    <n v="0"/>
    <s v="Ingen avgiftsbehandling"/>
    <s v="Vipps"/>
    <n v="1768.5"/>
    <s v="NOK"/>
    <n v="1768.5"/>
    <m/>
    <s v="45186.59"/>
  </r>
  <r>
    <n v="922"/>
    <n v="2025"/>
    <n v="1952"/>
    <d v="2025-05-02T00:00:00"/>
    <m/>
    <x v="57"/>
    <x v="57"/>
    <n v="10031"/>
    <s v="Vipps AS"/>
    <m/>
    <m/>
    <m/>
    <m/>
    <x v="0"/>
    <x v="0"/>
    <m/>
    <m/>
    <m/>
    <m/>
    <n v="0"/>
    <s v="Ingen avgiftsbehandling"/>
    <n v="1952"/>
    <n v="884.25"/>
    <s v="NOK"/>
    <n v="884.25"/>
    <m/>
    <s v="46070.84"/>
  </r>
  <r>
    <n v="922"/>
    <n v="2025"/>
    <n v="1952"/>
    <d v="2025-05-07T00:00:00"/>
    <m/>
    <x v="57"/>
    <x v="57"/>
    <n v="10031"/>
    <s v="Vipps AS"/>
    <m/>
    <m/>
    <m/>
    <m/>
    <x v="0"/>
    <x v="0"/>
    <m/>
    <m/>
    <m/>
    <m/>
    <n v="0"/>
    <s v="Ingen avgiftsbehandling"/>
    <n v="1952"/>
    <n v="884.25"/>
    <s v="NOK"/>
    <n v="884.25"/>
    <m/>
    <s v="46955.09"/>
  </r>
  <r>
    <n v="922"/>
    <n v="2025"/>
    <n v="1952"/>
    <d v="2025-05-16T00:00:00"/>
    <m/>
    <x v="57"/>
    <x v="57"/>
    <m/>
    <m/>
    <m/>
    <m/>
    <m/>
    <m/>
    <x v="0"/>
    <x v="0"/>
    <m/>
    <m/>
    <m/>
    <m/>
    <n v="0"/>
    <s v="Ingen avgiftsbehandling"/>
    <n v="1952"/>
    <n v="-14325"/>
    <s v="NOK"/>
    <n v="-14325"/>
    <m/>
    <s v="32630.09"/>
  </r>
  <r>
    <n v="922"/>
    <n v="2025"/>
    <n v="1952"/>
    <d v="2025-05-21T00:00:00"/>
    <m/>
    <x v="57"/>
    <x v="57"/>
    <n v="10031"/>
    <s v="Vipps AS"/>
    <m/>
    <m/>
    <m/>
    <m/>
    <x v="0"/>
    <x v="0"/>
    <m/>
    <m/>
    <m/>
    <m/>
    <n v="0"/>
    <s v="Ingen avgiftsbehandling"/>
    <n v="1952"/>
    <n v="884.25"/>
    <s v="NOK"/>
    <n v="884.25"/>
    <m/>
    <s v="33514.34"/>
  </r>
  <r>
    <n v="1184"/>
    <n v="2025"/>
    <s v="Vipps"/>
    <d v="2025-06-04T00:00:00"/>
    <m/>
    <x v="57"/>
    <x v="57"/>
    <n v="10031"/>
    <s v="Vipps AS"/>
    <m/>
    <m/>
    <m/>
    <m/>
    <x v="0"/>
    <x v="0"/>
    <m/>
    <m/>
    <m/>
    <m/>
    <n v="0"/>
    <s v="Ingen avgiftsbehandling"/>
    <s v="Vipps"/>
    <n v="294.75"/>
    <s v="NOK"/>
    <n v="294.75"/>
    <m/>
    <s v="33809.09"/>
  </r>
  <r>
    <n v="1787"/>
    <n v="2025"/>
    <n v="1952"/>
    <d v="2025-09-30T00:00:00"/>
    <m/>
    <x v="57"/>
    <x v="57"/>
    <m/>
    <m/>
    <n v="20266"/>
    <s v="Norges Veteran Hockey Forbund"/>
    <m/>
    <m/>
    <x v="0"/>
    <x v="0"/>
    <m/>
    <m/>
    <m/>
    <m/>
    <n v="0"/>
    <s v="Ingen avgiftsbehandling"/>
    <n v="1952"/>
    <n v="-2800"/>
    <s v="NOK"/>
    <n v="-2800"/>
    <m/>
    <s v="31009.09"/>
  </r>
  <r>
    <n v="2135"/>
    <n v="2025"/>
    <m/>
    <d v="2025-10-29T00:00:00"/>
    <m/>
    <x v="57"/>
    <x v="57"/>
    <m/>
    <m/>
    <n v="20563"/>
    <s v="Roar Gjertsen"/>
    <m/>
    <m/>
    <x v="0"/>
    <x v="0"/>
    <m/>
    <m/>
    <m/>
    <m/>
    <n v="0"/>
    <s v="Ingen avgiftsbehandling"/>
    <m/>
    <n v="-1165"/>
    <s v="NOK"/>
    <n v="-1165"/>
    <m/>
    <s v="29844.09"/>
  </r>
  <r>
    <n v="2316"/>
    <n v="2025"/>
    <m/>
    <d v="2025-12-03T00:00:00"/>
    <m/>
    <x v="57"/>
    <x v="57"/>
    <n v="10031"/>
    <s v="Vipps AS"/>
    <m/>
    <m/>
    <m/>
    <m/>
    <x v="0"/>
    <x v="0"/>
    <m/>
    <m/>
    <m/>
    <m/>
    <n v="0"/>
    <s v="Ingen avgiftsbehandling"/>
    <m/>
    <n v="982.5"/>
    <s v="NOK"/>
    <n v="982.5"/>
    <m/>
    <s v="30826.59"/>
  </r>
  <r>
    <m/>
    <m/>
    <m/>
    <d v="2025-01-01T00:00:00"/>
    <m/>
    <x v="58"/>
    <x v="58"/>
    <m/>
    <m/>
    <m/>
    <m/>
    <m/>
    <m/>
    <x v="0"/>
    <x v="0"/>
    <m/>
    <m/>
    <m/>
    <m/>
    <m/>
    <m/>
    <s v="Inngående saldo"/>
    <n v="9658.8700000000008"/>
    <m/>
    <m/>
    <m/>
    <s v="9658.87"/>
  </r>
  <r>
    <n v="597"/>
    <n v="2025"/>
    <s v="Jar"/>
    <d v="2025-02-06T00:00:00"/>
    <m/>
    <x v="58"/>
    <x v="58"/>
    <m/>
    <m/>
    <n v="20169"/>
    <s v="Jar Idrettslag"/>
    <m/>
    <m/>
    <x v="0"/>
    <x v="0"/>
    <m/>
    <m/>
    <m/>
    <m/>
    <n v="0"/>
    <s v="Ingen avgiftsbehandling"/>
    <s v="Jar"/>
    <n v="-9658.8700000000008"/>
    <s v="NOK"/>
    <n v="-9658.8700000000008"/>
    <m/>
    <s v="0.00"/>
  </r>
  <r>
    <m/>
    <m/>
    <m/>
    <d v="2025-01-01T00:00:00"/>
    <m/>
    <x v="59"/>
    <x v="59"/>
    <m/>
    <m/>
    <m/>
    <m/>
    <m/>
    <m/>
    <x v="0"/>
    <x v="0"/>
    <m/>
    <m/>
    <m/>
    <m/>
    <m/>
    <m/>
    <s v="Inngående saldo"/>
    <n v="135433.31"/>
    <m/>
    <m/>
    <m/>
    <s v="135433.31"/>
  </r>
  <r>
    <n v="500039"/>
    <n v="2025"/>
    <s v="Direkte betaling med ekstern ID TR426794220 er gjennomført og bokført."/>
    <d v="2025-01-02T00:00:00"/>
    <m/>
    <x v="59"/>
    <x v="59"/>
    <m/>
    <m/>
    <n v="20059"/>
    <s v="Sport Holding Retail AS - avd Bekkestua"/>
    <m/>
    <m/>
    <x v="8"/>
    <x v="8"/>
    <m/>
    <m/>
    <m/>
    <m/>
    <n v="0"/>
    <s v="Ingen avgiftsbehandling"/>
    <s v="Betaling: Faktura nummer 11365001678 fra Sport Holding Retail AS - avd Bekkestua. Fakturanr. 11365001678."/>
    <n v="-23073"/>
    <s v="NOK"/>
    <n v="-23073"/>
    <m/>
    <s v="112360.31"/>
  </r>
  <r>
    <n v="65"/>
    <n v="2025"/>
    <m/>
    <d v="2025-01-02T00:00:00"/>
    <m/>
    <x v="59"/>
    <x v="59"/>
    <m/>
    <m/>
    <m/>
    <m/>
    <m/>
    <m/>
    <x v="0"/>
    <x v="0"/>
    <m/>
    <m/>
    <m/>
    <m/>
    <n v="0"/>
    <s v="Ingen avgiftsbehandling"/>
    <m/>
    <n v="-44804"/>
    <s v="NOK"/>
    <n v="-44804"/>
    <m/>
    <s v="67556.31"/>
  </r>
  <r>
    <n v="500045"/>
    <n v="2025"/>
    <s v="Direkte betaling med ekstern ID TR432617791 er gjennomført og bokført."/>
    <d v="2025-01-06T00:00:00"/>
    <m/>
    <x v="59"/>
    <x v="59"/>
    <m/>
    <m/>
    <n v="20330"/>
    <s v="Rana Drift"/>
    <m/>
    <m/>
    <x v="8"/>
    <x v="8"/>
    <m/>
    <m/>
    <m/>
    <m/>
    <n v="0"/>
    <s v="Ingen avgiftsbehandling"/>
    <s v="Betaling: Faktura nummer 1260 fra Rana Drift. Fakturanr. 1260."/>
    <n v="-51312.800000000003"/>
    <s v="NOK"/>
    <n v="-51312.800000000003"/>
    <m/>
    <s v="16243.51"/>
  </r>
  <r>
    <n v="500046"/>
    <n v="2025"/>
    <s v="Direkte betaling med ekstern ID TR432617790 er gjennomført og bokført."/>
    <d v="2025-01-06T00:00:00"/>
    <m/>
    <x v="59"/>
    <x v="59"/>
    <m/>
    <m/>
    <n v="20076"/>
    <s v="JAVID ZAFARI"/>
    <m/>
    <m/>
    <x v="8"/>
    <x v="8"/>
    <m/>
    <m/>
    <m/>
    <m/>
    <n v="0"/>
    <s v="Ingen avgiftsbehandling"/>
    <s v="Betaling: Faktura nummer 1086 fra JAVID ZAFARI. Fakturanr. 1086."/>
    <n v="-8133"/>
    <s v="NOK"/>
    <n v="-8133"/>
    <m/>
    <s v="8110.51"/>
  </r>
  <r>
    <n v="68"/>
    <n v="2025"/>
    <m/>
    <d v="2025-01-13T00:00:00"/>
    <m/>
    <x v="59"/>
    <x v="59"/>
    <m/>
    <m/>
    <m/>
    <m/>
    <m/>
    <m/>
    <x v="0"/>
    <x v="0"/>
    <m/>
    <m/>
    <m/>
    <m/>
    <n v="0"/>
    <s v="Ingen avgiftsbehandling"/>
    <m/>
    <n v="-7190"/>
    <s v="NOK"/>
    <n v="-7190"/>
    <m/>
    <s v="920.51"/>
  </r>
  <r>
    <n v="67"/>
    <n v="2025"/>
    <m/>
    <d v="2025-01-21T00:00:00"/>
    <m/>
    <x v="59"/>
    <x v="59"/>
    <m/>
    <m/>
    <m/>
    <m/>
    <m/>
    <m/>
    <x v="0"/>
    <x v="0"/>
    <m/>
    <m/>
    <m/>
    <m/>
    <n v="0"/>
    <s v="Ingen avgiftsbehandling"/>
    <m/>
    <n v="10000"/>
    <s v="NOK"/>
    <n v="10000"/>
    <m/>
    <s v="10920.51"/>
  </r>
  <r>
    <n v="500086"/>
    <n v="2025"/>
    <s v="Direkte betaling med ekstern ID TR429982146 er gjennomført og bokført."/>
    <d v="2025-01-22T00:00:00"/>
    <m/>
    <x v="59"/>
    <x v="59"/>
    <m/>
    <m/>
    <n v="20059"/>
    <s v="Sport Holding Retail AS - avd Bekkestua"/>
    <m/>
    <m/>
    <x v="8"/>
    <x v="8"/>
    <m/>
    <m/>
    <m/>
    <m/>
    <n v="0"/>
    <s v="Ingen avgiftsbehandling"/>
    <s v="Betaling: Faktura nummer 11365001680 fra Sport Holding Retail AS - avd Bekkestua. Fakturanr. 11365001680."/>
    <n v="-3504"/>
    <s v="NOK"/>
    <n v="-3504"/>
    <m/>
    <s v="7416.51"/>
  </r>
  <r>
    <n v="500087"/>
    <n v="2025"/>
    <s v="Direkte betaling med ekstern ID TR432768019 er gjennomført og bokført."/>
    <d v="2025-01-22T00:00:00"/>
    <m/>
    <x v="59"/>
    <x v="59"/>
    <m/>
    <m/>
    <n v="20033"/>
    <s v="Norgesgruppen ASA"/>
    <m/>
    <m/>
    <x v="8"/>
    <x v="8"/>
    <m/>
    <m/>
    <m/>
    <m/>
    <n v="0"/>
    <s v="Ingen avgiftsbehandling"/>
    <s v="Betaling: AKADEMI: Regning 01444118. Fakturanr. 01444118."/>
    <n v="-3500.48"/>
    <s v="NOK"/>
    <n v="-3500.48"/>
    <m/>
    <s v="3916.03"/>
  </r>
  <r>
    <n v="254"/>
    <n v="2025"/>
    <s v="Betalt dobbelt fra akademi"/>
    <d v="2025-01-23T00:00:00"/>
    <m/>
    <x v="59"/>
    <x v="59"/>
    <m/>
    <m/>
    <n v="20033"/>
    <s v="Norgesgruppen ASA"/>
    <m/>
    <m/>
    <x v="0"/>
    <x v="0"/>
    <m/>
    <m/>
    <m/>
    <m/>
    <n v="0"/>
    <s v="Ingen avgiftsbehandling"/>
    <s v="Betalt dobbelt fra akademi"/>
    <n v="-3540.2"/>
    <s v="NOK"/>
    <n v="-3540.2"/>
    <m/>
    <s v="375.83"/>
  </r>
  <r>
    <n v="500098"/>
    <n v="2025"/>
    <s v="Direkte betaling med ekstern ID TR439927998 er gjennomført og bokført."/>
    <d v="2025-01-29T00:00:00"/>
    <m/>
    <x v="59"/>
    <x v="59"/>
    <m/>
    <m/>
    <n v="20033"/>
    <s v="Norgesgruppen ASA"/>
    <m/>
    <m/>
    <x v="8"/>
    <x v="8"/>
    <m/>
    <m/>
    <m/>
    <m/>
    <n v="0"/>
    <s v="Ingen avgiftsbehandling"/>
    <s v="Betaling: Akademi : (NGBK-ID:143367) Faktura. Fakturanr. 01412868."/>
    <n v="-3540.2"/>
    <s v="NOK"/>
    <n v="-3540.2"/>
    <m/>
    <s v="-3164.37"/>
  </r>
  <r>
    <n v="254"/>
    <n v="2025"/>
    <s v="Betalt dobbelt fra akademi"/>
    <d v="2025-01-29T00:00:00"/>
    <m/>
    <x v="59"/>
    <x v="59"/>
    <n v="10030"/>
    <s v="Stripe innbetalinger"/>
    <m/>
    <m/>
    <m/>
    <m/>
    <x v="0"/>
    <x v="0"/>
    <m/>
    <m/>
    <m/>
    <m/>
    <n v="0"/>
    <s v="Ingen avgiftsbehandling"/>
    <s v="Betalt dobbelt fra akademi"/>
    <n v="112760"/>
    <s v="NOK"/>
    <n v="112760"/>
    <m/>
    <s v="109595.63"/>
  </r>
  <r>
    <n v="167"/>
    <n v="2025"/>
    <m/>
    <d v="2025-01-30T00:00:00"/>
    <m/>
    <x v="59"/>
    <x v="59"/>
    <m/>
    <m/>
    <m/>
    <m/>
    <m/>
    <m/>
    <x v="0"/>
    <x v="0"/>
    <m/>
    <m/>
    <m/>
    <m/>
    <n v="0"/>
    <s v="Ingen avgiftsbehandling"/>
    <m/>
    <n v="-19461"/>
    <s v="NOK"/>
    <n v="-19461"/>
    <m/>
    <s v="90134.63"/>
  </r>
  <r>
    <n v="500113"/>
    <n v="2025"/>
    <s v="Direkte betaling med ekstern ID TR441262194 er gjennomført og bokført."/>
    <d v="2025-02-03T00:00:00"/>
    <m/>
    <x v="59"/>
    <x v="59"/>
    <m/>
    <m/>
    <n v="20355"/>
    <s v="Laila Håkonsen"/>
    <m/>
    <m/>
    <x v="8"/>
    <x v="8"/>
    <m/>
    <m/>
    <m/>
    <m/>
    <n v="0"/>
    <s v="Ingen avgiftsbehandling"/>
    <s v="Betaling: Akademi, Laila utlegg"/>
    <n v="-2239.0100000000002"/>
    <s v="NOK"/>
    <n v="-2239.0100000000002"/>
    <m/>
    <s v="87895.62"/>
  </r>
  <r>
    <n v="169"/>
    <n v="2025"/>
    <m/>
    <d v="2025-02-03T00:00:00"/>
    <m/>
    <x v="59"/>
    <x v="59"/>
    <m/>
    <m/>
    <m/>
    <m/>
    <m/>
    <m/>
    <x v="0"/>
    <x v="0"/>
    <m/>
    <m/>
    <m/>
    <m/>
    <n v="0"/>
    <s v="Ingen avgiftsbehandling"/>
    <m/>
    <n v="-26317"/>
    <s v="NOK"/>
    <n v="-26317"/>
    <m/>
    <s v="61578.62"/>
  </r>
  <r>
    <n v="408"/>
    <n v="2025"/>
    <m/>
    <d v="2025-02-12T00:00:00"/>
    <m/>
    <x v="59"/>
    <x v="59"/>
    <m/>
    <m/>
    <m/>
    <m/>
    <m/>
    <m/>
    <x v="0"/>
    <x v="0"/>
    <m/>
    <m/>
    <m/>
    <m/>
    <n v="0"/>
    <s v="Ingen avgiftsbehandling"/>
    <m/>
    <n v="-13797"/>
    <s v="NOK"/>
    <n v="-13797"/>
    <m/>
    <s v="47781.62"/>
  </r>
  <r>
    <n v="500241"/>
    <n v="2025"/>
    <s v="Direkte betaling med ekstern ID TR441280296 er gjennomført og bokført."/>
    <d v="2025-02-17T00:00:00"/>
    <m/>
    <x v="59"/>
    <x v="59"/>
    <m/>
    <m/>
    <n v="20033"/>
    <s v="Norgesgruppen ASA"/>
    <m/>
    <m/>
    <x v="8"/>
    <x v="8"/>
    <m/>
    <m/>
    <m/>
    <m/>
    <n v="0"/>
    <s v="Ingen avgiftsbehandling"/>
    <s v="Betaling: AKADEMI: Regning 01460054. Fakturanr. 01460054."/>
    <n v="-307.32"/>
    <s v="NOK"/>
    <n v="-307.32"/>
    <m/>
    <s v="47474.30"/>
  </r>
  <r>
    <n v="406"/>
    <n v="2025"/>
    <m/>
    <d v="2025-03-03T00:00:00"/>
    <m/>
    <x v="59"/>
    <x v="59"/>
    <m/>
    <m/>
    <m/>
    <m/>
    <m/>
    <m/>
    <x v="0"/>
    <x v="0"/>
    <m/>
    <m/>
    <m/>
    <m/>
    <n v="0"/>
    <s v="Ingen avgiftsbehandling"/>
    <m/>
    <n v="-21988"/>
    <s v="NOK"/>
    <n v="-21988"/>
    <m/>
    <s v="25486.30"/>
  </r>
  <r>
    <n v="667"/>
    <n v="2025"/>
    <s v="Stripe"/>
    <d v="2025-03-03T00:00:00"/>
    <m/>
    <x v="59"/>
    <x v="59"/>
    <n v="10030"/>
    <s v="Stripe innbetalinger"/>
    <m/>
    <m/>
    <m/>
    <m/>
    <x v="0"/>
    <x v="0"/>
    <m/>
    <m/>
    <m/>
    <m/>
    <n v="0"/>
    <s v="Ingen avgiftsbehandling"/>
    <s v="Stripe"/>
    <n v="86696"/>
    <s v="NOK"/>
    <n v="86696"/>
    <m/>
    <s v="112182.30"/>
  </r>
  <r>
    <n v="500366"/>
    <n v="2025"/>
    <s v="Direkte betaling med ekstern ID TR451851417 er gjennomført og bokført."/>
    <d v="2025-03-17T00:00:00"/>
    <m/>
    <x v="59"/>
    <x v="59"/>
    <m/>
    <m/>
    <n v="20033"/>
    <s v="Norgesgruppen ASA"/>
    <m/>
    <m/>
    <x v="8"/>
    <x v="8"/>
    <m/>
    <m/>
    <m/>
    <m/>
    <n v="0"/>
    <s v="Ingen avgiftsbehandling"/>
    <s v="Betaling: AKADEMI: Regning 01476072. Fakturanr. 01476072."/>
    <n v="-3531.1"/>
    <s v="NOK"/>
    <n v="-3531.1"/>
    <m/>
    <s v="108651.20"/>
  </r>
  <r>
    <n v="500385"/>
    <n v="2025"/>
    <s v="Direkte betaling med ekstern ID TR451851418 er gjennomført og bokført."/>
    <d v="2025-03-24T00:00:00"/>
    <m/>
    <x v="59"/>
    <x v="59"/>
    <m/>
    <m/>
    <n v="20094"/>
    <s v="Bærum Kommune"/>
    <m/>
    <m/>
    <x v="8"/>
    <x v="8"/>
    <m/>
    <m/>
    <m/>
    <m/>
    <n v="0"/>
    <s v="Ingen avgiftsbehandling"/>
    <s v="Betaling: Faktura nummer 70482511 fra Bærum Kommune. Fakturanr. 70482511."/>
    <n v="-18234"/>
    <s v="NOK"/>
    <n v="-18234"/>
    <m/>
    <s v="90417.20"/>
  </r>
  <r>
    <n v="571"/>
    <n v="2025"/>
    <m/>
    <d v="2025-04-01T00:00:00"/>
    <m/>
    <x v="59"/>
    <x v="59"/>
    <m/>
    <m/>
    <m/>
    <m/>
    <m/>
    <m/>
    <x v="0"/>
    <x v="0"/>
    <m/>
    <m/>
    <m/>
    <m/>
    <n v="0"/>
    <s v="Ingen avgiftsbehandling"/>
    <m/>
    <n v="-61658"/>
    <s v="NOK"/>
    <n v="-61658"/>
    <m/>
    <s v="28759.20"/>
  </r>
  <r>
    <n v="794"/>
    <n v="2025"/>
    <s v="transport betaling"/>
    <d v="2025-04-07T00:00:00"/>
    <m/>
    <x v="59"/>
    <x v="59"/>
    <m/>
    <m/>
    <m/>
    <m/>
    <m/>
    <m/>
    <x v="8"/>
    <x v="8"/>
    <m/>
    <m/>
    <m/>
    <m/>
    <n v="0"/>
    <s v="Ingen avgiftsbehandling"/>
    <s v="transport betaling"/>
    <n v="318"/>
    <s v="NOK"/>
    <n v="318"/>
    <m/>
    <s v="29077.20"/>
  </r>
  <r>
    <n v="575"/>
    <n v="2025"/>
    <m/>
    <d v="2025-04-09T00:00:00"/>
    <m/>
    <x v="59"/>
    <x v="59"/>
    <n v="10031"/>
    <s v="Vipps AS"/>
    <m/>
    <m/>
    <m/>
    <m/>
    <x v="0"/>
    <x v="0"/>
    <m/>
    <m/>
    <m/>
    <m/>
    <n v="0"/>
    <s v="Ingen avgiftsbehandling"/>
    <m/>
    <n v="5936.23"/>
    <s v="NOK"/>
    <n v="5936.23"/>
    <m/>
    <s v="35013.43"/>
  </r>
  <r>
    <n v="575"/>
    <n v="2025"/>
    <m/>
    <d v="2025-04-10T00:00:00"/>
    <m/>
    <x v="59"/>
    <x v="59"/>
    <n v="10031"/>
    <s v="Vipps AS"/>
    <m/>
    <m/>
    <m/>
    <m/>
    <x v="0"/>
    <x v="0"/>
    <m/>
    <m/>
    <m/>
    <m/>
    <n v="0"/>
    <s v="Ingen avgiftsbehandling"/>
    <m/>
    <n v="937.29"/>
    <s v="NOK"/>
    <n v="937.29"/>
    <m/>
    <s v="35950.72"/>
  </r>
  <r>
    <n v="500494"/>
    <n v="2025"/>
    <s v="Direkte betaling med ekstern ID TR459593602 er gjennomført og bokført."/>
    <d v="2025-04-16T00:00:00"/>
    <m/>
    <x v="59"/>
    <x v="59"/>
    <m/>
    <m/>
    <n v="20033"/>
    <s v="Norgesgruppen ASA"/>
    <m/>
    <m/>
    <x v="8"/>
    <x v="8"/>
    <m/>
    <m/>
    <m/>
    <m/>
    <n v="0"/>
    <s v="Ingen avgiftsbehandling"/>
    <s v="Betaling: AKADEMIET: Regning 01492200. Fakturanr. 01492200."/>
    <n v="-4393.3"/>
    <s v="NOK"/>
    <n v="-4393.3"/>
    <m/>
    <s v="31557.42"/>
  </r>
  <r>
    <n v="575"/>
    <n v="2025"/>
    <m/>
    <d v="2025-04-22T00:00:00"/>
    <m/>
    <x v="59"/>
    <x v="59"/>
    <n v="10031"/>
    <s v="Vipps AS"/>
    <m/>
    <m/>
    <m/>
    <m/>
    <x v="0"/>
    <x v="0"/>
    <m/>
    <m/>
    <m/>
    <m/>
    <n v="0"/>
    <s v="Ingen avgiftsbehandling"/>
    <m/>
    <n v="1562.17"/>
    <s v="NOK"/>
    <n v="1562.17"/>
    <m/>
    <s v="33119.59"/>
  </r>
  <r>
    <n v="575"/>
    <n v="2025"/>
    <m/>
    <d v="2025-04-23T00:00:00"/>
    <m/>
    <x v="59"/>
    <x v="59"/>
    <n v="10031"/>
    <s v="Vipps AS"/>
    <m/>
    <m/>
    <m/>
    <m/>
    <x v="0"/>
    <x v="0"/>
    <m/>
    <m/>
    <m/>
    <m/>
    <n v="0"/>
    <s v="Ingen avgiftsbehandling"/>
    <m/>
    <n v="156.22"/>
    <s v="NOK"/>
    <n v="156.22"/>
    <m/>
    <s v="33275.81"/>
  </r>
  <r>
    <n v="575"/>
    <n v="2025"/>
    <m/>
    <d v="2025-04-24T00:00:00"/>
    <m/>
    <x v="59"/>
    <x v="59"/>
    <n v="10031"/>
    <s v="Vipps AS"/>
    <m/>
    <m/>
    <m/>
    <m/>
    <x v="0"/>
    <x v="0"/>
    <m/>
    <m/>
    <m/>
    <m/>
    <n v="0"/>
    <s v="Ingen avgiftsbehandling"/>
    <m/>
    <n v="156.22"/>
    <s v="NOK"/>
    <n v="156.22"/>
    <m/>
    <s v="33432.03"/>
  </r>
  <r>
    <n v="946"/>
    <n v="2025"/>
    <n v="1954"/>
    <d v="2025-04-28T00:00:00"/>
    <m/>
    <x v="59"/>
    <x v="59"/>
    <n v="10031"/>
    <s v="Vipps AS"/>
    <m/>
    <m/>
    <m/>
    <m/>
    <x v="0"/>
    <x v="0"/>
    <m/>
    <m/>
    <m/>
    <m/>
    <n v="0"/>
    <s v="Ingen avgiftsbehandling"/>
    <n v="1954"/>
    <n v="624.87"/>
    <s v="NOK"/>
    <n v="624.87"/>
    <m/>
    <s v="34056.90"/>
  </r>
  <r>
    <n v="500514"/>
    <n v="2025"/>
    <s v="Direkte betaling med ekstern ID TR461347932 er gjennomført og bokført."/>
    <d v="2025-04-29T00:00:00"/>
    <m/>
    <x v="59"/>
    <x v="59"/>
    <m/>
    <m/>
    <n v="20385"/>
    <s v="SVE Profilgaver AS"/>
    <m/>
    <m/>
    <x v="8"/>
    <x v="8"/>
    <m/>
    <m/>
    <m/>
    <m/>
    <n v="0"/>
    <s v="Ingen avgiftsbehandling"/>
    <s v="Betaling: Faktura nummer 122495 fra SVE Profilgaver AS. Fakturanr. 122495."/>
    <n v="-10155"/>
    <s v="NOK"/>
    <n v="-10155"/>
    <m/>
    <s v="23901.90"/>
  </r>
  <r>
    <n v="946"/>
    <n v="2025"/>
    <n v="1954"/>
    <d v="2025-04-29T00:00:00"/>
    <m/>
    <x v="59"/>
    <x v="59"/>
    <n v="10030"/>
    <s v="Stripe innbetalinger"/>
    <m/>
    <m/>
    <m/>
    <m/>
    <x v="0"/>
    <x v="0"/>
    <m/>
    <m/>
    <m/>
    <m/>
    <n v="0"/>
    <s v="Ingen avgiftsbehandling"/>
    <n v="1954"/>
    <n v="107816"/>
    <s v="NOK"/>
    <n v="107816"/>
    <m/>
    <s v="131717.90"/>
  </r>
  <r>
    <n v="946"/>
    <n v="2025"/>
    <n v="1954"/>
    <d v="2025-04-29T00:00:00"/>
    <m/>
    <x v="59"/>
    <x v="59"/>
    <n v="10030"/>
    <s v="Stripe innbetalinger"/>
    <m/>
    <m/>
    <m/>
    <m/>
    <x v="0"/>
    <x v="0"/>
    <m/>
    <m/>
    <m/>
    <m/>
    <n v="0"/>
    <s v="Ingen avgiftsbehandling"/>
    <n v="1954"/>
    <n v="62048"/>
    <s v="NOK"/>
    <n v="62048"/>
    <m/>
    <s v="193765.90"/>
  </r>
  <r>
    <n v="1249"/>
    <n v="2025"/>
    <s v="15039335104_-_2025-04-30_-_Innbetalingsmelding_400,00_NOK_fra_PAPUS_AMADOU_TRAORE.pdf"/>
    <d v="2025-04-30T00:00:00"/>
    <m/>
    <x v="59"/>
    <x v="59"/>
    <m/>
    <m/>
    <m/>
    <m/>
    <m/>
    <m/>
    <x v="1"/>
    <x v="1"/>
    <m/>
    <m/>
    <m/>
    <m/>
    <n v="0"/>
    <s v="Ingen avgiftsbehandling"/>
    <s v="15039335104_-_2025-04-30_-_Innbetalingsmelding_400,00_NOK_fra_PAPUS_AMADOU_TRAORE.pdf"/>
    <n v="400"/>
    <s v="NOK"/>
    <n v="400"/>
    <m/>
    <s v="194165.90"/>
  </r>
  <r>
    <n v="500516"/>
    <n v="2025"/>
    <s v="Direkte betaling med ekstern ID TR466568510 er gjennomført og bokført."/>
    <d v="2025-05-02T00:00:00"/>
    <m/>
    <x v="59"/>
    <x v="59"/>
    <m/>
    <m/>
    <n v="20448"/>
    <s v="Marius Fredenborg Tveiten"/>
    <m/>
    <m/>
    <x v="1"/>
    <x v="1"/>
    <m/>
    <m/>
    <m/>
    <m/>
    <n v="0"/>
    <s v="Ingen avgiftsbehandling"/>
    <s v="Betaling: Akademiet Marius T. Fakturanr. Parkering akademi trening."/>
    <n v="-71.930000000000007"/>
    <s v="NOK"/>
    <n v="-71.930000000000007"/>
    <m/>
    <s v="194093.97"/>
  </r>
  <r>
    <n v="500517"/>
    <n v="2025"/>
    <s v="Direkte betaling med ekstern ID TR466568509 er gjennomført og bokført."/>
    <d v="2025-05-02T00:00:00"/>
    <m/>
    <x v="59"/>
    <x v="59"/>
    <m/>
    <m/>
    <n v="20355"/>
    <s v="Laila Håkonsen"/>
    <m/>
    <m/>
    <x v="8"/>
    <x v="8"/>
    <m/>
    <m/>
    <m/>
    <m/>
    <n v="0"/>
    <s v="Ingen avgiftsbehandling"/>
    <s v="Betaling: AKADEMIET. Fakturanr. parkering akademi."/>
    <n v="-2010.44"/>
    <s v="NOK"/>
    <n v="-2010.44"/>
    <m/>
    <s v="192083.53"/>
  </r>
  <r>
    <n v="935"/>
    <n v="2025"/>
    <s v="kontoregulering"/>
    <d v="2025-05-02T00:00:00"/>
    <m/>
    <x v="59"/>
    <x v="59"/>
    <m/>
    <m/>
    <m/>
    <m/>
    <m/>
    <m/>
    <x v="0"/>
    <x v="0"/>
    <m/>
    <m/>
    <m/>
    <m/>
    <n v="0"/>
    <s v="Ingen avgiftsbehandling"/>
    <s v="kontoregulering"/>
    <n v="-61660"/>
    <s v="NOK"/>
    <n v="-61660"/>
    <m/>
    <s v="130423.53"/>
  </r>
  <r>
    <n v="945"/>
    <n v="2025"/>
    <n v="1954"/>
    <d v="2025-05-08T00:00:00"/>
    <m/>
    <x v="59"/>
    <x v="59"/>
    <m/>
    <m/>
    <m/>
    <m/>
    <m/>
    <m/>
    <x v="0"/>
    <x v="0"/>
    <m/>
    <m/>
    <m/>
    <m/>
    <n v="0"/>
    <s v="Ingen avgiftsbehandling"/>
    <n v="1954"/>
    <n v="-9201.6"/>
    <s v="NOK"/>
    <n v="-9201.6"/>
    <m/>
    <s v="121221.93"/>
  </r>
  <r>
    <n v="945"/>
    <n v="2025"/>
    <n v="1954"/>
    <d v="2025-05-08T00:00:00"/>
    <m/>
    <x v="59"/>
    <x v="59"/>
    <n v="10031"/>
    <s v="Vipps AS"/>
    <m/>
    <m/>
    <m/>
    <m/>
    <x v="0"/>
    <x v="0"/>
    <m/>
    <m/>
    <m/>
    <m/>
    <n v="0"/>
    <s v="Ingen avgiftsbehandling"/>
    <n v="1954"/>
    <n v="6681"/>
    <s v="NOK"/>
    <n v="6681"/>
    <m/>
    <s v="127902.93"/>
  </r>
  <r>
    <n v="500593"/>
    <n v="2025"/>
    <s v="Direkte betaling med ekstern ID TR469493829 er gjennomført og bokført."/>
    <d v="2025-05-12T00:00:00"/>
    <m/>
    <x v="59"/>
    <x v="59"/>
    <m/>
    <m/>
    <n v="20452"/>
    <s v="Jørgen Røkke"/>
    <m/>
    <m/>
    <x v="8"/>
    <x v="8"/>
    <m/>
    <m/>
    <m/>
    <m/>
    <n v="0"/>
    <s v="Ingen avgiftsbehandling"/>
    <s v="Betaling: AKADEMI. Fakturanr. Utlegg parkering akademi."/>
    <n v="-1386.67"/>
    <s v="NOK"/>
    <n v="-1386.67"/>
    <m/>
    <s v="126516.26"/>
  </r>
  <r>
    <n v="500613"/>
    <n v="2025"/>
    <s v="Direkte betaling med ekstern ID TR470537192 er gjennomført og bokført."/>
    <d v="2025-05-14T00:00:00"/>
    <m/>
    <x v="59"/>
    <x v="59"/>
    <m/>
    <m/>
    <n v="20076"/>
    <s v="JAVID ZAFARI"/>
    <m/>
    <m/>
    <x v="8"/>
    <x v="8"/>
    <m/>
    <m/>
    <m/>
    <m/>
    <n v="0"/>
    <s v="Ingen avgiftsbehandling"/>
    <s v="Betaling: Faktura nummer 1095 fra JAVID ZAFARI. Fakturanr. 1095."/>
    <n v="-32397.119999999999"/>
    <s v="NOK"/>
    <n v="-32397.119999999999"/>
    <m/>
    <s v="94119.14"/>
  </r>
  <r>
    <n v="945"/>
    <n v="2025"/>
    <n v="1954"/>
    <d v="2025-05-14T00:00:00"/>
    <m/>
    <x v="59"/>
    <x v="59"/>
    <n v="10031"/>
    <s v="Vipps AS"/>
    <m/>
    <m/>
    <m/>
    <m/>
    <x v="0"/>
    <x v="0"/>
    <m/>
    <m/>
    <m/>
    <m/>
    <n v="0"/>
    <s v="Ingen avgiftsbehandling"/>
    <n v="1954"/>
    <n v="1179"/>
    <s v="NOK"/>
    <n v="1179"/>
    <m/>
    <s v="95298.14"/>
  </r>
  <r>
    <n v="500626"/>
    <n v="2025"/>
    <s v="Direkte betaling med ekstern ID TR470469386 er gjennomført og bokført."/>
    <d v="2025-05-16T00:00:00"/>
    <m/>
    <x v="59"/>
    <x v="59"/>
    <m/>
    <m/>
    <n v="20033"/>
    <s v="Norgesgruppen ASA"/>
    <m/>
    <m/>
    <x v="8"/>
    <x v="8"/>
    <m/>
    <m/>
    <m/>
    <m/>
    <n v="0"/>
    <s v="Ingen avgiftsbehandling"/>
    <s v="Betaling: HOCKEY: Regning 01508625. Fakturanr. 01508625."/>
    <n v="-3534.26"/>
    <s v="NOK"/>
    <n v="-3534.26"/>
    <m/>
    <s v="91763.88"/>
  </r>
  <r>
    <n v="945"/>
    <n v="2025"/>
    <n v="1954"/>
    <d v="2025-05-16T00:00:00"/>
    <m/>
    <x v="59"/>
    <x v="59"/>
    <n v="10031"/>
    <s v="Vipps AS"/>
    <m/>
    <m/>
    <m/>
    <m/>
    <x v="0"/>
    <x v="0"/>
    <m/>
    <m/>
    <m/>
    <m/>
    <n v="0"/>
    <s v="Ingen avgiftsbehandling"/>
    <n v="1954"/>
    <n v="393"/>
    <s v="NOK"/>
    <n v="393"/>
    <m/>
    <s v="92156.88"/>
  </r>
  <r>
    <n v="500628"/>
    <n v="2025"/>
    <s v="Direkte betaling med ekstern ID TR470537193 er gjennomført og bokført."/>
    <d v="2025-05-19T00:00:00"/>
    <m/>
    <x v="59"/>
    <x v="59"/>
    <m/>
    <m/>
    <n v="20076"/>
    <s v="JAVID ZAFARI"/>
    <m/>
    <m/>
    <x v="8"/>
    <x v="8"/>
    <m/>
    <m/>
    <m/>
    <m/>
    <n v="0"/>
    <s v="Ingen avgiftsbehandling"/>
    <s v="Betaling: Faktura nummer 1096 fra JAVID ZAFARI. Fakturanr. 1096."/>
    <n v="-37796.639999999999"/>
    <s v="NOK"/>
    <n v="-37796.639999999999"/>
    <m/>
    <s v="54360.24"/>
  </r>
  <r>
    <n v="945"/>
    <n v="2025"/>
    <n v="1954"/>
    <d v="2025-05-21T00:00:00"/>
    <m/>
    <x v="59"/>
    <x v="59"/>
    <n v="10031"/>
    <s v="Vipps AS"/>
    <m/>
    <m/>
    <m/>
    <m/>
    <x v="0"/>
    <x v="0"/>
    <m/>
    <m/>
    <m/>
    <m/>
    <n v="0"/>
    <s v="Ingen avgiftsbehandling"/>
    <n v="1954"/>
    <n v="786"/>
    <s v="NOK"/>
    <n v="786"/>
    <m/>
    <s v="55146.24"/>
  </r>
  <r>
    <n v="945"/>
    <n v="2025"/>
    <n v="1954"/>
    <d v="2025-05-21T00:00:00"/>
    <m/>
    <x v="59"/>
    <x v="59"/>
    <n v="10031"/>
    <s v="Vipps AS"/>
    <m/>
    <m/>
    <m/>
    <m/>
    <x v="0"/>
    <x v="0"/>
    <m/>
    <m/>
    <m/>
    <m/>
    <n v="0"/>
    <s v="Ingen avgiftsbehandling"/>
    <n v="1954"/>
    <n v="393"/>
    <s v="NOK"/>
    <n v="393"/>
    <m/>
    <s v="55539.24"/>
  </r>
  <r>
    <n v="1173"/>
    <n v="2025"/>
    <s v="Vipps"/>
    <d v="2025-05-22T00:00:00"/>
    <m/>
    <x v="59"/>
    <x v="59"/>
    <n v="10031"/>
    <s v="Vipps AS"/>
    <m/>
    <m/>
    <m/>
    <m/>
    <x v="0"/>
    <x v="0"/>
    <m/>
    <m/>
    <m/>
    <m/>
    <n v="0"/>
    <s v="Ingen avgiftsbehandling"/>
    <s v="Vipps"/>
    <n v="1179"/>
    <s v="NOK"/>
    <n v="1179"/>
    <m/>
    <s v="56718.24"/>
  </r>
  <r>
    <n v="1219"/>
    <n v="2025"/>
    <n v="1954"/>
    <d v="2025-05-30T00:00:00"/>
    <m/>
    <x v="59"/>
    <x v="59"/>
    <n v="10030"/>
    <s v="Stripe innbetalinger"/>
    <m/>
    <m/>
    <m/>
    <m/>
    <x v="0"/>
    <x v="0"/>
    <m/>
    <m/>
    <m/>
    <m/>
    <n v="0"/>
    <s v="Ingen avgiftsbehandling"/>
    <n v="1954"/>
    <n v="71668"/>
    <s v="NOK"/>
    <n v="71668"/>
    <m/>
    <s v="128386.24"/>
  </r>
  <r>
    <n v="1148"/>
    <n v="2025"/>
    <s v="kontoreguleringer"/>
    <d v="2025-06-02T00:00:00"/>
    <m/>
    <x v="59"/>
    <x v="59"/>
    <m/>
    <m/>
    <m/>
    <m/>
    <m/>
    <m/>
    <x v="0"/>
    <x v="0"/>
    <m/>
    <m/>
    <m/>
    <m/>
    <n v="0"/>
    <s v="Ingen avgiftsbehandling"/>
    <s v="kontoreguleringer"/>
    <n v="-23436"/>
    <s v="NOK"/>
    <n v="-23436"/>
    <m/>
    <s v="104950.24"/>
  </r>
  <r>
    <n v="1172"/>
    <n v="2025"/>
    <s v="Vipps"/>
    <d v="2025-06-04T00:00:00"/>
    <m/>
    <x v="59"/>
    <x v="59"/>
    <n v="10031"/>
    <s v="Vipps AS"/>
    <m/>
    <m/>
    <m/>
    <m/>
    <x v="0"/>
    <x v="0"/>
    <m/>
    <m/>
    <m/>
    <m/>
    <n v="0"/>
    <s v="Ingen avgiftsbehandling"/>
    <s v="Vipps"/>
    <n v="2280.38"/>
    <s v="NOK"/>
    <n v="2280.38"/>
    <m/>
    <s v="107230.62"/>
  </r>
  <r>
    <n v="500769"/>
    <n v="2025"/>
    <s v="Direkte betaling med ekstern ID TR476980469 er gjennomført og bokført."/>
    <d v="2025-06-16T00:00:00"/>
    <m/>
    <x v="59"/>
    <x v="59"/>
    <m/>
    <m/>
    <n v="20033"/>
    <s v="Norgesgruppen ASA"/>
    <m/>
    <m/>
    <x v="8"/>
    <x v="8"/>
    <m/>
    <m/>
    <m/>
    <m/>
    <n v="0"/>
    <s v="Ingen avgiftsbehandling"/>
    <s v="Betaling: Akademi: Regning 61136014474920. Fakturanr. 61136014474920."/>
    <n v="-3243.48"/>
    <s v="NOK"/>
    <n v="-3243.48"/>
    <m/>
    <s v="103987.14"/>
  </r>
  <r>
    <n v="500791"/>
    <n v="2025"/>
    <s v="Direkte betaling med ekstern ID TR479362100 er gjennomført og bokført."/>
    <d v="2025-06-19T00:00:00"/>
    <m/>
    <x v="59"/>
    <x v="59"/>
    <m/>
    <m/>
    <n v="20112"/>
    <s v="Mykid AS"/>
    <m/>
    <m/>
    <x v="0"/>
    <x v="0"/>
    <m/>
    <m/>
    <m/>
    <m/>
    <n v="0"/>
    <s v="Ingen avgiftsbehandling"/>
    <s v="Betaling: Faktura nummer 51518 fra Mykid AS BEDT OM KREDITNOTA. Fakturanr. 51518."/>
    <n v="-12321.75"/>
    <s v="NOK"/>
    <n v="-12321.75"/>
    <m/>
    <s v="91665.39"/>
  </r>
  <r>
    <n v="500797"/>
    <n v="2025"/>
    <s v="Direkte betaling med ekstern ID TR481823078 er gjennomført og bokført."/>
    <d v="2025-06-24T00:00:00"/>
    <m/>
    <x v="59"/>
    <x v="59"/>
    <m/>
    <m/>
    <n v="20076"/>
    <s v="JAVID ZAFARI"/>
    <m/>
    <m/>
    <x v="8"/>
    <x v="8"/>
    <m/>
    <m/>
    <m/>
    <m/>
    <n v="0"/>
    <s v="Ingen avgiftsbehandling"/>
    <s v="Betaling: Faktura nummer 1097 fra JAVID ZAFARI. Fakturanr. 1097."/>
    <n v="-17472"/>
    <s v="NOK"/>
    <n v="-17472"/>
    <m/>
    <s v="74193.39"/>
  </r>
  <r>
    <n v="1157"/>
    <n v="2025"/>
    <s v="Kontorregulering"/>
    <d v="2025-06-30T00:00:00"/>
    <m/>
    <x v="59"/>
    <x v="59"/>
    <m/>
    <m/>
    <m/>
    <m/>
    <m/>
    <m/>
    <x v="0"/>
    <x v="0"/>
    <m/>
    <m/>
    <m/>
    <m/>
    <n v="0"/>
    <s v="Ingen avgiftsbehandling"/>
    <s v="Kontorregulering"/>
    <n v="6160.87"/>
    <s v="NOK"/>
    <n v="6160.87"/>
    <m/>
    <s v="80354.26"/>
  </r>
  <r>
    <n v="1171"/>
    <n v="2025"/>
    <s v="regulering"/>
    <d v="2025-07-01T00:00:00"/>
    <m/>
    <x v="59"/>
    <x v="59"/>
    <m/>
    <m/>
    <m/>
    <m/>
    <m/>
    <m/>
    <x v="0"/>
    <x v="0"/>
    <m/>
    <m/>
    <m/>
    <m/>
    <n v="0"/>
    <s v="Ingen avgiftsbehandling"/>
    <s v="regulering"/>
    <n v="-44649"/>
    <s v="NOK"/>
    <n v="-44649"/>
    <m/>
    <s v="35705.26"/>
  </r>
  <r>
    <n v="1219"/>
    <n v="2025"/>
    <n v="1954"/>
    <d v="2025-07-01T00:00:00"/>
    <m/>
    <x v="59"/>
    <x v="59"/>
    <n v="10030"/>
    <s v="Stripe innbetalinger"/>
    <m/>
    <m/>
    <m/>
    <m/>
    <x v="0"/>
    <x v="0"/>
    <m/>
    <m/>
    <m/>
    <m/>
    <n v="0"/>
    <s v="Ingen avgiftsbehandling"/>
    <n v="1954"/>
    <n v="63076"/>
    <s v="NOK"/>
    <n v="63076"/>
    <m/>
    <s v="98781.26"/>
  </r>
  <r>
    <n v="500859"/>
    <n v="2025"/>
    <s v="Direkte betaling med ekstern ID TR483793780 er gjennomført og bokført."/>
    <d v="2025-07-07T00:00:00"/>
    <m/>
    <x v="59"/>
    <x v="59"/>
    <m/>
    <m/>
    <n v="20501"/>
    <s v="Kvalitetstid AS"/>
    <m/>
    <m/>
    <x v="8"/>
    <x v="8"/>
    <m/>
    <m/>
    <m/>
    <m/>
    <n v="0"/>
    <s v="Ingen avgiftsbehandling"/>
    <s v="Betaling: Faktura nummer 28902 fra Kvalitetstid AS. Fakturanr. 28902."/>
    <n v="-13445"/>
    <s v="NOK"/>
    <n v="-13445"/>
    <m/>
    <s v="85336.26"/>
  </r>
  <r>
    <n v="500872"/>
    <n v="2025"/>
    <s v="Direkte betaling med ekstern ID TR487051166 er gjennomført og bokført."/>
    <d v="2025-07-16T00:00:00"/>
    <m/>
    <x v="59"/>
    <x v="59"/>
    <m/>
    <m/>
    <n v="20033"/>
    <s v="Norgesgruppen ASA"/>
    <m/>
    <m/>
    <x v="8"/>
    <x v="8"/>
    <m/>
    <m/>
    <m/>
    <m/>
    <n v="0"/>
    <s v="Ingen avgiftsbehandling"/>
    <s v="Betaling: AKADEMI: Regning 61136014474921. Fakturanr. 61136014474921."/>
    <n v="-3073.65"/>
    <s v="NOK"/>
    <n v="-3073.65"/>
    <m/>
    <s v="82262.61"/>
  </r>
  <r>
    <n v="500878"/>
    <n v="2025"/>
    <s v="Direkte betaling med ekstern ID TR483441537 er gjennomført og bokført."/>
    <d v="2025-07-24T00:00:00"/>
    <m/>
    <x v="59"/>
    <x v="59"/>
    <m/>
    <m/>
    <n v="20059"/>
    <s v="Sport Holding Retail AS - avd Bekkestua"/>
    <m/>
    <m/>
    <x v="8"/>
    <x v="8"/>
    <m/>
    <m/>
    <m/>
    <m/>
    <n v="0"/>
    <s v="Ingen avgiftsbehandling"/>
    <s v="Betaling: Faktura nummer 11365001796 fra Sport Holding Retail AS - avd Bekkestua. Fakturanr. 11365001796."/>
    <n v="-8760"/>
    <s v="NOK"/>
    <n v="-8760"/>
    <m/>
    <s v="73502.61"/>
  </r>
  <r>
    <n v="1170"/>
    <n v="2025"/>
    <s v="regulering"/>
    <d v="2025-08-04T00:00:00"/>
    <m/>
    <x v="59"/>
    <x v="59"/>
    <m/>
    <m/>
    <m/>
    <m/>
    <m/>
    <m/>
    <x v="0"/>
    <x v="0"/>
    <m/>
    <m/>
    <m/>
    <m/>
    <n v="0"/>
    <s v="Ingen avgiftsbehandling"/>
    <s v="regulering"/>
    <n v="-19177"/>
    <s v="NOK"/>
    <n v="-19177"/>
    <m/>
    <s v="54325.61"/>
  </r>
  <r>
    <n v="1542"/>
    <n v="2025"/>
    <s v="kontoreguleringer, vipps, gebyr og rubic"/>
    <d v="2025-09-01T00:00:00"/>
    <m/>
    <x v="59"/>
    <x v="59"/>
    <m/>
    <m/>
    <m/>
    <m/>
    <m/>
    <m/>
    <x v="0"/>
    <x v="0"/>
    <m/>
    <m/>
    <m/>
    <m/>
    <n v="0"/>
    <s v="Ingen avgiftsbehandling"/>
    <s v="kontoreguleringer, vipps, gebyr og rubic"/>
    <n v="-38673.53"/>
    <s v="NOK"/>
    <n v="-38673.53"/>
    <m/>
    <s v="15652.08"/>
  </r>
  <r>
    <n v="1598"/>
    <n v="2025"/>
    <s v="regulering"/>
    <d v="2025-09-08T00:00:00"/>
    <m/>
    <x v="59"/>
    <x v="59"/>
    <m/>
    <m/>
    <m/>
    <m/>
    <m/>
    <m/>
    <x v="0"/>
    <x v="0"/>
    <m/>
    <m/>
    <m/>
    <m/>
    <n v="0"/>
    <s v="Ingen avgiftsbehandling"/>
    <s v="regulering"/>
    <n v="10000"/>
    <s v="NOK"/>
    <n v="10000"/>
    <m/>
    <s v="25652.08"/>
  </r>
  <r>
    <n v="500983"/>
    <n v="2025"/>
    <s v="Direkte betaling med ekstern ID TR501466984 er gjennomført og bokført."/>
    <d v="2025-09-11T00:00:00"/>
    <m/>
    <x v="59"/>
    <x v="59"/>
    <m/>
    <m/>
    <n v="20076"/>
    <s v="JAVID ZAFARI"/>
    <m/>
    <m/>
    <x v="0"/>
    <x v="0"/>
    <m/>
    <m/>
    <m/>
    <m/>
    <n v="0"/>
    <s v="Ingen avgiftsbehandling"/>
    <s v="Betaling: Faktura nummer 1100 fra JAVID ZAFARI. Fakturanr. 1100."/>
    <n v="-3588"/>
    <s v="NOK"/>
    <n v="-3588"/>
    <m/>
    <s v="22064.08"/>
  </r>
  <r>
    <n v="500986"/>
    <n v="2025"/>
    <s v="Direkte betaling med ekstern ID TR497631133 er gjennomført og bokført."/>
    <d v="2025-09-12T00:00:00"/>
    <m/>
    <x v="59"/>
    <x v="59"/>
    <m/>
    <m/>
    <n v="20059"/>
    <s v="Sport Holding Retail AS - avd Bekkestua"/>
    <m/>
    <m/>
    <x v="1"/>
    <x v="1"/>
    <m/>
    <m/>
    <m/>
    <m/>
    <n v="0"/>
    <s v="Ingen avgiftsbehandling"/>
    <s v="Betaling: Faktura nummer 11365001821 fra Sport Holding Retail AS - avd Bekkestua. Fakturanr. 11365001821."/>
    <n v="-1374"/>
    <s v="NOK"/>
    <n v="-1374"/>
    <m/>
    <s v="20690.08"/>
  </r>
  <r>
    <n v="500994"/>
    <n v="2025"/>
    <s v="Direkte betaling med ekstern ID TR501466985 er gjennomført og bokført."/>
    <d v="2025-09-16T00:00:00"/>
    <m/>
    <x v="59"/>
    <x v="59"/>
    <m/>
    <m/>
    <n v="20033"/>
    <s v="Norgesgruppen ASA"/>
    <m/>
    <m/>
    <x v="8"/>
    <x v="8"/>
    <m/>
    <m/>
    <m/>
    <m/>
    <n v="0"/>
    <s v="Ingen avgiftsbehandling"/>
    <s v="Betaling: Fwd: Regning 61136014474923. Fakturanr. 61136014474923."/>
    <n v="-1549.01"/>
    <s v="NOK"/>
    <n v="-1549.01"/>
    <m/>
    <s v="19141.07"/>
  </r>
  <r>
    <n v="501011"/>
    <n v="2025"/>
    <s v="Direkte betaling med ekstern ID TR501784424 er gjennomført og bokført."/>
    <d v="2025-09-19T00:00:00"/>
    <m/>
    <x v="59"/>
    <x v="59"/>
    <m/>
    <m/>
    <n v="20524"/>
    <s v="BIRKELANDS"/>
    <m/>
    <m/>
    <x v="8"/>
    <x v="8"/>
    <m/>
    <m/>
    <m/>
    <m/>
    <n v="0"/>
    <s v="Ingen avgiftsbehandling"/>
    <s v="Betaling: Faktura nummer 10339 fra BIRKELANDS. Fakturanr. 10339."/>
    <n v="-18000"/>
    <s v="NOK"/>
    <n v="-18000"/>
    <m/>
    <s v="1141.07"/>
  </r>
  <r>
    <n v="1781"/>
    <n v="2025"/>
    <s v="Stripe"/>
    <d v="2025-09-30T00:00:00"/>
    <m/>
    <x v="59"/>
    <x v="59"/>
    <n v="10030"/>
    <s v="Stripe innbetalinger"/>
    <m/>
    <m/>
    <m/>
    <m/>
    <x v="0"/>
    <x v="0"/>
    <m/>
    <m/>
    <m/>
    <m/>
    <n v="0"/>
    <s v="Ingen avgiftsbehandling"/>
    <s v="Stripe"/>
    <n v="101250"/>
    <s v="NOK"/>
    <n v="101250"/>
    <m/>
    <s v="102391.07"/>
  </r>
  <r>
    <n v="1813"/>
    <n v="2025"/>
    <s v="Kontoreguleringer"/>
    <d v="2025-10-01T00:00:00"/>
    <m/>
    <x v="59"/>
    <x v="59"/>
    <m/>
    <m/>
    <m/>
    <m/>
    <m/>
    <m/>
    <x v="0"/>
    <x v="0"/>
    <m/>
    <m/>
    <m/>
    <m/>
    <n v="0"/>
    <s v="Ingen avgiftsbehandling"/>
    <s v="Kontoreguleringer"/>
    <n v="-46501.51"/>
    <s v="NOK"/>
    <n v="-46501.51"/>
    <m/>
    <s v="55889.56"/>
  </r>
  <r>
    <n v="1819"/>
    <n v="2025"/>
    <m/>
    <d v="2025-10-07T00:00:00"/>
    <m/>
    <x v="59"/>
    <x v="59"/>
    <m/>
    <m/>
    <m/>
    <m/>
    <m/>
    <m/>
    <x v="0"/>
    <x v="0"/>
    <m/>
    <m/>
    <m/>
    <m/>
    <n v="0"/>
    <s v="Ingen avgiftsbehandling"/>
    <m/>
    <n v="7555"/>
    <s v="NOK"/>
    <n v="7555"/>
    <m/>
    <s v="63444.56"/>
  </r>
  <r>
    <n v="501106"/>
    <n v="2025"/>
    <s v="Direkte betaling med ekstern ID TR510729333 er gjennomført og bokført."/>
    <d v="2025-10-15T00:00:00"/>
    <m/>
    <x v="59"/>
    <x v="59"/>
    <m/>
    <m/>
    <n v="20076"/>
    <s v="JAVID ZAFARI"/>
    <m/>
    <m/>
    <x v="0"/>
    <x v="0"/>
    <m/>
    <m/>
    <m/>
    <m/>
    <n v="0"/>
    <s v="Ingen avgiftsbehandling"/>
    <s v="Betaling: Faktura nummer 1103 fra JAVID ZAFARI. Fakturanr. 1103."/>
    <n v="-18307"/>
    <s v="NOK"/>
    <n v="-18307"/>
    <m/>
    <s v="45137.56"/>
  </r>
  <r>
    <n v="501112"/>
    <n v="2025"/>
    <s v="Direkte betaling med ekstern ID TR513488241 er gjennomført og bokført."/>
    <d v="2025-10-15T00:00:00"/>
    <m/>
    <x v="59"/>
    <x v="59"/>
    <m/>
    <m/>
    <n v="20524"/>
    <s v="BIRKELANDS"/>
    <m/>
    <m/>
    <x v="8"/>
    <x v="8"/>
    <m/>
    <m/>
    <m/>
    <m/>
    <n v="0"/>
    <s v="Ingen avgiftsbehandling"/>
    <s v="Betaling: Faktura nummer 10344 fra BIRKELANDS. Fakturanr. 10344."/>
    <n v="-28800"/>
    <s v="NOK"/>
    <n v="-28800"/>
    <m/>
    <s v="16337.56"/>
  </r>
  <r>
    <n v="501114"/>
    <n v="2025"/>
    <s v="Direkte betaling med ekstern ID TR509611387 er gjennomført og bokført."/>
    <d v="2025-10-16T00:00:00"/>
    <m/>
    <x v="59"/>
    <x v="59"/>
    <m/>
    <m/>
    <n v="20033"/>
    <s v="Norgesgruppen ASA"/>
    <m/>
    <m/>
    <x v="8"/>
    <x v="8"/>
    <m/>
    <m/>
    <m/>
    <m/>
    <n v="0"/>
    <s v="Ingen avgiftsbehandling"/>
    <s v="Betaling: Fwd: Regning 61136014474924. Fakturanr. 61136014474924."/>
    <n v="-2773.04"/>
    <s v="NOK"/>
    <n v="-2773.04"/>
    <m/>
    <s v="13564.52"/>
  </r>
  <r>
    <n v="2023"/>
    <n v="2025"/>
    <n v="1923"/>
    <d v="2025-10-29T00:00:00"/>
    <m/>
    <x v="59"/>
    <x v="59"/>
    <m/>
    <m/>
    <m/>
    <m/>
    <m/>
    <m/>
    <x v="0"/>
    <x v="0"/>
    <m/>
    <m/>
    <m/>
    <m/>
    <n v="0"/>
    <s v="Ingen avgiftsbehandling"/>
    <n v="1923"/>
    <n v="-11362"/>
    <s v="NOK"/>
    <n v="-11362"/>
    <m/>
    <s v="2202.52"/>
  </r>
  <r>
    <n v="2101"/>
    <n v="2025"/>
    <m/>
    <d v="2025-11-03T00:00:00"/>
    <m/>
    <x v="59"/>
    <x v="59"/>
    <m/>
    <m/>
    <m/>
    <m/>
    <m/>
    <m/>
    <x v="0"/>
    <x v="0"/>
    <m/>
    <m/>
    <m/>
    <m/>
    <n v="0"/>
    <s v="Ingen avgiftsbehandling"/>
    <m/>
    <n v="-43584.04"/>
    <s v="NOK"/>
    <n v="-43584.04"/>
    <m/>
    <s v="-41381.52"/>
  </r>
  <r>
    <n v="2122"/>
    <n v="2025"/>
    <m/>
    <d v="2025-11-03T00:00:00"/>
    <m/>
    <x v="59"/>
    <x v="59"/>
    <n v="10030"/>
    <s v="Stripe innbetalinger"/>
    <m/>
    <m/>
    <m/>
    <m/>
    <x v="0"/>
    <x v="0"/>
    <m/>
    <m/>
    <m/>
    <m/>
    <n v="0"/>
    <s v="Ingen avgiftsbehandling"/>
    <s v="Vipps"/>
    <n v="52927"/>
    <s v="NOK"/>
    <n v="52927"/>
    <m/>
    <s v="11545.48"/>
  </r>
  <r>
    <n v="2103"/>
    <n v="2025"/>
    <m/>
    <d v="2025-11-05T00:00:00"/>
    <m/>
    <x v="59"/>
    <x v="59"/>
    <m/>
    <m/>
    <m/>
    <m/>
    <m/>
    <m/>
    <x v="0"/>
    <x v="0"/>
    <m/>
    <m/>
    <m/>
    <m/>
    <n v="0"/>
    <s v="Ingen avgiftsbehandling"/>
    <m/>
    <n v="5000"/>
    <s v="NOK"/>
    <n v="5000"/>
    <m/>
    <s v="16545.48"/>
  </r>
  <r>
    <n v="2107"/>
    <n v="2025"/>
    <m/>
    <d v="2025-11-06T00:00:00"/>
    <m/>
    <x v="59"/>
    <x v="59"/>
    <m/>
    <m/>
    <m/>
    <m/>
    <m/>
    <m/>
    <x v="0"/>
    <x v="0"/>
    <m/>
    <m/>
    <m/>
    <m/>
    <n v="0"/>
    <s v="Ingen avgiftsbehandling"/>
    <m/>
    <n v="3350"/>
    <s v="NOK"/>
    <n v="3350"/>
    <m/>
    <s v="19895.48"/>
  </r>
  <r>
    <n v="501216"/>
    <n v="2025"/>
    <s v="Direkte betaling med ekstern ID TR519960650 er gjennomført og bokført."/>
    <d v="2025-11-14T00:00:00"/>
    <m/>
    <x v="59"/>
    <x v="59"/>
    <m/>
    <m/>
    <n v="20076"/>
    <s v="JAVID ZAFARI"/>
    <m/>
    <m/>
    <x v="0"/>
    <x v="0"/>
    <m/>
    <m/>
    <m/>
    <m/>
    <n v="0"/>
    <s v="Ingen avgiftsbehandling"/>
    <s v="Betaling: Faktura nummer 1107 fra JAVID ZAFARI. Fakturanr. 1107."/>
    <n v="-8372"/>
    <s v="NOK"/>
    <n v="-8372"/>
    <m/>
    <s v="11523.48"/>
  </r>
  <r>
    <n v="501219"/>
    <n v="2025"/>
    <s v="Direkte betaling med ekstern ID TR519959793 er gjennomført og bokført."/>
    <d v="2025-11-17T00:00:00"/>
    <m/>
    <x v="59"/>
    <x v="59"/>
    <m/>
    <m/>
    <n v="20033"/>
    <s v="Norgesgruppen ASA"/>
    <m/>
    <m/>
    <x v="8"/>
    <x v="8"/>
    <m/>
    <m/>
    <m/>
    <m/>
    <n v="0"/>
    <s v="Ingen avgiftsbehandling"/>
    <s v="Betaling: Fwd: Regning 61136014474925. Fakturanr. 61136014474925."/>
    <n v="-3426.37"/>
    <s v="NOK"/>
    <n v="-3426.37"/>
    <m/>
    <s v="8097.11"/>
  </r>
  <r>
    <n v="501235"/>
    <n v="2025"/>
    <s v="Direkte betaling med ekstern ID TR523585038 er gjennomført og bokført."/>
    <d v="2025-11-18T00:00:00"/>
    <m/>
    <x v="59"/>
    <x v="59"/>
    <m/>
    <m/>
    <n v="20249"/>
    <s v="Lars Joakim Aslaksrud"/>
    <m/>
    <m/>
    <x v="8"/>
    <x v="8"/>
    <m/>
    <m/>
    <m/>
    <m/>
    <n v="0"/>
    <s v="Ingen avgiftsbehandling"/>
    <s v="Betaling: Fwd: Utlegg til akademi. Fakturanr. Lås mm akademi."/>
    <n v="-509"/>
    <s v="NOK"/>
    <n v="-509"/>
    <m/>
    <s v="7588.11"/>
  </r>
  <r>
    <n v="2271"/>
    <n v="2025"/>
    <m/>
    <d v="2025-11-28T00:00:00"/>
    <m/>
    <x v="59"/>
    <x v="59"/>
    <n v="10030"/>
    <s v="Stripe innbetalinger"/>
    <m/>
    <m/>
    <m/>
    <m/>
    <x v="0"/>
    <x v="0"/>
    <m/>
    <m/>
    <m/>
    <m/>
    <n v="0"/>
    <s v="Ingen avgiftsbehandling"/>
    <m/>
    <n v="84956"/>
    <s v="NOK"/>
    <n v="84956"/>
    <m/>
    <s v="92544.11"/>
  </r>
  <r>
    <n v="501262"/>
    <n v="2025"/>
    <s v="Direkte betaling med ekstern ID TR527024851 er gjennomført og bokført."/>
    <d v="2025-12-01T00:00:00"/>
    <m/>
    <x v="59"/>
    <x v="59"/>
    <m/>
    <m/>
    <n v="20355"/>
    <s v="Laila Håkonsen"/>
    <m/>
    <m/>
    <x v="8"/>
    <x v="8"/>
    <m/>
    <m/>
    <m/>
    <m/>
    <n v="0"/>
    <s v="Ingen avgiftsbehandling"/>
    <s v="Betaling: VS: Utlegg Laila. Fakturanr. Refusjon utlegg parkering BIP hallen akad."/>
    <n v="-1357.7"/>
    <s v="NOK"/>
    <n v="-1357.7"/>
    <m/>
    <s v="91186.41"/>
  </r>
  <r>
    <n v="501266"/>
    <n v="2025"/>
    <s v="Direkte betaling med ekstern ID TR519960649 er gjennomført og bokført."/>
    <d v="2025-12-01T00:00:00"/>
    <m/>
    <x v="59"/>
    <x v="59"/>
    <m/>
    <m/>
    <n v="20059"/>
    <s v="Sport Holding Retail AS - avd Bekkestua"/>
    <m/>
    <m/>
    <x v="8"/>
    <x v="8"/>
    <m/>
    <m/>
    <m/>
    <m/>
    <n v="0"/>
    <s v="Ingen avgiftsbehandling"/>
    <s v="Betaling: Faktura nummer 11365001858 fra Sport Holding Retail AS - avd Bekkestua. Fakturanr. 11365001858."/>
    <n v="-19948"/>
    <s v="NOK"/>
    <n v="-19948"/>
    <m/>
    <s v="71238.41"/>
  </r>
  <r>
    <n v="2263"/>
    <n v="2025"/>
    <m/>
    <d v="2025-12-02T00:00:00"/>
    <m/>
    <x v="59"/>
    <x v="59"/>
    <m/>
    <m/>
    <m/>
    <m/>
    <m/>
    <m/>
    <x v="0"/>
    <x v="0"/>
    <m/>
    <m/>
    <m/>
    <m/>
    <n v="0"/>
    <s v="Ingen avgiftsbehandling"/>
    <s v="Bankgebyr"/>
    <n v="-41260.199999999997"/>
    <s v="NOK"/>
    <n v="-41260.199999999997"/>
    <m/>
    <s v="29978.21"/>
  </r>
  <r>
    <n v="2264"/>
    <n v="2025"/>
    <m/>
    <d v="2025-12-02T00:00:00"/>
    <m/>
    <x v="59"/>
    <x v="59"/>
    <m/>
    <m/>
    <m/>
    <m/>
    <m/>
    <m/>
    <x v="0"/>
    <x v="0"/>
    <m/>
    <m/>
    <m/>
    <m/>
    <n v="0"/>
    <s v="Ingen avgiftsbehandling"/>
    <m/>
    <n v="-11362"/>
    <s v="NOK"/>
    <n v="-11362"/>
    <m/>
    <s v="18616.21"/>
  </r>
  <r>
    <n v="501340"/>
    <n v="2025"/>
    <s v="Direkte betaling med ekstern ID TR528639623 er gjennomført og bokført."/>
    <d v="2025-12-15T00:00:00"/>
    <m/>
    <x v="59"/>
    <x v="59"/>
    <m/>
    <m/>
    <n v="20524"/>
    <s v="BIRKELANDS"/>
    <m/>
    <m/>
    <x v="8"/>
    <x v="8"/>
    <m/>
    <m/>
    <m/>
    <m/>
    <n v="0"/>
    <s v="Ingen avgiftsbehandling"/>
    <s v="Betaling: Faktura nummer 10351 fra BIRKELANDS. Fakturanr. 10351."/>
    <n v="-30600"/>
    <s v="NOK"/>
    <n v="-30600"/>
    <m/>
    <s v="-11983.79"/>
  </r>
  <r>
    <n v="501357"/>
    <n v="2025"/>
    <s v="Direkte betaling med ekstern ID TR528639624 er gjennomført og bokført."/>
    <d v="2025-12-16T00:00:00"/>
    <m/>
    <x v="59"/>
    <x v="59"/>
    <m/>
    <m/>
    <n v="20033"/>
    <s v="Norgesgruppen ASA"/>
    <m/>
    <m/>
    <x v="8"/>
    <x v="8"/>
    <m/>
    <m/>
    <m/>
    <m/>
    <n v="0"/>
    <s v="Ingen avgiftsbehandling"/>
    <s v="Betaling: akademi VS: Regning 61136014474926. Fakturanr. 61136014474926."/>
    <n v="-2818.4"/>
    <s v="NOK"/>
    <n v="-2818.4"/>
    <m/>
    <s v="-14802.19"/>
  </r>
  <r>
    <n v="2449"/>
    <n v="2025"/>
    <m/>
    <d v="2025-12-16T00:00:00"/>
    <m/>
    <x v="59"/>
    <x v="59"/>
    <n v="10030"/>
    <s v="Stripe innbetalinger"/>
    <m/>
    <m/>
    <m/>
    <m/>
    <x v="0"/>
    <x v="0"/>
    <m/>
    <m/>
    <m/>
    <m/>
    <n v="0"/>
    <s v="Ingen avgiftsbehandling"/>
    <s v="Stripe 1954"/>
    <n v="51187"/>
    <s v="NOK"/>
    <n v="51187"/>
    <m/>
    <s v="36384.81"/>
  </r>
  <r>
    <n v="2449"/>
    <n v="2025"/>
    <m/>
    <d v="2025-12-16T00:00:00"/>
    <m/>
    <x v="59"/>
    <x v="59"/>
    <n v="10031"/>
    <s v="Vipps AS"/>
    <m/>
    <m/>
    <m/>
    <m/>
    <x v="0"/>
    <x v="0"/>
    <m/>
    <m/>
    <m/>
    <m/>
    <n v="0"/>
    <s v="Ingen avgiftsbehandling"/>
    <s v="Vipps 1954"/>
    <n v="2541.73"/>
    <s v="NOK"/>
    <n v="2541.73"/>
    <m/>
    <s v="38926.54"/>
  </r>
  <r>
    <n v="501409"/>
    <n v="2025"/>
    <s v="Direkte betaling med ekstern ID TR536109454 er gjennomført og bokført."/>
    <d v="2025-12-29T00:00:00"/>
    <m/>
    <x v="59"/>
    <x v="59"/>
    <m/>
    <m/>
    <n v="20355"/>
    <s v="Laila Håkonsen"/>
    <m/>
    <m/>
    <x v="8"/>
    <x v="8"/>
    <m/>
    <m/>
    <m/>
    <m/>
    <n v="0"/>
    <s v="Ingen avgiftsbehandling"/>
    <s v="Betaling: Laila. Fakturanr. parkering + utlegg."/>
    <n v="-983.95"/>
    <s v="NOK"/>
    <n v="-983.95"/>
    <m/>
    <s v="37942.59"/>
  </r>
  <r>
    <m/>
    <m/>
    <m/>
    <d v="2025-01-01T00:00:00"/>
    <m/>
    <x v="60"/>
    <x v="60"/>
    <m/>
    <m/>
    <m/>
    <m/>
    <m/>
    <m/>
    <x v="0"/>
    <x v="0"/>
    <m/>
    <m/>
    <m/>
    <m/>
    <m/>
    <m/>
    <s v="Inngående saldo"/>
    <n v="45362.720000000001"/>
    <m/>
    <m/>
    <m/>
    <s v="45362.72"/>
  </r>
  <r>
    <n v="70"/>
    <n v="2025"/>
    <m/>
    <d v="2025-01-23T00:00:00"/>
    <m/>
    <x v="60"/>
    <x v="60"/>
    <m/>
    <m/>
    <m/>
    <m/>
    <m/>
    <m/>
    <x v="0"/>
    <x v="0"/>
    <m/>
    <m/>
    <m/>
    <m/>
    <n v="0"/>
    <s v="Ingen avgiftsbehandling"/>
    <m/>
    <n v="-1952"/>
    <s v="NOK"/>
    <n v="-1952"/>
    <m/>
    <s v="43410.72"/>
  </r>
  <r>
    <n v="70"/>
    <n v="2025"/>
    <m/>
    <d v="2025-01-23T00:00:00"/>
    <m/>
    <x v="60"/>
    <x v="60"/>
    <m/>
    <m/>
    <m/>
    <m/>
    <m/>
    <m/>
    <x v="0"/>
    <x v="0"/>
    <m/>
    <m/>
    <m/>
    <m/>
    <n v="0"/>
    <s v="Ingen avgiftsbehandling"/>
    <m/>
    <n v="-1952"/>
    <s v="NOK"/>
    <n v="-1952"/>
    <m/>
    <s v="41458.72"/>
  </r>
  <r>
    <n v="70"/>
    <n v="2025"/>
    <m/>
    <d v="2025-01-23T00:00:00"/>
    <m/>
    <x v="60"/>
    <x v="60"/>
    <m/>
    <m/>
    <m/>
    <m/>
    <m/>
    <m/>
    <x v="0"/>
    <x v="0"/>
    <m/>
    <m/>
    <m/>
    <m/>
    <n v="0"/>
    <s v="Ingen avgiftsbehandling"/>
    <m/>
    <n v="-1952"/>
    <s v="NOK"/>
    <n v="-1952"/>
    <m/>
    <s v="39506.72"/>
  </r>
  <r>
    <n v="70"/>
    <n v="2025"/>
    <m/>
    <d v="2025-01-23T00:00:00"/>
    <m/>
    <x v="60"/>
    <x v="60"/>
    <m/>
    <m/>
    <m/>
    <m/>
    <m/>
    <m/>
    <x v="0"/>
    <x v="0"/>
    <m/>
    <m/>
    <m/>
    <m/>
    <n v="0"/>
    <s v="Ingen avgiftsbehandling"/>
    <m/>
    <n v="-976"/>
    <s v="NOK"/>
    <n v="-976"/>
    <m/>
    <s v="38530.72"/>
  </r>
  <r>
    <n v="70"/>
    <n v="2025"/>
    <m/>
    <d v="2025-01-23T00:00:00"/>
    <m/>
    <x v="60"/>
    <x v="60"/>
    <m/>
    <m/>
    <m/>
    <m/>
    <m/>
    <m/>
    <x v="0"/>
    <x v="0"/>
    <m/>
    <m/>
    <m/>
    <m/>
    <n v="0"/>
    <s v="Ingen avgiftsbehandling"/>
    <m/>
    <n v="-1952"/>
    <s v="NOK"/>
    <n v="-1952"/>
    <m/>
    <s v="36578.72"/>
  </r>
  <r>
    <n v="70"/>
    <n v="2025"/>
    <m/>
    <d v="2025-01-23T00:00:00"/>
    <m/>
    <x v="60"/>
    <x v="60"/>
    <m/>
    <m/>
    <m/>
    <m/>
    <m/>
    <m/>
    <x v="0"/>
    <x v="0"/>
    <m/>
    <m/>
    <m/>
    <m/>
    <n v="0"/>
    <s v="Ingen avgiftsbehandling"/>
    <m/>
    <n v="-1952"/>
    <s v="NOK"/>
    <n v="-1952"/>
    <m/>
    <s v="34626.72"/>
  </r>
  <r>
    <n v="70"/>
    <n v="2025"/>
    <m/>
    <d v="2025-01-23T00:00:00"/>
    <m/>
    <x v="60"/>
    <x v="60"/>
    <m/>
    <m/>
    <m/>
    <m/>
    <m/>
    <m/>
    <x v="0"/>
    <x v="0"/>
    <m/>
    <m/>
    <m/>
    <m/>
    <n v="0"/>
    <s v="Ingen avgiftsbehandling"/>
    <m/>
    <n v="-1952"/>
    <s v="NOK"/>
    <n v="-1952"/>
    <m/>
    <s v="32674.72"/>
  </r>
  <r>
    <n v="70"/>
    <n v="2025"/>
    <m/>
    <d v="2025-01-23T00:00:00"/>
    <m/>
    <x v="60"/>
    <x v="60"/>
    <m/>
    <m/>
    <m/>
    <m/>
    <m/>
    <m/>
    <x v="0"/>
    <x v="0"/>
    <m/>
    <m/>
    <m/>
    <m/>
    <n v="0"/>
    <s v="Ingen avgiftsbehandling"/>
    <m/>
    <n v="-1952"/>
    <s v="NOK"/>
    <n v="-1952"/>
    <m/>
    <s v="30722.72"/>
  </r>
  <r>
    <n v="70"/>
    <n v="2025"/>
    <m/>
    <d v="2025-01-23T00:00:00"/>
    <m/>
    <x v="60"/>
    <x v="60"/>
    <m/>
    <m/>
    <m/>
    <m/>
    <m/>
    <m/>
    <x v="0"/>
    <x v="0"/>
    <m/>
    <m/>
    <m/>
    <m/>
    <n v="0"/>
    <s v="Ingen avgiftsbehandling"/>
    <m/>
    <n v="-1952"/>
    <s v="NOK"/>
    <n v="-1952"/>
    <m/>
    <s v="28770.72"/>
  </r>
  <r>
    <n v="70"/>
    <n v="2025"/>
    <m/>
    <d v="2025-01-23T00:00:00"/>
    <m/>
    <x v="60"/>
    <x v="60"/>
    <m/>
    <m/>
    <m/>
    <m/>
    <m/>
    <m/>
    <x v="0"/>
    <x v="0"/>
    <m/>
    <m/>
    <m/>
    <m/>
    <n v="0"/>
    <s v="Ingen avgiftsbehandling"/>
    <m/>
    <n v="-1952"/>
    <s v="NOK"/>
    <n v="-1952"/>
    <m/>
    <s v="26818.72"/>
  </r>
  <r>
    <n v="70"/>
    <n v="2025"/>
    <m/>
    <d v="2025-01-23T00:00:00"/>
    <m/>
    <x v="60"/>
    <x v="60"/>
    <m/>
    <m/>
    <m/>
    <m/>
    <m/>
    <m/>
    <x v="0"/>
    <x v="0"/>
    <m/>
    <m/>
    <m/>
    <m/>
    <n v="0"/>
    <s v="Ingen avgiftsbehandling"/>
    <m/>
    <n v="-1952"/>
    <s v="NOK"/>
    <n v="-1952"/>
    <m/>
    <s v="24866.72"/>
  </r>
  <r>
    <n v="70"/>
    <n v="2025"/>
    <m/>
    <d v="2025-01-23T00:00:00"/>
    <m/>
    <x v="60"/>
    <x v="60"/>
    <m/>
    <m/>
    <m/>
    <m/>
    <m/>
    <m/>
    <x v="0"/>
    <x v="0"/>
    <m/>
    <m/>
    <m/>
    <m/>
    <n v="0"/>
    <s v="Ingen avgiftsbehandling"/>
    <m/>
    <n v="-1952"/>
    <s v="NOK"/>
    <n v="-1952"/>
    <m/>
    <s v="22914.72"/>
  </r>
  <r>
    <n v="71"/>
    <n v="2025"/>
    <m/>
    <d v="2025-01-23T00:00:00"/>
    <m/>
    <x v="60"/>
    <x v="60"/>
    <m/>
    <m/>
    <m/>
    <m/>
    <m/>
    <m/>
    <x v="0"/>
    <x v="0"/>
    <m/>
    <m/>
    <m/>
    <m/>
    <n v="0"/>
    <s v="Ingen avgiftsbehandling"/>
    <m/>
    <n v="-1952"/>
    <s v="NOK"/>
    <n v="-1952"/>
    <m/>
    <s v="20962.72"/>
  </r>
  <r>
    <n v="71"/>
    <n v="2025"/>
    <m/>
    <d v="2025-01-23T00:00:00"/>
    <m/>
    <x v="60"/>
    <x v="60"/>
    <m/>
    <m/>
    <m/>
    <m/>
    <m/>
    <m/>
    <x v="0"/>
    <x v="0"/>
    <m/>
    <m/>
    <m/>
    <m/>
    <n v="0"/>
    <s v="Ingen avgiftsbehandling"/>
    <s v="Vipps"/>
    <n v="-1952"/>
    <s v="NOK"/>
    <n v="-1952"/>
    <m/>
    <s v="19010.72"/>
  </r>
  <r>
    <n v="71"/>
    <n v="2025"/>
    <m/>
    <d v="2025-01-23T00:00:00"/>
    <m/>
    <x v="60"/>
    <x v="60"/>
    <m/>
    <m/>
    <m/>
    <m/>
    <m/>
    <m/>
    <x v="0"/>
    <x v="0"/>
    <m/>
    <m/>
    <m/>
    <m/>
    <n v="0"/>
    <s v="Ingen avgiftsbehandling"/>
    <s v="Vipps"/>
    <n v="-1952"/>
    <s v="NOK"/>
    <n v="-1952"/>
    <m/>
    <s v="17058.72"/>
  </r>
  <r>
    <n v="71"/>
    <n v="2025"/>
    <m/>
    <d v="2025-01-23T00:00:00"/>
    <m/>
    <x v="60"/>
    <x v="60"/>
    <m/>
    <m/>
    <m/>
    <m/>
    <m/>
    <m/>
    <x v="0"/>
    <x v="0"/>
    <m/>
    <m/>
    <m/>
    <m/>
    <n v="0"/>
    <s v="Ingen avgiftsbehandling"/>
    <s v="Vipps"/>
    <n v="-3904"/>
    <s v="NOK"/>
    <n v="-3904"/>
    <m/>
    <s v="13154.72"/>
  </r>
  <r>
    <n v="71"/>
    <n v="2025"/>
    <m/>
    <d v="2025-01-23T00:00:00"/>
    <m/>
    <x v="60"/>
    <x v="60"/>
    <m/>
    <m/>
    <m/>
    <m/>
    <m/>
    <m/>
    <x v="0"/>
    <x v="0"/>
    <m/>
    <m/>
    <m/>
    <m/>
    <n v="0"/>
    <s v="Ingen avgiftsbehandling"/>
    <s v="Vipps"/>
    <n v="-976"/>
    <s v="NOK"/>
    <n v="-976"/>
    <m/>
    <s v="12178.72"/>
  </r>
  <r>
    <n v="72"/>
    <n v="2025"/>
    <m/>
    <d v="2025-01-23T00:00:00"/>
    <m/>
    <x v="60"/>
    <x v="60"/>
    <m/>
    <m/>
    <m/>
    <m/>
    <m/>
    <m/>
    <x v="0"/>
    <x v="0"/>
    <m/>
    <m/>
    <m/>
    <m/>
    <n v="0"/>
    <s v="Ingen avgiftsbehandling"/>
    <m/>
    <n v="-1952"/>
    <s v="NOK"/>
    <n v="-1952"/>
    <m/>
    <s v="10226.72"/>
  </r>
  <r>
    <n v="576"/>
    <n v="2025"/>
    <s v="Vipps"/>
    <d v="2025-04-08T00:00:00"/>
    <m/>
    <x v="60"/>
    <x v="60"/>
    <n v="10031"/>
    <s v="Vipps AS"/>
    <m/>
    <m/>
    <m/>
    <m/>
    <x v="0"/>
    <x v="0"/>
    <m/>
    <m/>
    <m/>
    <m/>
    <n v="0"/>
    <s v="Ingen avgiftsbehandling"/>
    <s v="Vipps"/>
    <n v="309.48"/>
    <s v="NOK"/>
    <n v="309.48"/>
    <m/>
    <s v="10536.20"/>
  </r>
  <r>
    <n v="576"/>
    <n v="2025"/>
    <s v="Vipps"/>
    <d v="2025-04-09T00:00:00"/>
    <m/>
    <x v="60"/>
    <x v="60"/>
    <n v="10031"/>
    <s v="Vipps AS"/>
    <m/>
    <m/>
    <m/>
    <m/>
    <x v="0"/>
    <x v="0"/>
    <m/>
    <m/>
    <m/>
    <m/>
    <n v="0"/>
    <s v="Ingen avgiftsbehandling"/>
    <s v="Vipps"/>
    <n v="39.299999999999997"/>
    <s v="NOK"/>
    <n v="39.299999999999997"/>
    <m/>
    <s v="10575.50"/>
  </r>
  <r>
    <n v="620"/>
    <n v="2025"/>
    <s v="Nets"/>
    <d v="2025-04-09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84.19"/>
    <s v="NOK"/>
    <n v="84.19"/>
    <m/>
    <s v="10659.69"/>
  </r>
  <r>
    <n v="576"/>
    <n v="2025"/>
    <s v="Vipps"/>
    <d v="2025-04-10T00:00:00"/>
    <m/>
    <x v="60"/>
    <x v="60"/>
    <n v="10031"/>
    <s v="Vipps AS"/>
    <m/>
    <m/>
    <m/>
    <m/>
    <x v="0"/>
    <x v="0"/>
    <m/>
    <m/>
    <m/>
    <m/>
    <n v="0"/>
    <s v="Ingen avgiftsbehandling"/>
    <s v="Vipps"/>
    <n v="1567.07"/>
    <s v="NOK"/>
    <n v="1567.07"/>
    <m/>
    <s v="12226.76"/>
  </r>
  <r>
    <n v="620"/>
    <n v="2025"/>
    <s v="Nets"/>
    <d v="2025-04-10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1178.67"/>
    <s v="NOK"/>
    <n v="1178.67"/>
    <m/>
    <s v="13405.43"/>
  </r>
  <r>
    <n v="620"/>
    <n v="2025"/>
    <s v="Nets"/>
    <d v="2025-04-10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549.71"/>
    <s v="NOK"/>
    <n v="549.71"/>
    <m/>
    <s v="13955.14"/>
  </r>
  <r>
    <n v="620"/>
    <n v="2025"/>
    <s v="Nets"/>
    <d v="2025-04-10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1535.26"/>
    <s v="NOK"/>
    <n v="1535.26"/>
    <m/>
    <s v="15490.40"/>
  </r>
  <r>
    <n v="620"/>
    <n v="2025"/>
    <s v="Nets"/>
    <d v="2025-04-10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89.14"/>
    <s v="NOK"/>
    <n v="89.14"/>
    <m/>
    <s v="15579.54"/>
  </r>
  <r>
    <n v="620"/>
    <n v="2025"/>
    <s v="Nets"/>
    <d v="2025-04-10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0.99"/>
    <s v="NOK"/>
    <n v="0.99"/>
    <m/>
    <s v="15580.53"/>
  </r>
  <r>
    <n v="576"/>
    <n v="2025"/>
    <s v="Vipps"/>
    <d v="2025-04-11T00:00:00"/>
    <m/>
    <x v="60"/>
    <x v="60"/>
    <n v="10031"/>
    <s v="Vipps AS"/>
    <m/>
    <m/>
    <m/>
    <m/>
    <x v="0"/>
    <x v="0"/>
    <m/>
    <m/>
    <m/>
    <m/>
    <n v="0"/>
    <s v="Ingen avgiftsbehandling"/>
    <s v="Vipps"/>
    <n v="265.27"/>
    <s v="NOK"/>
    <n v="265.27"/>
    <m/>
    <s v="15845.80"/>
  </r>
  <r>
    <n v="576"/>
    <n v="2025"/>
    <s v="Vipps"/>
    <d v="2025-04-14T00:00:00"/>
    <m/>
    <x v="60"/>
    <x v="60"/>
    <n v="10031"/>
    <s v="Vipps AS"/>
    <m/>
    <m/>
    <m/>
    <m/>
    <x v="0"/>
    <x v="0"/>
    <m/>
    <m/>
    <m/>
    <m/>
    <n v="0"/>
    <s v="Ingen avgiftsbehandling"/>
    <s v="Vipps"/>
    <n v="491.24"/>
    <s v="NOK"/>
    <n v="491.24"/>
    <m/>
    <s v="16337.04"/>
  </r>
  <r>
    <n v="576"/>
    <n v="2025"/>
    <s v="Vipps"/>
    <d v="2025-04-16T00:00:00"/>
    <m/>
    <x v="60"/>
    <x v="60"/>
    <n v="10031"/>
    <s v="Vipps AS"/>
    <m/>
    <m/>
    <m/>
    <m/>
    <x v="0"/>
    <x v="0"/>
    <m/>
    <m/>
    <m/>
    <m/>
    <n v="0"/>
    <s v="Ingen avgiftsbehandling"/>
    <s v="Vipps"/>
    <n v="19.649999999999999"/>
    <s v="NOK"/>
    <n v="19.649999999999999"/>
    <m/>
    <s v="16356.69"/>
  </r>
  <r>
    <n v="1253"/>
    <n v="2025"/>
    <s v="Vipps"/>
    <d v="2025-04-25T00:00:00"/>
    <m/>
    <x v="60"/>
    <x v="60"/>
    <n v="10031"/>
    <s v="Vipps AS"/>
    <m/>
    <m/>
    <m/>
    <m/>
    <x v="0"/>
    <x v="0"/>
    <m/>
    <m/>
    <m/>
    <m/>
    <n v="0"/>
    <s v="Ingen avgiftsbehandling"/>
    <s v="Vipps"/>
    <n v="614.05999999999995"/>
    <s v="NOK"/>
    <n v="614.05999999999995"/>
    <m/>
    <s v="16970.75"/>
  </r>
  <r>
    <n v="1254"/>
    <n v="2025"/>
    <s v="nets"/>
    <d v="2025-04-25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524.96"/>
    <s v="NOK"/>
    <n v="524.96"/>
    <m/>
    <s v="17495.71"/>
  </r>
  <r>
    <n v="1253"/>
    <n v="2025"/>
    <s v="Vipps"/>
    <d v="2025-04-28T00:00:00"/>
    <m/>
    <x v="60"/>
    <x v="60"/>
    <n v="10031"/>
    <s v="Vipps AS"/>
    <m/>
    <m/>
    <m/>
    <m/>
    <x v="0"/>
    <x v="0"/>
    <m/>
    <m/>
    <m/>
    <m/>
    <n v="0"/>
    <s v="Ingen avgiftsbehandling"/>
    <s v="Vipps"/>
    <n v="1336.17"/>
    <s v="NOK"/>
    <n v="1336.17"/>
    <m/>
    <s v="18831.88"/>
  </r>
  <r>
    <n v="1254"/>
    <n v="2025"/>
    <s v="nets"/>
    <d v="2025-04-28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772.57"/>
    <s v="NOK"/>
    <n v="772.57"/>
    <m/>
    <s v="19604.45"/>
  </r>
  <r>
    <n v="1253"/>
    <n v="2025"/>
    <s v="Vipps"/>
    <d v="2025-04-29T00:00:00"/>
    <m/>
    <x v="60"/>
    <x v="60"/>
    <n v="10031"/>
    <s v="Vipps AS"/>
    <m/>
    <m/>
    <m/>
    <m/>
    <x v="0"/>
    <x v="0"/>
    <m/>
    <m/>
    <m/>
    <m/>
    <n v="0"/>
    <s v="Ingen avgiftsbehandling"/>
    <s v="Vipps"/>
    <n v="211.23"/>
    <s v="NOK"/>
    <n v="211.23"/>
    <m/>
    <s v="19815.68"/>
  </r>
  <r>
    <n v="1253"/>
    <n v="2025"/>
    <s v="Vipps"/>
    <d v="2025-04-30T00:00:00"/>
    <m/>
    <x v="60"/>
    <x v="60"/>
    <n v="10031"/>
    <s v="Vipps AS"/>
    <m/>
    <m/>
    <m/>
    <m/>
    <x v="0"/>
    <x v="0"/>
    <m/>
    <m/>
    <m/>
    <m/>
    <n v="0"/>
    <s v="Ingen avgiftsbehandling"/>
    <s v="Vipps"/>
    <n v="117.9"/>
    <s v="NOK"/>
    <n v="117.9"/>
    <m/>
    <s v="19933.58"/>
  </r>
  <r>
    <n v="1254"/>
    <n v="2025"/>
    <s v="nets"/>
    <d v="2025-04-30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1272.76"/>
    <s v="NOK"/>
    <n v="1272.76"/>
    <m/>
    <s v="21206.34"/>
  </r>
  <r>
    <n v="1253"/>
    <n v="2025"/>
    <s v="Vipps"/>
    <d v="2025-05-02T00:00:00"/>
    <m/>
    <x v="60"/>
    <x v="60"/>
    <n v="10031"/>
    <s v="Vipps AS"/>
    <m/>
    <m/>
    <m/>
    <m/>
    <x v="0"/>
    <x v="0"/>
    <m/>
    <m/>
    <m/>
    <m/>
    <n v="0"/>
    <s v="Ingen avgiftsbehandling"/>
    <s v="Vipps"/>
    <n v="260.36"/>
    <s v="NOK"/>
    <n v="260.36"/>
    <m/>
    <s v="21466.70"/>
  </r>
  <r>
    <n v="1254"/>
    <n v="2025"/>
    <s v="nets"/>
    <d v="2025-05-02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312"/>
    <s v="NOK"/>
    <n v="312"/>
    <m/>
    <s v="21778.70"/>
  </r>
  <r>
    <n v="1254"/>
    <n v="2025"/>
    <s v="nets"/>
    <d v="2025-05-02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668.57"/>
    <s v="NOK"/>
    <n v="668.57"/>
    <m/>
    <s v="22447.27"/>
  </r>
  <r>
    <n v="1253"/>
    <n v="2025"/>
    <s v="Vipps"/>
    <d v="2025-05-05T00:00:00"/>
    <m/>
    <x v="60"/>
    <x v="60"/>
    <n v="10031"/>
    <s v="Vipps AS"/>
    <m/>
    <m/>
    <m/>
    <m/>
    <x v="0"/>
    <x v="0"/>
    <m/>
    <m/>
    <m/>
    <m/>
    <n v="0"/>
    <s v="Ingen avgiftsbehandling"/>
    <s v="Vipps"/>
    <n v="520.70000000000005"/>
    <s v="NOK"/>
    <n v="520.70000000000005"/>
    <m/>
    <s v="22967.97"/>
  </r>
  <r>
    <n v="1253"/>
    <n v="2025"/>
    <s v="Vipps"/>
    <d v="2025-05-05T00:00:00"/>
    <m/>
    <x v="60"/>
    <x v="60"/>
    <n v="10031"/>
    <s v="Vipps AS"/>
    <m/>
    <m/>
    <m/>
    <m/>
    <x v="0"/>
    <x v="0"/>
    <m/>
    <m/>
    <m/>
    <m/>
    <n v="0"/>
    <s v="Ingen avgiftsbehandling"/>
    <s v="Vipps"/>
    <n v="176.85"/>
    <s v="NOK"/>
    <n v="176.85"/>
    <m/>
    <s v="23144.82"/>
  </r>
  <r>
    <n v="1254"/>
    <n v="2025"/>
    <s v="nets"/>
    <d v="2025-05-05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544.76"/>
    <s v="NOK"/>
    <n v="544.76"/>
    <m/>
    <s v="23689.58"/>
  </r>
  <r>
    <n v="1253"/>
    <n v="2025"/>
    <s v="Vipps"/>
    <d v="2025-05-06T00:00:00"/>
    <m/>
    <x v="60"/>
    <x v="60"/>
    <n v="10031"/>
    <s v="Vipps AS"/>
    <m/>
    <m/>
    <m/>
    <m/>
    <x v="0"/>
    <x v="0"/>
    <m/>
    <m/>
    <m/>
    <m/>
    <n v="0"/>
    <s v="Ingen avgiftsbehandling"/>
    <s v="Vipps"/>
    <n v="825.29"/>
    <s v="NOK"/>
    <n v="825.29"/>
    <m/>
    <s v="24514.87"/>
  </r>
  <r>
    <n v="1253"/>
    <n v="2025"/>
    <s v="Vipps"/>
    <d v="2025-05-07T00:00:00"/>
    <m/>
    <x v="60"/>
    <x v="60"/>
    <n v="10031"/>
    <s v="Vipps AS"/>
    <m/>
    <m/>
    <m/>
    <m/>
    <x v="0"/>
    <x v="0"/>
    <m/>
    <m/>
    <m/>
    <m/>
    <n v="0"/>
    <s v="Ingen avgiftsbehandling"/>
    <s v="Vipps"/>
    <n v="486.32"/>
    <s v="NOK"/>
    <n v="486.32"/>
    <m/>
    <s v="25001.19"/>
  </r>
  <r>
    <n v="1254"/>
    <n v="2025"/>
    <s v="nets"/>
    <d v="2025-05-07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2040.36"/>
    <s v="NOK"/>
    <n v="2040.36"/>
    <m/>
    <s v="27041.55"/>
  </r>
  <r>
    <n v="1253"/>
    <n v="2025"/>
    <s v="Vipps"/>
    <d v="2025-05-08T00:00:00"/>
    <m/>
    <x v="60"/>
    <x v="60"/>
    <n v="10031"/>
    <s v="Vipps AS"/>
    <m/>
    <m/>
    <m/>
    <m/>
    <x v="0"/>
    <x v="0"/>
    <m/>
    <m/>
    <m/>
    <m/>
    <n v="0"/>
    <s v="Ingen avgiftsbehandling"/>
    <s v="Vipps"/>
    <n v="589.48"/>
    <s v="NOK"/>
    <n v="589.48"/>
    <m/>
    <s v="27631.03"/>
  </r>
  <r>
    <n v="1254"/>
    <n v="2025"/>
    <s v="nets"/>
    <d v="2025-05-08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1624.39"/>
    <s v="NOK"/>
    <n v="1624.39"/>
    <m/>
    <s v="29255.42"/>
  </r>
  <r>
    <n v="1253"/>
    <n v="2025"/>
    <s v="Vipps"/>
    <d v="2025-05-09T00:00:00"/>
    <m/>
    <x v="60"/>
    <x v="60"/>
    <n v="10031"/>
    <s v="Vipps AS"/>
    <m/>
    <m/>
    <m/>
    <m/>
    <x v="0"/>
    <x v="0"/>
    <m/>
    <m/>
    <m/>
    <m/>
    <n v="0"/>
    <s v="Ingen avgiftsbehandling"/>
    <s v="Vipps"/>
    <n v="456.85"/>
    <s v="NOK"/>
    <n v="456.85"/>
    <m/>
    <s v="29712.27"/>
  </r>
  <r>
    <n v="1254"/>
    <n v="2025"/>
    <s v="nets"/>
    <d v="2025-05-09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723.05"/>
    <s v="NOK"/>
    <n v="723.05"/>
    <m/>
    <s v="30435.32"/>
  </r>
  <r>
    <n v="923"/>
    <n v="2025"/>
    <n v="1955"/>
    <d v="2025-05-12T00:00:00"/>
    <m/>
    <x v="60"/>
    <x v="60"/>
    <m/>
    <m/>
    <n v="20249"/>
    <s v="Lars Joakim Aslaksrud"/>
    <m/>
    <m/>
    <x v="0"/>
    <x v="0"/>
    <m/>
    <m/>
    <m/>
    <m/>
    <n v="0"/>
    <s v="Ingen avgiftsbehandling"/>
    <n v="1955"/>
    <n v="-7953.86"/>
    <s v="NOK"/>
    <n v="-7953.86"/>
    <m/>
    <s v="22481.46"/>
  </r>
  <r>
    <n v="923"/>
    <n v="2025"/>
    <n v="1955"/>
    <d v="2025-05-12T00:00:00"/>
    <m/>
    <x v="60"/>
    <x v="60"/>
    <m/>
    <m/>
    <n v="20249"/>
    <s v="Lars Joakim Aslaksrud"/>
    <m/>
    <m/>
    <x v="0"/>
    <x v="0"/>
    <m/>
    <m/>
    <m/>
    <m/>
    <n v="0"/>
    <s v="Ingen avgiftsbehandling"/>
    <n v="1955"/>
    <n v="-688.8"/>
    <s v="NOK"/>
    <n v="-688.8"/>
    <m/>
    <s v="21792.66"/>
  </r>
  <r>
    <n v="1253"/>
    <n v="2025"/>
    <s v="Vipps"/>
    <d v="2025-05-12T00:00:00"/>
    <m/>
    <x v="60"/>
    <x v="60"/>
    <n v="10031"/>
    <s v="Vipps AS"/>
    <m/>
    <m/>
    <m/>
    <m/>
    <x v="0"/>
    <x v="0"/>
    <m/>
    <m/>
    <m/>
    <m/>
    <n v="0"/>
    <s v="Ingen avgiftsbehandling"/>
    <s v="Vipps"/>
    <n v="1321.43"/>
    <s v="NOK"/>
    <n v="1321.43"/>
    <m/>
    <s v="23114.09"/>
  </r>
  <r>
    <n v="1254"/>
    <n v="2025"/>
    <s v="nets"/>
    <d v="2025-05-12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148.57"/>
    <s v="NOK"/>
    <n v="148.57"/>
    <m/>
    <s v="23262.66"/>
  </r>
  <r>
    <n v="1254"/>
    <n v="2025"/>
    <s v="nets"/>
    <d v="2025-05-12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1892.2"/>
    <s v="NOK"/>
    <n v="1892.2"/>
    <m/>
    <s v="25154.86"/>
  </r>
  <r>
    <n v="1253"/>
    <n v="2025"/>
    <s v="Vipps"/>
    <d v="2025-05-13T00:00:00"/>
    <m/>
    <x v="60"/>
    <x v="60"/>
    <n v="10031"/>
    <s v="Vipps AS"/>
    <m/>
    <m/>
    <m/>
    <m/>
    <x v="0"/>
    <x v="0"/>
    <m/>
    <m/>
    <m/>
    <m/>
    <n v="0"/>
    <s v="Ingen avgiftsbehandling"/>
    <s v="Vipps"/>
    <n v="284.92"/>
    <s v="NOK"/>
    <n v="284.92"/>
    <m/>
    <s v="25439.78"/>
  </r>
  <r>
    <n v="1253"/>
    <n v="2025"/>
    <s v="Vipps"/>
    <d v="2025-05-13T00:00:00"/>
    <m/>
    <x v="60"/>
    <x v="60"/>
    <n v="10031"/>
    <s v="Vipps AS"/>
    <m/>
    <m/>
    <m/>
    <m/>
    <x v="0"/>
    <x v="0"/>
    <m/>
    <m/>
    <m/>
    <m/>
    <n v="0"/>
    <s v="Ingen avgiftsbehandling"/>
    <s v="Vipps"/>
    <n v="98.25"/>
    <s v="NOK"/>
    <n v="98.25"/>
    <m/>
    <s v="25538.03"/>
  </r>
  <r>
    <n v="1269"/>
    <n v="2025"/>
    <s v="1955.pdf"/>
    <d v="2025-05-13T00:00:00"/>
    <m/>
    <x v="60"/>
    <x v="60"/>
    <m/>
    <m/>
    <m/>
    <m/>
    <m/>
    <m/>
    <x v="1"/>
    <x v="1"/>
    <m/>
    <m/>
    <m/>
    <m/>
    <n v="0"/>
    <s v="Ingen avgiftsbehandling"/>
    <s v="1955.pdf"/>
    <n v="3635.72"/>
    <s v="NOK"/>
    <n v="3635.72"/>
    <m/>
    <s v="29173.75"/>
  </r>
  <r>
    <n v="1253"/>
    <n v="2025"/>
    <s v="Vipps"/>
    <d v="2025-05-14T00:00:00"/>
    <m/>
    <x v="60"/>
    <x v="60"/>
    <n v="10031"/>
    <s v="Vipps AS"/>
    <m/>
    <m/>
    <m/>
    <m/>
    <x v="0"/>
    <x v="0"/>
    <m/>
    <m/>
    <m/>
    <m/>
    <n v="0"/>
    <s v="Ingen avgiftsbehandling"/>
    <s v="Vipps"/>
    <n v="304.58"/>
    <s v="NOK"/>
    <n v="304.58"/>
    <m/>
    <s v="29478.33"/>
  </r>
  <r>
    <n v="1254"/>
    <n v="2025"/>
    <s v="nets"/>
    <d v="2025-05-14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975.64"/>
    <s v="NOK"/>
    <n v="975.64"/>
    <m/>
    <s v="30453.97"/>
  </r>
  <r>
    <n v="1253"/>
    <n v="2025"/>
    <s v="Vipps"/>
    <d v="2025-05-15T00:00:00"/>
    <m/>
    <x v="60"/>
    <x v="60"/>
    <n v="10031"/>
    <s v="Vipps AS"/>
    <m/>
    <m/>
    <m/>
    <m/>
    <x v="0"/>
    <x v="0"/>
    <m/>
    <m/>
    <m/>
    <m/>
    <n v="0"/>
    <s v="Ingen avgiftsbehandling"/>
    <s v="Vipps"/>
    <n v="325.2"/>
    <s v="NOK"/>
    <n v="325.2"/>
    <m/>
    <s v="30779.17"/>
  </r>
  <r>
    <n v="1254"/>
    <n v="2025"/>
    <s v="nets"/>
    <d v="2025-05-15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955.79"/>
    <s v="NOK"/>
    <n v="955.79"/>
    <m/>
    <s v="31734.96"/>
  </r>
  <r>
    <n v="1253"/>
    <n v="2025"/>
    <s v="Vipps"/>
    <d v="2025-05-16T00:00:00"/>
    <m/>
    <x v="60"/>
    <x v="60"/>
    <n v="10031"/>
    <s v="Vipps AS"/>
    <m/>
    <m/>
    <m/>
    <m/>
    <x v="0"/>
    <x v="0"/>
    <m/>
    <m/>
    <m/>
    <m/>
    <n v="0"/>
    <s v="Ingen avgiftsbehandling"/>
    <s v="Vipps"/>
    <n v="432.29"/>
    <s v="NOK"/>
    <n v="432.29"/>
    <m/>
    <s v="32167.25"/>
  </r>
  <r>
    <n v="1254"/>
    <n v="2025"/>
    <s v="nets"/>
    <d v="2025-05-16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643.82000000000005"/>
    <s v="NOK"/>
    <n v="643.82000000000005"/>
    <m/>
    <s v="32811.07"/>
  </r>
  <r>
    <n v="1253"/>
    <n v="2025"/>
    <s v="Vipps"/>
    <d v="2025-05-19T00:00:00"/>
    <m/>
    <x v="60"/>
    <x v="60"/>
    <n v="10031"/>
    <s v="Vipps AS"/>
    <m/>
    <m/>
    <m/>
    <m/>
    <x v="0"/>
    <x v="0"/>
    <m/>
    <m/>
    <m/>
    <m/>
    <n v="0"/>
    <s v="Ingen avgiftsbehandling"/>
    <s v="Vipps"/>
    <n v="550.19000000000005"/>
    <s v="NOK"/>
    <n v="550.19000000000005"/>
    <m/>
    <s v="33361.26"/>
  </r>
  <r>
    <n v="1254"/>
    <n v="2025"/>
    <s v="nets"/>
    <d v="2025-05-19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514.46"/>
    <s v="NOK"/>
    <n v="514.46"/>
    <m/>
    <s v="33875.72"/>
  </r>
  <r>
    <n v="1254"/>
    <n v="2025"/>
    <s v="nets"/>
    <d v="2025-05-19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1163.83"/>
    <s v="NOK"/>
    <n v="1163.83"/>
    <m/>
    <s v="35039.55"/>
  </r>
  <r>
    <n v="1253"/>
    <n v="2025"/>
    <s v="Vipps"/>
    <d v="2025-05-21T00:00:00"/>
    <m/>
    <x v="60"/>
    <x v="60"/>
    <n v="10031"/>
    <s v="Vipps AS"/>
    <m/>
    <m/>
    <m/>
    <m/>
    <x v="0"/>
    <x v="0"/>
    <m/>
    <m/>
    <m/>
    <m/>
    <n v="0"/>
    <s v="Ingen avgiftsbehandling"/>
    <s v="Vipps"/>
    <n v="574.76"/>
    <s v="NOK"/>
    <n v="574.76"/>
    <m/>
    <s v="35614.31"/>
  </r>
  <r>
    <n v="1253"/>
    <n v="2025"/>
    <s v="Vipps"/>
    <d v="2025-05-21T00:00:00"/>
    <m/>
    <x v="60"/>
    <x v="60"/>
    <n v="10031"/>
    <s v="Vipps AS"/>
    <m/>
    <m/>
    <m/>
    <m/>
    <x v="0"/>
    <x v="0"/>
    <m/>
    <m/>
    <m/>
    <m/>
    <n v="0"/>
    <s v="Ingen avgiftsbehandling"/>
    <s v="Vipps"/>
    <n v="1301.81"/>
    <s v="NOK"/>
    <n v="1301.81"/>
    <m/>
    <s v="36916.12"/>
  </r>
  <r>
    <n v="1253"/>
    <n v="2025"/>
    <s v="Vipps"/>
    <d v="2025-05-21T00:00:00"/>
    <m/>
    <x v="60"/>
    <x v="60"/>
    <n v="10031"/>
    <s v="Vipps AS"/>
    <m/>
    <m/>
    <m/>
    <m/>
    <x v="0"/>
    <x v="0"/>
    <m/>
    <m/>
    <m/>
    <m/>
    <n v="0"/>
    <s v="Ingen avgiftsbehandling"/>
    <s v="Vipps"/>
    <n v="19.649999999999999"/>
    <s v="NOK"/>
    <n v="19.649999999999999"/>
    <m/>
    <s v="36935.77"/>
  </r>
  <r>
    <n v="1253"/>
    <n v="2025"/>
    <s v="Vipps"/>
    <d v="2025-05-21T00:00:00"/>
    <m/>
    <x v="60"/>
    <x v="60"/>
    <n v="10031"/>
    <s v="Vipps AS"/>
    <m/>
    <m/>
    <m/>
    <m/>
    <x v="0"/>
    <x v="0"/>
    <m/>
    <m/>
    <m/>
    <m/>
    <n v="0"/>
    <s v="Ingen avgiftsbehandling"/>
    <s v="Vipps"/>
    <n v="186.67"/>
    <s v="NOK"/>
    <n v="186.67"/>
    <m/>
    <s v="37122.44"/>
  </r>
  <r>
    <n v="1254"/>
    <n v="2025"/>
    <s v="nets"/>
    <d v="2025-05-21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2401.9299999999998"/>
    <s v="NOK"/>
    <n v="2401.9299999999998"/>
    <m/>
    <s v="39524.37"/>
  </r>
  <r>
    <n v="1253"/>
    <n v="2025"/>
    <s v="Vipps"/>
    <d v="2025-05-22T00:00:00"/>
    <m/>
    <x v="60"/>
    <x v="60"/>
    <n v="10031"/>
    <s v="Vipps AS"/>
    <m/>
    <m/>
    <m/>
    <m/>
    <x v="0"/>
    <x v="0"/>
    <m/>
    <m/>
    <m/>
    <m/>
    <n v="0"/>
    <s v="Ingen avgiftsbehandling"/>
    <s v="Vipps"/>
    <n v="275.10000000000002"/>
    <s v="NOK"/>
    <n v="275.10000000000002"/>
    <m/>
    <s v="39799.47"/>
  </r>
  <r>
    <n v="1254"/>
    <n v="2025"/>
    <s v="nets"/>
    <d v="2025-05-22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1050.1199999999999"/>
    <s v="NOK"/>
    <n v="1050.1199999999999"/>
    <m/>
    <s v="40849.59"/>
  </r>
  <r>
    <n v="1253"/>
    <n v="2025"/>
    <s v="Vipps"/>
    <d v="2025-05-23T00:00:00"/>
    <m/>
    <x v="60"/>
    <x v="60"/>
    <n v="10031"/>
    <s v="Vipps AS"/>
    <m/>
    <m/>
    <m/>
    <m/>
    <x v="0"/>
    <x v="0"/>
    <m/>
    <m/>
    <m/>
    <m/>
    <n v="0"/>
    <s v="Ingen avgiftsbehandling"/>
    <s v="Vipps"/>
    <n v="795.81"/>
    <s v="NOK"/>
    <n v="795.81"/>
    <m/>
    <s v="41645.40"/>
  </r>
  <r>
    <n v="1254"/>
    <n v="2025"/>
    <s v="nets"/>
    <d v="2025-05-23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1035.05"/>
    <s v="NOK"/>
    <n v="1035.05"/>
    <m/>
    <s v="42680.45"/>
  </r>
  <r>
    <n v="1253"/>
    <n v="2025"/>
    <s v="Vipps"/>
    <d v="2025-05-26T00:00:00"/>
    <m/>
    <x v="60"/>
    <x v="60"/>
    <n v="10031"/>
    <s v="Vipps AS"/>
    <m/>
    <m/>
    <m/>
    <m/>
    <x v="0"/>
    <x v="0"/>
    <m/>
    <m/>
    <m/>
    <m/>
    <n v="0"/>
    <s v="Ingen avgiftsbehandling"/>
    <s v="Vipps"/>
    <n v="245.61"/>
    <s v="NOK"/>
    <n v="245.61"/>
    <m/>
    <s v="42926.06"/>
  </r>
  <r>
    <n v="1254"/>
    <n v="2025"/>
    <s v="nets"/>
    <d v="2025-05-26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737.91"/>
    <s v="NOK"/>
    <n v="737.91"/>
    <m/>
    <s v="43663.97"/>
  </r>
  <r>
    <n v="1253"/>
    <n v="2025"/>
    <s v="Vipps"/>
    <d v="2025-05-27T00:00:00"/>
    <m/>
    <x v="60"/>
    <x v="60"/>
    <n v="10031"/>
    <s v="Vipps AS"/>
    <m/>
    <m/>
    <m/>
    <m/>
    <x v="0"/>
    <x v="0"/>
    <m/>
    <m/>
    <m/>
    <m/>
    <n v="0"/>
    <s v="Ingen avgiftsbehandling"/>
    <s v="Vipps"/>
    <n v="63.86"/>
    <s v="NOK"/>
    <n v="63.86"/>
    <m/>
    <s v="43727.83"/>
  </r>
  <r>
    <n v="1253"/>
    <n v="2025"/>
    <s v="Vipps"/>
    <d v="2025-05-27T00:00:00"/>
    <m/>
    <x v="60"/>
    <x v="60"/>
    <n v="10031"/>
    <s v="Vipps AS"/>
    <m/>
    <m/>
    <m/>
    <m/>
    <x v="0"/>
    <x v="0"/>
    <m/>
    <m/>
    <m/>
    <m/>
    <n v="0"/>
    <s v="Ingen avgiftsbehandling"/>
    <s v="Vipps"/>
    <n v="54.04"/>
    <s v="NOK"/>
    <n v="54.04"/>
    <m/>
    <s v="43781.87"/>
  </r>
  <r>
    <n v="1253"/>
    <n v="2025"/>
    <s v="Vipps"/>
    <d v="2025-05-28T00:00:00"/>
    <m/>
    <x v="60"/>
    <x v="60"/>
    <n v="10031"/>
    <s v="Vipps AS"/>
    <m/>
    <m/>
    <m/>
    <m/>
    <x v="0"/>
    <x v="0"/>
    <m/>
    <m/>
    <m/>
    <m/>
    <n v="0"/>
    <s v="Ingen avgiftsbehandling"/>
    <s v="Vipps"/>
    <n v="132.63999999999999"/>
    <s v="NOK"/>
    <n v="132.63999999999999"/>
    <m/>
    <s v="43914.51"/>
  </r>
  <r>
    <n v="1254"/>
    <n v="2025"/>
    <s v="nets"/>
    <d v="2025-05-28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841.65"/>
    <s v="NOK"/>
    <n v="841.65"/>
    <m/>
    <s v="44756.16"/>
  </r>
  <r>
    <n v="1253"/>
    <n v="2025"/>
    <s v="Vipps"/>
    <d v="2025-05-30T00:00:00"/>
    <m/>
    <x v="60"/>
    <x v="60"/>
    <n v="10031"/>
    <s v="Vipps AS"/>
    <m/>
    <m/>
    <m/>
    <m/>
    <x v="0"/>
    <x v="0"/>
    <m/>
    <m/>
    <m/>
    <m/>
    <n v="0"/>
    <s v="Ingen avgiftsbehandling"/>
    <s v="Vipps"/>
    <n v="260.36"/>
    <s v="NOK"/>
    <n v="260.36"/>
    <m/>
    <s v="45016.52"/>
  </r>
  <r>
    <n v="1254"/>
    <n v="2025"/>
    <s v="nets"/>
    <d v="2025-05-30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3633.09"/>
    <s v="NOK"/>
    <n v="3633.09"/>
    <m/>
    <s v="48649.61"/>
  </r>
  <r>
    <n v="1254"/>
    <n v="2025"/>
    <s v="nets"/>
    <d v="2025-05-30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163.43"/>
    <s v="NOK"/>
    <n v="163.43"/>
    <m/>
    <s v="48813.04"/>
  </r>
  <r>
    <n v="1253"/>
    <n v="2025"/>
    <s v="Vipps"/>
    <d v="2025-06-02T00:00:00"/>
    <m/>
    <x v="60"/>
    <x v="60"/>
    <n v="10031"/>
    <s v="Vipps AS"/>
    <m/>
    <m/>
    <m/>
    <m/>
    <x v="0"/>
    <x v="0"/>
    <m/>
    <m/>
    <m/>
    <m/>
    <n v="0"/>
    <s v="Ingen avgiftsbehandling"/>
    <s v="Vipps"/>
    <n v="579.66999999999996"/>
    <s v="NOK"/>
    <n v="579.66999999999996"/>
    <m/>
    <s v="49392.71"/>
  </r>
  <r>
    <n v="1253"/>
    <n v="2025"/>
    <s v="Vipps"/>
    <d v="2025-06-03T00:00:00"/>
    <m/>
    <x v="60"/>
    <x v="60"/>
    <n v="10031"/>
    <s v="Vipps AS"/>
    <m/>
    <m/>
    <m/>
    <m/>
    <x v="0"/>
    <x v="0"/>
    <m/>
    <m/>
    <m/>
    <m/>
    <n v="0"/>
    <s v="Ingen avgiftsbehandling"/>
    <s v="Vipps"/>
    <n v="889.15"/>
    <s v="NOK"/>
    <n v="889.15"/>
    <m/>
    <s v="50281.86"/>
  </r>
  <r>
    <n v="1253"/>
    <n v="2025"/>
    <s v="Vipps"/>
    <d v="2025-06-04T00:00:00"/>
    <m/>
    <x v="60"/>
    <x v="60"/>
    <n v="10031"/>
    <s v="Vipps AS"/>
    <m/>
    <m/>
    <m/>
    <m/>
    <x v="0"/>
    <x v="0"/>
    <m/>
    <m/>
    <m/>
    <m/>
    <n v="0"/>
    <s v="Ingen avgiftsbehandling"/>
    <s v="Vipps"/>
    <n v="157.19999999999999"/>
    <s v="NOK"/>
    <n v="157.19999999999999"/>
    <m/>
    <s v="50439.06"/>
  </r>
  <r>
    <n v="1254"/>
    <n v="2025"/>
    <s v="nets"/>
    <d v="2025-06-04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3043.7"/>
    <s v="NOK"/>
    <n v="3043.7"/>
    <m/>
    <s v="53482.76"/>
  </r>
  <r>
    <n v="1253"/>
    <n v="2025"/>
    <s v="Vipps"/>
    <d v="2025-06-05T00:00:00"/>
    <m/>
    <x v="60"/>
    <x v="60"/>
    <n v="10031"/>
    <s v="Vipps AS"/>
    <m/>
    <m/>
    <m/>
    <m/>
    <x v="0"/>
    <x v="0"/>
    <m/>
    <m/>
    <m/>
    <m/>
    <n v="0"/>
    <s v="Ingen avgiftsbehandling"/>
    <s v="Vipps"/>
    <n v="501.07"/>
    <s v="NOK"/>
    <n v="501.07"/>
    <m/>
    <s v="53983.83"/>
  </r>
  <r>
    <n v="1254"/>
    <n v="2025"/>
    <s v="nets"/>
    <d v="2025-06-05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633.9"/>
    <s v="NOK"/>
    <n v="633.9"/>
    <m/>
    <s v="54617.73"/>
  </r>
  <r>
    <n v="1268"/>
    <n v="2025"/>
    <s v="Snapchat-2126250673.jpg"/>
    <d v="2025-06-05T00:00:00"/>
    <m/>
    <x v="60"/>
    <x v="60"/>
    <m/>
    <m/>
    <m/>
    <m/>
    <m/>
    <m/>
    <x v="1"/>
    <x v="1"/>
    <m/>
    <m/>
    <m/>
    <m/>
    <n v="0"/>
    <s v="Ingen avgiftsbehandling"/>
    <s v="Snapchat-2126250673.jpg"/>
    <n v="-2599"/>
    <s v="NOK"/>
    <n v="-2599"/>
    <m/>
    <s v="52018.73"/>
  </r>
  <r>
    <n v="1253"/>
    <n v="2025"/>
    <s v="Vipps"/>
    <d v="2025-06-06T00:00:00"/>
    <m/>
    <x v="60"/>
    <x v="60"/>
    <n v="10031"/>
    <s v="Vipps AS"/>
    <m/>
    <m/>
    <m/>
    <m/>
    <x v="0"/>
    <x v="0"/>
    <m/>
    <m/>
    <m/>
    <m/>
    <n v="0"/>
    <s v="Ingen avgiftsbehandling"/>
    <s v="Vipps"/>
    <n v="216.15"/>
    <s v="NOK"/>
    <n v="216.15"/>
    <m/>
    <s v="52234.88"/>
  </r>
  <r>
    <n v="1254"/>
    <n v="2025"/>
    <s v="nets"/>
    <d v="2025-06-06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217.59"/>
    <s v="NOK"/>
    <n v="217.59"/>
    <m/>
    <s v="52452.47"/>
  </r>
  <r>
    <n v="1254"/>
    <n v="2025"/>
    <s v="nets"/>
    <d v="2025-06-10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599.25"/>
    <s v="NOK"/>
    <n v="599.25"/>
    <m/>
    <s v="53051.72"/>
  </r>
  <r>
    <n v="1254"/>
    <n v="2025"/>
    <s v="nets"/>
    <d v="2025-06-10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474.67"/>
    <s v="NOK"/>
    <n v="474.67"/>
    <m/>
    <s v="53526.39"/>
  </r>
  <r>
    <n v="1253"/>
    <n v="2025"/>
    <s v="Vipps"/>
    <d v="2025-06-11T00:00:00"/>
    <m/>
    <x v="60"/>
    <x v="60"/>
    <n v="10031"/>
    <s v="Vipps AS"/>
    <m/>
    <m/>
    <m/>
    <m/>
    <x v="0"/>
    <x v="0"/>
    <m/>
    <m/>
    <m/>
    <m/>
    <n v="0"/>
    <s v="Ingen avgiftsbehandling"/>
    <s v="Vipps"/>
    <n v="260.36"/>
    <s v="NOK"/>
    <n v="260.36"/>
    <m/>
    <s v="53786.75"/>
  </r>
  <r>
    <n v="1253"/>
    <n v="2025"/>
    <s v="Vipps"/>
    <d v="2025-06-11T00:00:00"/>
    <m/>
    <x v="60"/>
    <x v="60"/>
    <n v="10031"/>
    <s v="Vipps AS"/>
    <m/>
    <m/>
    <m/>
    <m/>
    <x v="0"/>
    <x v="0"/>
    <m/>
    <m/>
    <m/>
    <m/>
    <n v="0"/>
    <s v="Ingen avgiftsbehandling"/>
    <s v="Vipps"/>
    <n v="181.76"/>
    <s v="NOK"/>
    <n v="181.76"/>
    <m/>
    <s v="53968.51"/>
  </r>
  <r>
    <n v="1253"/>
    <n v="2025"/>
    <s v="Vipps"/>
    <d v="2025-06-11T00:00:00"/>
    <m/>
    <x v="60"/>
    <x v="60"/>
    <n v="10031"/>
    <s v="Vipps AS"/>
    <m/>
    <m/>
    <m/>
    <m/>
    <x v="0"/>
    <x v="0"/>
    <m/>
    <m/>
    <m/>
    <m/>
    <n v="0"/>
    <s v="Ingen avgiftsbehandling"/>
    <s v="Vipps"/>
    <n v="93.33"/>
    <s v="NOK"/>
    <n v="93.33"/>
    <m/>
    <s v="54061.84"/>
  </r>
  <r>
    <n v="1254"/>
    <n v="2025"/>
    <s v="nets"/>
    <d v="2025-06-11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1148.94"/>
    <s v="NOK"/>
    <n v="1148.94"/>
    <m/>
    <s v="55210.78"/>
  </r>
  <r>
    <n v="1253"/>
    <n v="2025"/>
    <s v="Vipps"/>
    <d v="2025-06-12T00:00:00"/>
    <m/>
    <x v="60"/>
    <x v="60"/>
    <n v="10031"/>
    <s v="Vipps AS"/>
    <m/>
    <m/>
    <m/>
    <m/>
    <x v="0"/>
    <x v="0"/>
    <m/>
    <m/>
    <m/>
    <m/>
    <n v="0"/>
    <s v="Ingen avgiftsbehandling"/>
    <s v="Vipps"/>
    <n v="225.97"/>
    <s v="NOK"/>
    <n v="225.97"/>
    <m/>
    <s v="55436.75"/>
  </r>
  <r>
    <n v="1254"/>
    <n v="2025"/>
    <s v="nets"/>
    <d v="2025-06-12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673.53"/>
    <s v="NOK"/>
    <n v="673.53"/>
    <m/>
    <s v="56110.28"/>
  </r>
  <r>
    <n v="1253"/>
    <n v="2025"/>
    <s v="Vipps"/>
    <d v="2025-06-13T00:00:00"/>
    <m/>
    <x v="60"/>
    <x v="60"/>
    <n v="10031"/>
    <s v="Vipps AS"/>
    <m/>
    <m/>
    <m/>
    <m/>
    <x v="0"/>
    <x v="0"/>
    <m/>
    <m/>
    <m/>
    <m/>
    <n v="0"/>
    <s v="Ingen avgiftsbehandling"/>
    <s v="Vipps"/>
    <n v="383.17"/>
    <s v="NOK"/>
    <n v="383.17"/>
    <m/>
    <s v="56493.45"/>
  </r>
  <r>
    <n v="1254"/>
    <n v="2025"/>
    <s v="nets"/>
    <d v="2025-06-13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1138.79"/>
    <s v="NOK"/>
    <n v="1138.79"/>
    <m/>
    <s v="57632.24"/>
  </r>
  <r>
    <n v="1218"/>
    <n v="2025"/>
    <n v="1955"/>
    <d v="2025-06-16T00:00:00"/>
    <m/>
    <x v="60"/>
    <x v="60"/>
    <m/>
    <m/>
    <n v="20033"/>
    <s v="Norgesgruppen ASA"/>
    <m/>
    <m/>
    <x v="0"/>
    <x v="0"/>
    <m/>
    <m/>
    <m/>
    <m/>
    <n v="0"/>
    <s v="Ingen avgiftsbehandling"/>
    <n v="1955"/>
    <n v="-8898.2999999999993"/>
    <s v="NOK"/>
    <n v="-8898.2999999999993"/>
    <m/>
    <s v="48733.94"/>
  </r>
  <r>
    <n v="1253"/>
    <n v="2025"/>
    <s v="Vipps"/>
    <d v="2025-06-16T00:00:00"/>
    <m/>
    <x v="60"/>
    <x v="60"/>
    <n v="10031"/>
    <s v="Vipps AS"/>
    <m/>
    <m/>
    <m/>
    <m/>
    <x v="0"/>
    <x v="0"/>
    <m/>
    <m/>
    <m/>
    <m/>
    <n v="0"/>
    <s v="Ingen avgiftsbehandling"/>
    <s v="Vipps"/>
    <n v="250.53"/>
    <s v="NOK"/>
    <n v="250.53"/>
    <m/>
    <s v="48984.47"/>
  </r>
  <r>
    <n v="1254"/>
    <n v="2025"/>
    <s v="nets"/>
    <d v="2025-06-16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79.239999999999995"/>
    <s v="NOK"/>
    <n v="79.239999999999995"/>
    <m/>
    <s v="49063.71"/>
  </r>
  <r>
    <n v="1218"/>
    <n v="2025"/>
    <n v="1955"/>
    <d v="2025-06-17T00:00:00"/>
    <m/>
    <x v="60"/>
    <x v="60"/>
    <m/>
    <m/>
    <n v="20483"/>
    <s v="Nets Branch Norway NUF"/>
    <m/>
    <m/>
    <x v="0"/>
    <x v="0"/>
    <m/>
    <m/>
    <m/>
    <m/>
    <n v="0"/>
    <s v="Ingen avgiftsbehandling"/>
    <n v="1955"/>
    <n v="-983.3"/>
    <s v="NOK"/>
    <n v="-983.3"/>
    <m/>
    <s v="48080.41"/>
  </r>
  <r>
    <n v="1253"/>
    <n v="2025"/>
    <s v="Vipps"/>
    <d v="2025-06-18T00:00:00"/>
    <m/>
    <x v="60"/>
    <x v="60"/>
    <n v="10031"/>
    <s v="Vipps AS"/>
    <m/>
    <m/>
    <m/>
    <m/>
    <x v="0"/>
    <x v="0"/>
    <m/>
    <m/>
    <m/>
    <m/>
    <n v="0"/>
    <s v="Ingen avgiftsbehandling"/>
    <s v="Vipps"/>
    <n v="461.76"/>
    <s v="NOK"/>
    <n v="461.76"/>
    <m/>
    <s v="48542.17"/>
  </r>
  <r>
    <n v="1254"/>
    <n v="2025"/>
    <s v="nets"/>
    <d v="2025-06-18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688.39"/>
    <s v="NOK"/>
    <n v="688.39"/>
    <m/>
    <s v="49230.56"/>
  </r>
  <r>
    <n v="1253"/>
    <n v="2025"/>
    <s v="Vipps"/>
    <d v="2025-06-19T00:00:00"/>
    <m/>
    <x v="60"/>
    <x v="60"/>
    <n v="10031"/>
    <s v="Vipps AS"/>
    <m/>
    <m/>
    <m/>
    <m/>
    <x v="0"/>
    <x v="0"/>
    <m/>
    <m/>
    <m/>
    <m/>
    <n v="0"/>
    <s v="Ingen avgiftsbehandling"/>
    <s v="Vipps"/>
    <n v="1061.0899999999999"/>
    <s v="NOK"/>
    <n v="1061.0899999999999"/>
    <m/>
    <s v="50291.65"/>
  </r>
  <r>
    <n v="1254"/>
    <n v="2025"/>
    <s v="nets"/>
    <d v="2025-06-19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936.64"/>
    <s v="NOK"/>
    <n v="936.64"/>
    <m/>
    <s v="51228.29"/>
  </r>
  <r>
    <n v="1253"/>
    <n v="2025"/>
    <s v="Vipps"/>
    <d v="2025-06-20T00:00:00"/>
    <m/>
    <x v="60"/>
    <x v="60"/>
    <n v="10031"/>
    <s v="Vipps AS"/>
    <m/>
    <m/>
    <m/>
    <m/>
    <x v="0"/>
    <x v="0"/>
    <m/>
    <m/>
    <m/>
    <m/>
    <n v="0"/>
    <s v="Ingen avgiftsbehandling"/>
    <s v="Vipps"/>
    <n v="368.43"/>
    <s v="NOK"/>
    <n v="368.43"/>
    <m/>
    <s v="51596.72"/>
  </r>
  <r>
    <n v="1254"/>
    <n v="2025"/>
    <s v="nets"/>
    <d v="2025-06-20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896.12"/>
    <s v="NOK"/>
    <n v="896.12"/>
    <m/>
    <s v="52492.84"/>
  </r>
  <r>
    <n v="1253"/>
    <n v="2025"/>
    <s v="Vipps"/>
    <d v="2025-06-23T00:00:00"/>
    <m/>
    <x v="60"/>
    <x v="60"/>
    <n v="10031"/>
    <s v="Vipps AS"/>
    <m/>
    <m/>
    <m/>
    <m/>
    <x v="0"/>
    <x v="0"/>
    <m/>
    <m/>
    <m/>
    <m/>
    <n v="0"/>
    <s v="Ingen avgiftsbehandling"/>
    <s v="Vipps"/>
    <n v="137.55000000000001"/>
    <s v="NOK"/>
    <n v="137.55000000000001"/>
    <m/>
    <s v="52630.39"/>
  </r>
  <r>
    <n v="1254"/>
    <n v="2025"/>
    <s v="nets"/>
    <d v="2025-06-23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158.47999999999999"/>
    <s v="NOK"/>
    <n v="158.47999999999999"/>
    <m/>
    <s v="52788.87"/>
  </r>
  <r>
    <n v="1254"/>
    <n v="2025"/>
    <s v="nets"/>
    <d v="2025-06-23T00:00:00"/>
    <m/>
    <x v="60"/>
    <x v="60"/>
    <n v="10075"/>
    <s v="Nets Branch Norway NUF"/>
    <m/>
    <m/>
    <m/>
    <m/>
    <x v="0"/>
    <x v="0"/>
    <m/>
    <m/>
    <m/>
    <m/>
    <n v="0"/>
    <s v="Ingen avgiftsbehandling"/>
    <s v="nets"/>
    <n v="326.86"/>
    <s v="NOK"/>
    <n v="326.86"/>
    <m/>
    <s v="53115.73"/>
  </r>
  <r>
    <n v="1253"/>
    <n v="2025"/>
    <s v="Vipps"/>
    <d v="2025-06-24T00:00:00"/>
    <m/>
    <x v="60"/>
    <x v="60"/>
    <n v="10031"/>
    <s v="Vipps AS"/>
    <m/>
    <m/>
    <m/>
    <m/>
    <x v="0"/>
    <x v="0"/>
    <m/>
    <m/>
    <m/>
    <m/>
    <n v="0"/>
    <s v="Ingen avgiftsbehandling"/>
    <s v="Vipps"/>
    <n v="39.299999999999997"/>
    <s v="NOK"/>
    <n v="39.299999999999997"/>
    <m/>
    <s v="53155.03"/>
  </r>
  <r>
    <n v="1218"/>
    <n v="2025"/>
    <n v="1955"/>
    <d v="2025-07-02T00:00:00"/>
    <m/>
    <x v="60"/>
    <x v="60"/>
    <m/>
    <m/>
    <n v="20033"/>
    <s v="Norgesgruppen ASA"/>
    <m/>
    <m/>
    <x v="0"/>
    <x v="0"/>
    <m/>
    <m/>
    <m/>
    <m/>
    <n v="0"/>
    <s v="Ingen avgiftsbehandling"/>
    <n v="1955"/>
    <n v="-219.56"/>
    <s v="NOK"/>
    <n v="-219.56"/>
    <m/>
    <s v="52935.47"/>
  </r>
  <r>
    <n v="1400"/>
    <n v="2025"/>
    <s v="Nets og vipps"/>
    <d v="2025-08-20T00:00:00"/>
    <m/>
    <x v="60"/>
    <x v="60"/>
    <n v="10075"/>
    <s v="Nets Branch Norway NUF"/>
    <m/>
    <m/>
    <m/>
    <m/>
    <x v="0"/>
    <x v="0"/>
    <m/>
    <m/>
    <m/>
    <m/>
    <n v="0"/>
    <s v="Ingen avgiftsbehandling"/>
    <s v="Nets og vipps"/>
    <n v="1003.82"/>
    <s v="NOK"/>
    <n v="1003.82"/>
    <m/>
    <s v="53939.29"/>
  </r>
  <r>
    <n v="1400"/>
    <n v="2025"/>
    <s v="Nets og vipps"/>
    <d v="2025-08-20T00:00:00"/>
    <m/>
    <x v="60"/>
    <x v="60"/>
    <n v="10031"/>
    <s v="Vipps AS"/>
    <m/>
    <m/>
    <m/>
    <m/>
    <x v="0"/>
    <x v="0"/>
    <m/>
    <m/>
    <m/>
    <m/>
    <n v="0"/>
    <s v="Ingen avgiftsbehandling"/>
    <s v="Nets og vipps"/>
    <n v="39.299999999999997"/>
    <s v="NOK"/>
    <n v="39.299999999999997"/>
    <m/>
    <s v="53978.59"/>
  </r>
  <r>
    <n v="1400"/>
    <n v="2025"/>
    <s v="Nets og vipps"/>
    <d v="2025-08-21T00:00:00"/>
    <m/>
    <x v="60"/>
    <x v="60"/>
    <n v="10075"/>
    <s v="Nets Branch Norway NUF"/>
    <m/>
    <m/>
    <m/>
    <m/>
    <x v="0"/>
    <x v="0"/>
    <m/>
    <m/>
    <m/>
    <m/>
    <n v="0"/>
    <s v="Ingen avgiftsbehandling"/>
    <s v="Nets og vipps"/>
    <n v="1332.18"/>
    <s v="NOK"/>
    <n v="1332.18"/>
    <m/>
    <s v="55310.77"/>
  </r>
  <r>
    <n v="1400"/>
    <n v="2025"/>
    <s v="Nets og vipps"/>
    <d v="2025-08-21T00:00:00"/>
    <m/>
    <x v="60"/>
    <x v="60"/>
    <n v="10031"/>
    <s v="Vipps AS"/>
    <m/>
    <m/>
    <m/>
    <m/>
    <x v="0"/>
    <x v="0"/>
    <m/>
    <m/>
    <m/>
    <m/>
    <n v="0"/>
    <s v="Ingen avgiftsbehandling"/>
    <s v="Nets og vipps"/>
    <n v="761.43"/>
    <s v="NOK"/>
    <n v="761.43"/>
    <m/>
    <s v="56072.20"/>
  </r>
  <r>
    <n v="1400"/>
    <n v="2025"/>
    <s v="Nets og vipps"/>
    <d v="2025-08-22T00:00:00"/>
    <m/>
    <x v="60"/>
    <x v="60"/>
    <n v="10075"/>
    <s v="Nets Branch Norway NUF"/>
    <m/>
    <m/>
    <m/>
    <m/>
    <x v="0"/>
    <x v="0"/>
    <m/>
    <m/>
    <m/>
    <m/>
    <n v="0"/>
    <s v="Ingen avgiftsbehandling"/>
    <s v="Nets og vipps"/>
    <n v="420.62"/>
    <s v="NOK"/>
    <n v="420.62"/>
    <m/>
    <s v="56492.82"/>
  </r>
  <r>
    <n v="1400"/>
    <n v="2025"/>
    <s v="Nets og vipps"/>
    <d v="2025-08-22T00:00:00"/>
    <m/>
    <x v="60"/>
    <x v="60"/>
    <n v="10031"/>
    <s v="Vipps AS"/>
    <m/>
    <m/>
    <m/>
    <m/>
    <x v="0"/>
    <x v="0"/>
    <m/>
    <m/>
    <m/>
    <m/>
    <n v="0"/>
    <s v="Ingen avgiftsbehandling"/>
    <s v="Nets og vipps"/>
    <n v="368.43"/>
    <s v="NOK"/>
    <n v="368.43"/>
    <m/>
    <s v="56861.25"/>
  </r>
  <r>
    <n v="1476"/>
    <n v="2025"/>
    <n v="1955"/>
    <d v="2025-08-25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524.94000000000005"/>
    <s v="NOK"/>
    <n v="524.94000000000005"/>
    <m/>
    <s v="57386.19"/>
  </r>
  <r>
    <n v="1476"/>
    <n v="2025"/>
    <n v="1955"/>
    <d v="2025-08-25T00:00:00"/>
    <m/>
    <x v="60"/>
    <x v="60"/>
    <n v="10031"/>
    <s v="Vipps AS"/>
    <m/>
    <m/>
    <m/>
    <m/>
    <x v="0"/>
    <x v="0"/>
    <m/>
    <m/>
    <m/>
    <m/>
    <n v="0"/>
    <s v="Ingen avgiftsbehandling"/>
    <n v="1955"/>
    <n v="525.62"/>
    <s v="NOK"/>
    <n v="525.62"/>
    <m/>
    <s v="57911.81"/>
  </r>
  <r>
    <n v="1476"/>
    <n v="2025"/>
    <n v="1955"/>
    <d v="2025-08-27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683.44"/>
    <s v="NOK"/>
    <n v="683.44"/>
    <m/>
    <s v="58595.25"/>
  </r>
  <r>
    <n v="1476"/>
    <n v="2025"/>
    <n v="1955"/>
    <d v="2025-08-27T00:00:00"/>
    <m/>
    <x v="60"/>
    <x v="60"/>
    <n v="10031"/>
    <s v="Vipps AS"/>
    <m/>
    <m/>
    <m/>
    <m/>
    <x v="0"/>
    <x v="0"/>
    <m/>
    <m/>
    <m/>
    <m/>
    <n v="0"/>
    <s v="Ingen avgiftsbehandling"/>
    <n v="1955"/>
    <n v="44.21"/>
    <s v="NOK"/>
    <n v="44.21"/>
    <m/>
    <s v="58639.46"/>
  </r>
  <r>
    <n v="1476"/>
    <n v="2025"/>
    <n v="1955"/>
    <d v="2025-08-28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1060"/>
    <s v="NOK"/>
    <n v="1060"/>
    <m/>
    <s v="59699.46"/>
  </r>
  <r>
    <n v="1476"/>
    <n v="2025"/>
    <n v="1955"/>
    <d v="2025-08-28T00:00:00"/>
    <m/>
    <x v="60"/>
    <x v="60"/>
    <n v="10031"/>
    <s v="Vipps AS"/>
    <m/>
    <m/>
    <m/>
    <m/>
    <x v="0"/>
    <x v="0"/>
    <m/>
    <m/>
    <m/>
    <m/>
    <n v="0"/>
    <s v="Ingen avgiftsbehandling"/>
    <n v="1955"/>
    <n v="270.18"/>
    <s v="NOK"/>
    <n v="270.18"/>
    <m/>
    <s v="59969.64"/>
  </r>
  <r>
    <n v="1564"/>
    <n v="2025"/>
    <n v="1955"/>
    <d v="2025-09-01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381.34"/>
    <s v="NOK"/>
    <n v="381.34"/>
    <m/>
    <s v="60350.98"/>
  </r>
  <r>
    <n v="1564"/>
    <n v="2025"/>
    <n v="1955"/>
    <d v="2025-09-01T00:00:00"/>
    <m/>
    <x v="60"/>
    <x v="60"/>
    <n v="10031"/>
    <s v="Vipps AS"/>
    <m/>
    <m/>
    <m/>
    <m/>
    <x v="0"/>
    <x v="0"/>
    <m/>
    <m/>
    <m/>
    <m/>
    <n v="0"/>
    <s v="Ingen avgiftsbehandling"/>
    <n v="1955"/>
    <n v="280.01"/>
    <s v="NOK"/>
    <n v="280.01"/>
    <m/>
    <s v="60630.99"/>
  </r>
  <r>
    <n v="1564"/>
    <n v="2025"/>
    <n v="1955"/>
    <d v="2025-09-01T00:00:00"/>
    <m/>
    <x v="60"/>
    <x v="60"/>
    <n v="10031"/>
    <s v="Vipps AS"/>
    <m/>
    <m/>
    <m/>
    <m/>
    <x v="0"/>
    <x v="0"/>
    <m/>
    <m/>
    <m/>
    <m/>
    <n v="0"/>
    <s v="Ingen avgiftsbehandling"/>
    <n v="1955"/>
    <n v="1193.72"/>
    <s v="NOK"/>
    <n v="1193.72"/>
    <m/>
    <s v="61824.71"/>
  </r>
  <r>
    <n v="1564"/>
    <n v="2025"/>
    <n v="1955"/>
    <d v="2025-09-01T00:00:00"/>
    <m/>
    <x v="60"/>
    <x v="60"/>
    <n v="10031"/>
    <s v="Vipps AS"/>
    <m/>
    <m/>
    <m/>
    <m/>
    <x v="0"/>
    <x v="0"/>
    <m/>
    <m/>
    <m/>
    <m/>
    <n v="0"/>
    <s v="Ingen avgiftsbehandling"/>
    <n v="1955"/>
    <n v="1562.14"/>
    <s v="NOK"/>
    <n v="1562.14"/>
    <m/>
    <s v="63386.85"/>
  </r>
  <r>
    <n v="1564"/>
    <n v="2025"/>
    <n v="1955"/>
    <d v="2025-09-03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12480.44"/>
    <s v="NOK"/>
    <n v="12480.44"/>
    <m/>
    <s v="75867.29"/>
  </r>
  <r>
    <n v="1564"/>
    <n v="2025"/>
    <n v="1955"/>
    <d v="2025-09-03T00:00:00"/>
    <m/>
    <x v="60"/>
    <x v="60"/>
    <n v="10031"/>
    <s v="Vipps AS"/>
    <m/>
    <m/>
    <m/>
    <m/>
    <x v="0"/>
    <x v="0"/>
    <m/>
    <m/>
    <m/>
    <m/>
    <n v="0"/>
    <s v="Ingen avgiftsbehandling"/>
    <n v="1955"/>
    <n v="334.05"/>
    <s v="NOK"/>
    <n v="334.05"/>
    <m/>
    <s v="76201.34"/>
  </r>
  <r>
    <n v="1564"/>
    <n v="2025"/>
    <n v="1955"/>
    <d v="2025-09-04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673.54"/>
    <s v="NOK"/>
    <n v="673.54"/>
    <m/>
    <s v="76874.88"/>
  </r>
  <r>
    <n v="1564"/>
    <n v="2025"/>
    <n v="1955"/>
    <d v="2025-09-04T00:00:00"/>
    <m/>
    <x v="60"/>
    <x v="60"/>
    <n v="10031"/>
    <s v="Vipps AS"/>
    <m/>
    <m/>
    <m/>
    <m/>
    <x v="0"/>
    <x v="0"/>
    <m/>
    <m/>
    <m/>
    <m/>
    <n v="0"/>
    <s v="Ingen avgiftsbehandling"/>
    <n v="1955"/>
    <n v="564.92999999999995"/>
    <s v="NOK"/>
    <n v="564.92999999999995"/>
    <m/>
    <s v="77439.81"/>
  </r>
  <r>
    <n v="1564"/>
    <n v="2025"/>
    <n v="1955"/>
    <d v="2025-09-05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1064.79"/>
    <s v="NOK"/>
    <n v="1064.79"/>
    <m/>
    <s v="78504.60"/>
  </r>
  <r>
    <n v="1564"/>
    <n v="2025"/>
    <n v="1955"/>
    <d v="2025-09-05T00:00:00"/>
    <m/>
    <x v="60"/>
    <x v="60"/>
    <n v="10031"/>
    <s v="Vipps AS"/>
    <m/>
    <m/>
    <m/>
    <m/>
    <x v="0"/>
    <x v="0"/>
    <m/>
    <m/>
    <m/>
    <m/>
    <n v="0"/>
    <s v="Ingen avgiftsbehandling"/>
    <n v="1955"/>
    <n v="265.27"/>
    <s v="NOK"/>
    <n v="265.27"/>
    <m/>
    <s v="78769.87"/>
  </r>
  <r>
    <n v="1601"/>
    <n v="2025"/>
    <n v="1955"/>
    <d v="2025-09-08T00:00:00"/>
    <m/>
    <x v="60"/>
    <x v="60"/>
    <n v="10031"/>
    <s v="Vipps AS"/>
    <m/>
    <m/>
    <m/>
    <m/>
    <x v="0"/>
    <x v="0"/>
    <m/>
    <m/>
    <m/>
    <m/>
    <n v="0"/>
    <s v="Ingen avgiftsbehandling"/>
    <n v="1955"/>
    <n v="176.84"/>
    <s v="NOK"/>
    <n v="176.84"/>
    <m/>
    <s v="78946.71"/>
  </r>
  <r>
    <n v="1601"/>
    <n v="2025"/>
    <n v="1955"/>
    <d v="2025-09-10T00:00:00"/>
    <m/>
    <x v="60"/>
    <x v="60"/>
    <n v="10031"/>
    <s v="Vipps AS"/>
    <m/>
    <m/>
    <m/>
    <m/>
    <x v="0"/>
    <x v="0"/>
    <m/>
    <m/>
    <m/>
    <m/>
    <n v="0"/>
    <s v="Ingen avgiftsbehandling"/>
    <n v="1955"/>
    <n v="289.83"/>
    <s v="NOK"/>
    <n v="289.83"/>
    <m/>
    <s v="79236.54"/>
  </r>
  <r>
    <n v="1601"/>
    <n v="2025"/>
    <n v="1955"/>
    <d v="2025-09-11T00:00:00"/>
    <m/>
    <x v="60"/>
    <x v="60"/>
    <n v="10031"/>
    <s v="Vipps AS"/>
    <m/>
    <m/>
    <m/>
    <m/>
    <x v="0"/>
    <x v="0"/>
    <m/>
    <m/>
    <m/>
    <m/>
    <n v="0"/>
    <s v="Ingen avgiftsbehandling"/>
    <n v="1955"/>
    <n v="466.69"/>
    <s v="NOK"/>
    <n v="466.69"/>
    <m/>
    <s v="79703.23"/>
  </r>
  <r>
    <n v="1601"/>
    <n v="2025"/>
    <n v="1955"/>
    <d v="2025-09-12T00:00:00"/>
    <m/>
    <x v="60"/>
    <x v="60"/>
    <n v="10031"/>
    <s v="Vipps AS"/>
    <m/>
    <m/>
    <m/>
    <m/>
    <x v="0"/>
    <x v="0"/>
    <m/>
    <m/>
    <m/>
    <m/>
    <n v="0"/>
    <s v="Ingen avgiftsbehandling"/>
    <n v="1955"/>
    <n v="240.7"/>
    <s v="NOK"/>
    <n v="240.7"/>
    <m/>
    <s v="79943.93"/>
  </r>
  <r>
    <n v="1601"/>
    <n v="2025"/>
    <n v="1955"/>
    <d v="2025-09-12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128.76"/>
    <s v="NOK"/>
    <n v="128.76"/>
    <m/>
    <s v="80072.69"/>
  </r>
  <r>
    <n v="1601"/>
    <n v="2025"/>
    <n v="1955"/>
    <d v="2025-09-12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753.77"/>
    <s v="NOK"/>
    <n v="753.77"/>
    <m/>
    <s v="80826.46"/>
  </r>
  <r>
    <n v="1601"/>
    <n v="2025"/>
    <n v="1955"/>
    <d v="2025-09-12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316.95"/>
    <s v="NOK"/>
    <n v="316.95"/>
    <m/>
    <s v="81143.41"/>
  </r>
  <r>
    <n v="1601"/>
    <n v="2025"/>
    <n v="1955"/>
    <d v="2025-09-12T00:00:00"/>
    <m/>
    <x v="60"/>
    <x v="60"/>
    <m/>
    <m/>
    <m/>
    <m/>
    <m/>
    <m/>
    <x v="0"/>
    <x v="0"/>
    <m/>
    <m/>
    <m/>
    <m/>
    <n v="0"/>
    <s v="Ingen avgiftsbehandling"/>
    <n v="1955"/>
    <n v="1534.33"/>
    <s v="NOK"/>
    <n v="1534.33"/>
    <m/>
    <s v="82677.74"/>
  </r>
  <r>
    <n v="1601"/>
    <n v="2025"/>
    <n v="1955"/>
    <d v="2025-09-12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940.98"/>
    <s v="NOK"/>
    <n v="940.98"/>
    <m/>
    <s v="83618.72"/>
  </r>
  <r>
    <n v="1689"/>
    <n v="2025"/>
    <n v="1955"/>
    <d v="2025-09-15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84.19"/>
    <s v="NOK"/>
    <n v="84.19"/>
    <m/>
    <s v="83702.91"/>
  </r>
  <r>
    <n v="1689"/>
    <n v="2025"/>
    <n v="1955"/>
    <d v="2025-09-16T00:00:00"/>
    <m/>
    <x v="60"/>
    <x v="60"/>
    <m/>
    <m/>
    <n v="20033"/>
    <s v="Norgesgruppen ASA"/>
    <m/>
    <m/>
    <x v="0"/>
    <x v="0"/>
    <m/>
    <m/>
    <m/>
    <m/>
    <n v="0"/>
    <s v="Ingen avgiftsbehandling"/>
    <n v="1955"/>
    <n v="-3061.7"/>
    <s v="NOK"/>
    <n v="-3061.7"/>
    <m/>
    <s v="80641.21"/>
  </r>
  <r>
    <n v="1689"/>
    <n v="2025"/>
    <n v="1955"/>
    <d v="2025-09-17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1139.07"/>
    <s v="NOK"/>
    <n v="1139.07"/>
    <m/>
    <s v="81780.28"/>
  </r>
  <r>
    <n v="1689"/>
    <n v="2025"/>
    <n v="1955"/>
    <d v="2025-09-17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746.83"/>
    <s v="NOK"/>
    <n v="746.83"/>
    <m/>
    <s v="82527.11"/>
  </r>
  <r>
    <n v="1689"/>
    <n v="2025"/>
    <n v="1955"/>
    <d v="2025-09-17T00:00:00"/>
    <m/>
    <x v="60"/>
    <x v="60"/>
    <n v="10031"/>
    <s v="Vipps AS"/>
    <m/>
    <m/>
    <m/>
    <m/>
    <x v="0"/>
    <x v="0"/>
    <m/>
    <m/>
    <m/>
    <m/>
    <n v="0"/>
    <s v="Ingen avgiftsbehandling"/>
    <n v="1955"/>
    <n v="304.57"/>
    <s v="NOK"/>
    <n v="304.57"/>
    <m/>
    <s v="82831.68"/>
  </r>
  <r>
    <n v="1689"/>
    <n v="2025"/>
    <n v="1955"/>
    <d v="2025-09-17T00:00:00"/>
    <m/>
    <x v="60"/>
    <x v="60"/>
    <n v="10031"/>
    <s v="Vipps AS"/>
    <m/>
    <m/>
    <m/>
    <m/>
    <x v="0"/>
    <x v="0"/>
    <m/>
    <m/>
    <m/>
    <m/>
    <n v="0"/>
    <s v="Ingen avgiftsbehandling"/>
    <n v="1955"/>
    <n v="412.65"/>
    <s v="NOK"/>
    <n v="412.65"/>
    <m/>
    <s v="83244.33"/>
  </r>
  <r>
    <n v="1689"/>
    <n v="2025"/>
    <n v="1955"/>
    <d v="2025-09-17T00:00:00"/>
    <m/>
    <x v="60"/>
    <x v="60"/>
    <n v="10031"/>
    <s v="Vipps AS"/>
    <m/>
    <m/>
    <m/>
    <m/>
    <x v="0"/>
    <x v="0"/>
    <m/>
    <m/>
    <m/>
    <m/>
    <n v="0"/>
    <s v="Ingen avgiftsbehandling"/>
    <n v="1955"/>
    <n v="481.42"/>
    <s v="NOK"/>
    <n v="481.42"/>
    <m/>
    <s v="83725.75"/>
  </r>
  <r>
    <n v="1689"/>
    <n v="2025"/>
    <n v="1955"/>
    <d v="2025-09-17T00:00:00"/>
    <m/>
    <x v="60"/>
    <x v="60"/>
    <n v="10031"/>
    <s v="Vipps AS"/>
    <m/>
    <m/>
    <m/>
    <m/>
    <x v="0"/>
    <x v="0"/>
    <m/>
    <m/>
    <m/>
    <m/>
    <n v="0"/>
    <s v="Ingen avgiftsbehandling"/>
    <n v="1955"/>
    <n v="741.77"/>
    <s v="NOK"/>
    <n v="741.77"/>
    <m/>
    <s v="84467.52"/>
  </r>
  <r>
    <n v="1689"/>
    <n v="2025"/>
    <n v="1955"/>
    <d v="2025-09-17T00:00:00"/>
    <m/>
    <x v="60"/>
    <x v="60"/>
    <n v="10031"/>
    <s v="Vipps AS"/>
    <m/>
    <m/>
    <m/>
    <m/>
    <x v="0"/>
    <x v="0"/>
    <m/>
    <m/>
    <m/>
    <m/>
    <n v="0"/>
    <s v="Ingen avgiftsbehandling"/>
    <n v="1955"/>
    <n v="451.94"/>
    <s v="NOK"/>
    <n v="451.94"/>
    <m/>
    <s v="84919.46"/>
  </r>
  <r>
    <n v="1689"/>
    <n v="2025"/>
    <n v="1955"/>
    <d v="2025-09-18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663.63"/>
    <s v="NOK"/>
    <n v="663.63"/>
    <m/>
    <s v="85583.09"/>
  </r>
  <r>
    <n v="1705"/>
    <n v="2025"/>
    <n v="1955"/>
    <d v="2025-09-22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485.34"/>
    <s v="NOK"/>
    <n v="485.34"/>
    <m/>
    <s v="86068.43"/>
  </r>
  <r>
    <n v="1705"/>
    <n v="2025"/>
    <n v="1955"/>
    <d v="2025-09-22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163.43"/>
    <s v="NOK"/>
    <n v="163.43"/>
    <m/>
    <s v="86231.86"/>
  </r>
  <r>
    <n v="1705"/>
    <n v="2025"/>
    <n v="1955"/>
    <d v="2025-09-22T00:00:00"/>
    <m/>
    <x v="60"/>
    <x v="60"/>
    <n v="10031"/>
    <s v="Vipps AS"/>
    <m/>
    <m/>
    <m/>
    <m/>
    <x v="0"/>
    <x v="0"/>
    <m/>
    <m/>
    <m/>
    <m/>
    <n v="0"/>
    <s v="Ingen avgiftsbehandling"/>
    <n v="1955"/>
    <n v="358.6"/>
    <s v="NOK"/>
    <n v="358.6"/>
    <m/>
    <s v="86590.46"/>
  </r>
  <r>
    <n v="1705"/>
    <n v="2025"/>
    <n v="1955"/>
    <d v="2025-09-23T00:00:00"/>
    <m/>
    <x v="60"/>
    <x v="60"/>
    <n v="10031"/>
    <s v="Vipps AS"/>
    <m/>
    <m/>
    <m/>
    <m/>
    <x v="0"/>
    <x v="0"/>
    <m/>
    <m/>
    <m/>
    <m/>
    <n v="0"/>
    <s v="Ingen avgiftsbehandling"/>
    <n v="1955"/>
    <n v="186.67"/>
    <s v="NOK"/>
    <n v="186.67"/>
    <m/>
    <s v="86777.13"/>
  </r>
  <r>
    <n v="1705"/>
    <n v="2025"/>
    <n v="1955"/>
    <d v="2025-09-23T00:00:00"/>
    <m/>
    <x v="60"/>
    <x v="60"/>
    <n v="10031"/>
    <s v="Vipps AS"/>
    <m/>
    <m/>
    <m/>
    <m/>
    <x v="0"/>
    <x v="0"/>
    <m/>
    <m/>
    <m/>
    <m/>
    <n v="0"/>
    <s v="Ingen avgiftsbehandling"/>
    <n v="1955"/>
    <n v="1139.69"/>
    <s v="NOK"/>
    <n v="1139.69"/>
    <m/>
    <s v="87916.82"/>
  </r>
  <r>
    <n v="1705"/>
    <n v="2025"/>
    <n v="1955"/>
    <d v="2025-09-23T00:00:00"/>
    <m/>
    <x v="60"/>
    <x v="60"/>
    <n v="10031"/>
    <s v="Vipps AS"/>
    <m/>
    <m/>
    <m/>
    <m/>
    <x v="0"/>
    <x v="0"/>
    <m/>
    <m/>
    <m/>
    <m/>
    <n v="0"/>
    <s v="Ingen avgiftsbehandling"/>
    <n v="1955"/>
    <n v="722.13"/>
    <s v="NOK"/>
    <n v="722.13"/>
    <m/>
    <s v="88638.95"/>
  </r>
  <r>
    <n v="1705"/>
    <n v="2025"/>
    <n v="1955"/>
    <d v="2025-09-24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1035.08"/>
    <s v="NOK"/>
    <n v="1035.08"/>
    <m/>
    <s v="89674.03"/>
  </r>
  <r>
    <n v="1705"/>
    <n v="2025"/>
    <n v="1955"/>
    <d v="2025-09-25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841.91"/>
    <s v="NOK"/>
    <n v="841.91"/>
    <m/>
    <s v="90515.94"/>
  </r>
  <r>
    <n v="1705"/>
    <n v="2025"/>
    <n v="1955"/>
    <d v="2025-09-25T00:00:00"/>
    <m/>
    <x v="60"/>
    <x v="60"/>
    <n v="10031"/>
    <s v="Vipps AS"/>
    <m/>
    <m/>
    <m/>
    <m/>
    <x v="0"/>
    <x v="0"/>
    <m/>
    <m/>
    <m/>
    <m/>
    <n v="0"/>
    <s v="Ingen avgiftsbehandling"/>
    <n v="1955"/>
    <n v="442.12"/>
    <s v="NOK"/>
    <n v="442.12"/>
    <m/>
    <s v="90958.06"/>
  </r>
  <r>
    <n v="1705"/>
    <n v="2025"/>
    <n v="1955"/>
    <d v="2025-09-26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986.21"/>
    <s v="NOK"/>
    <n v="986.21"/>
    <m/>
    <s v="91944.27"/>
  </r>
  <r>
    <n v="1705"/>
    <n v="2025"/>
    <n v="1955"/>
    <d v="2025-09-26T00:00:00"/>
    <m/>
    <x v="60"/>
    <x v="60"/>
    <n v="10031"/>
    <s v="Vipps AS"/>
    <m/>
    <m/>
    <m/>
    <m/>
    <x v="0"/>
    <x v="0"/>
    <m/>
    <m/>
    <m/>
    <m/>
    <n v="0"/>
    <s v="Ingen avgiftsbehandling"/>
    <n v="1955"/>
    <n v="422.47"/>
    <s v="NOK"/>
    <n v="422.47"/>
    <m/>
    <s v="92366.74"/>
  </r>
  <r>
    <n v="1788"/>
    <n v="2025"/>
    <n v="1955"/>
    <d v="2025-09-29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336.5"/>
    <s v="NOK"/>
    <n v="336.5"/>
    <m/>
    <s v="92703.24"/>
  </r>
  <r>
    <n v="1788"/>
    <n v="2025"/>
    <n v="1955"/>
    <d v="2025-09-29T00:00:00"/>
    <m/>
    <x v="60"/>
    <x v="60"/>
    <n v="10031"/>
    <s v="Vipps AS"/>
    <m/>
    <m/>
    <m/>
    <m/>
    <x v="0"/>
    <x v="0"/>
    <m/>
    <m/>
    <m/>
    <m/>
    <n v="0"/>
    <s v="Ingen avgiftsbehandling"/>
    <n v="1955"/>
    <n v="373.34"/>
    <s v="NOK"/>
    <n v="373.34"/>
    <m/>
    <s v="93076.58"/>
  </r>
  <r>
    <n v="1866"/>
    <n v="2025"/>
    <n v="1955"/>
    <d v="2025-10-08T00:00:00"/>
    <m/>
    <x v="60"/>
    <x v="60"/>
    <n v="10031"/>
    <s v="Vipps AS"/>
    <m/>
    <m/>
    <m/>
    <m/>
    <x v="0"/>
    <x v="0"/>
    <m/>
    <m/>
    <m/>
    <m/>
    <n v="0"/>
    <s v="Ingen avgiftsbehandling"/>
    <n v="1955"/>
    <n v="201.41"/>
    <s v="NOK"/>
    <n v="201.41"/>
    <m/>
    <s v="93277.99"/>
  </r>
  <r>
    <n v="1866"/>
    <n v="2025"/>
    <n v="1955"/>
    <d v="2025-10-08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331.3"/>
    <s v="NOK"/>
    <n v="331.3"/>
    <m/>
    <s v="93609.29"/>
  </r>
  <r>
    <n v="1866"/>
    <n v="2025"/>
    <n v="1955"/>
    <d v="2025-10-08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1242.56"/>
    <s v="NOK"/>
    <n v="1242.56"/>
    <m/>
    <s v="94851.85"/>
  </r>
  <r>
    <n v="1866"/>
    <n v="2025"/>
    <n v="1955"/>
    <d v="2025-10-08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782.49"/>
    <s v="NOK"/>
    <n v="782.49"/>
    <m/>
    <s v="95634.34"/>
  </r>
  <r>
    <n v="1866"/>
    <n v="2025"/>
    <n v="1955"/>
    <d v="2025-10-09T00:00:00"/>
    <m/>
    <x v="60"/>
    <x v="60"/>
    <n v="10031"/>
    <s v="Vipps AS"/>
    <m/>
    <m/>
    <m/>
    <m/>
    <x v="0"/>
    <x v="0"/>
    <m/>
    <m/>
    <m/>
    <m/>
    <n v="0"/>
    <s v="Ingen avgiftsbehandling"/>
    <n v="1955"/>
    <n v="618.95000000000005"/>
    <s v="NOK"/>
    <n v="618.95000000000005"/>
    <m/>
    <s v="96253.29"/>
  </r>
  <r>
    <n v="1866"/>
    <n v="2025"/>
    <n v="1955"/>
    <d v="2025-10-10T00:00:00"/>
    <m/>
    <x v="60"/>
    <x v="60"/>
    <n v="10031"/>
    <s v="Vipps AS"/>
    <m/>
    <m/>
    <m/>
    <m/>
    <x v="0"/>
    <x v="0"/>
    <m/>
    <m/>
    <m/>
    <m/>
    <n v="0"/>
    <s v="Ingen avgiftsbehandling"/>
    <n v="1955"/>
    <n v="152.28"/>
    <s v="NOK"/>
    <n v="152.28"/>
    <m/>
    <s v="96405.57"/>
  </r>
  <r>
    <n v="1939"/>
    <n v="2025"/>
    <n v="1955"/>
    <d v="2025-10-13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222.86"/>
    <s v="NOK"/>
    <n v="222.86"/>
    <m/>
    <s v="96628.43"/>
  </r>
  <r>
    <n v="1939"/>
    <n v="2025"/>
    <n v="1955"/>
    <d v="2025-10-13T00:00:00"/>
    <m/>
    <x v="60"/>
    <x v="60"/>
    <n v="10031"/>
    <s v="Vipps AS"/>
    <m/>
    <m/>
    <m/>
    <m/>
    <x v="0"/>
    <x v="0"/>
    <m/>
    <m/>
    <m/>
    <m/>
    <n v="0"/>
    <s v="Ingen avgiftsbehandling"/>
    <n v="1955"/>
    <n v="334.04"/>
    <s v="NOK"/>
    <n v="334.04"/>
    <m/>
    <s v="96962.47"/>
  </r>
  <r>
    <n v="1939"/>
    <n v="2025"/>
    <n v="1955"/>
    <d v="2025-10-14T00:00:00"/>
    <m/>
    <x v="60"/>
    <x v="60"/>
    <n v="10031"/>
    <s v="Vipps AS"/>
    <m/>
    <m/>
    <m/>
    <m/>
    <x v="0"/>
    <x v="0"/>
    <m/>
    <m/>
    <m/>
    <m/>
    <n v="0"/>
    <s v="Ingen avgiftsbehandling"/>
    <n v="1955"/>
    <n v="235.8"/>
    <s v="NOK"/>
    <n v="235.8"/>
    <m/>
    <s v="97198.27"/>
  </r>
  <r>
    <n v="1939"/>
    <n v="2025"/>
    <n v="1955"/>
    <d v="2025-10-15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402.14"/>
    <s v="NOK"/>
    <n v="402.14"/>
    <m/>
    <s v="97600.41"/>
  </r>
  <r>
    <n v="1939"/>
    <n v="2025"/>
    <n v="1955"/>
    <d v="2025-10-16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272.39"/>
    <s v="NOK"/>
    <n v="272.39"/>
    <m/>
    <s v="97872.80"/>
  </r>
  <r>
    <n v="1939"/>
    <n v="2025"/>
    <n v="1955"/>
    <d v="2025-10-16T00:00:00"/>
    <m/>
    <x v="60"/>
    <x v="60"/>
    <n v="10031"/>
    <s v="Vipps AS"/>
    <m/>
    <m/>
    <m/>
    <m/>
    <x v="0"/>
    <x v="0"/>
    <m/>
    <m/>
    <m/>
    <m/>
    <n v="0"/>
    <s v="Ingen avgiftsbehandling"/>
    <n v="1955"/>
    <n v="894.02"/>
    <s v="NOK"/>
    <n v="894.02"/>
    <m/>
    <s v="98766.82"/>
  </r>
  <r>
    <n v="1938"/>
    <n v="2025"/>
    <s v="Betalinger fra diverse konti"/>
    <d v="2025-10-17T00:00:00"/>
    <m/>
    <x v="60"/>
    <x v="60"/>
    <m/>
    <m/>
    <n v="20483"/>
    <s v="Nets Branch Norway NUF"/>
    <m/>
    <m/>
    <x v="0"/>
    <x v="0"/>
    <m/>
    <m/>
    <m/>
    <m/>
    <n v="0"/>
    <s v="Ingen avgiftsbehandling"/>
    <s v="Betalinger fra diverse konti"/>
    <n v="-217.5"/>
    <s v="NOK"/>
    <n v="-217.5"/>
    <m/>
    <s v="98549.32"/>
  </r>
  <r>
    <n v="1939"/>
    <n v="2025"/>
    <n v="1955"/>
    <d v="2025-10-17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19.809999999999999"/>
    <s v="NOK"/>
    <n v="19.809999999999999"/>
    <m/>
    <s v="98569.13"/>
  </r>
  <r>
    <n v="1939"/>
    <n v="2025"/>
    <n v="1955"/>
    <d v="2025-10-17T00:00:00"/>
    <m/>
    <x v="60"/>
    <x v="60"/>
    <n v="10031"/>
    <s v="Vipps AS"/>
    <m/>
    <m/>
    <m/>
    <m/>
    <x v="0"/>
    <x v="0"/>
    <m/>
    <m/>
    <m/>
    <m/>
    <n v="0"/>
    <s v="Ingen avgiftsbehandling"/>
    <n v="1955"/>
    <n v="412.64"/>
    <s v="NOK"/>
    <n v="412.64"/>
    <m/>
    <s v="98981.77"/>
  </r>
  <r>
    <n v="1981"/>
    <n v="2025"/>
    <n v="1955"/>
    <d v="2025-10-20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673.53"/>
    <s v="NOK"/>
    <n v="673.53"/>
    <m/>
    <s v="99655.30"/>
  </r>
  <r>
    <n v="1982"/>
    <n v="2025"/>
    <s v="Vipps"/>
    <d v="2025-10-20T00:00:00"/>
    <m/>
    <x v="60"/>
    <x v="60"/>
    <n v="10031"/>
    <s v="Vipps AS"/>
    <m/>
    <m/>
    <m/>
    <m/>
    <x v="0"/>
    <x v="0"/>
    <m/>
    <m/>
    <m/>
    <m/>
    <n v="0"/>
    <s v="Ingen avgiftsbehandling"/>
    <s v="Vipps"/>
    <n v="614.04999999999995"/>
    <s v="NOK"/>
    <n v="614.04999999999995"/>
    <m/>
    <s v="100269.35"/>
  </r>
  <r>
    <n v="1981"/>
    <n v="2025"/>
    <n v="1955"/>
    <d v="2025-10-22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316.95"/>
    <s v="NOK"/>
    <n v="316.95"/>
    <m/>
    <s v="100586.30"/>
  </r>
  <r>
    <n v="1982"/>
    <n v="2025"/>
    <s v="Vipps"/>
    <d v="2025-10-22T00:00:00"/>
    <m/>
    <x v="60"/>
    <x v="60"/>
    <n v="10031"/>
    <s v="Vipps AS"/>
    <m/>
    <m/>
    <m/>
    <m/>
    <x v="0"/>
    <x v="0"/>
    <m/>
    <m/>
    <m/>
    <m/>
    <n v="0"/>
    <s v="Ingen avgiftsbehandling"/>
    <s v="Vipps"/>
    <n v="265.27"/>
    <s v="NOK"/>
    <n v="265.27"/>
    <m/>
    <s v="100851.57"/>
  </r>
  <r>
    <n v="1981"/>
    <n v="2025"/>
    <n v="1955"/>
    <d v="2025-10-23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544.77"/>
    <s v="NOK"/>
    <n v="544.77"/>
    <m/>
    <s v="101396.34"/>
  </r>
  <r>
    <n v="1982"/>
    <n v="2025"/>
    <s v="Vipps"/>
    <d v="2025-10-23T00:00:00"/>
    <m/>
    <x v="60"/>
    <x v="60"/>
    <n v="10031"/>
    <s v="Vipps AS"/>
    <m/>
    <m/>
    <m/>
    <m/>
    <x v="0"/>
    <x v="0"/>
    <m/>
    <m/>
    <m/>
    <m/>
    <n v="0"/>
    <s v="Ingen avgiftsbehandling"/>
    <s v="Vipps"/>
    <n v="496.16"/>
    <s v="NOK"/>
    <n v="496.16"/>
    <m/>
    <s v="101892.50"/>
  </r>
  <r>
    <n v="1981"/>
    <n v="2025"/>
    <n v="1955"/>
    <d v="2025-10-24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208"/>
    <s v="NOK"/>
    <n v="208"/>
    <m/>
    <s v="102100.50"/>
  </r>
  <r>
    <n v="1982"/>
    <n v="2025"/>
    <s v="Vipps"/>
    <d v="2025-10-24T00:00:00"/>
    <m/>
    <x v="60"/>
    <x v="60"/>
    <n v="10031"/>
    <s v="Vipps AS"/>
    <m/>
    <m/>
    <m/>
    <m/>
    <x v="0"/>
    <x v="0"/>
    <m/>
    <m/>
    <m/>
    <m/>
    <n v="0"/>
    <s v="Ingen avgiftsbehandling"/>
    <s v="Vipps"/>
    <n v="309.48"/>
    <s v="NOK"/>
    <n v="309.48"/>
    <m/>
    <s v="102409.98"/>
  </r>
  <r>
    <n v="2032"/>
    <n v="2025"/>
    <n v="1955"/>
    <d v="2025-10-27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494.73"/>
    <s v="NOK"/>
    <n v="494.73"/>
    <m/>
    <s v="102904.71"/>
  </r>
  <r>
    <n v="2032"/>
    <n v="2025"/>
    <n v="1955"/>
    <d v="2025-10-29T00:00:00"/>
    <m/>
    <x v="60"/>
    <x v="60"/>
    <n v="10075"/>
    <s v="Nets Branch Norway NUF"/>
    <m/>
    <m/>
    <m/>
    <m/>
    <x v="0"/>
    <x v="0"/>
    <m/>
    <m/>
    <m/>
    <m/>
    <n v="0"/>
    <s v="Ingen avgiftsbehandling"/>
    <n v="1955"/>
    <n v="24.76"/>
    <s v="NOK"/>
    <n v="24.76"/>
    <m/>
    <s v="102929.47"/>
  </r>
  <r>
    <n v="2032"/>
    <n v="2025"/>
    <n v="1955"/>
    <d v="2025-10-29T00:00:00"/>
    <m/>
    <x v="60"/>
    <x v="60"/>
    <n v="10031"/>
    <s v="Vipps AS"/>
    <m/>
    <m/>
    <m/>
    <m/>
    <x v="0"/>
    <x v="0"/>
    <m/>
    <m/>
    <m/>
    <m/>
    <n v="0"/>
    <s v="Ingen avgiftsbehandling"/>
    <n v="1955"/>
    <n v="835.12"/>
    <s v="NOK"/>
    <n v="835.12"/>
    <m/>
    <s v="103764.59"/>
  </r>
  <r>
    <n v="2032"/>
    <n v="2025"/>
    <n v="1955"/>
    <d v="2025-10-29T00:00:00"/>
    <m/>
    <x v="60"/>
    <x v="60"/>
    <n v="10031"/>
    <s v="Vipps AS"/>
    <m/>
    <m/>
    <m/>
    <m/>
    <x v="0"/>
    <x v="0"/>
    <m/>
    <m/>
    <m/>
    <m/>
    <n v="0"/>
    <s v="Ingen avgiftsbehandling"/>
    <n v="1955"/>
    <n v="63.86"/>
    <s v="NOK"/>
    <n v="63.86"/>
    <m/>
    <s v="103828.45"/>
  </r>
  <r>
    <n v="2122"/>
    <n v="2025"/>
    <m/>
    <d v="2025-11-03T00:00:00"/>
    <m/>
    <x v="60"/>
    <x v="60"/>
    <n v="10031"/>
    <s v="Vipps AS"/>
    <m/>
    <m/>
    <m/>
    <m/>
    <x v="0"/>
    <x v="0"/>
    <m/>
    <m/>
    <m/>
    <m/>
    <n v="0"/>
    <s v="Ingen avgiftsbehandling"/>
    <s v="Vipps"/>
    <n v="78.599999999999994"/>
    <s v="NOK"/>
    <n v="78.599999999999994"/>
    <m/>
    <s v="103907.05"/>
  </r>
  <r>
    <n v="2313"/>
    <n v="2025"/>
    <m/>
    <d v="2025-12-04T00:00:00"/>
    <m/>
    <x v="60"/>
    <x v="60"/>
    <m/>
    <m/>
    <m/>
    <m/>
    <m/>
    <m/>
    <x v="0"/>
    <x v="0"/>
    <m/>
    <m/>
    <m/>
    <m/>
    <n v="0"/>
    <s v="Ingen avgiftsbehandling"/>
    <m/>
    <n v="-123.75"/>
    <s v="NOK"/>
    <n v="-123.75"/>
    <m/>
    <s v="103783.30"/>
  </r>
  <r>
    <m/>
    <m/>
    <m/>
    <d v="2025-01-01T00:00:00"/>
    <m/>
    <x v="61"/>
    <x v="61"/>
    <m/>
    <m/>
    <m/>
    <m/>
    <m/>
    <m/>
    <x v="0"/>
    <x v="0"/>
    <m/>
    <m/>
    <m/>
    <m/>
    <m/>
    <m/>
    <s v="Inngående saldo"/>
    <n v="0"/>
    <m/>
    <m/>
    <m/>
    <s v="0.00"/>
  </r>
  <r>
    <n v="1600"/>
    <n v="2025"/>
    <n v="1956"/>
    <d v="2025-09-02T00:00:00"/>
    <m/>
    <x v="61"/>
    <x v="61"/>
    <n v="10031"/>
    <s v="Vipps AS"/>
    <m/>
    <m/>
    <m/>
    <m/>
    <x v="0"/>
    <x v="0"/>
    <m/>
    <m/>
    <m/>
    <m/>
    <n v="0"/>
    <s v="Ingen avgiftsbehandling"/>
    <n v="1956"/>
    <n v="785.95"/>
    <s v="NOK"/>
    <n v="785.95"/>
    <m/>
    <s v="785.95"/>
  </r>
  <r>
    <n v="1600"/>
    <n v="2025"/>
    <n v="1956"/>
    <d v="2025-09-04T00:00:00"/>
    <m/>
    <x v="61"/>
    <x v="61"/>
    <n v="10031"/>
    <s v="Vipps AS"/>
    <m/>
    <m/>
    <m/>
    <m/>
    <x v="0"/>
    <x v="0"/>
    <m/>
    <m/>
    <m/>
    <m/>
    <n v="0"/>
    <s v="Ingen avgiftsbehandling"/>
    <n v="1956"/>
    <n v="49.12"/>
    <s v="NOK"/>
    <n v="49.12"/>
    <m/>
    <s v="835.07"/>
  </r>
  <r>
    <n v="1600"/>
    <n v="2025"/>
    <n v="1956"/>
    <d v="2025-09-10T00:00:00"/>
    <m/>
    <x v="61"/>
    <x v="61"/>
    <n v="10031"/>
    <s v="Vipps AS"/>
    <m/>
    <m/>
    <m/>
    <m/>
    <x v="0"/>
    <x v="0"/>
    <m/>
    <m/>
    <m/>
    <m/>
    <n v="0"/>
    <s v="Ingen avgiftsbehandling"/>
    <n v="1956"/>
    <n v="712.28"/>
    <s v="NOK"/>
    <n v="712.28"/>
    <m/>
    <s v="1547.35"/>
  </r>
  <r>
    <n v="1688"/>
    <n v="2025"/>
    <s v="Vipps"/>
    <d v="2025-09-16T00:00:00"/>
    <m/>
    <x v="61"/>
    <x v="61"/>
    <n v="10031"/>
    <s v="Vipps AS"/>
    <m/>
    <m/>
    <m/>
    <m/>
    <x v="0"/>
    <x v="0"/>
    <m/>
    <m/>
    <m/>
    <m/>
    <n v="0"/>
    <s v="Ingen avgiftsbehandling"/>
    <s v="Vipps"/>
    <n v="442.11"/>
    <s v="NOK"/>
    <n v="442.11"/>
    <m/>
    <s v="1989.46"/>
  </r>
  <r>
    <n v="1706"/>
    <n v="2025"/>
    <s v="Vipps"/>
    <d v="2025-09-23T00:00:00"/>
    <m/>
    <x v="61"/>
    <x v="61"/>
    <n v="10031"/>
    <s v="Vipps AS"/>
    <m/>
    <m/>
    <m/>
    <m/>
    <x v="0"/>
    <x v="0"/>
    <m/>
    <m/>
    <m/>
    <m/>
    <n v="0"/>
    <s v="Ingen avgiftsbehandling"/>
    <s v="Vipps"/>
    <n v="638.57000000000005"/>
    <s v="NOK"/>
    <n v="638.57000000000005"/>
    <m/>
    <s v="2628.03"/>
  </r>
  <r>
    <n v="1872"/>
    <n v="2025"/>
    <m/>
    <d v="2025-10-07T00:00:00"/>
    <m/>
    <x v="61"/>
    <x v="61"/>
    <n v="10031"/>
    <s v="Vipps AS"/>
    <m/>
    <m/>
    <m/>
    <m/>
    <x v="0"/>
    <x v="0"/>
    <m/>
    <m/>
    <m/>
    <m/>
    <n v="0"/>
    <s v="Ingen avgiftsbehandling"/>
    <m/>
    <n v="392.99"/>
    <s v="NOK"/>
    <n v="392.99"/>
    <m/>
    <s v="3021.02"/>
  </r>
  <r>
    <n v="1910"/>
    <n v="2025"/>
    <s v="Vipps"/>
    <d v="2025-10-14T00:00:00"/>
    <m/>
    <x v="61"/>
    <x v="61"/>
    <n v="10031"/>
    <s v="Vipps AS"/>
    <m/>
    <m/>
    <m/>
    <m/>
    <x v="0"/>
    <x v="0"/>
    <m/>
    <m/>
    <m/>
    <m/>
    <n v="0"/>
    <s v="Ingen avgiftsbehandling"/>
    <s v="Vipps"/>
    <n v="98.25"/>
    <s v="NOK"/>
    <n v="98.25"/>
    <m/>
    <s v="3119.27"/>
  </r>
  <r>
    <n v="1983"/>
    <n v="2025"/>
    <n v="1956"/>
    <d v="2025-10-21T00:00:00"/>
    <m/>
    <x v="61"/>
    <x v="61"/>
    <n v="10031"/>
    <s v="Vipps AS"/>
    <m/>
    <m/>
    <m/>
    <m/>
    <x v="0"/>
    <x v="0"/>
    <m/>
    <m/>
    <m/>
    <m/>
    <n v="0"/>
    <s v="Ingen avgiftsbehandling"/>
    <n v="1956"/>
    <n v="442.1"/>
    <s v="NOK"/>
    <n v="442.1"/>
    <m/>
    <s v="3561.37"/>
  </r>
  <r>
    <n v="2122"/>
    <n v="2025"/>
    <m/>
    <d v="2025-11-13T00:00:00"/>
    <m/>
    <x v="61"/>
    <x v="61"/>
    <n v="10031"/>
    <s v="Vipps AS"/>
    <m/>
    <m/>
    <m/>
    <m/>
    <x v="0"/>
    <x v="0"/>
    <m/>
    <m/>
    <m/>
    <m/>
    <n v="0"/>
    <s v="Ingen avgiftsbehandling"/>
    <s v="Vipps"/>
    <n v="49.12"/>
    <s v="NOK"/>
    <n v="49.12"/>
    <m/>
    <s v="3610.49"/>
  </r>
  <r>
    <m/>
    <m/>
    <m/>
    <d v="2025-01-01T00:00:00"/>
    <m/>
    <x v="62"/>
    <x v="62"/>
    <m/>
    <m/>
    <m/>
    <m/>
    <m/>
    <m/>
    <x v="0"/>
    <x v="0"/>
    <m/>
    <m/>
    <m/>
    <m/>
    <m/>
    <m/>
    <s v="Inngående saldo"/>
    <n v="0"/>
    <m/>
    <m/>
    <m/>
    <s v="0.00"/>
  </r>
  <r>
    <n v="1707"/>
    <n v="2025"/>
    <s v="Spon"/>
    <d v="2025-09-23T00:00:00"/>
    <m/>
    <x v="62"/>
    <x v="62"/>
    <m/>
    <m/>
    <m/>
    <m/>
    <m/>
    <m/>
    <x v="1"/>
    <x v="1"/>
    <m/>
    <m/>
    <m/>
    <m/>
    <n v="0"/>
    <s v="Ingen avgiftsbehandling"/>
    <s v="Spon"/>
    <n v="6903"/>
    <s v="NOK"/>
    <n v="6903"/>
    <m/>
    <s v="6903.00"/>
  </r>
  <r>
    <n v="1873"/>
    <n v="2025"/>
    <s v="lisbeth"/>
    <d v="2025-10-03T00:00:00"/>
    <m/>
    <x v="62"/>
    <x v="62"/>
    <m/>
    <m/>
    <n v="20189"/>
    <s v="Lisbeth Kalsnes"/>
    <m/>
    <m/>
    <x v="0"/>
    <x v="0"/>
    <m/>
    <m/>
    <m/>
    <m/>
    <n v="0"/>
    <s v="Ingen avgiftsbehandling"/>
    <s v="lisbeth"/>
    <n v="-631"/>
    <s v="NOK"/>
    <n v="-631"/>
    <m/>
    <s v="6272.00"/>
  </r>
  <r>
    <m/>
    <m/>
    <m/>
    <d v="2025-01-01T00:00:00"/>
    <m/>
    <x v="63"/>
    <x v="63"/>
    <m/>
    <m/>
    <m/>
    <m/>
    <m/>
    <m/>
    <x v="0"/>
    <x v="0"/>
    <m/>
    <m/>
    <m/>
    <m/>
    <m/>
    <m/>
    <s v="Inngående saldo"/>
    <n v="19772.5"/>
    <m/>
    <m/>
    <m/>
    <s v="19772.50"/>
  </r>
  <r>
    <n v="174"/>
    <n v="2025"/>
    <m/>
    <d v="2025-01-28T00:00:00"/>
    <m/>
    <x v="63"/>
    <x v="63"/>
    <n v="10031"/>
    <s v="Vipps AS"/>
    <m/>
    <m/>
    <m/>
    <m/>
    <x v="0"/>
    <x v="0"/>
    <m/>
    <m/>
    <m/>
    <m/>
    <n v="0"/>
    <s v="Ingen avgiftsbehandling"/>
    <s v="Vipps"/>
    <n v="9328.39"/>
    <s v="NOK"/>
    <n v="9328.39"/>
    <m/>
    <s v="29100.89"/>
  </r>
  <r>
    <n v="1568"/>
    <n v="2025"/>
    <m/>
    <d v="2025-08-27T00:00:00"/>
    <m/>
    <x v="63"/>
    <x v="63"/>
    <m/>
    <m/>
    <n v="20510"/>
    <s v="Jesper Henrik Guldahl Gundersen"/>
    <m/>
    <m/>
    <x v="0"/>
    <x v="0"/>
    <m/>
    <m/>
    <m/>
    <m/>
    <n v="0"/>
    <s v="Ingen avgiftsbehandling"/>
    <m/>
    <n v="-11881.36"/>
    <s v="NOK"/>
    <n v="-11881.36"/>
    <m/>
    <s v="17219.53"/>
  </r>
  <r>
    <n v="2122"/>
    <n v="2025"/>
    <m/>
    <d v="2025-11-04T00:00:00"/>
    <m/>
    <x v="63"/>
    <x v="63"/>
    <n v="10031"/>
    <s v="Vipps AS"/>
    <m/>
    <m/>
    <m/>
    <m/>
    <x v="0"/>
    <x v="0"/>
    <m/>
    <m/>
    <m/>
    <m/>
    <n v="0"/>
    <s v="Ingen avgiftsbehandling"/>
    <s v="Vipps"/>
    <n v="58.95"/>
    <s v="NOK"/>
    <n v="58.95"/>
    <m/>
    <s v="17278.48"/>
  </r>
  <r>
    <n v="2459"/>
    <n v="2025"/>
    <m/>
    <d v="2025-12-16T00:00:00"/>
    <m/>
    <x v="63"/>
    <x v="63"/>
    <n v="10031"/>
    <s v="Vipps AS"/>
    <m/>
    <m/>
    <m/>
    <m/>
    <x v="0"/>
    <x v="0"/>
    <m/>
    <m/>
    <m/>
    <m/>
    <n v="0"/>
    <s v="Ingen avgiftsbehandling"/>
    <s v="Vipps 1961"/>
    <n v="4185.25"/>
    <s v="NOK"/>
    <n v="4185.25"/>
    <m/>
    <s v="21463.73"/>
  </r>
  <r>
    <n v="2524"/>
    <n v="2025"/>
    <s v="1.pdf"/>
    <d v="2025-12-18T00:00:00"/>
    <m/>
    <x v="63"/>
    <x v="63"/>
    <m/>
    <m/>
    <m/>
    <m/>
    <m/>
    <m/>
    <x v="5"/>
    <x v="5"/>
    <m/>
    <m/>
    <m/>
    <m/>
    <n v="0"/>
    <s v="Ingen avgiftsbehandling"/>
    <s v="1.pdf"/>
    <n v="-10854.8"/>
    <s v="NOK"/>
    <n v="-10854.8"/>
    <m/>
    <s v="10608.93"/>
  </r>
  <r>
    <m/>
    <m/>
    <m/>
    <d v="2025-01-01T00:00:00"/>
    <m/>
    <x v="64"/>
    <x v="64"/>
    <m/>
    <m/>
    <m/>
    <m/>
    <m/>
    <m/>
    <x v="0"/>
    <x v="0"/>
    <m/>
    <m/>
    <m/>
    <m/>
    <m/>
    <m/>
    <s v="Inngående saldo"/>
    <n v="4681.41"/>
    <m/>
    <m/>
    <m/>
    <s v="4681.41"/>
  </r>
  <r>
    <n v="255"/>
    <n v="2025"/>
    <s v="1962/1923"/>
    <d v="2025-02-03T00:00:00"/>
    <m/>
    <x v="64"/>
    <x v="64"/>
    <m/>
    <m/>
    <n v="20369"/>
    <s v="Jonas Moe"/>
    <m/>
    <m/>
    <x v="0"/>
    <x v="0"/>
    <m/>
    <m/>
    <m/>
    <m/>
    <n v="0"/>
    <s v="Ingen avgiftsbehandling"/>
    <s v="1962/1923"/>
    <n v="-1600"/>
    <s v="NOK"/>
    <n v="-1600"/>
    <m/>
    <s v="3081.41"/>
  </r>
  <r>
    <n v="576"/>
    <n v="2025"/>
    <s v="Vipps"/>
    <d v="2025-02-13T00:00:00"/>
    <m/>
    <x v="64"/>
    <x v="64"/>
    <n v="10031"/>
    <s v="Vipps AS"/>
    <m/>
    <m/>
    <m/>
    <m/>
    <x v="0"/>
    <x v="0"/>
    <m/>
    <m/>
    <m/>
    <m/>
    <n v="0"/>
    <s v="Ingen avgiftsbehandling"/>
    <s v="Vipps"/>
    <n v="58.95"/>
    <s v="NOK"/>
    <n v="58.95"/>
    <m/>
    <s v="3140.36"/>
  </r>
  <r>
    <n v="407"/>
    <n v="2025"/>
    <m/>
    <d v="2025-03-03T00:00:00"/>
    <m/>
    <x v="64"/>
    <x v="64"/>
    <m/>
    <m/>
    <m/>
    <m/>
    <m/>
    <m/>
    <x v="0"/>
    <x v="0"/>
    <m/>
    <m/>
    <m/>
    <m/>
    <n v="0"/>
    <s v="Ingen avgiftsbehandling"/>
    <s v="Vipps"/>
    <n v="10000"/>
    <s v="NOK"/>
    <n v="10000"/>
    <m/>
    <s v="13140.36"/>
  </r>
  <r>
    <n v="576"/>
    <n v="2025"/>
    <s v="Vipps"/>
    <d v="2025-04-09T00:00:00"/>
    <m/>
    <x v="64"/>
    <x v="64"/>
    <n v="10031"/>
    <s v="Vipps AS"/>
    <m/>
    <m/>
    <m/>
    <m/>
    <x v="0"/>
    <x v="0"/>
    <m/>
    <m/>
    <m/>
    <m/>
    <n v="0"/>
    <s v="Ingen avgiftsbehandling"/>
    <s v="Vipps"/>
    <n v="2407.09"/>
    <s v="NOK"/>
    <n v="2407.09"/>
    <m/>
    <s v="15547.45"/>
  </r>
  <r>
    <n v="576"/>
    <n v="2025"/>
    <s v="Vipps"/>
    <d v="2025-04-10T00:00:00"/>
    <m/>
    <x v="64"/>
    <x v="64"/>
    <n v="10031"/>
    <s v="Vipps AS"/>
    <m/>
    <m/>
    <m/>
    <m/>
    <x v="0"/>
    <x v="0"/>
    <m/>
    <m/>
    <m/>
    <m/>
    <n v="0"/>
    <s v="Ingen avgiftsbehandling"/>
    <s v="Vipps"/>
    <n v="687.74"/>
    <s v="NOK"/>
    <n v="687.74"/>
    <m/>
    <s v="16235.19"/>
  </r>
  <r>
    <n v="576"/>
    <n v="2025"/>
    <s v="Vipps"/>
    <d v="2025-04-11T00:00:00"/>
    <m/>
    <x v="64"/>
    <x v="64"/>
    <n v="10031"/>
    <s v="Vipps AS"/>
    <m/>
    <m/>
    <m/>
    <m/>
    <x v="0"/>
    <x v="0"/>
    <m/>
    <m/>
    <m/>
    <m/>
    <n v="0"/>
    <s v="Ingen avgiftsbehandling"/>
    <s v="Vipps"/>
    <n v="343.87"/>
    <s v="NOK"/>
    <n v="343.87"/>
    <m/>
    <s v="16579.06"/>
  </r>
  <r>
    <n v="576"/>
    <n v="2025"/>
    <s v="Vipps"/>
    <d v="2025-04-14T00:00:00"/>
    <m/>
    <x v="64"/>
    <x v="64"/>
    <n v="10031"/>
    <s v="Vipps AS"/>
    <m/>
    <m/>
    <m/>
    <m/>
    <x v="0"/>
    <x v="0"/>
    <m/>
    <m/>
    <m/>
    <m/>
    <n v="0"/>
    <s v="Ingen avgiftsbehandling"/>
    <s v="Vipps"/>
    <n v="687.74"/>
    <s v="NOK"/>
    <n v="687.74"/>
    <m/>
    <s v="17266.80"/>
  </r>
  <r>
    <n v="576"/>
    <n v="2025"/>
    <s v="Vipps"/>
    <d v="2025-04-22T00:00:00"/>
    <m/>
    <x v="64"/>
    <x v="64"/>
    <n v="10031"/>
    <s v="Vipps AS"/>
    <m/>
    <m/>
    <m/>
    <m/>
    <x v="0"/>
    <x v="0"/>
    <m/>
    <m/>
    <m/>
    <m/>
    <n v="0"/>
    <s v="Ingen avgiftsbehandling"/>
    <s v="Vipps"/>
    <n v="343.87"/>
    <s v="NOK"/>
    <n v="343.87"/>
    <m/>
    <s v="17610.67"/>
  </r>
  <r>
    <n v="576"/>
    <n v="2025"/>
    <s v="Vipps"/>
    <d v="2025-04-23T00:00:00"/>
    <m/>
    <x v="64"/>
    <x v="64"/>
    <n v="10031"/>
    <s v="Vipps AS"/>
    <m/>
    <m/>
    <m/>
    <m/>
    <x v="0"/>
    <x v="0"/>
    <m/>
    <m/>
    <m/>
    <m/>
    <n v="0"/>
    <s v="Ingen avgiftsbehandling"/>
    <s v="Vipps"/>
    <n v="343.87"/>
    <s v="NOK"/>
    <n v="343.87"/>
    <m/>
    <s v="17954.54"/>
  </r>
  <r>
    <n v="925"/>
    <n v="2025"/>
    <m/>
    <d v="2025-04-29T00:00:00"/>
    <m/>
    <x v="64"/>
    <x v="64"/>
    <n v="10031"/>
    <s v="Vipps AS"/>
    <m/>
    <m/>
    <m/>
    <m/>
    <x v="0"/>
    <x v="0"/>
    <m/>
    <m/>
    <m/>
    <m/>
    <n v="0"/>
    <s v="Ingen avgiftsbehandling"/>
    <m/>
    <n v="343.87"/>
    <s v="NOK"/>
    <n v="343.87"/>
    <m/>
    <s v="18298.41"/>
  </r>
  <r>
    <n v="925"/>
    <n v="2025"/>
    <m/>
    <d v="2025-05-16T00:00:00"/>
    <m/>
    <x v="64"/>
    <x v="64"/>
    <m/>
    <m/>
    <m/>
    <m/>
    <m/>
    <m/>
    <x v="0"/>
    <x v="0"/>
    <m/>
    <m/>
    <m/>
    <m/>
    <n v="0"/>
    <s v="Ingen avgiftsbehandling"/>
    <m/>
    <n v="-4500"/>
    <s v="NOK"/>
    <n v="-4500"/>
    <m/>
    <s v="13798.41"/>
  </r>
  <r>
    <n v="1401"/>
    <n v="2025"/>
    <s v="68078d4b-4236-45c1-93d6-c91407b3ef62.pdf"/>
    <d v="2025-08-20T00:00:00"/>
    <m/>
    <x v="64"/>
    <x v="64"/>
    <m/>
    <m/>
    <m/>
    <m/>
    <m/>
    <m/>
    <x v="5"/>
    <x v="5"/>
    <m/>
    <m/>
    <m/>
    <m/>
    <n v="0"/>
    <s v="Ingen avgiftsbehandling"/>
    <s v="68078d4b-4236-45c1-93d6-c91407b3ef62.pdf"/>
    <n v="74"/>
    <s v="NOK"/>
    <n v="74"/>
    <m/>
    <s v="13872.41"/>
  </r>
  <r>
    <n v="1565"/>
    <n v="2025"/>
    <n v="1962"/>
    <d v="2025-09-02T00:00:00"/>
    <m/>
    <x v="64"/>
    <x v="64"/>
    <m/>
    <m/>
    <n v="20369"/>
    <s v="Jonas Moe"/>
    <m/>
    <m/>
    <x v="0"/>
    <x v="0"/>
    <m/>
    <m/>
    <m/>
    <m/>
    <n v="0"/>
    <s v="Ingen avgiftsbehandling"/>
    <n v="1962"/>
    <n v="-5000"/>
    <s v="NOK"/>
    <n v="-5000"/>
    <m/>
    <s v="8872.41"/>
  </r>
  <r>
    <n v="1565"/>
    <n v="2025"/>
    <n v="1962"/>
    <d v="2025-09-05T00:00:00"/>
    <m/>
    <x v="64"/>
    <x v="64"/>
    <n v="10031"/>
    <s v="Vipps AS"/>
    <m/>
    <m/>
    <m/>
    <m/>
    <x v="0"/>
    <x v="0"/>
    <m/>
    <m/>
    <m/>
    <m/>
    <n v="0"/>
    <s v="Ingen avgiftsbehandling"/>
    <n v="1962"/>
    <n v="1024.73"/>
    <s v="NOK"/>
    <n v="1024.73"/>
    <m/>
    <s v="9897.14"/>
  </r>
  <r>
    <n v="1608"/>
    <n v="2025"/>
    <n v="1962"/>
    <d v="2025-09-10T00:00:00"/>
    <m/>
    <x v="64"/>
    <x v="64"/>
    <m/>
    <m/>
    <n v="20369"/>
    <s v="Jonas Moe"/>
    <m/>
    <m/>
    <x v="0"/>
    <x v="0"/>
    <m/>
    <m/>
    <m/>
    <m/>
    <n v="0"/>
    <s v="Ingen avgiftsbehandling"/>
    <n v="1962"/>
    <n v="-2682"/>
    <s v="NOK"/>
    <n v="-2682"/>
    <m/>
    <s v="7215.14"/>
  </r>
  <r>
    <n v="1608"/>
    <n v="2025"/>
    <n v="1962"/>
    <d v="2025-09-10T00:00:00"/>
    <m/>
    <x v="64"/>
    <x v="64"/>
    <n v="10031"/>
    <s v="Vipps AS"/>
    <m/>
    <m/>
    <m/>
    <m/>
    <x v="0"/>
    <x v="0"/>
    <m/>
    <m/>
    <m/>
    <m/>
    <n v="0"/>
    <s v="Ingen avgiftsbehandling"/>
    <n v="1962"/>
    <n v="1464.88"/>
    <s v="NOK"/>
    <n v="1464.88"/>
    <m/>
    <s v="8680.02"/>
  </r>
  <r>
    <n v="1608"/>
    <n v="2025"/>
    <n v="1962"/>
    <d v="2025-09-10T00:00:00"/>
    <m/>
    <x v="64"/>
    <x v="64"/>
    <n v="10031"/>
    <s v="Vipps AS"/>
    <m/>
    <m/>
    <m/>
    <m/>
    <x v="0"/>
    <x v="0"/>
    <m/>
    <m/>
    <m/>
    <m/>
    <n v="0"/>
    <s v="Ingen avgiftsbehandling"/>
    <n v="1962"/>
    <n v="146.38999999999999"/>
    <s v="NOK"/>
    <n v="146.38999999999999"/>
    <m/>
    <s v="8826.41"/>
  </r>
  <r>
    <n v="2274"/>
    <n v="2025"/>
    <m/>
    <d v="2025-11-25T00:00:00"/>
    <m/>
    <x v="64"/>
    <x v="64"/>
    <n v="10031"/>
    <s v="Vipps AS"/>
    <m/>
    <m/>
    <m/>
    <m/>
    <x v="0"/>
    <x v="0"/>
    <m/>
    <m/>
    <m/>
    <m/>
    <n v="0"/>
    <s v="Ingen avgiftsbehandling"/>
    <m/>
    <n v="324.22000000000003"/>
    <s v="NOK"/>
    <n v="324.22000000000003"/>
    <m/>
    <s v="9150.63"/>
  </r>
  <r>
    <n v="2274"/>
    <n v="2025"/>
    <m/>
    <d v="2025-11-28T00:00:00"/>
    <m/>
    <x v="64"/>
    <x v="64"/>
    <n v="10031"/>
    <s v="Vipps AS"/>
    <m/>
    <m/>
    <m/>
    <m/>
    <x v="0"/>
    <x v="0"/>
    <m/>
    <m/>
    <m/>
    <m/>
    <n v="0"/>
    <s v="Ingen avgiftsbehandling"/>
    <m/>
    <n v="393"/>
    <s v="NOK"/>
    <n v="393"/>
    <m/>
    <s v="9543.63"/>
  </r>
  <r>
    <n v="2316"/>
    <n v="2025"/>
    <m/>
    <d v="2025-12-03T00:00:00"/>
    <m/>
    <x v="64"/>
    <x v="64"/>
    <n v="10031"/>
    <s v="Vipps AS"/>
    <m/>
    <m/>
    <m/>
    <m/>
    <x v="0"/>
    <x v="0"/>
    <m/>
    <m/>
    <m/>
    <m/>
    <n v="0"/>
    <s v="Ingen avgiftsbehandling"/>
    <m/>
    <n v="1586.74"/>
    <s v="NOK"/>
    <n v="1586.74"/>
    <m/>
    <s v="11130.37"/>
  </r>
  <r>
    <n v="2316"/>
    <n v="2025"/>
    <m/>
    <d v="2025-12-05T00:00:00"/>
    <m/>
    <x v="64"/>
    <x v="64"/>
    <n v="10031"/>
    <s v="Vipps AS"/>
    <m/>
    <m/>
    <m/>
    <m/>
    <x v="0"/>
    <x v="0"/>
    <m/>
    <m/>
    <m/>
    <m/>
    <n v="0"/>
    <s v="Ingen avgiftsbehandling"/>
    <m/>
    <n v="491.25"/>
    <s v="NOK"/>
    <n v="491.25"/>
    <m/>
    <s v="11621.62"/>
  </r>
  <r>
    <n v="2356"/>
    <n v="2025"/>
    <m/>
    <d v="2025-12-08T00:00:00"/>
    <m/>
    <x v="64"/>
    <x v="64"/>
    <m/>
    <m/>
    <m/>
    <m/>
    <m/>
    <m/>
    <x v="0"/>
    <x v="0"/>
    <m/>
    <m/>
    <m/>
    <m/>
    <n v="0"/>
    <s v="Ingen avgiftsbehandling"/>
    <m/>
    <n v="491.25"/>
    <s v="NOK"/>
    <n v="491.25"/>
    <m/>
    <s v="12112.87"/>
  </r>
  <r>
    <n v="2356"/>
    <n v="2025"/>
    <m/>
    <d v="2025-12-08T00:00:00"/>
    <m/>
    <x v="64"/>
    <x v="64"/>
    <m/>
    <m/>
    <m/>
    <m/>
    <m/>
    <m/>
    <x v="0"/>
    <x v="0"/>
    <m/>
    <m/>
    <m/>
    <m/>
    <n v="0"/>
    <s v="Ingen avgiftsbehandling"/>
    <m/>
    <n v="-491.25"/>
    <s v="NOK"/>
    <n v="-491.25"/>
    <m/>
    <s v="11621.62"/>
  </r>
  <r>
    <n v="2357"/>
    <n v="2025"/>
    <m/>
    <d v="2025-12-08T00:00:00"/>
    <m/>
    <x v="64"/>
    <x v="64"/>
    <n v="10031"/>
    <s v="Vipps AS"/>
    <m/>
    <m/>
    <m/>
    <m/>
    <x v="0"/>
    <x v="0"/>
    <m/>
    <m/>
    <m/>
    <m/>
    <n v="0"/>
    <s v="Ingen avgiftsbehandling"/>
    <m/>
    <n v="491.25"/>
    <s v="NOK"/>
    <n v="491.25"/>
    <m/>
    <s v="12112.87"/>
  </r>
  <r>
    <n v="2474"/>
    <n v="2025"/>
    <n v="1962"/>
    <d v="2025-12-22T00:00:00"/>
    <m/>
    <x v="64"/>
    <x v="64"/>
    <m/>
    <m/>
    <n v="20587"/>
    <s v="Susan Littlewood"/>
    <m/>
    <m/>
    <x v="0"/>
    <x v="0"/>
    <m/>
    <m/>
    <m/>
    <m/>
    <n v="0"/>
    <s v="Ingen avgiftsbehandling"/>
    <n v="1962"/>
    <n v="-2253"/>
    <s v="NOK"/>
    <n v="-2253"/>
    <m/>
    <s v="9859.87"/>
  </r>
  <r>
    <m/>
    <m/>
    <m/>
    <d v="2025-01-01T00:00:00"/>
    <m/>
    <x v="65"/>
    <x v="65"/>
    <m/>
    <m/>
    <m/>
    <m/>
    <m/>
    <m/>
    <x v="0"/>
    <x v="0"/>
    <m/>
    <m/>
    <m/>
    <m/>
    <m/>
    <m/>
    <s v="Inngående saldo"/>
    <n v="4442.3999999999996"/>
    <m/>
    <m/>
    <m/>
    <s v="4442.40"/>
  </r>
  <r>
    <n v="71"/>
    <n v="2025"/>
    <m/>
    <d v="2025-01-23T00:00:00"/>
    <m/>
    <x v="65"/>
    <x v="65"/>
    <m/>
    <m/>
    <m/>
    <m/>
    <m/>
    <m/>
    <x v="0"/>
    <x v="0"/>
    <m/>
    <m/>
    <m/>
    <m/>
    <n v="0"/>
    <s v="Ingen avgiftsbehandling"/>
    <s v="Vipps"/>
    <n v="1952"/>
    <s v="NOK"/>
    <n v="1952"/>
    <m/>
    <s v="6394.40"/>
  </r>
  <r>
    <n v="598"/>
    <n v="2025"/>
    <n v="1963"/>
    <d v="2025-04-09T00:00:00"/>
    <m/>
    <x v="65"/>
    <x v="65"/>
    <m/>
    <m/>
    <n v="20239"/>
    <s v="Jonathan Duesund"/>
    <m/>
    <m/>
    <x v="0"/>
    <x v="0"/>
    <m/>
    <m/>
    <m/>
    <m/>
    <n v="0"/>
    <s v="Ingen avgiftsbehandling"/>
    <n v="1963"/>
    <n v="-150"/>
    <s v="NOK"/>
    <n v="-150"/>
    <m/>
    <s v="6244.40"/>
  </r>
  <r>
    <n v="598"/>
    <n v="2025"/>
    <n v="1963"/>
    <d v="2025-04-09T00:00:00"/>
    <m/>
    <x v="65"/>
    <x v="65"/>
    <m/>
    <m/>
    <n v="20440"/>
    <s v="Davy Enwia"/>
    <m/>
    <m/>
    <x v="0"/>
    <x v="0"/>
    <m/>
    <m/>
    <m/>
    <m/>
    <n v="0"/>
    <s v="Ingen avgiftsbehandling"/>
    <n v="1963"/>
    <n v="-150"/>
    <s v="NOK"/>
    <n v="-150"/>
    <m/>
    <s v="6094.40"/>
  </r>
  <r>
    <n v="862"/>
    <n v="2025"/>
    <s v="Gave/spons"/>
    <d v="2025-04-22T00:00:00"/>
    <m/>
    <x v="65"/>
    <x v="65"/>
    <m/>
    <m/>
    <m/>
    <m/>
    <m/>
    <m/>
    <x v="1"/>
    <x v="1"/>
    <m/>
    <m/>
    <m/>
    <m/>
    <n v="0"/>
    <s v="Ingen avgiftsbehandling"/>
    <s v="Gave/spons"/>
    <n v="10000"/>
    <s v="NOK"/>
    <n v="10000"/>
    <m/>
    <s v="16094.40"/>
  </r>
  <r>
    <n v="1259"/>
    <n v="2025"/>
    <s v="Tobias 25.4.pdf"/>
    <d v="2025-04-25T00:00:00"/>
    <m/>
    <x v="65"/>
    <x v="65"/>
    <m/>
    <m/>
    <m/>
    <m/>
    <m/>
    <m/>
    <x v="1"/>
    <x v="1"/>
    <m/>
    <m/>
    <m/>
    <m/>
    <n v="0"/>
    <s v="Ingen avgiftsbehandling"/>
    <s v="Tobias 25.4.pdf"/>
    <n v="-150"/>
    <s v="NOK"/>
    <n v="-150"/>
    <m/>
    <s v="15944.40"/>
  </r>
  <r>
    <n v="1266"/>
    <n v="2025"/>
    <s v="David 27.5 1.pdf"/>
    <d v="2025-04-25T00:00:00"/>
    <m/>
    <x v="65"/>
    <x v="65"/>
    <m/>
    <m/>
    <m/>
    <m/>
    <m/>
    <m/>
    <x v="1"/>
    <x v="1"/>
    <m/>
    <m/>
    <m/>
    <m/>
    <n v="0"/>
    <s v="Ingen avgiftsbehandling"/>
    <s v="David 27.5 1.pdf"/>
    <n v="-150"/>
    <s v="NOK"/>
    <n v="-150"/>
    <m/>
    <s v="15794.40"/>
  </r>
  <r>
    <n v="1261"/>
    <n v="2025"/>
    <s v="Davy 30.4.pdf"/>
    <d v="2025-04-30T00:00:00"/>
    <m/>
    <x v="65"/>
    <x v="65"/>
    <m/>
    <m/>
    <m/>
    <m/>
    <m/>
    <m/>
    <x v="1"/>
    <x v="1"/>
    <m/>
    <m/>
    <m/>
    <m/>
    <n v="0"/>
    <s v="Ingen avgiftsbehandling"/>
    <s v="Davy 30.4.pdf"/>
    <n v="-150"/>
    <s v="NOK"/>
    <n v="-150"/>
    <m/>
    <s v="15644.40"/>
  </r>
  <r>
    <n v="1260"/>
    <n v="2025"/>
    <s v="Tobias 9.5.pdf"/>
    <d v="2025-05-09T00:00:00"/>
    <m/>
    <x v="65"/>
    <x v="65"/>
    <m/>
    <m/>
    <m/>
    <m/>
    <m/>
    <m/>
    <x v="1"/>
    <x v="1"/>
    <m/>
    <m/>
    <m/>
    <m/>
    <n v="0"/>
    <s v="Ingen avgiftsbehandling"/>
    <s v="Tobias 9.5.pdf"/>
    <n v="-150"/>
    <s v="NOK"/>
    <n v="-150"/>
    <m/>
    <s v="15494.40"/>
  </r>
  <r>
    <n v="1248"/>
    <n v="2025"/>
    <s v="2.pdf"/>
    <d v="2025-05-12T00:00:00"/>
    <m/>
    <x v="65"/>
    <x v="65"/>
    <m/>
    <m/>
    <m/>
    <m/>
    <m/>
    <m/>
    <x v="1"/>
    <x v="1"/>
    <m/>
    <m/>
    <m/>
    <m/>
    <n v="0"/>
    <s v="Ingen avgiftsbehandling"/>
    <s v="2.pdf"/>
    <n v="530"/>
    <s v="NOK"/>
    <n v="530"/>
    <m/>
    <s v="16024.40"/>
  </r>
  <r>
    <n v="924"/>
    <n v="2025"/>
    <n v="1963"/>
    <d v="2025-05-23T00:00:00"/>
    <m/>
    <x v="65"/>
    <x v="65"/>
    <m/>
    <m/>
    <n v="20464"/>
    <s v="Tobias Håland Stillerud"/>
    <m/>
    <m/>
    <x v="0"/>
    <x v="0"/>
    <m/>
    <m/>
    <m/>
    <m/>
    <n v="0"/>
    <s v="Ingen avgiftsbehandling"/>
    <n v="1963"/>
    <n v="-150"/>
    <s v="NOK"/>
    <n v="-150"/>
    <m/>
    <s v="15874.40"/>
  </r>
  <r>
    <n v="1262"/>
    <n v="2025"/>
    <s v="Davy 23.5.pdf"/>
    <d v="2025-05-23T00:00:00"/>
    <m/>
    <x v="65"/>
    <x v="65"/>
    <m/>
    <m/>
    <m/>
    <m/>
    <m/>
    <m/>
    <x v="1"/>
    <x v="1"/>
    <m/>
    <m/>
    <m/>
    <m/>
    <n v="0"/>
    <s v="Ingen avgiftsbehandling"/>
    <s v="Davy 23.5.pdf"/>
    <n v="-150"/>
    <s v="NOK"/>
    <n v="-150"/>
    <m/>
    <s v="15724.40"/>
  </r>
  <r>
    <n v="1247"/>
    <n v="2025"/>
    <n v="1963"/>
    <d v="2025-05-27T00:00:00"/>
    <m/>
    <x v="65"/>
    <x v="65"/>
    <m/>
    <m/>
    <n v="20446"/>
    <s v="David Jonassen"/>
    <m/>
    <m/>
    <x v="0"/>
    <x v="0"/>
    <m/>
    <m/>
    <m/>
    <m/>
    <n v="0"/>
    <s v="Ingen avgiftsbehandling"/>
    <n v="1963"/>
    <n v="-150"/>
    <s v="NOK"/>
    <n v="-150"/>
    <m/>
    <s v="15574.40"/>
  </r>
  <r>
    <n v="1265"/>
    <n v="2025"/>
    <s v="David 27.5 2.pdf"/>
    <d v="2025-05-27T00:00:00"/>
    <m/>
    <x v="65"/>
    <x v="65"/>
    <m/>
    <m/>
    <m/>
    <m/>
    <m/>
    <m/>
    <x v="1"/>
    <x v="1"/>
    <m/>
    <m/>
    <m/>
    <m/>
    <n v="0"/>
    <s v="Ingen avgiftsbehandling"/>
    <s v="David 27.5 2.pdf"/>
    <n v="-150"/>
    <s v="NOK"/>
    <n v="-150"/>
    <m/>
    <s v="15424.40"/>
  </r>
  <r>
    <n v="1246"/>
    <n v="2025"/>
    <n v="1963"/>
    <d v="2025-05-28T00:00:00"/>
    <m/>
    <x v="65"/>
    <x v="65"/>
    <m/>
    <m/>
    <n v="20440"/>
    <s v="Davy Enwia"/>
    <m/>
    <m/>
    <x v="0"/>
    <x v="0"/>
    <m/>
    <m/>
    <m/>
    <m/>
    <n v="0"/>
    <s v="Ingen avgiftsbehandling"/>
    <n v="1963"/>
    <n v="-150"/>
    <s v="NOK"/>
    <n v="-150"/>
    <m/>
    <s v="15274.40"/>
  </r>
  <r>
    <n v="986"/>
    <n v="2025"/>
    <s v="G2017 utstyr"/>
    <d v="2025-05-30T00:00:00"/>
    <m/>
    <x v="65"/>
    <x v="65"/>
    <m/>
    <m/>
    <m/>
    <m/>
    <m/>
    <m/>
    <x v="1"/>
    <x v="1"/>
    <m/>
    <m/>
    <m/>
    <m/>
    <n v="0"/>
    <s v="Ingen avgiftsbehandling"/>
    <s v="G2017 utstyr"/>
    <n v="-840"/>
    <s v="NOK"/>
    <n v="-840"/>
    <m/>
    <s v="14434.40"/>
  </r>
  <r>
    <n v="1245"/>
    <n v="2025"/>
    <m/>
    <d v="2025-06-04T00:00:00"/>
    <m/>
    <x v="65"/>
    <x v="65"/>
    <m/>
    <m/>
    <n v="20464"/>
    <s v="Tobias Håland Stillerud"/>
    <m/>
    <m/>
    <x v="0"/>
    <x v="0"/>
    <m/>
    <m/>
    <m/>
    <m/>
    <n v="0"/>
    <s v="Ingen avgiftsbehandling"/>
    <m/>
    <n v="-150"/>
    <s v="NOK"/>
    <n v="-150"/>
    <m/>
    <s v="14284.40"/>
  </r>
  <r>
    <n v="1247"/>
    <n v="2025"/>
    <n v="1963"/>
    <d v="2025-06-06T00:00:00"/>
    <m/>
    <x v="65"/>
    <x v="65"/>
    <m/>
    <m/>
    <n v="20446"/>
    <s v="David Jonassen"/>
    <m/>
    <m/>
    <x v="0"/>
    <x v="0"/>
    <m/>
    <m/>
    <m/>
    <m/>
    <n v="0"/>
    <s v="Ingen avgiftsbehandling"/>
    <n v="1963"/>
    <n v="-150"/>
    <s v="NOK"/>
    <n v="-150"/>
    <m/>
    <s v="14134.40"/>
  </r>
  <r>
    <n v="1248"/>
    <n v="2025"/>
    <s v="2.pdf"/>
    <d v="2025-06-10T00:00:00"/>
    <m/>
    <x v="65"/>
    <x v="65"/>
    <m/>
    <m/>
    <m/>
    <m/>
    <m/>
    <m/>
    <x v="1"/>
    <x v="1"/>
    <m/>
    <m/>
    <m/>
    <m/>
    <n v="0"/>
    <s v="Ingen avgiftsbehandling"/>
    <s v="2.pdf"/>
    <n v="840"/>
    <s v="NOK"/>
    <n v="840"/>
    <m/>
    <s v="14974.40"/>
  </r>
  <r>
    <n v="1247"/>
    <n v="2025"/>
    <n v="1963"/>
    <d v="2025-06-11T00:00:00"/>
    <m/>
    <x v="65"/>
    <x v="65"/>
    <m/>
    <m/>
    <n v="20446"/>
    <s v="David Jonassen"/>
    <m/>
    <m/>
    <x v="0"/>
    <x v="0"/>
    <m/>
    <m/>
    <m/>
    <m/>
    <n v="0"/>
    <s v="Ingen avgiftsbehandling"/>
    <n v="1963"/>
    <n v="-150"/>
    <s v="NOK"/>
    <n v="-150"/>
    <m/>
    <s v="14824.40"/>
  </r>
  <r>
    <n v="1264"/>
    <n v="2025"/>
    <s v="David 12.6.pdf"/>
    <d v="2025-06-12T00:00:00"/>
    <m/>
    <x v="65"/>
    <x v="65"/>
    <m/>
    <m/>
    <m/>
    <m/>
    <m/>
    <m/>
    <x v="1"/>
    <x v="1"/>
    <m/>
    <m/>
    <m/>
    <m/>
    <n v="0"/>
    <s v="Ingen avgiftsbehandling"/>
    <s v="David 12.6.pdf"/>
    <n v="-150"/>
    <s v="NOK"/>
    <n v="-150"/>
    <m/>
    <s v="14674.40"/>
  </r>
  <r>
    <n v="1263"/>
    <n v="2025"/>
    <s v="Davy 18.6.pdf"/>
    <d v="2025-06-18T00:00:00"/>
    <m/>
    <x v="65"/>
    <x v="65"/>
    <m/>
    <m/>
    <m/>
    <m/>
    <m/>
    <m/>
    <x v="1"/>
    <x v="1"/>
    <m/>
    <m/>
    <m/>
    <m/>
    <n v="0"/>
    <s v="Ingen avgiftsbehandling"/>
    <s v="Davy 18.6.pdf"/>
    <n v="-150"/>
    <s v="NOK"/>
    <n v="-150"/>
    <m/>
    <s v="14524.40"/>
  </r>
  <r>
    <n v="1247"/>
    <n v="2025"/>
    <n v="1963"/>
    <d v="2025-06-20T00:00:00"/>
    <m/>
    <x v="65"/>
    <x v="65"/>
    <m/>
    <m/>
    <n v="20446"/>
    <s v="David Jonassen"/>
    <m/>
    <m/>
    <x v="0"/>
    <x v="0"/>
    <m/>
    <m/>
    <m/>
    <m/>
    <n v="0"/>
    <s v="Ingen avgiftsbehandling"/>
    <n v="1963"/>
    <n v="-150"/>
    <s v="NOK"/>
    <n v="-150"/>
    <m/>
    <s v="14374.40"/>
  </r>
  <r>
    <n v="1466"/>
    <n v="2025"/>
    <n v="1963"/>
    <d v="2025-08-20T00:00:00"/>
    <m/>
    <x v="65"/>
    <x v="65"/>
    <m/>
    <m/>
    <n v="20464"/>
    <s v="Tobias Håland Stillerud"/>
    <m/>
    <m/>
    <x v="0"/>
    <x v="0"/>
    <m/>
    <m/>
    <m/>
    <m/>
    <n v="0"/>
    <s v="Ingen avgiftsbehandling"/>
    <n v="1963"/>
    <n v="-150"/>
    <s v="NOK"/>
    <n v="-150"/>
    <m/>
    <s v="14224.40"/>
  </r>
  <r>
    <n v="1466"/>
    <n v="2025"/>
    <n v="1963"/>
    <d v="2025-08-22T00:00:00"/>
    <m/>
    <x v="65"/>
    <x v="65"/>
    <m/>
    <m/>
    <n v="20437"/>
    <s v="Aksel Irgens"/>
    <m/>
    <m/>
    <x v="0"/>
    <x v="0"/>
    <m/>
    <m/>
    <m/>
    <m/>
    <n v="0"/>
    <s v="Ingen avgiftsbehandling"/>
    <n v="1963"/>
    <n v="-150"/>
    <s v="NOK"/>
    <n v="-150"/>
    <m/>
    <s v="14074.40"/>
  </r>
  <r>
    <n v="1477"/>
    <n v="2025"/>
    <n v="1963"/>
    <d v="2025-08-29T00:00:00"/>
    <m/>
    <x v="65"/>
    <x v="65"/>
    <m/>
    <m/>
    <n v="20440"/>
    <s v="Davy Enwia"/>
    <m/>
    <m/>
    <x v="0"/>
    <x v="0"/>
    <m/>
    <m/>
    <m/>
    <m/>
    <n v="0"/>
    <s v="Ingen avgiftsbehandling"/>
    <n v="1963"/>
    <n v="-150"/>
    <s v="NOK"/>
    <n v="-150"/>
    <m/>
    <s v="13924.40"/>
  </r>
  <r>
    <n v="1477"/>
    <n v="2025"/>
    <n v="1963"/>
    <d v="2025-08-29T00:00:00"/>
    <m/>
    <x v="65"/>
    <x v="65"/>
    <m/>
    <m/>
    <n v="20446"/>
    <s v="David Jonassen"/>
    <m/>
    <m/>
    <x v="0"/>
    <x v="0"/>
    <m/>
    <m/>
    <m/>
    <m/>
    <n v="0"/>
    <s v="Ingen avgiftsbehandling"/>
    <n v="1963"/>
    <n v="-150"/>
    <s v="NOK"/>
    <n v="-150"/>
    <m/>
    <s v="13774.40"/>
  </r>
  <r>
    <n v="1604"/>
    <n v="2025"/>
    <s v="david"/>
    <d v="2025-09-12T00:00:00"/>
    <m/>
    <x v="65"/>
    <x v="65"/>
    <m/>
    <m/>
    <n v="20446"/>
    <s v="David Jonassen"/>
    <m/>
    <m/>
    <x v="0"/>
    <x v="0"/>
    <m/>
    <m/>
    <m/>
    <m/>
    <n v="0"/>
    <s v="Ingen avgiftsbehandling"/>
    <s v="david"/>
    <n v="-150"/>
    <s v="NOK"/>
    <n v="-150"/>
    <m/>
    <s v="13624.40"/>
  </r>
  <r>
    <n v="1666"/>
    <n v="2025"/>
    <n v="1963"/>
    <d v="2025-09-12T00:00:00"/>
    <m/>
    <x v="65"/>
    <x v="65"/>
    <m/>
    <m/>
    <n v="20440"/>
    <s v="Davy Enwia"/>
    <m/>
    <m/>
    <x v="0"/>
    <x v="0"/>
    <m/>
    <m/>
    <m/>
    <m/>
    <n v="0"/>
    <s v="Ingen avgiftsbehandling"/>
    <n v="1963"/>
    <n v="-150"/>
    <s v="NOK"/>
    <n v="-150"/>
    <m/>
    <s v="13474.40"/>
  </r>
  <r>
    <n v="1675"/>
    <n v="2025"/>
    <n v="1963"/>
    <d v="2025-09-19T00:00:00"/>
    <m/>
    <x v="65"/>
    <x v="65"/>
    <m/>
    <m/>
    <n v="20440"/>
    <s v="Davy Enwia"/>
    <m/>
    <m/>
    <x v="0"/>
    <x v="0"/>
    <m/>
    <m/>
    <m/>
    <m/>
    <n v="0"/>
    <s v="Ingen avgiftsbehandling"/>
    <n v="1963"/>
    <n v="-150"/>
    <s v="NOK"/>
    <n v="-150"/>
    <m/>
    <s v="13324.40"/>
  </r>
  <r>
    <n v="1712"/>
    <n v="2025"/>
    <s v="lodd.pdf"/>
    <d v="2025-09-22T00:00:00"/>
    <m/>
    <x v="65"/>
    <x v="65"/>
    <m/>
    <m/>
    <m/>
    <m/>
    <m/>
    <m/>
    <x v="1"/>
    <x v="1"/>
    <m/>
    <m/>
    <m/>
    <m/>
    <n v="0"/>
    <s v="Ingen avgiftsbehandling"/>
    <s v="lodd.pdf"/>
    <n v="537"/>
    <s v="NOK"/>
    <n v="537"/>
    <m/>
    <s v="13861.40"/>
  </r>
  <r>
    <n v="1712"/>
    <n v="2025"/>
    <s v="lodd.pdf"/>
    <d v="2025-09-25T00:00:00"/>
    <m/>
    <x v="65"/>
    <x v="65"/>
    <m/>
    <m/>
    <m/>
    <m/>
    <m/>
    <m/>
    <x v="1"/>
    <x v="1"/>
    <m/>
    <m/>
    <m/>
    <m/>
    <n v="0"/>
    <s v="Ingen avgiftsbehandling"/>
    <s v="lodd.pdf"/>
    <n v="21049"/>
    <s v="NOK"/>
    <n v="21049"/>
    <m/>
    <s v="34910.40"/>
  </r>
  <r>
    <n v="1772"/>
    <n v="2025"/>
    <n v="1963"/>
    <d v="2025-09-26T00:00:00"/>
    <m/>
    <x v="65"/>
    <x v="65"/>
    <m/>
    <m/>
    <n v="20030"/>
    <s v="Julie Wee"/>
    <m/>
    <m/>
    <x v="0"/>
    <x v="0"/>
    <m/>
    <m/>
    <m/>
    <m/>
    <n v="0"/>
    <s v="Ingen avgiftsbehandling"/>
    <n v="1963"/>
    <n v="-150"/>
    <s v="NOK"/>
    <n v="-150"/>
    <m/>
    <s v="34760.40"/>
  </r>
  <r>
    <n v="1772"/>
    <n v="2025"/>
    <n v="1963"/>
    <d v="2025-09-26T00:00:00"/>
    <m/>
    <x v="65"/>
    <x v="65"/>
    <m/>
    <m/>
    <n v="20464"/>
    <s v="Tobias Håland Stillerud"/>
    <m/>
    <m/>
    <x v="0"/>
    <x v="0"/>
    <m/>
    <m/>
    <m/>
    <m/>
    <n v="0"/>
    <s v="Ingen avgiftsbehandling"/>
    <n v="1963"/>
    <n v="-150"/>
    <s v="NOK"/>
    <n v="-150"/>
    <m/>
    <s v="34610.40"/>
  </r>
  <r>
    <n v="1916"/>
    <n v="2025"/>
    <n v="1963"/>
    <d v="2025-10-07T00:00:00"/>
    <m/>
    <x v="65"/>
    <x v="65"/>
    <m/>
    <m/>
    <m/>
    <m/>
    <m/>
    <m/>
    <x v="1"/>
    <x v="1"/>
    <m/>
    <m/>
    <m/>
    <m/>
    <n v="0"/>
    <s v="Ingen avgiftsbehandling"/>
    <n v="1963"/>
    <n v="500"/>
    <s v="NOK"/>
    <n v="500"/>
    <m/>
    <s v="35110.40"/>
  </r>
  <r>
    <n v="1917"/>
    <n v="2025"/>
    <s v="Kontoregulering"/>
    <d v="2025-10-08T00:00:00"/>
    <m/>
    <x v="65"/>
    <x v="65"/>
    <m/>
    <m/>
    <m/>
    <m/>
    <m/>
    <m/>
    <x v="0"/>
    <x v="0"/>
    <m/>
    <m/>
    <m/>
    <m/>
    <n v="0"/>
    <s v="Ingen avgiftsbehandling"/>
    <s v="Kontoregulering"/>
    <n v="1500"/>
    <s v="NOK"/>
    <n v="1500"/>
    <m/>
    <s v="36610.40"/>
  </r>
  <r>
    <n v="1867"/>
    <n v="2025"/>
    <m/>
    <d v="2025-10-09T00:00:00"/>
    <m/>
    <x v="65"/>
    <x v="65"/>
    <m/>
    <m/>
    <n v="20239"/>
    <s v="Jonathan Duesund"/>
    <m/>
    <m/>
    <x v="0"/>
    <x v="0"/>
    <m/>
    <m/>
    <m/>
    <m/>
    <n v="0"/>
    <s v="Ingen avgiftsbehandling"/>
    <m/>
    <n v="-150"/>
    <s v="NOK"/>
    <n v="-150"/>
    <m/>
    <s v="36460.40"/>
  </r>
  <r>
    <n v="1913"/>
    <n v="2025"/>
    <n v="1963"/>
    <d v="2025-10-16T00:00:00"/>
    <m/>
    <x v="65"/>
    <x v="65"/>
    <m/>
    <m/>
    <m/>
    <m/>
    <m/>
    <m/>
    <x v="0"/>
    <x v="0"/>
    <m/>
    <m/>
    <m/>
    <m/>
    <n v="0"/>
    <s v="Ingen avgiftsbehandling"/>
    <n v="1963"/>
    <n v="-150"/>
    <s v="NOK"/>
    <n v="-150"/>
    <m/>
    <s v="36310.40"/>
  </r>
  <r>
    <n v="1938"/>
    <n v="2025"/>
    <s v="Betalinger fra diverse konti"/>
    <d v="2025-10-17T00:00:00"/>
    <m/>
    <x v="65"/>
    <x v="65"/>
    <m/>
    <m/>
    <n v="20446"/>
    <s v="David Jonassen"/>
    <m/>
    <m/>
    <x v="0"/>
    <x v="0"/>
    <m/>
    <m/>
    <m/>
    <m/>
    <n v="0"/>
    <s v="Ingen avgiftsbehandling"/>
    <s v="Betalinger fra diverse konti"/>
    <n v="-150"/>
    <s v="NOK"/>
    <n v="-150"/>
    <m/>
    <s v="36160.40"/>
  </r>
  <r>
    <n v="1938"/>
    <n v="2025"/>
    <s v="Betalinger fra diverse konti"/>
    <d v="2025-10-17T00:00:00"/>
    <m/>
    <x v="65"/>
    <x v="65"/>
    <m/>
    <m/>
    <n v="20464"/>
    <s v="Tobias Håland Stillerud"/>
    <m/>
    <m/>
    <x v="0"/>
    <x v="0"/>
    <m/>
    <m/>
    <m/>
    <m/>
    <n v="0"/>
    <s v="Ingen avgiftsbehandling"/>
    <s v="Betalinger fra diverse konti"/>
    <n v="-150"/>
    <s v="NOK"/>
    <n v="-150"/>
    <m/>
    <s v="36010.40"/>
  </r>
  <r>
    <n v="1984"/>
    <n v="2025"/>
    <n v="1963"/>
    <d v="2025-10-24T00:00:00"/>
    <m/>
    <x v="65"/>
    <x v="65"/>
    <m/>
    <m/>
    <n v="20239"/>
    <s v="Jonathan Duesund"/>
    <m/>
    <m/>
    <x v="0"/>
    <x v="0"/>
    <m/>
    <m/>
    <m/>
    <m/>
    <n v="0"/>
    <s v="Ingen avgiftsbehandling"/>
    <n v="1963"/>
    <n v="-150"/>
    <s v="NOK"/>
    <n v="-150"/>
    <m/>
    <s v="35860.40"/>
  </r>
  <r>
    <n v="2135"/>
    <n v="2025"/>
    <m/>
    <d v="2025-11-07T00:00:00"/>
    <m/>
    <x v="65"/>
    <x v="65"/>
    <m/>
    <m/>
    <n v="20143"/>
    <s v="Ståle Pettersen"/>
    <m/>
    <m/>
    <x v="0"/>
    <x v="0"/>
    <m/>
    <m/>
    <m/>
    <m/>
    <n v="0"/>
    <s v="Ingen avgiftsbehandling"/>
    <m/>
    <n v="-2029.8"/>
    <s v="NOK"/>
    <n v="-2029.8"/>
    <m/>
    <s v="33830.60"/>
  </r>
  <r>
    <m/>
    <m/>
    <m/>
    <d v="2025-01-01T00:00:00"/>
    <m/>
    <x v="66"/>
    <x v="66"/>
    <m/>
    <m/>
    <m/>
    <m/>
    <m/>
    <m/>
    <x v="0"/>
    <x v="0"/>
    <m/>
    <m/>
    <m/>
    <m/>
    <m/>
    <m/>
    <s v="Inngående saldo"/>
    <n v="0"/>
    <m/>
    <m/>
    <m/>
    <s v="0.00"/>
  </r>
  <r>
    <n v="2164"/>
    <n v="2025"/>
    <s v="Spondo.pdf"/>
    <d v="2025-11-13T00:00:00"/>
    <m/>
    <x v="66"/>
    <x v="66"/>
    <m/>
    <m/>
    <m/>
    <m/>
    <m/>
    <m/>
    <x v="5"/>
    <x v="5"/>
    <m/>
    <m/>
    <m/>
    <m/>
    <n v="0"/>
    <s v="Ingen avgiftsbehandling"/>
    <s v="Spondo.pdf"/>
    <n v="9204"/>
    <s v="NOK"/>
    <n v="9204"/>
    <m/>
    <s v="9204.00"/>
  </r>
  <r>
    <m/>
    <m/>
    <m/>
    <d v="2025-01-01T00:00:00"/>
    <m/>
    <x v="67"/>
    <x v="67"/>
    <m/>
    <m/>
    <m/>
    <m/>
    <m/>
    <m/>
    <x v="0"/>
    <x v="0"/>
    <m/>
    <m/>
    <m/>
    <m/>
    <m/>
    <m/>
    <s v="Inngående saldo"/>
    <n v="4000"/>
    <m/>
    <m/>
    <m/>
    <s v="4000.00"/>
  </r>
  <r>
    <n v="821"/>
    <n v="2025"/>
    <s v="Faktura 1093, depositum trukket fra faktura"/>
    <d v="2025-01-06T00:00:00"/>
    <m/>
    <x v="67"/>
    <x v="67"/>
    <m/>
    <m/>
    <m/>
    <m/>
    <m/>
    <m/>
    <x v="4"/>
    <x v="4"/>
    <m/>
    <m/>
    <m/>
    <m/>
    <n v="0"/>
    <s v="Ingen avgiftsbehandling"/>
    <s v="Faktura 1093, depositum trukket fra faktura"/>
    <n v="2000"/>
    <s v="NOK"/>
    <n v="2000"/>
    <m/>
    <s v="6000.00"/>
  </r>
  <r>
    <n v="65"/>
    <n v="2025"/>
    <m/>
    <d v="2025-01-09T00:00:00"/>
    <m/>
    <x v="67"/>
    <x v="67"/>
    <m/>
    <m/>
    <m/>
    <m/>
    <m/>
    <m/>
    <x v="0"/>
    <x v="0"/>
    <m/>
    <m/>
    <m/>
    <m/>
    <n v="0"/>
    <s v="Ingen avgiftsbehandling"/>
    <m/>
    <n v="-2000"/>
    <s v="NOK"/>
    <n v="-2000"/>
    <m/>
    <s v="4000.00"/>
  </r>
  <r>
    <n v="858"/>
    <n v="2025"/>
    <s v="Depositum leie"/>
    <d v="2025-02-11T00:00:00"/>
    <m/>
    <x v="67"/>
    <x v="67"/>
    <m/>
    <m/>
    <m/>
    <m/>
    <m/>
    <m/>
    <x v="4"/>
    <x v="4"/>
    <m/>
    <m/>
    <m/>
    <m/>
    <n v="0"/>
    <s v="Ingen avgiftsbehandling"/>
    <s v="Leie Joakim Knutson, ikke inkludert på faktura"/>
    <n v="2000"/>
    <s v="NOK"/>
    <n v="2000"/>
    <m/>
    <s v="6000.00"/>
  </r>
  <r>
    <n v="858"/>
    <n v="2025"/>
    <s v="Depositum leie"/>
    <d v="2025-02-11T00:00:00"/>
    <m/>
    <x v="67"/>
    <x v="67"/>
    <n v="10079"/>
    <s v="Hanna Gebremedhin"/>
    <m/>
    <m/>
    <m/>
    <m/>
    <x v="0"/>
    <x v="0"/>
    <m/>
    <m/>
    <m/>
    <m/>
    <n v="0"/>
    <s v="Ingen avgiftsbehandling"/>
    <s v="Hanne"/>
    <n v="2000"/>
    <s v="NOK"/>
    <n v="2000"/>
    <m/>
    <s v="8000.00"/>
  </r>
  <r>
    <n v="406"/>
    <n v="2025"/>
    <m/>
    <d v="2025-02-20T00:00:00"/>
    <m/>
    <x v="67"/>
    <x v="67"/>
    <m/>
    <m/>
    <m/>
    <m/>
    <m/>
    <m/>
    <x v="0"/>
    <x v="0"/>
    <m/>
    <m/>
    <m/>
    <m/>
    <n v="0"/>
    <s v="Ingen avgiftsbehandling"/>
    <m/>
    <n v="-2000"/>
    <s v="NOK"/>
    <n v="-2000"/>
    <m/>
    <s v="6000.00"/>
  </r>
  <r>
    <n v="822"/>
    <n v="2025"/>
    <s v="Faktura 1115, depositum trukket fra faktura"/>
    <d v="2025-03-17T00:00:00"/>
    <m/>
    <x v="67"/>
    <x v="67"/>
    <m/>
    <m/>
    <m/>
    <m/>
    <m/>
    <m/>
    <x v="4"/>
    <x v="4"/>
    <m/>
    <m/>
    <m/>
    <m/>
    <n v="0"/>
    <s v="Ingen avgiftsbehandling"/>
    <s v="Faktura 1115, depositum trukket fra faktura"/>
    <n v="2000"/>
    <s v="NOK"/>
    <n v="2000"/>
    <m/>
    <s v="8000.00"/>
  </r>
  <r>
    <n v="456"/>
    <n v="2025"/>
    <m/>
    <d v="2025-03-25T00:00:00"/>
    <m/>
    <x v="67"/>
    <x v="67"/>
    <m/>
    <m/>
    <m/>
    <m/>
    <m/>
    <m/>
    <x v="0"/>
    <x v="0"/>
    <m/>
    <m/>
    <m/>
    <m/>
    <n v="0"/>
    <s v="Ingen avgiftsbehandling"/>
    <m/>
    <n v="-1800"/>
    <s v="NOK"/>
    <n v="-1800"/>
    <m/>
    <s v="6200.00"/>
  </r>
  <r>
    <n v="857"/>
    <n v="2025"/>
    <s v="Leie lokale Maria Angelica"/>
    <d v="2025-03-25T00:00:00"/>
    <m/>
    <x v="67"/>
    <x v="67"/>
    <m/>
    <m/>
    <m/>
    <m/>
    <m/>
    <m/>
    <x v="4"/>
    <x v="4"/>
    <m/>
    <m/>
    <m/>
    <m/>
    <n v="0"/>
    <s v="Ingen avgiftsbehandling"/>
    <s v="Leie lokale Maria Angelica"/>
    <n v="2000"/>
    <s v="NOK"/>
    <n v="2000"/>
    <m/>
    <s v="8200.00"/>
  </r>
  <r>
    <n v="857"/>
    <n v="2025"/>
    <s v="Leie lokale Maria Angelica"/>
    <d v="2025-03-25T00:00:00"/>
    <m/>
    <x v="67"/>
    <x v="67"/>
    <m/>
    <m/>
    <m/>
    <m/>
    <m/>
    <m/>
    <x v="4"/>
    <x v="4"/>
    <m/>
    <m/>
    <m/>
    <m/>
    <n v="0"/>
    <s v="Ingen avgiftsbehandling"/>
    <s v="Leie lokale Maria Angelica"/>
    <n v="-200"/>
    <s v="NOK"/>
    <n v="-200"/>
    <m/>
    <s v="8000.00"/>
  </r>
  <r>
    <n v="926"/>
    <n v="2025"/>
    <n v="1985"/>
    <d v="2025-05-05T00:00:00"/>
    <m/>
    <x v="67"/>
    <x v="67"/>
    <m/>
    <m/>
    <m/>
    <m/>
    <m/>
    <m/>
    <x v="0"/>
    <x v="0"/>
    <m/>
    <m/>
    <m/>
    <m/>
    <n v="0"/>
    <s v="Ingen avgiftsbehandling"/>
    <n v="1985"/>
    <n v="-2000"/>
    <s v="NOK"/>
    <n v="-2000"/>
    <m/>
    <s v="6000.00"/>
  </r>
  <r>
    <n v="926"/>
    <n v="2025"/>
    <n v="1985"/>
    <d v="2025-05-05T00:00:00"/>
    <m/>
    <x v="67"/>
    <x v="67"/>
    <m/>
    <m/>
    <m/>
    <m/>
    <m/>
    <m/>
    <x v="0"/>
    <x v="0"/>
    <m/>
    <m/>
    <m/>
    <m/>
    <n v="0"/>
    <s v="Ingen avgiftsbehandling"/>
    <n v="1985"/>
    <n v="-2000"/>
    <s v="NOK"/>
    <n v="-2000"/>
    <m/>
    <s v="4000.00"/>
  </r>
  <r>
    <n v="793"/>
    <n v="2025"/>
    <s v="Betaling: Faktura nummer 1127 til Hanna Gebremedhin (10079)"/>
    <d v="2025-05-13T00:00:00"/>
    <m/>
    <x v="67"/>
    <x v="67"/>
    <m/>
    <m/>
    <m/>
    <m/>
    <m/>
    <s v="Sofi Kulvik"/>
    <x v="4"/>
    <x v="4"/>
    <m/>
    <m/>
    <m/>
    <m/>
    <n v="0"/>
    <s v="Ingen avgiftsbehandling"/>
    <s v="Betaling: Faktura nummer 1127 til Hanna Gebremedhin (10079)"/>
    <n v="-4700"/>
    <s v="NOK"/>
    <n v="-4700"/>
    <n v="1127"/>
    <s v="-700.00"/>
  </r>
  <r>
    <n v="1244"/>
    <n v="2025"/>
    <s v="Hanne"/>
    <d v="2025-05-13T00:00:00"/>
    <m/>
    <x v="67"/>
    <x v="67"/>
    <n v="10079"/>
    <s v="Hanna Gebremedhin"/>
    <m/>
    <m/>
    <m/>
    <m/>
    <x v="0"/>
    <x v="0"/>
    <m/>
    <m/>
    <m/>
    <m/>
    <n v="0"/>
    <s v="Ingen avgiftsbehandling"/>
    <s v="Hanne"/>
    <n v="2700"/>
    <s v="NOK"/>
    <n v="2700"/>
    <m/>
    <s v="2000.00"/>
  </r>
  <r>
    <n v="1288"/>
    <n v="2025"/>
    <s v="Depositum 1985.pdf"/>
    <d v="2025-06-16T00:00:00"/>
    <m/>
    <x v="67"/>
    <x v="67"/>
    <m/>
    <m/>
    <m/>
    <m/>
    <m/>
    <m/>
    <x v="4"/>
    <x v="4"/>
    <m/>
    <m/>
    <m/>
    <m/>
    <n v="0"/>
    <s v="Ingen avgiftsbehandling"/>
    <s v="Leie av stua Anette L Meek, trukket fra faktura 1172"/>
    <n v="2000"/>
    <s v="NOK"/>
    <n v="2000"/>
    <m/>
    <s v="4000.00"/>
  </r>
  <r>
    <n v="1176"/>
    <n v="2025"/>
    <s v="Kontoregulering"/>
    <d v="2025-06-23T00:00:00"/>
    <m/>
    <x v="67"/>
    <x v="67"/>
    <m/>
    <m/>
    <m/>
    <m/>
    <m/>
    <m/>
    <x v="0"/>
    <x v="0"/>
    <m/>
    <m/>
    <m/>
    <m/>
    <n v="0"/>
    <s v="Ingen avgiftsbehandling"/>
    <s v="Kontoregulering HEhe Slettene"/>
    <n v="-2000"/>
    <s v="NOK"/>
    <n v="-2000"/>
    <m/>
    <s v="2000.00"/>
  </r>
  <r>
    <n v="1287"/>
    <n v="2025"/>
    <s v="Lene Kobbevik Norderhaug"/>
    <d v="2025-07-31T00:00:00"/>
    <m/>
    <x v="67"/>
    <x v="67"/>
    <n v="10088"/>
    <s v="Lene Kobbevik-Norderhaug"/>
    <m/>
    <m/>
    <m/>
    <m/>
    <x v="0"/>
    <x v="0"/>
    <m/>
    <m/>
    <m/>
    <m/>
    <n v="0"/>
    <s v="Ingen avgiftsbehandling"/>
    <s v="Lene Kobbevik Norderhaug"/>
    <n v="2000"/>
    <s v="NOK"/>
    <n v="2000"/>
    <m/>
    <s v="4000.00"/>
  </r>
  <r>
    <n v="1402"/>
    <n v="2025"/>
    <s v="Depositum Ragnhild Agathe Tornes for leie november"/>
    <d v="2025-08-22T00:00:00"/>
    <m/>
    <x v="67"/>
    <x v="67"/>
    <n v="10090"/>
    <s v="Ragnhild Agathe Tornes"/>
    <m/>
    <m/>
    <m/>
    <m/>
    <x v="0"/>
    <x v="0"/>
    <m/>
    <m/>
    <m/>
    <m/>
    <n v="0"/>
    <s v="Ingen avgiftsbehandling"/>
    <s v="Depositum Ragnhild Agathe Tornes for leie november"/>
    <n v="2000"/>
    <s v="NOK"/>
    <n v="2000"/>
    <m/>
    <s v="6000.00"/>
  </r>
  <r>
    <n v="1676"/>
    <n v="2025"/>
    <m/>
    <d v="2025-09-18T00:00:00"/>
    <m/>
    <x v="67"/>
    <x v="67"/>
    <n v="10093"/>
    <s v="Eva Kosberg"/>
    <m/>
    <m/>
    <m/>
    <m/>
    <x v="0"/>
    <x v="0"/>
    <m/>
    <m/>
    <m/>
    <m/>
    <n v="0"/>
    <s v="Ingen avgiftsbehandling"/>
    <s v="Leie av jutulstua 21.06.2026"/>
    <n v="2000"/>
    <s v="NOK"/>
    <n v="2000"/>
    <m/>
    <s v="8000.00"/>
  </r>
  <r>
    <n v="1900"/>
    <n v="2025"/>
    <s v="Depositum leie jutulstua 2026"/>
    <d v="2025-10-06T00:00:00"/>
    <m/>
    <x v="67"/>
    <x v="67"/>
    <n v="10098"/>
    <s v="Janne Helen Tetli"/>
    <m/>
    <m/>
    <m/>
    <m/>
    <x v="0"/>
    <x v="0"/>
    <m/>
    <m/>
    <m/>
    <m/>
    <n v="0"/>
    <s v="Ingen avgiftsbehandling"/>
    <s v="Depositum leie jutulstua 2026"/>
    <n v="2000"/>
    <s v="NOK"/>
    <n v="2000"/>
    <m/>
    <s v="10000.00"/>
  </r>
  <r>
    <n v="2101"/>
    <n v="2025"/>
    <m/>
    <d v="2025-11-13T00:00:00"/>
    <m/>
    <x v="67"/>
    <x v="67"/>
    <m/>
    <m/>
    <m/>
    <m/>
    <m/>
    <m/>
    <x v="0"/>
    <x v="0"/>
    <m/>
    <m/>
    <m/>
    <m/>
    <n v="0"/>
    <s v="Ingen avgiftsbehandling"/>
    <m/>
    <n v="-2000"/>
    <s v="NOK"/>
    <n v="-2000"/>
    <m/>
    <s v="8000.00"/>
  </r>
  <r>
    <n v="2258"/>
    <n v="2025"/>
    <m/>
    <d v="2025-11-28T00:00:00"/>
    <m/>
    <x v="67"/>
    <x v="67"/>
    <m/>
    <m/>
    <m/>
    <m/>
    <m/>
    <m/>
    <x v="0"/>
    <x v="0"/>
    <m/>
    <m/>
    <m/>
    <m/>
    <n v="0"/>
    <s v="Ingen avgiftsbehandling"/>
    <s v="IO"/>
    <n v="-2000"/>
    <s v="NOK"/>
    <n v="-2000"/>
    <m/>
    <s v="6000.00"/>
  </r>
  <r>
    <n v="2482"/>
    <n v="2025"/>
    <s v="Depositum leie jutulstua 24.01"/>
    <d v="2025-12-09T00:00:00"/>
    <m/>
    <x v="67"/>
    <x v="67"/>
    <n v="10125"/>
    <s v="Henrik Giihle Nansen"/>
    <m/>
    <m/>
    <m/>
    <m/>
    <x v="0"/>
    <x v="0"/>
    <m/>
    <m/>
    <m/>
    <m/>
    <n v="0"/>
    <s v="Ingen avgiftsbehandling"/>
    <s v="Depositum leie jutulstua 24.01"/>
    <n v="2000"/>
    <s v="NOK"/>
    <n v="2000"/>
    <m/>
    <s v="8000.00"/>
  </r>
  <r>
    <n v="41"/>
    <n v="2026"/>
    <s v="1985.pdf"/>
    <d v="2025-12-30T00:00:00"/>
    <m/>
    <x v="67"/>
    <x v="67"/>
    <n v="10131"/>
    <s v="Serwa Kazimi"/>
    <m/>
    <m/>
    <m/>
    <m/>
    <x v="0"/>
    <x v="0"/>
    <m/>
    <m/>
    <m/>
    <m/>
    <n v="0"/>
    <s v="Ingen avgiftsbehandling"/>
    <s v="Depositum, dato ikke oppgit"/>
    <n v="2250"/>
    <s v="NOK"/>
    <n v="2250"/>
    <m/>
    <s v="10250.00"/>
  </r>
  <r>
    <m/>
    <m/>
    <m/>
    <d v="2025-01-01T00:00:00"/>
    <m/>
    <x v="68"/>
    <x v="68"/>
    <m/>
    <m/>
    <m/>
    <m/>
    <m/>
    <m/>
    <x v="0"/>
    <x v="0"/>
    <m/>
    <m/>
    <m/>
    <m/>
    <m/>
    <m/>
    <s v="Inngående saldo"/>
    <n v="0"/>
    <m/>
    <m/>
    <m/>
    <s v="0.00"/>
  </r>
  <r>
    <n v="927"/>
    <n v="2025"/>
    <n v="1987"/>
    <d v="2025-05-16T00:00:00"/>
    <m/>
    <x v="68"/>
    <x v="68"/>
    <m/>
    <m/>
    <m/>
    <m/>
    <m/>
    <m/>
    <x v="0"/>
    <x v="0"/>
    <m/>
    <m/>
    <m/>
    <m/>
    <n v="0"/>
    <s v="Ingen avgiftsbehandling"/>
    <n v="1987"/>
    <n v="7500"/>
    <s v="NOK"/>
    <n v="7500"/>
    <m/>
    <s v="7500.00"/>
  </r>
  <r>
    <n v="1161"/>
    <n v="2025"/>
    <s v="Regulering"/>
    <d v="2025-06-23T00:00:00"/>
    <m/>
    <x v="68"/>
    <x v="68"/>
    <m/>
    <m/>
    <m/>
    <m/>
    <m/>
    <m/>
    <x v="0"/>
    <x v="0"/>
    <m/>
    <m/>
    <m/>
    <m/>
    <n v="0"/>
    <s v="Ingen avgiftsbehandling"/>
    <s v="Regulering"/>
    <n v="50000"/>
    <s v="NOK"/>
    <n v="50000"/>
    <m/>
    <s v="57500.00"/>
  </r>
  <r>
    <n v="1161"/>
    <n v="2025"/>
    <s v="Regulering"/>
    <d v="2025-06-23T00:00:00"/>
    <m/>
    <x v="68"/>
    <x v="68"/>
    <m/>
    <m/>
    <m/>
    <m/>
    <m/>
    <m/>
    <x v="0"/>
    <x v="0"/>
    <m/>
    <m/>
    <m/>
    <m/>
    <n v="0"/>
    <s v="Ingen avgiftsbehandling"/>
    <s v="Regulering"/>
    <n v="8750"/>
    <s v="NOK"/>
    <n v="8750"/>
    <m/>
    <s v="66250.00"/>
  </r>
  <r>
    <n v="1157"/>
    <n v="2025"/>
    <s v="Kontorregulering"/>
    <d v="2025-06-30T00:00:00"/>
    <m/>
    <x v="68"/>
    <x v="68"/>
    <m/>
    <m/>
    <m/>
    <m/>
    <m/>
    <m/>
    <x v="0"/>
    <x v="0"/>
    <m/>
    <m/>
    <m/>
    <m/>
    <n v="0"/>
    <s v="Ingen avgiftsbehandling"/>
    <s v="Kontorregulering"/>
    <n v="2250"/>
    <s v="NOK"/>
    <n v="2250"/>
    <m/>
    <s v="68500.00"/>
  </r>
  <r>
    <n v="1157"/>
    <n v="2025"/>
    <s v="Kontorregulering"/>
    <d v="2025-06-30T00:00:00"/>
    <m/>
    <x v="68"/>
    <x v="68"/>
    <m/>
    <m/>
    <m/>
    <m/>
    <m/>
    <m/>
    <x v="0"/>
    <x v="0"/>
    <m/>
    <m/>
    <m/>
    <m/>
    <n v="0"/>
    <s v="Ingen avgiftsbehandling"/>
    <s v="Kontorregulering"/>
    <n v="1875"/>
    <s v="NOK"/>
    <n v="1875"/>
    <m/>
    <s v="70375.00"/>
  </r>
  <r>
    <n v="1157"/>
    <n v="2025"/>
    <s v="Kontorregulering"/>
    <d v="2025-06-30T00:00:00"/>
    <m/>
    <x v="68"/>
    <x v="68"/>
    <m/>
    <m/>
    <m/>
    <m/>
    <m/>
    <m/>
    <x v="0"/>
    <x v="0"/>
    <m/>
    <m/>
    <m/>
    <m/>
    <n v="0"/>
    <s v="Ingen avgiftsbehandling"/>
    <s v="Kontorregulering"/>
    <n v="1875"/>
    <s v="NOK"/>
    <n v="1875"/>
    <m/>
    <s v="72250.00"/>
  </r>
  <r>
    <n v="1327"/>
    <n v="2025"/>
    <s v="reguleringer"/>
    <d v="2025-08-06T00:00:00"/>
    <m/>
    <x v="68"/>
    <x v="68"/>
    <m/>
    <m/>
    <m/>
    <m/>
    <m/>
    <m/>
    <x v="0"/>
    <x v="0"/>
    <m/>
    <m/>
    <m/>
    <m/>
    <n v="0"/>
    <s v="Ingen avgiftsbehandling"/>
    <s v="reguleringer"/>
    <n v="4875"/>
    <s v="NOK"/>
    <n v="4875"/>
    <m/>
    <s v="77125.00"/>
  </r>
  <r>
    <n v="1403"/>
    <n v="2025"/>
    <n v="1987"/>
    <d v="2025-08-22T00:00:00"/>
    <m/>
    <x v="68"/>
    <x v="68"/>
    <m/>
    <m/>
    <m/>
    <m/>
    <m/>
    <m/>
    <x v="0"/>
    <x v="0"/>
    <m/>
    <m/>
    <m/>
    <m/>
    <n v="0"/>
    <s v="Ingen avgiftsbehandling"/>
    <n v="1987"/>
    <n v="1875"/>
    <s v="NOK"/>
    <n v="1875"/>
    <m/>
    <s v="79000.00"/>
  </r>
  <r>
    <n v="1403"/>
    <n v="2025"/>
    <n v="1987"/>
    <d v="2025-08-22T00:00:00"/>
    <m/>
    <x v="68"/>
    <x v="68"/>
    <m/>
    <m/>
    <m/>
    <m/>
    <m/>
    <m/>
    <x v="0"/>
    <x v="0"/>
    <m/>
    <m/>
    <m/>
    <m/>
    <n v="0"/>
    <s v="Ingen avgiftsbehandling"/>
    <n v="1987"/>
    <n v="1875"/>
    <s v="NOK"/>
    <n v="1875"/>
    <m/>
    <s v="80875.00"/>
  </r>
  <r>
    <n v="1403"/>
    <n v="2025"/>
    <n v="1987"/>
    <d v="2025-08-22T00:00:00"/>
    <m/>
    <x v="68"/>
    <x v="68"/>
    <m/>
    <m/>
    <m/>
    <m/>
    <m/>
    <m/>
    <x v="0"/>
    <x v="0"/>
    <m/>
    <m/>
    <m/>
    <m/>
    <n v="0"/>
    <s v="Ingen avgiftsbehandling"/>
    <n v="1987"/>
    <n v="1250"/>
    <s v="NOK"/>
    <n v="1250"/>
    <m/>
    <s v="82125.00"/>
  </r>
  <r>
    <n v="1403"/>
    <n v="2025"/>
    <n v="1987"/>
    <d v="2025-08-22T00:00:00"/>
    <m/>
    <x v="68"/>
    <x v="68"/>
    <m/>
    <m/>
    <m/>
    <m/>
    <m/>
    <m/>
    <x v="0"/>
    <x v="0"/>
    <m/>
    <m/>
    <m/>
    <m/>
    <n v="0"/>
    <s v="Ingen avgiftsbehandling"/>
    <n v="1987"/>
    <n v="3750"/>
    <s v="NOK"/>
    <n v="3750"/>
    <m/>
    <s v="85875.00"/>
  </r>
  <r>
    <n v="2259"/>
    <n v="2025"/>
    <m/>
    <d v="2025-11-24T00:00:00"/>
    <m/>
    <x v="68"/>
    <x v="68"/>
    <m/>
    <m/>
    <m/>
    <m/>
    <m/>
    <m/>
    <x v="0"/>
    <x v="0"/>
    <m/>
    <m/>
    <m/>
    <m/>
    <n v="0"/>
    <s v="Ingen avgiftsbehandling"/>
    <s v="IO"/>
    <n v="6250"/>
    <s v="NOK"/>
    <n v="6250"/>
    <m/>
    <s v="92125.00"/>
  </r>
  <r>
    <n v="2259"/>
    <n v="2025"/>
    <m/>
    <d v="2025-11-24T00:00:00"/>
    <m/>
    <x v="68"/>
    <x v="68"/>
    <m/>
    <m/>
    <m/>
    <m/>
    <m/>
    <m/>
    <x v="0"/>
    <x v="0"/>
    <m/>
    <m/>
    <m/>
    <m/>
    <n v="0"/>
    <s v="Ingen avgiftsbehandling"/>
    <s v="IO"/>
    <n v="5000"/>
    <s v="NOK"/>
    <n v="5000"/>
    <m/>
    <s v="97125.00"/>
  </r>
  <r>
    <n v="2270"/>
    <n v="2025"/>
    <m/>
    <d v="2025-11-24T00:00:00"/>
    <m/>
    <x v="68"/>
    <x v="68"/>
    <m/>
    <m/>
    <m/>
    <m/>
    <m/>
    <m/>
    <x v="0"/>
    <x v="0"/>
    <m/>
    <m/>
    <m/>
    <m/>
    <n v="0"/>
    <s v="Ingen avgiftsbehandling"/>
    <m/>
    <n v="23750"/>
    <s v="NOK"/>
    <n v="23750"/>
    <m/>
    <s v="120875.00"/>
  </r>
  <r>
    <n v="2506"/>
    <n v="2025"/>
    <m/>
    <d v="2025-12-29T00:00:00"/>
    <m/>
    <x v="68"/>
    <x v="68"/>
    <m/>
    <m/>
    <m/>
    <m/>
    <m/>
    <m/>
    <x v="0"/>
    <x v="0"/>
    <m/>
    <m/>
    <m/>
    <m/>
    <n v="0"/>
    <s v="Ingen avgiftsbehandling"/>
    <m/>
    <n v="2500"/>
    <s v="NOK"/>
    <n v="2500"/>
    <m/>
    <s v="123375.00"/>
  </r>
  <r>
    <n v="2506"/>
    <n v="2025"/>
    <m/>
    <d v="2025-12-29T00:00:00"/>
    <m/>
    <x v="68"/>
    <x v="68"/>
    <m/>
    <m/>
    <m/>
    <m/>
    <m/>
    <m/>
    <x v="0"/>
    <x v="0"/>
    <m/>
    <m/>
    <m/>
    <m/>
    <n v="0"/>
    <s v="Ingen avgiftsbehandling"/>
    <m/>
    <n v="1250"/>
    <s v="NOK"/>
    <n v="1250"/>
    <m/>
    <s v="124625.00"/>
  </r>
  <r>
    <n v="2506"/>
    <n v="2025"/>
    <m/>
    <d v="2025-12-29T00:00:00"/>
    <m/>
    <x v="68"/>
    <x v="68"/>
    <m/>
    <m/>
    <m/>
    <m/>
    <m/>
    <m/>
    <x v="0"/>
    <x v="0"/>
    <m/>
    <m/>
    <m/>
    <m/>
    <n v="0"/>
    <s v="Ingen avgiftsbehandling"/>
    <m/>
    <n v="1250"/>
    <s v="NOK"/>
    <n v="1250"/>
    <m/>
    <s v="125875.00"/>
  </r>
  <r>
    <n v="1"/>
    <n v="2026"/>
    <m/>
    <d v="2025-12-30T00:00:00"/>
    <m/>
    <x v="68"/>
    <x v="68"/>
    <m/>
    <m/>
    <m/>
    <m/>
    <m/>
    <m/>
    <x v="0"/>
    <x v="0"/>
    <m/>
    <m/>
    <m/>
    <m/>
    <n v="0"/>
    <s v="Ingen avgiftsbehandling"/>
    <m/>
    <n v="1250"/>
    <s v="NOK"/>
    <n v="1250"/>
    <m/>
    <s v="127125.00"/>
  </r>
  <r>
    <m/>
    <m/>
    <m/>
    <d v="2025-01-01T00:00:00"/>
    <m/>
    <x v="69"/>
    <x v="69"/>
    <m/>
    <m/>
    <m/>
    <m/>
    <m/>
    <m/>
    <x v="0"/>
    <x v="0"/>
    <m/>
    <m/>
    <m/>
    <m/>
    <m/>
    <m/>
    <s v="Inngående saldo"/>
    <n v="554.78"/>
    <m/>
    <m/>
    <m/>
    <s v="554.78"/>
  </r>
  <r>
    <n v="2510"/>
    <n v="2025"/>
    <m/>
    <d v="2025-12-31T00:00:00"/>
    <m/>
    <x v="69"/>
    <x v="69"/>
    <m/>
    <m/>
    <m/>
    <m/>
    <m/>
    <m/>
    <x v="4"/>
    <x v="4"/>
    <m/>
    <m/>
    <m/>
    <m/>
    <n v="0"/>
    <s v="Ingen avgiftsbehandling"/>
    <s v="Renteinntekt"/>
    <n v="18.71"/>
    <s v="NOK"/>
    <n v="18.71"/>
    <m/>
    <s v="573.49"/>
  </r>
  <r>
    <m/>
    <m/>
    <m/>
    <d v="2025-01-01T00:00:00"/>
    <m/>
    <x v="70"/>
    <x v="70"/>
    <m/>
    <m/>
    <m/>
    <m/>
    <m/>
    <m/>
    <x v="0"/>
    <x v="0"/>
    <m/>
    <m/>
    <m/>
    <m/>
    <m/>
    <m/>
    <s v="Inngående saldo"/>
    <n v="39.479999999999997"/>
    <m/>
    <m/>
    <m/>
    <s v="39.48"/>
  </r>
  <r>
    <n v="574"/>
    <n v="2025"/>
    <m/>
    <d v="2025-03-28T00:00:00"/>
    <m/>
    <x v="70"/>
    <x v="70"/>
    <m/>
    <m/>
    <m/>
    <m/>
    <m/>
    <m/>
    <x v="0"/>
    <x v="0"/>
    <m/>
    <m/>
    <m/>
    <m/>
    <n v="0"/>
    <s v="Ingen avgiftsbehandling"/>
    <m/>
    <n v="-39.479999999999997"/>
    <s v="NOK"/>
    <n v="-39.479999999999997"/>
    <m/>
    <s v="0.00"/>
  </r>
  <r>
    <n v="2510"/>
    <n v="2025"/>
    <m/>
    <d v="2025-12-31T00:00:00"/>
    <m/>
    <x v="70"/>
    <x v="70"/>
    <m/>
    <m/>
    <m/>
    <m/>
    <m/>
    <m/>
    <x v="4"/>
    <x v="4"/>
    <m/>
    <m/>
    <m/>
    <m/>
    <n v="0"/>
    <s v="Ingen avgiftsbehandling"/>
    <s v="Renteinntekt"/>
    <n v="0.33"/>
    <s v="NOK"/>
    <n v="0.33"/>
    <m/>
    <s v="0.33"/>
  </r>
  <r>
    <m/>
    <m/>
    <m/>
    <d v="2025-01-01T00:00:00"/>
    <m/>
    <x v="71"/>
    <x v="71"/>
    <m/>
    <m/>
    <m/>
    <m/>
    <m/>
    <m/>
    <x v="0"/>
    <x v="0"/>
    <m/>
    <m/>
    <m/>
    <m/>
    <m/>
    <m/>
    <s v="Inngående saldo"/>
    <n v="3382.54"/>
    <m/>
    <m/>
    <m/>
    <s v="3382.54"/>
  </r>
  <r>
    <n v="266"/>
    <n v="2025"/>
    <s v="Stripe"/>
    <d v="2025-01-07T00:00:00"/>
    <m/>
    <x v="71"/>
    <x v="71"/>
    <n v="10030"/>
    <s v="Stripe innbetalinger"/>
    <m/>
    <m/>
    <m/>
    <m/>
    <x v="0"/>
    <x v="0"/>
    <m/>
    <m/>
    <m/>
    <m/>
    <n v="0"/>
    <s v="Ingen avgiftsbehandling"/>
    <s v="Stripe"/>
    <n v="54078"/>
    <s v="NOK"/>
    <n v="54078"/>
    <m/>
    <s v="57460.54"/>
  </r>
  <r>
    <n v="264"/>
    <n v="2025"/>
    <s v="Betaling: Faktura nummer 1086 til Eiksmarka Ishockeyklubb (10039)"/>
    <d v="2025-01-10T00:00:00"/>
    <m/>
    <x v="71"/>
    <x v="71"/>
    <n v="10039"/>
    <s v="Eiksmarka Ishockeyklubb"/>
    <m/>
    <m/>
    <m/>
    <s v="Sofi Kulvik"/>
    <x v="3"/>
    <x v="3"/>
    <m/>
    <m/>
    <m/>
    <m/>
    <n v="0"/>
    <s v="Ingen avgiftsbehandling"/>
    <s v="Betaling: Faktura nummer 1086 til Eiksmarka Ishockeyklubb (10039)"/>
    <n v="13500"/>
    <s v="NOK"/>
    <n v="13500"/>
    <m/>
    <s v="70960.54"/>
  </r>
  <r>
    <n v="69"/>
    <n v="2025"/>
    <m/>
    <d v="2025-01-14T00:00:00"/>
    <m/>
    <x v="71"/>
    <x v="71"/>
    <n v="10031"/>
    <s v="Vipps AS"/>
    <m/>
    <m/>
    <m/>
    <m/>
    <x v="0"/>
    <x v="0"/>
    <m/>
    <m/>
    <m/>
    <m/>
    <n v="0"/>
    <s v="Ingen avgiftsbehandling"/>
    <s v="Vipps"/>
    <n v="294.75"/>
    <s v="NOK"/>
    <n v="294.75"/>
    <m/>
    <s v="71255.29"/>
  </r>
  <r>
    <n v="65"/>
    <n v="2025"/>
    <m/>
    <d v="2025-01-20T00:00:00"/>
    <m/>
    <x v="71"/>
    <x v="71"/>
    <m/>
    <m/>
    <m/>
    <m/>
    <m/>
    <m/>
    <x v="0"/>
    <x v="0"/>
    <m/>
    <m/>
    <m/>
    <m/>
    <n v="0"/>
    <s v="Ingen avgiftsbehandling"/>
    <m/>
    <n v="-1827"/>
    <s v="NOK"/>
    <n v="-1827"/>
    <m/>
    <s v="69428.29"/>
  </r>
  <r>
    <n v="69"/>
    <n v="2025"/>
    <m/>
    <d v="2025-01-22T00:00:00"/>
    <m/>
    <x v="71"/>
    <x v="71"/>
    <n v="10031"/>
    <s v="Vipps AS"/>
    <m/>
    <m/>
    <m/>
    <m/>
    <x v="0"/>
    <x v="0"/>
    <m/>
    <m/>
    <m/>
    <m/>
    <n v="0"/>
    <s v="Ingen avgiftsbehandling"/>
    <s v="Vipps"/>
    <n v="196.5"/>
    <s v="NOK"/>
    <n v="196.5"/>
    <m/>
    <s v="69624.79"/>
  </r>
  <r>
    <n v="266"/>
    <n v="2025"/>
    <s v="Stripe"/>
    <d v="2025-01-24T00:00:00"/>
    <m/>
    <x v="71"/>
    <x v="71"/>
    <n v="10030"/>
    <s v="Stripe innbetalinger"/>
    <m/>
    <m/>
    <m/>
    <m/>
    <x v="0"/>
    <x v="0"/>
    <m/>
    <m/>
    <m/>
    <m/>
    <n v="0"/>
    <s v="Ingen avgiftsbehandling"/>
    <s v="Stripe"/>
    <n v="5055"/>
    <s v="NOK"/>
    <n v="5055"/>
    <m/>
    <s v="74679.79"/>
  </r>
  <r>
    <n v="173"/>
    <n v="2025"/>
    <m/>
    <d v="2025-01-28T00:00:00"/>
    <m/>
    <x v="71"/>
    <x v="71"/>
    <n v="10031"/>
    <s v="Vipps AS"/>
    <m/>
    <m/>
    <m/>
    <m/>
    <x v="0"/>
    <x v="0"/>
    <m/>
    <m/>
    <m/>
    <m/>
    <n v="0"/>
    <s v="Ingen avgiftsbehandling"/>
    <m/>
    <n v="589.5"/>
    <s v="NOK"/>
    <n v="589.5"/>
    <m/>
    <s v="75269.29"/>
  </r>
  <r>
    <n v="168"/>
    <n v="2025"/>
    <m/>
    <d v="2025-02-03T00:00:00"/>
    <m/>
    <x v="71"/>
    <x v="71"/>
    <m/>
    <m/>
    <m/>
    <m/>
    <m/>
    <m/>
    <x v="0"/>
    <x v="0"/>
    <m/>
    <m/>
    <m/>
    <m/>
    <n v="0"/>
    <s v="Ingen avgiftsbehandling"/>
    <m/>
    <n v="-90919"/>
    <s v="NOK"/>
    <n v="-90919"/>
    <m/>
    <s v="-15649.71"/>
  </r>
  <r>
    <n v="171"/>
    <n v="2025"/>
    <m/>
    <d v="2025-02-03T00:00:00"/>
    <m/>
    <x v="71"/>
    <x v="71"/>
    <m/>
    <m/>
    <m/>
    <m/>
    <m/>
    <m/>
    <x v="0"/>
    <x v="0"/>
    <m/>
    <m/>
    <m/>
    <m/>
    <n v="0"/>
    <s v="Ingen avgiftsbehandling"/>
    <m/>
    <n v="20000"/>
    <s v="NOK"/>
    <n v="20000"/>
    <m/>
    <s v="4350.29"/>
  </r>
  <r>
    <n v="265"/>
    <n v="2025"/>
    <s v="Betaling: Faktura nummer 1101 til Eiksmarka Ishockeyklubb (10039)"/>
    <d v="2025-02-07T00:00:00"/>
    <m/>
    <x v="71"/>
    <x v="71"/>
    <n v="10039"/>
    <s v="Eiksmarka Ishockeyklubb"/>
    <m/>
    <m/>
    <m/>
    <s v="Sofi Kulvik"/>
    <x v="3"/>
    <x v="3"/>
    <m/>
    <m/>
    <m/>
    <m/>
    <n v="0"/>
    <s v="Ingen avgiftsbehandling"/>
    <s v="Betaling: Faktura nummer 1101 til Eiksmarka Ishockeyklubb (10039)"/>
    <n v="13500"/>
    <s v="NOK"/>
    <n v="13500"/>
    <m/>
    <s v="17850.29"/>
  </r>
  <r>
    <n v="266"/>
    <n v="2025"/>
    <s v="Stripe"/>
    <d v="2025-02-07T00:00:00"/>
    <m/>
    <x v="71"/>
    <x v="71"/>
    <n v="10030"/>
    <s v="Stripe innbetalinger"/>
    <m/>
    <m/>
    <m/>
    <m/>
    <x v="0"/>
    <x v="0"/>
    <m/>
    <m/>
    <m/>
    <m/>
    <n v="0"/>
    <s v="Ingen avgiftsbehandling"/>
    <s v="Stripe"/>
    <n v="56857"/>
    <s v="NOK"/>
    <n v="56857"/>
    <m/>
    <s v="74707.29"/>
  </r>
  <r>
    <n v="610"/>
    <n v="2025"/>
    <s v="Kvittering 12.02.pdf"/>
    <d v="2025-02-13T00:00:00"/>
    <m/>
    <x v="71"/>
    <x v="71"/>
    <m/>
    <m/>
    <m/>
    <m/>
    <m/>
    <m/>
    <x v="3"/>
    <x v="3"/>
    <m/>
    <m/>
    <m/>
    <m/>
    <n v="0"/>
    <s v="Ingen avgiftsbehandling"/>
    <s v="Kvittering 12.02.pdf"/>
    <n v="-38"/>
    <s v="NOK"/>
    <n v="-38"/>
    <m/>
    <s v="74669.29"/>
  </r>
  <r>
    <n v="668"/>
    <n v="2025"/>
    <s v="Stripe"/>
    <d v="2025-02-25T00:00:00"/>
    <m/>
    <x v="71"/>
    <x v="71"/>
    <n v="10030"/>
    <s v="Stripe innbetalinger"/>
    <m/>
    <m/>
    <m/>
    <m/>
    <x v="0"/>
    <x v="0"/>
    <m/>
    <m/>
    <m/>
    <m/>
    <n v="0"/>
    <s v="Ingen avgiftsbehandling"/>
    <s v="Stripe"/>
    <n v="7470"/>
    <s v="NOK"/>
    <n v="7470"/>
    <m/>
    <s v="82139.29"/>
  </r>
  <r>
    <n v="406"/>
    <n v="2025"/>
    <m/>
    <d v="2025-03-03T00:00:00"/>
    <m/>
    <x v="71"/>
    <x v="71"/>
    <m/>
    <m/>
    <m/>
    <m/>
    <m/>
    <m/>
    <x v="0"/>
    <x v="0"/>
    <m/>
    <m/>
    <m/>
    <m/>
    <n v="0"/>
    <s v="Ingen avgiftsbehandling"/>
    <m/>
    <n v="-91075"/>
    <s v="NOK"/>
    <n v="-91075"/>
    <m/>
    <s v="-8935.71"/>
  </r>
  <r>
    <n v="407"/>
    <n v="2025"/>
    <m/>
    <d v="2025-03-03T00:00:00"/>
    <m/>
    <x v="71"/>
    <x v="71"/>
    <m/>
    <m/>
    <m/>
    <m/>
    <m/>
    <m/>
    <x v="0"/>
    <x v="0"/>
    <m/>
    <m/>
    <m/>
    <m/>
    <n v="0"/>
    <s v="Ingen avgiftsbehandling"/>
    <s v="Vipps"/>
    <n v="8936"/>
    <s v="NOK"/>
    <n v="8936"/>
    <m/>
    <s v="0.29"/>
  </r>
  <r>
    <n v="407"/>
    <n v="2025"/>
    <m/>
    <d v="2025-03-10T00:00:00"/>
    <m/>
    <x v="71"/>
    <x v="71"/>
    <m/>
    <m/>
    <m/>
    <m/>
    <m/>
    <m/>
    <x v="0"/>
    <x v="0"/>
    <m/>
    <m/>
    <m/>
    <m/>
    <n v="0"/>
    <s v="Ingen avgiftsbehandling"/>
    <s v="Vipps"/>
    <n v="-7000"/>
    <s v="NOK"/>
    <n v="-7000"/>
    <m/>
    <s v="-6999.71"/>
  </r>
  <r>
    <n v="669"/>
    <n v="2025"/>
    <s v="Betaling: Faktura nummer 1108 til Eiksmarka Ishockeyklubb (10039)"/>
    <d v="2025-03-10T00:00:00"/>
    <m/>
    <x v="71"/>
    <x v="71"/>
    <n v="10039"/>
    <s v="Eiksmarka Ishockeyklubb"/>
    <m/>
    <m/>
    <m/>
    <s v="Sofi Kulvik"/>
    <x v="3"/>
    <x v="3"/>
    <m/>
    <m/>
    <m/>
    <m/>
    <n v="0"/>
    <s v="Ingen avgiftsbehandling"/>
    <s v="Betaling: Faktura nummer 1108 til Eiksmarka Ishockeyklubb (10039)"/>
    <n v="13500"/>
    <s v="NOK"/>
    <n v="13500"/>
    <m/>
    <s v="6500.29"/>
  </r>
  <r>
    <n v="407"/>
    <n v="2025"/>
    <m/>
    <d v="2025-03-12T00:00:00"/>
    <m/>
    <x v="71"/>
    <x v="71"/>
    <m/>
    <m/>
    <m/>
    <m/>
    <m/>
    <m/>
    <x v="0"/>
    <x v="0"/>
    <m/>
    <m/>
    <m/>
    <m/>
    <n v="0"/>
    <s v="Ingen avgiftsbehandling"/>
    <s v="Vipps"/>
    <n v="-5000"/>
    <s v="NOK"/>
    <n v="-5000"/>
    <m/>
    <s v="1500.29"/>
  </r>
  <r>
    <n v="668"/>
    <n v="2025"/>
    <s v="Stripe"/>
    <d v="2025-03-28T00:00:00"/>
    <m/>
    <x v="71"/>
    <x v="71"/>
    <n v="10030"/>
    <s v="Stripe innbetalinger"/>
    <m/>
    <m/>
    <m/>
    <m/>
    <x v="0"/>
    <x v="0"/>
    <m/>
    <m/>
    <m/>
    <m/>
    <n v="0"/>
    <s v="Ingen avgiftsbehandling"/>
    <s v="Stripe"/>
    <n v="75191"/>
    <s v="NOK"/>
    <n v="75191"/>
    <m/>
    <s v="76691.29"/>
  </r>
  <r>
    <n v="572"/>
    <n v="2025"/>
    <m/>
    <d v="2025-03-31T00:00:00"/>
    <m/>
    <x v="71"/>
    <x v="71"/>
    <m/>
    <m/>
    <m/>
    <m/>
    <m/>
    <m/>
    <x v="0"/>
    <x v="0"/>
    <m/>
    <m/>
    <m/>
    <m/>
    <n v="0"/>
    <s v="Ingen avgiftsbehandling"/>
    <m/>
    <n v="-20000"/>
    <s v="NOK"/>
    <n v="-20000"/>
    <m/>
    <s v="56691.29"/>
  </r>
  <r>
    <n v="571"/>
    <n v="2025"/>
    <m/>
    <d v="2025-04-01T00:00:00"/>
    <m/>
    <x v="71"/>
    <x v="71"/>
    <m/>
    <m/>
    <m/>
    <m/>
    <m/>
    <m/>
    <x v="0"/>
    <x v="0"/>
    <m/>
    <m/>
    <m/>
    <m/>
    <n v="0"/>
    <s v="Ingen avgiftsbehandling"/>
    <m/>
    <n v="-56691.29"/>
    <s v="NOK"/>
    <n v="-56691.29"/>
    <m/>
    <s v="0.00"/>
  </r>
  <r>
    <n v="670"/>
    <n v="2025"/>
    <s v="Betaling: Faktura nummer 1113 til Eiksmarka Ishockeyklubb (10039)"/>
    <d v="2025-04-14T00:00:00"/>
    <m/>
    <x v="71"/>
    <x v="71"/>
    <n v="10039"/>
    <s v="Eiksmarka Ishockeyklubb"/>
    <m/>
    <m/>
    <m/>
    <s v="Sofi Kulvik"/>
    <x v="3"/>
    <x v="3"/>
    <m/>
    <m/>
    <m/>
    <m/>
    <n v="0"/>
    <s v="Ingen avgiftsbehandling"/>
    <s v="Betaling: Faktura nummer 1113 til Eiksmarka Ishockeyklubb (10039)"/>
    <n v="13500"/>
    <s v="NOK"/>
    <n v="13500"/>
    <m/>
    <s v="13500.00"/>
  </r>
  <r>
    <n v="500495"/>
    <n v="2025"/>
    <s v="Direkte betaling med ekstern ID TR459593601 er gjennomført og bokført."/>
    <d v="2025-04-16T00:00:00"/>
    <m/>
    <x v="71"/>
    <x v="71"/>
    <m/>
    <m/>
    <n v="20033"/>
    <s v="Norgesgruppen ASA"/>
    <m/>
    <m/>
    <x v="3"/>
    <x v="3"/>
    <m/>
    <m/>
    <m/>
    <m/>
    <n v="0"/>
    <s v="Ingen avgiftsbehandling"/>
    <s v="Betaling: HOCKEY: Regning 01491194. Fakturanr. 01491194."/>
    <n v="-6758.46"/>
    <s v="NOK"/>
    <n v="-6758.46"/>
    <m/>
    <s v="6741.54"/>
  </r>
  <r>
    <n v="572"/>
    <n v="2025"/>
    <m/>
    <d v="2025-04-24T00:00:00"/>
    <m/>
    <x v="71"/>
    <x v="71"/>
    <m/>
    <m/>
    <m/>
    <m/>
    <m/>
    <m/>
    <x v="0"/>
    <x v="0"/>
    <m/>
    <m/>
    <m/>
    <m/>
    <n v="0"/>
    <s v="Ingen avgiftsbehandling"/>
    <m/>
    <n v="-65000"/>
    <s v="NOK"/>
    <n v="-65000"/>
    <m/>
    <s v="-58258.46"/>
  </r>
  <r>
    <n v="668"/>
    <n v="2025"/>
    <s v="Stripe"/>
    <d v="2025-04-24T00:00:00"/>
    <m/>
    <x v="71"/>
    <x v="71"/>
    <n v="10030"/>
    <s v="Stripe innbetalinger"/>
    <m/>
    <m/>
    <m/>
    <m/>
    <x v="0"/>
    <x v="0"/>
    <m/>
    <m/>
    <m/>
    <m/>
    <n v="0"/>
    <s v="Ingen avgiftsbehandling"/>
    <s v="Stripe"/>
    <n v="60930"/>
    <s v="NOK"/>
    <n v="60930"/>
    <m/>
    <s v="2671.54"/>
  </r>
  <r>
    <n v="928"/>
    <n v="2025"/>
    <n v="1993"/>
    <d v="2025-04-29T00:00:00"/>
    <m/>
    <x v="71"/>
    <x v="71"/>
    <m/>
    <m/>
    <m/>
    <m/>
    <m/>
    <m/>
    <x v="0"/>
    <x v="0"/>
    <m/>
    <m/>
    <m/>
    <m/>
    <n v="0"/>
    <s v="Ingen avgiftsbehandling"/>
    <n v="1993"/>
    <n v="40000"/>
    <s v="NOK"/>
    <n v="40000"/>
    <m/>
    <s v="42671.54"/>
  </r>
  <r>
    <n v="723"/>
    <n v="2025"/>
    <s v="ESH: Kvittering for kjøp // påmelding av lag"/>
    <d v="2025-04-30T00:00:00"/>
    <m/>
    <x v="71"/>
    <x v="71"/>
    <m/>
    <m/>
    <m/>
    <m/>
    <n v="77"/>
    <s v="Christopher Dehn"/>
    <x v="5"/>
    <x v="5"/>
    <m/>
    <m/>
    <m/>
    <m/>
    <n v="0"/>
    <s v="Ingen avgiftsbehandling"/>
    <s v="Lagspåmelding"/>
    <n v="-40950"/>
    <s v="NOK"/>
    <n v="-40950"/>
    <m/>
    <s v="1721.54"/>
  </r>
  <r>
    <n v="928"/>
    <n v="2025"/>
    <n v="1993"/>
    <d v="2025-05-07T00:00:00"/>
    <m/>
    <x v="71"/>
    <x v="71"/>
    <n v="10030"/>
    <s v="Stripe innbetalinger"/>
    <m/>
    <m/>
    <m/>
    <m/>
    <x v="0"/>
    <x v="0"/>
    <m/>
    <m/>
    <m/>
    <m/>
    <n v="0"/>
    <s v="Ingen avgiftsbehandling"/>
    <n v="1993"/>
    <n v="56891"/>
    <s v="NOK"/>
    <n v="56891"/>
    <m/>
    <s v="58612.54"/>
  </r>
  <r>
    <n v="928"/>
    <n v="2025"/>
    <n v="1993"/>
    <d v="2025-05-09T00:00:00"/>
    <m/>
    <x v="71"/>
    <x v="71"/>
    <n v="10031"/>
    <s v="Vipps AS"/>
    <m/>
    <m/>
    <m/>
    <m/>
    <x v="0"/>
    <x v="0"/>
    <m/>
    <m/>
    <m/>
    <m/>
    <n v="0"/>
    <s v="Ingen avgiftsbehandling"/>
    <n v="1993"/>
    <n v="589.5"/>
    <s v="NOK"/>
    <n v="589.5"/>
    <m/>
    <s v="59202.04"/>
  </r>
  <r>
    <n v="928"/>
    <n v="2025"/>
    <n v="1993"/>
    <d v="2025-05-12T00:00:00"/>
    <m/>
    <x v="71"/>
    <x v="71"/>
    <n v="10031"/>
    <s v="Vipps AS"/>
    <m/>
    <m/>
    <m/>
    <m/>
    <x v="0"/>
    <x v="0"/>
    <m/>
    <m/>
    <m/>
    <m/>
    <n v="0"/>
    <s v="Ingen avgiftsbehandling"/>
    <n v="1993"/>
    <n v="294.75"/>
    <s v="NOK"/>
    <n v="294.75"/>
    <m/>
    <s v="59496.79"/>
  </r>
  <r>
    <n v="928"/>
    <n v="2025"/>
    <n v="1993"/>
    <d v="2025-05-15T00:00:00"/>
    <m/>
    <x v="71"/>
    <x v="71"/>
    <n v="10031"/>
    <s v="Vipps AS"/>
    <m/>
    <m/>
    <m/>
    <m/>
    <x v="0"/>
    <x v="0"/>
    <m/>
    <m/>
    <m/>
    <m/>
    <n v="0"/>
    <s v="Ingen avgiftsbehandling"/>
    <n v="1993"/>
    <n v="294.75"/>
    <s v="NOK"/>
    <n v="294.75"/>
    <m/>
    <s v="59791.54"/>
  </r>
  <r>
    <n v="928"/>
    <n v="2025"/>
    <n v="1993"/>
    <d v="2025-05-21T00:00:00"/>
    <m/>
    <x v="71"/>
    <x v="71"/>
    <n v="10031"/>
    <s v="Vipps AS"/>
    <m/>
    <m/>
    <m/>
    <m/>
    <x v="0"/>
    <x v="0"/>
    <m/>
    <m/>
    <m/>
    <m/>
    <n v="0"/>
    <s v="Ingen avgiftsbehandling"/>
    <n v="1993"/>
    <n v="343.87"/>
    <s v="NOK"/>
    <n v="343.87"/>
    <m/>
    <s v="60135.41"/>
  </r>
  <r>
    <n v="928"/>
    <n v="2025"/>
    <n v="1993"/>
    <d v="2025-05-26T00:00:00"/>
    <m/>
    <x v="71"/>
    <x v="71"/>
    <n v="10031"/>
    <s v="Vipps AS"/>
    <m/>
    <m/>
    <m/>
    <m/>
    <x v="0"/>
    <x v="0"/>
    <m/>
    <m/>
    <m/>
    <m/>
    <n v="0"/>
    <s v="Ingen avgiftsbehandling"/>
    <n v="1993"/>
    <n v="9114"/>
    <s v="NOK"/>
    <n v="9114"/>
    <m/>
    <s v="69249.41"/>
  </r>
  <r>
    <n v="1148"/>
    <n v="2025"/>
    <s v="kontoreguleringer"/>
    <d v="2025-06-02T00:00:00"/>
    <m/>
    <x v="71"/>
    <x v="71"/>
    <m/>
    <m/>
    <m/>
    <m/>
    <m/>
    <m/>
    <x v="0"/>
    <x v="0"/>
    <m/>
    <m/>
    <m/>
    <m/>
    <n v="0"/>
    <s v="Ingen avgiftsbehandling"/>
    <s v="kontoreguleringer"/>
    <n v="-3315.51"/>
    <s v="NOK"/>
    <n v="-3315.51"/>
    <m/>
    <s v="65933.90"/>
  </r>
  <r>
    <n v="1214"/>
    <n v="2025"/>
    <m/>
    <d v="2025-06-18T00:00:00"/>
    <m/>
    <x v="71"/>
    <x v="71"/>
    <n v="10030"/>
    <s v="Stripe innbetalinger"/>
    <m/>
    <m/>
    <m/>
    <m/>
    <x v="0"/>
    <x v="0"/>
    <m/>
    <m/>
    <m/>
    <m/>
    <n v="0"/>
    <s v="Ingen avgiftsbehandling"/>
    <m/>
    <n v="40172"/>
    <s v="NOK"/>
    <n v="40172"/>
    <m/>
    <s v="106105.90"/>
  </r>
  <r>
    <n v="1256"/>
    <n v="2025"/>
    <s v="canva.pdf"/>
    <d v="2025-06-23T00:00:00"/>
    <m/>
    <x v="71"/>
    <x v="71"/>
    <m/>
    <m/>
    <m/>
    <m/>
    <m/>
    <m/>
    <x v="5"/>
    <x v="5"/>
    <m/>
    <m/>
    <m/>
    <m/>
    <n v="0"/>
    <s v="Ingen avgiftsbehandling"/>
    <s v="canva.pdf"/>
    <n v="-1241.6099999999999"/>
    <s v="NOK"/>
    <n v="-1241.6099999999999"/>
    <m/>
    <s v="104864.29"/>
  </r>
  <r>
    <n v="1157"/>
    <n v="2025"/>
    <s v="Kontorregulering"/>
    <d v="2025-06-30T00:00:00"/>
    <m/>
    <x v="71"/>
    <x v="71"/>
    <m/>
    <m/>
    <m/>
    <m/>
    <m/>
    <m/>
    <x v="0"/>
    <x v="0"/>
    <m/>
    <m/>
    <m/>
    <m/>
    <n v="0"/>
    <s v="Ingen avgiftsbehandling"/>
    <s v="Kontorregulering"/>
    <n v="-65000"/>
    <s v="NOK"/>
    <n v="-65000"/>
    <m/>
    <s v="39864.29"/>
  </r>
  <r>
    <n v="1174"/>
    <n v="2025"/>
    <s v="Regulering"/>
    <d v="2025-07-01T00:00:00"/>
    <m/>
    <x v="71"/>
    <x v="71"/>
    <m/>
    <m/>
    <m/>
    <m/>
    <m/>
    <m/>
    <x v="0"/>
    <x v="0"/>
    <m/>
    <m/>
    <m/>
    <m/>
    <n v="0"/>
    <s v="Ingen avgiftsbehandling"/>
    <s v="Regulering"/>
    <n v="-47198.97"/>
    <s v="NOK"/>
    <n v="-47198.97"/>
    <m/>
    <s v="-7334.68"/>
  </r>
  <r>
    <n v="1159"/>
    <n v="2025"/>
    <s v="Kontoregulering juli 1923"/>
    <d v="2025-07-31T00:00:00"/>
    <m/>
    <x v="71"/>
    <x v="71"/>
    <m/>
    <m/>
    <m/>
    <m/>
    <m/>
    <m/>
    <x v="0"/>
    <x v="0"/>
    <m/>
    <m/>
    <m/>
    <m/>
    <n v="0"/>
    <s v="Ingen avgiftsbehandling"/>
    <s v="Kontoregulering juli 1923"/>
    <n v="7500"/>
    <s v="NOK"/>
    <n v="7500"/>
    <m/>
    <s v="165.32"/>
  </r>
  <r>
    <n v="1331"/>
    <n v="2025"/>
    <s v="Stripe"/>
    <d v="2025-08-13T00:00:00"/>
    <m/>
    <x v="71"/>
    <x v="71"/>
    <n v="10030"/>
    <s v="Stripe innbetalinger"/>
    <m/>
    <m/>
    <m/>
    <m/>
    <x v="0"/>
    <x v="0"/>
    <m/>
    <m/>
    <m/>
    <m/>
    <n v="0"/>
    <s v="Ingen avgiftsbehandling"/>
    <s v="Stripe"/>
    <n v="13324"/>
    <s v="NOK"/>
    <n v="13324"/>
    <m/>
    <s v="13489.32"/>
  </r>
  <r>
    <n v="1462"/>
    <n v="2025"/>
    <s v="Vipps"/>
    <d v="2025-08-27T00:00:00"/>
    <m/>
    <x v="71"/>
    <x v="71"/>
    <n v="10031"/>
    <s v="Vipps AS"/>
    <m/>
    <m/>
    <m/>
    <m/>
    <x v="0"/>
    <x v="0"/>
    <m/>
    <m/>
    <m/>
    <m/>
    <n v="0"/>
    <s v="Ingen avgiftsbehandling"/>
    <s v="Vipps"/>
    <n v="294.75"/>
    <s v="NOK"/>
    <n v="294.75"/>
    <m/>
    <s v="13784.07"/>
  </r>
  <r>
    <n v="500962"/>
    <n v="2025"/>
    <s v="Direkte betaling med ekstern ID TR500976583 er gjennomført og bokført."/>
    <d v="2025-09-03T00:00:00"/>
    <m/>
    <x v="71"/>
    <x v="71"/>
    <m/>
    <m/>
    <m/>
    <m/>
    <m/>
    <m/>
    <x v="0"/>
    <x v="0"/>
    <m/>
    <m/>
    <m/>
    <m/>
    <n v="0"/>
    <s v="Ingen avgiftsbehandling"/>
    <s v="Betaling: Lønnsbilag 21-2025"/>
    <n v="-4805"/>
    <s v="NOK"/>
    <n v="-4805"/>
    <m/>
    <s v="8979.07"/>
  </r>
  <r>
    <n v="500963"/>
    <n v="2025"/>
    <s v="Direkte betaling med ekstern ID TR500976584 er gjennomført og bokført."/>
    <d v="2025-09-03T00:00:00"/>
    <m/>
    <x v="71"/>
    <x v="71"/>
    <m/>
    <m/>
    <m/>
    <m/>
    <n v="1282"/>
    <s v="Stian Sørensen"/>
    <x v="0"/>
    <x v="0"/>
    <m/>
    <m/>
    <m/>
    <m/>
    <n v="0"/>
    <s v="Ingen avgiftsbehandling"/>
    <s v="Lønnsbilag 21-2025"/>
    <n v="-9327.8799999999992"/>
    <s v="NOK"/>
    <n v="-9327.8799999999992"/>
    <m/>
    <s v="-348.81"/>
  </r>
  <r>
    <n v="1542"/>
    <n v="2025"/>
    <s v="kontoreguleringer, vipps, gebyr og rubic"/>
    <d v="2025-09-03T00:00:00"/>
    <m/>
    <x v="71"/>
    <x v="71"/>
    <m/>
    <m/>
    <m/>
    <m/>
    <m/>
    <m/>
    <x v="0"/>
    <x v="0"/>
    <m/>
    <m/>
    <m/>
    <m/>
    <n v="0"/>
    <s v="Ingen avgiftsbehandling"/>
    <s v="kontoreguleringer, vipps, gebyr og rubic"/>
    <n v="-10000"/>
    <s v="NOK"/>
    <n v="-10000"/>
    <m/>
    <s v="-10348.81"/>
  </r>
  <r>
    <n v="1551"/>
    <n v="2025"/>
    <s v="regulering"/>
    <d v="2025-09-03T00:00:00"/>
    <m/>
    <x v="71"/>
    <x v="71"/>
    <m/>
    <m/>
    <m/>
    <m/>
    <m/>
    <m/>
    <x v="0"/>
    <x v="0"/>
    <m/>
    <m/>
    <m/>
    <m/>
    <n v="0"/>
    <s v="Ingen avgiftsbehandling"/>
    <s v="regulering"/>
    <n v="15000"/>
    <s v="NOK"/>
    <n v="15000"/>
    <m/>
    <s v="4651.19"/>
  </r>
  <r>
    <n v="1599"/>
    <n v="2025"/>
    <n v="1993"/>
    <d v="2025-09-10T00:00:00"/>
    <m/>
    <x v="71"/>
    <x v="71"/>
    <n v="10030"/>
    <s v="Stripe innbetalinger"/>
    <m/>
    <m/>
    <m/>
    <m/>
    <x v="0"/>
    <x v="0"/>
    <m/>
    <m/>
    <m/>
    <m/>
    <n v="0"/>
    <s v="Ingen avgiftsbehandling"/>
    <n v="1993"/>
    <n v="63312"/>
    <s v="NOK"/>
    <n v="63312"/>
    <m/>
    <s v="67963.19"/>
  </r>
  <r>
    <n v="1599"/>
    <n v="2025"/>
    <n v="1993"/>
    <d v="2025-09-10T00:00:00"/>
    <m/>
    <x v="71"/>
    <x v="71"/>
    <n v="10030"/>
    <s v="Stripe innbetalinger"/>
    <m/>
    <m/>
    <m/>
    <m/>
    <x v="0"/>
    <x v="0"/>
    <m/>
    <m/>
    <m/>
    <m/>
    <n v="0"/>
    <s v="Ingen avgiftsbehandling"/>
    <n v="1993"/>
    <n v="8033"/>
    <s v="NOK"/>
    <n v="8033"/>
    <m/>
    <s v="75996.19"/>
  </r>
  <r>
    <n v="1599"/>
    <n v="2025"/>
    <n v="1993"/>
    <d v="2025-09-10T00:00:00"/>
    <m/>
    <x v="71"/>
    <x v="71"/>
    <n v="10031"/>
    <s v="Vipps AS"/>
    <m/>
    <m/>
    <m/>
    <m/>
    <x v="0"/>
    <x v="0"/>
    <m/>
    <m/>
    <m/>
    <m/>
    <n v="0"/>
    <s v="Ingen avgiftsbehandling"/>
    <n v="1993"/>
    <n v="245.62"/>
    <s v="NOK"/>
    <n v="245.62"/>
    <m/>
    <s v="76241.81"/>
  </r>
  <r>
    <n v="501007"/>
    <n v="2025"/>
    <s v="Direkte betaling med ekstern ID TR505028610 er gjennomført og bokført."/>
    <d v="2025-09-17T00:00:00"/>
    <m/>
    <x v="71"/>
    <x v="71"/>
    <m/>
    <m/>
    <n v="20004"/>
    <s v="Talkmore AS"/>
    <m/>
    <m/>
    <x v="3"/>
    <x v="3"/>
    <m/>
    <m/>
    <m/>
    <m/>
    <n v="0"/>
    <s v="Ingen avgiftsbehandling"/>
    <s v="Betaling: Faktura nummer 57342396 fra Talkmore AS. Fakturanr. 57342396."/>
    <n v="-502.25"/>
    <s v="NOK"/>
    <n v="-502.25"/>
    <m/>
    <s v="75739.56"/>
  </r>
  <r>
    <n v="1685"/>
    <n v="2025"/>
    <n v="1993"/>
    <d v="2025-09-18T00:00:00"/>
    <m/>
    <x v="71"/>
    <x v="71"/>
    <n v="10030"/>
    <s v="Stripe innbetalinger"/>
    <m/>
    <m/>
    <m/>
    <m/>
    <x v="0"/>
    <x v="0"/>
    <m/>
    <m/>
    <m/>
    <m/>
    <n v="0"/>
    <s v="Ingen avgiftsbehandling"/>
    <n v="1993"/>
    <n v="4341"/>
    <s v="NOK"/>
    <n v="4341"/>
    <m/>
    <s v="80080.56"/>
  </r>
  <r>
    <n v="1701"/>
    <n v="2025"/>
    <s v="VIpps"/>
    <d v="2025-09-22T00:00:00"/>
    <m/>
    <x v="71"/>
    <x v="71"/>
    <n v="10031"/>
    <s v="Vipps AS"/>
    <m/>
    <m/>
    <m/>
    <m/>
    <x v="0"/>
    <x v="0"/>
    <m/>
    <m/>
    <m/>
    <m/>
    <n v="0"/>
    <s v="Ingen avgiftsbehandling"/>
    <s v="VIpps"/>
    <n v="589.5"/>
    <s v="NOK"/>
    <n v="589.5"/>
    <m/>
    <s v="80670.06"/>
  </r>
  <r>
    <n v="1773"/>
    <n v="2025"/>
    <s v="Reise Thomas Storm - trener Hockey camp"/>
    <d v="2025-09-25T00:00:00"/>
    <m/>
    <x v="71"/>
    <x v="71"/>
    <m/>
    <m/>
    <m/>
    <m/>
    <m/>
    <m/>
    <x v="5"/>
    <x v="5"/>
    <m/>
    <m/>
    <m/>
    <m/>
    <n v="0"/>
    <s v="Ingen avgiftsbehandling"/>
    <s v="Reise Thomas Storm - trener Hockey camp"/>
    <n v="-2687"/>
    <s v="NOK"/>
    <n v="-2687"/>
    <m/>
    <s v="77983.06"/>
  </r>
  <r>
    <n v="1736"/>
    <n v="2025"/>
    <s v="Fwd: Videresend: Electronic Ticket Itinerary and Receipt from SAS - Booking reference ZZ6Q2P For passenger STORM / THOMAS"/>
    <d v="2025-09-30T00:00:00"/>
    <m/>
    <x v="71"/>
    <x v="71"/>
    <m/>
    <m/>
    <m/>
    <m/>
    <n v="77"/>
    <s v="Christopher Dehn"/>
    <x v="3"/>
    <x v="3"/>
    <m/>
    <m/>
    <m/>
    <m/>
    <n v="0"/>
    <s v="Ingen avgiftsbehandling"/>
    <s v="Fwd: Videresend: Electronic Ticket Itinerary and Receipt from SAS - Booking reference ZZ6Q2P For passenger STORM / THOMAS"/>
    <n v="-2687"/>
    <s v="NOK"/>
    <n v="-2687"/>
    <m/>
    <s v="75296.06"/>
  </r>
  <r>
    <n v="1782"/>
    <n v="2025"/>
    <s v="Reversering av bilag 1736-2025. Fwd: Videresend: Electronic Ticket Itinerary and Receipt from SAS - Booking reference ZZ6Q2P For passenger STORM / THOMAS"/>
    <d v="2025-09-30T00:00:00"/>
    <m/>
    <x v="71"/>
    <x v="71"/>
    <m/>
    <m/>
    <m/>
    <m/>
    <n v="77"/>
    <s v="Christopher Dehn"/>
    <x v="3"/>
    <x v="3"/>
    <m/>
    <m/>
    <m/>
    <m/>
    <n v="0"/>
    <s v="Ingen avgiftsbehandling"/>
    <s v="Reversering av bilag 1736-2025. Fwd: Videresend: Electronic Ticket Itinerary and Receipt from SAS - Booking reference ZZ6Q2P For passenger STORM / THOMAS"/>
    <n v="2687"/>
    <s v="NOK"/>
    <n v="2687"/>
    <m/>
    <s v="77983.06"/>
  </r>
  <r>
    <n v="1813"/>
    <n v="2025"/>
    <s v="Kontoreguleringer"/>
    <d v="2025-10-01T00:00:00"/>
    <m/>
    <x v="71"/>
    <x v="71"/>
    <m/>
    <m/>
    <m/>
    <m/>
    <m/>
    <m/>
    <x v="0"/>
    <x v="0"/>
    <m/>
    <m/>
    <m/>
    <m/>
    <n v="0"/>
    <s v="Ingen avgiftsbehandling"/>
    <s v="Kontoreguleringer"/>
    <n v="-56487"/>
    <s v="NOK"/>
    <n v="-56487"/>
    <m/>
    <s v="21496.06"/>
  </r>
  <r>
    <n v="1820"/>
    <n v="2025"/>
    <m/>
    <d v="2025-10-06T00:00:00"/>
    <m/>
    <x v="71"/>
    <x v="71"/>
    <n v="10030"/>
    <s v="Stripe innbetalinger"/>
    <m/>
    <m/>
    <m/>
    <m/>
    <x v="0"/>
    <x v="0"/>
    <m/>
    <m/>
    <m/>
    <m/>
    <n v="0"/>
    <s v="Ingen avgiftsbehandling"/>
    <m/>
    <n v="64208"/>
    <s v="NOK"/>
    <n v="64208"/>
    <m/>
    <s v="85704.06"/>
  </r>
  <r>
    <n v="1819"/>
    <n v="2025"/>
    <m/>
    <d v="2025-10-07T00:00:00"/>
    <m/>
    <x v="71"/>
    <x v="71"/>
    <m/>
    <m/>
    <m/>
    <m/>
    <m/>
    <m/>
    <x v="0"/>
    <x v="0"/>
    <m/>
    <m/>
    <m/>
    <m/>
    <n v="0"/>
    <s v="Ingen avgiftsbehandling"/>
    <m/>
    <n v="-7555"/>
    <s v="NOK"/>
    <n v="-7555"/>
    <m/>
    <s v="78149.06"/>
  </r>
  <r>
    <n v="1868"/>
    <n v="2025"/>
    <m/>
    <d v="2025-10-09T00:00:00"/>
    <m/>
    <x v="71"/>
    <x v="71"/>
    <n v="10031"/>
    <s v="Vipps AS"/>
    <m/>
    <m/>
    <m/>
    <m/>
    <x v="0"/>
    <x v="0"/>
    <m/>
    <m/>
    <m/>
    <m/>
    <n v="0"/>
    <s v="Ingen avgiftsbehandling"/>
    <m/>
    <n v="294.75"/>
    <s v="NOK"/>
    <n v="294.75"/>
    <m/>
    <s v="78443.81"/>
  </r>
  <r>
    <n v="1889"/>
    <n v="2025"/>
    <s v="HOCKEY: Kvittering kjøp med esh kort"/>
    <d v="2025-10-13T00:00:00"/>
    <m/>
    <x v="71"/>
    <x v="71"/>
    <m/>
    <m/>
    <m/>
    <m/>
    <n v="77"/>
    <s v="Christopher Dehn"/>
    <x v="5"/>
    <x v="5"/>
    <m/>
    <m/>
    <m/>
    <m/>
    <n v="0"/>
    <s v="Ingen avgiftsbehandling"/>
    <s v="HOCKEY: Kvittering kjøp med esh kort"/>
    <n v="-2600"/>
    <s v="NOK"/>
    <n v="-2600"/>
    <m/>
    <s v="75843.81"/>
  </r>
  <r>
    <n v="501110"/>
    <n v="2025"/>
    <s v="Direkte betaling med ekstern ID TR510729331 er gjennomført og bokført."/>
    <d v="2025-10-15T00:00:00"/>
    <m/>
    <x v="71"/>
    <x v="71"/>
    <m/>
    <m/>
    <n v="20004"/>
    <s v="Talkmore AS"/>
    <m/>
    <m/>
    <x v="3"/>
    <x v="3"/>
    <m/>
    <m/>
    <m/>
    <m/>
    <n v="0"/>
    <s v="Ingen avgiftsbehandling"/>
    <s v="Betaling: Faktura nummer 57629811 fra Talkmore AS. Fakturanr. 57629811."/>
    <n v="-330.11"/>
    <s v="NOK"/>
    <n v="-330.11"/>
    <m/>
    <s v="75513.70"/>
  </r>
  <r>
    <n v="1909"/>
    <n v="2025"/>
    <n v="1993"/>
    <d v="2025-10-16T00:00:00"/>
    <m/>
    <x v="71"/>
    <x v="71"/>
    <n v="10031"/>
    <s v="Vipps AS"/>
    <m/>
    <m/>
    <m/>
    <m/>
    <x v="0"/>
    <x v="0"/>
    <m/>
    <m/>
    <m/>
    <m/>
    <n v="0"/>
    <s v="Ingen avgiftsbehandling"/>
    <n v="1993"/>
    <n v="294.75"/>
    <s v="NOK"/>
    <n v="294.75"/>
    <m/>
    <s v="75808.45"/>
  </r>
  <r>
    <n v="1909"/>
    <n v="2025"/>
    <n v="1993"/>
    <d v="2025-10-17T00:00:00"/>
    <m/>
    <x v="71"/>
    <x v="71"/>
    <n v="10031"/>
    <s v="Vipps AS"/>
    <m/>
    <m/>
    <m/>
    <m/>
    <x v="0"/>
    <x v="0"/>
    <m/>
    <m/>
    <m/>
    <m/>
    <n v="0"/>
    <s v="Ingen avgiftsbehandling"/>
    <n v="1993"/>
    <n v="245.62"/>
    <s v="NOK"/>
    <n v="245.62"/>
    <m/>
    <s v="76054.07"/>
  </r>
  <r>
    <n v="2026"/>
    <n v="2025"/>
    <s v="Innkommende betaling503583936.pdf"/>
    <d v="2025-10-28T00:00:00"/>
    <m/>
    <x v="71"/>
    <x v="71"/>
    <n v="10030"/>
    <s v="Stripe innbetalinger"/>
    <m/>
    <m/>
    <m/>
    <m/>
    <x v="0"/>
    <x v="0"/>
    <m/>
    <m/>
    <m/>
    <m/>
    <n v="0"/>
    <s v="Ingen avgiftsbehandling"/>
    <s v="Innkommende betaling503583936.pdf"/>
    <n v="8398"/>
    <s v="NOK"/>
    <n v="8398"/>
    <m/>
    <s v="84452.07"/>
  </r>
  <r>
    <n v="2025"/>
    <n v="2025"/>
    <n v="1993"/>
    <d v="2025-10-30T00:00:00"/>
    <m/>
    <x v="71"/>
    <x v="71"/>
    <n v="10031"/>
    <s v="Vipps AS"/>
    <m/>
    <m/>
    <m/>
    <m/>
    <x v="0"/>
    <x v="0"/>
    <m/>
    <m/>
    <m/>
    <m/>
    <n v="0"/>
    <s v="Ingen avgiftsbehandling"/>
    <n v="1993"/>
    <n v="294.75"/>
    <s v="NOK"/>
    <n v="294.75"/>
    <m/>
    <s v="84746.82"/>
  </r>
  <r>
    <n v="2023"/>
    <n v="2025"/>
    <n v="1923"/>
    <d v="2025-10-31T00:00:00"/>
    <m/>
    <x v="71"/>
    <x v="71"/>
    <m/>
    <m/>
    <m/>
    <m/>
    <m/>
    <m/>
    <x v="0"/>
    <x v="0"/>
    <m/>
    <m/>
    <m/>
    <m/>
    <n v="0"/>
    <s v="Ingen avgiftsbehandling"/>
    <n v="1923"/>
    <n v="-80000"/>
    <s v="NOK"/>
    <n v="-80000"/>
    <m/>
    <s v="4746.82"/>
  </r>
  <r>
    <n v="2107"/>
    <n v="2025"/>
    <m/>
    <d v="2025-11-06T00:00:00"/>
    <m/>
    <x v="71"/>
    <x v="71"/>
    <m/>
    <m/>
    <m/>
    <m/>
    <m/>
    <m/>
    <x v="0"/>
    <x v="0"/>
    <m/>
    <m/>
    <m/>
    <m/>
    <n v="0"/>
    <s v="Ingen avgiftsbehandling"/>
    <m/>
    <n v="-3350"/>
    <s v="NOK"/>
    <n v="-3350"/>
    <m/>
    <s v="1396.82"/>
  </r>
  <r>
    <n v="2108"/>
    <n v="2025"/>
    <m/>
    <d v="2025-11-06T00:00:00"/>
    <m/>
    <x v="71"/>
    <x v="71"/>
    <n v="10031"/>
    <s v="Vipps AS"/>
    <m/>
    <m/>
    <m/>
    <m/>
    <x v="0"/>
    <x v="0"/>
    <m/>
    <m/>
    <m/>
    <m/>
    <n v="0"/>
    <s v="Ingen avgiftsbehandling"/>
    <s v="Vipps"/>
    <n v="294.75"/>
    <s v="NOK"/>
    <n v="294.75"/>
    <m/>
    <s v="1691.57"/>
  </r>
  <r>
    <n v="2108"/>
    <n v="2025"/>
    <m/>
    <d v="2025-11-10T00:00:00"/>
    <m/>
    <x v="71"/>
    <x v="71"/>
    <n v="10031"/>
    <s v="Vipps AS"/>
    <m/>
    <m/>
    <m/>
    <m/>
    <x v="0"/>
    <x v="0"/>
    <m/>
    <m/>
    <m/>
    <m/>
    <n v="0"/>
    <s v="Ingen avgiftsbehandling"/>
    <s v="Vipps"/>
    <n v="294.75"/>
    <s v="NOK"/>
    <n v="294.75"/>
    <m/>
    <s v="1986.32"/>
  </r>
  <r>
    <n v="2122"/>
    <n v="2025"/>
    <m/>
    <d v="2025-11-12T00:00:00"/>
    <m/>
    <x v="71"/>
    <x v="71"/>
    <n v="10030"/>
    <s v="Stripe innbetalinger"/>
    <m/>
    <m/>
    <m/>
    <m/>
    <x v="0"/>
    <x v="0"/>
    <m/>
    <m/>
    <m/>
    <m/>
    <n v="0"/>
    <s v="Ingen avgiftsbehandling"/>
    <s v="Vipps"/>
    <n v="69574"/>
    <s v="NOK"/>
    <n v="69574"/>
    <m/>
    <s v="71560.32"/>
  </r>
  <r>
    <n v="2102"/>
    <n v="2025"/>
    <m/>
    <d v="2025-11-13T00:00:00"/>
    <m/>
    <x v="71"/>
    <x v="71"/>
    <m/>
    <m/>
    <m/>
    <m/>
    <m/>
    <m/>
    <x v="0"/>
    <x v="0"/>
    <m/>
    <m/>
    <m/>
    <m/>
    <n v="0"/>
    <s v="Ingen avgiftsbehandling"/>
    <s v="IO"/>
    <n v="-70000"/>
    <s v="NOK"/>
    <n v="-70000"/>
    <m/>
    <s v="1560.32"/>
  </r>
  <r>
    <n v="2108"/>
    <n v="2025"/>
    <m/>
    <d v="2025-11-13T00:00:00"/>
    <m/>
    <x v="71"/>
    <x v="71"/>
    <n v="10031"/>
    <s v="Vipps AS"/>
    <m/>
    <m/>
    <m/>
    <m/>
    <x v="0"/>
    <x v="0"/>
    <m/>
    <m/>
    <m/>
    <m/>
    <n v="0"/>
    <s v="Ingen avgiftsbehandling"/>
    <s v="Vipps"/>
    <n v="294.75"/>
    <s v="NOK"/>
    <n v="294.75"/>
    <m/>
    <s v="1855.07"/>
  </r>
  <r>
    <n v="501227"/>
    <n v="2025"/>
    <s v="Direkte betaling med ekstern ID TR522093540 er gjennomført og bokført."/>
    <d v="2025-11-17T00:00:00"/>
    <m/>
    <x v="71"/>
    <x v="71"/>
    <m/>
    <m/>
    <n v="20004"/>
    <s v="Talkmore AS"/>
    <m/>
    <m/>
    <x v="3"/>
    <x v="3"/>
    <m/>
    <m/>
    <m/>
    <m/>
    <n v="0"/>
    <s v="Ingen avgiftsbehandling"/>
    <s v="Betaling: Faktura nummer 57918897 fra Talkmore AS. Fakturanr. 57918897."/>
    <n v="-315.45999999999998"/>
    <s v="NOK"/>
    <n v="-315.45999999999998"/>
    <m/>
    <s v="1539.61"/>
  </r>
  <r>
    <n v="2185"/>
    <n v="2025"/>
    <m/>
    <d v="2025-11-17T00:00:00"/>
    <m/>
    <x v="71"/>
    <x v="71"/>
    <n v="10031"/>
    <s v="Vipps AS"/>
    <m/>
    <m/>
    <m/>
    <m/>
    <x v="0"/>
    <x v="0"/>
    <m/>
    <m/>
    <m/>
    <m/>
    <n v="0"/>
    <s v="Ingen avgiftsbehandling"/>
    <m/>
    <n v="294.75"/>
    <s v="NOK"/>
    <n v="294.75"/>
    <m/>
    <s v="1834.36"/>
  </r>
  <r>
    <n v="2185"/>
    <n v="2025"/>
    <m/>
    <d v="2025-11-20T00:00:00"/>
    <m/>
    <x v="71"/>
    <x v="71"/>
    <n v="10031"/>
    <s v="Vipps AS"/>
    <m/>
    <m/>
    <m/>
    <m/>
    <x v="0"/>
    <x v="0"/>
    <m/>
    <m/>
    <m/>
    <m/>
    <n v="0"/>
    <s v="Ingen avgiftsbehandling"/>
    <m/>
    <n v="294.75"/>
    <s v="NOK"/>
    <n v="294.75"/>
    <m/>
    <s v="2129.11"/>
  </r>
  <r>
    <n v="2186"/>
    <n v="2025"/>
    <m/>
    <d v="2025-11-21T00:00:00"/>
    <m/>
    <x v="71"/>
    <x v="71"/>
    <n v="10030"/>
    <s v="Stripe innbetalinger"/>
    <m/>
    <m/>
    <m/>
    <m/>
    <x v="0"/>
    <x v="0"/>
    <m/>
    <m/>
    <m/>
    <m/>
    <n v="0"/>
    <s v="Ingen avgiftsbehandling"/>
    <s v="Stripe"/>
    <n v="7373"/>
    <s v="NOK"/>
    <n v="7373"/>
    <m/>
    <s v="9502.11"/>
  </r>
  <r>
    <n v="2272"/>
    <n v="2025"/>
    <m/>
    <d v="2025-11-24T00:00:00"/>
    <m/>
    <x v="71"/>
    <x v="71"/>
    <n v="10031"/>
    <s v="Vipps AS"/>
    <m/>
    <m/>
    <m/>
    <m/>
    <x v="0"/>
    <x v="0"/>
    <m/>
    <m/>
    <m/>
    <m/>
    <n v="0"/>
    <s v="Ingen avgiftsbehandling"/>
    <s v="Vipps"/>
    <n v="294.75"/>
    <s v="NOK"/>
    <n v="294.75"/>
    <m/>
    <s v="9796.86"/>
  </r>
  <r>
    <n v="2272"/>
    <n v="2025"/>
    <m/>
    <d v="2025-11-27T00:00:00"/>
    <m/>
    <x v="71"/>
    <x v="71"/>
    <n v="10031"/>
    <s v="Vipps AS"/>
    <m/>
    <m/>
    <m/>
    <m/>
    <x v="0"/>
    <x v="0"/>
    <m/>
    <m/>
    <m/>
    <m/>
    <n v="0"/>
    <s v="Ingen avgiftsbehandling"/>
    <s v="Vipps"/>
    <n v="294.75"/>
    <s v="NOK"/>
    <n v="294.75"/>
    <m/>
    <s v="10091.61"/>
  </r>
  <r>
    <n v="2273"/>
    <n v="2025"/>
    <m/>
    <d v="2025-12-01T00:00:00"/>
    <m/>
    <x v="71"/>
    <x v="71"/>
    <n v="10031"/>
    <s v="Vipps AS"/>
    <m/>
    <m/>
    <m/>
    <m/>
    <x v="0"/>
    <x v="0"/>
    <m/>
    <m/>
    <m/>
    <m/>
    <n v="0"/>
    <s v="Ingen avgiftsbehandling"/>
    <s v="Vipps"/>
    <n v="294.75"/>
    <s v="NOK"/>
    <n v="294.75"/>
    <m/>
    <s v="10386.36"/>
  </r>
  <r>
    <n v="2264"/>
    <n v="2025"/>
    <m/>
    <d v="2025-12-02T00:00:00"/>
    <m/>
    <x v="71"/>
    <x v="71"/>
    <m/>
    <m/>
    <m/>
    <m/>
    <m/>
    <m/>
    <x v="0"/>
    <x v="0"/>
    <m/>
    <m/>
    <m/>
    <m/>
    <n v="0"/>
    <s v="Ingen avgiftsbehandling"/>
    <m/>
    <n v="-10000"/>
    <s v="NOK"/>
    <n v="-10000"/>
    <m/>
    <s v="386.36"/>
  </r>
  <r>
    <n v="2314"/>
    <n v="2025"/>
    <m/>
    <d v="2025-12-04T00:00:00"/>
    <m/>
    <x v="71"/>
    <x v="71"/>
    <n v="10031"/>
    <s v="Vipps AS"/>
    <m/>
    <m/>
    <m/>
    <m/>
    <x v="0"/>
    <x v="0"/>
    <m/>
    <m/>
    <m/>
    <m/>
    <n v="0"/>
    <s v="Ingen avgiftsbehandling"/>
    <m/>
    <n v="294.75"/>
    <s v="NOK"/>
    <n v="294.75"/>
    <m/>
    <s v="681.11"/>
  </r>
  <r>
    <n v="2314"/>
    <n v="2025"/>
    <m/>
    <d v="2025-12-05T00:00:00"/>
    <m/>
    <x v="71"/>
    <x v="71"/>
    <n v="10031"/>
    <s v="Vipps AS"/>
    <m/>
    <m/>
    <m/>
    <m/>
    <x v="0"/>
    <x v="0"/>
    <m/>
    <m/>
    <m/>
    <m/>
    <n v="0"/>
    <s v="Ingen avgiftsbehandling"/>
    <m/>
    <n v="294.75"/>
    <s v="NOK"/>
    <n v="294.75"/>
    <m/>
    <s v="975.86"/>
  </r>
  <r>
    <n v="2355"/>
    <n v="2025"/>
    <m/>
    <d v="2025-12-11T00:00:00"/>
    <m/>
    <x v="71"/>
    <x v="71"/>
    <n v="10031"/>
    <s v="Vipps AS"/>
    <m/>
    <m/>
    <m/>
    <m/>
    <x v="0"/>
    <x v="0"/>
    <m/>
    <m/>
    <m/>
    <m/>
    <n v="0"/>
    <s v="Ingen avgiftsbehandling"/>
    <m/>
    <n v="294.75"/>
    <s v="NOK"/>
    <n v="294.75"/>
    <m/>
    <s v="1270.61"/>
  </r>
  <r>
    <n v="501351"/>
    <n v="2025"/>
    <s v="Direkte betaling med ekstern ID TR532191194 er gjennomført og bokført."/>
    <d v="2025-12-15T00:00:00"/>
    <m/>
    <x v="71"/>
    <x v="71"/>
    <m/>
    <m/>
    <n v="20004"/>
    <s v="Talkmore AS"/>
    <m/>
    <m/>
    <x v="3"/>
    <x v="3"/>
    <m/>
    <m/>
    <m/>
    <m/>
    <n v="0"/>
    <s v="Ingen avgiftsbehandling"/>
    <s v="Betaling: Faktura nummer 58208734 fra Talkmore AS. Fakturanr. 58208734."/>
    <n v="-314.62"/>
    <s v="NOK"/>
    <n v="-314.62"/>
    <m/>
    <s v="955.99"/>
  </r>
  <r>
    <n v="2450"/>
    <n v="2025"/>
    <m/>
    <d v="2025-12-16T00:00:00"/>
    <m/>
    <x v="71"/>
    <x v="71"/>
    <n v="10030"/>
    <s v="Stripe innbetalinger"/>
    <m/>
    <m/>
    <m/>
    <m/>
    <x v="0"/>
    <x v="0"/>
    <m/>
    <m/>
    <m/>
    <m/>
    <n v="0"/>
    <s v="Ingen avgiftsbehandling"/>
    <s v="Stripe 1993"/>
    <n v="74468"/>
    <s v="NOK"/>
    <n v="74468"/>
    <m/>
    <s v="75423.99"/>
  </r>
  <r>
    <n v="2450"/>
    <n v="2025"/>
    <m/>
    <d v="2025-12-18T00:00:00"/>
    <m/>
    <x v="71"/>
    <x v="71"/>
    <n v="10031"/>
    <s v="Vipps AS"/>
    <m/>
    <m/>
    <m/>
    <m/>
    <x v="0"/>
    <x v="0"/>
    <m/>
    <m/>
    <m/>
    <m/>
    <n v="0"/>
    <s v="Ingen avgiftsbehandling"/>
    <s v="Vipps 1993"/>
    <n v="294.75"/>
    <s v="NOK"/>
    <n v="294.75"/>
    <m/>
    <s v="75718.74"/>
  </r>
  <r>
    <n v="2450"/>
    <n v="2025"/>
    <m/>
    <d v="2025-12-19T00:00:00"/>
    <m/>
    <x v="71"/>
    <x v="71"/>
    <n v="10031"/>
    <s v="Vipps AS"/>
    <m/>
    <m/>
    <m/>
    <m/>
    <x v="0"/>
    <x v="0"/>
    <m/>
    <m/>
    <m/>
    <m/>
    <n v="0"/>
    <s v="Ingen avgiftsbehandling"/>
    <s v="Vipps 1993"/>
    <n v="294.75"/>
    <s v="NOK"/>
    <n v="294.75"/>
    <m/>
    <s v="76013.49"/>
  </r>
  <r>
    <n v="2472"/>
    <n v="2025"/>
    <s v="Vipps"/>
    <d v="2025-12-22T00:00:00"/>
    <m/>
    <x v="71"/>
    <x v="71"/>
    <n v="10031"/>
    <s v="Vipps AS"/>
    <m/>
    <m/>
    <m/>
    <m/>
    <x v="0"/>
    <x v="0"/>
    <m/>
    <m/>
    <m/>
    <m/>
    <n v="0"/>
    <s v="Ingen avgiftsbehandling"/>
    <s v="Vipps"/>
    <n v="294.75"/>
    <s v="NOK"/>
    <n v="294.75"/>
    <m/>
    <s v="76308.24"/>
  </r>
  <r>
    <n v="2472"/>
    <n v="2025"/>
    <s v="Vipps"/>
    <d v="2025-12-22T00:00:00"/>
    <m/>
    <x v="71"/>
    <x v="71"/>
    <n v="10031"/>
    <s v="Vipps AS"/>
    <m/>
    <m/>
    <m/>
    <m/>
    <x v="0"/>
    <x v="0"/>
    <m/>
    <m/>
    <m/>
    <m/>
    <n v="0"/>
    <s v="Ingen avgiftsbehandling"/>
    <s v="Vipps"/>
    <n v="294.75"/>
    <s v="NOK"/>
    <n v="294.75"/>
    <m/>
    <s v="76602.99"/>
  </r>
  <r>
    <m/>
    <m/>
    <m/>
    <d v="2025-01-01T00:00:00"/>
    <m/>
    <x v="72"/>
    <x v="72"/>
    <m/>
    <m/>
    <m/>
    <m/>
    <m/>
    <m/>
    <x v="0"/>
    <x v="0"/>
    <m/>
    <m/>
    <m/>
    <m/>
    <m/>
    <m/>
    <s v="Inngående saldo"/>
    <n v="26044.57"/>
    <m/>
    <m/>
    <m/>
    <s v="26044.57"/>
  </r>
  <r>
    <n v="71"/>
    <n v="2025"/>
    <m/>
    <d v="2025-01-02T00:00:00"/>
    <m/>
    <x v="72"/>
    <x v="72"/>
    <n v="10031"/>
    <s v="Vipps AS"/>
    <m/>
    <m/>
    <m/>
    <m/>
    <x v="0"/>
    <x v="0"/>
    <m/>
    <m/>
    <m/>
    <m/>
    <n v="0"/>
    <s v="Ingen avgiftsbehandling"/>
    <s v="Vipps"/>
    <n v="294.75"/>
    <s v="NOK"/>
    <n v="294.75"/>
    <m/>
    <s v="26339.32"/>
  </r>
  <r>
    <n v="71"/>
    <n v="2025"/>
    <m/>
    <d v="2025-01-02T00:00:00"/>
    <m/>
    <x v="72"/>
    <x v="72"/>
    <n v="10031"/>
    <s v="Vipps AS"/>
    <m/>
    <m/>
    <m/>
    <m/>
    <x v="0"/>
    <x v="0"/>
    <m/>
    <m/>
    <m/>
    <m/>
    <n v="0"/>
    <s v="Ingen avgiftsbehandling"/>
    <s v="Vipps"/>
    <n v="353.7"/>
    <s v="NOK"/>
    <n v="353.7"/>
    <m/>
    <s v="26693.02"/>
  </r>
  <r>
    <n v="71"/>
    <n v="2025"/>
    <m/>
    <d v="2025-01-02T00:00:00"/>
    <m/>
    <x v="72"/>
    <x v="72"/>
    <n v="10031"/>
    <s v="Vipps AS"/>
    <m/>
    <m/>
    <m/>
    <m/>
    <x v="0"/>
    <x v="0"/>
    <m/>
    <m/>
    <m/>
    <m/>
    <n v="0"/>
    <s v="Ingen avgiftsbehandling"/>
    <s v="Vipps"/>
    <n v="58.95"/>
    <s v="NOK"/>
    <n v="58.95"/>
    <m/>
    <s v="26751.97"/>
  </r>
  <r>
    <n v="71"/>
    <n v="2025"/>
    <m/>
    <d v="2025-01-07T00:00:00"/>
    <m/>
    <x v="72"/>
    <x v="72"/>
    <n v="10031"/>
    <s v="Vipps AS"/>
    <m/>
    <m/>
    <m/>
    <m/>
    <x v="0"/>
    <x v="0"/>
    <m/>
    <m/>
    <m/>
    <m/>
    <n v="0"/>
    <s v="Ingen avgiftsbehandling"/>
    <s v="Vipps"/>
    <n v="402.82"/>
    <s v="NOK"/>
    <n v="402.82"/>
    <m/>
    <s v="27154.79"/>
  </r>
  <r>
    <n v="618"/>
    <n v="2025"/>
    <s v="Tom ivar"/>
    <d v="2025-01-09T00:00:00"/>
    <m/>
    <x v="72"/>
    <x v="72"/>
    <m/>
    <m/>
    <n v="20132"/>
    <s v="Tom Ivar Riseth"/>
    <m/>
    <m/>
    <x v="0"/>
    <x v="0"/>
    <m/>
    <m/>
    <m/>
    <m/>
    <n v="0"/>
    <s v="Ingen avgiftsbehandling"/>
    <s v="Tom ivar"/>
    <n v="-3990"/>
    <s v="NOK"/>
    <n v="-3990"/>
    <m/>
    <s v="23164.79"/>
  </r>
  <r>
    <n v="71"/>
    <n v="2025"/>
    <m/>
    <d v="2025-01-14T00:00:00"/>
    <m/>
    <x v="72"/>
    <x v="72"/>
    <n v="10031"/>
    <s v="Vipps AS"/>
    <m/>
    <m/>
    <m/>
    <m/>
    <x v="0"/>
    <x v="0"/>
    <m/>
    <m/>
    <m/>
    <m/>
    <n v="0"/>
    <s v="Ingen avgiftsbehandling"/>
    <s v="Vipps"/>
    <n v="1002.15"/>
    <s v="NOK"/>
    <n v="1002.15"/>
    <m/>
    <s v="24166.94"/>
  </r>
  <r>
    <n v="71"/>
    <n v="2025"/>
    <m/>
    <d v="2025-01-16T00:00:00"/>
    <m/>
    <x v="72"/>
    <x v="72"/>
    <n v="10031"/>
    <s v="Vipps AS"/>
    <m/>
    <m/>
    <m/>
    <m/>
    <x v="0"/>
    <x v="0"/>
    <m/>
    <m/>
    <m/>
    <m/>
    <n v="0"/>
    <s v="Ingen avgiftsbehandling"/>
    <s v="Vipps"/>
    <n v="117.9"/>
    <s v="NOK"/>
    <n v="117.9"/>
    <m/>
    <s v="24284.84"/>
  </r>
  <r>
    <n v="71"/>
    <n v="2025"/>
    <m/>
    <d v="2025-01-20T00:00:00"/>
    <m/>
    <x v="72"/>
    <x v="72"/>
    <n v="10031"/>
    <s v="Vipps AS"/>
    <m/>
    <m/>
    <m/>
    <m/>
    <x v="0"/>
    <x v="0"/>
    <m/>
    <m/>
    <m/>
    <m/>
    <n v="0"/>
    <s v="Ingen avgiftsbehandling"/>
    <s v="Vipps"/>
    <n v="58.95"/>
    <s v="NOK"/>
    <n v="58.95"/>
    <m/>
    <s v="24343.79"/>
  </r>
  <r>
    <n v="71"/>
    <n v="2025"/>
    <m/>
    <d v="2025-01-21T00:00:00"/>
    <m/>
    <x v="72"/>
    <x v="72"/>
    <n v="10031"/>
    <s v="Vipps AS"/>
    <m/>
    <m/>
    <m/>
    <m/>
    <x v="0"/>
    <x v="0"/>
    <m/>
    <m/>
    <m/>
    <m/>
    <n v="0"/>
    <s v="Ingen avgiftsbehandling"/>
    <s v="Vipps"/>
    <n v="638.62"/>
    <s v="NOK"/>
    <n v="638.62"/>
    <m/>
    <s v="24982.41"/>
  </r>
  <r>
    <n v="71"/>
    <n v="2025"/>
    <m/>
    <d v="2025-01-21T00:00:00"/>
    <m/>
    <x v="72"/>
    <x v="72"/>
    <n v="10031"/>
    <s v="Vipps AS"/>
    <m/>
    <m/>
    <m/>
    <m/>
    <x v="0"/>
    <x v="0"/>
    <m/>
    <m/>
    <m/>
    <m/>
    <n v="0"/>
    <s v="Ingen avgiftsbehandling"/>
    <s v="Vipps"/>
    <n v="1237.95"/>
    <s v="NOK"/>
    <n v="1237.95"/>
    <m/>
    <s v="26220.36"/>
  </r>
  <r>
    <n v="174"/>
    <n v="2025"/>
    <m/>
    <d v="2025-01-28T00:00:00"/>
    <m/>
    <x v="72"/>
    <x v="72"/>
    <n v="10031"/>
    <s v="Vipps AS"/>
    <m/>
    <m/>
    <m/>
    <m/>
    <x v="0"/>
    <x v="0"/>
    <m/>
    <m/>
    <m/>
    <m/>
    <n v="0"/>
    <s v="Ingen avgiftsbehandling"/>
    <s v="Vipps"/>
    <n v="1572"/>
    <s v="NOK"/>
    <n v="1572"/>
    <m/>
    <s v="27792.36"/>
  </r>
  <r>
    <n v="174"/>
    <n v="2025"/>
    <m/>
    <d v="2025-01-28T00:00:00"/>
    <m/>
    <x v="72"/>
    <x v="72"/>
    <n v="10031"/>
    <s v="Vipps AS"/>
    <m/>
    <m/>
    <m/>
    <m/>
    <x v="0"/>
    <x v="0"/>
    <m/>
    <m/>
    <m/>
    <m/>
    <n v="0"/>
    <s v="Ingen avgiftsbehandling"/>
    <s v="Vipps"/>
    <n v="501.07"/>
    <s v="NOK"/>
    <n v="501.07"/>
    <m/>
    <s v="28293.43"/>
  </r>
  <r>
    <n v="267"/>
    <n v="2025"/>
    <s v="Vipps"/>
    <d v="2025-02-04T00:00:00"/>
    <m/>
    <x v="72"/>
    <x v="72"/>
    <n v="10031"/>
    <s v="Vipps AS"/>
    <m/>
    <m/>
    <m/>
    <m/>
    <x v="0"/>
    <x v="0"/>
    <m/>
    <m/>
    <m/>
    <m/>
    <n v="0"/>
    <s v="Ingen avgiftsbehandling"/>
    <s v="Vipps"/>
    <n v="442.12"/>
    <s v="NOK"/>
    <n v="442.12"/>
    <m/>
    <s v="28735.55"/>
  </r>
  <r>
    <n v="267"/>
    <n v="2025"/>
    <s v="Vipps"/>
    <d v="2025-02-04T00:00:00"/>
    <m/>
    <x v="72"/>
    <x v="72"/>
    <n v="10031"/>
    <s v="Vipps AS"/>
    <m/>
    <m/>
    <m/>
    <m/>
    <x v="0"/>
    <x v="0"/>
    <m/>
    <m/>
    <m/>
    <m/>
    <n v="0"/>
    <s v="Ingen avgiftsbehandling"/>
    <s v="Vipps"/>
    <n v="825.3"/>
    <s v="NOK"/>
    <n v="825.3"/>
    <m/>
    <s v="29560.85"/>
  </r>
  <r>
    <n v="576"/>
    <n v="2025"/>
    <s v="Vipps"/>
    <d v="2025-02-11T00:00:00"/>
    <m/>
    <x v="72"/>
    <x v="72"/>
    <n v="10031"/>
    <s v="Vipps AS"/>
    <m/>
    <m/>
    <m/>
    <m/>
    <x v="0"/>
    <x v="0"/>
    <m/>
    <m/>
    <m/>
    <m/>
    <n v="0"/>
    <s v="Ingen avgiftsbehandling"/>
    <s v="Vipps"/>
    <n v="24.56"/>
    <s v="NOK"/>
    <n v="24.56"/>
    <m/>
    <s v="29585.41"/>
  </r>
  <r>
    <n v="576"/>
    <n v="2025"/>
    <s v="Vipps"/>
    <d v="2025-02-12T00:00:00"/>
    <m/>
    <x v="72"/>
    <x v="72"/>
    <n v="10031"/>
    <s v="Vipps AS"/>
    <m/>
    <m/>
    <m/>
    <m/>
    <x v="0"/>
    <x v="0"/>
    <m/>
    <m/>
    <m/>
    <m/>
    <n v="0"/>
    <s v="Ingen avgiftsbehandling"/>
    <s v="Vipps"/>
    <n v="58.95"/>
    <s v="NOK"/>
    <n v="58.95"/>
    <m/>
    <s v="29644.36"/>
  </r>
  <r>
    <n v="576"/>
    <n v="2025"/>
    <s v="Vipps"/>
    <d v="2025-02-18T00:00:00"/>
    <m/>
    <x v="72"/>
    <x v="72"/>
    <n v="10031"/>
    <s v="Vipps AS"/>
    <m/>
    <m/>
    <m/>
    <m/>
    <x v="0"/>
    <x v="0"/>
    <m/>
    <m/>
    <m/>
    <m/>
    <n v="0"/>
    <s v="Ingen avgiftsbehandling"/>
    <s v="Vipps"/>
    <n v="58.95"/>
    <s v="NOK"/>
    <n v="58.95"/>
    <m/>
    <s v="29703.31"/>
  </r>
  <r>
    <n v="576"/>
    <n v="2025"/>
    <s v="Vipps"/>
    <d v="2025-02-18T00:00:00"/>
    <m/>
    <x v="72"/>
    <x v="72"/>
    <n v="10031"/>
    <s v="Vipps AS"/>
    <m/>
    <m/>
    <m/>
    <m/>
    <x v="0"/>
    <x v="0"/>
    <m/>
    <m/>
    <m/>
    <m/>
    <n v="0"/>
    <s v="Ingen avgiftsbehandling"/>
    <s v="Vipps"/>
    <n v="707.4"/>
    <s v="NOK"/>
    <n v="707.4"/>
    <m/>
    <s v="30410.71"/>
  </r>
  <r>
    <n v="576"/>
    <n v="2025"/>
    <s v="Vipps"/>
    <d v="2025-02-18T00:00:00"/>
    <m/>
    <x v="72"/>
    <x v="72"/>
    <n v="10031"/>
    <s v="Vipps AS"/>
    <m/>
    <m/>
    <m/>
    <m/>
    <x v="0"/>
    <x v="0"/>
    <m/>
    <m/>
    <m/>
    <m/>
    <n v="0"/>
    <s v="Ingen avgiftsbehandling"/>
    <s v="Vipps"/>
    <n v="294.75"/>
    <s v="NOK"/>
    <n v="294.75"/>
    <m/>
    <s v="30705.46"/>
  </r>
  <r>
    <n v="576"/>
    <n v="2025"/>
    <s v="Vipps"/>
    <d v="2025-03-04T00:00:00"/>
    <m/>
    <x v="72"/>
    <x v="72"/>
    <n v="10031"/>
    <s v="Vipps AS"/>
    <m/>
    <m/>
    <m/>
    <m/>
    <x v="0"/>
    <x v="0"/>
    <m/>
    <m/>
    <m/>
    <m/>
    <n v="0"/>
    <s v="Ingen avgiftsbehandling"/>
    <s v="Vipps"/>
    <n v="58.95"/>
    <s v="NOK"/>
    <n v="58.95"/>
    <m/>
    <s v="30764.41"/>
  </r>
  <r>
    <n v="576"/>
    <n v="2025"/>
    <s v="Vipps"/>
    <d v="2025-03-04T00:00:00"/>
    <m/>
    <x v="72"/>
    <x v="72"/>
    <n v="10031"/>
    <s v="Vipps AS"/>
    <m/>
    <m/>
    <m/>
    <m/>
    <x v="0"/>
    <x v="0"/>
    <m/>
    <m/>
    <m/>
    <m/>
    <n v="0"/>
    <s v="Ingen avgiftsbehandling"/>
    <s v="Vipps"/>
    <n v="589.5"/>
    <s v="NOK"/>
    <n v="589.5"/>
    <m/>
    <s v="31353.91"/>
  </r>
  <r>
    <n v="576"/>
    <n v="2025"/>
    <s v="Vipps"/>
    <d v="2025-03-11T00:00:00"/>
    <m/>
    <x v="72"/>
    <x v="72"/>
    <n v="10031"/>
    <s v="Vipps AS"/>
    <m/>
    <m/>
    <m/>
    <m/>
    <x v="0"/>
    <x v="0"/>
    <m/>
    <m/>
    <m/>
    <m/>
    <n v="0"/>
    <s v="Ingen avgiftsbehandling"/>
    <s v="Vipps"/>
    <n v="58.95"/>
    <s v="NOK"/>
    <n v="58.95"/>
    <m/>
    <s v="31412.86"/>
  </r>
  <r>
    <n v="576"/>
    <n v="2025"/>
    <s v="Vipps"/>
    <d v="2025-04-01T00:00:00"/>
    <m/>
    <x v="72"/>
    <x v="72"/>
    <n v="10031"/>
    <s v="Vipps AS"/>
    <m/>
    <m/>
    <m/>
    <m/>
    <x v="0"/>
    <x v="0"/>
    <m/>
    <m/>
    <m/>
    <m/>
    <n v="0"/>
    <s v="Ingen avgiftsbehandling"/>
    <s v="Vipps"/>
    <n v="10846.85"/>
    <s v="NOK"/>
    <n v="10846.85"/>
    <m/>
    <s v="42259.71"/>
  </r>
  <r>
    <n v="800"/>
    <n v="2025"/>
    <s v="lørenskog.jpg"/>
    <d v="2025-04-01T00:00:00"/>
    <m/>
    <x v="72"/>
    <x v="72"/>
    <m/>
    <m/>
    <m/>
    <m/>
    <m/>
    <m/>
    <x v="5"/>
    <x v="5"/>
    <m/>
    <m/>
    <m/>
    <m/>
    <n v="0"/>
    <s v="Ingen avgiftsbehandling"/>
    <s v="lørenskog.jpg"/>
    <n v="-3000"/>
    <s v="NOK"/>
    <n v="-3000"/>
    <m/>
    <s v="39259.71"/>
  </r>
  <r>
    <n v="929"/>
    <n v="2025"/>
    <n v="1994"/>
    <d v="2025-05-16T00:00:00"/>
    <m/>
    <x v="72"/>
    <x v="72"/>
    <m/>
    <m/>
    <m/>
    <m/>
    <m/>
    <m/>
    <x v="0"/>
    <x v="0"/>
    <m/>
    <m/>
    <m/>
    <m/>
    <n v="0"/>
    <s v="Ingen avgiftsbehandling"/>
    <n v="1994"/>
    <n v="-6750"/>
    <s v="NOK"/>
    <n v="-6750"/>
    <m/>
    <s v="32509.71"/>
  </r>
  <r>
    <n v="929"/>
    <n v="2025"/>
    <n v="1994"/>
    <d v="2025-05-16T00:00:00"/>
    <m/>
    <x v="72"/>
    <x v="72"/>
    <n v="10031"/>
    <s v="Vipps AS"/>
    <m/>
    <m/>
    <m/>
    <m/>
    <x v="0"/>
    <x v="0"/>
    <m/>
    <m/>
    <m/>
    <m/>
    <n v="0"/>
    <s v="Ingen avgiftsbehandling"/>
    <n v="1994"/>
    <n v="58.95"/>
    <s v="NOK"/>
    <n v="58.95"/>
    <m/>
    <s v="32568.66"/>
  </r>
  <r>
    <n v="929"/>
    <n v="2025"/>
    <n v="1994"/>
    <d v="2025-05-20T00:00:00"/>
    <m/>
    <x v="72"/>
    <x v="72"/>
    <m/>
    <m/>
    <n v="20473"/>
    <s v="Jeanette Bozza"/>
    <m/>
    <m/>
    <x v="0"/>
    <x v="0"/>
    <m/>
    <m/>
    <m/>
    <m/>
    <n v="0"/>
    <s v="Ingen avgiftsbehandling"/>
    <n v="1994"/>
    <n v="-738"/>
    <s v="NOK"/>
    <n v="-738"/>
    <m/>
    <s v="31830.66"/>
  </r>
  <r>
    <n v="1372"/>
    <n v="2025"/>
    <n v="1994"/>
    <d v="2025-08-12T00:00:00"/>
    <m/>
    <x v="72"/>
    <x v="72"/>
    <m/>
    <m/>
    <n v="20132"/>
    <s v="Tom Ivar Riseth"/>
    <m/>
    <m/>
    <x v="0"/>
    <x v="0"/>
    <m/>
    <m/>
    <m/>
    <m/>
    <n v="0"/>
    <s v="Ingen avgiftsbehandling"/>
    <n v="1994"/>
    <n v="-4200"/>
    <s v="NOK"/>
    <n v="-4200"/>
    <m/>
    <s v="27630.66"/>
  </r>
  <r>
    <n v="1404"/>
    <n v="2025"/>
    <s v="2f898d50-3ad2-4d1e-8ca0-1019ce68f92b.pdf"/>
    <d v="2025-08-20T00:00:00"/>
    <m/>
    <x v="72"/>
    <x v="72"/>
    <n v="10031"/>
    <s v="Vipps AS"/>
    <m/>
    <m/>
    <m/>
    <m/>
    <x v="0"/>
    <x v="0"/>
    <m/>
    <m/>
    <m/>
    <m/>
    <n v="0"/>
    <s v="Ingen avgiftsbehandling"/>
    <s v="2f898d50-3ad2-4d1e-8ca0-1019ce68f92b.pdf"/>
    <n v="343.87"/>
    <s v="NOK"/>
    <n v="343.87"/>
    <m/>
    <s v="27974.53"/>
  </r>
  <r>
    <n v="1404"/>
    <n v="2025"/>
    <s v="2f898d50-3ad2-4d1e-8ca0-1019ce68f92b.pdf"/>
    <d v="2025-08-21T00:00:00"/>
    <m/>
    <x v="72"/>
    <x v="72"/>
    <m/>
    <m/>
    <m/>
    <m/>
    <m/>
    <m/>
    <x v="5"/>
    <x v="5"/>
    <m/>
    <m/>
    <m/>
    <m/>
    <n v="0"/>
    <s v="Ingen avgiftsbehandling"/>
    <s v="2f898d50-3ad2-4d1e-8ca0-1019ce68f92b.pdf"/>
    <n v="6045"/>
    <s v="NOK"/>
    <n v="6045"/>
    <m/>
    <s v="34019.53"/>
  </r>
  <r>
    <n v="1478"/>
    <n v="2025"/>
    <n v="1994"/>
    <d v="2025-08-25T00:00:00"/>
    <m/>
    <x v="72"/>
    <x v="72"/>
    <n v="10031"/>
    <s v="Vipps AS"/>
    <m/>
    <m/>
    <m/>
    <m/>
    <x v="0"/>
    <x v="0"/>
    <m/>
    <m/>
    <m/>
    <m/>
    <n v="0"/>
    <s v="Ingen avgiftsbehandling"/>
    <n v="1994"/>
    <n v="343.87"/>
    <s v="NOK"/>
    <n v="343.87"/>
    <m/>
    <s v="34363.40"/>
  </r>
  <r>
    <n v="1478"/>
    <n v="2025"/>
    <n v="1994"/>
    <d v="2025-08-26T00:00:00"/>
    <m/>
    <x v="72"/>
    <x v="72"/>
    <n v="10031"/>
    <s v="Vipps AS"/>
    <m/>
    <m/>
    <m/>
    <m/>
    <x v="0"/>
    <x v="0"/>
    <m/>
    <m/>
    <m/>
    <m/>
    <n v="0"/>
    <s v="Ingen avgiftsbehandling"/>
    <n v="1994"/>
    <n v="343.87"/>
    <s v="NOK"/>
    <n v="343.87"/>
    <m/>
    <s v="34707.27"/>
  </r>
  <r>
    <n v="1603"/>
    <n v="2025"/>
    <n v="1994"/>
    <d v="2025-09-10T00:00:00"/>
    <m/>
    <x v="72"/>
    <x v="72"/>
    <m/>
    <m/>
    <n v="20132"/>
    <s v="Tom Ivar Riseth"/>
    <m/>
    <m/>
    <x v="0"/>
    <x v="0"/>
    <m/>
    <m/>
    <m/>
    <m/>
    <n v="0"/>
    <s v="Ingen avgiftsbehandling"/>
    <n v="1994"/>
    <n v="-1400"/>
    <s v="NOK"/>
    <n v="-1400"/>
    <m/>
    <s v="33307.27"/>
  </r>
  <r>
    <n v="1603"/>
    <n v="2025"/>
    <n v="1994"/>
    <d v="2025-09-10T00:00:00"/>
    <m/>
    <x v="72"/>
    <x v="72"/>
    <n v="10031"/>
    <s v="Vipps AS"/>
    <m/>
    <m/>
    <m/>
    <m/>
    <x v="0"/>
    <x v="0"/>
    <m/>
    <m/>
    <m/>
    <m/>
    <n v="0"/>
    <s v="Ingen avgiftsbehandling"/>
    <n v="1994"/>
    <n v="147.37"/>
    <s v="NOK"/>
    <n v="147.37"/>
    <m/>
    <s v="33454.64"/>
  </r>
  <r>
    <n v="1677"/>
    <n v="2025"/>
    <s v="Vipps"/>
    <d v="2025-09-17T00:00:00"/>
    <m/>
    <x v="72"/>
    <x v="72"/>
    <n v="10031"/>
    <s v="Vipps AS"/>
    <m/>
    <m/>
    <m/>
    <m/>
    <x v="0"/>
    <x v="0"/>
    <m/>
    <m/>
    <m/>
    <m/>
    <n v="0"/>
    <s v="Ingen avgiftsbehandling"/>
    <s v="Vipps"/>
    <n v="343.87"/>
    <s v="NOK"/>
    <n v="343.87"/>
    <m/>
    <s v="33798.51"/>
  </r>
  <r>
    <n v="1774"/>
    <n v="2025"/>
    <s v="PdfService.pdf"/>
    <d v="2025-09-26T00:00:00"/>
    <m/>
    <x v="72"/>
    <x v="72"/>
    <m/>
    <m/>
    <m/>
    <m/>
    <m/>
    <m/>
    <x v="5"/>
    <x v="5"/>
    <m/>
    <m/>
    <m/>
    <m/>
    <n v="0"/>
    <s v="Ingen avgiftsbehandling"/>
    <s v="Cup"/>
    <n v="-12740"/>
    <s v="NOK"/>
    <n v="-12740"/>
    <m/>
    <s v="21058.51"/>
  </r>
  <r>
    <n v="1789"/>
    <n v="2025"/>
    <n v="1994"/>
    <d v="2025-09-30T00:00:00"/>
    <m/>
    <x v="72"/>
    <x v="72"/>
    <n v="10031"/>
    <s v="Vipps AS"/>
    <m/>
    <m/>
    <m/>
    <m/>
    <x v="0"/>
    <x v="0"/>
    <m/>
    <m/>
    <m/>
    <m/>
    <n v="0"/>
    <s v="Ingen avgiftsbehandling"/>
    <n v="1994"/>
    <n v="147.37"/>
    <s v="NOK"/>
    <n v="147.37"/>
    <m/>
    <s v="21205.88"/>
  </r>
  <r>
    <n v="1869"/>
    <n v="2025"/>
    <n v="1994"/>
    <d v="2025-10-09T00:00:00"/>
    <m/>
    <x v="72"/>
    <x v="72"/>
    <n v="10031"/>
    <s v="Vipps AS"/>
    <m/>
    <m/>
    <m/>
    <m/>
    <x v="0"/>
    <x v="0"/>
    <m/>
    <m/>
    <m/>
    <m/>
    <n v="0"/>
    <s v="Ingen avgiftsbehandling"/>
    <n v="1994"/>
    <n v="58.95"/>
    <s v="NOK"/>
    <n v="58.95"/>
    <m/>
    <s v="21264.83"/>
  </r>
  <r>
    <n v="1869"/>
    <n v="2025"/>
    <n v="1994"/>
    <d v="2025-10-10T00:00:00"/>
    <m/>
    <x v="72"/>
    <x v="72"/>
    <n v="10031"/>
    <s v="Vipps AS"/>
    <m/>
    <m/>
    <m/>
    <m/>
    <x v="0"/>
    <x v="0"/>
    <m/>
    <m/>
    <m/>
    <m/>
    <n v="0"/>
    <s v="Ingen avgiftsbehandling"/>
    <n v="1994"/>
    <n v="687.74"/>
    <s v="NOK"/>
    <n v="687.74"/>
    <m/>
    <s v="21952.57"/>
  </r>
  <r>
    <n v="1912"/>
    <n v="2025"/>
    <n v="1994"/>
    <d v="2025-10-14T00:00:00"/>
    <m/>
    <x v="72"/>
    <x v="72"/>
    <n v="10031"/>
    <s v="Vipps AS"/>
    <m/>
    <m/>
    <m/>
    <m/>
    <x v="0"/>
    <x v="0"/>
    <m/>
    <m/>
    <m/>
    <m/>
    <n v="0"/>
    <s v="Ingen avgiftsbehandling"/>
    <n v="1994"/>
    <n v="176.85"/>
    <s v="NOK"/>
    <n v="176.85"/>
    <m/>
    <s v="22129.42"/>
  </r>
  <r>
    <n v="1912"/>
    <n v="2025"/>
    <n v="1994"/>
    <d v="2025-10-15T00:00:00"/>
    <m/>
    <x v="72"/>
    <x v="72"/>
    <m/>
    <m/>
    <n v="20159"/>
    <s v="Stine Laursen"/>
    <m/>
    <m/>
    <x v="0"/>
    <x v="0"/>
    <m/>
    <m/>
    <m/>
    <m/>
    <n v="0"/>
    <s v="Ingen avgiftsbehandling"/>
    <n v="1994"/>
    <n v="-3000"/>
    <s v="NOK"/>
    <n v="-3000"/>
    <m/>
    <s v="19129.42"/>
  </r>
  <r>
    <n v="1912"/>
    <n v="2025"/>
    <n v="1994"/>
    <d v="2025-10-16T00:00:00"/>
    <m/>
    <x v="72"/>
    <x v="72"/>
    <n v="10031"/>
    <s v="Vipps AS"/>
    <m/>
    <m/>
    <m/>
    <m/>
    <x v="0"/>
    <x v="0"/>
    <m/>
    <m/>
    <m/>
    <m/>
    <n v="0"/>
    <s v="Ingen avgiftsbehandling"/>
    <n v="1994"/>
    <n v="78.599999999999994"/>
    <s v="NOK"/>
    <n v="78.599999999999994"/>
    <m/>
    <s v="19208.02"/>
  </r>
  <r>
    <n v="2122"/>
    <n v="2025"/>
    <m/>
    <d v="2025-11-04T00:00:00"/>
    <m/>
    <x v="72"/>
    <x v="72"/>
    <n v="10031"/>
    <s v="Vipps AS"/>
    <m/>
    <m/>
    <m/>
    <m/>
    <x v="0"/>
    <x v="0"/>
    <m/>
    <m/>
    <m/>
    <m/>
    <n v="0"/>
    <s v="Ingen avgiftsbehandling"/>
    <s v="Vipps"/>
    <n v="117.9"/>
    <s v="NOK"/>
    <n v="117.9"/>
    <m/>
    <s v="19325.92"/>
  </r>
  <r>
    <n v="2122"/>
    <n v="2025"/>
    <m/>
    <d v="2025-11-13T00:00:00"/>
    <m/>
    <x v="72"/>
    <x v="72"/>
    <n v="10031"/>
    <s v="Vipps AS"/>
    <m/>
    <m/>
    <m/>
    <m/>
    <x v="0"/>
    <x v="0"/>
    <m/>
    <m/>
    <m/>
    <m/>
    <n v="0"/>
    <s v="Ingen avgiftsbehandling"/>
    <s v="Vipps"/>
    <n v="196.5"/>
    <s v="NOK"/>
    <n v="196.5"/>
    <m/>
    <s v="19522.42"/>
  </r>
  <r>
    <n v="2274"/>
    <n v="2025"/>
    <m/>
    <d v="2025-11-25T00:00:00"/>
    <m/>
    <x v="72"/>
    <x v="72"/>
    <n v="10031"/>
    <s v="Vipps AS"/>
    <m/>
    <m/>
    <m/>
    <m/>
    <x v="0"/>
    <x v="0"/>
    <m/>
    <m/>
    <m/>
    <m/>
    <n v="0"/>
    <s v="Ingen avgiftsbehandling"/>
    <m/>
    <n v="648.45000000000005"/>
    <s v="NOK"/>
    <n v="648.45000000000005"/>
    <m/>
    <s v="20170.87"/>
  </r>
  <r>
    <n v="2274"/>
    <n v="2025"/>
    <m/>
    <d v="2025-11-25T00:00:00"/>
    <m/>
    <x v="72"/>
    <x v="72"/>
    <n v="10031"/>
    <s v="Vipps AS"/>
    <m/>
    <m/>
    <m/>
    <m/>
    <x v="0"/>
    <x v="0"/>
    <m/>
    <m/>
    <m/>
    <m/>
    <n v="0"/>
    <s v="Ingen avgiftsbehandling"/>
    <m/>
    <n v="353.7"/>
    <s v="NOK"/>
    <n v="353.7"/>
    <m/>
    <s v="20524.57"/>
  </r>
  <r>
    <n v="2316"/>
    <n v="2025"/>
    <m/>
    <d v="2025-12-03T00:00:00"/>
    <m/>
    <x v="72"/>
    <x v="72"/>
    <n v="10031"/>
    <s v="Vipps AS"/>
    <m/>
    <m/>
    <m/>
    <m/>
    <x v="0"/>
    <x v="0"/>
    <m/>
    <m/>
    <m/>
    <m/>
    <n v="0"/>
    <s v="Ingen avgiftsbehandling"/>
    <m/>
    <n v="677.92"/>
    <s v="NOK"/>
    <n v="677.92"/>
    <m/>
    <s v="21202.49"/>
  </r>
  <r>
    <n v="2316"/>
    <n v="2025"/>
    <m/>
    <d v="2025-12-05T00:00:00"/>
    <m/>
    <x v="72"/>
    <x v="72"/>
    <m/>
    <m/>
    <n v="20132"/>
    <s v="Tom Ivar Riseth"/>
    <m/>
    <m/>
    <x v="0"/>
    <x v="0"/>
    <m/>
    <m/>
    <m/>
    <m/>
    <n v="0"/>
    <s v="Ingen avgiftsbehandling"/>
    <m/>
    <n v="-2081"/>
    <s v="NOK"/>
    <n v="-2081"/>
    <m/>
    <s v="19121.49"/>
  </r>
  <r>
    <n v="2356"/>
    <n v="2025"/>
    <m/>
    <d v="2025-12-09T00:00:00"/>
    <m/>
    <x v="72"/>
    <x v="72"/>
    <n v="10031"/>
    <s v="Vipps AS"/>
    <m/>
    <m/>
    <m/>
    <m/>
    <x v="0"/>
    <x v="0"/>
    <m/>
    <m/>
    <m/>
    <m/>
    <n v="0"/>
    <s v="Ingen avgiftsbehandling"/>
    <m/>
    <n v="3119.27"/>
    <s v="NOK"/>
    <n v="3119.27"/>
    <m/>
    <s v="22240.76"/>
  </r>
  <r>
    <n v="2356"/>
    <n v="2025"/>
    <m/>
    <d v="2025-12-11T00:00:00"/>
    <m/>
    <x v="72"/>
    <x v="72"/>
    <n v="10031"/>
    <s v="Vipps AS"/>
    <m/>
    <m/>
    <m/>
    <m/>
    <x v="0"/>
    <x v="0"/>
    <m/>
    <m/>
    <m/>
    <m/>
    <n v="0"/>
    <s v="Ingen avgiftsbehandling"/>
    <m/>
    <n v="58.95"/>
    <s v="NOK"/>
    <n v="58.95"/>
    <m/>
    <s v="22299.71"/>
  </r>
  <r>
    <n v="2460"/>
    <n v="2025"/>
    <m/>
    <d v="2025-12-16T00:00:00"/>
    <m/>
    <x v="72"/>
    <x v="72"/>
    <n v="10031"/>
    <s v="Vipps AS"/>
    <m/>
    <m/>
    <m/>
    <m/>
    <x v="0"/>
    <x v="0"/>
    <m/>
    <m/>
    <m/>
    <m/>
    <n v="0"/>
    <s v="Ingen avgiftsbehandling"/>
    <s v="Vipps 1994"/>
    <n v="176.85"/>
    <s v="NOK"/>
    <n v="176.85"/>
    <m/>
    <s v="22476.56"/>
  </r>
  <r>
    <n v="2460"/>
    <n v="2025"/>
    <m/>
    <d v="2025-12-16T00:00:00"/>
    <m/>
    <x v="72"/>
    <x v="72"/>
    <n v="10031"/>
    <s v="Vipps AS"/>
    <m/>
    <m/>
    <m/>
    <m/>
    <x v="0"/>
    <x v="0"/>
    <m/>
    <m/>
    <m/>
    <m/>
    <n v="0"/>
    <s v="Ingen avgiftsbehandling"/>
    <s v="Vipps 1994"/>
    <n v="265.27"/>
    <s v="NOK"/>
    <n v="265.27"/>
    <m/>
    <s v="22741.83"/>
  </r>
  <r>
    <n v="2460"/>
    <n v="2025"/>
    <m/>
    <d v="2025-12-16T00:00:00"/>
    <m/>
    <x v="72"/>
    <x v="72"/>
    <n v="10031"/>
    <s v="Vipps AS"/>
    <m/>
    <m/>
    <m/>
    <m/>
    <x v="0"/>
    <x v="0"/>
    <m/>
    <m/>
    <m/>
    <m/>
    <n v="0"/>
    <s v="Ingen avgiftsbehandling"/>
    <s v="Vipps 1994"/>
    <n v="3183.28"/>
    <s v="NOK"/>
    <n v="3183.28"/>
    <m/>
    <s v="25925.11"/>
  </r>
  <r>
    <n v="2460"/>
    <n v="2025"/>
    <m/>
    <d v="2025-12-17T00:00:00"/>
    <m/>
    <x v="72"/>
    <x v="72"/>
    <n v="10031"/>
    <s v="Vipps AS"/>
    <m/>
    <m/>
    <m/>
    <m/>
    <x v="0"/>
    <x v="0"/>
    <m/>
    <m/>
    <m/>
    <m/>
    <n v="0"/>
    <s v="Ingen avgiftsbehandling"/>
    <s v="Vipps 1994"/>
    <n v="265.27"/>
    <s v="NOK"/>
    <n v="265.27"/>
    <m/>
    <s v="26190.38"/>
  </r>
  <r>
    <n v="2460"/>
    <n v="2025"/>
    <m/>
    <d v="2025-12-18T00:00:00"/>
    <m/>
    <x v="72"/>
    <x v="72"/>
    <n v="10031"/>
    <s v="Vipps AS"/>
    <m/>
    <m/>
    <m/>
    <m/>
    <x v="0"/>
    <x v="0"/>
    <m/>
    <m/>
    <m/>
    <m/>
    <n v="0"/>
    <s v="Ingen avgiftsbehandling"/>
    <s v="Vipps 1994"/>
    <n v="2033.77"/>
    <s v="NOK"/>
    <n v="2033.77"/>
    <m/>
    <s v="28224.15"/>
  </r>
  <r>
    <n v="2475"/>
    <n v="2025"/>
    <s v="Vipps"/>
    <d v="2025-12-23T00:00:00"/>
    <m/>
    <x v="72"/>
    <x v="72"/>
    <n v="10031"/>
    <s v="Vipps AS"/>
    <m/>
    <m/>
    <m/>
    <m/>
    <x v="0"/>
    <x v="0"/>
    <m/>
    <m/>
    <m/>
    <m/>
    <n v="0"/>
    <s v="Ingen avgiftsbehandling"/>
    <s v="Vipps"/>
    <n v="1198.6500000000001"/>
    <s v="NOK"/>
    <n v="1198.6500000000001"/>
    <m/>
    <s v="29422.80"/>
  </r>
  <r>
    <n v="2475"/>
    <n v="2025"/>
    <s v="Vipps"/>
    <d v="2025-12-23T00:00:00"/>
    <m/>
    <x v="72"/>
    <x v="72"/>
    <n v="10031"/>
    <s v="Vipps AS"/>
    <m/>
    <m/>
    <m/>
    <m/>
    <x v="0"/>
    <x v="0"/>
    <m/>
    <m/>
    <m/>
    <m/>
    <n v="0"/>
    <s v="Ingen avgiftsbehandling"/>
    <s v="Vipps"/>
    <n v="943.2"/>
    <s v="NOK"/>
    <n v="943.2"/>
    <m/>
    <s v="30366.00"/>
  </r>
  <r>
    <n v="2475"/>
    <n v="2025"/>
    <s v="Vipps"/>
    <d v="2025-12-23T00:00:00"/>
    <m/>
    <x v="72"/>
    <x v="72"/>
    <n v="10031"/>
    <s v="Vipps AS"/>
    <m/>
    <m/>
    <m/>
    <m/>
    <x v="0"/>
    <x v="0"/>
    <m/>
    <m/>
    <m/>
    <m/>
    <n v="0"/>
    <s v="Ingen avgiftsbehandling"/>
    <s v="Vipps"/>
    <n v="343.87"/>
    <s v="NOK"/>
    <n v="343.87"/>
    <m/>
    <s v="30709.87"/>
  </r>
  <r>
    <n v="2510"/>
    <n v="2025"/>
    <m/>
    <d v="2025-12-29T00:00:00"/>
    <m/>
    <x v="72"/>
    <x v="72"/>
    <m/>
    <m/>
    <n v="20159"/>
    <s v="Stine Laursen"/>
    <m/>
    <m/>
    <x v="0"/>
    <x v="0"/>
    <m/>
    <m/>
    <m/>
    <m/>
    <n v="0"/>
    <s v="Ingen avgiftsbehandling"/>
    <s v="Stine"/>
    <n v="-606.15"/>
    <s v="NOK"/>
    <n v="-606.15"/>
    <m/>
    <s v="30103.72"/>
  </r>
  <r>
    <n v="2510"/>
    <n v="2025"/>
    <m/>
    <d v="2025-12-30T00:00:00"/>
    <m/>
    <x v="72"/>
    <x v="72"/>
    <n v="10031"/>
    <s v="Vipps AS"/>
    <m/>
    <m/>
    <m/>
    <m/>
    <x v="0"/>
    <x v="0"/>
    <m/>
    <m/>
    <m/>
    <m/>
    <n v="0"/>
    <s v="Ingen avgiftsbehandling"/>
    <s v="Vipps"/>
    <n v="58.95"/>
    <s v="NOK"/>
    <n v="58.95"/>
    <m/>
    <s v="30162.67"/>
  </r>
  <r>
    <n v="2510"/>
    <n v="2025"/>
    <m/>
    <d v="2025-12-30T00:00:00"/>
    <m/>
    <x v="72"/>
    <x v="72"/>
    <n v="10031"/>
    <s v="Vipps AS"/>
    <m/>
    <m/>
    <m/>
    <m/>
    <x v="0"/>
    <x v="0"/>
    <m/>
    <m/>
    <m/>
    <m/>
    <n v="0"/>
    <s v="Ingen avgiftsbehandling"/>
    <s v="Vipps"/>
    <n v="1532.7"/>
    <s v="NOK"/>
    <n v="1532.7"/>
    <m/>
    <s v="31695.37"/>
  </r>
  <r>
    <n v="2510"/>
    <n v="2025"/>
    <m/>
    <d v="2025-12-30T00:00:00"/>
    <m/>
    <x v="72"/>
    <x v="72"/>
    <n v="10031"/>
    <s v="Vipps AS"/>
    <m/>
    <m/>
    <m/>
    <m/>
    <x v="0"/>
    <x v="0"/>
    <m/>
    <m/>
    <m/>
    <m/>
    <n v="0"/>
    <s v="Ingen avgiftsbehandling"/>
    <s v="Vipps"/>
    <n v="1650.6"/>
    <s v="NOK"/>
    <n v="1650.6"/>
    <m/>
    <s v="33345.97"/>
  </r>
  <r>
    <n v="2510"/>
    <n v="2025"/>
    <m/>
    <d v="2025-12-30T00:00:00"/>
    <m/>
    <x v="72"/>
    <x v="72"/>
    <n v="10031"/>
    <s v="Vipps AS"/>
    <m/>
    <m/>
    <m/>
    <m/>
    <x v="0"/>
    <x v="0"/>
    <m/>
    <m/>
    <m/>
    <m/>
    <n v="0"/>
    <s v="Ingen avgiftsbehandling"/>
    <s v="Vipps"/>
    <n v="766.35"/>
    <s v="NOK"/>
    <n v="766.35"/>
    <m/>
    <s v="34112.32"/>
  </r>
  <r>
    <m/>
    <m/>
    <m/>
    <d v="2025-01-01T00:00:00"/>
    <m/>
    <x v="73"/>
    <x v="73"/>
    <m/>
    <m/>
    <m/>
    <m/>
    <m/>
    <m/>
    <x v="0"/>
    <x v="0"/>
    <m/>
    <m/>
    <m/>
    <m/>
    <m/>
    <m/>
    <s v="Inngående saldo"/>
    <n v="53287.360000000001"/>
    <m/>
    <m/>
    <m/>
    <s v="53287.36"/>
  </r>
  <r>
    <n v="600"/>
    <n v="2025"/>
    <s v="Berg Hox, gave/spons"/>
    <d v="2025-01-07T00:00:00"/>
    <m/>
    <x v="73"/>
    <x v="73"/>
    <m/>
    <m/>
    <m/>
    <m/>
    <m/>
    <m/>
    <x v="5"/>
    <x v="5"/>
    <m/>
    <m/>
    <m/>
    <m/>
    <n v="0"/>
    <s v="Ingen avgiftsbehandling"/>
    <s v="Berg Hox, gave/spons"/>
    <n v="10000"/>
    <s v="NOK"/>
    <n v="10000"/>
    <m/>
    <s v="63287.36"/>
  </r>
  <r>
    <n v="91"/>
    <n v="2025"/>
    <m/>
    <d v="2025-01-16T00:00:00"/>
    <m/>
    <x v="73"/>
    <x v="73"/>
    <m/>
    <m/>
    <n v="20110"/>
    <s v="Xxl Sport &amp; Villmark AS"/>
    <m/>
    <m/>
    <x v="0"/>
    <x v="0"/>
    <m/>
    <m/>
    <m/>
    <m/>
    <n v="0"/>
    <s v="Ingen avgiftsbehandling"/>
    <m/>
    <n v="-2322"/>
    <s v="NOK"/>
    <n v="-2322"/>
    <m/>
    <s v="60965.36"/>
  </r>
  <r>
    <n v="624"/>
    <n v="2025"/>
    <s v="Rikke Olin"/>
    <d v="2025-01-20T00:00:00"/>
    <m/>
    <x v="73"/>
    <x v="73"/>
    <m/>
    <m/>
    <m/>
    <m/>
    <m/>
    <m/>
    <x v="5"/>
    <x v="5"/>
    <m/>
    <m/>
    <m/>
    <m/>
    <n v="0"/>
    <s v="Ingen avgiftsbehandling"/>
    <s v="Rikke Olin"/>
    <n v="-3022"/>
    <s v="NOK"/>
    <n v="-3022"/>
    <m/>
    <s v="57943.36"/>
  </r>
  <r>
    <n v="66"/>
    <n v="2025"/>
    <m/>
    <d v="2025-01-22T00:00:00"/>
    <m/>
    <x v="73"/>
    <x v="73"/>
    <m/>
    <m/>
    <m/>
    <m/>
    <m/>
    <m/>
    <x v="0"/>
    <x v="0"/>
    <m/>
    <m/>
    <m/>
    <m/>
    <n v="0"/>
    <s v="Ingen avgiftsbehandling"/>
    <s v="Vipps"/>
    <n v="-2800"/>
    <s v="NOK"/>
    <n v="-2800"/>
    <m/>
    <s v="55143.36"/>
  </r>
  <r>
    <n v="601"/>
    <n v="2025"/>
    <n v="1995"/>
    <d v="2025-03-11T00:00:00"/>
    <m/>
    <x v="73"/>
    <x v="73"/>
    <m/>
    <m/>
    <n v="20412"/>
    <s v="Ida Brinch"/>
    <m/>
    <m/>
    <x v="0"/>
    <x v="0"/>
    <m/>
    <m/>
    <m/>
    <m/>
    <n v="0"/>
    <s v="Ingen avgiftsbehandling"/>
    <n v="1995"/>
    <n v="-1282"/>
    <s v="NOK"/>
    <n v="-1282"/>
    <m/>
    <s v="53861.36"/>
  </r>
  <r>
    <n v="601"/>
    <n v="2025"/>
    <n v="1995"/>
    <d v="2025-03-20T00:00:00"/>
    <m/>
    <x v="73"/>
    <x v="73"/>
    <m/>
    <m/>
    <n v="20413"/>
    <s v="Jona Brannsten"/>
    <m/>
    <m/>
    <x v="0"/>
    <x v="0"/>
    <m/>
    <m/>
    <m/>
    <m/>
    <n v="0"/>
    <s v="Ingen avgiftsbehandling"/>
    <n v="1995"/>
    <n v="-9577.73"/>
    <s v="NOK"/>
    <n v="-9577.73"/>
    <m/>
    <s v="44283.63"/>
  </r>
  <r>
    <n v="601"/>
    <n v="2025"/>
    <n v="1995"/>
    <d v="2025-04-07T00:00:00"/>
    <m/>
    <x v="73"/>
    <x v="73"/>
    <m/>
    <m/>
    <n v="20268"/>
    <s v="Jar Isforum AS"/>
    <m/>
    <m/>
    <x v="0"/>
    <x v="0"/>
    <m/>
    <m/>
    <m/>
    <m/>
    <n v="0"/>
    <s v="Ingen avgiftsbehandling"/>
    <n v="1995"/>
    <n v="-2250"/>
    <s v="NOK"/>
    <n v="-2250"/>
    <m/>
    <s v="42033.63"/>
  </r>
  <r>
    <n v="622"/>
    <n v="2025"/>
    <s v="2.pdf"/>
    <d v="2025-04-14T00:00:00"/>
    <m/>
    <x v="73"/>
    <x v="73"/>
    <m/>
    <m/>
    <m/>
    <m/>
    <m/>
    <m/>
    <x v="1"/>
    <x v="1"/>
    <m/>
    <m/>
    <m/>
    <m/>
    <n v="0"/>
    <s v="Ingen avgiftsbehandling"/>
    <s v="2.pdf"/>
    <n v="15405"/>
    <s v="NOK"/>
    <n v="15405"/>
    <m/>
    <s v="57438.63"/>
  </r>
  <r>
    <n v="1258"/>
    <n v="2025"/>
    <s v="1995.pdf"/>
    <d v="2025-05-02T00:00:00"/>
    <m/>
    <x v="73"/>
    <x v="73"/>
    <m/>
    <m/>
    <m/>
    <m/>
    <m/>
    <m/>
    <x v="5"/>
    <x v="5"/>
    <m/>
    <m/>
    <m/>
    <m/>
    <n v="0"/>
    <s v="Ingen avgiftsbehandling"/>
    <s v="1995.pdf"/>
    <n v="-6350"/>
    <s v="NOK"/>
    <n v="-6350"/>
    <m/>
    <s v="51088.63"/>
  </r>
  <r>
    <n v="930"/>
    <n v="2025"/>
    <n v="1995"/>
    <d v="2025-05-16T00:00:00"/>
    <m/>
    <x v="73"/>
    <x v="73"/>
    <m/>
    <m/>
    <m/>
    <m/>
    <m/>
    <m/>
    <x v="0"/>
    <x v="0"/>
    <m/>
    <m/>
    <m/>
    <m/>
    <n v="0"/>
    <s v="Ingen avgiftsbehandling"/>
    <n v="1995"/>
    <n v="-6750"/>
    <s v="NOK"/>
    <n v="-6750"/>
    <m/>
    <s v="44338.63"/>
  </r>
  <r>
    <n v="1217"/>
    <n v="2025"/>
    <n v="1995"/>
    <d v="2025-06-20T00:00:00"/>
    <m/>
    <x v="73"/>
    <x v="73"/>
    <m/>
    <m/>
    <n v="20496"/>
    <s v="Cecilie Paulsen Lund"/>
    <m/>
    <m/>
    <x v="0"/>
    <x v="0"/>
    <m/>
    <m/>
    <m/>
    <m/>
    <n v="0"/>
    <s v="Ingen avgiftsbehandling"/>
    <n v="1995"/>
    <n v="-2093"/>
    <s v="NOK"/>
    <n v="-2093"/>
    <m/>
    <s v="42245.63"/>
  </r>
  <r>
    <n v="1217"/>
    <n v="2025"/>
    <n v="1995"/>
    <d v="2025-06-23T00:00:00"/>
    <m/>
    <x v="73"/>
    <x v="73"/>
    <m/>
    <m/>
    <n v="20227"/>
    <s v="Liam Elserud"/>
    <m/>
    <m/>
    <x v="0"/>
    <x v="0"/>
    <m/>
    <m/>
    <m/>
    <m/>
    <n v="0"/>
    <s v="Ingen avgiftsbehandling"/>
    <n v="1995"/>
    <n v="-345"/>
    <s v="NOK"/>
    <n v="-345"/>
    <m/>
    <s v="41900.63"/>
  </r>
  <r>
    <n v="1258"/>
    <n v="2025"/>
    <s v="1995.pdf"/>
    <d v="2025-06-23T00:00:00"/>
    <m/>
    <x v="73"/>
    <x v="73"/>
    <m/>
    <m/>
    <n v="20285"/>
    <s v="Oscar Willy Danielsen"/>
    <m/>
    <m/>
    <x v="0"/>
    <x v="0"/>
    <m/>
    <m/>
    <m/>
    <m/>
    <n v="0"/>
    <s v="Ingen avgiftsbehandling"/>
    <s v="1995.pdf"/>
    <n v="-345"/>
    <s v="NOK"/>
    <n v="-345"/>
    <m/>
    <s v="41555.63"/>
  </r>
  <r>
    <n v="1602"/>
    <n v="2025"/>
    <s v="Vipps"/>
    <d v="2025-09-10T00:00:00"/>
    <m/>
    <x v="73"/>
    <x v="73"/>
    <n v="10031"/>
    <s v="Vipps AS"/>
    <m/>
    <m/>
    <m/>
    <m/>
    <x v="0"/>
    <x v="0"/>
    <m/>
    <m/>
    <m/>
    <m/>
    <n v="0"/>
    <s v="Ingen avgiftsbehandling"/>
    <s v="Vipps"/>
    <n v="15868.35"/>
    <s v="NOK"/>
    <n v="15868.35"/>
    <m/>
    <s v="57423.98"/>
  </r>
  <r>
    <n v="1602"/>
    <n v="2025"/>
    <s v="Vipps"/>
    <d v="2025-09-10T00:00:00"/>
    <m/>
    <x v="73"/>
    <x v="73"/>
    <n v="10031"/>
    <s v="Vipps AS"/>
    <m/>
    <m/>
    <m/>
    <m/>
    <x v="0"/>
    <x v="0"/>
    <m/>
    <m/>
    <m/>
    <m/>
    <n v="0"/>
    <s v="Ingen avgiftsbehandling"/>
    <s v="Vipps"/>
    <n v="19.649999999999999"/>
    <s v="NOK"/>
    <n v="19.649999999999999"/>
    <m/>
    <s v="57443.63"/>
  </r>
  <r>
    <n v="1818"/>
    <n v="2025"/>
    <m/>
    <d v="2025-10-07T00:00:00"/>
    <m/>
    <x v="73"/>
    <x v="73"/>
    <m/>
    <m/>
    <m/>
    <m/>
    <m/>
    <m/>
    <x v="0"/>
    <x v="0"/>
    <m/>
    <m/>
    <m/>
    <m/>
    <n v="0"/>
    <s v="Ingen avgiftsbehandling"/>
    <m/>
    <n v="-500"/>
    <s v="NOK"/>
    <n v="-500"/>
    <m/>
    <s v="56943.63"/>
  </r>
  <r>
    <n v="1870"/>
    <n v="2025"/>
    <m/>
    <d v="2025-10-07T00:00:00"/>
    <m/>
    <x v="73"/>
    <x v="73"/>
    <n v="10031"/>
    <s v="Vipps AS"/>
    <m/>
    <m/>
    <m/>
    <m/>
    <x v="0"/>
    <x v="0"/>
    <m/>
    <m/>
    <m/>
    <m/>
    <n v="0"/>
    <s v="Ingen avgiftsbehandling"/>
    <m/>
    <n v="8488.7999999999993"/>
    <s v="NOK"/>
    <n v="8488.7999999999993"/>
    <m/>
    <s v="65432.43"/>
  </r>
  <r>
    <n v="1858"/>
    <n v="2025"/>
    <n v="1923"/>
    <d v="2025-10-09T00:00:00"/>
    <m/>
    <x v="73"/>
    <x v="73"/>
    <m/>
    <m/>
    <m/>
    <m/>
    <m/>
    <m/>
    <x v="0"/>
    <x v="0"/>
    <m/>
    <m/>
    <m/>
    <m/>
    <n v="0"/>
    <s v="Ingen avgiftsbehandling"/>
    <n v="1923"/>
    <n v="500"/>
    <s v="NOK"/>
    <n v="500"/>
    <m/>
    <s v="65932.43"/>
  </r>
  <r>
    <n v="2102"/>
    <n v="2025"/>
    <m/>
    <d v="2025-11-06T00:00:00"/>
    <m/>
    <x v="73"/>
    <x v="73"/>
    <m/>
    <m/>
    <m/>
    <m/>
    <m/>
    <m/>
    <x v="0"/>
    <x v="0"/>
    <m/>
    <m/>
    <m/>
    <m/>
    <n v="0"/>
    <s v="Ingen avgiftsbehandling"/>
    <s v="IO"/>
    <n v="-500"/>
    <s v="NOK"/>
    <n v="-500"/>
    <m/>
    <s v="65432.43"/>
  </r>
  <r>
    <n v="2461"/>
    <n v="2025"/>
    <m/>
    <d v="2025-12-17T00:00:00"/>
    <m/>
    <x v="73"/>
    <x v="73"/>
    <n v="10031"/>
    <s v="Vipps AS"/>
    <m/>
    <m/>
    <m/>
    <m/>
    <x v="0"/>
    <x v="0"/>
    <m/>
    <m/>
    <m/>
    <m/>
    <n v="0"/>
    <s v="Ingen avgiftsbehandling"/>
    <s v="Vipps 1995"/>
    <n v="24.56"/>
    <s v="NOK"/>
    <n v="24.56"/>
    <m/>
    <s v="65456.99"/>
  </r>
  <r>
    <n v="2476"/>
    <n v="2025"/>
    <n v="1995"/>
    <d v="2025-12-22T00:00:00"/>
    <m/>
    <x v="73"/>
    <x v="73"/>
    <m/>
    <m/>
    <n v="20496"/>
    <s v="Cecilie Paulsen Lund"/>
    <m/>
    <m/>
    <x v="0"/>
    <x v="0"/>
    <m/>
    <m/>
    <m/>
    <m/>
    <n v="0"/>
    <s v="Ingen avgiftsbehandling"/>
    <n v="1995"/>
    <n v="-4326"/>
    <s v="NOK"/>
    <n v="-4326"/>
    <m/>
    <s v="61130.99"/>
  </r>
  <r>
    <m/>
    <m/>
    <m/>
    <d v="2025-01-01T00:00:00"/>
    <m/>
    <x v="74"/>
    <x v="74"/>
    <m/>
    <m/>
    <m/>
    <m/>
    <m/>
    <m/>
    <x v="0"/>
    <x v="0"/>
    <m/>
    <m/>
    <m/>
    <m/>
    <m/>
    <m/>
    <s v="Inngående saldo"/>
    <n v="20277.259999999998"/>
    <m/>
    <m/>
    <m/>
    <s v="20277.26"/>
  </r>
  <r>
    <n v="87"/>
    <n v="2025"/>
    <m/>
    <d v="2025-01-03T00:00:00"/>
    <m/>
    <x v="74"/>
    <x v="74"/>
    <m/>
    <m/>
    <n v="20260"/>
    <s v="Gunvor Folland"/>
    <m/>
    <m/>
    <x v="0"/>
    <x v="0"/>
    <m/>
    <m/>
    <m/>
    <m/>
    <n v="0"/>
    <s v="Ingen avgiftsbehandling"/>
    <m/>
    <n v="-398"/>
    <s v="NOK"/>
    <n v="-398"/>
    <m/>
    <s v="19879.26"/>
  </r>
  <r>
    <n v="87"/>
    <n v="2025"/>
    <m/>
    <d v="2025-01-03T00:00:00"/>
    <m/>
    <x v="74"/>
    <x v="74"/>
    <m/>
    <m/>
    <n v="20038"/>
    <s v="Stian Sørlie"/>
    <m/>
    <m/>
    <x v="0"/>
    <x v="0"/>
    <m/>
    <m/>
    <m/>
    <m/>
    <n v="0"/>
    <s v="Ingen avgiftsbehandling"/>
    <m/>
    <n v="-19370"/>
    <s v="NOK"/>
    <n v="-19370"/>
    <m/>
    <s v="509.26"/>
  </r>
  <r>
    <n v="801"/>
    <n v="2025"/>
    <s v="Innbetalinger ifm cup"/>
    <d v="2025-01-13T00:00:00"/>
    <m/>
    <x v="74"/>
    <x v="74"/>
    <m/>
    <m/>
    <m/>
    <m/>
    <m/>
    <m/>
    <x v="5"/>
    <x v="5"/>
    <m/>
    <m/>
    <m/>
    <m/>
    <n v="0"/>
    <s v="Ingen avgiftsbehandling"/>
    <s v="Innbetalinger ifm cup"/>
    <n v="3920"/>
    <s v="NOK"/>
    <n v="3920"/>
    <m/>
    <s v="4429.26"/>
  </r>
  <r>
    <n v="71"/>
    <n v="2025"/>
    <m/>
    <d v="2025-01-14T00:00:00"/>
    <m/>
    <x v="74"/>
    <x v="74"/>
    <n v="10031"/>
    <s v="Vipps AS"/>
    <m/>
    <m/>
    <m/>
    <m/>
    <x v="0"/>
    <x v="0"/>
    <m/>
    <m/>
    <m/>
    <m/>
    <n v="0"/>
    <s v="Ingen avgiftsbehandling"/>
    <s v="Vipps"/>
    <n v="4136.32"/>
    <s v="NOK"/>
    <n v="4136.32"/>
    <m/>
    <s v="8565.58"/>
  </r>
  <r>
    <n v="71"/>
    <n v="2025"/>
    <m/>
    <d v="2025-01-15T00:00:00"/>
    <m/>
    <x v="74"/>
    <x v="74"/>
    <n v="10031"/>
    <s v="Vipps AS"/>
    <m/>
    <m/>
    <m/>
    <m/>
    <x v="0"/>
    <x v="0"/>
    <m/>
    <m/>
    <m/>
    <m/>
    <n v="0"/>
    <s v="Ingen avgiftsbehandling"/>
    <s v="Vipps"/>
    <n v="3851.4"/>
    <s v="NOK"/>
    <n v="3851.4"/>
    <m/>
    <s v="12416.98"/>
  </r>
  <r>
    <n v="801"/>
    <n v="2025"/>
    <s v="Innbetalinger ifm cup"/>
    <d v="2025-01-15T00:00:00"/>
    <m/>
    <x v="74"/>
    <x v="74"/>
    <m/>
    <m/>
    <m/>
    <m/>
    <m/>
    <m/>
    <x v="5"/>
    <x v="5"/>
    <m/>
    <m/>
    <m/>
    <m/>
    <n v="0"/>
    <s v="Ingen avgiftsbehandling"/>
    <s v="Innbetalinger ifm cup"/>
    <n v="980"/>
    <s v="NOK"/>
    <n v="980"/>
    <m/>
    <s v="13396.98"/>
  </r>
  <r>
    <n v="801"/>
    <n v="2025"/>
    <s v="Innbetalinger ifm cup"/>
    <d v="2025-01-16T00:00:00"/>
    <m/>
    <x v="74"/>
    <x v="74"/>
    <m/>
    <m/>
    <m/>
    <m/>
    <m/>
    <m/>
    <x v="5"/>
    <x v="5"/>
    <m/>
    <m/>
    <m/>
    <m/>
    <n v="0"/>
    <s v="Ingen avgiftsbehandling"/>
    <s v="Innbetalinger ifm cup"/>
    <n v="980"/>
    <s v="NOK"/>
    <n v="980"/>
    <m/>
    <s v="14376.98"/>
  </r>
  <r>
    <n v="654"/>
    <n v="2025"/>
    <s v="Vipps"/>
    <d v="2025-04-02T00:00:00"/>
    <m/>
    <x v="74"/>
    <x v="74"/>
    <n v="10031"/>
    <s v="Vipps AS"/>
    <m/>
    <m/>
    <m/>
    <m/>
    <x v="0"/>
    <x v="0"/>
    <m/>
    <m/>
    <m/>
    <m/>
    <n v="0"/>
    <s v="Ingen avgiftsbehandling"/>
    <s v="Vipps"/>
    <n v="5.89"/>
    <s v="NOK"/>
    <n v="5.89"/>
    <m/>
    <s v="14382.87"/>
  </r>
  <r>
    <n v="671"/>
    <n v="2025"/>
    <n v="1996"/>
    <d v="2025-04-02T00:00:00"/>
    <m/>
    <x v="74"/>
    <x v="74"/>
    <m/>
    <m/>
    <n v="20428"/>
    <s v="Lørenskog Ishockeyklubb Ail"/>
    <m/>
    <m/>
    <x v="0"/>
    <x v="0"/>
    <m/>
    <m/>
    <m/>
    <m/>
    <n v="0"/>
    <s v="Ingen avgiftsbehandling"/>
    <n v="1996"/>
    <n v="-6000"/>
    <s v="NOK"/>
    <n v="-6000"/>
    <m/>
    <s v="8382.87"/>
  </r>
  <r>
    <n v="654"/>
    <n v="2025"/>
    <s v="Vipps"/>
    <d v="2025-04-09T00:00:00"/>
    <m/>
    <x v="74"/>
    <x v="74"/>
    <n v="10031"/>
    <s v="Vipps AS"/>
    <m/>
    <m/>
    <m/>
    <m/>
    <x v="0"/>
    <x v="0"/>
    <m/>
    <m/>
    <m/>
    <m/>
    <n v="0"/>
    <s v="Ingen avgiftsbehandling"/>
    <s v="Vipps"/>
    <n v="786"/>
    <s v="NOK"/>
    <n v="786"/>
    <m/>
    <s v="9168.87"/>
  </r>
  <r>
    <n v="671"/>
    <n v="2025"/>
    <n v="1996"/>
    <d v="2025-04-09T00:00:00"/>
    <m/>
    <x v="74"/>
    <x v="74"/>
    <m/>
    <m/>
    <n v="20352"/>
    <s v="Frisk Asker hockey"/>
    <m/>
    <m/>
    <x v="0"/>
    <x v="0"/>
    <m/>
    <m/>
    <m/>
    <m/>
    <n v="0"/>
    <s v="Ingen avgiftsbehandling"/>
    <n v="1996"/>
    <n v="-8800"/>
    <s v="NOK"/>
    <n v="-8800"/>
    <m/>
    <s v="368.87"/>
  </r>
  <r>
    <n v="654"/>
    <n v="2025"/>
    <s v="Vipps"/>
    <d v="2025-04-10T00:00:00"/>
    <m/>
    <x v="74"/>
    <x v="74"/>
    <n v="10031"/>
    <s v="Vipps AS"/>
    <m/>
    <m/>
    <m/>
    <m/>
    <x v="0"/>
    <x v="0"/>
    <m/>
    <m/>
    <m/>
    <m/>
    <n v="0"/>
    <s v="Ingen avgiftsbehandling"/>
    <s v="Vipps"/>
    <n v="2358"/>
    <s v="NOK"/>
    <n v="2358"/>
    <m/>
    <s v="2726.87"/>
  </r>
  <r>
    <n v="671"/>
    <n v="2025"/>
    <n v="1996"/>
    <d v="2025-04-15T00:00:00"/>
    <m/>
    <x v="74"/>
    <x v="74"/>
    <m/>
    <m/>
    <n v="20441"/>
    <s v="Skedsmo hockey team 2015"/>
    <m/>
    <m/>
    <x v="0"/>
    <x v="0"/>
    <m/>
    <m/>
    <m/>
    <m/>
    <n v="0"/>
    <s v="Ingen avgiftsbehandling"/>
    <n v="1996"/>
    <n v="-2000"/>
    <s v="NOK"/>
    <n v="-2000"/>
    <m/>
    <s v="726.87"/>
  </r>
  <r>
    <n v="654"/>
    <n v="2025"/>
    <s v="Vipps"/>
    <d v="2025-04-16T00:00:00"/>
    <m/>
    <x v="74"/>
    <x v="74"/>
    <n v="10031"/>
    <s v="Vipps AS"/>
    <m/>
    <m/>
    <m/>
    <m/>
    <x v="0"/>
    <x v="0"/>
    <m/>
    <m/>
    <m/>
    <m/>
    <n v="0"/>
    <s v="Ingen avgiftsbehandling"/>
    <s v="Vipps"/>
    <n v="196.5"/>
    <s v="NOK"/>
    <n v="196.5"/>
    <m/>
    <s v="923.37"/>
  </r>
  <r>
    <n v="654"/>
    <n v="2025"/>
    <s v="Vipps"/>
    <d v="2025-04-23T00:00:00"/>
    <m/>
    <x v="74"/>
    <x v="74"/>
    <n v="10031"/>
    <s v="Vipps AS"/>
    <m/>
    <m/>
    <m/>
    <m/>
    <x v="0"/>
    <x v="0"/>
    <m/>
    <m/>
    <m/>
    <m/>
    <n v="0"/>
    <s v="Ingen avgiftsbehandling"/>
    <s v="Vipps"/>
    <n v="196.5"/>
    <s v="NOK"/>
    <n v="196.5"/>
    <m/>
    <s v="1119.87"/>
  </r>
  <r>
    <n v="931"/>
    <n v="2025"/>
    <n v="1996"/>
    <d v="2025-04-28T00:00:00"/>
    <m/>
    <x v="74"/>
    <x v="74"/>
    <n v="10031"/>
    <s v="Vipps AS"/>
    <m/>
    <m/>
    <m/>
    <m/>
    <x v="0"/>
    <x v="0"/>
    <m/>
    <m/>
    <m/>
    <m/>
    <n v="0"/>
    <s v="Ingen avgiftsbehandling"/>
    <n v="1996"/>
    <n v="196.5"/>
    <s v="NOK"/>
    <n v="196.5"/>
    <m/>
    <s v="1316.37"/>
  </r>
  <r>
    <n v="931"/>
    <n v="2025"/>
    <n v="1996"/>
    <d v="2025-04-29T00:00:00"/>
    <m/>
    <x v="74"/>
    <x v="74"/>
    <n v="10031"/>
    <s v="Vipps AS"/>
    <m/>
    <m/>
    <m/>
    <m/>
    <x v="0"/>
    <x v="0"/>
    <m/>
    <m/>
    <m/>
    <m/>
    <n v="0"/>
    <s v="Ingen avgiftsbehandling"/>
    <n v="1996"/>
    <n v="196.5"/>
    <s v="NOK"/>
    <n v="196.5"/>
    <m/>
    <s v="1512.87"/>
  </r>
  <r>
    <n v="931"/>
    <n v="2025"/>
    <n v="1996"/>
    <d v="2025-05-21T00:00:00"/>
    <m/>
    <x v="74"/>
    <x v="74"/>
    <n v="10031"/>
    <s v="Vipps AS"/>
    <m/>
    <m/>
    <m/>
    <m/>
    <x v="0"/>
    <x v="0"/>
    <m/>
    <m/>
    <m/>
    <m/>
    <n v="0"/>
    <s v="Ingen avgiftsbehandling"/>
    <n v="1996"/>
    <n v="4214.8999999999996"/>
    <s v="NOK"/>
    <n v="4214.8999999999996"/>
    <m/>
    <s v="5727.77"/>
  </r>
  <r>
    <n v="931"/>
    <n v="2025"/>
    <n v="1996"/>
    <d v="2025-05-21T00:00:00"/>
    <m/>
    <x v="74"/>
    <x v="74"/>
    <n v="10031"/>
    <s v="Vipps AS"/>
    <m/>
    <m/>
    <m/>
    <m/>
    <x v="0"/>
    <x v="0"/>
    <m/>
    <m/>
    <m/>
    <m/>
    <n v="0"/>
    <s v="Ingen avgiftsbehandling"/>
    <n v="1996"/>
    <n v="1678.1"/>
    <s v="NOK"/>
    <n v="1678.1"/>
    <m/>
    <s v="7405.87"/>
  </r>
  <r>
    <n v="931"/>
    <n v="2025"/>
    <n v="1996"/>
    <d v="2025-05-22T00:00:00"/>
    <m/>
    <x v="74"/>
    <x v="74"/>
    <n v="10031"/>
    <s v="Vipps AS"/>
    <m/>
    <m/>
    <m/>
    <m/>
    <x v="0"/>
    <x v="0"/>
    <m/>
    <m/>
    <m/>
    <m/>
    <n v="0"/>
    <s v="Ingen avgiftsbehandling"/>
    <n v="1996"/>
    <n v="842.98"/>
    <s v="NOK"/>
    <n v="842.98"/>
    <m/>
    <s v="8248.85"/>
  </r>
  <r>
    <n v="1185"/>
    <n v="2025"/>
    <s v="Vipps"/>
    <d v="2025-05-27T00:00:00"/>
    <m/>
    <x v="74"/>
    <x v="74"/>
    <n v="10031"/>
    <s v="Vipps AS"/>
    <m/>
    <m/>
    <m/>
    <m/>
    <x v="0"/>
    <x v="0"/>
    <m/>
    <m/>
    <m/>
    <m/>
    <n v="0"/>
    <s v="Ingen avgiftsbehandling"/>
    <s v="Vipps"/>
    <n v="842.98"/>
    <s v="NOK"/>
    <n v="842.98"/>
    <m/>
    <s v="9091.83"/>
  </r>
  <r>
    <n v="1185"/>
    <n v="2025"/>
    <s v="Vipps"/>
    <d v="2025-05-28T00:00:00"/>
    <m/>
    <x v="74"/>
    <x v="74"/>
    <n v="10031"/>
    <s v="Vipps AS"/>
    <m/>
    <m/>
    <m/>
    <m/>
    <x v="0"/>
    <x v="0"/>
    <m/>
    <m/>
    <m/>
    <m/>
    <n v="0"/>
    <s v="Ingen avgiftsbehandling"/>
    <s v="Vipps"/>
    <n v="842.98"/>
    <s v="NOK"/>
    <n v="842.98"/>
    <m/>
    <s v="9934.81"/>
  </r>
  <r>
    <n v="1185"/>
    <n v="2025"/>
    <s v="Vipps"/>
    <d v="2025-06-04T00:00:00"/>
    <m/>
    <x v="74"/>
    <x v="74"/>
    <n v="10031"/>
    <s v="Vipps AS"/>
    <m/>
    <m/>
    <m/>
    <m/>
    <x v="0"/>
    <x v="0"/>
    <m/>
    <m/>
    <m/>
    <m/>
    <n v="0"/>
    <s v="Ingen avgiftsbehandling"/>
    <s v="Vipps"/>
    <n v="842.98"/>
    <s v="NOK"/>
    <n v="842.98"/>
    <m/>
    <s v="10777.79"/>
  </r>
  <r>
    <n v="1185"/>
    <n v="2025"/>
    <s v="Vipps"/>
    <d v="2025-06-05T00:00:00"/>
    <m/>
    <x v="74"/>
    <x v="74"/>
    <n v="10031"/>
    <s v="Vipps AS"/>
    <m/>
    <m/>
    <m/>
    <m/>
    <x v="0"/>
    <x v="0"/>
    <m/>
    <m/>
    <m/>
    <m/>
    <n v="0"/>
    <s v="Ingen avgiftsbehandling"/>
    <s v="Vipps"/>
    <n v="842.98"/>
    <s v="NOK"/>
    <n v="842.98"/>
    <m/>
    <s v="11620.77"/>
  </r>
  <r>
    <n v="1157"/>
    <n v="2025"/>
    <s v="Kontorregulering"/>
    <d v="2025-06-30T00:00:00"/>
    <m/>
    <x v="74"/>
    <x v="74"/>
    <m/>
    <m/>
    <m/>
    <m/>
    <m/>
    <m/>
    <x v="0"/>
    <x v="0"/>
    <m/>
    <m/>
    <m/>
    <m/>
    <n v="0"/>
    <s v="Ingen avgiftsbehandling"/>
    <s v="Kontorregulering"/>
    <n v="-10777.79"/>
    <s v="NOK"/>
    <n v="-10777.79"/>
    <m/>
    <s v="842.98"/>
  </r>
  <r>
    <n v="1405"/>
    <n v="2025"/>
    <s v="f1e23ec3-4a64-4c77-ae1c-0d5be02ebb3a.pdf"/>
    <d v="2025-08-20T00:00:00"/>
    <m/>
    <x v="74"/>
    <x v="74"/>
    <m/>
    <m/>
    <m/>
    <m/>
    <m/>
    <m/>
    <x v="5"/>
    <x v="5"/>
    <m/>
    <m/>
    <m/>
    <m/>
    <n v="0"/>
    <s v="Ingen avgiftsbehandling"/>
    <s v="f1e23ec3-4a64-4c77-ae1c-0d5be02ebb3a.pdf"/>
    <n v="214"/>
    <s v="NOK"/>
    <n v="214"/>
    <m/>
    <s v="1056.98"/>
  </r>
  <r>
    <n v="1405"/>
    <n v="2025"/>
    <s v="f1e23ec3-4a64-4c77-ae1c-0d5be02ebb3a.pdf"/>
    <d v="2025-08-22T00:00:00"/>
    <m/>
    <x v="74"/>
    <x v="74"/>
    <n v="10031"/>
    <s v="Vipps AS"/>
    <m/>
    <m/>
    <m/>
    <m/>
    <x v="0"/>
    <x v="0"/>
    <m/>
    <m/>
    <m/>
    <m/>
    <n v="0"/>
    <s v="Ingen avgiftsbehandling"/>
    <s v="f1e23ec3-4a64-4c77-ae1c-0d5be02ebb3a.pdf"/>
    <n v="10001.85"/>
    <s v="NOK"/>
    <n v="10001.85"/>
    <m/>
    <s v="11058.83"/>
  </r>
  <r>
    <n v="1479"/>
    <n v="2025"/>
    <n v="1996"/>
    <d v="2025-08-25T00:00:00"/>
    <m/>
    <x v="74"/>
    <x v="74"/>
    <n v="10031"/>
    <s v="Vipps AS"/>
    <m/>
    <m/>
    <m/>
    <m/>
    <x v="0"/>
    <x v="0"/>
    <m/>
    <m/>
    <m/>
    <m/>
    <n v="0"/>
    <s v="Ingen avgiftsbehandling"/>
    <n v="1996"/>
    <n v="491.25"/>
    <s v="NOK"/>
    <n v="491.25"/>
    <m/>
    <s v="11550.08"/>
  </r>
  <r>
    <n v="1479"/>
    <n v="2025"/>
    <n v="1996"/>
    <d v="2025-08-26T00:00:00"/>
    <m/>
    <x v="74"/>
    <x v="74"/>
    <m/>
    <m/>
    <n v="20521"/>
    <s v="Arne Magnus Alhaug"/>
    <m/>
    <m/>
    <x v="0"/>
    <x v="0"/>
    <m/>
    <m/>
    <m/>
    <m/>
    <n v="0"/>
    <s v="Ingen avgiftsbehandling"/>
    <n v="1996"/>
    <n v="-500"/>
    <s v="NOK"/>
    <n v="-500"/>
    <m/>
    <s v="11050.08"/>
  </r>
  <r>
    <n v="1479"/>
    <n v="2025"/>
    <n v="1996"/>
    <d v="2025-08-26T00:00:00"/>
    <m/>
    <x v="74"/>
    <x v="74"/>
    <n v="10031"/>
    <s v="Vipps AS"/>
    <m/>
    <m/>
    <m/>
    <m/>
    <x v="0"/>
    <x v="0"/>
    <m/>
    <m/>
    <m/>
    <m/>
    <n v="0"/>
    <s v="Ingen avgiftsbehandling"/>
    <n v="1996"/>
    <n v="491.25"/>
    <s v="NOK"/>
    <n v="491.25"/>
    <m/>
    <s v="11541.33"/>
  </r>
  <r>
    <n v="1479"/>
    <n v="2025"/>
    <n v="1996"/>
    <d v="2025-08-26T00:00:00"/>
    <m/>
    <x v="74"/>
    <x v="74"/>
    <n v="10031"/>
    <s v="Vipps AS"/>
    <m/>
    <m/>
    <m/>
    <m/>
    <x v="0"/>
    <x v="0"/>
    <m/>
    <m/>
    <m/>
    <m/>
    <n v="0"/>
    <s v="Ingen avgiftsbehandling"/>
    <n v="1996"/>
    <n v="491.25"/>
    <s v="NOK"/>
    <n v="491.25"/>
    <m/>
    <s v="12032.58"/>
  </r>
  <r>
    <n v="1479"/>
    <n v="2025"/>
    <n v="1996"/>
    <d v="2025-08-28T00:00:00"/>
    <m/>
    <x v="74"/>
    <x v="74"/>
    <n v="10031"/>
    <s v="Vipps AS"/>
    <m/>
    <m/>
    <m/>
    <m/>
    <x v="0"/>
    <x v="0"/>
    <m/>
    <m/>
    <m/>
    <m/>
    <n v="0"/>
    <s v="Ingen avgiftsbehandling"/>
    <n v="1996"/>
    <n v="117.9"/>
    <s v="NOK"/>
    <n v="117.9"/>
    <m/>
    <s v="12150.48"/>
  </r>
  <r>
    <n v="1566"/>
    <n v="2025"/>
    <s v="Spond"/>
    <d v="2025-09-03T00:00:00"/>
    <m/>
    <x v="74"/>
    <x v="74"/>
    <m/>
    <m/>
    <m/>
    <m/>
    <m/>
    <m/>
    <x v="5"/>
    <x v="5"/>
    <m/>
    <m/>
    <m/>
    <m/>
    <n v="0"/>
    <s v="Ingen avgiftsbehandling"/>
    <s v="Spond"/>
    <n v="14196"/>
    <s v="NOK"/>
    <n v="14196"/>
    <m/>
    <s v="26346.48"/>
  </r>
  <r>
    <n v="2135"/>
    <n v="2025"/>
    <m/>
    <d v="2025-11-07T00:00:00"/>
    <m/>
    <x v="74"/>
    <x v="74"/>
    <n v="10031"/>
    <s v="Vipps AS"/>
    <m/>
    <m/>
    <m/>
    <m/>
    <x v="0"/>
    <x v="0"/>
    <m/>
    <m/>
    <m/>
    <m/>
    <n v="0"/>
    <s v="Ingen avgiftsbehandling"/>
    <m/>
    <n v="1061.0999999999999"/>
    <s v="NOK"/>
    <n v="1061.0999999999999"/>
    <m/>
    <s v="27407.58"/>
  </r>
  <r>
    <n v="2135"/>
    <n v="2025"/>
    <m/>
    <d v="2025-11-13T00:00:00"/>
    <m/>
    <x v="74"/>
    <x v="74"/>
    <n v="10031"/>
    <s v="Vipps AS"/>
    <m/>
    <m/>
    <m/>
    <m/>
    <x v="0"/>
    <x v="0"/>
    <m/>
    <m/>
    <m/>
    <m/>
    <n v="0"/>
    <s v="Ingen avgiftsbehandling"/>
    <m/>
    <n v="884.25"/>
    <s v="NOK"/>
    <n v="884.25"/>
    <m/>
    <s v="28291.83"/>
  </r>
  <r>
    <n v="2335"/>
    <n v="2025"/>
    <s v="Metrics.pdf"/>
    <d v="2025-11-17T00:00:00"/>
    <m/>
    <x v="74"/>
    <x v="74"/>
    <m/>
    <m/>
    <m/>
    <m/>
    <m/>
    <m/>
    <x v="5"/>
    <x v="5"/>
    <m/>
    <m/>
    <m/>
    <m/>
    <n v="0"/>
    <s v="Ingen avgiftsbehandling"/>
    <s v="Metrics.pdf"/>
    <n v="1000"/>
    <s v="NOK"/>
    <n v="1000"/>
    <m/>
    <s v="29291.83"/>
  </r>
  <r>
    <n v="2193"/>
    <n v="2025"/>
    <m/>
    <d v="2025-11-18T00:00:00"/>
    <m/>
    <x v="74"/>
    <x v="74"/>
    <n v="10031"/>
    <s v="Vipps AS"/>
    <m/>
    <m/>
    <m/>
    <m/>
    <x v="0"/>
    <x v="0"/>
    <m/>
    <m/>
    <m/>
    <m/>
    <n v="0"/>
    <s v="Ingen avgiftsbehandling"/>
    <m/>
    <n v="5447.89"/>
    <s v="NOK"/>
    <n v="5447.89"/>
    <m/>
    <s v="34739.72"/>
  </r>
  <r>
    <n v="2193"/>
    <n v="2025"/>
    <m/>
    <d v="2025-11-19T00:00:00"/>
    <m/>
    <x v="74"/>
    <x v="74"/>
    <n v="10031"/>
    <s v="Vipps AS"/>
    <m/>
    <m/>
    <m/>
    <m/>
    <x v="0"/>
    <x v="0"/>
    <m/>
    <m/>
    <m/>
    <m/>
    <n v="0"/>
    <s v="Ingen avgiftsbehandling"/>
    <m/>
    <n v="884.25"/>
    <s v="NOK"/>
    <n v="884.25"/>
    <m/>
    <s v="35623.97"/>
  </r>
  <r>
    <n v="2193"/>
    <n v="2025"/>
    <m/>
    <d v="2025-11-21T00:00:00"/>
    <m/>
    <x v="74"/>
    <x v="74"/>
    <n v="10031"/>
    <s v="Vipps AS"/>
    <m/>
    <m/>
    <m/>
    <m/>
    <x v="0"/>
    <x v="0"/>
    <m/>
    <m/>
    <m/>
    <m/>
    <n v="0"/>
    <s v="Ingen avgiftsbehandling"/>
    <m/>
    <n v="58.95"/>
    <s v="NOK"/>
    <n v="58.95"/>
    <m/>
    <s v="35682.92"/>
  </r>
  <r>
    <n v="2274"/>
    <n v="2025"/>
    <m/>
    <d v="2025-11-25T00:00:00"/>
    <m/>
    <x v="74"/>
    <x v="74"/>
    <n v="10031"/>
    <s v="Vipps AS"/>
    <m/>
    <m/>
    <m/>
    <m/>
    <x v="0"/>
    <x v="0"/>
    <m/>
    <m/>
    <m/>
    <m/>
    <n v="0"/>
    <s v="Ingen avgiftsbehandling"/>
    <m/>
    <n v="795.8"/>
    <s v="NOK"/>
    <n v="795.8"/>
    <m/>
    <s v="36478.72"/>
  </r>
  <r>
    <n v="2274"/>
    <n v="2025"/>
    <m/>
    <d v="2025-11-27T00:00:00"/>
    <m/>
    <x v="74"/>
    <x v="74"/>
    <n v="10031"/>
    <s v="Vipps AS"/>
    <m/>
    <m/>
    <m/>
    <m/>
    <x v="0"/>
    <x v="0"/>
    <m/>
    <m/>
    <m/>
    <m/>
    <n v="0"/>
    <s v="Ingen avgiftsbehandling"/>
    <m/>
    <n v="1129.8699999999999"/>
    <s v="NOK"/>
    <n v="1129.8699999999999"/>
    <m/>
    <s v="37608.59"/>
  </r>
  <r>
    <n v="2274"/>
    <n v="2025"/>
    <m/>
    <d v="2025-11-28T00:00:00"/>
    <m/>
    <x v="74"/>
    <x v="74"/>
    <n v="10031"/>
    <s v="Vipps AS"/>
    <m/>
    <m/>
    <m/>
    <m/>
    <x v="0"/>
    <x v="0"/>
    <m/>
    <m/>
    <m/>
    <m/>
    <n v="0"/>
    <s v="Ingen avgiftsbehandling"/>
    <m/>
    <n v="1483.57"/>
    <s v="NOK"/>
    <n v="1483.57"/>
    <m/>
    <s v="39092.16"/>
  </r>
  <r>
    <n v="2274"/>
    <n v="2025"/>
    <m/>
    <d v="2025-12-01T00:00:00"/>
    <m/>
    <x v="74"/>
    <x v="74"/>
    <n v="10031"/>
    <s v="Vipps AS"/>
    <m/>
    <m/>
    <m/>
    <m/>
    <x v="0"/>
    <x v="0"/>
    <m/>
    <m/>
    <m/>
    <m/>
    <n v="0"/>
    <s v="Ingen avgiftsbehandling"/>
    <m/>
    <n v="1375.5"/>
    <s v="NOK"/>
    <n v="1375.5"/>
    <m/>
    <s v="40467.66"/>
  </r>
  <r>
    <n v="2316"/>
    <n v="2025"/>
    <m/>
    <d v="2025-12-05T00:00:00"/>
    <m/>
    <x v="74"/>
    <x v="74"/>
    <n v="10031"/>
    <s v="Vipps AS"/>
    <m/>
    <m/>
    <m/>
    <m/>
    <x v="0"/>
    <x v="0"/>
    <m/>
    <m/>
    <m/>
    <m/>
    <n v="0"/>
    <s v="Ingen avgiftsbehandling"/>
    <m/>
    <n v="1277.25"/>
    <s v="NOK"/>
    <n v="1277.25"/>
    <m/>
    <s v="41744.91"/>
  </r>
  <r>
    <n v="2356"/>
    <n v="2025"/>
    <m/>
    <d v="2025-12-08T00:00:00"/>
    <m/>
    <x v="74"/>
    <x v="74"/>
    <n v="10031"/>
    <s v="Vipps AS"/>
    <m/>
    <m/>
    <m/>
    <m/>
    <x v="0"/>
    <x v="0"/>
    <m/>
    <m/>
    <m/>
    <m/>
    <n v="0"/>
    <s v="Ingen avgiftsbehandling"/>
    <m/>
    <n v="2102.54"/>
    <s v="NOK"/>
    <n v="2102.54"/>
    <m/>
    <s v="43847.45"/>
  </r>
  <r>
    <n v="2356"/>
    <n v="2025"/>
    <m/>
    <d v="2025-12-09T00:00:00"/>
    <m/>
    <x v="74"/>
    <x v="74"/>
    <n v="10031"/>
    <s v="Vipps AS"/>
    <m/>
    <m/>
    <m/>
    <m/>
    <x v="0"/>
    <x v="0"/>
    <m/>
    <m/>
    <m/>
    <m/>
    <n v="0"/>
    <s v="Ingen avgiftsbehandling"/>
    <m/>
    <n v="3713.84"/>
    <s v="NOK"/>
    <n v="3713.84"/>
    <m/>
    <s v="47561.29"/>
  </r>
  <r>
    <n v="2356"/>
    <n v="2025"/>
    <m/>
    <d v="2025-12-10T00:00:00"/>
    <m/>
    <x v="74"/>
    <x v="74"/>
    <n v="10031"/>
    <s v="Vipps AS"/>
    <m/>
    <m/>
    <m/>
    <m/>
    <x v="0"/>
    <x v="0"/>
    <m/>
    <m/>
    <m/>
    <m/>
    <n v="0"/>
    <s v="Ingen avgiftsbehandling"/>
    <m/>
    <n v="943.2"/>
    <s v="NOK"/>
    <n v="943.2"/>
    <m/>
    <s v="48504.49"/>
  </r>
  <r>
    <n v="2356"/>
    <n v="2025"/>
    <m/>
    <d v="2025-12-11T00:00:00"/>
    <m/>
    <x v="74"/>
    <x v="74"/>
    <n v="10031"/>
    <s v="Vipps AS"/>
    <m/>
    <m/>
    <m/>
    <m/>
    <x v="0"/>
    <x v="0"/>
    <m/>
    <m/>
    <m/>
    <m/>
    <n v="0"/>
    <s v="Ingen avgiftsbehandling"/>
    <m/>
    <n v="884.25"/>
    <s v="NOK"/>
    <n v="884.25"/>
    <m/>
    <s v="49388.74"/>
  </r>
  <r>
    <n v="2356"/>
    <n v="2025"/>
    <m/>
    <d v="2025-12-12T00:00:00"/>
    <m/>
    <x v="74"/>
    <x v="74"/>
    <n v="10031"/>
    <s v="Vipps AS"/>
    <m/>
    <m/>
    <m/>
    <m/>
    <x v="0"/>
    <x v="0"/>
    <m/>
    <m/>
    <m/>
    <m/>
    <n v="0"/>
    <s v="Ingen avgiftsbehandling"/>
    <m/>
    <n v="687.75"/>
    <s v="NOK"/>
    <n v="687.75"/>
    <m/>
    <s v="50076.49"/>
  </r>
  <r>
    <n v="2462"/>
    <n v="2025"/>
    <m/>
    <d v="2025-12-16T00:00:00"/>
    <m/>
    <x v="74"/>
    <x v="74"/>
    <n v="10031"/>
    <s v="Vipps AS"/>
    <m/>
    <m/>
    <m/>
    <m/>
    <x v="0"/>
    <x v="0"/>
    <m/>
    <m/>
    <m/>
    <m/>
    <n v="0"/>
    <s v="Ingen avgiftsbehandling"/>
    <s v="Vipps 1996"/>
    <n v="1788.07"/>
    <s v="NOK"/>
    <n v="1788.07"/>
    <m/>
    <s v="51864.56"/>
  </r>
  <r>
    <n v="2462"/>
    <n v="2025"/>
    <m/>
    <d v="2025-12-16T00:00:00"/>
    <m/>
    <x v="74"/>
    <x v="74"/>
    <n v="10031"/>
    <s v="Vipps AS"/>
    <m/>
    <m/>
    <m/>
    <m/>
    <x v="0"/>
    <x v="0"/>
    <m/>
    <m/>
    <m/>
    <m/>
    <n v="0"/>
    <s v="Ingen avgiftsbehandling"/>
    <s v="Vipps 1996"/>
    <n v="1886.4"/>
    <s v="NOK"/>
    <n v="1886.4"/>
    <m/>
    <s v="53750.96"/>
  </r>
  <r>
    <n v="2462"/>
    <n v="2025"/>
    <m/>
    <d v="2025-12-19T00:00:00"/>
    <m/>
    <x v="74"/>
    <x v="74"/>
    <n v="10031"/>
    <s v="Vipps AS"/>
    <m/>
    <m/>
    <m/>
    <m/>
    <x v="0"/>
    <x v="0"/>
    <m/>
    <m/>
    <m/>
    <m/>
    <n v="0"/>
    <s v="Ingen avgiftsbehandling"/>
    <s v="Vipps 1996"/>
    <n v="2299.04"/>
    <s v="NOK"/>
    <n v="2299.04"/>
    <m/>
    <s v="56050.00"/>
  </r>
  <r>
    <n v="2477"/>
    <n v="2025"/>
    <n v="1996"/>
    <d v="2025-12-28T00:00:00"/>
    <m/>
    <x v="74"/>
    <x v="74"/>
    <n v="10031"/>
    <s v="Vipps AS"/>
    <m/>
    <m/>
    <m/>
    <m/>
    <x v="0"/>
    <x v="0"/>
    <m/>
    <m/>
    <m/>
    <m/>
    <n v="0"/>
    <s v="Ingen avgiftsbehandling"/>
    <n v="1996"/>
    <n v="58.95"/>
    <s v="NOK"/>
    <n v="58.95"/>
    <m/>
    <s v="56108.95"/>
  </r>
  <r>
    <n v="33"/>
    <n v="2026"/>
    <m/>
    <d v="2025-12-29T00:00:00"/>
    <m/>
    <x v="74"/>
    <x v="74"/>
    <m/>
    <m/>
    <n v="20260"/>
    <s v="Gunvor Folland"/>
    <m/>
    <m/>
    <x v="0"/>
    <x v="0"/>
    <m/>
    <m/>
    <m/>
    <m/>
    <n v="0"/>
    <s v="Ingen avgiftsbehandling"/>
    <s v="Gunvor"/>
    <n v="-3728"/>
    <s v="NOK"/>
    <n v="-3728"/>
    <m/>
    <s v="52380.95"/>
  </r>
  <r>
    <n v="33"/>
    <n v="2026"/>
    <m/>
    <d v="2025-12-31T00:00:00"/>
    <m/>
    <x v="74"/>
    <x v="74"/>
    <m/>
    <m/>
    <n v="20257"/>
    <s v="Nordkak AS"/>
    <m/>
    <m/>
    <x v="0"/>
    <x v="0"/>
    <m/>
    <m/>
    <m/>
    <m/>
    <n v="0"/>
    <s v="Ingen avgiftsbehandling"/>
    <s v="Nordkak"/>
    <n v="-11400"/>
    <s v="NOK"/>
    <n v="-11400"/>
    <m/>
    <s v="40980.95"/>
  </r>
  <r>
    <m/>
    <m/>
    <m/>
    <d v="2025-01-01T00:00:00"/>
    <m/>
    <x v="75"/>
    <x v="75"/>
    <m/>
    <m/>
    <m/>
    <m/>
    <m/>
    <m/>
    <x v="0"/>
    <x v="0"/>
    <m/>
    <m/>
    <m/>
    <m/>
    <m/>
    <m/>
    <s v="Inngående saldo"/>
    <n v="11413"/>
    <m/>
    <m/>
    <m/>
    <s v="11413.00"/>
  </r>
  <r>
    <n v="71"/>
    <n v="2025"/>
    <m/>
    <d v="2025-01-23T00:00:00"/>
    <m/>
    <x v="75"/>
    <x v="75"/>
    <m/>
    <m/>
    <m/>
    <m/>
    <m/>
    <m/>
    <x v="0"/>
    <x v="0"/>
    <m/>
    <m/>
    <m/>
    <m/>
    <n v="0"/>
    <s v="Ingen avgiftsbehandling"/>
    <s v="Vipps"/>
    <n v="1952"/>
    <s v="NOK"/>
    <n v="1952"/>
    <m/>
    <s v="13365.00"/>
  </r>
  <r>
    <n v="626"/>
    <n v="2025"/>
    <s v="Spond.pdf"/>
    <d v="2025-04-08T00:00:00"/>
    <m/>
    <x v="75"/>
    <x v="75"/>
    <m/>
    <m/>
    <m/>
    <m/>
    <m/>
    <m/>
    <x v="1"/>
    <x v="1"/>
    <m/>
    <m/>
    <m/>
    <m/>
    <n v="0"/>
    <s v="Ingen avgiftsbehandling"/>
    <s v="Spond.pdf"/>
    <n v="6591"/>
    <s v="NOK"/>
    <n v="6591"/>
    <m/>
    <s v="19956.00"/>
  </r>
  <r>
    <n v="932"/>
    <n v="2025"/>
    <n v="1997"/>
    <d v="2025-05-13T00:00:00"/>
    <m/>
    <x v="75"/>
    <x v="75"/>
    <m/>
    <m/>
    <n v="20239"/>
    <s v="Jonathan Duesund"/>
    <m/>
    <m/>
    <x v="0"/>
    <x v="0"/>
    <m/>
    <m/>
    <m/>
    <m/>
    <n v="0"/>
    <s v="Ingen avgiftsbehandling"/>
    <n v="1997"/>
    <n v="-150"/>
    <s v="NOK"/>
    <n v="-150"/>
    <m/>
    <s v="19806.00"/>
  </r>
  <r>
    <n v="1216"/>
    <n v="2025"/>
    <n v="1997"/>
    <d v="2025-06-11T00:00:00"/>
    <m/>
    <x v="75"/>
    <x v="75"/>
    <m/>
    <m/>
    <n v="20189"/>
    <s v="Lisbeth Kalsnes"/>
    <m/>
    <m/>
    <x v="0"/>
    <x v="0"/>
    <m/>
    <m/>
    <m/>
    <m/>
    <n v="0"/>
    <s v="Ingen avgiftsbehandling"/>
    <n v="1997"/>
    <n v="-1790"/>
    <s v="NOK"/>
    <n v="-1790"/>
    <m/>
    <s v="18016.00"/>
  </r>
  <r>
    <n v="1216"/>
    <n v="2025"/>
    <n v="1997"/>
    <d v="2025-07-03T00:00:00"/>
    <m/>
    <x v="75"/>
    <x v="75"/>
    <m/>
    <m/>
    <n v="20503"/>
    <s v="Sindre Bueng"/>
    <m/>
    <m/>
    <x v="0"/>
    <x v="0"/>
    <m/>
    <m/>
    <m/>
    <m/>
    <n v="0"/>
    <s v="Ingen avgiftsbehandling"/>
    <n v="1997"/>
    <n v="-349"/>
    <s v="NOK"/>
    <n v="-349"/>
    <m/>
    <s v="17667.00"/>
  </r>
  <r>
    <n v="1480"/>
    <n v="2025"/>
    <n v="1997"/>
    <d v="2025-08-29T00:00:00"/>
    <m/>
    <x v="75"/>
    <x v="75"/>
    <m/>
    <m/>
    <n v="20437"/>
    <s v="Aksel Irgens"/>
    <m/>
    <m/>
    <x v="0"/>
    <x v="0"/>
    <m/>
    <m/>
    <m/>
    <m/>
    <n v="0"/>
    <s v="Ingen avgiftsbehandling"/>
    <n v="1997"/>
    <n v="-150"/>
    <s v="NOK"/>
    <n v="-150"/>
    <m/>
    <s v="17517.00"/>
  </r>
  <r>
    <n v="1651"/>
    <n v="2025"/>
    <n v="1997"/>
    <d v="2025-09-12T00:00:00"/>
    <m/>
    <x v="75"/>
    <x v="75"/>
    <m/>
    <m/>
    <n v="20535"/>
    <s v="Oscar Glåmseter"/>
    <m/>
    <m/>
    <x v="0"/>
    <x v="0"/>
    <m/>
    <m/>
    <m/>
    <m/>
    <n v="0"/>
    <s v="Ingen avgiftsbehandling"/>
    <n v="1997"/>
    <n v="-150"/>
    <s v="NOK"/>
    <n v="-150"/>
    <m/>
    <s v="17367.00"/>
  </r>
  <r>
    <n v="1678"/>
    <n v="2025"/>
    <s v="Lisbeth"/>
    <d v="2025-09-18T00:00:00"/>
    <m/>
    <x v="75"/>
    <x v="75"/>
    <m/>
    <m/>
    <n v="20189"/>
    <s v="Lisbeth Kalsnes"/>
    <m/>
    <m/>
    <x v="0"/>
    <x v="0"/>
    <m/>
    <m/>
    <m/>
    <m/>
    <n v="0"/>
    <s v="Ingen avgiftsbehandling"/>
    <s v="Lisbeth"/>
    <n v="-110"/>
    <s v="NOK"/>
    <n v="-110"/>
    <m/>
    <s v="17257.00"/>
  </r>
  <r>
    <n v="1911"/>
    <n v="2025"/>
    <n v="1997"/>
    <d v="2025-10-15T00:00:00"/>
    <m/>
    <x v="75"/>
    <x v="75"/>
    <m/>
    <m/>
    <n v="20535"/>
    <s v="Oscar Glåmseter"/>
    <m/>
    <m/>
    <x v="0"/>
    <x v="0"/>
    <m/>
    <m/>
    <m/>
    <m/>
    <n v="0"/>
    <s v="Ingen avgiftsbehandling"/>
    <n v="1997"/>
    <n v="-150"/>
    <s v="NOK"/>
    <n v="-150"/>
    <m/>
    <s v="17107.00"/>
  </r>
  <r>
    <n v="1911"/>
    <n v="2025"/>
    <n v="1997"/>
    <d v="2025-10-15T00:00:00"/>
    <m/>
    <x v="75"/>
    <x v="75"/>
    <m/>
    <m/>
    <m/>
    <m/>
    <m/>
    <m/>
    <x v="0"/>
    <x v="0"/>
    <m/>
    <m/>
    <m/>
    <m/>
    <n v="0"/>
    <s v="Ingen avgiftsbehandling"/>
    <n v="1997"/>
    <n v="-150"/>
    <s v="NOK"/>
    <n v="-150"/>
    <m/>
    <s v="16957.00"/>
  </r>
  <r>
    <n v="1911"/>
    <n v="2025"/>
    <n v="1997"/>
    <d v="2025-10-15T00:00:00"/>
    <m/>
    <x v="75"/>
    <x v="75"/>
    <m/>
    <m/>
    <m/>
    <m/>
    <m/>
    <m/>
    <x v="0"/>
    <x v="0"/>
    <m/>
    <m/>
    <m/>
    <m/>
    <n v="0"/>
    <s v="Ingen avgiftsbehandling"/>
    <n v="1997"/>
    <n v="-150"/>
    <s v="NOK"/>
    <n v="-150"/>
    <m/>
    <s v="16807.00"/>
  </r>
  <r>
    <m/>
    <m/>
    <m/>
    <d v="2025-01-01T00:00:00"/>
    <m/>
    <x v="76"/>
    <x v="76"/>
    <m/>
    <m/>
    <m/>
    <m/>
    <m/>
    <m/>
    <x v="0"/>
    <x v="0"/>
    <m/>
    <m/>
    <m/>
    <m/>
    <m/>
    <m/>
    <s v="Inngående saldo"/>
    <n v="8310.42"/>
    <m/>
    <m/>
    <m/>
    <s v="8310.42"/>
  </r>
  <r>
    <n v="1481"/>
    <n v="2025"/>
    <n v="1998"/>
    <d v="2025-08-28T00:00:00"/>
    <m/>
    <x v="76"/>
    <x v="76"/>
    <n v="10031"/>
    <s v="Vipps AS"/>
    <m/>
    <m/>
    <m/>
    <m/>
    <x v="0"/>
    <x v="0"/>
    <m/>
    <m/>
    <m/>
    <m/>
    <n v="0"/>
    <s v="Ingen avgiftsbehandling"/>
    <n v="1998"/>
    <n v="29.47"/>
    <s v="NOK"/>
    <n v="29.47"/>
    <m/>
    <s v="8339.89"/>
  </r>
  <r>
    <m/>
    <m/>
    <m/>
    <d v="2025-01-01T00:00:00"/>
    <m/>
    <x v="77"/>
    <x v="77"/>
    <m/>
    <m/>
    <m/>
    <m/>
    <m/>
    <m/>
    <x v="0"/>
    <x v="0"/>
    <m/>
    <m/>
    <m/>
    <m/>
    <m/>
    <m/>
    <s v="Inngående saldo"/>
    <n v="15174.02"/>
    <m/>
    <m/>
    <m/>
    <s v="15174.02"/>
  </r>
  <r>
    <n v="71"/>
    <n v="2025"/>
    <m/>
    <d v="2025-01-23T00:00:00"/>
    <m/>
    <x v="77"/>
    <x v="77"/>
    <m/>
    <m/>
    <m/>
    <m/>
    <m/>
    <m/>
    <x v="0"/>
    <x v="0"/>
    <m/>
    <m/>
    <m/>
    <m/>
    <n v="0"/>
    <s v="Ingen avgiftsbehandling"/>
    <s v="Vipps"/>
    <n v="3904"/>
    <s v="NOK"/>
    <n v="3904"/>
    <m/>
    <s v="19078.02"/>
  </r>
  <r>
    <n v="162"/>
    <n v="2025"/>
    <s v="A-lag til hockey: Videresend: &quot;Kvittering&quot; minibussleie"/>
    <d v="2025-02-01T00:00:00"/>
    <m/>
    <x v="77"/>
    <x v="77"/>
    <m/>
    <m/>
    <m/>
    <m/>
    <m/>
    <m/>
    <x v="5"/>
    <x v="5"/>
    <m/>
    <m/>
    <m/>
    <m/>
    <n v="0"/>
    <s v="Ingen avgiftsbehandling"/>
    <s v="A-lag til hockey: Videresend: &quot;Kvittering&quot; minibussleie"/>
    <n v="1666.2"/>
    <s v="NOK"/>
    <n v="1666.2"/>
    <m/>
    <s v="20744.22"/>
  </r>
  <r>
    <n v="645"/>
    <n v="2025"/>
    <s v="Reversering av bilag 162-2025. A-lag til hockey: Videresend: &quot;Kvittering&quot; minibussleie"/>
    <d v="2025-02-01T00:00:00"/>
    <m/>
    <x v="77"/>
    <x v="77"/>
    <m/>
    <m/>
    <m/>
    <m/>
    <m/>
    <m/>
    <x v="5"/>
    <x v="5"/>
    <m/>
    <m/>
    <m/>
    <m/>
    <n v="0"/>
    <s v="Ingen avgiftsbehandling"/>
    <s v="Reversering av bilag 162-2025. A-lag til hockey: Videresend: &quot;Kvittering&quot; minibussleie"/>
    <n v="-1666.2"/>
    <s v="NOK"/>
    <n v="-1666.2"/>
    <m/>
    <s v="19078.02"/>
  </r>
  <r>
    <n v="803"/>
    <n v="2025"/>
    <m/>
    <d v="2025-02-28T00:00:00"/>
    <m/>
    <x v="77"/>
    <x v="77"/>
    <m/>
    <m/>
    <n v="20461"/>
    <s v="Kamal Hassan"/>
    <m/>
    <m/>
    <x v="0"/>
    <x v="0"/>
    <m/>
    <m/>
    <m/>
    <m/>
    <n v="0"/>
    <s v="Ingen avgiftsbehandling"/>
    <m/>
    <n v="-800"/>
    <s v="NOK"/>
    <n v="-800"/>
    <m/>
    <s v="18278.02"/>
  </r>
  <r>
    <n v="408"/>
    <n v="2025"/>
    <m/>
    <d v="2025-03-04T00:00:00"/>
    <m/>
    <x v="77"/>
    <x v="77"/>
    <m/>
    <m/>
    <m/>
    <m/>
    <m/>
    <m/>
    <x v="0"/>
    <x v="0"/>
    <m/>
    <m/>
    <m/>
    <m/>
    <n v="0"/>
    <s v="Ingen avgiftsbehandling"/>
    <m/>
    <n v="-1758"/>
    <s v="NOK"/>
    <n v="-1758"/>
    <m/>
    <s v="16520.02"/>
  </r>
  <r>
    <n v="681"/>
    <n v="2025"/>
    <s v=": Minibussleie fotball A-lag"/>
    <d v="2025-04-30T00:00:00"/>
    <m/>
    <x v="77"/>
    <x v="77"/>
    <m/>
    <m/>
    <m/>
    <m/>
    <m/>
    <m/>
    <x v="5"/>
    <x v="5"/>
    <m/>
    <m/>
    <m/>
    <m/>
    <n v="0"/>
    <s v="Ingen avgiftsbehandling"/>
    <s v=": Minibussleie fotball A-lag"/>
    <n v="-1370.8"/>
    <s v="NOK"/>
    <n v="-1370.8"/>
    <m/>
    <s v="15149.22"/>
  </r>
  <r>
    <n v="1215"/>
    <n v="2025"/>
    <n v="1999"/>
    <d v="2025-05-30T00:00:00"/>
    <m/>
    <x v="77"/>
    <x v="77"/>
    <m/>
    <m/>
    <n v="20060"/>
    <s v="NFF Oslo"/>
    <m/>
    <m/>
    <x v="0"/>
    <x v="0"/>
    <m/>
    <m/>
    <m/>
    <m/>
    <n v="0"/>
    <s v="Ingen avgiftsbehandling"/>
    <n v="1999"/>
    <n v="-500"/>
    <s v="NOK"/>
    <n v="-500"/>
    <m/>
    <s v="14649.22"/>
  </r>
  <r>
    <n v="1215"/>
    <n v="2025"/>
    <n v="1999"/>
    <d v="2025-06-24T00:00:00"/>
    <m/>
    <x v="77"/>
    <x v="77"/>
    <m/>
    <m/>
    <n v="20060"/>
    <s v="NFF Oslo"/>
    <m/>
    <m/>
    <x v="0"/>
    <x v="0"/>
    <m/>
    <m/>
    <m/>
    <m/>
    <n v="0"/>
    <s v="Ingen avgiftsbehandling"/>
    <n v="1999"/>
    <n v="-500"/>
    <s v="NOK"/>
    <n v="-500"/>
    <m/>
    <s v="14149.22"/>
  </r>
  <r>
    <n v="1215"/>
    <n v="2025"/>
    <n v="1999"/>
    <d v="2025-07-04T00:00:00"/>
    <m/>
    <x v="77"/>
    <x v="77"/>
    <m/>
    <m/>
    <n v="20504"/>
    <s v="Hezar Salih"/>
    <m/>
    <m/>
    <x v="0"/>
    <x v="0"/>
    <m/>
    <m/>
    <m/>
    <m/>
    <n v="0"/>
    <s v="Ingen avgiftsbehandling"/>
    <n v="1999"/>
    <n v="-773"/>
    <s v="NOK"/>
    <n v="-773"/>
    <m/>
    <s v="13376.22"/>
  </r>
  <r>
    <n v="1567"/>
    <n v="2025"/>
    <n v="1999"/>
    <d v="2025-09-04T00:00:00"/>
    <m/>
    <x v="77"/>
    <x v="77"/>
    <m/>
    <m/>
    <n v="20060"/>
    <s v="NFF Oslo"/>
    <m/>
    <m/>
    <x v="0"/>
    <x v="0"/>
    <m/>
    <m/>
    <m/>
    <m/>
    <n v="0"/>
    <s v="Ingen avgiftsbehandling"/>
    <n v="1999"/>
    <n v="-2500"/>
    <s v="NOK"/>
    <n v="-2500"/>
    <m/>
    <s v="10876.22"/>
  </r>
  <r>
    <n v="2463"/>
    <n v="2025"/>
    <m/>
    <d v="2025-12-08T00:00:00"/>
    <m/>
    <x v="77"/>
    <x v="77"/>
    <m/>
    <m/>
    <n v="20088"/>
    <s v="Andreas Kristiansen Olsen"/>
    <m/>
    <m/>
    <x v="0"/>
    <x v="0"/>
    <m/>
    <m/>
    <m/>
    <m/>
    <n v="0"/>
    <s v="Ingen avgiftsbehandling"/>
    <m/>
    <n v="-1738.4"/>
    <s v="NOK"/>
    <n v="-1738.4"/>
    <m/>
    <s v="9137.82"/>
  </r>
  <r>
    <m/>
    <m/>
    <m/>
    <d v="2025-01-01T00:00:00"/>
    <m/>
    <x v="78"/>
    <x v="78"/>
    <m/>
    <m/>
    <m/>
    <m/>
    <m/>
    <m/>
    <x v="0"/>
    <x v="0"/>
    <m/>
    <m/>
    <m/>
    <m/>
    <m/>
    <m/>
    <s v="Inngående saldo"/>
    <n v="-205093.49"/>
    <m/>
    <m/>
    <m/>
    <s v="-205093.49"/>
  </r>
  <r>
    <n v="1"/>
    <n v="2025"/>
    <s v="Faktura nummer 55090976 fra Talkmore AS"/>
    <d v="2025-01-01T00:00:00"/>
    <d v="2025-01-15T00:00:00"/>
    <x v="78"/>
    <x v="78"/>
    <m/>
    <m/>
    <n v="20004"/>
    <s v="Talkmore AS"/>
    <m/>
    <m/>
    <x v="5"/>
    <x v="5"/>
    <m/>
    <m/>
    <m/>
    <m/>
    <n v="0"/>
    <s v="Ingen avgiftsbehandling"/>
    <s v="Faktura nummer 55090976 fra Talkmore AS"/>
    <n v="-893.65"/>
    <s v="NOK"/>
    <n v="-893.65"/>
    <n v="55090976"/>
    <s v="-205987.14"/>
  </r>
  <r>
    <n v="5"/>
    <n v="2025"/>
    <s v="HS: Faktura fra Talkmore"/>
    <d v="2025-01-01T00:00:00"/>
    <d v="2025-01-15T00:00:00"/>
    <x v="78"/>
    <x v="78"/>
    <m/>
    <m/>
    <n v="20004"/>
    <s v="Talkmore AS"/>
    <m/>
    <m/>
    <x v="4"/>
    <x v="4"/>
    <m/>
    <m/>
    <m/>
    <m/>
    <n v="0"/>
    <s v="Ingen avgiftsbehandling"/>
    <s v="HS: Faktura fra Talkmore"/>
    <n v="-523.75"/>
    <s v="NOK"/>
    <n v="-523.75"/>
    <n v="55116369"/>
    <s v="-206510.89"/>
  </r>
  <r>
    <n v="700"/>
    <n v="2025"/>
    <s v="VS: Vedlegg utlegg fra Nanna B L, feil"/>
    <d v="2025-01-01T00:00:00"/>
    <d v="2025-04-28T00:00:00"/>
    <x v="78"/>
    <x v="78"/>
    <m/>
    <m/>
    <n v="20299"/>
    <s v="Nanna Bente Langdal"/>
    <m/>
    <m/>
    <x v="9"/>
    <x v="9"/>
    <m/>
    <m/>
    <m/>
    <m/>
    <n v="0"/>
    <s v="Ingen avgiftsbehandling"/>
    <s v="VS: Vedlegg utlegg fra Nanna B L, feil"/>
    <n v="-220"/>
    <s v="NOK"/>
    <n v="-220"/>
    <s v="rest betaling på utlegg"/>
    <s v="-206730.89"/>
  </r>
  <r>
    <n v="588"/>
    <n v="2025"/>
    <s v="Bilag-1448-2024.pdf"/>
    <d v="2025-01-01T00:00:00"/>
    <d v="2024-11-27T00:00:00"/>
    <x v="78"/>
    <x v="78"/>
    <m/>
    <m/>
    <n v="20299"/>
    <s v="Nanna Bente Langdal"/>
    <m/>
    <m/>
    <x v="9"/>
    <x v="9"/>
    <m/>
    <m/>
    <m/>
    <m/>
    <n v="0"/>
    <s v="Ingen avgiftsbehandling"/>
    <s v="Bilag-1448-2024.pdf"/>
    <n v="-1885"/>
    <s v="NOK"/>
    <n v="-1885"/>
    <m/>
    <s v="-208615.89"/>
  </r>
  <r>
    <n v="676"/>
    <n v="2025"/>
    <s v="Ført i feil år"/>
    <d v="2025-01-01T00:00:00"/>
    <m/>
    <x v="78"/>
    <x v="78"/>
    <m/>
    <m/>
    <n v="20414"/>
    <s v="Eivind Paaske"/>
    <m/>
    <m/>
    <x v="1"/>
    <x v="1"/>
    <m/>
    <m/>
    <m/>
    <m/>
    <n v="0"/>
    <s v="Ingen avgiftsbehandling"/>
    <s v="Ført i feil år"/>
    <n v="-2513.4"/>
    <s v="NOK"/>
    <n v="-2513.4"/>
    <m/>
    <s v="-211129.29"/>
  </r>
  <r>
    <n v="1078"/>
    <n v="2025"/>
    <s v="HOCKEY: Svar: Dommerregning utestående Jutul i Bærum"/>
    <d v="2025-01-01T00:00:00"/>
    <d v="2025-06-27T00:00:00"/>
    <x v="78"/>
    <x v="78"/>
    <m/>
    <m/>
    <n v="20372"/>
    <s v="Sigbjørn Nerhus"/>
    <m/>
    <m/>
    <x v="5"/>
    <x v="5"/>
    <m/>
    <m/>
    <m/>
    <m/>
    <n v="0"/>
    <s v="Ingen avgiftsbehandling"/>
    <s v="HOCKEY: Svar: Dommerregning utestående Jutul i Bærum"/>
    <n v="-1553"/>
    <s v="NOK"/>
    <n v="-1553"/>
    <s v="673d1e4a5f2803aba00a0567"/>
    <s v="-212682.29"/>
  </r>
  <r>
    <n v="1141"/>
    <n v="2025"/>
    <s v="G2014: Manglende betaling vinteraktivitetsserien"/>
    <d v="2025-01-01T00:00:00"/>
    <d v="2024-11-09T00:00:00"/>
    <x v="78"/>
    <x v="78"/>
    <m/>
    <m/>
    <n v="20403"/>
    <s v="Strømsgodset Idrettsforening"/>
    <m/>
    <m/>
    <x v="1"/>
    <x v="1"/>
    <m/>
    <m/>
    <m/>
    <m/>
    <n v="0"/>
    <s v="Ingen avgiftsbehandling"/>
    <s v="G2014: Manglende betaling vinteraktivitetsserien"/>
    <n v="-3350"/>
    <s v="NOK"/>
    <n v="-3350"/>
    <n v="1009940"/>
    <s v="-216032.29"/>
  </r>
  <r>
    <n v="1142"/>
    <n v="2025"/>
    <s v="G2015: Manglende betaling vinteraktivitetsserien"/>
    <d v="2025-01-01T00:00:00"/>
    <d v="2024-11-09T00:00:00"/>
    <x v="78"/>
    <x v="78"/>
    <m/>
    <m/>
    <n v="20403"/>
    <s v="Strømsgodset Idrettsforening"/>
    <m/>
    <m/>
    <x v="1"/>
    <x v="1"/>
    <m/>
    <m/>
    <m/>
    <m/>
    <n v="0"/>
    <s v="Ingen avgiftsbehandling"/>
    <s v="G2015: Manglende betaling vinteraktivitetsserien"/>
    <n v="-1700"/>
    <s v="NOK"/>
    <n v="-1700"/>
    <n v="1009941"/>
    <s v="-217732.29"/>
  </r>
  <r>
    <n v="2550"/>
    <n v="2025"/>
    <s v="invoice-1002203.pdf"/>
    <d v="2025-01-01T00:00:00"/>
    <d v="2024-11-04T00:00:00"/>
    <x v="78"/>
    <x v="78"/>
    <m/>
    <m/>
    <n v="20215"/>
    <s v="Norsk Fotballtreneforening, CO/Cupfinaleseminaret, c/o CheckinPay AS"/>
    <m/>
    <m/>
    <x v="1"/>
    <x v="1"/>
    <m/>
    <m/>
    <m/>
    <m/>
    <n v="0"/>
    <s v="Ingen avgiftsbehandling"/>
    <s v="invoice-1002203.pdf"/>
    <n v="-4000"/>
    <s v="NOK"/>
    <n v="-4000"/>
    <s v="Feil fra 2024"/>
    <s v="-221732.29"/>
  </r>
  <r>
    <n v="2556"/>
    <n v="2025"/>
    <s v="Feil fra 2024"/>
    <d v="2025-01-01T00:00:00"/>
    <m/>
    <x v="78"/>
    <x v="78"/>
    <m/>
    <m/>
    <n v="20038"/>
    <s v="Stian Sørlie"/>
    <m/>
    <m/>
    <x v="5"/>
    <x v="5"/>
    <m/>
    <m/>
    <m/>
    <m/>
    <n v="0"/>
    <s v="Ingen avgiftsbehandling"/>
    <s v="Feil fra 2024"/>
    <n v="2499.0100000000002"/>
    <s v="NOK"/>
    <n v="2499.0100000000002"/>
    <m/>
    <s v="-219233.28"/>
  </r>
  <r>
    <n v="2557"/>
    <n v="2025"/>
    <s v="feil fra 2024"/>
    <d v="2025-01-01T00:00:00"/>
    <m/>
    <x v="78"/>
    <x v="78"/>
    <m/>
    <m/>
    <n v="20177"/>
    <s v="Oslo Keeperskole AS"/>
    <m/>
    <m/>
    <x v="1"/>
    <x v="1"/>
    <m/>
    <m/>
    <m/>
    <m/>
    <n v="0"/>
    <s v="Ingen avgiftsbehandling"/>
    <s v="feil fra 2024"/>
    <n v="3900"/>
    <s v="NOK"/>
    <n v="3900"/>
    <m/>
    <s v="-215333.28"/>
  </r>
  <r>
    <n v="500039"/>
    <n v="2025"/>
    <s v="Direkte betaling med ekstern ID TR426794220 er gjennomført og bokført."/>
    <d v="2025-01-02T00:00:00"/>
    <m/>
    <x v="78"/>
    <x v="78"/>
    <m/>
    <m/>
    <n v="20059"/>
    <s v="Sport Holding Retail AS - avd Bekkestua"/>
    <m/>
    <m/>
    <x v="8"/>
    <x v="8"/>
    <m/>
    <m/>
    <m/>
    <m/>
    <n v="0"/>
    <s v="Ingen avgiftsbehandling"/>
    <s v="Betaling: Faktura nummer 11365001678 fra Sport Holding Retail AS - avd Bekkestua. Fakturanr. 11365001678."/>
    <n v="23073"/>
    <s v="NOK"/>
    <n v="23073"/>
    <n v="11365001678"/>
    <s v="-192260.28"/>
  </r>
  <r>
    <n v="500040"/>
    <n v="2025"/>
    <s v="Direkte betaling med ekstern ID TR426803921 er gjennomført og bokført."/>
    <d v="2025-01-02T00:00:00"/>
    <m/>
    <x v="78"/>
    <x v="78"/>
    <m/>
    <m/>
    <n v="20198"/>
    <s v="Verisure AS"/>
    <m/>
    <m/>
    <x v="2"/>
    <x v="2"/>
    <m/>
    <m/>
    <m/>
    <m/>
    <n v="0"/>
    <s v="Ingen avgiftsbehandling"/>
    <s v="Betaling: Faktura nummer 30202398 fra Verisure AS. Fakturanr. 30202398."/>
    <n v="810"/>
    <s v="NOK"/>
    <n v="810"/>
    <n v="30202398"/>
    <s v="-191450.28"/>
  </r>
  <r>
    <n v="9"/>
    <n v="2025"/>
    <s v="Faktura nummer 39930475 fra Santander Consumer Bank As"/>
    <d v="2025-01-02T00:00:00"/>
    <d v="2025-02-03T00:00:00"/>
    <x v="78"/>
    <x v="78"/>
    <m/>
    <m/>
    <n v="20009"/>
    <s v="Santander Consumer Bank As"/>
    <m/>
    <m/>
    <x v="5"/>
    <x v="5"/>
    <m/>
    <m/>
    <m/>
    <m/>
    <n v="0"/>
    <s v="Ingen avgiftsbehandling"/>
    <s v="Faktura nummer 39930475 fra Santander Consumer Bank As"/>
    <n v="-11584.04"/>
    <s v="NOK"/>
    <n v="-11584.04"/>
    <n v="39930475"/>
    <s v="-203034.32"/>
  </r>
  <r>
    <n v="8"/>
    <n v="2025"/>
    <s v="Faktura nummer 017671 fra NFF Oslo"/>
    <d v="2025-01-02T00:00:00"/>
    <d v="2025-01-16T00:00:00"/>
    <x v="78"/>
    <x v="78"/>
    <m/>
    <m/>
    <n v="20060"/>
    <s v="NFF Oslo"/>
    <m/>
    <m/>
    <x v="1"/>
    <x v="1"/>
    <m/>
    <m/>
    <m/>
    <m/>
    <n v="0"/>
    <s v="Ingen avgiftsbehandling"/>
    <s v="Faktura nummer 017671 fra NFF Oslo"/>
    <n v="-15000"/>
    <s v="NOK"/>
    <n v="-15000"/>
    <n v="17671"/>
    <s v="-218034.32"/>
  </r>
  <r>
    <n v="7"/>
    <n v="2025"/>
    <s v="Faktura nummer 1147 fra Steadyreadygo Banaszkiewicz"/>
    <d v="2025-01-02T00:00:00"/>
    <d v="2025-01-09T00:00:00"/>
    <x v="78"/>
    <x v="78"/>
    <m/>
    <m/>
    <n v="20035"/>
    <s v="Steadyreadygo Banaszkiewicz"/>
    <m/>
    <m/>
    <x v="4"/>
    <x v="4"/>
    <m/>
    <m/>
    <m/>
    <m/>
    <n v="0"/>
    <s v="Ingen avgiftsbehandling"/>
    <s v="Faktura nummer 1147 fra Steadyreadygo Banaszkiewicz"/>
    <n v="-10200"/>
    <s v="NOK"/>
    <n v="-10200"/>
    <n v="1147"/>
    <s v="-228234.32"/>
  </r>
  <r>
    <n v="500042"/>
    <n v="2025"/>
    <s v="Sletting av ubetydelig saldo"/>
    <d v="2025-01-02T00:00:00"/>
    <m/>
    <x v="78"/>
    <x v="78"/>
    <m/>
    <m/>
    <n v="20196"/>
    <s v="Kc Follo AS"/>
    <m/>
    <m/>
    <x v="4"/>
    <x v="4"/>
    <m/>
    <m/>
    <m/>
    <m/>
    <n v="0"/>
    <s v="Ingen avgiftsbehandling"/>
    <s v="Sletting av ubetydelig saldo"/>
    <n v="0.5"/>
    <s v="NOK"/>
    <n v="0.5"/>
    <m/>
    <s v="-228233.82"/>
  </r>
  <r>
    <n v="500043"/>
    <n v="2025"/>
    <s v="Sletting av ubetydelig saldo"/>
    <d v="2025-01-02T00:00:00"/>
    <m/>
    <x v="78"/>
    <x v="78"/>
    <m/>
    <m/>
    <n v="20184"/>
    <s v="Stoke City community trust"/>
    <m/>
    <m/>
    <x v="4"/>
    <x v="4"/>
    <m/>
    <m/>
    <m/>
    <m/>
    <n v="0"/>
    <s v="Ingen avgiftsbehandling"/>
    <s v="Sletting av ubetydelig saldo"/>
    <n v="-0.6"/>
    <s v="NOK"/>
    <n v="-0.6"/>
    <m/>
    <s v="-228234.42"/>
  </r>
  <r>
    <n v="6"/>
    <n v="2025"/>
    <s v="Hockey 2015: Jutul utlegg"/>
    <d v="2025-01-02T00:00:00"/>
    <d v="2025-01-02T00:00:00"/>
    <x v="78"/>
    <x v="78"/>
    <m/>
    <m/>
    <n v="20260"/>
    <s v="Gunvor Folland"/>
    <m/>
    <m/>
    <x v="5"/>
    <x v="5"/>
    <m/>
    <m/>
    <m/>
    <m/>
    <n v="0"/>
    <s v="Ingen avgiftsbehandling"/>
    <s v="Hockey 2015: Jutul utlegg"/>
    <n v="-398"/>
    <s v="NOK"/>
    <n v="-398"/>
    <s v="utlegg"/>
    <s v="-228632.42"/>
  </r>
  <r>
    <n v="4"/>
    <n v="2025"/>
    <s v="Belastet hockey 2015: Betaling Dragons cup 2025 overnatting og mat"/>
    <d v="2025-01-02T00:00:00"/>
    <d v="2025-01-02T00:00:00"/>
    <x v="78"/>
    <x v="78"/>
    <m/>
    <m/>
    <n v="20038"/>
    <s v="Stian Sørlie"/>
    <m/>
    <m/>
    <x v="5"/>
    <x v="5"/>
    <m/>
    <m/>
    <m/>
    <m/>
    <n v="0"/>
    <s v="Ingen avgiftsbehandling"/>
    <s v="Belastet hockey 2015: Betaling Dragons cup 2025 overnatting og mat"/>
    <n v="-19370"/>
    <s v="NOK"/>
    <n v="-19370"/>
    <s v="Utlegg cup hockey 2015"/>
    <s v="-248002.42"/>
  </r>
  <r>
    <n v="500044"/>
    <n v="2025"/>
    <s v="Direkte betaling med ekstern ID TR426803919 er gjennomført og bokført."/>
    <d v="2025-01-03T00:00:00"/>
    <m/>
    <x v="78"/>
    <x v="78"/>
    <m/>
    <m/>
    <n v="20303"/>
    <s v="Akershus fylkeskommune"/>
    <m/>
    <m/>
    <x v="1"/>
    <x v="1"/>
    <m/>
    <m/>
    <m/>
    <m/>
    <n v="0"/>
    <s v="Ingen avgiftsbehandling"/>
    <s v="Betaling: Faktura nummer 308000121 fra Akershus fylkeskommune. Fakturanr. 308000121."/>
    <n v="2449.5"/>
    <s v="NOK"/>
    <n v="2449.5"/>
    <n v="308000121"/>
    <s v="-245552.92"/>
  </r>
  <r>
    <n v="12"/>
    <n v="2025"/>
    <s v="Belastet 2014 Faktura nummer 003844 fra NFF Buskerud"/>
    <d v="2025-01-03T00:00:00"/>
    <d v="2025-01-17T00:00:00"/>
    <x v="78"/>
    <x v="78"/>
    <m/>
    <m/>
    <n v="20335"/>
    <s v="NFF Buskerud"/>
    <m/>
    <m/>
    <x v="1"/>
    <x v="1"/>
    <m/>
    <m/>
    <m/>
    <m/>
    <n v="0"/>
    <s v="Ingen avgiftsbehandling"/>
    <s v="Belastet 2014 Faktura nummer 003844 fra NFF Buskerud"/>
    <n v="-2000"/>
    <s v="NOK"/>
    <n v="-2000"/>
    <n v="3844"/>
    <s v="-247552.92"/>
  </r>
  <r>
    <n v="3"/>
    <n v="2025"/>
    <s v="Belastet hockey 2012:"/>
    <d v="2025-01-03T00:00:00"/>
    <d v="2025-01-03T00:00:00"/>
    <x v="78"/>
    <x v="78"/>
    <m/>
    <m/>
    <n v="20180"/>
    <s v="Marita Hjertevik"/>
    <m/>
    <m/>
    <x v="5"/>
    <x v="5"/>
    <m/>
    <m/>
    <m/>
    <m/>
    <n v="0"/>
    <s v="Ingen avgiftsbehandling"/>
    <s v="Belastet hockey 2012:"/>
    <n v="-1196"/>
    <s v="NOK"/>
    <n v="-1196"/>
    <s v="Utlegg hockey 2012 3.1.25"/>
    <s v="-248748.92"/>
  </r>
  <r>
    <n v="11"/>
    <n v="2025"/>
    <s v="Faktura nummer 70363514 fra Bærum Kommune"/>
    <d v="2025-01-03T00:00:00"/>
    <d v="2025-01-20T00:00:00"/>
    <x v="78"/>
    <x v="78"/>
    <m/>
    <m/>
    <n v="20094"/>
    <s v="Bærum Kommune"/>
    <m/>
    <m/>
    <x v="5"/>
    <x v="5"/>
    <m/>
    <m/>
    <m/>
    <m/>
    <n v="0"/>
    <s v="Ingen avgiftsbehandling"/>
    <s v="Faktura nummer 70363514 fra Bærum Kommune"/>
    <n v="-724"/>
    <s v="NOK"/>
    <n v="-724"/>
    <n v="70363514"/>
    <s v="-249472.92"/>
  </r>
  <r>
    <n v="24"/>
    <n v="2025"/>
    <s v="Faktura nummer 30399354 fra Verisure AS"/>
    <d v="2025-01-03T00:00:00"/>
    <d v="2025-02-01T00:00:00"/>
    <x v="78"/>
    <x v="78"/>
    <m/>
    <m/>
    <n v="20198"/>
    <s v="Verisure AS"/>
    <m/>
    <m/>
    <x v="2"/>
    <x v="2"/>
    <m/>
    <m/>
    <m/>
    <m/>
    <n v="0"/>
    <s v="Ingen avgiftsbehandling"/>
    <s v="Faktura nummer 30399354 fra Verisure AS"/>
    <n v="-810"/>
    <s v="NOK"/>
    <n v="-810"/>
    <n v="30399354"/>
    <s v="-250282.92"/>
  </r>
  <r>
    <n v="87"/>
    <n v="2025"/>
    <m/>
    <d v="2025-01-03T00:00:00"/>
    <m/>
    <x v="78"/>
    <x v="78"/>
    <m/>
    <m/>
    <n v="20260"/>
    <s v="Gunvor Folland"/>
    <m/>
    <m/>
    <x v="0"/>
    <x v="0"/>
    <m/>
    <m/>
    <m/>
    <m/>
    <n v="0"/>
    <s v="Ingen avgiftsbehandling"/>
    <m/>
    <n v="398"/>
    <s v="NOK"/>
    <n v="398"/>
    <m/>
    <s v="-249884.92"/>
  </r>
  <r>
    <n v="87"/>
    <n v="2025"/>
    <m/>
    <d v="2025-01-03T00:00:00"/>
    <m/>
    <x v="78"/>
    <x v="78"/>
    <m/>
    <m/>
    <n v="20038"/>
    <s v="Stian Sørlie"/>
    <m/>
    <m/>
    <x v="0"/>
    <x v="0"/>
    <m/>
    <m/>
    <m/>
    <m/>
    <n v="0"/>
    <s v="Ingen avgiftsbehandling"/>
    <m/>
    <n v="19370"/>
    <s v="NOK"/>
    <n v="19370"/>
    <m/>
    <s v="-230514.92"/>
  </r>
  <r>
    <n v="613"/>
    <n v="2025"/>
    <s v="Lars Eriksson.pdf"/>
    <d v="2025-01-03T00:00:00"/>
    <d v="2025-01-10T00:00:00"/>
    <x v="78"/>
    <x v="78"/>
    <m/>
    <m/>
    <n v="20174"/>
    <s v="Lars Haakon Eriksson"/>
    <m/>
    <m/>
    <x v="5"/>
    <x v="5"/>
    <m/>
    <m/>
    <m/>
    <m/>
    <n v="0"/>
    <s v="Ingen avgiftsbehandling"/>
    <s v="Lars Eriksson.pdf"/>
    <n v="-345"/>
    <s v="NOK"/>
    <n v="-345"/>
    <s v="NMUYMV8Q6SGYGZ"/>
    <s v="-230859.92"/>
  </r>
  <r>
    <n v="614"/>
    <n v="2025"/>
    <s v="Axel Aatlo.pdf"/>
    <d v="2025-01-03T00:00:00"/>
    <d v="2025-01-10T00:00:00"/>
    <x v="78"/>
    <x v="78"/>
    <m/>
    <m/>
    <n v="20194"/>
    <s v="William Meikle"/>
    <m/>
    <m/>
    <x v="5"/>
    <x v="5"/>
    <m/>
    <m/>
    <m/>
    <m/>
    <n v="0"/>
    <s v="Ingen avgiftsbehandling"/>
    <s v="Axel Aatlo.pdf"/>
    <n v="-345"/>
    <s v="NOK"/>
    <n v="-345"/>
    <s v="12RHMLZ5PN4JA7"/>
    <s v="-231204.92"/>
  </r>
  <r>
    <n v="615"/>
    <n v="2025"/>
    <s v="William Meikle.pdf"/>
    <d v="2025-01-03T00:00:00"/>
    <d v="2025-01-10T00:00:00"/>
    <x v="78"/>
    <x v="78"/>
    <m/>
    <m/>
    <n v="20194"/>
    <s v="William Meikle"/>
    <m/>
    <m/>
    <x v="5"/>
    <x v="5"/>
    <m/>
    <m/>
    <m/>
    <m/>
    <n v="0"/>
    <s v="Ingen avgiftsbehandling"/>
    <s v="William Meikle.pdf"/>
    <n v="-345"/>
    <s v="NOK"/>
    <n v="-345"/>
    <s v="HO54ICRNGFH2GR"/>
    <s v="-231549.92"/>
  </r>
  <r>
    <n v="39"/>
    <n v="2025"/>
    <s v="HOCKEY: Dommerregninger"/>
    <d v="2025-01-04T00:00:00"/>
    <d v="2025-01-13T00:00:00"/>
    <x v="78"/>
    <x v="78"/>
    <m/>
    <m/>
    <n v="20308"/>
    <s v="Ingvar Veshnyakov Birkelund"/>
    <m/>
    <m/>
    <x v="5"/>
    <x v="5"/>
    <m/>
    <m/>
    <m/>
    <m/>
    <n v="0"/>
    <s v="Ingen avgiftsbehandling"/>
    <s v="HOCKEY: Dommerregninger"/>
    <n v="-1330"/>
    <s v="NOK"/>
    <n v="-1330"/>
    <s v="677abc6e595bfc8604b871d9"/>
    <s v="-232879.92"/>
  </r>
  <r>
    <n v="33"/>
    <n v="2025"/>
    <s v="HS, overbetalt medl kont refusjon"/>
    <d v="2025-01-05T00:00:00"/>
    <d v="2025-01-11T00:00:00"/>
    <x v="78"/>
    <x v="78"/>
    <m/>
    <m/>
    <n v="20338"/>
    <s v="Even Tandberg"/>
    <m/>
    <m/>
    <x v="4"/>
    <x v="4"/>
    <m/>
    <m/>
    <m/>
    <m/>
    <n v="0"/>
    <s v="Ingen avgiftsbehandling"/>
    <s v="HS, overbetalt medl kont refusjon"/>
    <n v="-310"/>
    <s v="NOK"/>
    <n v="-310"/>
    <m/>
    <s v="-233189.92"/>
  </r>
  <r>
    <n v="38"/>
    <n v="2025"/>
    <s v="HOCKEY: Dommerregninger"/>
    <d v="2025-01-05T00:00:00"/>
    <d v="2025-01-13T00:00:00"/>
    <x v="78"/>
    <x v="78"/>
    <m/>
    <m/>
    <n v="20340"/>
    <s v="Iver Eide Hansen"/>
    <m/>
    <m/>
    <x v="5"/>
    <x v="5"/>
    <m/>
    <m/>
    <m/>
    <m/>
    <n v="0"/>
    <s v="Ingen avgiftsbehandling"/>
    <s v="HOCKEY: Dommerregninger"/>
    <n v="-810.5"/>
    <s v="NOK"/>
    <n v="-810.5"/>
    <s v="Kampnr: 115201002"/>
    <s v="-234000.42"/>
  </r>
  <r>
    <n v="37"/>
    <n v="2025"/>
    <s v="HOCKEY: Dommerregninger"/>
    <d v="2025-01-05T00:00:00"/>
    <d v="2025-01-13T00:00:00"/>
    <x v="78"/>
    <x v="78"/>
    <m/>
    <m/>
    <n v="20339"/>
    <s v="John Erik Martin Lindberg"/>
    <m/>
    <m/>
    <x v="5"/>
    <x v="5"/>
    <m/>
    <m/>
    <m/>
    <m/>
    <n v="0"/>
    <s v="Ingen avgiftsbehandling"/>
    <s v="HOCKEY: Dommerregninger"/>
    <n v="-2223.5500000000002"/>
    <s v="NOK"/>
    <n v="-2223.5500000000002"/>
    <s v="677a9754595bfc8604b87163"/>
    <s v="-236223.97"/>
  </r>
  <r>
    <n v="35"/>
    <n v="2025"/>
    <s v="HOCKEY: Dommerregninger 115201082"/>
    <d v="2025-01-05T00:00:00"/>
    <d v="2025-01-13T00:00:00"/>
    <x v="78"/>
    <x v="78"/>
    <m/>
    <m/>
    <n v="20243"/>
    <s v="Tony Sømarken"/>
    <m/>
    <m/>
    <x v="5"/>
    <x v="5"/>
    <m/>
    <m/>
    <m/>
    <m/>
    <n v="0"/>
    <s v="Ingen avgiftsbehandling"/>
    <s v="HOCKEY: Dommerregninger 115201082"/>
    <n v="-1634"/>
    <s v="NOK"/>
    <n v="-1634"/>
    <m/>
    <s v="-237857.97"/>
  </r>
  <r>
    <n v="500045"/>
    <n v="2025"/>
    <s v="Direkte betaling med ekstern ID TR432617791 er gjennomført og bokført."/>
    <d v="2025-01-06T00:00:00"/>
    <m/>
    <x v="78"/>
    <x v="78"/>
    <m/>
    <m/>
    <n v="20330"/>
    <s v="Rana Drift"/>
    <m/>
    <m/>
    <x v="8"/>
    <x v="8"/>
    <m/>
    <m/>
    <m/>
    <m/>
    <n v="0"/>
    <s v="Ingen avgiftsbehandling"/>
    <s v="Betaling: Faktura nummer 1260 fra Rana Drift. Fakturanr. 1260."/>
    <n v="51312.800000000003"/>
    <s v="NOK"/>
    <n v="51312.800000000003"/>
    <n v="1260"/>
    <s v="-186545.17"/>
  </r>
  <r>
    <n v="500046"/>
    <n v="2025"/>
    <s v="Direkte betaling med ekstern ID TR432617790 er gjennomført og bokført."/>
    <d v="2025-01-06T00:00:00"/>
    <m/>
    <x v="78"/>
    <x v="78"/>
    <m/>
    <m/>
    <n v="20076"/>
    <s v="JAVID ZAFARI"/>
    <m/>
    <m/>
    <x v="8"/>
    <x v="8"/>
    <m/>
    <m/>
    <m/>
    <m/>
    <n v="0"/>
    <s v="Ingen avgiftsbehandling"/>
    <s v="Betaling: Faktura nummer 1086 fra JAVID ZAFARI. Fakturanr. 1086."/>
    <n v="8133"/>
    <s v="NOK"/>
    <n v="8133"/>
    <n v="1086"/>
    <s v="-178412.17"/>
  </r>
  <r>
    <n v="23"/>
    <n v="2025"/>
    <s v="Faktura nummer F0004134625 fra DNB Livsforsikring AS"/>
    <d v="2025-01-06T00:00:00"/>
    <d v="2025-01-20T00:00:00"/>
    <x v="78"/>
    <x v="78"/>
    <m/>
    <m/>
    <n v="20012"/>
    <s v="DNB Livsforsikring AS"/>
    <m/>
    <m/>
    <x v="4"/>
    <x v="4"/>
    <m/>
    <m/>
    <m/>
    <m/>
    <n v="0"/>
    <s v="Ingen avgiftsbehandling"/>
    <s v="Faktura nummer F0004134625 fra DNB Livsforsikring AS"/>
    <n v="-7636.39"/>
    <s v="NOK"/>
    <n v="-7636.39"/>
    <s v="F0004134625"/>
    <s v="-186048.56"/>
  </r>
  <r>
    <n v="31"/>
    <n v="2025"/>
    <s v="Hockey 2009: Utlegg og kvittering"/>
    <d v="2025-01-06T00:00:00"/>
    <d v="2025-01-06T00:00:00"/>
    <x v="78"/>
    <x v="78"/>
    <m/>
    <m/>
    <n v="20179"/>
    <s v="Linda Olstad"/>
    <m/>
    <m/>
    <x v="5"/>
    <x v="5"/>
    <m/>
    <m/>
    <m/>
    <m/>
    <n v="0"/>
    <s v="Ingen avgiftsbehandling"/>
    <s v="Hockey 2009: Utlegg og kvittering"/>
    <n v="-845.5"/>
    <s v="NOK"/>
    <n v="-845.5"/>
    <m/>
    <s v="-186894.06"/>
  </r>
  <r>
    <n v="30"/>
    <n v="2025"/>
    <s v="Hockey 2009: Innkjøp Frukt"/>
    <d v="2025-01-06T00:00:00"/>
    <d v="2025-01-06T00:00:00"/>
    <x v="78"/>
    <x v="78"/>
    <m/>
    <m/>
    <n v="20337"/>
    <s v="Roar Sakshaug-Hansen"/>
    <m/>
    <m/>
    <x v="5"/>
    <x v="5"/>
    <m/>
    <m/>
    <m/>
    <m/>
    <n v="0"/>
    <s v="Ingen avgiftsbehandling"/>
    <s v="Hockey 2009: Innkjøp Frukt"/>
    <n v="-333.97"/>
    <s v="NOK"/>
    <n v="-333.97"/>
    <s v="Utlegg"/>
    <s v="-187228.03"/>
  </r>
  <r>
    <n v="78"/>
    <n v="2025"/>
    <m/>
    <d v="2025-01-06T00:00:00"/>
    <m/>
    <x v="78"/>
    <x v="78"/>
    <m/>
    <m/>
    <n v="20335"/>
    <s v="NFF Buskerud"/>
    <m/>
    <m/>
    <x v="0"/>
    <x v="0"/>
    <m/>
    <m/>
    <m/>
    <m/>
    <n v="0"/>
    <s v="Ingen avgiftsbehandling"/>
    <m/>
    <n v="2000"/>
    <s v="NOK"/>
    <n v="2000"/>
    <m/>
    <s v="-185228.03"/>
  </r>
  <r>
    <n v="87"/>
    <n v="2025"/>
    <m/>
    <d v="2025-01-06T00:00:00"/>
    <m/>
    <x v="78"/>
    <x v="78"/>
    <m/>
    <m/>
    <n v="20180"/>
    <s v="Marita Hjertevik"/>
    <m/>
    <m/>
    <x v="0"/>
    <x v="0"/>
    <m/>
    <m/>
    <m/>
    <m/>
    <n v="0"/>
    <s v="Ingen avgiftsbehandling"/>
    <m/>
    <n v="1196"/>
    <s v="NOK"/>
    <n v="1196"/>
    <m/>
    <s v="-184032.03"/>
  </r>
  <r>
    <n v="616"/>
    <n v="2025"/>
    <n v="1951"/>
    <d v="2025-01-06T00:00:00"/>
    <m/>
    <x v="78"/>
    <x v="78"/>
    <m/>
    <m/>
    <n v="20194"/>
    <s v="William Meikle"/>
    <m/>
    <m/>
    <x v="0"/>
    <x v="0"/>
    <m/>
    <m/>
    <m/>
    <m/>
    <n v="0"/>
    <s v="Ingen avgiftsbehandling"/>
    <n v="1951"/>
    <n v="345"/>
    <s v="NOK"/>
    <n v="345"/>
    <m/>
    <s v="-183687.03"/>
  </r>
  <r>
    <n v="616"/>
    <n v="2025"/>
    <n v="1951"/>
    <d v="2025-01-06T00:00:00"/>
    <m/>
    <x v="78"/>
    <x v="78"/>
    <m/>
    <m/>
    <n v="20194"/>
    <s v="William Meikle"/>
    <m/>
    <m/>
    <x v="0"/>
    <x v="0"/>
    <m/>
    <m/>
    <m/>
    <m/>
    <n v="0"/>
    <s v="Ingen avgiftsbehandling"/>
    <n v="1951"/>
    <n v="345"/>
    <s v="NOK"/>
    <n v="345"/>
    <m/>
    <s v="-183342.03"/>
  </r>
  <r>
    <n v="616"/>
    <n v="2025"/>
    <n v="1951"/>
    <d v="2025-01-06T00:00:00"/>
    <m/>
    <x v="78"/>
    <x v="78"/>
    <m/>
    <m/>
    <n v="20174"/>
    <s v="Lars Haakon Eriksson"/>
    <m/>
    <m/>
    <x v="0"/>
    <x v="0"/>
    <m/>
    <m/>
    <m/>
    <m/>
    <n v="0"/>
    <s v="Ingen avgiftsbehandling"/>
    <n v="1951"/>
    <n v="345"/>
    <s v="NOK"/>
    <n v="345"/>
    <m/>
    <s v="-182997.03"/>
  </r>
  <r>
    <n v="500047"/>
    <n v="2025"/>
    <s v="Direkte betaling med ekstern ID TR426794217 er gjennomført og bokført."/>
    <d v="2025-01-07T00:00:00"/>
    <m/>
    <x v="78"/>
    <x v="78"/>
    <m/>
    <m/>
    <n v="20009"/>
    <s v="Santander Consumer Bank As"/>
    <m/>
    <m/>
    <x v="5"/>
    <x v="5"/>
    <m/>
    <m/>
    <m/>
    <m/>
    <n v="0"/>
    <s v="Ingen avgiftsbehandling"/>
    <s v="Betaling: Faktura nummer 39600058 fra Santander Consumer Bank As. Fakturanr. 39600058."/>
    <n v="11584.04"/>
    <s v="NOK"/>
    <n v="11584.04"/>
    <n v="39600058"/>
    <s v="-171412.99"/>
  </r>
  <r>
    <n v="36"/>
    <n v="2025"/>
    <s v="HOCKEY: Dommerregninger"/>
    <d v="2025-01-07T00:00:00"/>
    <d v="2025-01-13T00:00:00"/>
    <x v="78"/>
    <x v="78"/>
    <m/>
    <m/>
    <n v="20310"/>
    <s v="Silke LIndgren Jeppson"/>
    <m/>
    <m/>
    <x v="5"/>
    <x v="5"/>
    <m/>
    <m/>
    <m/>
    <m/>
    <n v="0"/>
    <s v="Ingen avgiftsbehandling"/>
    <s v="HOCKEY: Dommerregninger"/>
    <n v="-804.3"/>
    <s v="NOK"/>
    <n v="-804.3"/>
    <s v="Kampnr: 115201002"/>
    <s v="-172217.29"/>
  </r>
  <r>
    <n v="22"/>
    <n v="2025"/>
    <s v="HOCKEY, kioskvare"/>
    <d v="2025-01-07T00:00:00"/>
    <d v="2025-02-06T00:00:00"/>
    <x v="78"/>
    <x v="78"/>
    <m/>
    <m/>
    <n v="20110"/>
    <s v="Xxl Sport &amp; Villmark AS"/>
    <m/>
    <m/>
    <x v="5"/>
    <x v="5"/>
    <m/>
    <m/>
    <m/>
    <m/>
    <n v="0"/>
    <s v="Ingen avgiftsbehandling"/>
    <s v="HOCKEY, kioskvare"/>
    <n v="-1950"/>
    <s v="NOK"/>
    <n v="-1950"/>
    <s v="CINV-93248421"/>
    <s v="-174167.29"/>
  </r>
  <r>
    <n v="34"/>
    <n v="2025"/>
    <s v="Faktura nummer 70363751 fra Bærum Kommune 12570.- fotball, 7190 akademi. Faktura nummer 70363751 fra Bærum Kommune 12570.- fotball, 7190 akademi"/>
    <d v="2025-01-07T00:00:00"/>
    <d v="2025-02-06T00:00:00"/>
    <x v="78"/>
    <x v="78"/>
    <m/>
    <m/>
    <n v="20094"/>
    <s v="Bærum Kommune"/>
    <m/>
    <m/>
    <x v="0"/>
    <x v="0"/>
    <m/>
    <m/>
    <m/>
    <m/>
    <n v="0"/>
    <s v="Ingen avgiftsbehandling"/>
    <s v="Faktura nummer 70363751 fra Bærum Kommune 12570.- fotball, 7190 akademi. Faktura nummer 70363751 fra Bærum Kommune 12570.- fotball, 7190 akademi"/>
    <n v="-19760.400000000001"/>
    <s v="NOK"/>
    <n v="-19760.400000000001"/>
    <n v="70363751"/>
    <s v="-193927.69"/>
  </r>
  <r>
    <n v="20"/>
    <n v="2025"/>
    <s v="HS, telefon"/>
    <d v="2025-01-07T00:00:00"/>
    <d v="2025-01-21T00:00:00"/>
    <x v="78"/>
    <x v="78"/>
    <m/>
    <m/>
    <n v="20029"/>
    <s v="Viken Fiber AS"/>
    <m/>
    <m/>
    <x v="4"/>
    <x v="4"/>
    <m/>
    <m/>
    <m/>
    <m/>
    <n v="0"/>
    <s v="Ingen avgiftsbehandling"/>
    <s v="HS, telefon"/>
    <n v="-1079"/>
    <s v="NOK"/>
    <n v="-1079"/>
    <n v="23370516"/>
    <s v="-195006.69"/>
  </r>
  <r>
    <n v="52"/>
    <n v="2025"/>
    <s v="HOCKEY: Dommerregninger"/>
    <d v="2025-01-07T00:00:00"/>
    <d v="2025-01-17T00:00:00"/>
    <x v="78"/>
    <x v="78"/>
    <m/>
    <m/>
    <n v="20340"/>
    <s v="Iver Eide Hansen"/>
    <m/>
    <m/>
    <x v="5"/>
    <x v="5"/>
    <m/>
    <m/>
    <m/>
    <m/>
    <n v="0"/>
    <s v="Ingen avgiftsbehandling"/>
    <s v="HOCKEY: Dommerregninger"/>
    <n v="-1127"/>
    <s v="NOK"/>
    <n v="-1127"/>
    <m/>
    <s v="-196133.69"/>
  </r>
  <r>
    <n v="56"/>
    <n v="2025"/>
    <s v="Hockey 2013 2322.-. hockey 2012 1677.-"/>
    <d v="2025-01-07T00:00:00"/>
    <d v="2025-02-06T00:00:00"/>
    <x v="78"/>
    <x v="78"/>
    <m/>
    <m/>
    <n v="20110"/>
    <s v="Xxl Sport &amp; Villmark AS"/>
    <m/>
    <m/>
    <x v="5"/>
    <x v="5"/>
    <m/>
    <m/>
    <m/>
    <m/>
    <n v="0"/>
    <s v="Ingen avgiftsbehandling"/>
    <s v="Hockey 2013 2322.-. hockey 2012 1677.-"/>
    <n v="-3999"/>
    <s v="NOK"/>
    <n v="-3999"/>
    <s v="CINV-93248285"/>
    <s v="-200132.69"/>
  </r>
  <r>
    <n v="86"/>
    <n v="2025"/>
    <m/>
    <d v="2025-01-07T00:00:00"/>
    <m/>
    <x v="78"/>
    <x v="78"/>
    <m/>
    <m/>
    <n v="20179"/>
    <s v="Linda Olstad"/>
    <m/>
    <m/>
    <x v="0"/>
    <x v="0"/>
    <m/>
    <m/>
    <m/>
    <m/>
    <n v="0"/>
    <s v="Ingen avgiftsbehandling"/>
    <m/>
    <n v="845.5"/>
    <s v="NOK"/>
    <n v="845.5"/>
    <m/>
    <s v="-199287.19"/>
  </r>
  <r>
    <n v="19"/>
    <n v="2025"/>
    <s v="Faktura nummer 11365001686 fra Sport Holding Retail AS - avd Bekkestua"/>
    <d v="2025-01-08T00:00:00"/>
    <d v="2025-02-07T00:00:00"/>
    <x v="78"/>
    <x v="78"/>
    <m/>
    <m/>
    <n v="20059"/>
    <s v="Sport Holding Retail AS - avd Bekkestua"/>
    <m/>
    <m/>
    <x v="1"/>
    <x v="1"/>
    <m/>
    <m/>
    <m/>
    <m/>
    <n v="0"/>
    <s v="Ingen avgiftsbehandling"/>
    <s v="Faktura nummer 11365001686 fra Sport Holding Retail AS - avd Bekkestua"/>
    <n v="-400"/>
    <s v="NOK"/>
    <n v="-400"/>
    <n v="11365001686"/>
    <s v="-199687.19"/>
  </r>
  <r>
    <n v="18"/>
    <n v="2025"/>
    <s v="Faktura nummer 1056212629 fra Telenor Norge AS"/>
    <d v="2025-01-08T00:00:00"/>
    <d v="2025-01-29T00:00:00"/>
    <x v="78"/>
    <x v="78"/>
    <m/>
    <m/>
    <n v="20011"/>
    <s v="Telenor Norge AS"/>
    <m/>
    <m/>
    <x v="2"/>
    <x v="2"/>
    <m/>
    <m/>
    <m/>
    <m/>
    <n v="0"/>
    <s v="Ingen avgiftsbehandling"/>
    <s v="Faktura nummer 1056212629 fra Telenor Norge AS"/>
    <n v="-4975"/>
    <s v="NOK"/>
    <n v="-4975"/>
    <n v="1056212629"/>
    <s v="-204662.19"/>
  </r>
  <r>
    <n v="86"/>
    <n v="2025"/>
    <m/>
    <d v="2025-01-08T00:00:00"/>
    <m/>
    <x v="78"/>
    <x v="78"/>
    <m/>
    <m/>
    <n v="20337"/>
    <s v="Roar Sakshaug-Hansen"/>
    <m/>
    <m/>
    <x v="0"/>
    <x v="0"/>
    <m/>
    <m/>
    <m/>
    <m/>
    <n v="0"/>
    <s v="Ingen avgiftsbehandling"/>
    <m/>
    <n v="333.97"/>
    <s v="NOK"/>
    <n v="333.97"/>
    <m/>
    <s v="-204328.22"/>
  </r>
  <r>
    <n v="154"/>
    <n v="2025"/>
    <s v="FOTBALL 1500.- G 2018 500.-: Utlegg for cup. FOTBALL 1500.- G 2018 500.-: Utlegg for cup"/>
    <d v="2025-01-08T00:00:00"/>
    <d v="2025-01-31T00:00:00"/>
    <x v="78"/>
    <x v="78"/>
    <m/>
    <m/>
    <n v="20041"/>
    <s v="Thea Hasle"/>
    <m/>
    <m/>
    <x v="1"/>
    <x v="1"/>
    <m/>
    <m/>
    <m/>
    <m/>
    <n v="0"/>
    <s v="Ingen avgiftsbehandling"/>
    <s v="FOTBALL 1500.- G 2018 500.-: Utlegg for cup. FOTBALL 1500.- G 2018 500.-: Utlegg for cup"/>
    <n v="-2000"/>
    <s v="NOK"/>
    <n v="-2000"/>
    <n v="1028"/>
    <s v="-206328.22"/>
  </r>
  <r>
    <n v="617"/>
    <n v="2025"/>
    <s v="1.pdf"/>
    <d v="2025-01-08T00:00:00"/>
    <m/>
    <x v="78"/>
    <x v="78"/>
    <m/>
    <m/>
    <n v="20132"/>
    <s v="Tom Ivar Riseth"/>
    <m/>
    <m/>
    <x v="5"/>
    <x v="5"/>
    <m/>
    <m/>
    <m/>
    <m/>
    <n v="0"/>
    <s v="Ingen avgiftsbehandling"/>
    <s v="1.pdf"/>
    <n v="-4490"/>
    <s v="NOK"/>
    <n v="-4490"/>
    <m/>
    <s v="-210818.22"/>
  </r>
  <r>
    <n v="21"/>
    <n v="2025"/>
    <s v="HOCKEY, utstyr"/>
    <d v="2025-01-09T00:00:00"/>
    <d v="2025-01-09T00:00:00"/>
    <x v="78"/>
    <x v="78"/>
    <m/>
    <m/>
    <n v="20110"/>
    <s v="Xxl Sport &amp; Villmark AS"/>
    <m/>
    <m/>
    <x v="5"/>
    <x v="5"/>
    <m/>
    <m/>
    <m/>
    <m/>
    <n v="0"/>
    <s v="Ingen avgiftsbehandling"/>
    <s v="HOCKEY, utstyr"/>
    <n v="-3871.25"/>
    <s v="NOK"/>
    <n v="-3871.25"/>
    <m/>
    <s v="-214689.47"/>
  </r>
  <r>
    <n v="17"/>
    <n v="2025"/>
    <s v="Faktura nummer 017801 fra NFF Oslo"/>
    <d v="2025-01-09T00:00:00"/>
    <d v="2025-01-23T00:00:00"/>
    <x v="78"/>
    <x v="78"/>
    <m/>
    <m/>
    <n v="20060"/>
    <s v="NFF Oslo"/>
    <m/>
    <m/>
    <x v="1"/>
    <x v="1"/>
    <m/>
    <m/>
    <m/>
    <m/>
    <n v="0"/>
    <s v="Ingen avgiftsbehandling"/>
    <s v="Faktura nummer 017801 fra NFF Oslo"/>
    <n v="-2250"/>
    <s v="NOK"/>
    <n v="-2250"/>
    <n v="17801"/>
    <s v="-216939.47"/>
  </r>
  <r>
    <n v="16"/>
    <n v="2025"/>
    <s v="HOCKEY: Faktura 9701205 fra Eureca engros AS"/>
    <d v="2025-01-09T00:00:00"/>
    <d v="2025-01-20T00:00:00"/>
    <x v="78"/>
    <x v="78"/>
    <m/>
    <m/>
    <n v="20125"/>
    <s v="Eureca Engros AS"/>
    <m/>
    <m/>
    <x v="5"/>
    <x v="5"/>
    <m/>
    <m/>
    <m/>
    <m/>
    <n v="0"/>
    <s v="Ingen avgiftsbehandling"/>
    <s v="HOCKEY: Faktura 9701205 fra Eureca engros AS"/>
    <n v="-16108.88"/>
    <s v="NOK"/>
    <n v="-16108.88"/>
    <n v="9701205"/>
    <s v="-233048.35"/>
  </r>
  <r>
    <n v="15"/>
    <n v="2025"/>
    <s v="Faktura nummer 16198 fra Rubic AS"/>
    <d v="2025-01-09T00:00:00"/>
    <d v="2025-01-23T00:00:00"/>
    <x v="78"/>
    <x v="78"/>
    <m/>
    <m/>
    <n v="20208"/>
    <s v="Rubic AS"/>
    <m/>
    <m/>
    <x v="4"/>
    <x v="4"/>
    <m/>
    <m/>
    <m/>
    <m/>
    <n v="0"/>
    <s v="Ingen avgiftsbehandling"/>
    <s v="Faktura nummer 16198 fra Rubic AS"/>
    <n v="-33990"/>
    <s v="NOK"/>
    <n v="-33990"/>
    <n v="16198"/>
    <s v="-267038.35"/>
  </r>
  <r>
    <n v="25"/>
    <n v="2025"/>
    <s v="Faktura nummer 10179 fra Fygi AS"/>
    <d v="2025-01-09T00:00:00"/>
    <d v="2025-01-23T00:00:00"/>
    <x v="78"/>
    <x v="78"/>
    <m/>
    <m/>
    <n v="20083"/>
    <s v="Fygi AS"/>
    <m/>
    <m/>
    <x v="5"/>
    <x v="5"/>
    <m/>
    <m/>
    <m/>
    <m/>
    <n v="0"/>
    <s v="Ingen avgiftsbehandling"/>
    <s v="Faktura nummer 10179 fra Fygi AS"/>
    <n v="-248.75"/>
    <s v="NOK"/>
    <n v="-248.75"/>
    <n v="10179"/>
    <s v="-267287.10"/>
  </r>
  <r>
    <n v="55"/>
    <n v="2025"/>
    <s v="Hockey 2009: Flybilletter Forbundscup kvalifisering U16"/>
    <d v="2025-01-09T00:00:00"/>
    <d v="2025-01-17T00:00:00"/>
    <x v="78"/>
    <x v="78"/>
    <m/>
    <m/>
    <n v="20254"/>
    <s v="Glenn Kristian Olstad"/>
    <m/>
    <m/>
    <x v="5"/>
    <x v="5"/>
    <m/>
    <m/>
    <m/>
    <m/>
    <n v="0"/>
    <s v="Ingen avgiftsbehandling"/>
    <s v="Hockey 2009: Flybilletter Forbundscup kvalifisering U16"/>
    <n v="-47840"/>
    <s v="NOK"/>
    <n v="-47840"/>
    <m/>
    <s v="-315127.10"/>
  </r>
  <r>
    <n v="86"/>
    <n v="2025"/>
    <m/>
    <d v="2025-01-09T00:00:00"/>
    <m/>
    <x v="78"/>
    <x v="78"/>
    <m/>
    <m/>
    <n v="20179"/>
    <s v="Linda Olstad"/>
    <m/>
    <m/>
    <x v="0"/>
    <x v="0"/>
    <m/>
    <m/>
    <m/>
    <m/>
    <n v="0"/>
    <s v="Ingen avgiftsbehandling"/>
    <m/>
    <n v="1638"/>
    <s v="NOK"/>
    <n v="1638"/>
    <m/>
    <s v="-313489.10"/>
  </r>
  <r>
    <n v="92"/>
    <n v="2025"/>
    <s v="Bilag-21-2025.pdf feilføring"/>
    <d v="2025-01-09T00:00:00"/>
    <m/>
    <x v="78"/>
    <x v="78"/>
    <m/>
    <m/>
    <n v="20110"/>
    <s v="Xxl Sport &amp; Villmark AS"/>
    <m/>
    <m/>
    <x v="5"/>
    <x v="5"/>
    <m/>
    <m/>
    <m/>
    <m/>
    <n v="0"/>
    <s v="Ingen avgiftsbehandling"/>
    <s v="Bilag-21-2025.pdf feilføring"/>
    <n v="3871.25"/>
    <s v="NOK"/>
    <n v="3871.25"/>
    <m/>
    <s v="-309617.85"/>
  </r>
  <r>
    <n v="618"/>
    <n v="2025"/>
    <s v="Tom ivar"/>
    <d v="2025-01-09T00:00:00"/>
    <m/>
    <x v="78"/>
    <x v="78"/>
    <m/>
    <m/>
    <n v="20132"/>
    <s v="Tom Ivar Riseth"/>
    <m/>
    <m/>
    <x v="0"/>
    <x v="0"/>
    <m/>
    <m/>
    <m/>
    <m/>
    <n v="0"/>
    <s v="Ingen avgiftsbehandling"/>
    <s v="Tom ivar"/>
    <n v="3990"/>
    <s v="NOK"/>
    <n v="3990"/>
    <m/>
    <s v="-305627.85"/>
  </r>
  <r>
    <n v="618"/>
    <n v="2025"/>
    <s v="Tom ivar"/>
    <d v="2025-01-09T00:00:00"/>
    <m/>
    <x v="78"/>
    <x v="78"/>
    <m/>
    <m/>
    <n v="20132"/>
    <s v="Tom Ivar Riseth"/>
    <m/>
    <m/>
    <x v="0"/>
    <x v="0"/>
    <m/>
    <m/>
    <m/>
    <m/>
    <n v="0"/>
    <s v="Ingen avgiftsbehandling"/>
    <s v="Tom ivar"/>
    <n v="500"/>
    <s v="NOK"/>
    <n v="500"/>
    <m/>
    <s v="-305127.85"/>
  </r>
  <r>
    <n v="500048"/>
    <n v="2025"/>
    <s v="Direkte betaling med ekstern ID TR435611478 er gjennomført og bokført."/>
    <d v="2025-01-10T00:00:00"/>
    <m/>
    <x v="78"/>
    <x v="78"/>
    <m/>
    <m/>
    <n v="20110"/>
    <s v="Xxl Sport &amp; Villmark AS"/>
    <m/>
    <m/>
    <x v="5"/>
    <x v="5"/>
    <m/>
    <m/>
    <m/>
    <m/>
    <n v="0"/>
    <s v="Ingen avgiftsbehandling"/>
    <s v="Betaling: HOCKEY, utstyr"/>
    <n v="3871.25"/>
    <s v="NOK"/>
    <n v="3871.25"/>
    <m/>
    <s v="-301256.60"/>
  </r>
  <r>
    <n v="500049"/>
    <n v="2025"/>
    <s v="Direkte betaling med ekstern ID TR435611477 er gjennomført og bokført."/>
    <d v="2025-01-10T00:00:00"/>
    <m/>
    <x v="78"/>
    <x v="78"/>
    <m/>
    <m/>
    <n v="20235"/>
    <s v="Trym Skaar"/>
    <m/>
    <m/>
    <x v="5"/>
    <x v="5"/>
    <m/>
    <m/>
    <m/>
    <m/>
    <n v="0"/>
    <s v="Ingen avgiftsbehandling"/>
    <s v="Betaling: HOCKEY: Ubetalt dommerregning?"/>
    <n v="726.8"/>
    <s v="NOK"/>
    <n v="726.8"/>
    <m/>
    <s v="-300529.80"/>
  </r>
  <r>
    <n v="500050"/>
    <n v="2025"/>
    <s v="Direkte betaling med ekstern ID TR435611471 er gjennomført og bokført."/>
    <d v="2025-01-10T00:00:00"/>
    <m/>
    <x v="78"/>
    <x v="78"/>
    <m/>
    <m/>
    <n v="20035"/>
    <s v="Steadyreadygo Banaszkiewicz"/>
    <m/>
    <m/>
    <x v="4"/>
    <x v="4"/>
    <m/>
    <m/>
    <m/>
    <m/>
    <n v="0"/>
    <s v="Ingen avgiftsbehandling"/>
    <s v="Betaling: Faktura nummer 1147 fra Steadyreadygo Banaszkiewicz. Fakturanr. 1147."/>
    <n v="10200"/>
    <s v="NOK"/>
    <n v="10200"/>
    <n v="1147"/>
    <s v="-290329.80"/>
  </r>
  <r>
    <n v="26"/>
    <n v="2025"/>
    <s v="HOCKEY: CCEP Norway Invoice_9204473532"/>
    <d v="2025-01-10T00:00:00"/>
    <d v="2025-01-25T00:00:00"/>
    <x v="78"/>
    <x v="78"/>
    <m/>
    <m/>
    <n v="20188"/>
    <s v="Coca-cola Europacific Partners Norge AS"/>
    <m/>
    <m/>
    <x v="5"/>
    <x v="5"/>
    <m/>
    <m/>
    <m/>
    <m/>
    <n v="0"/>
    <s v="Ingen avgiftsbehandling"/>
    <s v="HOCKEY: CCEP Norway Invoice_9204473532"/>
    <n v="-3012.79"/>
    <s v="NOK"/>
    <n v="-3012.79"/>
    <n v="9204473532"/>
    <s v="-293342.59"/>
  </r>
  <r>
    <n v="51"/>
    <n v="2025"/>
    <s v="1928: Faktura desember"/>
    <d v="2025-01-10T00:00:00"/>
    <d v="2025-01-20T00:00:00"/>
    <x v="78"/>
    <x v="78"/>
    <m/>
    <m/>
    <n v="20089"/>
    <s v="Advokatfirmaet Justad Johnsen"/>
    <m/>
    <m/>
    <x v="1"/>
    <x v="1"/>
    <m/>
    <m/>
    <m/>
    <m/>
    <n v="0"/>
    <s v="Ingen avgiftsbehandling"/>
    <s v="1928: Faktura desember"/>
    <n v="-4875"/>
    <s v="NOK"/>
    <n v="-4875"/>
    <n v="174"/>
    <s v="-298217.59"/>
  </r>
  <r>
    <n v="79"/>
    <n v="2025"/>
    <s v="JArdar"/>
    <d v="2025-01-10T00:00:00"/>
    <m/>
    <x v="78"/>
    <x v="78"/>
    <m/>
    <m/>
    <n v="20006"/>
    <s v="Idrettslaget Jardar"/>
    <m/>
    <m/>
    <x v="0"/>
    <x v="0"/>
    <m/>
    <m/>
    <m/>
    <m/>
    <n v="0"/>
    <s v="Ingen avgiftsbehandling"/>
    <s v="JArdar"/>
    <n v="18000"/>
    <s v="NOK"/>
    <n v="18000"/>
    <m/>
    <s v="-280217.59"/>
  </r>
  <r>
    <n v="29"/>
    <n v="2025"/>
    <s v="Fwd: Utlegg/refusjon"/>
    <d v="2025-01-11T00:00:00"/>
    <d v="2025-01-11T00:00:00"/>
    <x v="78"/>
    <x v="78"/>
    <m/>
    <m/>
    <n v="20336"/>
    <s v="Ida Svege"/>
    <m/>
    <m/>
    <x v="6"/>
    <x v="6"/>
    <m/>
    <m/>
    <m/>
    <m/>
    <n v="0"/>
    <s v="Ingen avgiftsbehandling"/>
    <s v="Fwd: Utlegg/refusjon"/>
    <n v="-2635"/>
    <s v="NOK"/>
    <n v="-2635"/>
    <s v="Gavekort ansatte"/>
    <s v="-282852.59"/>
  </r>
  <r>
    <n v="27"/>
    <n v="2025"/>
    <s v="Hockey 2009: Mat i forbindelse med seriekamp i Hamar"/>
    <d v="2025-01-11T00:00:00"/>
    <d v="2025-01-11T00:00:00"/>
    <x v="78"/>
    <x v="78"/>
    <m/>
    <m/>
    <n v="20179"/>
    <s v="Linda Olstad"/>
    <m/>
    <m/>
    <x v="5"/>
    <x v="5"/>
    <m/>
    <m/>
    <m/>
    <m/>
    <n v="0"/>
    <s v="Ingen avgiftsbehandling"/>
    <s v="Hockey 2009: Mat i forbindelse med seriekamp i Hamar"/>
    <n v="-1638"/>
    <s v="NOK"/>
    <n v="-1638"/>
    <m/>
    <s v="-284490.59"/>
  </r>
  <r>
    <n v="43"/>
    <n v="2025"/>
    <s v="HOCKEY: Klubbdommerregning fra Oscar Willy Danielsen"/>
    <d v="2025-01-11T00:00:00"/>
    <d v="2025-01-18T00:00:00"/>
    <x v="78"/>
    <x v="78"/>
    <m/>
    <m/>
    <n v="20285"/>
    <s v="Oscar Willy Danielsen"/>
    <m/>
    <m/>
    <x v="5"/>
    <x v="5"/>
    <m/>
    <m/>
    <m/>
    <m/>
    <n v="0"/>
    <s v="Ingen avgiftsbehandling"/>
    <s v="HOCKEY: Klubbdommerregning fra Oscar Willy Danielsen"/>
    <n v="-517.5"/>
    <s v="NOK"/>
    <n v="-517.5"/>
    <s v="Y05NB57LMGWI7E"/>
    <s v="-285008.09"/>
  </r>
  <r>
    <n v="42"/>
    <n v="2025"/>
    <s v="HOCKEY: Klubbdommerregning fra Liam"/>
    <d v="2025-01-11T00:00:00"/>
    <d v="2025-01-18T00:00:00"/>
    <x v="78"/>
    <x v="78"/>
    <m/>
    <m/>
    <n v="20227"/>
    <s v="Liam Elserud"/>
    <m/>
    <m/>
    <x v="5"/>
    <x v="5"/>
    <m/>
    <m/>
    <m/>
    <m/>
    <n v="0"/>
    <s v="Ingen avgiftsbehandling"/>
    <s v="HOCKEY: Klubbdommerregning fra Liam"/>
    <n v="-517.5"/>
    <s v="NOK"/>
    <n v="-517.5"/>
    <s v="WZNYU881P88TW4"/>
    <s v="-285525.59"/>
  </r>
  <r>
    <n v="58"/>
    <n v="2025"/>
    <s v="HOCKEY: Dommerregninger"/>
    <d v="2025-01-11T00:00:00"/>
    <d v="2025-01-20T00:00:00"/>
    <x v="78"/>
    <x v="78"/>
    <m/>
    <m/>
    <n v="20316"/>
    <s v="Sanijs Kutovojs"/>
    <m/>
    <m/>
    <x v="5"/>
    <x v="5"/>
    <m/>
    <m/>
    <m/>
    <m/>
    <n v="0"/>
    <s v="Ingen avgiftsbehandling"/>
    <s v="HOCKEY: Dommerregninger"/>
    <n v="-1621.8"/>
    <s v="NOK"/>
    <n v="-1621.8"/>
    <m/>
    <s v="-287147.39"/>
  </r>
  <r>
    <n v="114"/>
    <n v="2025"/>
    <s v="HOCKEY: Dommerregninger"/>
    <d v="2025-01-11T00:00:00"/>
    <d v="2025-01-31T00:00:00"/>
    <x v="78"/>
    <x v="78"/>
    <m/>
    <m/>
    <n v="20361"/>
    <s v="Nikolas Roland Kvanli"/>
    <m/>
    <m/>
    <x v="5"/>
    <x v="5"/>
    <m/>
    <m/>
    <m/>
    <m/>
    <n v="0"/>
    <s v="Ingen avgiftsbehandling"/>
    <s v="HOCKEY: Dommerregninger"/>
    <n v="-565"/>
    <s v="NOK"/>
    <n v="-565"/>
    <s v="6782d186b104e312103ed19f"/>
    <s v="-287712.39"/>
  </r>
  <r>
    <n v="115"/>
    <n v="2025"/>
    <s v="HOCKEY: Dommerregninger"/>
    <d v="2025-01-11T00:00:00"/>
    <d v="2025-01-31T00:00:00"/>
    <x v="78"/>
    <x v="78"/>
    <m/>
    <m/>
    <n v="20361"/>
    <s v="Nikolas Roland Kvanli"/>
    <m/>
    <m/>
    <x v="5"/>
    <x v="5"/>
    <m/>
    <m/>
    <m/>
    <m/>
    <n v="0"/>
    <s v="Ingen avgiftsbehandling"/>
    <s v="HOCKEY: Dommerregninger"/>
    <n v="-565"/>
    <s v="NOK"/>
    <n v="-565"/>
    <s v="6782c482b104e312103ed16a"/>
    <s v="-288277.39"/>
  </r>
  <r>
    <n v="142"/>
    <n v="2025"/>
    <s v="HOCKEY: Dommerregninger"/>
    <d v="2025-01-12T00:00:00"/>
    <d v="2025-01-31T00:00:00"/>
    <x v="78"/>
    <x v="78"/>
    <m/>
    <m/>
    <n v="20309"/>
    <s v="Mathias Visuri"/>
    <m/>
    <m/>
    <x v="5"/>
    <x v="5"/>
    <m/>
    <m/>
    <m/>
    <m/>
    <n v="0"/>
    <s v="Ingen avgiftsbehandling"/>
    <s v="HOCKEY: Dommerregninger"/>
    <n v="-1470.85"/>
    <s v="NOK"/>
    <n v="-1470.85"/>
    <s v="67840f2fb104e312103ed3b0"/>
    <s v="-289748.24"/>
  </r>
  <r>
    <n v="500051"/>
    <n v="2025"/>
    <s v="Direkte betaling med ekstern ID TR435950870 er gjennomført og bokført."/>
    <d v="2025-01-13T00:00:00"/>
    <m/>
    <x v="78"/>
    <x v="78"/>
    <m/>
    <m/>
    <n v="20338"/>
    <s v="Even Tandberg"/>
    <m/>
    <m/>
    <x v="4"/>
    <x v="4"/>
    <m/>
    <m/>
    <m/>
    <m/>
    <n v="0"/>
    <s v="Ingen avgiftsbehandling"/>
    <s v="Betaling: HS, overbetalt medl kont refusjon"/>
    <n v="310"/>
    <s v="NOK"/>
    <n v="310"/>
    <m/>
    <s v="-289438.24"/>
  </r>
  <r>
    <n v="500052"/>
    <n v="2025"/>
    <s v="Direkte betaling med ekstern ID TR435950879 er gjennomført og bokført."/>
    <d v="2025-01-13T00:00:00"/>
    <m/>
    <x v="78"/>
    <x v="78"/>
    <m/>
    <m/>
    <n v="20336"/>
    <s v="Ida Svege"/>
    <m/>
    <m/>
    <x v="6"/>
    <x v="6"/>
    <m/>
    <m/>
    <m/>
    <m/>
    <n v="0"/>
    <s v="Ingen avgiftsbehandling"/>
    <s v="Betaling: Fwd: Utlegg/refusjon. Fakturanr. Gavekort ansatte."/>
    <n v="2635"/>
    <s v="NOK"/>
    <n v="2635"/>
    <s v="Gavekort ansatte"/>
    <s v="-286803.24"/>
  </r>
  <r>
    <n v="500053"/>
    <n v="2025"/>
    <s v="Direkte betaling med ekstern ID TR432401302 er gjennomført og bokført."/>
    <d v="2025-01-13T00:00:00"/>
    <m/>
    <x v="78"/>
    <x v="78"/>
    <m/>
    <m/>
    <n v="20137"/>
    <s v="Baker Tilly Grimsrud &amp; Co."/>
    <m/>
    <m/>
    <x v="4"/>
    <x v="4"/>
    <m/>
    <m/>
    <m/>
    <m/>
    <n v="0"/>
    <s v="Ingen avgiftsbehandling"/>
    <s v="Betaling: Faktura nummer 14072 fra Baker Tilly Grimsrud &amp; Co.Fakturanr. 14072."/>
    <n v="31250"/>
    <s v="NOK"/>
    <n v="31250"/>
    <n v="14072"/>
    <s v="-255553.24"/>
  </r>
  <r>
    <n v="500054"/>
    <n v="2025"/>
    <s v="Direkte betaling med ekstern ID TR435950871 er gjennomført og bokført."/>
    <d v="2025-01-13T00:00:00"/>
    <m/>
    <x v="78"/>
    <x v="78"/>
    <m/>
    <m/>
    <n v="20243"/>
    <s v="Tony Sømarken"/>
    <m/>
    <m/>
    <x v="5"/>
    <x v="5"/>
    <m/>
    <m/>
    <m/>
    <m/>
    <n v="0"/>
    <s v="Ingen avgiftsbehandling"/>
    <s v="Betaling: HOCKEY: Dommerregninger 115201082"/>
    <n v="1634"/>
    <s v="NOK"/>
    <n v="1634"/>
    <m/>
    <s v="-253919.24"/>
  </r>
  <r>
    <n v="500055"/>
    <n v="2025"/>
    <s v="Direkte betaling med ekstern ID TR435950872 er gjennomført og bokført."/>
    <d v="2025-01-13T00:00:00"/>
    <m/>
    <x v="78"/>
    <x v="78"/>
    <m/>
    <m/>
    <n v="20310"/>
    <s v="Silke LIndgren Jeppson"/>
    <m/>
    <m/>
    <x v="5"/>
    <x v="5"/>
    <m/>
    <m/>
    <m/>
    <m/>
    <n v="0"/>
    <s v="Ingen avgiftsbehandling"/>
    <s v="Betaling: HOCKEY: Dommerregninger. Fakturanr. Kampnr: 115201002."/>
    <n v="804.3"/>
    <s v="NOK"/>
    <n v="804.3"/>
    <s v="Kampnr: 115201002"/>
    <s v="-253114.94"/>
  </r>
  <r>
    <n v="500056"/>
    <n v="2025"/>
    <s v="Direkte betaling med ekstern ID TR435950873 er gjennomført og bokført."/>
    <d v="2025-01-13T00:00:00"/>
    <m/>
    <x v="78"/>
    <x v="78"/>
    <m/>
    <m/>
    <n v="20339"/>
    <s v="John Erik Martin Lindberg"/>
    <m/>
    <m/>
    <x v="5"/>
    <x v="5"/>
    <m/>
    <m/>
    <m/>
    <m/>
    <n v="0"/>
    <s v="Ingen avgiftsbehandling"/>
    <s v="Betaling: HOCKEY: Dommerregninger. Fakturanr. 677a9754595bfc8604b87163."/>
    <n v="2223.5500000000002"/>
    <s v="NOK"/>
    <n v="2223.5500000000002"/>
    <s v="677a9754595bfc8604b87163"/>
    <s v="-250891.39"/>
  </r>
  <r>
    <n v="500057"/>
    <n v="2025"/>
    <s v="Direkte betaling med ekstern ID TR435950874 er gjennomført og bokført."/>
    <d v="2025-01-13T00:00:00"/>
    <m/>
    <x v="78"/>
    <x v="78"/>
    <m/>
    <m/>
    <n v="20340"/>
    <s v="Iver Eide Hansen"/>
    <m/>
    <m/>
    <x v="5"/>
    <x v="5"/>
    <m/>
    <m/>
    <m/>
    <m/>
    <n v="0"/>
    <s v="Ingen avgiftsbehandling"/>
    <s v="Betaling: HOCKEY: Dommerregninger. Fakturanr. Kampnr: 115201002."/>
    <n v="810.5"/>
    <s v="NOK"/>
    <n v="810.5"/>
    <s v="Kampnr: 115201002"/>
    <s v="-250080.89"/>
  </r>
  <r>
    <n v="500058"/>
    <n v="2025"/>
    <s v="Direkte betaling med ekstern ID TR435950875 er gjennomført og bokført."/>
    <d v="2025-01-13T00:00:00"/>
    <m/>
    <x v="78"/>
    <x v="78"/>
    <m/>
    <m/>
    <n v="20308"/>
    <s v="Ingvar Veshnyakov Birkelund"/>
    <m/>
    <m/>
    <x v="5"/>
    <x v="5"/>
    <m/>
    <m/>
    <m/>
    <m/>
    <n v="0"/>
    <s v="Ingen avgiftsbehandling"/>
    <s v="Betaling: HOCKEY: Dommerregninger. Fakturanr. 677abc6e595bfc8604b871d9."/>
    <n v="1330"/>
    <s v="NOK"/>
    <n v="1330"/>
    <s v="677abc6e595bfc8604b871d9"/>
    <s v="-248750.89"/>
  </r>
  <r>
    <n v="41"/>
    <n v="2025"/>
    <s v="HS: Refusjon"/>
    <d v="2025-01-13T00:00:00"/>
    <d v="2025-01-13T00:00:00"/>
    <x v="78"/>
    <x v="78"/>
    <m/>
    <m/>
    <n v="20341"/>
    <s v="Andreas Torgersen"/>
    <m/>
    <m/>
    <x v="4"/>
    <x v="4"/>
    <m/>
    <m/>
    <m/>
    <m/>
    <n v="0"/>
    <s v="Ingen avgiftsbehandling"/>
    <s v="HS: Refusjon"/>
    <n v="-200"/>
    <s v="NOK"/>
    <n v="-200"/>
    <m/>
    <s v="-248950.89"/>
  </r>
  <r>
    <n v="41"/>
    <n v="2025"/>
    <s v="HS: Refusjon"/>
    <d v="2025-01-13T00:00:00"/>
    <m/>
    <x v="78"/>
    <x v="78"/>
    <m/>
    <m/>
    <n v="20341"/>
    <s v="Andreas Torgersen"/>
    <m/>
    <m/>
    <x v="4"/>
    <x v="4"/>
    <m/>
    <m/>
    <m/>
    <m/>
    <n v="0"/>
    <s v="Ingen avgiftsbehandling"/>
    <s v="Betaling: HS: Refusjon"/>
    <n v="200"/>
    <s v="NOK"/>
    <n v="200"/>
    <m/>
    <s v="-248750.89"/>
  </r>
  <r>
    <n v="61"/>
    <n v="2025"/>
    <s v="HOCKEY: Dommerregninger"/>
    <d v="2025-01-13T00:00:00"/>
    <d v="2025-01-20T00:00:00"/>
    <x v="78"/>
    <x v="78"/>
    <m/>
    <m/>
    <n v="20351"/>
    <s v="Hans-Ole Sageng Sommerstad"/>
    <m/>
    <m/>
    <x v="5"/>
    <x v="5"/>
    <m/>
    <m/>
    <m/>
    <m/>
    <n v="0"/>
    <s v="Ingen avgiftsbehandling"/>
    <s v="HOCKEY: Dommerregninger"/>
    <n v="-742.88"/>
    <s v="NOK"/>
    <n v="-742.88"/>
    <s v="6784c4b5b104e312103ed509"/>
    <s v="-249493.77"/>
  </r>
  <r>
    <n v="59"/>
    <n v="2025"/>
    <s v="HOCKEY: Dommerregninger"/>
    <d v="2025-01-13T00:00:00"/>
    <d v="2025-01-20T00:00:00"/>
    <x v="78"/>
    <x v="78"/>
    <m/>
    <m/>
    <n v="20349"/>
    <s v="Oskar Øvstedal"/>
    <m/>
    <m/>
    <x v="5"/>
    <x v="5"/>
    <m/>
    <m/>
    <m/>
    <m/>
    <n v="0"/>
    <s v="Ingen avgiftsbehandling"/>
    <s v="HOCKEY: Dommerregninger"/>
    <n v="-893"/>
    <s v="NOK"/>
    <n v="-893"/>
    <s v="6784d646b104e312103ed52b"/>
    <s v="-250386.77"/>
  </r>
  <r>
    <n v="105"/>
    <n v="2025"/>
    <s v="SKI: Refusjon av påmeldingsavgift, Skigruppa"/>
    <d v="2025-01-13T00:00:00"/>
    <d v="2025-01-31T00:00:00"/>
    <x v="78"/>
    <x v="78"/>
    <m/>
    <m/>
    <n v="20120"/>
    <s v="Silje Danielsen"/>
    <m/>
    <m/>
    <x v="6"/>
    <x v="6"/>
    <m/>
    <m/>
    <m/>
    <m/>
    <n v="0"/>
    <s v="Ingen avgiftsbehandling"/>
    <s v="SKI: Refusjon av påmeldingsavgift, Skigruppa"/>
    <n v="-780"/>
    <s v="NOK"/>
    <n v="-780"/>
    <m/>
    <s v="-251166.77"/>
  </r>
  <r>
    <n v="106"/>
    <n v="2025"/>
    <s v="SKI: Refusjon"/>
    <d v="2025-01-13T00:00:00"/>
    <d v="2025-01-31T00:00:00"/>
    <x v="78"/>
    <x v="78"/>
    <m/>
    <m/>
    <n v="20262"/>
    <s v="Linn Marita Lilledal"/>
    <m/>
    <m/>
    <x v="6"/>
    <x v="6"/>
    <m/>
    <m/>
    <m/>
    <m/>
    <n v="0"/>
    <s v="Ingen avgiftsbehandling"/>
    <s v="SKI: Refusjon"/>
    <n v="-1960"/>
    <s v="NOK"/>
    <n v="-1960"/>
    <m/>
    <s v="-253126.77"/>
  </r>
  <r>
    <n v="101"/>
    <n v="2025"/>
    <s v="Betalt fra U20"/>
    <d v="2025-01-13T00:00:00"/>
    <d v="2024-10-29T00:00:00"/>
    <x v="78"/>
    <x v="78"/>
    <m/>
    <m/>
    <n v="20356"/>
    <s v="Settl AS"/>
    <m/>
    <m/>
    <x v="5"/>
    <x v="5"/>
    <m/>
    <m/>
    <m/>
    <m/>
    <n v="0"/>
    <s v="Ingen avgiftsbehandling"/>
    <s v="Betalt fra U20"/>
    <n v="-866.21"/>
    <s v="NOK"/>
    <n v="-866.21"/>
    <n v="223067"/>
    <s v="-253992.98"/>
  </r>
  <r>
    <n v="500064"/>
    <n v="2025"/>
    <s v="Direkte betaling med ekstern ID TR432617781 er gjennomført og bokført."/>
    <d v="2025-01-14T00:00:00"/>
    <m/>
    <x v="78"/>
    <x v="78"/>
    <m/>
    <m/>
    <n v="20001"/>
    <s v="B&amp;g Regnskap AS"/>
    <m/>
    <m/>
    <x v="4"/>
    <x v="4"/>
    <m/>
    <m/>
    <m/>
    <m/>
    <n v="0"/>
    <s v="Ingen avgiftsbehandling"/>
    <s v="Betaling: Faktura nummer 102915 fra B&amp;g Regnskap AS. Fakturanr. 102915."/>
    <n v="6000"/>
    <s v="NOK"/>
    <n v="6000"/>
    <n v="102915"/>
    <s v="-247992.98"/>
  </r>
  <r>
    <n v="63"/>
    <n v="2025"/>
    <s v="HOCKEY: Dommerregninger"/>
    <d v="2025-01-14T00:00:00"/>
    <d v="2025-01-20T00:00:00"/>
    <x v="78"/>
    <x v="78"/>
    <m/>
    <m/>
    <n v="20334"/>
    <s v="Emil Brumoen Sand"/>
    <m/>
    <m/>
    <x v="5"/>
    <x v="5"/>
    <m/>
    <m/>
    <m/>
    <m/>
    <n v="0"/>
    <s v="Ingen avgiftsbehandling"/>
    <s v="HOCKEY: Dommerregninger"/>
    <n v="-1295"/>
    <s v="NOK"/>
    <n v="-1295"/>
    <m/>
    <s v="-249287.98"/>
  </r>
  <r>
    <n v="62"/>
    <n v="2025"/>
    <s v="HOCKEY: Dommerregninger"/>
    <d v="2025-01-14T00:00:00"/>
    <d v="2025-01-20T00:00:00"/>
    <x v="78"/>
    <x v="78"/>
    <m/>
    <m/>
    <n v="20351"/>
    <s v="Hans-Ole Sageng Sommerstad"/>
    <m/>
    <m/>
    <x v="5"/>
    <x v="5"/>
    <m/>
    <m/>
    <m/>
    <m/>
    <n v="0"/>
    <s v="Ingen avgiftsbehandling"/>
    <s v="HOCKEY: Dommerregninger"/>
    <n v="-656"/>
    <s v="NOK"/>
    <n v="-656"/>
    <m/>
    <s v="-249943.98"/>
  </r>
  <r>
    <n v="60"/>
    <n v="2025"/>
    <s v="HOCKEY: Dommerregninger"/>
    <d v="2025-01-14T00:00:00"/>
    <d v="2025-01-20T00:00:00"/>
    <x v="78"/>
    <x v="78"/>
    <m/>
    <m/>
    <n v="20350"/>
    <s v="Kristian Horgen"/>
    <m/>
    <m/>
    <x v="5"/>
    <x v="5"/>
    <m/>
    <m/>
    <m/>
    <m/>
    <n v="0"/>
    <s v="Ingen avgiftsbehandling"/>
    <s v="HOCKEY: Dommerregninger"/>
    <n v="-1027.5"/>
    <s v="NOK"/>
    <n v="-1027.5"/>
    <s v="-677fe34db104e312103eced6"/>
    <s v="-250971.48"/>
  </r>
  <r>
    <n v="2099"/>
    <n v="2025"/>
    <s v="HOCKEY: Ubetalte fakturaer"/>
    <d v="2025-01-14T00:00:00"/>
    <d v="2025-02-13T00:00:00"/>
    <x v="78"/>
    <x v="78"/>
    <m/>
    <m/>
    <n v="20183"/>
    <s v="Holmen Hockey"/>
    <m/>
    <m/>
    <x v="5"/>
    <x v="5"/>
    <m/>
    <m/>
    <m/>
    <m/>
    <n v="0"/>
    <s v="Ingen avgiftsbehandling"/>
    <s v="HOCKEY: Ubetalte fakturaer"/>
    <n v="-400"/>
    <s v="NOK"/>
    <n v="-400"/>
    <n v="1001688"/>
    <s v="-251371.48"/>
  </r>
  <r>
    <n v="47"/>
    <n v="2025"/>
    <s v="Aga termin 6 med ekstra innrapportert AGA"/>
    <d v="2025-01-15T00:00:00"/>
    <d v="2025-01-15T00:00:00"/>
    <x v="78"/>
    <x v="78"/>
    <m/>
    <m/>
    <n v="20111"/>
    <s v="Skatteetaten - Skatteinnkreving"/>
    <m/>
    <m/>
    <x v="0"/>
    <x v="0"/>
    <m/>
    <m/>
    <m/>
    <m/>
    <n v="0"/>
    <s v="Ingen avgiftsbehandling"/>
    <s v="Aga termin 6 med ekstra innrapportert AGA"/>
    <n v="-187103"/>
    <s v="NOK"/>
    <n v="-187103"/>
    <m/>
    <s v="-438474.48"/>
  </r>
  <r>
    <n v="500065"/>
    <n v="2025"/>
    <s v="Direkte betaling med ekstern ID TR435611472 er gjennomført og bokført."/>
    <d v="2025-01-15T00:00:00"/>
    <m/>
    <x v="78"/>
    <x v="78"/>
    <m/>
    <m/>
    <n v="20004"/>
    <s v="Talkmore AS"/>
    <m/>
    <m/>
    <x v="4"/>
    <x v="4"/>
    <m/>
    <m/>
    <m/>
    <m/>
    <n v="0"/>
    <s v="Ingen avgiftsbehandling"/>
    <s v="Betaling: HS: Faktura fra Talkmore. Fakturanr. 55116369."/>
    <n v="523.75"/>
    <s v="NOK"/>
    <n v="523.75"/>
    <n v="55116369"/>
    <s v="-437950.73"/>
  </r>
  <r>
    <n v="500066"/>
    <n v="2025"/>
    <s v="Direkte betaling med ekstern ID TR432769256 er gjennomført og bokført."/>
    <d v="2025-01-15T00:00:00"/>
    <m/>
    <x v="78"/>
    <x v="78"/>
    <m/>
    <m/>
    <n v="20004"/>
    <s v="Talkmore AS"/>
    <m/>
    <m/>
    <x v="5"/>
    <x v="5"/>
    <m/>
    <m/>
    <m/>
    <m/>
    <n v="0"/>
    <s v="Ingen avgiftsbehandling"/>
    <s v="Betaling: Faktura nummer 55090976 fra Talkmore AS. Fakturanr. 55090976."/>
    <n v="893.65"/>
    <s v="NOK"/>
    <n v="893.65"/>
    <n v="55090976"/>
    <s v="-437057.08"/>
  </r>
  <r>
    <n v="500067"/>
    <n v="2025"/>
    <s v="Direkte betaling med ekstern ID TR436322449 er gjennomført og bokført."/>
    <d v="2025-01-15T00:00:00"/>
    <m/>
    <x v="78"/>
    <x v="78"/>
    <m/>
    <m/>
    <n v="20111"/>
    <s v="Skatteetaten - Skatteinnkreving"/>
    <m/>
    <m/>
    <x v="0"/>
    <x v="0"/>
    <m/>
    <m/>
    <m/>
    <m/>
    <n v="0"/>
    <s v="Ingen avgiftsbehandling"/>
    <s v="Betaling: Aga termin 6 med ekstra innrapportert AGA"/>
    <n v="187103"/>
    <s v="NOK"/>
    <n v="187103"/>
    <m/>
    <s v="-249954.08"/>
  </r>
  <r>
    <n v="2498"/>
    <n v="2025"/>
    <s v="A-melding direkte.pdf"/>
    <d v="2025-01-15T00:00:00"/>
    <d v="2026-01-15T00:00:00"/>
    <x v="78"/>
    <x v="78"/>
    <m/>
    <m/>
    <n v="20111"/>
    <s v="Skatteetaten - Skatteinnkreving"/>
    <m/>
    <m/>
    <x v="0"/>
    <x v="0"/>
    <m/>
    <m/>
    <m/>
    <m/>
    <n v="0"/>
    <s v="Ingen avgiftsbehandling"/>
    <s v="A-melding direkte.pdf"/>
    <n v="-14133"/>
    <s v="NOK"/>
    <n v="-14133"/>
    <m/>
    <s v="-264087.08"/>
  </r>
  <r>
    <n v="500068"/>
    <n v="2025"/>
    <s v="Direkte betaling med ekstern ID TR432768018 er gjennomført og bokført."/>
    <d v="2025-01-16T00:00:00"/>
    <m/>
    <x v="78"/>
    <x v="78"/>
    <m/>
    <m/>
    <n v="20033"/>
    <s v="Norgesgruppen ASA"/>
    <m/>
    <m/>
    <x v="5"/>
    <x v="5"/>
    <m/>
    <m/>
    <m/>
    <m/>
    <n v="0"/>
    <s v="Ingen avgiftsbehandling"/>
    <s v="Betaling: HOCKEY: Regning 01443112. Fakturanr. 01443112."/>
    <n v="5475.5"/>
    <s v="NOK"/>
    <n v="5475.5"/>
    <n v="1443112"/>
    <s v="-258611.58"/>
  </r>
  <r>
    <n v="500069"/>
    <n v="2025"/>
    <s v="Direkte betaling med ekstern ID TR435611484 er gjennomført og bokført."/>
    <d v="2025-01-16T00:00:00"/>
    <m/>
    <x v="78"/>
    <x v="78"/>
    <m/>
    <m/>
    <n v="20060"/>
    <s v="NFF Oslo"/>
    <m/>
    <m/>
    <x v="1"/>
    <x v="1"/>
    <m/>
    <m/>
    <m/>
    <m/>
    <n v="0"/>
    <s v="Ingen avgiftsbehandling"/>
    <s v="Betaling: Faktura nummer 017671 fra NFF Oslo. Fakturanr. 017671."/>
    <n v="15000"/>
    <s v="NOK"/>
    <n v="15000"/>
    <n v="17671"/>
    <s v="-243611.58"/>
  </r>
  <r>
    <n v="50"/>
    <n v="2025"/>
    <s v="FOTBALL: Faktura fra Vøyenenga Pizza AS - Fakturanummer: 11101462"/>
    <d v="2025-01-16T00:00:00"/>
    <d v="2025-01-30T00:00:00"/>
    <x v="78"/>
    <x v="78"/>
    <m/>
    <m/>
    <n v="20109"/>
    <s v="Vøyenenga Pizza AS"/>
    <m/>
    <m/>
    <x v="1"/>
    <x v="1"/>
    <m/>
    <m/>
    <m/>
    <m/>
    <n v="0"/>
    <s v="Ingen avgiftsbehandling"/>
    <s v="FOTBALL: Faktura fra Vøyenenga Pizza AS - Fakturanummer: 11101462"/>
    <n v="-455"/>
    <s v="NOK"/>
    <n v="-455"/>
    <n v="11101462"/>
    <s v="-244066.58"/>
  </r>
  <r>
    <n v="54"/>
    <n v="2025"/>
    <s v="Hoceky2009: Utleggsskjema for Nils Valland"/>
    <d v="2025-01-16T00:00:00"/>
    <d v="2025-01-17T00:00:00"/>
    <x v="78"/>
    <x v="78"/>
    <m/>
    <m/>
    <n v="20345"/>
    <s v="Nils Inge Valland"/>
    <m/>
    <m/>
    <x v="5"/>
    <x v="5"/>
    <m/>
    <m/>
    <m/>
    <m/>
    <n v="0"/>
    <s v="Ingen avgiftsbehandling"/>
    <s v="Hoceky2009: Utleggsskjema for Nils Valland"/>
    <n v="-1619"/>
    <s v="NOK"/>
    <n v="-1619"/>
    <m/>
    <s v="-245685.58"/>
  </r>
  <r>
    <n v="49"/>
    <n v="2025"/>
    <s v="Hockey 2009, 4999"/>
    <d v="2025-01-16T00:00:00"/>
    <d v="2025-01-17T00:00:00"/>
    <x v="78"/>
    <x v="78"/>
    <m/>
    <m/>
    <n v="20342"/>
    <s v="Stian SMith"/>
    <m/>
    <m/>
    <x v="5"/>
    <x v="5"/>
    <m/>
    <m/>
    <m/>
    <m/>
    <n v="0"/>
    <s v="Ingen avgiftsbehandling"/>
    <s v="Hockey 2009, 4999"/>
    <n v="-1619"/>
    <s v="NOK"/>
    <n v="-1619"/>
    <m/>
    <s v="-247304.58"/>
  </r>
  <r>
    <n v="109"/>
    <n v="2025"/>
    <s v="HOCKEY: Dommerregninger"/>
    <d v="2025-01-16T00:00:00"/>
    <d v="2025-01-31T00:00:00"/>
    <x v="78"/>
    <x v="78"/>
    <m/>
    <m/>
    <n v="20193"/>
    <s v="Eirik Skaar"/>
    <m/>
    <m/>
    <x v="5"/>
    <x v="5"/>
    <m/>
    <m/>
    <m/>
    <m/>
    <n v="0"/>
    <s v="Ingen avgiftsbehandling"/>
    <s v="HOCKEY: Dommerregninger"/>
    <n v="-628"/>
    <s v="NOK"/>
    <n v="-628"/>
    <s v="67894febb104e312103ed937"/>
    <s v="-247932.58"/>
  </r>
  <r>
    <n v="85"/>
    <n v="2025"/>
    <m/>
    <d v="2025-01-16T00:00:00"/>
    <m/>
    <x v="78"/>
    <x v="78"/>
    <m/>
    <m/>
    <n v="20213"/>
    <s v="Dugnadstid AS"/>
    <m/>
    <m/>
    <x v="0"/>
    <x v="0"/>
    <m/>
    <m/>
    <m/>
    <m/>
    <n v="0"/>
    <s v="Ingen avgiftsbehandling"/>
    <m/>
    <n v="750"/>
    <s v="NOK"/>
    <n v="750"/>
    <m/>
    <s v="-247182.58"/>
  </r>
  <r>
    <n v="86"/>
    <n v="2025"/>
    <m/>
    <d v="2025-01-16T00:00:00"/>
    <m/>
    <x v="78"/>
    <x v="78"/>
    <m/>
    <m/>
    <n v="20254"/>
    <s v="Glenn Kristian Olstad"/>
    <m/>
    <m/>
    <x v="0"/>
    <x v="0"/>
    <m/>
    <m/>
    <m/>
    <m/>
    <n v="0"/>
    <s v="Ingen avgiftsbehandling"/>
    <m/>
    <n v="47840"/>
    <s v="NOK"/>
    <n v="47840"/>
    <m/>
    <s v="-199342.58"/>
  </r>
  <r>
    <n v="91"/>
    <n v="2025"/>
    <m/>
    <d v="2025-01-16T00:00:00"/>
    <m/>
    <x v="78"/>
    <x v="78"/>
    <m/>
    <m/>
    <n v="20110"/>
    <s v="Xxl Sport &amp; Villmark AS"/>
    <m/>
    <m/>
    <x v="0"/>
    <x v="0"/>
    <m/>
    <m/>
    <m/>
    <m/>
    <n v="0"/>
    <s v="Ingen avgiftsbehandling"/>
    <m/>
    <n v="1677"/>
    <s v="NOK"/>
    <n v="1677"/>
    <m/>
    <s v="-197665.58"/>
  </r>
  <r>
    <n v="91"/>
    <n v="2025"/>
    <m/>
    <d v="2025-01-16T00:00:00"/>
    <m/>
    <x v="78"/>
    <x v="78"/>
    <m/>
    <m/>
    <n v="20110"/>
    <s v="Xxl Sport &amp; Villmark AS"/>
    <m/>
    <m/>
    <x v="0"/>
    <x v="0"/>
    <m/>
    <m/>
    <m/>
    <m/>
    <n v="0"/>
    <s v="Ingen avgiftsbehandling"/>
    <m/>
    <n v="2322"/>
    <s v="NOK"/>
    <n v="2322"/>
    <m/>
    <s v="-195343.58"/>
  </r>
  <r>
    <n v="48"/>
    <n v="2025"/>
    <s v="Fwd: Faktura 9702160 fra Eureca engros AS"/>
    <d v="2025-01-17T00:00:00"/>
    <d v="2025-01-27T00:00:00"/>
    <x v="78"/>
    <x v="78"/>
    <m/>
    <m/>
    <n v="20125"/>
    <s v="Eureca Engros AS"/>
    <m/>
    <m/>
    <x v="5"/>
    <x v="5"/>
    <m/>
    <m/>
    <m/>
    <m/>
    <n v="0"/>
    <s v="Ingen avgiftsbehandling"/>
    <s v="Fwd: Faktura 9702160 fra Eureca engros AS"/>
    <n v="-14361.53"/>
    <s v="NOK"/>
    <n v="-14361.53"/>
    <n v="9702160"/>
    <s v="-209705.11"/>
  </r>
  <r>
    <n v="53"/>
    <n v="2025"/>
    <s v="SKI"/>
    <d v="2025-01-17T00:00:00"/>
    <d v="2025-01-20T00:00:00"/>
    <x v="78"/>
    <x v="78"/>
    <m/>
    <m/>
    <n v="20344"/>
    <s v="Heidi Midtbø Helgesen"/>
    <m/>
    <m/>
    <x v="6"/>
    <x v="6"/>
    <m/>
    <m/>
    <m/>
    <m/>
    <n v="0"/>
    <s v="Ingen avgiftsbehandling"/>
    <s v="SKI"/>
    <n v="-1958.6"/>
    <s v="NOK"/>
    <n v="-1958.6"/>
    <s v="Utstyr trener"/>
    <s v="-211663.71"/>
  </r>
  <r>
    <n v="86"/>
    <n v="2025"/>
    <m/>
    <d v="2025-01-17T00:00:00"/>
    <m/>
    <x v="78"/>
    <x v="78"/>
    <m/>
    <m/>
    <n v="20348"/>
    <s v="Kristian Andersen"/>
    <m/>
    <m/>
    <x v="0"/>
    <x v="0"/>
    <m/>
    <m/>
    <m/>
    <m/>
    <n v="0"/>
    <s v="Ingen avgiftsbehandling"/>
    <m/>
    <n v="1619"/>
    <s v="NOK"/>
    <n v="1619"/>
    <m/>
    <s v="-210044.71"/>
  </r>
  <r>
    <n v="86"/>
    <n v="2025"/>
    <m/>
    <d v="2025-01-17T00:00:00"/>
    <m/>
    <x v="78"/>
    <x v="78"/>
    <m/>
    <m/>
    <n v="20347"/>
    <s v="Lars Aatlo"/>
    <m/>
    <m/>
    <x v="0"/>
    <x v="0"/>
    <m/>
    <m/>
    <m/>
    <m/>
    <n v="0"/>
    <s v="Ingen avgiftsbehandling"/>
    <m/>
    <n v="1619"/>
    <s v="NOK"/>
    <n v="1619"/>
    <m/>
    <s v="-208425.71"/>
  </r>
  <r>
    <n v="86"/>
    <n v="2025"/>
    <m/>
    <d v="2025-01-17T00:00:00"/>
    <m/>
    <x v="78"/>
    <x v="78"/>
    <m/>
    <m/>
    <n v="20346"/>
    <s v="Anette Fjeld-Hansen"/>
    <m/>
    <m/>
    <x v="0"/>
    <x v="0"/>
    <m/>
    <m/>
    <m/>
    <m/>
    <n v="0"/>
    <s v="Ingen avgiftsbehandling"/>
    <m/>
    <n v="1619"/>
    <s v="NOK"/>
    <n v="1619"/>
    <m/>
    <s v="-206806.71"/>
  </r>
  <r>
    <n v="86"/>
    <n v="2025"/>
    <m/>
    <d v="2025-01-17T00:00:00"/>
    <m/>
    <x v="78"/>
    <x v="78"/>
    <m/>
    <m/>
    <n v="20345"/>
    <s v="Nils Inge Valland"/>
    <m/>
    <m/>
    <x v="0"/>
    <x v="0"/>
    <m/>
    <m/>
    <m/>
    <m/>
    <n v="0"/>
    <s v="Ingen avgiftsbehandling"/>
    <m/>
    <n v="1619"/>
    <s v="NOK"/>
    <n v="1619"/>
    <m/>
    <s v="-205187.71"/>
  </r>
  <r>
    <n v="86"/>
    <n v="2025"/>
    <m/>
    <d v="2025-01-17T00:00:00"/>
    <m/>
    <x v="78"/>
    <x v="78"/>
    <m/>
    <m/>
    <n v="20343"/>
    <s v="Jon Magnussen"/>
    <m/>
    <m/>
    <x v="0"/>
    <x v="0"/>
    <m/>
    <m/>
    <m/>
    <m/>
    <n v="0"/>
    <s v="Ingen avgiftsbehandling"/>
    <m/>
    <n v="1619"/>
    <s v="NOK"/>
    <n v="1619"/>
    <m/>
    <s v="-203568.71"/>
  </r>
  <r>
    <n v="86"/>
    <n v="2025"/>
    <m/>
    <d v="2025-01-17T00:00:00"/>
    <m/>
    <x v="78"/>
    <x v="78"/>
    <m/>
    <m/>
    <n v="20342"/>
    <s v="Stian SMith"/>
    <m/>
    <m/>
    <x v="0"/>
    <x v="0"/>
    <m/>
    <m/>
    <m/>
    <m/>
    <n v="0"/>
    <s v="Ingen avgiftsbehandling"/>
    <m/>
    <n v="1619"/>
    <s v="NOK"/>
    <n v="1619"/>
    <m/>
    <s v="-201949.71"/>
  </r>
  <r>
    <n v="156"/>
    <n v="2025"/>
    <s v="HOCKEY 1600.-: Utlegg - Jutul Hockey 2017 1700.-  cup"/>
    <d v="2025-01-18T00:00:00"/>
    <d v="2025-01-31T00:00:00"/>
    <x v="78"/>
    <x v="78"/>
    <m/>
    <m/>
    <n v="20369"/>
    <s v="Jonas Moe"/>
    <m/>
    <m/>
    <x v="5"/>
    <x v="5"/>
    <m/>
    <m/>
    <m/>
    <m/>
    <n v="0"/>
    <s v="Ingen avgiftsbehandling"/>
    <s v="HOCKEY 1600.-: Utlegg - Jutul Hockey 2017 1700.-  cup"/>
    <n v="-3200"/>
    <s v="NOK"/>
    <n v="-3200"/>
    <m/>
    <s v="-205149.71"/>
  </r>
  <r>
    <n v="116"/>
    <n v="2025"/>
    <s v="HOCKEY: Dommerregninger"/>
    <d v="2025-01-19T00:00:00"/>
    <d v="2025-01-31T00:00:00"/>
    <x v="78"/>
    <x v="78"/>
    <m/>
    <m/>
    <n v="20322"/>
    <s v="Sofiya Borshch"/>
    <m/>
    <m/>
    <x v="5"/>
    <x v="5"/>
    <m/>
    <m/>
    <m/>
    <m/>
    <n v="0"/>
    <s v="Ingen avgiftsbehandling"/>
    <s v="HOCKEY: Dommerregninger"/>
    <n v="-1568"/>
    <s v="NOK"/>
    <n v="-1568"/>
    <s v="678ce60cb104e312103edd15"/>
    <s v="-206717.71"/>
  </r>
  <r>
    <n v="500070"/>
    <n v="2025"/>
    <s v="Direkte betaling med ekstern ID TR436300643 er gjennomført og bokført."/>
    <d v="2025-01-20T00:00:00"/>
    <m/>
    <x v="78"/>
    <x v="78"/>
    <m/>
    <m/>
    <n v="20227"/>
    <s v="Liam Elserud"/>
    <m/>
    <m/>
    <x v="5"/>
    <x v="5"/>
    <m/>
    <m/>
    <m/>
    <m/>
    <n v="0"/>
    <s v="Ingen avgiftsbehandling"/>
    <s v="Betaling: HOCKEY: Klubbdommerregning fra Liam. Fakturanr. WZNYU881P88TW4."/>
    <n v="517.5"/>
    <s v="NOK"/>
    <n v="517.5"/>
    <s v="WZNYU881P88TW4"/>
    <s v="-206200.21"/>
  </r>
  <r>
    <n v="500071"/>
    <n v="2025"/>
    <s v="Direkte betaling med ekstern ID TR436300644 er gjennomført og bokført."/>
    <d v="2025-01-20T00:00:00"/>
    <m/>
    <x v="78"/>
    <x v="78"/>
    <m/>
    <m/>
    <n v="20285"/>
    <s v="Oscar Willy Danielsen"/>
    <m/>
    <m/>
    <x v="5"/>
    <x v="5"/>
    <m/>
    <m/>
    <m/>
    <m/>
    <n v="0"/>
    <s v="Ingen avgiftsbehandling"/>
    <s v="Betaling: HOCKEY: Klubbdommerregning fra Oscar Willy Danielsen. Fakturanr. Y05NB57LMGWI7E."/>
    <n v="517.5"/>
    <s v="NOK"/>
    <n v="517.5"/>
    <s v="Y05NB57LMGWI7E"/>
    <s v="-205682.71"/>
  </r>
  <r>
    <n v="500072"/>
    <n v="2025"/>
    <s v="Direkte betaling med ekstern ID TR435611479 er gjennomført og bokført."/>
    <d v="2025-01-20T00:00:00"/>
    <m/>
    <x v="78"/>
    <x v="78"/>
    <m/>
    <m/>
    <n v="20094"/>
    <s v="Bærum Kommune"/>
    <m/>
    <m/>
    <x v="5"/>
    <x v="5"/>
    <m/>
    <m/>
    <m/>
    <m/>
    <n v="0"/>
    <s v="Ingen avgiftsbehandling"/>
    <s v="Betaling: Faktura nummer 70363514 fra Bærum Kommune. Fakturanr. 70363514."/>
    <n v="724"/>
    <s v="NOK"/>
    <n v="724"/>
    <n v="70363514"/>
    <s v="-204958.71"/>
  </r>
  <r>
    <n v="500073"/>
    <n v="2025"/>
    <s v="Direkte betaling med ekstern ID TR435611480 er gjennomført og bokført."/>
    <d v="2025-01-20T00:00:00"/>
    <m/>
    <x v="78"/>
    <x v="78"/>
    <m/>
    <m/>
    <n v="20125"/>
    <s v="Eureca Engros AS"/>
    <m/>
    <m/>
    <x v="5"/>
    <x v="5"/>
    <m/>
    <m/>
    <m/>
    <m/>
    <n v="0"/>
    <s v="Ingen avgiftsbehandling"/>
    <s v="Betaling: HOCKEY: Faktura 9701205 fra Eureca engros AS. Fakturanr. 9701205."/>
    <n v="16108.88"/>
    <s v="NOK"/>
    <n v="16108.88"/>
    <n v="9701205"/>
    <s v="-188849.83"/>
  </r>
  <r>
    <n v="500074"/>
    <n v="2025"/>
    <s v="Direkte betaling med ekstern ID TR435611473 er gjennomført og bokført."/>
    <d v="2025-01-20T00:00:00"/>
    <m/>
    <x v="78"/>
    <x v="78"/>
    <m/>
    <m/>
    <n v="20012"/>
    <s v="DNB Livsforsikring AS"/>
    <m/>
    <m/>
    <x v="4"/>
    <x v="4"/>
    <m/>
    <m/>
    <m/>
    <m/>
    <n v="0"/>
    <s v="Ingen avgiftsbehandling"/>
    <s v="Betaling: Faktura nummer F0004134625 fra DNB Livsforsikring AS. Fakturanr. F0004134625."/>
    <n v="7636.39"/>
    <s v="NOK"/>
    <n v="7636.39"/>
    <s v="F0004134625"/>
    <s v="-181213.44"/>
  </r>
  <r>
    <n v="500075"/>
    <n v="2025"/>
    <s v="Direkte betaling med ekstern ID TR437951595 er gjennomført og bokført."/>
    <d v="2025-01-20T00:00:00"/>
    <m/>
    <x v="78"/>
    <x v="78"/>
    <m/>
    <m/>
    <n v="20089"/>
    <s v="Advokatfirmaet Justad Johnsen"/>
    <m/>
    <m/>
    <x v="1"/>
    <x v="1"/>
    <m/>
    <m/>
    <m/>
    <m/>
    <n v="0"/>
    <s v="Ingen avgiftsbehandling"/>
    <s v="Betaling: 1928: Faktura desember. Fakturanr. 174."/>
    <n v="4875"/>
    <s v="NOK"/>
    <n v="4875"/>
    <n v="174"/>
    <s v="-176338.44"/>
  </r>
  <r>
    <n v="500076"/>
    <n v="2025"/>
    <s v="Direkte betaling med ekstern ID TR437951593 er gjennomført og bokført."/>
    <d v="2025-01-20T00:00:00"/>
    <m/>
    <x v="78"/>
    <x v="78"/>
    <m/>
    <m/>
    <n v="20340"/>
    <s v="Iver Eide Hansen"/>
    <m/>
    <m/>
    <x v="5"/>
    <x v="5"/>
    <m/>
    <m/>
    <m/>
    <m/>
    <n v="0"/>
    <s v="Ingen avgiftsbehandling"/>
    <s v="Betaling: HOCKEY: Dommerregninger"/>
    <n v="1127"/>
    <s v="NOK"/>
    <n v="1127"/>
    <m/>
    <s v="-175211.44"/>
  </r>
  <r>
    <n v="103"/>
    <n v="2025"/>
    <s v="Belastet Arne fondet. Faktura nummer 1152 fra Jar Idrettslag"/>
    <d v="2025-01-20T00:00:00"/>
    <d v="2025-01-30T00:00:00"/>
    <x v="78"/>
    <x v="78"/>
    <m/>
    <m/>
    <n v="20169"/>
    <s v="Jar Idrettslag"/>
    <m/>
    <m/>
    <x v="5"/>
    <x v="5"/>
    <m/>
    <m/>
    <m/>
    <m/>
    <n v="0"/>
    <s v="Ingen avgiftsbehandling"/>
    <s v="Belastet Arne fondet. Faktura nummer 1152 fra Jar Idrettslag"/>
    <n v="-2214"/>
    <s v="NOK"/>
    <n v="-2214"/>
    <n v="1152"/>
    <s v="-177425.44"/>
  </r>
  <r>
    <n v="500077"/>
    <n v="2025"/>
    <s v="Direkte betaling med ekstern ID TR438113888 er gjennomført og bokført."/>
    <d v="2025-01-20T00:00:00"/>
    <m/>
    <x v="78"/>
    <x v="78"/>
    <m/>
    <m/>
    <n v="20327"/>
    <s v="Benjamin Helbak Lunde"/>
    <m/>
    <m/>
    <x v="1"/>
    <x v="1"/>
    <m/>
    <m/>
    <m/>
    <m/>
    <n v="0"/>
    <s v="Ingen avgiftsbehandling"/>
    <s v="Betaling: FOTBALL, rest av dommer regning, for lite betalt tidligere. Fakturanr. Tidligere for lite betalt 42.-."/>
    <n v="42"/>
    <s v="NOK"/>
    <n v="42"/>
    <s v="Tidligere for lite betalt 42.-"/>
    <s v="-177383.44"/>
  </r>
  <r>
    <n v="500078"/>
    <n v="2025"/>
    <s v="Direkte betaling med ekstern ID TR438101176 er gjennomført og bokført."/>
    <d v="2025-01-20T00:00:00"/>
    <m/>
    <x v="78"/>
    <x v="78"/>
    <m/>
    <m/>
    <n v="20344"/>
    <s v="Heidi Midtbø Helgesen"/>
    <m/>
    <m/>
    <x v="6"/>
    <x v="6"/>
    <m/>
    <m/>
    <m/>
    <m/>
    <n v="0"/>
    <s v="Ingen avgiftsbehandling"/>
    <s v="Betaling: SKI. Fakturanr. Utstyr trener."/>
    <n v="1958.6"/>
    <s v="NOK"/>
    <n v="1958.6"/>
    <s v="Utstyr trener"/>
    <s v="-175424.84"/>
  </r>
  <r>
    <n v="500079"/>
    <n v="2025"/>
    <s v="Direkte betaling med ekstern ID TR438101170 er gjennomført og bokført."/>
    <d v="2025-01-20T00:00:00"/>
    <m/>
    <x v="78"/>
    <x v="78"/>
    <m/>
    <m/>
    <n v="20316"/>
    <s v="Sanijs Kutovojs"/>
    <m/>
    <m/>
    <x v="5"/>
    <x v="5"/>
    <m/>
    <m/>
    <m/>
    <m/>
    <n v="0"/>
    <s v="Ingen avgiftsbehandling"/>
    <s v="Betaling: HOCKEY: Dommerregninger"/>
    <n v="1621.8"/>
    <s v="NOK"/>
    <n v="1621.8"/>
    <m/>
    <s v="-173803.04"/>
  </r>
  <r>
    <n v="500080"/>
    <n v="2025"/>
    <s v="Direkte betaling med ekstern ID TR438101171 er gjennomført og bokført."/>
    <d v="2025-01-20T00:00:00"/>
    <m/>
    <x v="78"/>
    <x v="78"/>
    <m/>
    <m/>
    <n v="20349"/>
    <s v="Oskar Øvstedal"/>
    <m/>
    <m/>
    <x v="5"/>
    <x v="5"/>
    <m/>
    <m/>
    <m/>
    <m/>
    <n v="0"/>
    <s v="Ingen avgiftsbehandling"/>
    <s v="Betaling: HOCKEY: Dommerregninger. Fakturanr. 6784d646b104e312103ed52b."/>
    <n v="893"/>
    <s v="NOK"/>
    <n v="893"/>
    <s v="6784d646b104e312103ed52b"/>
    <s v="-172910.04"/>
  </r>
  <r>
    <n v="500081"/>
    <n v="2025"/>
    <s v="Direkte betaling med ekstern ID TR438101172 er gjennomført og bokført."/>
    <d v="2025-01-20T00:00:00"/>
    <m/>
    <x v="78"/>
    <x v="78"/>
    <m/>
    <m/>
    <n v="20350"/>
    <s v="Kristian Horgen"/>
    <m/>
    <m/>
    <x v="5"/>
    <x v="5"/>
    <m/>
    <m/>
    <m/>
    <m/>
    <n v="0"/>
    <s v="Ingen avgiftsbehandling"/>
    <s v="Betaling: HOCKEY: Dommerregninger. Fakturanr. -677fe34db104e312103eced6."/>
    <n v="1027.5"/>
    <s v="NOK"/>
    <n v="1027.5"/>
    <s v="-677fe34db104e312103eced6"/>
    <s v="-171882.54"/>
  </r>
  <r>
    <n v="500082"/>
    <n v="2025"/>
    <s v="Direkte betaling med ekstern ID TR438101173 er gjennomført og bokført."/>
    <d v="2025-01-20T00:00:00"/>
    <m/>
    <x v="78"/>
    <x v="78"/>
    <m/>
    <m/>
    <n v="20351"/>
    <s v="Hans-Ole Sageng Sommerstad"/>
    <m/>
    <m/>
    <x v="5"/>
    <x v="5"/>
    <m/>
    <m/>
    <m/>
    <m/>
    <n v="0"/>
    <s v="Ingen avgiftsbehandling"/>
    <s v="Betaling: HOCKEY: Dommerregninger. Fakturanr. 6784c4b5b104e312103ed509."/>
    <n v="742.88"/>
    <s v="NOK"/>
    <n v="742.88"/>
    <s v="6784c4b5b104e312103ed509"/>
    <s v="-171139.66"/>
  </r>
  <r>
    <n v="500083"/>
    <n v="2025"/>
    <s v="Direkte betaling med ekstern ID TR438101174 er gjennomført og bokført."/>
    <d v="2025-01-20T00:00:00"/>
    <m/>
    <x v="78"/>
    <x v="78"/>
    <m/>
    <m/>
    <n v="20351"/>
    <s v="Hans-Ole Sageng Sommerstad"/>
    <m/>
    <m/>
    <x v="5"/>
    <x v="5"/>
    <m/>
    <m/>
    <m/>
    <m/>
    <n v="0"/>
    <s v="Ingen avgiftsbehandling"/>
    <s v="Betaling: HOCKEY: Dommerregninger"/>
    <n v="656"/>
    <s v="NOK"/>
    <n v="656"/>
    <m/>
    <s v="-170483.66"/>
  </r>
  <r>
    <n v="500084"/>
    <n v="2025"/>
    <s v="Direkte betaling med ekstern ID TR438101175 er gjennomført og bokført."/>
    <d v="2025-01-20T00:00:00"/>
    <m/>
    <x v="78"/>
    <x v="78"/>
    <m/>
    <m/>
    <n v="20334"/>
    <s v="Emil Brumoen Sand"/>
    <m/>
    <m/>
    <x v="5"/>
    <x v="5"/>
    <m/>
    <m/>
    <m/>
    <m/>
    <n v="0"/>
    <s v="Ingen avgiftsbehandling"/>
    <s v="Betaling: HOCKEY: Dommerregninger"/>
    <n v="1295"/>
    <s v="NOK"/>
    <n v="1295"/>
    <m/>
    <s v="-169188.66"/>
  </r>
  <r>
    <n v="104"/>
    <n v="2025"/>
    <s v="Hockey 2009: Utlegg flybilletter Stavanger 1.-2. feb 2025"/>
    <d v="2025-01-20T00:00:00"/>
    <d v="2025-01-24T00:00:00"/>
    <x v="78"/>
    <x v="78"/>
    <m/>
    <m/>
    <n v="20254"/>
    <s v="Glenn Kristian Olstad"/>
    <m/>
    <m/>
    <x v="5"/>
    <x v="5"/>
    <m/>
    <m/>
    <m/>
    <m/>
    <n v="0"/>
    <s v="Ingen avgiftsbehandling"/>
    <s v="Hockey 2009: Utlegg flybilletter Stavanger 1.-2. feb 2025"/>
    <n v="-48279"/>
    <s v="NOK"/>
    <n v="-48279"/>
    <s v="Hockey 2009"/>
    <s v="-217467.66"/>
  </r>
  <r>
    <n v="110"/>
    <n v="2025"/>
    <s v="HOCKEY: Dommerregninger"/>
    <d v="2025-01-20T00:00:00"/>
    <d v="2025-01-31T00:00:00"/>
    <x v="78"/>
    <x v="78"/>
    <m/>
    <m/>
    <n v="20233"/>
    <s v="Erik Faye Karla"/>
    <m/>
    <m/>
    <x v="5"/>
    <x v="5"/>
    <m/>
    <m/>
    <m/>
    <m/>
    <n v="0"/>
    <s v="Ingen avgiftsbehandling"/>
    <s v="HOCKEY: Dommerregninger"/>
    <n v="-1890.33"/>
    <s v="NOK"/>
    <n v="-1890.33"/>
    <s v="678e1926b104e312103ee0f8"/>
    <s v="-219357.99"/>
  </r>
  <r>
    <n v="252"/>
    <n v="2025"/>
    <n v="1943"/>
    <d v="2025-01-20T00:00:00"/>
    <m/>
    <x v="78"/>
    <x v="78"/>
    <m/>
    <m/>
    <n v="20254"/>
    <s v="Glenn Kristian Olstad"/>
    <m/>
    <m/>
    <x v="0"/>
    <x v="0"/>
    <m/>
    <m/>
    <m/>
    <m/>
    <n v="0"/>
    <s v="Ingen avgiftsbehandling"/>
    <n v="1943"/>
    <n v="48279"/>
    <s v="NOK"/>
    <n v="48279"/>
    <m/>
    <s v="-171078.99"/>
  </r>
  <r>
    <n v="500085"/>
    <n v="2025"/>
    <s v="Direkte betaling med ekstern ID TR435611474 er gjennomført og bokført."/>
    <d v="2025-01-21T00:00:00"/>
    <m/>
    <x v="78"/>
    <x v="78"/>
    <m/>
    <m/>
    <n v="20029"/>
    <s v="Viken Fiber AS"/>
    <m/>
    <m/>
    <x v="4"/>
    <x v="4"/>
    <m/>
    <m/>
    <m/>
    <m/>
    <n v="0"/>
    <s v="Ingen avgiftsbehandling"/>
    <s v="Betaling: HS, telefon. Fakturanr. 23370516."/>
    <n v="1079"/>
    <s v="NOK"/>
    <n v="1079"/>
    <n v="23370516"/>
    <s v="-169999.99"/>
  </r>
  <r>
    <n v="107"/>
    <n v="2025"/>
    <s v="HOCKEY: Dommerregninger"/>
    <d v="2025-01-21T00:00:00"/>
    <d v="2025-01-31T00:00:00"/>
    <x v="78"/>
    <x v="78"/>
    <m/>
    <m/>
    <n v="20357"/>
    <s v="Adene Othilie Bylund"/>
    <m/>
    <m/>
    <x v="5"/>
    <x v="5"/>
    <m/>
    <m/>
    <m/>
    <m/>
    <n v="0"/>
    <s v="Ingen avgiftsbehandling"/>
    <s v="HOCKEY: Dommerregninger"/>
    <n v="-436"/>
    <s v="NOK"/>
    <n v="-436"/>
    <s v="678df398b104e312103ee09c"/>
    <s v="-170435.99"/>
  </r>
  <r>
    <n v="108"/>
    <n v="2025"/>
    <s v="HOCKEY: Dommerregninger"/>
    <d v="2025-01-21T00:00:00"/>
    <d v="2025-01-31T00:00:00"/>
    <x v="78"/>
    <x v="78"/>
    <m/>
    <m/>
    <n v="20358"/>
    <s v="Daniel Hanlon Corneliussen"/>
    <m/>
    <m/>
    <x v="5"/>
    <x v="5"/>
    <m/>
    <m/>
    <m/>
    <m/>
    <n v="0"/>
    <s v="Ingen avgiftsbehandling"/>
    <s v="HOCKEY: Dommerregninger"/>
    <n v="-1440"/>
    <s v="NOK"/>
    <n v="-1440"/>
    <s v="6786e76bb104e312103ed7ad"/>
    <s v="-171875.99"/>
  </r>
  <r>
    <n v="111"/>
    <n v="2025"/>
    <s v="HOCKEY: Dommerregninger"/>
    <d v="2025-01-21T00:00:00"/>
    <d v="2025-01-31T00:00:00"/>
    <x v="78"/>
    <x v="78"/>
    <m/>
    <m/>
    <n v="20359"/>
    <s v="Joakim Rene Johansen"/>
    <m/>
    <m/>
    <x v="5"/>
    <x v="5"/>
    <m/>
    <m/>
    <m/>
    <m/>
    <n v="0"/>
    <s v="Ingen avgiftsbehandling"/>
    <s v="HOCKEY: Dommerregninger"/>
    <n v="-1921.15"/>
    <s v="NOK"/>
    <n v="-1921.15"/>
    <s v="6787b683b104e312103ed825"/>
    <s v="-173797.14"/>
  </r>
  <r>
    <n v="112"/>
    <n v="2025"/>
    <s v="HOCKEY: Dommerregninger"/>
    <d v="2025-01-21T00:00:00"/>
    <d v="2025-01-31T00:00:00"/>
    <x v="78"/>
    <x v="78"/>
    <m/>
    <m/>
    <n v="20360"/>
    <s v="John Christopher Risan"/>
    <m/>
    <m/>
    <x v="5"/>
    <x v="5"/>
    <m/>
    <m/>
    <m/>
    <m/>
    <n v="0"/>
    <s v="Ingen avgiftsbehandling"/>
    <s v="HOCKEY: Dommerregninger"/>
    <n v="-719"/>
    <s v="NOK"/>
    <n v="-719"/>
    <s v="6787fb0ab104e312103ed855"/>
    <s v="-174516.14"/>
  </r>
  <r>
    <n v="113"/>
    <n v="2025"/>
    <s v="HOCKEY: Dommerregninger"/>
    <d v="2025-01-21T00:00:00"/>
    <d v="2025-01-31T00:00:00"/>
    <x v="78"/>
    <x v="78"/>
    <m/>
    <m/>
    <n v="20361"/>
    <s v="Nikolas Roland Kvanli"/>
    <m/>
    <m/>
    <x v="5"/>
    <x v="5"/>
    <m/>
    <m/>
    <m/>
    <m/>
    <n v="0"/>
    <s v="Ingen avgiftsbehandling"/>
    <s v="HOCKEY: Dommerregninger"/>
    <n v="-733"/>
    <s v="NOK"/>
    <n v="-733"/>
    <s v="6782c47db104e312103ed169"/>
    <s v="-175249.14"/>
  </r>
  <r>
    <n v="123"/>
    <n v="2025"/>
    <s v="HOCKEY: Dommerregninger"/>
    <d v="2025-01-21T00:00:00"/>
    <d v="2025-01-31T00:00:00"/>
    <x v="78"/>
    <x v="78"/>
    <m/>
    <m/>
    <n v="20363"/>
    <s v="Tobias Merg"/>
    <m/>
    <m/>
    <x v="5"/>
    <x v="5"/>
    <m/>
    <m/>
    <m/>
    <m/>
    <n v="0"/>
    <s v="Ingen avgiftsbehandling"/>
    <s v="HOCKEY: Dommerregninger"/>
    <n v="-1349.2"/>
    <s v="NOK"/>
    <n v="-1349.2"/>
    <s v="6786d0f9b104e312103ed780"/>
    <s v="-176598.34"/>
  </r>
  <r>
    <n v="122"/>
    <n v="2025"/>
    <s v="Hockey 2009: Dommerregning treningskamp U16 21.01.25"/>
    <d v="2025-01-21T00:00:00"/>
    <d v="2025-01-29T00:00:00"/>
    <x v="78"/>
    <x v="78"/>
    <m/>
    <m/>
    <n v="20144"/>
    <s v="Gustav Rydmell"/>
    <m/>
    <m/>
    <x v="5"/>
    <x v="5"/>
    <m/>
    <m/>
    <m/>
    <m/>
    <n v="0"/>
    <s v="Ingen avgiftsbehandling"/>
    <s v="Hockey 2009: Dommerregning treningskamp U16 21.01.25"/>
    <n v="-609.1"/>
    <s v="NOK"/>
    <n v="-609.1"/>
    <s v="Tr kam 2p 2009 dommer regning"/>
    <s v="-177207.44"/>
  </r>
  <r>
    <n v="121"/>
    <n v="2025"/>
    <s v=": Hockey 2009: Dommerregning treningskamp U16 21.01.25"/>
    <d v="2025-01-21T00:00:00"/>
    <d v="2025-01-29T00:00:00"/>
    <x v="78"/>
    <x v="78"/>
    <m/>
    <m/>
    <n v="20144"/>
    <s v="Gustav Rydmell"/>
    <m/>
    <m/>
    <x v="5"/>
    <x v="5"/>
    <m/>
    <m/>
    <m/>
    <m/>
    <n v="0"/>
    <s v="Ingen avgiftsbehandling"/>
    <s v=": Hockey 2009: Dommerregning treningskamp U16 21.01.25"/>
    <n v="-609.1"/>
    <s v="NOK"/>
    <n v="-609.1"/>
    <s v="Tr kamp 2009 dommer regning"/>
    <s v="-177816.54"/>
  </r>
  <r>
    <n v="251"/>
    <n v="2025"/>
    <s v="Reversering av bilag 122-2025. Hockey 2009: Dommerregning treningskamp U16 21.01.25"/>
    <d v="2025-01-21T00:00:00"/>
    <m/>
    <x v="78"/>
    <x v="78"/>
    <m/>
    <m/>
    <n v="20144"/>
    <s v="Gustav Rydmell"/>
    <m/>
    <m/>
    <x v="5"/>
    <x v="5"/>
    <m/>
    <m/>
    <m/>
    <m/>
    <n v="0"/>
    <s v="Ingen avgiftsbehandling"/>
    <s v="Reversering av bilag 122-2025. Hockey 2009: Dommerregning treningskamp U16 21.01.25"/>
    <n v="609.1"/>
    <s v="NOK"/>
    <n v="609.1"/>
    <s v="Tr kam 2p 2009 dommer regning"/>
    <s v="-177207.44"/>
  </r>
  <r>
    <n v="788"/>
    <n v="2025"/>
    <s v="1.pdf"/>
    <d v="2025-01-21T00:00:00"/>
    <m/>
    <x v="78"/>
    <x v="78"/>
    <m/>
    <m/>
    <n v="20193"/>
    <s v="Eirik Skaar"/>
    <m/>
    <m/>
    <x v="5"/>
    <x v="5"/>
    <m/>
    <m/>
    <m/>
    <m/>
    <n v="0"/>
    <s v="Ingen avgiftsbehandling"/>
    <s v="1.pdf"/>
    <n v="-581.79999999999995"/>
    <s v="NOK"/>
    <n v="-581.79999999999995"/>
    <m/>
    <s v="-177789.24"/>
  </r>
  <r>
    <n v="1121"/>
    <n v="2025"/>
    <s v="HOCKEY: Sak 11244944 er sendt til deg fra Coca-Cola"/>
    <d v="2025-01-21T00:00:00"/>
    <d v="2025-07-09T00:00:00"/>
    <x v="78"/>
    <x v="78"/>
    <m/>
    <m/>
    <n v="20188"/>
    <s v="Coca-cola Europacific Partners Norge AS"/>
    <m/>
    <m/>
    <x v="5"/>
    <x v="5"/>
    <m/>
    <m/>
    <m/>
    <m/>
    <n v="0"/>
    <s v="Ingen avgiftsbehandling"/>
    <s v="HOCKEY: Sak 11244944 er sendt til deg fra Coca-Cola"/>
    <n v="-4670.21"/>
    <s v="NOK"/>
    <n v="-4670.21"/>
    <n v="9204490247"/>
    <s v="-182459.45"/>
  </r>
  <r>
    <n v="500086"/>
    <n v="2025"/>
    <s v="Direkte betaling med ekstern ID TR429982146 er gjennomført og bokført."/>
    <d v="2025-01-22T00:00:00"/>
    <m/>
    <x v="78"/>
    <x v="78"/>
    <m/>
    <m/>
    <n v="20059"/>
    <s v="Sport Holding Retail AS - avd Bekkestua"/>
    <m/>
    <m/>
    <x v="8"/>
    <x v="8"/>
    <m/>
    <m/>
    <m/>
    <m/>
    <n v="0"/>
    <s v="Ingen avgiftsbehandling"/>
    <s v="Betaling: Faktura nummer 11365001680 fra Sport Holding Retail AS - avd Bekkestua. Fakturanr. 11365001680."/>
    <n v="3504"/>
    <s v="NOK"/>
    <n v="3504"/>
    <n v="11365001680"/>
    <s v="-178955.45"/>
  </r>
  <r>
    <n v="500087"/>
    <n v="2025"/>
    <s v="Direkte betaling med ekstern ID TR432768019 er gjennomført og bokført."/>
    <d v="2025-01-22T00:00:00"/>
    <m/>
    <x v="78"/>
    <x v="78"/>
    <m/>
    <m/>
    <n v="20033"/>
    <s v="Norgesgruppen ASA"/>
    <m/>
    <m/>
    <x v="8"/>
    <x v="8"/>
    <m/>
    <m/>
    <m/>
    <m/>
    <n v="0"/>
    <s v="Ingen avgiftsbehandling"/>
    <s v="Betaling: AKADEMI: Regning 01444118. Fakturanr. 01444118."/>
    <n v="3500.48"/>
    <s v="NOK"/>
    <n v="3500.48"/>
    <n v="1444118"/>
    <s v="-175454.97"/>
  </r>
  <r>
    <n v="500088"/>
    <n v="2025"/>
    <s v="Direkte betaling med ekstern ID TR435950876 er gjennomført og bokført."/>
    <d v="2025-01-22T00:00:00"/>
    <m/>
    <x v="78"/>
    <x v="78"/>
    <m/>
    <m/>
    <n v="20005"/>
    <s v="Norges Ishockeyforbund"/>
    <m/>
    <m/>
    <x v="5"/>
    <x v="5"/>
    <m/>
    <m/>
    <m/>
    <m/>
    <n v="0"/>
    <s v="Ingen avgiftsbehandling"/>
    <s v="Betaling: Faktura nummer 007640 fra Norges Ishockeyforbund. Fakturanr. 007640."/>
    <n v="28250.45"/>
    <s v="NOK"/>
    <n v="28250.45"/>
    <n v="7640"/>
    <s v="-147204.52"/>
  </r>
  <r>
    <n v="141"/>
    <n v="2025"/>
    <s v="HOCKEY: Dommerregninger"/>
    <d v="2025-01-22T00:00:00"/>
    <d v="2025-01-31T00:00:00"/>
    <x v="78"/>
    <x v="78"/>
    <m/>
    <m/>
    <n v="20315"/>
    <s v="Nilda Victoria Gines"/>
    <m/>
    <m/>
    <x v="5"/>
    <x v="5"/>
    <m/>
    <m/>
    <m/>
    <m/>
    <n v="0"/>
    <s v="Ingen avgiftsbehandling"/>
    <s v="HOCKEY: Dommerregninger"/>
    <n v="-2102.9"/>
    <s v="NOK"/>
    <n v="-2102.9"/>
    <s v="kampnr 115201095"/>
    <s v="-149307.42"/>
  </r>
  <r>
    <n v="140"/>
    <n v="2025"/>
    <s v="HOCKEY: Dommerregninger"/>
    <d v="2025-01-22T00:00:00"/>
    <d v="2025-01-31T00:00:00"/>
    <x v="78"/>
    <x v="78"/>
    <m/>
    <m/>
    <n v="20310"/>
    <s v="Silke LIndgren Jeppson"/>
    <m/>
    <m/>
    <x v="5"/>
    <x v="5"/>
    <m/>
    <m/>
    <m/>
    <m/>
    <n v="0"/>
    <s v="Ingen avgiftsbehandling"/>
    <s v="HOCKEY: Dommerregninger"/>
    <n v="-1085"/>
    <s v="NOK"/>
    <n v="-1085"/>
    <m/>
    <s v="-150392.42"/>
  </r>
  <r>
    <n v="283"/>
    <n v="2025"/>
    <s v="SKI: Fakturapåminnelse for deltagelse på Obos Oslo Skifestival - iSonen"/>
    <d v="2025-01-22T00:00:00"/>
    <d v="2025-02-07T00:00:00"/>
    <x v="78"/>
    <x v="78"/>
    <m/>
    <m/>
    <n v="20382"/>
    <s v="Buypass Payment AS"/>
    <m/>
    <m/>
    <x v="6"/>
    <x v="6"/>
    <m/>
    <m/>
    <m/>
    <m/>
    <n v="0"/>
    <s v="Ingen avgiftsbehandling"/>
    <s v="SKI: Fakturapåminnelse for deltagelse på Obos Oslo Skifestival - iSonen"/>
    <n v="-390"/>
    <s v="NOK"/>
    <n v="-390"/>
    <n v="33637"/>
    <s v="-150782.42"/>
  </r>
  <r>
    <n v="500091"/>
    <n v="2025"/>
    <s v="Direkte betaling med ekstern ID TR435611485 er gjennomført og bokført."/>
    <d v="2025-01-23T00:00:00"/>
    <m/>
    <x v="78"/>
    <x v="78"/>
    <m/>
    <m/>
    <n v="20060"/>
    <s v="NFF Oslo"/>
    <m/>
    <m/>
    <x v="1"/>
    <x v="1"/>
    <m/>
    <m/>
    <m/>
    <m/>
    <n v="0"/>
    <s v="Ingen avgiftsbehandling"/>
    <s v="Betaling: Faktura nummer 017801 fra NFF Oslo. Fakturanr. 017801."/>
    <n v="2250"/>
    <s v="NOK"/>
    <n v="2250"/>
    <n v="17801"/>
    <s v="-148532.42"/>
  </r>
  <r>
    <n v="500092"/>
    <n v="2025"/>
    <s v="Direkte betaling med ekstern ID TR435611481 er gjennomført og bokført."/>
    <d v="2025-01-23T00:00:00"/>
    <m/>
    <x v="78"/>
    <x v="78"/>
    <m/>
    <m/>
    <n v="20083"/>
    <s v="Fygi AS"/>
    <m/>
    <m/>
    <x v="5"/>
    <x v="5"/>
    <m/>
    <m/>
    <m/>
    <m/>
    <n v="0"/>
    <s v="Ingen avgiftsbehandling"/>
    <s v="Betaling: Faktura nummer 10179 fra Fygi AS. Fakturanr. 10179."/>
    <n v="248.75"/>
    <s v="NOK"/>
    <n v="248.75"/>
    <n v="10179"/>
    <s v="-148283.67"/>
  </r>
  <r>
    <n v="500093"/>
    <n v="2025"/>
    <s v="Direkte betaling med ekstern ID TR435611475 er gjennomført og bokført."/>
    <d v="2025-01-23T00:00:00"/>
    <m/>
    <x v="78"/>
    <x v="78"/>
    <m/>
    <m/>
    <n v="20208"/>
    <s v="Rubic AS"/>
    <m/>
    <m/>
    <x v="4"/>
    <x v="4"/>
    <m/>
    <m/>
    <m/>
    <m/>
    <n v="0"/>
    <s v="Ingen avgiftsbehandling"/>
    <s v="Betaling: Faktura nummer 16198 fra Rubic AS. Fakturanr. 16198."/>
    <n v="33990"/>
    <s v="NOK"/>
    <n v="33990"/>
    <n v="16198"/>
    <s v="-114293.67"/>
  </r>
  <r>
    <n v="76"/>
    <n v="2025"/>
    <s v="Faktura nummer 125961752 fra Lyreco Norge AS, Retail"/>
    <d v="2025-01-23T00:00:00"/>
    <d v="2025-02-22T00:00:00"/>
    <x v="78"/>
    <x v="78"/>
    <m/>
    <m/>
    <n v="20123"/>
    <s v="Lyreco Norge AS, Retail"/>
    <m/>
    <m/>
    <x v="4"/>
    <x v="4"/>
    <m/>
    <m/>
    <m/>
    <m/>
    <n v="0"/>
    <s v="Ingen avgiftsbehandling"/>
    <s v="Faktura nummer 125961752 fra Lyreco Norge AS, Retail"/>
    <n v="-961.4"/>
    <s v="NOK"/>
    <n v="-961.4"/>
    <n v="125961752"/>
    <s v="-115255.07"/>
  </r>
  <r>
    <n v="252"/>
    <n v="2025"/>
    <n v="1943"/>
    <d v="2025-01-23T00:00:00"/>
    <m/>
    <x v="78"/>
    <x v="78"/>
    <m/>
    <m/>
    <n v="20362"/>
    <s v="Severin Lescofit"/>
    <m/>
    <m/>
    <x v="0"/>
    <x v="0"/>
    <m/>
    <m/>
    <m/>
    <m/>
    <n v="0"/>
    <s v="Ingen avgiftsbehandling"/>
    <n v="1943"/>
    <n v="1619"/>
    <s v="NOK"/>
    <n v="1619"/>
    <m/>
    <s v="-113636.07"/>
  </r>
  <r>
    <n v="254"/>
    <n v="2025"/>
    <s v="Betalt dobbelt fra akademi"/>
    <d v="2025-01-23T00:00:00"/>
    <m/>
    <x v="78"/>
    <x v="78"/>
    <m/>
    <m/>
    <n v="20033"/>
    <s v="Norgesgruppen ASA"/>
    <m/>
    <m/>
    <x v="0"/>
    <x v="0"/>
    <m/>
    <m/>
    <m/>
    <m/>
    <n v="0"/>
    <s v="Ingen avgiftsbehandling"/>
    <s v="Betalt dobbelt fra akademi"/>
    <n v="3540.2"/>
    <s v="NOK"/>
    <n v="3540.2"/>
    <m/>
    <s v="-110095.87"/>
  </r>
  <r>
    <n v="313"/>
    <n v="2025"/>
    <s v="Fwd: Jutultreffen 2024, takk for innsatsen!"/>
    <d v="2025-01-23T00:00:00"/>
    <d v="2025-02-24T00:00:00"/>
    <x v="78"/>
    <x v="78"/>
    <m/>
    <m/>
    <n v="20393"/>
    <s v="Alf Christian Broeng"/>
    <m/>
    <m/>
    <x v="1"/>
    <x v="1"/>
    <m/>
    <m/>
    <m/>
    <m/>
    <n v="0"/>
    <s v="Ingen avgiftsbehandling"/>
    <s v="Fwd: Jutultreffen 2024, takk for innsatsen!"/>
    <n v="-743.6"/>
    <s v="NOK"/>
    <n v="-743.6"/>
    <s v="Utlegg Jutultreffen del 2"/>
    <s v="-110839.47"/>
  </r>
  <r>
    <n v="2563"/>
    <n v="2025"/>
    <s v="Fwd: Utlegg kiosk"/>
    <d v="2025-01-23T00:00:00"/>
    <d v="2025-01-23T00:00:00"/>
    <x v="78"/>
    <x v="78"/>
    <m/>
    <m/>
    <n v="20132"/>
    <s v="Tom Ivar Riseth"/>
    <m/>
    <m/>
    <x v="5"/>
    <x v="5"/>
    <m/>
    <m/>
    <m/>
    <m/>
    <n v="0"/>
    <s v="Ingen avgiftsbehandling"/>
    <s v="Fwd: Utlegg kiosk"/>
    <n v="-1376.5"/>
    <s v="NOK"/>
    <n v="-1376.5"/>
    <s v="kiosk innkjøp"/>
    <s v="-112215.97"/>
  </r>
  <r>
    <n v="77"/>
    <n v="2025"/>
    <s v="HOCKEY: Faktura 9702914 fra Eureca engros AS"/>
    <d v="2025-01-24T00:00:00"/>
    <d v="2025-02-03T00:00:00"/>
    <x v="78"/>
    <x v="78"/>
    <m/>
    <m/>
    <n v="20125"/>
    <s v="Eureca Engros AS"/>
    <m/>
    <m/>
    <x v="5"/>
    <x v="5"/>
    <m/>
    <m/>
    <m/>
    <m/>
    <n v="0"/>
    <s v="Ingen avgiftsbehandling"/>
    <s v="HOCKEY: Faktura 9702914 fra Eureca engros AS"/>
    <n v="-10610.35"/>
    <s v="NOK"/>
    <n v="-10610.35"/>
    <n v="9702914"/>
    <s v="-122826.32"/>
  </r>
  <r>
    <n v="146"/>
    <n v="2025"/>
    <s v="Hockey 2009: Utlegg"/>
    <d v="2025-01-24T00:00:00"/>
    <d v="2025-01-31T00:00:00"/>
    <x v="78"/>
    <x v="78"/>
    <m/>
    <m/>
    <n v="20253"/>
    <s v="Joachim Svendsen"/>
    <m/>
    <m/>
    <x v="5"/>
    <x v="5"/>
    <m/>
    <m/>
    <m/>
    <m/>
    <n v="0"/>
    <s v="Ingen avgiftsbehandling"/>
    <s v="Hockey 2009: Utlegg"/>
    <n v="-5695"/>
    <s v="NOK"/>
    <n v="-5695"/>
    <m/>
    <s v="-128521.32"/>
  </r>
  <r>
    <n v="120"/>
    <n v="2025"/>
    <s v="Hockey 2009: Utlegg hotell Stavanger"/>
    <d v="2025-01-24T00:00:00"/>
    <d v="2025-01-29T00:00:00"/>
    <x v="78"/>
    <x v="78"/>
    <m/>
    <m/>
    <n v="20179"/>
    <s v="Linda Olstad"/>
    <m/>
    <m/>
    <x v="5"/>
    <x v="5"/>
    <m/>
    <m/>
    <m/>
    <m/>
    <n v="0"/>
    <s v="Ingen avgiftsbehandling"/>
    <s v="Hockey 2009: Utlegg hotell Stavanger"/>
    <n v="-42660"/>
    <s v="NOK"/>
    <n v="-42660"/>
    <s v="Hotel Stavanger"/>
    <s v="-171181.32"/>
  </r>
  <r>
    <n v="147"/>
    <n v="2025"/>
    <s v="Hockey 2009: Utlegg"/>
    <d v="2025-01-24T00:00:00"/>
    <d v="2025-01-31T00:00:00"/>
    <x v="78"/>
    <x v="78"/>
    <m/>
    <m/>
    <n v="20179"/>
    <s v="Linda Olstad"/>
    <m/>
    <m/>
    <x v="5"/>
    <x v="5"/>
    <m/>
    <m/>
    <m/>
    <m/>
    <n v="0"/>
    <s v="Ingen avgiftsbehandling"/>
    <s v="Hockey 2009: Utlegg"/>
    <n v="-2475"/>
    <s v="NOK"/>
    <n v="-2475"/>
    <m/>
    <s v="-173656.32"/>
  </r>
  <r>
    <n v="312"/>
    <n v="2025"/>
    <s v="Fwd: Jutultreffen 2024, takk for innsatsen!"/>
    <d v="2025-01-24T00:00:00"/>
    <d v="2025-02-24T00:00:00"/>
    <x v="78"/>
    <x v="78"/>
    <m/>
    <m/>
    <n v="20393"/>
    <s v="Alf Christian Broeng"/>
    <m/>
    <m/>
    <x v="1"/>
    <x v="1"/>
    <m/>
    <m/>
    <m/>
    <m/>
    <n v="0"/>
    <s v="Ingen avgiftsbehandling"/>
    <s v="Fwd: Jutultreffen 2024, takk for innsatsen!"/>
    <n v="-1138"/>
    <s v="NOK"/>
    <n v="-1138"/>
    <s v="Utlegg Jutultreffen"/>
    <s v="-174794.32"/>
  </r>
  <r>
    <n v="294"/>
    <n v="2025"/>
    <s v="Refusjon tr avg grunnet skade"/>
    <d v="2025-01-24T00:00:00"/>
    <d v="2025-02-18T00:00:00"/>
    <x v="78"/>
    <x v="78"/>
    <m/>
    <m/>
    <n v="20387"/>
    <s v="Øivind Odden"/>
    <m/>
    <m/>
    <x v="5"/>
    <x v="5"/>
    <m/>
    <m/>
    <m/>
    <m/>
    <n v="0"/>
    <s v="Ingen avgiftsbehandling"/>
    <s v="Refusjon tr avg grunnet skade"/>
    <n v="-4000"/>
    <s v="NOK"/>
    <n v="-4000"/>
    <m/>
    <s v="-178794.32"/>
  </r>
  <r>
    <n v="124"/>
    <n v="2025"/>
    <s v="HOCKEY VS: Klubbdommerregning fra Dovydas Arlauskas"/>
    <d v="2025-01-25T00:00:00"/>
    <d v="2025-02-01T00:00:00"/>
    <x v="78"/>
    <x v="78"/>
    <m/>
    <m/>
    <n v="20284"/>
    <s v="Dovydas Arlauskas"/>
    <m/>
    <m/>
    <x v="5"/>
    <x v="5"/>
    <m/>
    <m/>
    <m/>
    <m/>
    <n v="0"/>
    <s v="Ingen avgiftsbehandling"/>
    <s v="HOCKEY VS: Klubbdommerregning fra Dovydas Arlauskas"/>
    <n v="-345"/>
    <s v="NOK"/>
    <n v="-345"/>
    <s v="YTXRHIKWAOL356"/>
    <s v="-179139.32"/>
  </r>
  <r>
    <n v="125"/>
    <n v="2025"/>
    <s v="HOCKEY VS: Klubbdommerregning fra Gustav Rydmell"/>
    <d v="2025-01-25T00:00:00"/>
    <d v="2025-02-01T00:00:00"/>
    <x v="78"/>
    <x v="78"/>
    <m/>
    <m/>
    <n v="20144"/>
    <s v="Gustav Rydmell"/>
    <m/>
    <m/>
    <x v="5"/>
    <x v="5"/>
    <m/>
    <m/>
    <m/>
    <m/>
    <n v="0"/>
    <s v="Ingen avgiftsbehandling"/>
    <s v="HOCKEY VS: Klubbdommerregning fra Gustav Rydmell"/>
    <n v="-345"/>
    <s v="NOK"/>
    <n v="-345"/>
    <s v="M64INEEPFJXY5G"/>
    <s v="-179484.32"/>
  </r>
  <r>
    <n v="126"/>
    <n v="2025"/>
    <s v="HOCKEY VS: Klubbdommerregning fra Olander Andreas Fossen"/>
    <d v="2025-01-25T00:00:00"/>
    <d v="2025-02-01T00:00:00"/>
    <x v="78"/>
    <x v="78"/>
    <m/>
    <m/>
    <n v="20270"/>
    <s v="Olander Andreas Fossen"/>
    <m/>
    <m/>
    <x v="5"/>
    <x v="5"/>
    <m/>
    <m/>
    <m/>
    <m/>
    <n v="0"/>
    <s v="Ingen avgiftsbehandling"/>
    <s v="HOCKEY VS: Klubbdommerregning fra Olander Andreas Fossen"/>
    <n v="-345"/>
    <s v="NOK"/>
    <n v="-345"/>
    <s v="56AYIYXB5FL1BK"/>
    <s v="-179829.32"/>
  </r>
  <r>
    <n v="127"/>
    <n v="2025"/>
    <s v="HOCKEY VS: Klubbdommerregning fra Oscar Lynaas Meek"/>
    <d v="2025-01-25T00:00:00"/>
    <d v="2025-02-01T00:00:00"/>
    <x v="78"/>
    <x v="78"/>
    <m/>
    <m/>
    <n v="20364"/>
    <s v="Oscar Lynaas Meek"/>
    <m/>
    <m/>
    <x v="5"/>
    <x v="5"/>
    <m/>
    <m/>
    <m/>
    <m/>
    <n v="0"/>
    <s v="Ingen avgiftsbehandling"/>
    <s v="HOCKEY VS: Klubbdommerregning fra Oscar Lynaas Meek"/>
    <n v="-388"/>
    <s v="NOK"/>
    <n v="-388"/>
    <s v="1EYFLU8CFHHHA9"/>
    <s v="-180217.32"/>
  </r>
  <r>
    <n v="128"/>
    <n v="2025"/>
    <s v="HOCKEY VS: Klubbdommerregning fra Nikolai"/>
    <d v="2025-01-25T00:00:00"/>
    <d v="2025-02-01T00:00:00"/>
    <x v="78"/>
    <x v="78"/>
    <m/>
    <m/>
    <n v="20318"/>
    <s v="Nikolai Chursin"/>
    <m/>
    <m/>
    <x v="5"/>
    <x v="5"/>
    <m/>
    <m/>
    <m/>
    <m/>
    <n v="0"/>
    <s v="Ingen avgiftsbehandling"/>
    <s v="HOCKEY VS: Klubbdommerregning fra Nikolai"/>
    <n v="-388"/>
    <s v="NOK"/>
    <n v="-388"/>
    <m/>
    <s v="-180605.32"/>
  </r>
  <r>
    <n v="129"/>
    <n v="2025"/>
    <s v="HOCKEY: Klubbdommerregning fra Matias Brannsten"/>
    <d v="2025-01-25T00:00:00"/>
    <d v="2025-02-01T00:00:00"/>
    <x v="78"/>
    <x v="78"/>
    <m/>
    <m/>
    <n v="20290"/>
    <s v="Matias Brannsten"/>
    <m/>
    <m/>
    <x v="5"/>
    <x v="5"/>
    <m/>
    <m/>
    <m/>
    <m/>
    <n v="0"/>
    <s v="Ingen avgiftsbehandling"/>
    <s v="HOCKEY: Klubbdommerregning fra Matias Brannsten"/>
    <n v="-388"/>
    <s v="NOK"/>
    <n v="-388"/>
    <m/>
    <s v="-180993.32"/>
  </r>
  <r>
    <n v="130"/>
    <n v="2025"/>
    <s v="HOCKEY: Klubbdommerregning fra Joachim.p.lund"/>
    <d v="2025-01-25T00:00:00"/>
    <d v="2025-02-01T00:00:00"/>
    <x v="78"/>
    <x v="78"/>
    <m/>
    <m/>
    <n v="20288"/>
    <s v="Joachim P Lund"/>
    <m/>
    <m/>
    <x v="5"/>
    <x v="5"/>
    <m/>
    <m/>
    <m/>
    <m/>
    <n v="0"/>
    <s v="Ingen avgiftsbehandling"/>
    <s v="HOCKEY: Klubbdommerregning fra Joachim.p.lund"/>
    <n v="-388"/>
    <s v="NOK"/>
    <n v="-388"/>
    <s v="EQYRS1WDNY66Q9"/>
    <s v="-181381.32"/>
  </r>
  <r>
    <n v="131"/>
    <n v="2025"/>
    <s v="HOCKEY: Klubbdommerregning fra Alexandra Sørensen"/>
    <d v="2025-01-25T00:00:00"/>
    <d v="2025-02-01T00:00:00"/>
    <x v="78"/>
    <x v="78"/>
    <m/>
    <m/>
    <n v="20291"/>
    <s v="Alexandra Sørensen"/>
    <m/>
    <m/>
    <x v="5"/>
    <x v="5"/>
    <m/>
    <m/>
    <m/>
    <m/>
    <n v="0"/>
    <s v="Ingen avgiftsbehandling"/>
    <s v="HOCKEY: Klubbdommerregning fra Alexandra Sørensen"/>
    <n v="-388"/>
    <s v="NOK"/>
    <n v="-388"/>
    <s v="5RR1MUXJKNQKNI"/>
    <s v="-181769.32"/>
  </r>
  <r>
    <n v="132"/>
    <n v="2025"/>
    <s v="HOCKEY : Klubbdommerregning fra Timian Severin Fossen"/>
    <d v="2025-01-25T00:00:00"/>
    <d v="2025-02-01T00:00:00"/>
    <x v="78"/>
    <x v="78"/>
    <m/>
    <m/>
    <n v="20228"/>
    <s v="Timian Fossen"/>
    <m/>
    <m/>
    <x v="5"/>
    <x v="5"/>
    <m/>
    <m/>
    <m/>
    <m/>
    <n v="0"/>
    <s v="Ingen avgiftsbehandling"/>
    <s v="HOCKEY : Klubbdommerregning fra Timian Severin Fossen"/>
    <n v="-388"/>
    <s v="NOK"/>
    <n v="-388"/>
    <m/>
    <s v="-182157.32"/>
  </r>
  <r>
    <n v="133"/>
    <n v="2025"/>
    <s v="HOCKEYKlubbdommerregning fra Gabriel"/>
    <d v="2025-01-25T00:00:00"/>
    <d v="2025-02-01T00:00:00"/>
    <x v="78"/>
    <x v="78"/>
    <m/>
    <m/>
    <n v="20365"/>
    <s v="Gabriel Otto"/>
    <m/>
    <m/>
    <x v="5"/>
    <x v="5"/>
    <m/>
    <m/>
    <m/>
    <m/>
    <n v="0"/>
    <s v="Ingen avgiftsbehandling"/>
    <s v="HOCKEYKlubbdommerregning fra Gabriel"/>
    <n v="-388"/>
    <s v="NOK"/>
    <n v="-388"/>
    <m/>
    <s v="-182545.32"/>
  </r>
  <r>
    <n v="134"/>
    <n v="2025"/>
    <s v="HOCKEY: Klubbdommerregning fra Dovydas Arlauskas"/>
    <d v="2025-01-25T00:00:00"/>
    <d v="2025-02-01T00:00:00"/>
    <x v="78"/>
    <x v="78"/>
    <m/>
    <m/>
    <n v="20284"/>
    <s v="Dovydas Arlauskas"/>
    <m/>
    <m/>
    <x v="5"/>
    <x v="5"/>
    <m/>
    <m/>
    <m/>
    <m/>
    <n v="0"/>
    <s v="Ingen avgiftsbehandling"/>
    <s v="HOCKEY: Klubbdommerregning fra Dovydas Arlauskas"/>
    <n v="-259"/>
    <s v="NOK"/>
    <n v="-259"/>
    <m/>
    <s v="-182804.32"/>
  </r>
  <r>
    <n v="148"/>
    <n v="2025"/>
    <s v="Hockey 2009: Utlegg Stavanger FC"/>
    <d v="2025-01-25T00:00:00"/>
    <d v="2025-01-31T00:00:00"/>
    <x v="78"/>
    <x v="78"/>
    <m/>
    <m/>
    <n v="20179"/>
    <s v="Linda Olstad"/>
    <m/>
    <m/>
    <x v="5"/>
    <x v="5"/>
    <m/>
    <m/>
    <m/>
    <m/>
    <n v="0"/>
    <s v="Ingen avgiftsbehandling"/>
    <s v="Hockey 2009: Utlegg Stavanger FC"/>
    <n v="-4191"/>
    <s v="NOK"/>
    <n v="-4191"/>
    <m/>
    <s v="-186995.32"/>
  </r>
  <r>
    <n v="143"/>
    <n v="2025"/>
    <s v="HOCKEY: Dommerregninger"/>
    <d v="2025-01-25T00:00:00"/>
    <d v="2025-01-31T00:00:00"/>
    <x v="78"/>
    <x v="78"/>
    <m/>
    <m/>
    <n v="20366"/>
    <s v="Even Sparr Soltvedt"/>
    <m/>
    <m/>
    <x v="5"/>
    <x v="5"/>
    <m/>
    <m/>
    <m/>
    <m/>
    <n v="0"/>
    <s v="Ingen avgiftsbehandling"/>
    <s v="HOCKEY: Dommerregninger"/>
    <n v="-665"/>
    <s v="NOK"/>
    <n v="-665"/>
    <s v="67978c2ab104e312103eedd6"/>
    <s v="-187660.32"/>
  </r>
  <r>
    <n v="75"/>
    <n v="2025"/>
    <s v="HS, styrkerom"/>
    <d v="2025-01-26T00:00:00"/>
    <d v="2025-02-09T00:00:00"/>
    <x v="78"/>
    <x v="78"/>
    <m/>
    <m/>
    <n v="20247"/>
    <s v="Nansen Elektro AS"/>
    <m/>
    <m/>
    <x v="4"/>
    <x v="4"/>
    <m/>
    <m/>
    <m/>
    <m/>
    <n v="0"/>
    <s v="Ingen avgiftsbehandling"/>
    <s v="HS, styrkerom"/>
    <n v="-9391"/>
    <s v="NOK"/>
    <n v="-9391"/>
    <n v="14123"/>
    <s v="-197051.32"/>
  </r>
  <r>
    <n v="135"/>
    <n v="2025"/>
    <s v="HOCKEY: Klubbdommerregning fra Jesper  Valen Iversen"/>
    <d v="2025-01-26T00:00:00"/>
    <d v="2025-02-02T00:00:00"/>
    <x v="78"/>
    <x v="78"/>
    <m/>
    <m/>
    <n v="20300"/>
    <s v="Jesper Valen Iversen"/>
    <m/>
    <m/>
    <x v="5"/>
    <x v="5"/>
    <m/>
    <m/>
    <m/>
    <m/>
    <n v="0"/>
    <s v="Ingen avgiftsbehandling"/>
    <s v="HOCKEY: Klubbdommerregning fra Jesper  Valen Iversen"/>
    <n v="-345"/>
    <s v="NOK"/>
    <n v="-345"/>
    <s v="QKY24TXM9F74N0"/>
    <s v="-197396.32"/>
  </r>
  <r>
    <n v="136"/>
    <n v="2025"/>
    <s v="HOCKEY: Klubbdommerregning fra Oscar Willy Danielsen"/>
    <d v="2025-01-26T00:00:00"/>
    <d v="2025-02-02T00:00:00"/>
    <x v="78"/>
    <x v="78"/>
    <m/>
    <m/>
    <n v="20285"/>
    <s v="Oscar Willy Danielsen"/>
    <m/>
    <m/>
    <x v="5"/>
    <x v="5"/>
    <m/>
    <m/>
    <m/>
    <m/>
    <n v="0"/>
    <s v="Ingen avgiftsbehandling"/>
    <s v="HOCKEY: Klubbdommerregning fra Oscar Willy Danielsen"/>
    <n v="-345"/>
    <s v="NOK"/>
    <n v="-345"/>
    <s v="DGM5YX8D0A0M19"/>
    <s v="-197741.32"/>
  </r>
  <r>
    <n v="102"/>
    <n v="2025"/>
    <s v="HOCKEY: Klubbdommerregning fra Lars Haakon Eriksson"/>
    <d v="2025-01-26T00:00:00"/>
    <d v="2025-02-02T00:00:00"/>
    <x v="78"/>
    <x v="78"/>
    <m/>
    <m/>
    <n v="20174"/>
    <s v="Lars Haakon Eriksson"/>
    <m/>
    <m/>
    <x v="5"/>
    <x v="5"/>
    <m/>
    <m/>
    <m/>
    <m/>
    <n v="0"/>
    <s v="Ingen avgiftsbehandling"/>
    <s v="HOCKEY: Klubbdommerregning fra Lars Haakon Eriksson"/>
    <n v="-345"/>
    <s v="NOK"/>
    <n v="-345"/>
    <s v="30LPFOABCW404X"/>
    <s v="-198086.32"/>
  </r>
  <r>
    <n v="502"/>
    <n v="2025"/>
    <s v="G19, 4230"/>
    <d v="2025-01-26T00:00:00"/>
    <d v="2025-01-26T00:00:00"/>
    <x v="78"/>
    <x v="78"/>
    <m/>
    <m/>
    <n v="20077"/>
    <s v="Jørn Tysnes"/>
    <m/>
    <m/>
    <x v="1"/>
    <x v="1"/>
    <m/>
    <m/>
    <m/>
    <m/>
    <n v="0"/>
    <s v="Ingen avgiftsbehandling"/>
    <s v="G19, 4230"/>
    <n v="-1080.83"/>
    <s v="NOK"/>
    <n v="-1080.83"/>
    <s v="dommer regning tr kamp G19"/>
    <s v="-199167.15"/>
  </r>
  <r>
    <n v="500094"/>
    <n v="2025"/>
    <s v="Direkte betaling med ekstern ID TR437951594 er gjennomført og bokført."/>
    <d v="2025-01-27T00:00:00"/>
    <m/>
    <x v="78"/>
    <x v="78"/>
    <m/>
    <m/>
    <n v="20125"/>
    <s v="Eureca Engros AS"/>
    <m/>
    <m/>
    <x v="5"/>
    <x v="5"/>
    <m/>
    <m/>
    <m/>
    <m/>
    <n v="0"/>
    <s v="Ingen avgiftsbehandling"/>
    <s v="Betaling: Fwd: Faktura 9702160 fra Eureca engros AS. Fakturanr. 9702160."/>
    <n v="14361.53"/>
    <s v="NOK"/>
    <n v="14361.53"/>
    <n v="9702160"/>
    <s v="-184805.62"/>
  </r>
  <r>
    <n v="500095"/>
    <n v="2025"/>
    <s v="Direkte betaling med ekstern ID TR439614833 er gjennomført og bokført."/>
    <d v="2025-01-27T00:00:00"/>
    <m/>
    <x v="78"/>
    <x v="78"/>
    <m/>
    <m/>
    <n v="20352"/>
    <s v="Frisk Asker hockey"/>
    <m/>
    <m/>
    <x v="5"/>
    <x v="5"/>
    <m/>
    <m/>
    <m/>
    <m/>
    <n v="0"/>
    <s v="Ingen avgiftsbehandling"/>
    <s v="Betaling: Fwd: Betaling - Cupavgift Norway Supercup - U14 (2011). Fakturanr. Hockey 2011 cup påmelding."/>
    <n v="6000"/>
    <s v="NOK"/>
    <n v="6000"/>
    <s v="Hockey 2011 cup påmelding"/>
    <s v="-178805.62"/>
  </r>
  <r>
    <n v="500096"/>
    <n v="2025"/>
    <s v="Direkte betaling med ekstern ID TR435950877 er gjennomført og bokført."/>
    <d v="2025-01-27T00:00:00"/>
    <m/>
    <x v="78"/>
    <x v="78"/>
    <m/>
    <m/>
    <n v="20188"/>
    <s v="Coca-cola Europacific Partners Norge AS"/>
    <m/>
    <m/>
    <x v="5"/>
    <x v="5"/>
    <m/>
    <m/>
    <m/>
    <m/>
    <n v="0"/>
    <s v="Ingen avgiftsbehandling"/>
    <s v="Betaling: HOCKEY: CCEP Norway Invoice_9204473532. Fakturanr. 9204473532."/>
    <n v="3012.79"/>
    <s v="NOK"/>
    <n v="3012.79"/>
    <n v="9204473532"/>
    <s v="-175792.83"/>
  </r>
  <r>
    <n v="74"/>
    <n v="2025"/>
    <s v="HOCKEY: CCEP Norway Invoice_9204497844"/>
    <d v="2025-01-27T00:00:00"/>
    <d v="2025-02-11T00:00:00"/>
    <x v="78"/>
    <x v="78"/>
    <m/>
    <m/>
    <n v="20188"/>
    <s v="Coca-cola Europacific Partners Norge AS"/>
    <m/>
    <m/>
    <x v="5"/>
    <x v="5"/>
    <m/>
    <m/>
    <m/>
    <m/>
    <n v="0"/>
    <s v="Ingen avgiftsbehandling"/>
    <s v="HOCKEY: CCEP Norway Invoice_9204497844"/>
    <n v="-1382.25"/>
    <s v="NOK"/>
    <n v="-1382.25"/>
    <n v="9204497844"/>
    <s v="-177175.08"/>
  </r>
  <r>
    <n v="89"/>
    <n v="2025"/>
    <s v="HOCKEY: Faktura"/>
    <d v="2025-01-27T00:00:00"/>
    <d v="2025-02-26T00:00:00"/>
    <x v="78"/>
    <x v="78"/>
    <m/>
    <m/>
    <n v="20110"/>
    <s v="Xxl Sport &amp; Villmark AS"/>
    <m/>
    <m/>
    <x v="5"/>
    <x v="5"/>
    <m/>
    <m/>
    <m/>
    <m/>
    <n v="0"/>
    <s v="Ingen avgiftsbehandling"/>
    <s v="HOCKEY: Faktura"/>
    <n v="-8500"/>
    <s v="NOK"/>
    <n v="-8500"/>
    <s v="CINV-93621694"/>
    <s v="-185675.08"/>
  </r>
  <r>
    <n v="90"/>
    <n v="2025"/>
    <s v="J2015: Påmelding til BVH Jentecup 2025"/>
    <d v="2025-01-27T00:00:00"/>
    <d v="2025-01-29T00:00:00"/>
    <x v="78"/>
    <x v="78"/>
    <m/>
    <m/>
    <n v="20105"/>
    <s v="Nina Winther-Hjelm"/>
    <m/>
    <m/>
    <x v="1"/>
    <x v="1"/>
    <m/>
    <m/>
    <m/>
    <m/>
    <n v="0"/>
    <s v="Ingen avgiftsbehandling"/>
    <s v="J2015: Påmelding til BVH Jentecup 2025"/>
    <n v="-1405"/>
    <s v="NOK"/>
    <n v="-1405"/>
    <n v="1006"/>
    <s v="-187080.08"/>
  </r>
  <r>
    <n v="145"/>
    <n v="2025"/>
    <s v="HOCKEY: Dommerregninger"/>
    <d v="2025-01-27T00:00:00"/>
    <d v="2025-01-31T00:00:00"/>
    <x v="78"/>
    <x v="78"/>
    <m/>
    <m/>
    <n v="20368"/>
    <s v="Christopher Kaland"/>
    <m/>
    <m/>
    <x v="5"/>
    <x v="5"/>
    <m/>
    <m/>
    <m/>
    <m/>
    <n v="0"/>
    <s v="Ingen avgiftsbehandling"/>
    <s v="HOCKEY: Dommerregninger"/>
    <n v="-733"/>
    <s v="NOK"/>
    <n v="-733"/>
    <m/>
    <s v="-187813.08"/>
  </r>
  <r>
    <n v="144"/>
    <n v="2025"/>
    <s v="HOCKEY: Dommerregninger"/>
    <d v="2025-01-27T00:00:00"/>
    <d v="2025-01-31T00:00:00"/>
    <x v="78"/>
    <x v="78"/>
    <m/>
    <m/>
    <n v="20367"/>
    <s v="Daniel Sunde"/>
    <m/>
    <m/>
    <x v="5"/>
    <x v="5"/>
    <m/>
    <m/>
    <m/>
    <m/>
    <n v="0"/>
    <s v="Ingen avgiftsbehandling"/>
    <s v="HOCKEY: Dommerregninger"/>
    <n v="-752.5"/>
    <s v="NOK"/>
    <n v="-752.5"/>
    <s v="-67976e6bb104e312103eed95"/>
    <s v="-188565.58"/>
  </r>
  <r>
    <n v="88"/>
    <n v="2025"/>
    <s v="SKI: Faktura 10862 fra Team Vestmarka"/>
    <d v="2025-01-28T00:00:00"/>
    <d v="2025-02-07T00:00:00"/>
    <x v="78"/>
    <x v="78"/>
    <m/>
    <m/>
    <n v="20172"/>
    <s v="Team Vestmarka"/>
    <m/>
    <m/>
    <x v="6"/>
    <x v="6"/>
    <m/>
    <m/>
    <m/>
    <m/>
    <n v="0"/>
    <s v="Ingen avgiftsbehandling"/>
    <s v="SKI: Faktura 10862 fra Team Vestmarka"/>
    <n v="-34278"/>
    <s v="NOK"/>
    <n v="-34278"/>
    <n v="10862"/>
    <s v="-222843.58"/>
  </r>
  <r>
    <n v="290"/>
    <n v="2025"/>
    <s v="Faktura nummer 6362 fra AS Bærum Ishall"/>
    <d v="2025-01-28T00:00:00"/>
    <d v="2025-02-11T00:00:00"/>
    <x v="78"/>
    <x v="78"/>
    <m/>
    <m/>
    <n v="20353"/>
    <s v="AS Bærum Ishall"/>
    <m/>
    <m/>
    <x v="5"/>
    <x v="5"/>
    <m/>
    <m/>
    <m/>
    <m/>
    <n v="0"/>
    <s v="Ingen avgiftsbehandling"/>
    <s v="Faktura nummer 6362 fra AS Bærum Ishall"/>
    <n v="-114812.5"/>
    <s v="NOK"/>
    <n v="-114812.5"/>
    <n v="6362"/>
    <s v="-337656.08"/>
  </r>
  <r>
    <n v="281"/>
    <n v="2025"/>
    <s v="Faktura nummer 007729 fra Norges Ishockeyforbund"/>
    <d v="2025-01-28T00:00:00"/>
    <d v="2025-02-11T00:00:00"/>
    <x v="78"/>
    <x v="78"/>
    <m/>
    <m/>
    <n v="20005"/>
    <s v="Norges Ishockeyforbund"/>
    <m/>
    <m/>
    <x v="5"/>
    <x v="5"/>
    <m/>
    <m/>
    <m/>
    <m/>
    <n v="0"/>
    <s v="Ingen avgiftsbehandling"/>
    <s v="Faktura nummer 007729 fra Norges Ishockeyforbund"/>
    <n v="-21800"/>
    <s v="NOK"/>
    <n v="-21800"/>
    <n v="7729"/>
    <s v="-359456.08"/>
  </r>
  <r>
    <n v="500097"/>
    <n v="2025"/>
    <s v="Direkte betaling med ekstern ID TR435611487 er gjennomført og bokført."/>
    <d v="2025-01-29T00:00:00"/>
    <m/>
    <x v="78"/>
    <x v="78"/>
    <m/>
    <m/>
    <n v="20011"/>
    <s v="Telenor Norge AS"/>
    <m/>
    <m/>
    <x v="2"/>
    <x v="2"/>
    <m/>
    <m/>
    <m/>
    <m/>
    <n v="0"/>
    <s v="Ingen avgiftsbehandling"/>
    <s v="Betaling: Faktura nummer 1056212629 fra Telenor Norge AS. Fakturanr. 1056212629."/>
    <n v="4975"/>
    <s v="NOK"/>
    <n v="4975"/>
    <n v="1056212629"/>
    <s v="-354481.08"/>
  </r>
  <r>
    <n v="500098"/>
    <n v="2025"/>
    <s v="Direkte betaling med ekstern ID TR439927998 er gjennomført og bokført."/>
    <d v="2025-01-29T00:00:00"/>
    <m/>
    <x v="78"/>
    <x v="78"/>
    <m/>
    <m/>
    <n v="20033"/>
    <s v="Norgesgruppen ASA"/>
    <m/>
    <m/>
    <x v="8"/>
    <x v="8"/>
    <m/>
    <m/>
    <m/>
    <m/>
    <n v="0"/>
    <s v="Ingen avgiftsbehandling"/>
    <s v="Betaling: Akademi : (NGBK-ID:143367) Faktura. Fakturanr. 01412868."/>
    <n v="3540.2"/>
    <s v="NOK"/>
    <n v="3540.2"/>
    <n v="1412868"/>
    <s v="-350940.88"/>
  </r>
  <r>
    <n v="93"/>
    <n v="2025"/>
    <s v="Faktura nummer 017906 fra NFF Oslo"/>
    <d v="2025-01-29T00:00:00"/>
    <d v="2025-02-12T00:00:00"/>
    <x v="78"/>
    <x v="78"/>
    <m/>
    <m/>
    <n v="20060"/>
    <s v="NFF Oslo"/>
    <m/>
    <m/>
    <x v="1"/>
    <x v="1"/>
    <m/>
    <m/>
    <m/>
    <m/>
    <n v="0"/>
    <s v="Ingen avgiftsbehandling"/>
    <s v="Faktura nummer 017906 fra NFF Oslo"/>
    <n v="-1250"/>
    <s v="NOK"/>
    <n v="-1250"/>
    <n v="17906"/>
    <s v="-352190.88"/>
  </r>
  <r>
    <n v="119"/>
    <n v="2025"/>
    <s v="Faktura nummer 126013905 fra Lyreco Norge AS, Retail"/>
    <d v="2025-01-29T00:00:00"/>
    <d v="2025-02-28T00:00:00"/>
    <x v="78"/>
    <x v="78"/>
    <m/>
    <m/>
    <n v="20123"/>
    <s v="Lyreco Norge AS, Retail"/>
    <m/>
    <m/>
    <x v="6"/>
    <x v="6"/>
    <m/>
    <m/>
    <m/>
    <m/>
    <n v="0"/>
    <s v="Ingen avgiftsbehandling"/>
    <s v="Faktura nummer 126013905 fra Lyreco Norge AS, Retail"/>
    <n v="-5259.74"/>
    <s v="NOK"/>
    <n v="-5259.74"/>
    <n v="126013905"/>
    <s v="-357450.62"/>
  </r>
  <r>
    <n v="139"/>
    <n v="2025"/>
    <s v="HOCKEY: Dommerregninger"/>
    <d v="2025-01-29T00:00:00"/>
    <d v="2025-01-31T00:00:00"/>
    <x v="78"/>
    <x v="78"/>
    <m/>
    <m/>
    <n v="20310"/>
    <s v="Silke LIndgren Jeppson"/>
    <m/>
    <m/>
    <x v="5"/>
    <x v="5"/>
    <m/>
    <m/>
    <m/>
    <m/>
    <n v="0"/>
    <s v="Ingen avgiftsbehandling"/>
    <s v="HOCKEY: Dommerregninger"/>
    <n v="-520"/>
    <s v="NOK"/>
    <n v="-520"/>
    <s v="67911abbb104e312103ee457"/>
    <s v="-357970.62"/>
  </r>
  <r>
    <n v="97"/>
    <n v="2025"/>
    <s v="Hockey 2009: Faktura nummer 10649 fra Kjosavik Reiser AS"/>
    <d v="2025-01-29T00:00:00"/>
    <d v="2025-02-05T00:00:00"/>
    <x v="78"/>
    <x v="78"/>
    <m/>
    <m/>
    <n v="20354"/>
    <s v="Kjosavik Reiser AS"/>
    <m/>
    <m/>
    <x v="5"/>
    <x v="5"/>
    <m/>
    <m/>
    <m/>
    <m/>
    <n v="0"/>
    <s v="Ingen avgiftsbehandling"/>
    <s v="Hockey 2009: Faktura nummer 10649 fra Kjosavik Reiser AS"/>
    <n v="-4999"/>
    <s v="NOK"/>
    <n v="-4999"/>
    <n v="10649"/>
    <s v="-362969.62"/>
  </r>
  <r>
    <n v="96"/>
    <n v="2025"/>
    <s v="Hockey 2009: Faktura nummer 10650 fra Kjosavik Reiser AS"/>
    <d v="2025-01-29T00:00:00"/>
    <d v="2025-02-05T00:00:00"/>
    <x v="78"/>
    <x v="78"/>
    <m/>
    <m/>
    <n v="20354"/>
    <s v="Kjosavik Reiser AS"/>
    <m/>
    <m/>
    <x v="5"/>
    <x v="5"/>
    <m/>
    <m/>
    <m/>
    <m/>
    <n v="0"/>
    <s v="Ingen avgiftsbehandling"/>
    <s v="Hockey 2009: Faktura nummer 10650 fra Kjosavik Reiser AS"/>
    <n v="-4999"/>
    <s v="NOK"/>
    <n v="-4999"/>
    <n v="10650"/>
    <s v="-367968.62"/>
  </r>
  <r>
    <n v="236"/>
    <n v="2025"/>
    <n v="1884"/>
    <d v="2025-01-29T00:00:00"/>
    <m/>
    <x v="78"/>
    <x v="78"/>
    <m/>
    <m/>
    <n v="20105"/>
    <s v="Nina Winther-Hjelm"/>
    <m/>
    <m/>
    <x v="0"/>
    <x v="0"/>
    <m/>
    <m/>
    <m/>
    <m/>
    <n v="0"/>
    <s v="Ingen avgiftsbehandling"/>
    <n v="1884"/>
    <n v="1405"/>
    <s v="NOK"/>
    <n v="1405"/>
    <m/>
    <s v="-366563.62"/>
  </r>
  <r>
    <n v="252"/>
    <n v="2025"/>
    <n v="1943"/>
    <d v="2025-01-29T00:00:00"/>
    <m/>
    <x v="78"/>
    <x v="78"/>
    <m/>
    <m/>
    <n v="20179"/>
    <s v="Linda Olstad"/>
    <m/>
    <m/>
    <x v="0"/>
    <x v="0"/>
    <m/>
    <m/>
    <m/>
    <m/>
    <n v="0"/>
    <s v="Ingen avgiftsbehandling"/>
    <n v="1943"/>
    <n v="4191"/>
    <s v="NOK"/>
    <n v="4191"/>
    <m/>
    <s v="-362372.62"/>
  </r>
  <r>
    <n v="252"/>
    <n v="2025"/>
    <n v="1943"/>
    <d v="2025-01-29T00:00:00"/>
    <m/>
    <x v="78"/>
    <x v="78"/>
    <m/>
    <m/>
    <n v="20179"/>
    <s v="Linda Olstad"/>
    <m/>
    <m/>
    <x v="0"/>
    <x v="0"/>
    <m/>
    <m/>
    <m/>
    <m/>
    <n v="0"/>
    <s v="Ingen avgiftsbehandling"/>
    <n v="1943"/>
    <n v="42660"/>
    <s v="NOK"/>
    <n v="42660"/>
    <m/>
    <s v="-319712.62"/>
  </r>
  <r>
    <n v="252"/>
    <n v="2025"/>
    <n v="1943"/>
    <d v="2025-01-29T00:00:00"/>
    <m/>
    <x v="78"/>
    <x v="78"/>
    <m/>
    <m/>
    <n v="20253"/>
    <s v="Joachim Svendsen"/>
    <m/>
    <m/>
    <x v="0"/>
    <x v="0"/>
    <m/>
    <m/>
    <m/>
    <m/>
    <n v="0"/>
    <s v="Ingen avgiftsbehandling"/>
    <n v="1943"/>
    <n v="5695"/>
    <s v="NOK"/>
    <n v="5695"/>
    <m/>
    <s v="-314017.62"/>
  </r>
  <r>
    <n v="256"/>
    <n v="2025"/>
    <s v="Settl AS"/>
    <d v="2025-01-29T00:00:00"/>
    <m/>
    <x v="78"/>
    <x v="78"/>
    <m/>
    <m/>
    <n v="20356"/>
    <s v="Settl AS"/>
    <m/>
    <m/>
    <x v="0"/>
    <x v="0"/>
    <m/>
    <m/>
    <m/>
    <m/>
    <n v="0"/>
    <s v="Ingen avgiftsbehandling"/>
    <s v="Settl AS"/>
    <n v="866.21"/>
    <s v="NOK"/>
    <n v="866.21"/>
    <m/>
    <s v="-313151.41"/>
  </r>
  <r>
    <n v="727"/>
    <n v="2025"/>
    <s v="HOCKEY: Dommerregninger Wildcats"/>
    <d v="2025-01-29T00:00:00"/>
    <d v="2025-01-29T00:00:00"/>
    <x v="78"/>
    <x v="78"/>
    <m/>
    <m/>
    <n v="20315"/>
    <s v="Nilda Victoria Gines"/>
    <m/>
    <m/>
    <x v="5"/>
    <x v="5"/>
    <m/>
    <m/>
    <m/>
    <m/>
    <n v="0"/>
    <s v="Ingen avgiftsbehandling"/>
    <s v="HOCKEY: Dommerregninger Wildcats"/>
    <n v="-2102.9"/>
    <s v="NOK"/>
    <n v="-2102.9"/>
    <s v="67916bd1b104e312103ee4d6"/>
    <s v="-315254.31"/>
  </r>
  <r>
    <n v="64"/>
    <n v="2025"/>
    <s v="Fwd: Betaling - Cupavgift Norway Supercup - U14 (2011)"/>
    <d v="2025-01-30T00:00:00"/>
    <d v="2025-01-27T00:00:00"/>
    <x v="78"/>
    <x v="78"/>
    <m/>
    <m/>
    <n v="20352"/>
    <s v="Frisk Asker hockey"/>
    <m/>
    <m/>
    <x v="5"/>
    <x v="5"/>
    <m/>
    <m/>
    <m/>
    <m/>
    <n v="0"/>
    <s v="Ingen avgiftsbehandling"/>
    <s v="Fwd: Betaling - Cupavgift Norway Supercup - U14 (2011)"/>
    <n v="-6000"/>
    <s v="NOK"/>
    <n v="-6000"/>
    <s v="Hockey 2011 cup påmelding"/>
    <s v="-321254.31"/>
  </r>
  <r>
    <n v="500099"/>
    <n v="2025"/>
    <s v="Direkte betaling med ekstern ID TR437951596 er gjennomført og bokført."/>
    <d v="2025-01-30T00:00:00"/>
    <m/>
    <x v="78"/>
    <x v="78"/>
    <m/>
    <m/>
    <n v="20109"/>
    <s v="Vøyenenga Pizza AS"/>
    <m/>
    <m/>
    <x v="1"/>
    <x v="1"/>
    <m/>
    <m/>
    <m/>
    <m/>
    <n v="0"/>
    <s v="Ingen avgiftsbehandling"/>
    <s v="Betaling: FOTBALL: Faktura fra Vøyenenga Pizza AS - Fakturanummer: 11101462. Fakturanr. 11101462."/>
    <n v="455"/>
    <s v="NOK"/>
    <n v="455"/>
    <n v="11101462"/>
    <s v="-320799.31"/>
  </r>
  <r>
    <n v="500100"/>
    <n v="2025"/>
    <s v="Direkte betaling med ekstern ID TR435611476 er gjennomført og bokført."/>
    <d v="2025-01-30T00:00:00"/>
    <m/>
    <x v="78"/>
    <x v="78"/>
    <m/>
    <m/>
    <n v="20094"/>
    <s v="Bærum Kommune"/>
    <m/>
    <m/>
    <x v="4"/>
    <x v="4"/>
    <m/>
    <m/>
    <m/>
    <m/>
    <n v="0"/>
    <s v="Ingen avgiftsbehandling"/>
    <s v="Betaling: Faktura nummer 70376724 fra Bærum Kommune. Fakturanr. 70376724."/>
    <n v="19.059999999999999"/>
    <s v="NOK"/>
    <n v="19.059999999999999"/>
    <n v="70376724"/>
    <s v="-320780.25"/>
  </r>
  <r>
    <n v="117"/>
    <n v="2025"/>
    <s v="Faktura nummer 40217111 fra Santander Consumer Bank As"/>
    <d v="2025-01-30T00:00:00"/>
    <d v="2025-03-03T00:00:00"/>
    <x v="78"/>
    <x v="78"/>
    <m/>
    <m/>
    <n v="20009"/>
    <s v="Santander Consumer Bank As"/>
    <m/>
    <m/>
    <x v="5"/>
    <x v="5"/>
    <m/>
    <m/>
    <m/>
    <m/>
    <n v="0"/>
    <s v="Ingen avgiftsbehandling"/>
    <s v="Faktura nummer 40217111 fra Santander Consumer Bank As"/>
    <n v="-11757.8"/>
    <s v="NOK"/>
    <n v="-11757.8"/>
    <n v="40217111"/>
    <s v="-332538.05"/>
  </r>
  <r>
    <n v="118"/>
    <n v="2025"/>
    <s v="Faktura nummer 017942 fra NFF Oslo"/>
    <d v="2025-01-30T00:00:00"/>
    <d v="2025-02-13T00:00:00"/>
    <x v="78"/>
    <x v="78"/>
    <m/>
    <m/>
    <n v="20060"/>
    <s v="NFF Oslo"/>
    <m/>
    <m/>
    <x v="1"/>
    <x v="1"/>
    <m/>
    <m/>
    <m/>
    <m/>
    <n v="0"/>
    <s v="Ingen avgiftsbehandling"/>
    <s v="Faktura nummer 017942 fra NFF Oslo"/>
    <n v="-6750"/>
    <s v="NOK"/>
    <n v="-6750"/>
    <n v="17942"/>
    <s v="-339288.05"/>
  </r>
  <r>
    <n v="163"/>
    <n v="2025"/>
    <s v="Faktura nummer 6353 fra AS Bærum Ishall"/>
    <d v="2025-01-30T00:00:00"/>
    <d v="2025-02-13T00:00:00"/>
    <x v="78"/>
    <x v="78"/>
    <m/>
    <m/>
    <n v="20353"/>
    <s v="AS Bærum Ishall"/>
    <m/>
    <m/>
    <x v="5"/>
    <x v="5"/>
    <m/>
    <m/>
    <m/>
    <m/>
    <n v="0"/>
    <s v="Ingen avgiftsbehandling"/>
    <s v="Faktura nummer 6353 fra AS Bærum Ishall"/>
    <n v="-3000"/>
    <s v="NOK"/>
    <n v="-3000"/>
    <n v="6353"/>
    <s v="-342288.05"/>
  </r>
  <r>
    <n v="282"/>
    <n v="2025"/>
    <s v="Faktura nummer 6364 fra AS Bærum Ishall"/>
    <d v="2025-01-30T00:00:00"/>
    <d v="2025-02-19T00:00:00"/>
    <x v="78"/>
    <x v="78"/>
    <m/>
    <m/>
    <n v="20353"/>
    <s v="AS Bærum Ishall"/>
    <m/>
    <m/>
    <x v="5"/>
    <x v="5"/>
    <m/>
    <m/>
    <m/>
    <m/>
    <n v="0"/>
    <s v="Ingen avgiftsbehandling"/>
    <s v="Faktura nummer 6364 fra AS Bærum Ishall"/>
    <n v="-15200"/>
    <s v="NOK"/>
    <n v="-15200"/>
    <n v="6364"/>
    <s v="-357488.05"/>
  </r>
  <r>
    <n v="99"/>
    <n v="2025"/>
    <s v="G2012: Påmelding til Graabein Innecup 2025"/>
    <d v="2025-01-30T00:00:00"/>
    <d v="2025-01-31T00:00:00"/>
    <x v="78"/>
    <x v="78"/>
    <m/>
    <m/>
    <n v="20086"/>
    <s v="Lene Nilsen Duesund"/>
    <m/>
    <m/>
    <x v="1"/>
    <x v="1"/>
    <m/>
    <m/>
    <m/>
    <m/>
    <n v="0"/>
    <s v="Ingen avgiftsbehandling"/>
    <s v="G2012: Påmelding til Graabein Innecup 2025"/>
    <n v="-750"/>
    <s v="NOK"/>
    <n v="-750"/>
    <s v="Cup G2012"/>
    <s v="-358238.05"/>
  </r>
  <r>
    <n v="155"/>
    <n v="2025"/>
    <s v="G2012: Påmelding til Graabein Innecup 2025"/>
    <d v="2025-01-30T00:00:00"/>
    <d v="2025-01-31T00:00:00"/>
    <x v="78"/>
    <x v="78"/>
    <m/>
    <m/>
    <n v="20086"/>
    <s v="Lene Nilsen Duesund"/>
    <m/>
    <m/>
    <x v="1"/>
    <x v="1"/>
    <m/>
    <m/>
    <m/>
    <m/>
    <n v="0"/>
    <s v="Ingen avgiftsbehandling"/>
    <s v="G2012: Påmelding til Graabein Innecup 2025"/>
    <n v="-750"/>
    <s v="NOK"/>
    <n v="-750"/>
    <s v="G2012 lag 2"/>
    <s v="-358988.05"/>
  </r>
  <r>
    <n v="193"/>
    <n v="2025"/>
    <s v="HOCKEY: Dommerregninger"/>
    <d v="2025-01-30T00:00:00"/>
    <d v="2025-02-07T00:00:00"/>
    <x v="78"/>
    <x v="78"/>
    <m/>
    <m/>
    <n v="20373"/>
    <s v="Ruben Jozsef Gines"/>
    <m/>
    <m/>
    <x v="5"/>
    <x v="5"/>
    <m/>
    <m/>
    <m/>
    <m/>
    <n v="0"/>
    <s v="Ingen avgiftsbehandling"/>
    <s v="HOCKEY: Dommerregninger"/>
    <n v="-1065.5999999999999"/>
    <s v="NOK"/>
    <n v="-1065.5999999999999"/>
    <s v="679b66d8797786faf94779b9"/>
    <s v="-360053.65"/>
  </r>
  <r>
    <n v="238"/>
    <n v="2025"/>
    <n v="1912"/>
    <d v="2025-01-30T00:00:00"/>
    <m/>
    <x v="78"/>
    <x v="78"/>
    <m/>
    <m/>
    <n v="20169"/>
    <s v="Jar Idrettslag"/>
    <m/>
    <m/>
    <x v="0"/>
    <x v="0"/>
    <m/>
    <m/>
    <m/>
    <m/>
    <n v="0"/>
    <s v="Ingen avgiftsbehandling"/>
    <n v="1912"/>
    <n v="2214"/>
    <s v="NOK"/>
    <n v="2214"/>
    <m/>
    <s v="-357839.65"/>
  </r>
  <r>
    <n v="245"/>
    <n v="2025"/>
    <s v="Rubic"/>
    <d v="2025-01-30T00:00:00"/>
    <m/>
    <x v="78"/>
    <x v="78"/>
    <m/>
    <m/>
    <n v="20110"/>
    <s v="Xxl Sport &amp; Villmark AS"/>
    <m/>
    <m/>
    <x v="0"/>
    <x v="0"/>
    <m/>
    <m/>
    <m/>
    <m/>
    <n v="0"/>
    <s v="Ingen avgiftsbehandling"/>
    <s v="Rubic"/>
    <n v="-20174.900000000001"/>
    <s v="NOK"/>
    <n v="-20174.900000000001"/>
    <m/>
    <s v="-378014.55"/>
  </r>
  <r>
    <n v="252"/>
    <n v="2025"/>
    <n v="1943"/>
    <d v="2025-01-30T00:00:00"/>
    <m/>
    <x v="78"/>
    <x v="78"/>
    <m/>
    <m/>
    <n v="20179"/>
    <s v="Linda Olstad"/>
    <m/>
    <m/>
    <x v="0"/>
    <x v="0"/>
    <m/>
    <m/>
    <m/>
    <m/>
    <n v="0"/>
    <s v="Ingen avgiftsbehandling"/>
    <n v="1943"/>
    <n v="2475"/>
    <s v="NOK"/>
    <n v="2475"/>
    <m/>
    <s v="-375539.55"/>
  </r>
  <r>
    <n v="252"/>
    <n v="2025"/>
    <n v="1943"/>
    <d v="2025-01-30T00:00:00"/>
    <m/>
    <x v="78"/>
    <x v="78"/>
    <m/>
    <m/>
    <n v="20243"/>
    <s v="Tony Sømarken"/>
    <m/>
    <m/>
    <x v="0"/>
    <x v="0"/>
    <m/>
    <m/>
    <m/>
    <m/>
    <n v="0"/>
    <s v="Ingen avgiftsbehandling"/>
    <n v="1943"/>
    <n v="1000.5"/>
    <s v="NOK"/>
    <n v="1000.5"/>
    <m/>
    <s v="-374539.05"/>
  </r>
  <r>
    <n v="252"/>
    <n v="2025"/>
    <n v="1943"/>
    <d v="2025-01-30T00:00:00"/>
    <m/>
    <x v="78"/>
    <x v="78"/>
    <m/>
    <m/>
    <n v="20144"/>
    <s v="Gustav Rydmell"/>
    <m/>
    <m/>
    <x v="0"/>
    <x v="0"/>
    <m/>
    <m/>
    <m/>
    <m/>
    <n v="0"/>
    <s v="Ingen avgiftsbehandling"/>
    <n v="1943"/>
    <n v="609.1"/>
    <s v="NOK"/>
    <n v="609.1"/>
    <m/>
    <s v="-373929.95"/>
  </r>
  <r>
    <n v="789"/>
    <n v="2025"/>
    <s v="Skaar"/>
    <d v="2025-01-30T00:00:00"/>
    <m/>
    <x v="78"/>
    <x v="78"/>
    <m/>
    <m/>
    <n v="20193"/>
    <s v="Eirik Skaar"/>
    <m/>
    <m/>
    <x v="0"/>
    <x v="0"/>
    <m/>
    <m/>
    <m/>
    <m/>
    <n v="0"/>
    <s v="Ingen avgiftsbehandling"/>
    <s v="Skaar"/>
    <n v="581.79999999999995"/>
    <s v="NOK"/>
    <n v="581.79999999999995"/>
    <m/>
    <s v="-373348.15"/>
  </r>
  <r>
    <n v="100"/>
    <n v="2025"/>
    <s v="Akademi, Laila utlegg"/>
    <d v="2025-01-31T00:00:00"/>
    <d v="2025-01-31T00:00:00"/>
    <x v="78"/>
    <x v="78"/>
    <m/>
    <m/>
    <n v="20355"/>
    <s v="Laila Håkonsen"/>
    <m/>
    <m/>
    <x v="8"/>
    <x v="8"/>
    <m/>
    <m/>
    <m/>
    <m/>
    <n v="0"/>
    <s v="Ingen avgiftsbehandling"/>
    <s v="Akademi, Laila utlegg"/>
    <n v="-2239.0100000000002"/>
    <s v="NOK"/>
    <n v="-2239.0100000000002"/>
    <m/>
    <s v="-375587.16"/>
  </r>
  <r>
    <n v="95"/>
    <n v="2025"/>
    <s v="HOCKEY: Faktura 9703574 fra Eureca engros AS"/>
    <d v="2025-01-31T00:00:00"/>
    <d v="2025-02-10T00:00:00"/>
    <x v="78"/>
    <x v="78"/>
    <m/>
    <m/>
    <n v="20125"/>
    <s v="Eureca Engros AS"/>
    <m/>
    <m/>
    <x v="5"/>
    <x v="5"/>
    <m/>
    <m/>
    <m/>
    <m/>
    <n v="0"/>
    <s v="Ingen avgiftsbehandling"/>
    <s v="HOCKEY: Faktura 9703574 fra Eureca engros AS"/>
    <n v="-7152.83"/>
    <s v="NOK"/>
    <n v="-7152.83"/>
    <n v="9703574"/>
    <s v="-382739.99"/>
  </r>
  <r>
    <n v="98"/>
    <n v="2025"/>
    <s v="VS: Utlegg J2017"/>
    <d v="2025-01-31T00:00:00"/>
    <d v="2025-01-31T00:00:00"/>
    <x v="78"/>
    <x v="78"/>
    <m/>
    <m/>
    <n v="20256"/>
    <s v="Frida Devlin"/>
    <m/>
    <m/>
    <x v="1"/>
    <x v="1"/>
    <m/>
    <m/>
    <m/>
    <m/>
    <n v="0"/>
    <s v="Ingen avgiftsbehandling"/>
    <s v="VS: Utlegg J2017"/>
    <n v="-3489"/>
    <s v="NOK"/>
    <n v="-3489"/>
    <m/>
    <s v="-386228.99"/>
  </r>
  <r>
    <n v="94"/>
    <n v="2025"/>
    <s v="VS: Utlegg J2014"/>
    <d v="2025-01-31T00:00:00"/>
    <d v="2025-01-31T00:00:00"/>
    <x v="78"/>
    <x v="78"/>
    <m/>
    <m/>
    <n v="20256"/>
    <s v="Frida Devlin"/>
    <m/>
    <m/>
    <x v="1"/>
    <x v="1"/>
    <m/>
    <m/>
    <m/>
    <m/>
    <n v="0"/>
    <s v="Ingen avgiftsbehandling"/>
    <s v="VS: Utlegg J2014"/>
    <n v="-3182.75"/>
    <s v="NOK"/>
    <n v="-3182.75"/>
    <s v="Utlegg J2014"/>
    <s v="-389411.74"/>
  </r>
  <r>
    <n v="157"/>
    <n v="2025"/>
    <s v="Faktura nummer 103050 fra B&amp;g Regnskap AS"/>
    <d v="2025-01-31T00:00:00"/>
    <d v="2025-02-14T00:00:00"/>
    <x v="78"/>
    <x v="78"/>
    <m/>
    <m/>
    <n v="20001"/>
    <s v="B&amp;g Regnskap AS"/>
    <m/>
    <m/>
    <x v="4"/>
    <x v="4"/>
    <m/>
    <m/>
    <m/>
    <m/>
    <n v="0"/>
    <s v="Ingen avgiftsbehandling"/>
    <s v="Faktura nummer 103050 fra B&amp;g Regnskap AS"/>
    <n v="-47015.63"/>
    <s v="NOK"/>
    <n v="-47015.63"/>
    <n v="103050"/>
    <s v="-436427.37"/>
  </r>
  <r>
    <n v="153"/>
    <n v="2025"/>
    <s v="HOCKEY: Regning 01459054"/>
    <d v="2025-01-31T00:00:00"/>
    <d v="2025-02-16T00:00:00"/>
    <x v="78"/>
    <x v="78"/>
    <m/>
    <m/>
    <n v="20033"/>
    <s v="Norgesgruppen ASA"/>
    <m/>
    <m/>
    <x v="5"/>
    <x v="5"/>
    <m/>
    <m/>
    <m/>
    <m/>
    <n v="0"/>
    <s v="Ingen avgiftsbehandling"/>
    <s v="HOCKEY: Regning 01459054"/>
    <n v="-6676.05"/>
    <s v="NOK"/>
    <n v="-6676.05"/>
    <n v="1459054"/>
    <s v="-443103.42"/>
  </r>
  <r>
    <n v="152"/>
    <n v="2025"/>
    <s v="AKADEMI: Regning 01460054"/>
    <d v="2025-01-31T00:00:00"/>
    <d v="2025-02-16T00:00:00"/>
    <x v="78"/>
    <x v="78"/>
    <m/>
    <m/>
    <n v="20033"/>
    <s v="Norgesgruppen ASA"/>
    <m/>
    <m/>
    <x v="8"/>
    <x v="8"/>
    <m/>
    <m/>
    <m/>
    <m/>
    <n v="0"/>
    <s v="Ingen avgiftsbehandling"/>
    <s v="AKADEMI: Regning 01460054"/>
    <n v="-307.32"/>
    <s v="NOK"/>
    <n v="-307.32"/>
    <n v="1460054"/>
    <s v="-443410.74"/>
  </r>
  <r>
    <n v="151"/>
    <n v="2025"/>
    <s v="FOTBALL: Regning 01457535"/>
    <d v="2025-01-31T00:00:00"/>
    <d v="2025-02-16T00:00:00"/>
    <x v="78"/>
    <x v="78"/>
    <m/>
    <m/>
    <n v="20033"/>
    <s v="Norgesgruppen ASA"/>
    <m/>
    <m/>
    <x v="1"/>
    <x v="1"/>
    <m/>
    <m/>
    <m/>
    <m/>
    <n v="0"/>
    <s v="Ingen avgiftsbehandling"/>
    <s v="FOTBALL: Regning 01457535"/>
    <n v="-182.43"/>
    <s v="NOK"/>
    <n v="-182.43"/>
    <n v="1457535"/>
    <s v="-443593.17"/>
  </r>
  <r>
    <n v="189"/>
    <n v="2025"/>
    <s v="Faktura nummer 7934368 fra Uno-X Mobility Norge AS (Comme"/>
    <d v="2025-01-31T00:00:00"/>
    <d v="2025-02-15T00:00:00"/>
    <x v="78"/>
    <x v="78"/>
    <m/>
    <m/>
    <n v="20007"/>
    <s v="Uno-X Mobility Norge AS (Comme"/>
    <m/>
    <m/>
    <x v="5"/>
    <x v="5"/>
    <m/>
    <m/>
    <m/>
    <m/>
    <n v="0"/>
    <s v="Ingen avgiftsbehandling"/>
    <s v="Faktura nummer 7934368 fra Uno-X Mobility Norge AS (Comme"/>
    <n v="-1059.3800000000001"/>
    <s v="NOK"/>
    <n v="-1059.3800000000001"/>
    <n v="7934368"/>
    <s v="-444652.55"/>
  </r>
  <r>
    <n v="200"/>
    <n v="2025"/>
    <s v="Hockey 2012: Utlegg jutul cup"/>
    <d v="2025-01-31T00:00:00"/>
    <d v="2025-02-05T00:00:00"/>
    <x v="78"/>
    <x v="78"/>
    <m/>
    <m/>
    <n v="20180"/>
    <s v="Marita Hjertevik"/>
    <m/>
    <m/>
    <x v="5"/>
    <x v="5"/>
    <m/>
    <m/>
    <m/>
    <m/>
    <n v="0"/>
    <s v="Ingen avgiftsbehandling"/>
    <s v="Hockey 2012: Utlegg jutul cup"/>
    <n v="-1938"/>
    <s v="NOK"/>
    <n v="-1938"/>
    <n v="891314"/>
    <s v="-446590.55"/>
  </r>
  <r>
    <n v="199"/>
    <n v="2025"/>
    <s v="Hockey 2012: Utlegg Jutul Cup U13 (lør. 01.02.25)"/>
    <d v="2025-01-31T00:00:00"/>
    <d v="2025-02-05T00:00:00"/>
    <x v="78"/>
    <x v="78"/>
    <m/>
    <m/>
    <n v="20378"/>
    <s v="Henrikke Fossen"/>
    <m/>
    <m/>
    <x v="5"/>
    <x v="5"/>
    <m/>
    <m/>
    <m/>
    <m/>
    <n v="0"/>
    <s v="Ingen avgiftsbehandling"/>
    <s v="Hockey 2012: Utlegg Jutul Cup U13 (lør. 01.02.25)"/>
    <n v="-1305.47"/>
    <s v="NOK"/>
    <n v="-1305.47"/>
    <s v="utlegg hockey cup"/>
    <s v="-447896.02"/>
  </r>
  <r>
    <n v="231"/>
    <n v="2025"/>
    <n v="1862"/>
    <d v="2025-01-31T00:00:00"/>
    <m/>
    <x v="78"/>
    <x v="78"/>
    <m/>
    <m/>
    <n v="20256"/>
    <s v="Frida Devlin"/>
    <m/>
    <m/>
    <x v="0"/>
    <x v="0"/>
    <m/>
    <m/>
    <m/>
    <m/>
    <n v="0"/>
    <s v="Ingen avgiftsbehandling"/>
    <n v="1862"/>
    <n v="3489"/>
    <s v="NOK"/>
    <n v="3489"/>
    <m/>
    <s v="-444407.02"/>
  </r>
  <r>
    <n v="234"/>
    <n v="2025"/>
    <n v="1880"/>
    <d v="2025-01-31T00:00:00"/>
    <m/>
    <x v="78"/>
    <x v="78"/>
    <m/>
    <m/>
    <n v="20256"/>
    <s v="Frida Devlin"/>
    <m/>
    <m/>
    <x v="0"/>
    <x v="0"/>
    <m/>
    <m/>
    <m/>
    <m/>
    <n v="0"/>
    <s v="Ingen avgiftsbehandling"/>
    <n v="1880"/>
    <n v="3182.75"/>
    <s v="NOK"/>
    <n v="3182.75"/>
    <m/>
    <s v="-441224.27"/>
  </r>
  <r>
    <n v="235"/>
    <n v="2025"/>
    <n v="1882"/>
    <d v="2025-01-31T00:00:00"/>
    <m/>
    <x v="78"/>
    <x v="78"/>
    <m/>
    <m/>
    <n v="20086"/>
    <s v="Lene Nilsen Duesund"/>
    <m/>
    <m/>
    <x v="0"/>
    <x v="0"/>
    <m/>
    <m/>
    <m/>
    <m/>
    <n v="0"/>
    <s v="Ingen avgiftsbehandling"/>
    <n v="1882"/>
    <n v="750"/>
    <s v="NOK"/>
    <n v="750"/>
    <m/>
    <s v="-440474.27"/>
  </r>
  <r>
    <n v="204"/>
    <n v="2025"/>
    <s v="Faktura nummer 55367357 fra Talkmore AS"/>
    <d v="2025-02-01T00:00:00"/>
    <d v="2025-02-15T00:00:00"/>
    <x v="78"/>
    <x v="78"/>
    <m/>
    <m/>
    <n v="20004"/>
    <s v="Talkmore AS"/>
    <m/>
    <m/>
    <x v="5"/>
    <x v="5"/>
    <m/>
    <m/>
    <m/>
    <m/>
    <n v="0"/>
    <s v="Ingen avgiftsbehandling"/>
    <s v="Faktura nummer 55367357 fra Talkmore AS"/>
    <n v="-785.57"/>
    <s v="NOK"/>
    <n v="-785.57"/>
    <n v="55367357"/>
    <s v="-441259.84"/>
  </r>
  <r>
    <n v="223"/>
    <n v="2025"/>
    <s v="HOCKEY: Klubbdommerregning fra Sindre Kapskarmo"/>
    <d v="2025-02-01T00:00:00"/>
    <d v="2025-02-07T00:00:00"/>
    <x v="78"/>
    <x v="78"/>
    <m/>
    <m/>
    <n v="20379"/>
    <s v="Sindre Kapskarmo"/>
    <m/>
    <m/>
    <x v="5"/>
    <x v="5"/>
    <m/>
    <m/>
    <m/>
    <m/>
    <n v="0"/>
    <s v="Ingen avgiftsbehandling"/>
    <s v="HOCKEY: Klubbdommerregning fra Sindre Kapskarmo"/>
    <n v="-432"/>
    <s v="NOK"/>
    <n v="-432"/>
    <s v="UU6LDXJXZSXE7S"/>
    <s v="-441691.84"/>
  </r>
  <r>
    <n v="222"/>
    <n v="2025"/>
    <s v="HOCKEY: Klubbdommerregning fra Ardian Vahabi"/>
    <d v="2025-02-01T00:00:00"/>
    <d v="2025-02-07T00:00:00"/>
    <x v="78"/>
    <x v="78"/>
    <m/>
    <m/>
    <n v="20248"/>
    <s v="Ardian Vahabi"/>
    <m/>
    <m/>
    <x v="5"/>
    <x v="5"/>
    <m/>
    <m/>
    <m/>
    <m/>
    <n v="0"/>
    <s v="Ingen avgiftsbehandling"/>
    <s v="HOCKEY: Klubbdommerregning fra Ardian Vahabi"/>
    <n v="-432"/>
    <s v="NOK"/>
    <n v="-432"/>
    <m/>
    <s v="-442123.84"/>
  </r>
  <r>
    <n v="221"/>
    <n v="2025"/>
    <s v="HOCKEY: Klubbdommerregning fra William Meikle"/>
    <d v="2025-02-01T00:00:00"/>
    <d v="2025-02-07T00:00:00"/>
    <x v="78"/>
    <x v="78"/>
    <m/>
    <m/>
    <n v="20194"/>
    <s v="William Meikle"/>
    <m/>
    <m/>
    <x v="5"/>
    <x v="5"/>
    <m/>
    <m/>
    <m/>
    <m/>
    <n v="0"/>
    <s v="Ingen avgiftsbehandling"/>
    <s v="HOCKEY: Klubbdommerregning fra William Meikle"/>
    <n v="-345"/>
    <s v="NOK"/>
    <n v="-345"/>
    <s v="JKBM4DRJOGVK4U"/>
    <s v="-442468.84"/>
  </r>
  <r>
    <n v="220"/>
    <n v="2025"/>
    <s v="HOCKEY: Klubbdommerregning fra William Meikle"/>
    <d v="2025-02-01T00:00:00"/>
    <d v="2025-02-07T00:00:00"/>
    <x v="78"/>
    <x v="78"/>
    <m/>
    <m/>
    <n v="20194"/>
    <s v="William Meikle"/>
    <m/>
    <m/>
    <x v="5"/>
    <x v="5"/>
    <m/>
    <m/>
    <m/>
    <m/>
    <n v="0"/>
    <s v="Ingen avgiftsbehandling"/>
    <s v="HOCKEY: Klubbdommerregning fra William Meikle"/>
    <n v="-345"/>
    <s v="NOK"/>
    <n v="-345"/>
    <s v="ZZANN51802VFS5"/>
    <s v="-442813.84"/>
  </r>
  <r>
    <n v="219"/>
    <n v="2025"/>
    <s v="HOCKEY: Klubbdommerregning fra William Meikle"/>
    <d v="2025-02-01T00:00:00"/>
    <d v="2025-02-07T00:00:00"/>
    <x v="78"/>
    <x v="78"/>
    <m/>
    <m/>
    <n v="20194"/>
    <s v="William Meikle"/>
    <m/>
    <m/>
    <x v="5"/>
    <x v="5"/>
    <m/>
    <m/>
    <m/>
    <m/>
    <n v="0"/>
    <s v="Ingen avgiftsbehandling"/>
    <s v="HOCKEY: Klubbdommerregning fra William Meikle"/>
    <n v="-345"/>
    <s v="NOK"/>
    <n v="-345"/>
    <s v="SUAJHJAMAX2TA6"/>
    <s v="-443158.84"/>
  </r>
  <r>
    <n v="218"/>
    <n v="2025"/>
    <s v="HOCKEY: Klubbdommerregning fra Sebastian Bjune"/>
    <d v="2025-02-01T00:00:00"/>
    <d v="2025-02-07T00:00:00"/>
    <x v="78"/>
    <x v="78"/>
    <m/>
    <m/>
    <n v="20192"/>
    <s v="Sebastian Bjune"/>
    <m/>
    <m/>
    <x v="5"/>
    <x v="5"/>
    <m/>
    <m/>
    <m/>
    <m/>
    <n v="0"/>
    <s v="Ingen avgiftsbehandling"/>
    <s v="HOCKEY: Klubbdommerregning fra Sebastian Bjune"/>
    <n v="-345"/>
    <s v="NOK"/>
    <n v="-345"/>
    <s v="94K7OWG6ZGJZ3V"/>
    <s v="-443503.84"/>
  </r>
  <r>
    <n v="217"/>
    <n v="2025"/>
    <s v="Fwd: Klubbdommerregning fra Sebastian Bjune"/>
    <d v="2025-02-01T00:00:00"/>
    <d v="2025-02-07T00:00:00"/>
    <x v="78"/>
    <x v="78"/>
    <m/>
    <m/>
    <n v="20192"/>
    <s v="Sebastian Bjune"/>
    <m/>
    <m/>
    <x v="5"/>
    <x v="5"/>
    <m/>
    <m/>
    <m/>
    <m/>
    <n v="0"/>
    <s v="Ingen avgiftsbehandling"/>
    <s v="Fwd: Klubbdommerregning fra Sebastian Bjune"/>
    <n v="-345"/>
    <s v="NOK"/>
    <n v="-345"/>
    <s v="MLOXRXU1OSL32P"/>
    <s v="-443848.84"/>
  </r>
  <r>
    <n v="216"/>
    <n v="2025"/>
    <s v="HOCKEY: Klubbdommerregning fra Sebastian Bjune"/>
    <d v="2025-02-01T00:00:00"/>
    <d v="2025-02-07T00:00:00"/>
    <x v="78"/>
    <x v="78"/>
    <m/>
    <m/>
    <n v="20192"/>
    <s v="Sebastian Bjune"/>
    <m/>
    <m/>
    <x v="5"/>
    <x v="5"/>
    <m/>
    <m/>
    <m/>
    <m/>
    <n v="0"/>
    <s v="Ingen avgiftsbehandling"/>
    <s v="HOCKEY: Klubbdommerregning fra Sebastian Bjune"/>
    <n v="-345"/>
    <s v="NOK"/>
    <n v="-345"/>
    <s v="GD32V240VT2HW7"/>
    <s v="-444193.84"/>
  </r>
  <r>
    <n v="215"/>
    <n v="2025"/>
    <s v="HOCKEY: Klubbdommerregning fra Olander Andreas Fossen"/>
    <d v="2025-02-01T00:00:00"/>
    <d v="2025-02-07T00:00:00"/>
    <x v="78"/>
    <x v="78"/>
    <m/>
    <m/>
    <n v="20270"/>
    <s v="Olander Andreas Fossen"/>
    <m/>
    <m/>
    <x v="5"/>
    <x v="5"/>
    <m/>
    <m/>
    <m/>
    <m/>
    <n v="0"/>
    <s v="Ingen avgiftsbehandling"/>
    <s v="HOCKEY: Klubbdommerregning fra Olander Andreas Fossen"/>
    <n v="-345"/>
    <s v="NOK"/>
    <n v="-345"/>
    <s v="514WFSYWH4TP5U"/>
    <s v="-444538.84"/>
  </r>
  <r>
    <n v="214"/>
    <n v="2025"/>
    <s v="HOCKEY: Klubbdommerregning fra Olander Andreas Fossen"/>
    <d v="2025-02-01T00:00:00"/>
    <d v="2025-02-07T00:00:00"/>
    <x v="78"/>
    <x v="78"/>
    <m/>
    <m/>
    <n v="20270"/>
    <s v="Olander Andreas Fossen"/>
    <m/>
    <m/>
    <x v="5"/>
    <x v="5"/>
    <m/>
    <m/>
    <m/>
    <m/>
    <n v="0"/>
    <s v="Ingen avgiftsbehandling"/>
    <s v="HOCKEY: Klubbdommerregning fra Olander Andreas Fossen"/>
    <n v="-345"/>
    <s v="NOK"/>
    <n v="-345"/>
    <m/>
    <s v="-444883.84"/>
  </r>
  <r>
    <n v="213"/>
    <n v="2025"/>
    <s v="HOCKEY: Klubbdommerregning fra Daniel Åsheim Alnes"/>
    <d v="2025-02-01T00:00:00"/>
    <d v="2025-02-07T00:00:00"/>
    <x v="78"/>
    <x v="78"/>
    <m/>
    <m/>
    <n v="20301"/>
    <s v="Daniel Åsheim Alnes"/>
    <m/>
    <m/>
    <x v="5"/>
    <x v="5"/>
    <m/>
    <m/>
    <m/>
    <m/>
    <n v="0"/>
    <s v="Ingen avgiftsbehandling"/>
    <s v="HOCKEY: Klubbdommerregning fra Daniel Åsheim Alnes"/>
    <n v="-345"/>
    <s v="NOK"/>
    <n v="-345"/>
    <s v="DG6LR1JMLL7IKP"/>
    <s v="-445228.84"/>
  </r>
  <r>
    <n v="212"/>
    <n v="2025"/>
    <s v="HOCKEY: Klubbdommerregning fra Daniel Åsheim Alnes"/>
    <d v="2025-02-01T00:00:00"/>
    <d v="2025-02-07T00:00:00"/>
    <x v="78"/>
    <x v="78"/>
    <m/>
    <m/>
    <n v="20301"/>
    <s v="Daniel Åsheim Alnes"/>
    <m/>
    <m/>
    <x v="5"/>
    <x v="5"/>
    <m/>
    <m/>
    <m/>
    <m/>
    <n v="0"/>
    <s v="Ingen avgiftsbehandling"/>
    <s v="HOCKEY: Klubbdommerregning fra Daniel Åsheim Alnes"/>
    <n v="-345"/>
    <s v="NOK"/>
    <n v="-345"/>
    <s v="M8Z9SGT3M7JU1B"/>
    <s v="-445573.84"/>
  </r>
  <r>
    <n v="211"/>
    <n v="2025"/>
    <s v="HOCEKY: Klubbdommerregning fra Daniel Åsheim Alnes"/>
    <d v="2025-02-01T00:00:00"/>
    <d v="2025-02-07T00:00:00"/>
    <x v="78"/>
    <x v="78"/>
    <m/>
    <m/>
    <n v="20301"/>
    <s v="Daniel Åsheim Alnes"/>
    <m/>
    <m/>
    <x v="5"/>
    <x v="5"/>
    <m/>
    <m/>
    <m/>
    <m/>
    <n v="0"/>
    <s v="Ingen avgiftsbehandling"/>
    <s v="HOCEKY: Klubbdommerregning fra Daniel Åsheim Alnes"/>
    <n v="-345"/>
    <s v="NOK"/>
    <n v="-345"/>
    <s v="S20AC00945PNMN"/>
    <s v="-445918.84"/>
  </r>
  <r>
    <n v="210"/>
    <n v="2025"/>
    <s v="Hockey: Klubbdommerregning fra Lars Haakon Eriksson"/>
    <d v="2025-02-01T00:00:00"/>
    <d v="2025-02-07T00:00:00"/>
    <x v="78"/>
    <x v="78"/>
    <m/>
    <m/>
    <n v="20174"/>
    <s v="Lars Haakon Eriksson"/>
    <m/>
    <m/>
    <x v="5"/>
    <x v="5"/>
    <m/>
    <m/>
    <m/>
    <m/>
    <n v="0"/>
    <s v="Ingen avgiftsbehandling"/>
    <s v="Hockey: Klubbdommerregning fra Lars Haakon Eriksson"/>
    <n v="-345"/>
    <s v="NOK"/>
    <n v="-345"/>
    <m/>
    <s v="-446263.84"/>
  </r>
  <r>
    <n v="209"/>
    <n v="2025"/>
    <s v="HOCEKY: Klubbdommerregning fra Lars Haakon Eriksson"/>
    <d v="2025-02-01T00:00:00"/>
    <d v="2025-02-07T00:00:00"/>
    <x v="78"/>
    <x v="78"/>
    <m/>
    <m/>
    <n v="20174"/>
    <s v="Lars Haakon Eriksson"/>
    <m/>
    <m/>
    <x v="5"/>
    <x v="5"/>
    <m/>
    <m/>
    <m/>
    <m/>
    <n v="0"/>
    <s v="Ingen avgiftsbehandling"/>
    <s v="HOCEKY: Klubbdommerregning fra Lars Haakon Eriksson"/>
    <n v="-345"/>
    <s v="NOK"/>
    <n v="-345"/>
    <s v="BDYV2ZH6YWP3EB"/>
    <s v="-446608.84"/>
  </r>
  <r>
    <n v="208"/>
    <n v="2025"/>
    <s v="HOCKEY: Klubbdommerregning fra Mathios  Teklezghi"/>
    <d v="2025-02-01T00:00:00"/>
    <d v="2025-02-07T00:00:00"/>
    <x v="78"/>
    <x v="78"/>
    <m/>
    <m/>
    <n v="20271"/>
    <s v="Mathios Teklezghi"/>
    <m/>
    <m/>
    <x v="5"/>
    <x v="5"/>
    <m/>
    <m/>
    <m/>
    <m/>
    <n v="0"/>
    <s v="Ingen avgiftsbehandling"/>
    <s v="HOCKEY: Klubbdommerregning fra Mathios  Teklezghi"/>
    <n v="-345"/>
    <s v="NOK"/>
    <n v="-345"/>
    <s v="NPKD5A5BUJ68Z4"/>
    <s v="-446953.84"/>
  </r>
  <r>
    <n v="207"/>
    <n v="2025"/>
    <s v="HOCKEY: Klubbdommerregning fra Lars Haakon Eriksson"/>
    <d v="2025-02-01T00:00:00"/>
    <d v="2025-02-07T00:00:00"/>
    <x v="78"/>
    <x v="78"/>
    <m/>
    <m/>
    <n v="20174"/>
    <s v="Lars Haakon Eriksson"/>
    <m/>
    <m/>
    <x v="5"/>
    <x v="5"/>
    <m/>
    <m/>
    <m/>
    <m/>
    <n v="0"/>
    <s v="Ingen avgiftsbehandling"/>
    <s v="HOCKEY: Klubbdommerregning fra Lars Haakon Eriksson"/>
    <n v="-345"/>
    <s v="NOK"/>
    <n v="-345"/>
    <s v="EZXMZBDVHAF81D"/>
    <s v="-447298.84"/>
  </r>
  <r>
    <n v="206"/>
    <n v="2025"/>
    <s v="HOCKEY: Klubbdommerregning fra Mathios  Teklezghi"/>
    <d v="2025-02-01T00:00:00"/>
    <d v="2025-02-07T00:00:00"/>
    <x v="78"/>
    <x v="78"/>
    <m/>
    <m/>
    <n v="20271"/>
    <s v="Mathios Teklezghi"/>
    <m/>
    <m/>
    <x v="5"/>
    <x v="5"/>
    <m/>
    <m/>
    <m/>
    <m/>
    <n v="0"/>
    <s v="Ingen avgiftsbehandling"/>
    <s v="HOCKEY: Klubbdommerregning fra Mathios  Teklezghi"/>
    <n v="-345"/>
    <s v="NOK"/>
    <n v="-345"/>
    <s v="AT5DWRIRDUH05S"/>
    <s v="-447643.84"/>
  </r>
  <r>
    <n v="205"/>
    <n v="2025"/>
    <s v="HOCKEY: Klubbdommerregning fra Mathios  Teklezghi"/>
    <d v="2025-02-01T00:00:00"/>
    <d v="2025-02-07T00:00:00"/>
    <x v="78"/>
    <x v="78"/>
    <m/>
    <m/>
    <n v="20271"/>
    <s v="Mathios Teklezghi"/>
    <m/>
    <m/>
    <x v="5"/>
    <x v="5"/>
    <m/>
    <m/>
    <m/>
    <m/>
    <n v="0"/>
    <s v="Ingen avgiftsbehandling"/>
    <s v="HOCKEY: Klubbdommerregning fra Mathios  Teklezghi"/>
    <n v="-345"/>
    <s v="NOK"/>
    <n v="-345"/>
    <s v="N4SIS6FWOU2APQ"/>
    <s v="-447988.84"/>
  </r>
  <r>
    <n v="164"/>
    <n v="2025"/>
    <s v="Refusjon mnd kort"/>
    <d v="2025-02-01T00:00:00"/>
    <d v="2025-02-03T00:00:00"/>
    <x v="78"/>
    <x v="78"/>
    <m/>
    <m/>
    <n v="20370"/>
    <s v="Olaf Torgersen"/>
    <m/>
    <m/>
    <x v="4"/>
    <x v="4"/>
    <m/>
    <m/>
    <m/>
    <m/>
    <n v="0"/>
    <s v="Ingen avgiftsbehandling"/>
    <s v="Refusjon mnd kort"/>
    <n v="200"/>
    <s v="NOK"/>
    <n v="200"/>
    <m/>
    <s v="-447788.84"/>
  </r>
  <r>
    <n v="191"/>
    <n v="2025"/>
    <s v="HS: Faktura fra Talkmore"/>
    <d v="2025-02-01T00:00:00"/>
    <d v="2025-02-15T00:00:00"/>
    <x v="78"/>
    <x v="78"/>
    <m/>
    <m/>
    <n v="20004"/>
    <s v="Talkmore AS"/>
    <m/>
    <m/>
    <x v="4"/>
    <x v="4"/>
    <m/>
    <m/>
    <m/>
    <m/>
    <n v="0"/>
    <s v="Ingen avgiftsbehandling"/>
    <s v="HS: Faktura fra Talkmore"/>
    <n v="-525.24"/>
    <s v="NOK"/>
    <n v="-525.24"/>
    <n v="55391841"/>
    <s v="-448314.08"/>
  </r>
  <r>
    <n v="292"/>
    <n v="2025"/>
    <s v="VS: Dommerregning"/>
    <d v="2025-02-01T00:00:00"/>
    <d v="2025-02-08T00:00:00"/>
    <x v="78"/>
    <x v="78"/>
    <m/>
    <m/>
    <n v="20270"/>
    <s v="Olander Andreas Fossen"/>
    <m/>
    <m/>
    <x v="5"/>
    <x v="5"/>
    <m/>
    <m/>
    <m/>
    <m/>
    <n v="0"/>
    <s v="Ingen avgiftsbehandling"/>
    <s v="VS: Dommerregning"/>
    <n v="-345"/>
    <s v="NOK"/>
    <n v="-345"/>
    <s v="ID: QP0R2Q879P6CMF"/>
    <s v="-448659.08"/>
  </r>
  <r>
    <n v="2552"/>
    <n v="2025"/>
    <s v="Reversering av bilag 164-2025. Refusjon mnd kort"/>
    <d v="2025-02-01T00:00:00"/>
    <m/>
    <x v="78"/>
    <x v="78"/>
    <m/>
    <m/>
    <n v="20370"/>
    <s v="Olaf Torgersen"/>
    <m/>
    <m/>
    <x v="4"/>
    <x v="4"/>
    <m/>
    <m/>
    <m/>
    <m/>
    <n v="0"/>
    <s v="Ingen avgiftsbehandling"/>
    <s v="Reversering av bilag 164-2025. Refusjon mnd kort"/>
    <n v="-200"/>
    <s v="NOK"/>
    <n v="-200"/>
    <m/>
    <s v="-448859.08"/>
  </r>
  <r>
    <n v="194"/>
    <n v="2025"/>
    <s v="HOCKEY: Dommerregninger"/>
    <d v="2025-02-02T00:00:00"/>
    <d v="2025-02-07T00:00:00"/>
    <x v="78"/>
    <x v="78"/>
    <m/>
    <m/>
    <n v="20374"/>
    <s v="Marie Sophie Glöckner"/>
    <m/>
    <m/>
    <x v="5"/>
    <x v="5"/>
    <m/>
    <m/>
    <m/>
    <m/>
    <n v="0"/>
    <s v="Ingen avgiftsbehandling"/>
    <s v="HOCKEY: Dommerregninger"/>
    <n v="-1478"/>
    <s v="NOK"/>
    <n v="-1478"/>
    <s v="679faac4797786faf9477fbe"/>
    <s v="-450337.08"/>
  </r>
  <r>
    <n v="187"/>
    <n v="2025"/>
    <s v="HOCKEY: Dommerregninger"/>
    <d v="2025-02-02T00:00:00"/>
    <d v="2025-02-07T00:00:00"/>
    <x v="78"/>
    <x v="78"/>
    <m/>
    <m/>
    <n v="20279"/>
    <s v="Riccardo Glöckner"/>
    <m/>
    <m/>
    <x v="5"/>
    <x v="5"/>
    <m/>
    <m/>
    <m/>
    <m/>
    <n v="0"/>
    <s v="Ingen avgiftsbehandling"/>
    <s v="HOCKEY: Dommerregninger"/>
    <n v="-1056"/>
    <s v="NOK"/>
    <n v="-1056"/>
    <s v="679fadb3797786faf9477fd9"/>
    <s v="-451393.08"/>
  </r>
  <r>
    <n v="308"/>
    <n v="2025"/>
    <s v="HOCKEY: Dommerregninger"/>
    <d v="2025-02-02T00:00:00"/>
    <d v="2025-02-24T00:00:00"/>
    <x v="78"/>
    <x v="78"/>
    <m/>
    <m/>
    <n v="20340"/>
    <s v="Iver Eide Hansen"/>
    <m/>
    <m/>
    <x v="5"/>
    <x v="5"/>
    <m/>
    <m/>
    <m/>
    <m/>
    <n v="0"/>
    <s v="Ingen avgiftsbehandling"/>
    <s v="HOCKEY: Dommerregninger"/>
    <n v="-1005"/>
    <s v="NOK"/>
    <n v="-1005"/>
    <s v="67a5eb016724c5d240f3e9de"/>
    <s v="-452398.08"/>
  </r>
  <r>
    <n v="314"/>
    <n v="2025"/>
    <s v="HOCKEY: Dommerregninger"/>
    <d v="2025-02-02T00:00:00"/>
    <d v="2025-02-24T00:00:00"/>
    <x v="78"/>
    <x v="78"/>
    <m/>
    <m/>
    <n v="20241"/>
    <s v="Kieran Koksvik-Nilsen"/>
    <m/>
    <m/>
    <x v="5"/>
    <x v="5"/>
    <m/>
    <m/>
    <m/>
    <m/>
    <n v="0"/>
    <s v="Ingen avgiftsbehandling"/>
    <s v="HOCKEY: Dommerregninger"/>
    <n v="-928.4"/>
    <s v="NOK"/>
    <n v="-928.4"/>
    <s v="-679ff791797786faf9478179"/>
    <s v="-453326.48"/>
  </r>
  <r>
    <n v="317"/>
    <n v="2025"/>
    <s v="HOCKEY: Dommerregninger"/>
    <d v="2025-02-02T00:00:00"/>
    <d v="2025-02-24T00:00:00"/>
    <x v="78"/>
    <x v="78"/>
    <m/>
    <m/>
    <n v="20395"/>
    <s v="Tonje-Iren Fallo"/>
    <m/>
    <m/>
    <x v="5"/>
    <x v="5"/>
    <m/>
    <m/>
    <m/>
    <m/>
    <n v="0"/>
    <s v="Ingen avgiftsbehandling"/>
    <s v="HOCKEY: Dommerregninger"/>
    <n v="-1237"/>
    <s v="NOK"/>
    <n v="-1237"/>
    <s v="679fbc05797786faf9478040"/>
    <s v="-454563.48"/>
  </r>
  <r>
    <n v="500101"/>
    <n v="2025"/>
    <s v="Direkte betaling med ekstern ID TR441262172 er gjennomført og bokført."/>
    <d v="2025-02-03T00:00:00"/>
    <m/>
    <x v="78"/>
    <x v="78"/>
    <m/>
    <m/>
    <n v="20357"/>
    <s v="Adene Othilie Bylund"/>
    <m/>
    <m/>
    <x v="5"/>
    <x v="5"/>
    <m/>
    <m/>
    <m/>
    <m/>
    <n v="0"/>
    <s v="Ingen avgiftsbehandling"/>
    <s v="Betaling: HOCKEY: Dommerregninger. Fakturanr. 678df398b104e312103ee09c."/>
    <n v="436"/>
    <s v="NOK"/>
    <n v="436"/>
    <s v="678df398b104e312103ee09c"/>
    <s v="-454127.48"/>
  </r>
  <r>
    <n v="500102"/>
    <n v="2025"/>
    <s v="Direkte betaling med ekstern ID TR441262171 er gjennomført og bokført."/>
    <d v="2025-02-03T00:00:00"/>
    <m/>
    <x v="78"/>
    <x v="78"/>
    <m/>
    <m/>
    <n v="20359"/>
    <s v="Joakim Rene Johansen"/>
    <m/>
    <m/>
    <x v="5"/>
    <x v="5"/>
    <m/>
    <m/>
    <m/>
    <m/>
    <n v="0"/>
    <s v="Ingen avgiftsbehandling"/>
    <s v="Betaling: HOCKEY: Dommerregninger. Fakturanr. 6787b683b104e312103ed825."/>
    <n v="1921.15"/>
    <s v="NOK"/>
    <n v="1921.15"/>
    <s v="6787b683b104e312103ed825"/>
    <s v="-452206.33"/>
  </r>
  <r>
    <n v="500103"/>
    <n v="2025"/>
    <s v="Direkte betaling med ekstern ID TR441262176 er gjennomført og bokført."/>
    <d v="2025-02-03T00:00:00"/>
    <m/>
    <x v="78"/>
    <x v="78"/>
    <m/>
    <m/>
    <n v="20361"/>
    <s v="Nikolas Roland Kvanli"/>
    <m/>
    <m/>
    <x v="5"/>
    <x v="5"/>
    <m/>
    <m/>
    <m/>
    <m/>
    <n v="0"/>
    <s v="Ingen avgiftsbehandling"/>
    <s v="Betaling: HOCKEY: Dommerregninger. Fakturanr. 6782c47db104e312103ed169."/>
    <n v="733"/>
    <s v="NOK"/>
    <n v="733"/>
    <s v="6782c47db104e312103ed169"/>
    <s v="-451473.33"/>
  </r>
  <r>
    <n v="500104"/>
    <n v="2025"/>
    <s v="Direkte betaling med ekstern ID TR441262169 er gjennomført og bokført."/>
    <d v="2025-02-03T00:00:00"/>
    <m/>
    <x v="78"/>
    <x v="78"/>
    <m/>
    <m/>
    <n v="20361"/>
    <s v="Nikolas Roland Kvanli"/>
    <m/>
    <m/>
    <x v="5"/>
    <x v="5"/>
    <m/>
    <m/>
    <m/>
    <m/>
    <n v="0"/>
    <s v="Ingen avgiftsbehandling"/>
    <s v="Betaling: HOCKEY: Dommerregninger. Fakturanr. 6782d186b104e312103ed19f."/>
    <n v="565"/>
    <s v="NOK"/>
    <n v="565"/>
    <s v="6782d186b104e312103ed19f"/>
    <s v="-450908.33"/>
  </r>
  <r>
    <n v="500105"/>
    <n v="2025"/>
    <s v="Direkte betaling med ekstern ID TR441262168 er gjennomført og bokført."/>
    <d v="2025-02-03T00:00:00"/>
    <m/>
    <x v="78"/>
    <x v="78"/>
    <m/>
    <m/>
    <n v="20361"/>
    <s v="Nikolas Roland Kvanli"/>
    <m/>
    <m/>
    <x v="5"/>
    <x v="5"/>
    <m/>
    <m/>
    <m/>
    <m/>
    <n v="0"/>
    <s v="Ingen avgiftsbehandling"/>
    <s v="Betaling: HOCKEY: Dommerregninger. Fakturanr. 6782c482b104e312103ed16a."/>
    <n v="565"/>
    <s v="NOK"/>
    <n v="565"/>
    <s v="6782c482b104e312103ed16a"/>
    <s v="-450343.33"/>
  </r>
  <r>
    <n v="500106"/>
    <n v="2025"/>
    <s v="Direkte betaling med ekstern ID TR441262167 er gjennomført og bokført."/>
    <d v="2025-02-03T00:00:00"/>
    <m/>
    <x v="78"/>
    <x v="78"/>
    <m/>
    <m/>
    <n v="20322"/>
    <s v="Sofiya Borshch"/>
    <m/>
    <m/>
    <x v="5"/>
    <x v="5"/>
    <m/>
    <m/>
    <m/>
    <m/>
    <n v="0"/>
    <s v="Ingen avgiftsbehandling"/>
    <s v="Betaling: HOCKEY: Dommerregninger. Fakturanr. 678ce60cb104e312103edd15."/>
    <n v="1568"/>
    <s v="NOK"/>
    <n v="1568"/>
    <s v="678ce60cb104e312103edd15"/>
    <s v="-448775.33"/>
  </r>
  <r>
    <n v="500107"/>
    <n v="2025"/>
    <s v="Direkte betaling med ekstern ID TR441262166 er gjennomført og bokført."/>
    <d v="2025-02-03T00:00:00"/>
    <m/>
    <x v="78"/>
    <x v="78"/>
    <m/>
    <m/>
    <n v="20363"/>
    <s v="Tobias Merg"/>
    <m/>
    <m/>
    <x v="5"/>
    <x v="5"/>
    <m/>
    <m/>
    <m/>
    <m/>
    <n v="0"/>
    <s v="Ingen avgiftsbehandling"/>
    <s v="Betaling: HOCKEY: Dommerregninger. Fakturanr. 6786d0f9b104e312103ed780."/>
    <n v="1349.2"/>
    <s v="NOK"/>
    <n v="1349.2"/>
    <s v="6786d0f9b104e312103ed780"/>
    <s v="-447426.13"/>
  </r>
  <r>
    <n v="500108"/>
    <n v="2025"/>
    <s v="Direkte betaling med ekstern ID TR441262165 er gjennomført og bokført."/>
    <d v="2025-02-03T00:00:00"/>
    <m/>
    <x v="78"/>
    <x v="78"/>
    <m/>
    <m/>
    <n v="20310"/>
    <s v="Silke LIndgren Jeppson"/>
    <m/>
    <m/>
    <x v="5"/>
    <x v="5"/>
    <m/>
    <m/>
    <m/>
    <m/>
    <n v="0"/>
    <s v="Ingen avgiftsbehandling"/>
    <s v="Betaling: HOCKEY: Dommerregninger. Fakturanr. 67911abbb104e312103ee457."/>
    <n v="520"/>
    <s v="NOK"/>
    <n v="520"/>
    <s v="67911abbb104e312103ee457"/>
    <s v="-446906.13"/>
  </r>
  <r>
    <n v="500109"/>
    <n v="2025"/>
    <s v="Direkte betaling med ekstern ID TR441262164 er gjennomført og bokført."/>
    <d v="2025-02-03T00:00:00"/>
    <m/>
    <x v="78"/>
    <x v="78"/>
    <m/>
    <m/>
    <n v="20310"/>
    <s v="Silke LIndgren Jeppson"/>
    <m/>
    <m/>
    <x v="5"/>
    <x v="5"/>
    <m/>
    <m/>
    <m/>
    <m/>
    <n v="0"/>
    <s v="Ingen avgiftsbehandling"/>
    <s v="Betaling: HOCKEY: Dommerregninger"/>
    <n v="1085"/>
    <s v="NOK"/>
    <n v="1085"/>
    <m/>
    <s v="-445821.13"/>
  </r>
  <r>
    <n v="500110"/>
    <n v="2025"/>
    <s v="Direkte betaling med ekstern ID TR441262163 er gjennomført og bokført."/>
    <d v="2025-02-03T00:00:00"/>
    <m/>
    <x v="78"/>
    <x v="78"/>
    <m/>
    <m/>
    <n v="20315"/>
    <s v="Nilda Victoria Gines"/>
    <m/>
    <m/>
    <x v="5"/>
    <x v="5"/>
    <m/>
    <m/>
    <m/>
    <m/>
    <n v="0"/>
    <s v="Ingen avgiftsbehandling"/>
    <s v="Betaling: HOCKEY: Dommerregninger. Fakturanr. kampnr 115201095."/>
    <n v="2102.9"/>
    <s v="NOK"/>
    <n v="2102.9"/>
    <s v="kampnr 115201095"/>
    <s v="-443718.23"/>
  </r>
  <r>
    <n v="500111"/>
    <n v="2025"/>
    <s v="Direkte betaling med ekstern ID TR441262162 er gjennomført og bokført."/>
    <d v="2025-02-03T00:00:00"/>
    <m/>
    <x v="78"/>
    <x v="78"/>
    <m/>
    <m/>
    <n v="20309"/>
    <s v="Mathias Visuri"/>
    <m/>
    <m/>
    <x v="5"/>
    <x v="5"/>
    <m/>
    <m/>
    <m/>
    <m/>
    <n v="0"/>
    <s v="Ingen avgiftsbehandling"/>
    <s v="Betaling: HOCKEY: Dommerregninger. Fakturanr. 67840f2fb104e312103ed3b0."/>
    <n v="1470.85"/>
    <s v="NOK"/>
    <n v="1470.85"/>
    <s v="67840f2fb104e312103ed3b0"/>
    <s v="-442247.38"/>
  </r>
  <r>
    <n v="500112"/>
    <n v="2025"/>
    <s v="Direkte betaling med ekstern ID TR441262159 er gjennomført og bokført."/>
    <d v="2025-02-03T00:00:00"/>
    <m/>
    <x v="78"/>
    <x v="78"/>
    <m/>
    <m/>
    <n v="20368"/>
    <s v="Christopher Kaland"/>
    <m/>
    <m/>
    <x v="5"/>
    <x v="5"/>
    <m/>
    <m/>
    <m/>
    <m/>
    <n v="0"/>
    <s v="Ingen avgiftsbehandling"/>
    <s v="Betaling: HOCKEY: Dommerregninger"/>
    <n v="733"/>
    <s v="NOK"/>
    <n v="733"/>
    <m/>
    <s v="-441514.38"/>
  </r>
  <r>
    <n v="500113"/>
    <n v="2025"/>
    <s v="Direkte betaling med ekstern ID TR441262194 er gjennomført og bokført."/>
    <d v="2025-02-03T00:00:00"/>
    <m/>
    <x v="78"/>
    <x v="78"/>
    <m/>
    <m/>
    <n v="20355"/>
    <s v="Laila Håkonsen"/>
    <m/>
    <m/>
    <x v="8"/>
    <x v="8"/>
    <m/>
    <m/>
    <m/>
    <m/>
    <n v="0"/>
    <s v="Ingen avgiftsbehandling"/>
    <s v="Betaling: Akademi, Laila utlegg"/>
    <n v="2239.0100000000002"/>
    <s v="NOK"/>
    <n v="2239.0100000000002"/>
    <m/>
    <s v="-439275.37"/>
  </r>
  <r>
    <n v="500114"/>
    <n v="2025"/>
    <s v="Direkte betaling med ekstern ID TR441262195 er gjennomført og bokført."/>
    <d v="2025-02-03T00:00:00"/>
    <m/>
    <x v="78"/>
    <x v="78"/>
    <m/>
    <m/>
    <n v="20120"/>
    <s v="Silje Danielsen"/>
    <m/>
    <m/>
    <x v="6"/>
    <x v="6"/>
    <m/>
    <m/>
    <m/>
    <m/>
    <n v="0"/>
    <s v="Ingen avgiftsbehandling"/>
    <s v="Betaling: SKI: Refusjon av påmeldingsavgift, Skigruppa"/>
    <n v="780"/>
    <s v="NOK"/>
    <n v="780"/>
    <m/>
    <s v="-438495.37"/>
  </r>
  <r>
    <n v="500115"/>
    <n v="2025"/>
    <s v="Direkte betaling med ekstern ID TR441262196 er gjennomført og bokført."/>
    <d v="2025-02-03T00:00:00"/>
    <m/>
    <x v="78"/>
    <x v="78"/>
    <m/>
    <m/>
    <n v="20262"/>
    <s v="Linn Marita Lilledal"/>
    <m/>
    <m/>
    <x v="6"/>
    <x v="6"/>
    <m/>
    <m/>
    <m/>
    <m/>
    <n v="0"/>
    <s v="Ingen avgiftsbehandling"/>
    <s v="Betaling: SKI: Refusjon"/>
    <n v="1960"/>
    <s v="NOK"/>
    <n v="1960"/>
    <m/>
    <s v="-436535.37"/>
  </r>
  <r>
    <n v="500116"/>
    <n v="2025"/>
    <s v="Direkte betaling med ekstern ID TR441262187 er gjennomført og bokført."/>
    <d v="2025-02-03T00:00:00"/>
    <m/>
    <x v="78"/>
    <x v="78"/>
    <m/>
    <m/>
    <n v="20284"/>
    <s v="Dovydas Arlauskas"/>
    <m/>
    <m/>
    <x v="5"/>
    <x v="5"/>
    <m/>
    <m/>
    <m/>
    <m/>
    <n v="0"/>
    <s v="Ingen avgiftsbehandling"/>
    <s v="Betaling: HOCKEY VS: Klubbdommerregning fra Dovydas Arlauskas. Fakturanr. YTXRHIKWAOL356."/>
    <n v="345"/>
    <s v="NOK"/>
    <n v="345"/>
    <s v="YTXRHIKWAOL356"/>
    <s v="-436190.37"/>
  </r>
  <r>
    <n v="500117"/>
    <n v="2025"/>
    <s v="Direkte betaling med ekstern ID TR441262186 er gjennomført og bokført."/>
    <d v="2025-02-03T00:00:00"/>
    <m/>
    <x v="78"/>
    <x v="78"/>
    <m/>
    <m/>
    <n v="20144"/>
    <s v="Gustav Rydmell"/>
    <m/>
    <m/>
    <x v="5"/>
    <x v="5"/>
    <m/>
    <m/>
    <m/>
    <m/>
    <n v="0"/>
    <s v="Ingen avgiftsbehandling"/>
    <s v="Betaling: HOCKEY VS: Klubbdommerregning fra Gustav Rydmell. Fakturanr. M64INEEPFJXY5G."/>
    <n v="345"/>
    <s v="NOK"/>
    <n v="345"/>
    <s v="M64INEEPFJXY5G"/>
    <s v="-435845.37"/>
  </r>
  <r>
    <n v="500118"/>
    <n v="2025"/>
    <s v="Direkte betaling med ekstern ID TR441262185 er gjennomført og bokført."/>
    <d v="2025-02-03T00:00:00"/>
    <m/>
    <x v="78"/>
    <x v="78"/>
    <m/>
    <m/>
    <n v="20270"/>
    <s v="Olander Andreas Fossen"/>
    <m/>
    <m/>
    <x v="5"/>
    <x v="5"/>
    <m/>
    <m/>
    <m/>
    <m/>
    <n v="0"/>
    <s v="Ingen avgiftsbehandling"/>
    <s v="Betaling: HOCKEY VS: Klubbdommerregning fra Olander Andreas Fossen. Fakturanr. 56AYIYXB5FL1BK."/>
    <n v="345"/>
    <s v="NOK"/>
    <n v="345"/>
    <s v="56AYIYXB5FL1BK"/>
    <s v="-435500.37"/>
  </r>
  <r>
    <n v="500119"/>
    <n v="2025"/>
    <s v="Direkte betaling med ekstern ID TR441262184 er gjennomført og bokført."/>
    <d v="2025-02-03T00:00:00"/>
    <m/>
    <x v="78"/>
    <x v="78"/>
    <m/>
    <m/>
    <n v="20364"/>
    <s v="Oscar Lynaas Meek"/>
    <m/>
    <m/>
    <x v="5"/>
    <x v="5"/>
    <m/>
    <m/>
    <m/>
    <m/>
    <n v="0"/>
    <s v="Ingen avgiftsbehandling"/>
    <s v="Betaling: HOCKEY VS: Klubbdommerregning fra Oscar Lynaas Meek. Fakturanr. 1EYFLU8CFHHHA9."/>
    <n v="388"/>
    <s v="NOK"/>
    <n v="388"/>
    <s v="1EYFLU8CFHHHA9"/>
    <s v="-435112.37"/>
  </r>
  <r>
    <n v="500120"/>
    <n v="2025"/>
    <s v="Direkte betaling med ekstern ID TR441262183 er gjennomført og bokført."/>
    <d v="2025-02-03T00:00:00"/>
    <m/>
    <x v="78"/>
    <x v="78"/>
    <m/>
    <m/>
    <n v="20318"/>
    <s v="Nikolai Chursin"/>
    <m/>
    <m/>
    <x v="5"/>
    <x v="5"/>
    <m/>
    <m/>
    <m/>
    <m/>
    <n v="0"/>
    <s v="Ingen avgiftsbehandling"/>
    <s v="Betaling: HOCKEY VS: Klubbdommerregning fra Nikolai"/>
    <n v="388"/>
    <s v="NOK"/>
    <n v="388"/>
    <m/>
    <s v="-434724.37"/>
  </r>
  <r>
    <n v="500121"/>
    <n v="2025"/>
    <s v="Direkte betaling med ekstern ID TR441262182 er gjennomført og bokført."/>
    <d v="2025-02-03T00:00:00"/>
    <m/>
    <x v="78"/>
    <x v="78"/>
    <m/>
    <m/>
    <n v="20290"/>
    <s v="Matias Brannsten"/>
    <m/>
    <m/>
    <x v="5"/>
    <x v="5"/>
    <m/>
    <m/>
    <m/>
    <m/>
    <n v="0"/>
    <s v="Ingen avgiftsbehandling"/>
    <s v="Betaling: HOCKEY: Klubbdommerregning fra Matias Brannsten"/>
    <n v="388"/>
    <s v="NOK"/>
    <n v="388"/>
    <m/>
    <s v="-434336.37"/>
  </r>
  <r>
    <n v="500122"/>
    <n v="2025"/>
    <s v="Direkte betaling med ekstern ID TR441262177 er gjennomført og bokført."/>
    <d v="2025-02-03T00:00:00"/>
    <m/>
    <x v="78"/>
    <x v="78"/>
    <m/>
    <m/>
    <n v="20288"/>
    <s v="Joachim P Lund"/>
    <m/>
    <m/>
    <x v="5"/>
    <x v="5"/>
    <m/>
    <m/>
    <m/>
    <m/>
    <n v="0"/>
    <s v="Ingen avgiftsbehandling"/>
    <s v="Betaling: HOCKEY: Klubbdommerregning fra Joachim.p.lund. Fakturanr. EQYRS1WDNY66Q9."/>
    <n v="388"/>
    <s v="NOK"/>
    <n v="388"/>
    <s v="EQYRS1WDNY66Q9"/>
    <s v="-433948.37"/>
  </r>
  <r>
    <n v="500123"/>
    <n v="2025"/>
    <s v="Direkte betaling med ekstern ID TR441262180 er gjennomført og bokført."/>
    <d v="2025-02-03T00:00:00"/>
    <m/>
    <x v="78"/>
    <x v="78"/>
    <m/>
    <m/>
    <n v="20228"/>
    <s v="Timian Fossen"/>
    <m/>
    <m/>
    <x v="5"/>
    <x v="5"/>
    <m/>
    <m/>
    <m/>
    <m/>
    <n v="0"/>
    <s v="Ingen avgiftsbehandling"/>
    <s v="Betaling: HOCKEY : Klubbdommerregning fra Timian Severin Fossen"/>
    <n v="388"/>
    <s v="NOK"/>
    <n v="388"/>
    <m/>
    <s v="-433560.37"/>
  </r>
  <r>
    <n v="500124"/>
    <n v="2025"/>
    <s v="Direkte betaling med ekstern ID TR441262179 er gjennomført og bokført."/>
    <d v="2025-02-03T00:00:00"/>
    <m/>
    <x v="78"/>
    <x v="78"/>
    <m/>
    <m/>
    <n v="20365"/>
    <s v="Gabriel Otto"/>
    <m/>
    <m/>
    <x v="5"/>
    <x v="5"/>
    <m/>
    <m/>
    <m/>
    <m/>
    <n v="0"/>
    <s v="Ingen avgiftsbehandling"/>
    <s v="Betaling: HOCKEYKlubbdommerregning fra Gabriel"/>
    <n v="388"/>
    <s v="NOK"/>
    <n v="388"/>
    <m/>
    <s v="-433172.37"/>
  </r>
  <r>
    <n v="500125"/>
    <n v="2025"/>
    <s v="Direkte betaling med ekstern ID TR441262178 er gjennomført og bokført."/>
    <d v="2025-02-03T00:00:00"/>
    <m/>
    <x v="78"/>
    <x v="78"/>
    <m/>
    <m/>
    <n v="20284"/>
    <s v="Dovydas Arlauskas"/>
    <m/>
    <m/>
    <x v="5"/>
    <x v="5"/>
    <m/>
    <m/>
    <m/>
    <m/>
    <n v="0"/>
    <s v="Ingen avgiftsbehandling"/>
    <s v="Betaling: HOCKEY: Klubbdommerregning fra Dovydas Arlauskas"/>
    <n v="259"/>
    <s v="NOK"/>
    <n v="259"/>
    <m/>
    <s v="-432913.37"/>
  </r>
  <r>
    <n v="500128"/>
    <n v="2025"/>
    <s v="Direkte betaling med ekstern ID TR441262188 er gjennomført og bokført."/>
    <d v="2025-02-03T00:00:00"/>
    <m/>
    <x v="78"/>
    <x v="78"/>
    <m/>
    <m/>
    <n v="20300"/>
    <s v="Jesper Valen Iversen"/>
    <m/>
    <m/>
    <x v="5"/>
    <x v="5"/>
    <m/>
    <m/>
    <m/>
    <m/>
    <n v="0"/>
    <s v="Ingen avgiftsbehandling"/>
    <s v="Betaling: HOCKEY: Klubbdommerregning fra Jesper  Valen Iversen. Fakturanr. QKY24TXM9F74N0."/>
    <n v="345"/>
    <s v="NOK"/>
    <n v="345"/>
    <s v="QKY24TXM9F74N0"/>
    <s v="-432568.37"/>
  </r>
  <r>
    <n v="500129"/>
    <n v="2025"/>
    <s v="Direkte betaling med ekstern ID TR441262189 er gjennomført og bokført."/>
    <d v="2025-02-03T00:00:00"/>
    <m/>
    <x v="78"/>
    <x v="78"/>
    <m/>
    <m/>
    <n v="20285"/>
    <s v="Oscar Willy Danielsen"/>
    <m/>
    <m/>
    <x v="5"/>
    <x v="5"/>
    <m/>
    <m/>
    <m/>
    <m/>
    <n v="0"/>
    <s v="Ingen avgiftsbehandling"/>
    <s v="Betaling: HOCKEY: Klubbdommerregning fra Oscar Willy Danielsen. Fakturanr. DGM5YX8D0A0M19."/>
    <n v="345"/>
    <s v="NOK"/>
    <n v="345"/>
    <s v="DGM5YX8D0A0M19"/>
    <s v="-432223.37"/>
  </r>
  <r>
    <n v="500166"/>
    <n v="2025"/>
    <s v="Direkte betaling med ekstern ID TR435611488 er gjennomført og bokført."/>
    <d v="2025-02-03T00:00:00"/>
    <m/>
    <x v="78"/>
    <x v="78"/>
    <m/>
    <m/>
    <n v="20198"/>
    <s v="Verisure AS"/>
    <m/>
    <m/>
    <x v="2"/>
    <x v="2"/>
    <m/>
    <m/>
    <m/>
    <m/>
    <n v="0"/>
    <s v="Ingen avgiftsbehandling"/>
    <s v="Betaling: Faktura nummer 30399354 fra Verisure AS. Fakturanr. 30399354."/>
    <n v="810"/>
    <s v="NOK"/>
    <n v="810"/>
    <n v="30399354"/>
    <s v="-431413.37"/>
  </r>
  <r>
    <n v="500167"/>
    <n v="2025"/>
    <s v="Direkte betaling med ekstern ID TR435611482 er gjennomført og bokført."/>
    <d v="2025-02-03T00:00:00"/>
    <m/>
    <x v="78"/>
    <x v="78"/>
    <m/>
    <m/>
    <n v="20009"/>
    <s v="Santander Consumer Bank As"/>
    <m/>
    <m/>
    <x v="5"/>
    <x v="5"/>
    <m/>
    <m/>
    <m/>
    <m/>
    <n v="0"/>
    <s v="Ingen avgiftsbehandling"/>
    <s v="Betaling: Faktura nummer 39930475 fra Santander Consumer Bank As. Fakturanr. 39930475."/>
    <n v="11584.04"/>
    <s v="NOK"/>
    <n v="11584.04"/>
    <n v="39930475"/>
    <s v="-419829.33"/>
  </r>
  <r>
    <n v="500168"/>
    <n v="2025"/>
    <s v="Direkte betaling med ekstern ID TR440704795 er gjennomført og bokført."/>
    <d v="2025-02-03T00:00:00"/>
    <m/>
    <x v="78"/>
    <x v="78"/>
    <m/>
    <m/>
    <n v="20125"/>
    <s v="Eureca Engros AS"/>
    <m/>
    <m/>
    <x v="5"/>
    <x v="5"/>
    <m/>
    <m/>
    <m/>
    <m/>
    <n v="0"/>
    <s v="Ingen avgiftsbehandling"/>
    <s v="Betaling: HOCKEY: Faktura 9702914 fra Eureca engros AS. Fakturanr. 9702914."/>
    <n v="10610.35"/>
    <s v="NOK"/>
    <n v="10610.35"/>
    <n v="9702914"/>
    <s v="-409218.98"/>
  </r>
  <r>
    <n v="500169"/>
    <n v="2025"/>
    <s v="Direkte betaling med ekstern ID TR441262190 er gjennomført og bokført."/>
    <d v="2025-02-03T00:00:00"/>
    <m/>
    <x v="78"/>
    <x v="78"/>
    <m/>
    <m/>
    <n v="20174"/>
    <s v="Lars Haakon Eriksson"/>
    <m/>
    <m/>
    <x v="5"/>
    <x v="5"/>
    <m/>
    <m/>
    <m/>
    <m/>
    <n v="0"/>
    <s v="Ingen avgiftsbehandling"/>
    <s v="Betaling: HOCKEY: Klubbdommerregning fra Lars Haakon Eriksson. Fakturanr. 30LPFOABCW404X."/>
    <n v="345"/>
    <s v="NOK"/>
    <n v="345"/>
    <s v="30LPFOABCW404X"/>
    <s v="-408873.98"/>
  </r>
  <r>
    <n v="500170"/>
    <n v="2025"/>
    <s v="Direkte betaling med ekstern ID TR441262174 er gjennomført og bokført."/>
    <d v="2025-02-03T00:00:00"/>
    <m/>
    <x v="78"/>
    <x v="78"/>
    <m/>
    <m/>
    <n v="20358"/>
    <s v="Daniel Hanlon Corneliussen"/>
    <m/>
    <m/>
    <x v="5"/>
    <x v="5"/>
    <m/>
    <m/>
    <m/>
    <m/>
    <n v="0"/>
    <s v="Ingen avgiftsbehandling"/>
    <s v="Betaling: HOCKEY: Dommerregninger. Fakturanr. 6786e76bb104e312103ed7ad."/>
    <n v="1440"/>
    <s v="NOK"/>
    <n v="1440"/>
    <s v="6786e76bb104e312103ed7ad"/>
    <s v="-407433.98"/>
  </r>
  <r>
    <n v="500171"/>
    <n v="2025"/>
    <s v="Direkte betaling med ekstern ID TR441262175 er gjennomført og bokført."/>
    <d v="2025-02-03T00:00:00"/>
    <m/>
    <x v="78"/>
    <x v="78"/>
    <m/>
    <m/>
    <n v="20193"/>
    <s v="Eirik Skaar"/>
    <m/>
    <m/>
    <x v="5"/>
    <x v="5"/>
    <m/>
    <m/>
    <m/>
    <m/>
    <n v="0"/>
    <s v="Ingen avgiftsbehandling"/>
    <s v="Betaling: HOCKEY: Dommerregninger. Fakturanr. 67894febb104e312103ed937."/>
    <n v="628"/>
    <s v="NOK"/>
    <n v="628"/>
    <s v="67894febb104e312103ed937"/>
    <s v="-406805.98"/>
  </r>
  <r>
    <n v="500172"/>
    <n v="2025"/>
    <s v="Direkte betaling med ekstern ID TR441262173 er gjennomført og bokført."/>
    <d v="2025-02-03T00:00:00"/>
    <m/>
    <x v="78"/>
    <x v="78"/>
    <m/>
    <m/>
    <n v="20233"/>
    <s v="Erik Faye Karla"/>
    <m/>
    <m/>
    <x v="5"/>
    <x v="5"/>
    <m/>
    <m/>
    <m/>
    <m/>
    <n v="0"/>
    <s v="Ingen avgiftsbehandling"/>
    <s v="Betaling: HOCKEY: Dommerregninger. Fakturanr. 678e1926b104e312103ee0f8."/>
    <n v="1890.33"/>
    <s v="NOK"/>
    <n v="1890.33"/>
    <s v="678e1926b104e312103ee0f8"/>
    <s v="-404915.65"/>
  </r>
  <r>
    <n v="500173"/>
    <n v="2025"/>
    <s v="Direkte betaling med ekstern ID TR441262170 er gjennomført og bokført."/>
    <d v="2025-02-03T00:00:00"/>
    <m/>
    <x v="78"/>
    <x v="78"/>
    <m/>
    <m/>
    <n v="20360"/>
    <s v="John Christopher Risan"/>
    <m/>
    <m/>
    <x v="5"/>
    <x v="5"/>
    <m/>
    <m/>
    <m/>
    <m/>
    <n v="0"/>
    <s v="Ingen avgiftsbehandling"/>
    <s v="Betaling: HOCKEY: Dommerregninger. Fakturanr. 6787fb0ab104e312103ed855."/>
    <n v="719"/>
    <s v="NOK"/>
    <n v="719"/>
    <s v="6787fb0ab104e312103ed855"/>
    <s v="-404196.65"/>
  </r>
  <r>
    <n v="500174"/>
    <n v="2025"/>
    <s v="Direkte betaling med ekstern ID TR441262181 er gjennomført og bokført."/>
    <d v="2025-02-03T00:00:00"/>
    <m/>
    <x v="78"/>
    <x v="78"/>
    <m/>
    <m/>
    <n v="20291"/>
    <s v="Alexandra Sørensen"/>
    <m/>
    <m/>
    <x v="5"/>
    <x v="5"/>
    <m/>
    <m/>
    <m/>
    <m/>
    <n v="0"/>
    <s v="Ingen avgiftsbehandling"/>
    <s v="Betaling: HOCKEY: Klubbdommerregning fra Alexandra Sørensen. Fakturanr. 5RR1MUXJKNQKNI."/>
    <n v="388"/>
    <s v="NOK"/>
    <n v="388"/>
    <s v="5RR1MUXJKNQKNI"/>
    <s v="-403808.65"/>
  </r>
  <r>
    <n v="500175"/>
    <n v="2025"/>
    <s v="Direkte betaling med ekstern ID TR441262161 er gjennomført og bokført."/>
    <d v="2025-02-03T00:00:00"/>
    <m/>
    <x v="78"/>
    <x v="78"/>
    <m/>
    <m/>
    <n v="20366"/>
    <s v="Even Sparr Soltvedt"/>
    <m/>
    <m/>
    <x v="5"/>
    <x v="5"/>
    <m/>
    <m/>
    <m/>
    <m/>
    <n v="0"/>
    <s v="Ingen avgiftsbehandling"/>
    <s v="Betaling: HOCKEY: Dommerregninger. Fakturanr. 67978c2ab104e312103eedd6."/>
    <n v="665"/>
    <s v="NOK"/>
    <n v="665"/>
    <s v="67978c2ab104e312103eedd6"/>
    <s v="-403143.65"/>
  </r>
  <r>
    <n v="500176"/>
    <n v="2025"/>
    <s v="Direkte betaling med ekstern ID TR441262160 er gjennomført og bokført."/>
    <d v="2025-02-03T00:00:00"/>
    <m/>
    <x v="78"/>
    <x v="78"/>
    <m/>
    <m/>
    <n v="20367"/>
    <s v="Daniel Sunde"/>
    <m/>
    <m/>
    <x v="5"/>
    <x v="5"/>
    <m/>
    <m/>
    <m/>
    <m/>
    <n v="0"/>
    <s v="Ingen avgiftsbehandling"/>
    <s v="Betaling: HOCKEY: Dommerregninger. Fakturanr. -67976e6bb104e312103eed95."/>
    <n v="752.5"/>
    <s v="NOK"/>
    <n v="752.5"/>
    <s v="-67976e6bb104e312103eed95"/>
    <s v="-402391.15"/>
  </r>
  <r>
    <n v="166"/>
    <n v="2025"/>
    <s v="Fwd: Jenter 2009"/>
    <d v="2025-02-03T00:00:00"/>
    <d v="2025-02-03T00:00:00"/>
    <x v="78"/>
    <x v="78"/>
    <m/>
    <m/>
    <n v="20262"/>
    <s v="Linn Marita Lilledal"/>
    <m/>
    <m/>
    <x v="1"/>
    <x v="1"/>
    <m/>
    <m/>
    <m/>
    <m/>
    <n v="0"/>
    <s v="Ingen avgiftsbehandling"/>
    <s v="Fwd: Jenter 2009"/>
    <n v="-1200"/>
    <s v="NOK"/>
    <n v="-1200"/>
    <m/>
    <s v="-403591.15"/>
  </r>
  <r>
    <n v="165"/>
    <n v="2025"/>
    <s v="HS: RENHOLD JAN"/>
    <d v="2025-02-03T00:00:00"/>
    <d v="2025-02-10T00:00:00"/>
    <x v="78"/>
    <x v="78"/>
    <m/>
    <m/>
    <n v="20035"/>
    <s v="Steadyreadygo Banaszkiewicz"/>
    <m/>
    <m/>
    <x v="4"/>
    <x v="4"/>
    <m/>
    <m/>
    <m/>
    <m/>
    <n v="0"/>
    <s v="Ingen avgiftsbehandling"/>
    <s v="HS: RENHOLD JAN"/>
    <n v="-11475"/>
    <s v="NOK"/>
    <n v="-11475"/>
    <n v="1152"/>
    <s v="-415066.15"/>
  </r>
  <r>
    <n v="203"/>
    <n v="2025"/>
    <s v="Hockey 2009: Utlegg Stavanger"/>
    <d v="2025-02-03T00:00:00"/>
    <d v="2025-02-03T00:00:00"/>
    <x v="78"/>
    <x v="78"/>
    <m/>
    <m/>
    <n v="20179"/>
    <s v="Linda Olstad"/>
    <m/>
    <m/>
    <x v="5"/>
    <x v="5"/>
    <m/>
    <m/>
    <m/>
    <m/>
    <n v="0"/>
    <s v="Ingen avgiftsbehandling"/>
    <s v="Hockey 2009: Utlegg Stavanger"/>
    <n v="-17544.5"/>
    <s v="NOK"/>
    <n v="-17544.5"/>
    <s v="utlegg hockey 2009 Stavanger"/>
    <s v="-432610.65"/>
  </r>
  <r>
    <n v="190"/>
    <n v="2025"/>
    <s v="Faktura nummer 70409270 fra Bærum Kommune"/>
    <d v="2025-02-03T00:00:00"/>
    <d v="2025-02-20T00:00:00"/>
    <x v="78"/>
    <x v="78"/>
    <m/>
    <m/>
    <n v="20094"/>
    <s v="Bærum Kommune"/>
    <m/>
    <m/>
    <x v="4"/>
    <x v="4"/>
    <m/>
    <m/>
    <m/>
    <m/>
    <n v="0"/>
    <s v="Ingen avgiftsbehandling"/>
    <s v="Faktura nummer 70409270 fra Bærum Kommune"/>
    <n v="-50"/>
    <s v="NOK"/>
    <n v="-50"/>
    <n v="70409270"/>
    <s v="-432660.65"/>
  </r>
  <r>
    <n v="198"/>
    <n v="2025"/>
    <s v="G19: Utlegg beverting spillermøte Jutul"/>
    <d v="2025-02-03T00:00:00"/>
    <d v="2025-02-05T00:00:00"/>
    <x v="78"/>
    <x v="78"/>
    <m/>
    <m/>
    <n v="20103"/>
    <s v="Torbjørn Tveiten"/>
    <m/>
    <m/>
    <x v="1"/>
    <x v="1"/>
    <m/>
    <m/>
    <m/>
    <m/>
    <n v="0"/>
    <s v="Ingen avgiftsbehandling"/>
    <s v="G19: Utlegg beverting spillermøte Jutul"/>
    <n v="-659.1"/>
    <s v="NOK"/>
    <n v="-659.1"/>
    <m/>
    <s v="-433319.75"/>
  </r>
  <r>
    <n v="192"/>
    <n v="2025"/>
    <s v="HOCKEY: Dommerregninger"/>
    <d v="2025-02-03T00:00:00"/>
    <d v="2025-02-07T00:00:00"/>
    <x v="78"/>
    <x v="78"/>
    <m/>
    <m/>
    <n v="20372"/>
    <s v="Sigbjørn Nerhus"/>
    <m/>
    <m/>
    <x v="5"/>
    <x v="5"/>
    <m/>
    <m/>
    <m/>
    <m/>
    <n v="0"/>
    <s v="Ingen avgiftsbehandling"/>
    <s v="HOCKEY: Dommerregninger"/>
    <n v="-1154.5"/>
    <s v="NOK"/>
    <n v="-1154.5"/>
    <s v="679ffbf5797786faf9478180"/>
    <s v="-434474.25"/>
  </r>
  <r>
    <n v="230"/>
    <n v="2025"/>
    <s v="Konto 1861"/>
    <d v="2025-02-03T00:00:00"/>
    <m/>
    <x v="78"/>
    <x v="78"/>
    <m/>
    <m/>
    <n v="20262"/>
    <s v="Linn Marita Lilledal"/>
    <m/>
    <m/>
    <x v="0"/>
    <x v="0"/>
    <m/>
    <m/>
    <m/>
    <m/>
    <n v="0"/>
    <s v="Ingen avgiftsbehandling"/>
    <s v="Konto 1861"/>
    <n v="1200"/>
    <s v="NOK"/>
    <n v="1200"/>
    <m/>
    <s v="-433274.25"/>
  </r>
  <r>
    <n v="233"/>
    <n v="2025"/>
    <n v="1880"/>
    <d v="2025-02-03T00:00:00"/>
    <m/>
    <x v="78"/>
    <x v="78"/>
    <m/>
    <m/>
    <n v="20156"/>
    <s v="Monica Smith"/>
    <m/>
    <m/>
    <x v="0"/>
    <x v="0"/>
    <m/>
    <m/>
    <m/>
    <m/>
    <n v="0"/>
    <s v="Ingen avgiftsbehandling"/>
    <n v="1880"/>
    <n v="16180.5"/>
    <s v="NOK"/>
    <n v="16180.5"/>
    <m/>
    <s v="-417093.75"/>
  </r>
  <r>
    <n v="235"/>
    <n v="2025"/>
    <n v="1882"/>
    <d v="2025-02-03T00:00:00"/>
    <m/>
    <x v="78"/>
    <x v="78"/>
    <m/>
    <m/>
    <n v="20086"/>
    <s v="Lene Nilsen Duesund"/>
    <m/>
    <m/>
    <x v="0"/>
    <x v="0"/>
    <m/>
    <m/>
    <m/>
    <m/>
    <n v="0"/>
    <s v="Ingen avgiftsbehandling"/>
    <n v="1882"/>
    <n v="750"/>
    <s v="NOK"/>
    <n v="750"/>
    <m/>
    <s v="-416343.75"/>
  </r>
  <r>
    <n v="237"/>
    <n v="2025"/>
    <n v="1885"/>
    <d v="2025-02-03T00:00:00"/>
    <m/>
    <x v="78"/>
    <x v="78"/>
    <m/>
    <m/>
    <n v="20041"/>
    <s v="Thea Hasle"/>
    <m/>
    <m/>
    <x v="0"/>
    <x v="0"/>
    <m/>
    <m/>
    <m/>
    <m/>
    <n v="0"/>
    <s v="Ingen avgiftsbehandling"/>
    <n v="1885"/>
    <n v="500"/>
    <s v="NOK"/>
    <n v="500"/>
    <m/>
    <s v="-415843.75"/>
  </r>
  <r>
    <n v="239"/>
    <n v="2025"/>
    <n v="1923"/>
    <d v="2025-02-03T00:00:00"/>
    <m/>
    <x v="78"/>
    <x v="78"/>
    <m/>
    <m/>
    <n v="20041"/>
    <s v="Thea Hasle"/>
    <m/>
    <m/>
    <x v="0"/>
    <x v="0"/>
    <m/>
    <m/>
    <m/>
    <m/>
    <n v="0"/>
    <s v="Ingen avgiftsbehandling"/>
    <n v="1923"/>
    <n v="1500"/>
    <s v="NOK"/>
    <n v="1500"/>
    <m/>
    <s v="-414343.75"/>
  </r>
  <r>
    <n v="255"/>
    <n v="2025"/>
    <s v="1962/1923"/>
    <d v="2025-02-03T00:00:00"/>
    <m/>
    <x v="78"/>
    <x v="78"/>
    <m/>
    <m/>
    <n v="20369"/>
    <s v="Jonas Moe"/>
    <m/>
    <m/>
    <x v="0"/>
    <x v="0"/>
    <m/>
    <m/>
    <m/>
    <m/>
    <n v="0"/>
    <s v="Ingen avgiftsbehandling"/>
    <s v="1962/1923"/>
    <n v="1600"/>
    <s v="NOK"/>
    <n v="1600"/>
    <m/>
    <s v="-412743.75"/>
  </r>
  <r>
    <n v="255"/>
    <n v="2025"/>
    <s v="1962/1923"/>
    <d v="2025-02-03T00:00:00"/>
    <m/>
    <x v="78"/>
    <x v="78"/>
    <m/>
    <m/>
    <n v="20369"/>
    <s v="Jonas Moe"/>
    <m/>
    <m/>
    <x v="0"/>
    <x v="0"/>
    <m/>
    <m/>
    <m/>
    <m/>
    <n v="0"/>
    <s v="Ingen avgiftsbehandling"/>
    <s v="1962/1923"/>
    <n v="1600"/>
    <s v="NOK"/>
    <n v="1600"/>
    <m/>
    <s v="-411143.75"/>
  </r>
  <r>
    <n v="323"/>
    <n v="2025"/>
    <s v="TDB: Utleggsskjema TdB, Prøver igjen"/>
    <d v="2025-02-03T00:00:00"/>
    <d v="2025-02-14T00:00:00"/>
    <x v="78"/>
    <x v="78"/>
    <m/>
    <m/>
    <n v="20302"/>
    <s v="Endre Nakstad"/>
    <m/>
    <m/>
    <x v="6"/>
    <x v="6"/>
    <m/>
    <m/>
    <m/>
    <m/>
    <n v="0"/>
    <s v="Ingen avgiftsbehandling"/>
    <s v="TDB: Utleggsskjema TdB, Prøver igjen"/>
    <n v="-1361"/>
    <s v="NOK"/>
    <n v="-1361"/>
    <m/>
    <s v="-412504.75"/>
  </r>
  <r>
    <n v="662"/>
    <n v="2025"/>
    <s v="Reversering av bilag 233-2025. 1880"/>
    <d v="2025-02-03T00:00:00"/>
    <m/>
    <x v="78"/>
    <x v="78"/>
    <m/>
    <m/>
    <n v="20156"/>
    <s v="Monica Smith"/>
    <m/>
    <m/>
    <x v="0"/>
    <x v="0"/>
    <m/>
    <m/>
    <m/>
    <m/>
    <n v="0"/>
    <s v="Ingen avgiftsbehandling"/>
    <s v="Reversering av bilag 233-2025. 1880"/>
    <n v="-16180.5"/>
    <s v="NOK"/>
    <n v="-16180.5"/>
    <m/>
    <s v="-428685.25"/>
  </r>
  <r>
    <n v="188"/>
    <n v="2025"/>
    <s v="Faktura nummer 5510006664128 fra Telenor Norge AS"/>
    <d v="2025-02-04T00:00:00"/>
    <d v="2025-02-25T00:00:00"/>
    <x v="78"/>
    <x v="78"/>
    <m/>
    <m/>
    <n v="20011"/>
    <s v="Telenor Norge AS"/>
    <m/>
    <m/>
    <x v="4"/>
    <x v="4"/>
    <m/>
    <m/>
    <m/>
    <m/>
    <n v="0"/>
    <s v="Ingen avgiftsbehandling"/>
    <s v="Faktura nummer 5510006664128 fra Telenor Norge AS"/>
    <n v="-195"/>
    <s v="NOK"/>
    <n v="-195"/>
    <n v="5510006664128"/>
    <s v="-428880.25"/>
  </r>
  <r>
    <n v="183"/>
    <n v="2025"/>
    <s v="Faktura nummer 30598679 fra Verisure AS"/>
    <d v="2025-02-04T00:00:00"/>
    <d v="2025-03-01T00:00:00"/>
    <x v="78"/>
    <x v="78"/>
    <m/>
    <m/>
    <n v="20198"/>
    <s v="Verisure AS"/>
    <m/>
    <m/>
    <x v="2"/>
    <x v="2"/>
    <m/>
    <m/>
    <m/>
    <m/>
    <n v="0"/>
    <s v="Ingen avgiftsbehandling"/>
    <s v="Faktura nummer 30598679 fra Verisure AS"/>
    <n v="-810"/>
    <s v="NOK"/>
    <n v="-810"/>
    <n v="30598679"/>
    <s v="-429690.25"/>
  </r>
  <r>
    <n v="177"/>
    <n v="2025"/>
    <s v="Hockey jenter Overføring rest dugnadskonto 1506.17.78931"/>
    <d v="2025-02-04T00:00:00"/>
    <d v="2025-02-06T00:00:00"/>
    <x v="78"/>
    <x v="78"/>
    <m/>
    <m/>
    <n v="20169"/>
    <s v="Jar Idrettslag"/>
    <m/>
    <m/>
    <x v="5"/>
    <x v="5"/>
    <m/>
    <m/>
    <m/>
    <m/>
    <n v="0"/>
    <s v="Ingen avgiftsbehandling"/>
    <s v="Hockey jenter Overføring rest dugnadskonto 1506.17.78931"/>
    <n v="-9658.8700000000008"/>
    <s v="NOK"/>
    <n v="-9658.8700000000008"/>
    <s v="utlegg"/>
    <s v="-439349.12"/>
  </r>
  <r>
    <n v="252"/>
    <n v="2025"/>
    <n v="1943"/>
    <d v="2025-02-04T00:00:00"/>
    <m/>
    <x v="78"/>
    <x v="78"/>
    <m/>
    <m/>
    <n v="20179"/>
    <s v="Linda Olstad"/>
    <m/>
    <m/>
    <x v="0"/>
    <x v="0"/>
    <m/>
    <m/>
    <m/>
    <m/>
    <n v="0"/>
    <s v="Ingen avgiftsbehandling"/>
    <n v="1943"/>
    <n v="17544.5"/>
    <s v="NOK"/>
    <n v="17544.5"/>
    <m/>
    <s v="-421804.62"/>
  </r>
  <r>
    <n v="252"/>
    <n v="2025"/>
    <n v="1943"/>
    <d v="2025-02-04T00:00:00"/>
    <m/>
    <x v="78"/>
    <x v="78"/>
    <m/>
    <m/>
    <n v="20253"/>
    <s v="Joachim Svendsen"/>
    <m/>
    <m/>
    <x v="0"/>
    <x v="0"/>
    <m/>
    <m/>
    <m/>
    <m/>
    <n v="0"/>
    <s v="Ingen avgiftsbehandling"/>
    <n v="1943"/>
    <n v="1152"/>
    <s v="NOK"/>
    <n v="1152"/>
    <m/>
    <s v="-420652.62"/>
  </r>
  <r>
    <n v="477"/>
    <n v="2025"/>
    <s v="Belastet Hornigjengen, 4999"/>
    <d v="2025-02-04T00:00:00"/>
    <d v="2025-02-04T00:00:00"/>
    <x v="78"/>
    <x v="78"/>
    <m/>
    <m/>
    <n v="20425"/>
    <s v="Karin Vasaasen"/>
    <m/>
    <m/>
    <x v="9"/>
    <x v="9"/>
    <m/>
    <m/>
    <m/>
    <m/>
    <n v="0"/>
    <s v="Ingen avgiftsbehandling"/>
    <s v="Belastet Hornigjengen, 4999"/>
    <n v="-1050"/>
    <s v="NOK"/>
    <n v="-1050"/>
    <m/>
    <s v="-421702.62"/>
  </r>
  <r>
    <n v="505"/>
    <n v="2025"/>
    <s v="belastet hockey"/>
    <d v="2025-02-04T00:00:00"/>
    <d v="2025-02-25T00:00:00"/>
    <x v="78"/>
    <x v="78"/>
    <m/>
    <m/>
    <n v="20319"/>
    <s v="Pål Solstad Brendløkken"/>
    <m/>
    <m/>
    <x v="5"/>
    <x v="5"/>
    <m/>
    <m/>
    <m/>
    <m/>
    <n v="0"/>
    <s v="Ingen avgiftsbehandling"/>
    <s v="belastet hockey"/>
    <n v="-12600"/>
    <s v="NOK"/>
    <n v="-12600"/>
    <m/>
    <s v="-434302.62"/>
  </r>
  <r>
    <n v="184"/>
    <n v="2025"/>
    <s v="jenter 2014 - påmelding cup"/>
    <d v="2025-02-05T00:00:00"/>
    <d v="2025-02-05T00:00:00"/>
    <x v="78"/>
    <x v="78"/>
    <m/>
    <m/>
    <n v="20048"/>
    <s v="marthe kristiansen"/>
    <m/>
    <m/>
    <x v="1"/>
    <x v="1"/>
    <m/>
    <m/>
    <m/>
    <m/>
    <n v="0"/>
    <s v="Ingen avgiftsbehandling"/>
    <s v="jenter 2014 - påmelding cup"/>
    <n v="-2248"/>
    <s v="NOK"/>
    <n v="-2248"/>
    <m/>
    <s v="-436550.62"/>
  </r>
  <r>
    <n v="182"/>
    <n v="2025"/>
    <s v="Faktura nummer 10201 fra Fygi AS"/>
    <d v="2025-02-05T00:00:00"/>
    <d v="2025-02-19T00:00:00"/>
    <x v="78"/>
    <x v="78"/>
    <m/>
    <m/>
    <n v="20083"/>
    <s v="Fygi AS"/>
    <m/>
    <m/>
    <x v="5"/>
    <x v="5"/>
    <m/>
    <m/>
    <m/>
    <m/>
    <n v="0"/>
    <s v="Ingen avgiftsbehandling"/>
    <s v="Faktura nummer 10201 fra Fygi AS"/>
    <n v="-248.75"/>
    <s v="NOK"/>
    <n v="-248.75"/>
    <n v="10201"/>
    <s v="-436799.37"/>
  </r>
  <r>
    <n v="197"/>
    <n v="2025"/>
    <s v="HOCKEY: Dommerregninger"/>
    <d v="2025-02-05T00:00:00"/>
    <d v="2025-02-07T00:00:00"/>
    <x v="78"/>
    <x v="78"/>
    <m/>
    <m/>
    <n v="20377"/>
    <s v="Erik Fredriksen"/>
    <m/>
    <m/>
    <x v="5"/>
    <x v="5"/>
    <m/>
    <m/>
    <m/>
    <m/>
    <n v="0"/>
    <s v="Ingen avgiftsbehandling"/>
    <s v="HOCKEY: Dommerregninger"/>
    <n v="-1645.4"/>
    <s v="NOK"/>
    <n v="-1645.4"/>
    <s v="67a30b533b402432f0e40780"/>
    <s v="-438444.77"/>
  </r>
  <r>
    <n v="196"/>
    <n v="2025"/>
    <s v="HOCKEY: Dommerregninger"/>
    <d v="2025-02-05T00:00:00"/>
    <m/>
    <x v="78"/>
    <x v="78"/>
    <m/>
    <m/>
    <n v="20376"/>
    <s v="henrik Aas"/>
    <m/>
    <m/>
    <x v="5"/>
    <x v="5"/>
    <m/>
    <m/>
    <m/>
    <m/>
    <n v="0"/>
    <s v="Ingen avgiftsbehandling"/>
    <s v="HOCKEY: Dommerregninger"/>
    <n v="-995"/>
    <s v="NOK"/>
    <n v="-995"/>
    <s v="67a335063b402432f0e407a9"/>
    <s v="-439439.77"/>
  </r>
  <r>
    <n v="195"/>
    <n v="2025"/>
    <s v="HOCKEY: Dommerregninger"/>
    <d v="2025-02-05T00:00:00"/>
    <d v="2025-02-07T00:00:00"/>
    <x v="78"/>
    <x v="78"/>
    <m/>
    <m/>
    <n v="20375"/>
    <s v="Herman Frydenlund"/>
    <m/>
    <m/>
    <x v="5"/>
    <x v="5"/>
    <m/>
    <m/>
    <m/>
    <m/>
    <n v="0"/>
    <s v="Ingen avgiftsbehandling"/>
    <s v="HOCKEY: Dommerregninger"/>
    <n v="-1982"/>
    <s v="NOK"/>
    <n v="-1982"/>
    <s v="679bae42797786faf94779e4"/>
    <s v="-441421.77"/>
  </r>
  <r>
    <n v="186"/>
    <n v="2025"/>
    <s v="HOCKEY: Dommerregninger"/>
    <d v="2025-02-05T00:00:00"/>
    <d v="2025-02-07T00:00:00"/>
    <x v="78"/>
    <x v="78"/>
    <m/>
    <m/>
    <n v="20309"/>
    <s v="Mathias Visuri"/>
    <m/>
    <m/>
    <x v="5"/>
    <x v="5"/>
    <m/>
    <m/>
    <m/>
    <m/>
    <n v="0"/>
    <s v="Ingen avgiftsbehandling"/>
    <s v="HOCKEY: Dommerregninger"/>
    <n v="-914.53"/>
    <s v="NOK"/>
    <n v="-914.53"/>
    <s v="679fe00c797786faf9478134"/>
    <s v="-442336.30"/>
  </r>
  <r>
    <n v="185"/>
    <n v="2025"/>
    <s v="HOCKEY: Dommerregninger"/>
    <d v="2025-02-05T00:00:00"/>
    <d v="2025-02-07T00:00:00"/>
    <x v="78"/>
    <x v="78"/>
    <m/>
    <m/>
    <n v="20243"/>
    <s v="Tony Sømarken"/>
    <m/>
    <m/>
    <x v="5"/>
    <x v="5"/>
    <m/>
    <m/>
    <m/>
    <m/>
    <n v="0"/>
    <s v="Ingen avgiftsbehandling"/>
    <s v="HOCKEY: Dommerregninger"/>
    <n v="-936"/>
    <s v="NOK"/>
    <n v="-936"/>
    <s v="-679fdd9d797786faf947812a"/>
    <s v="-443272.30"/>
  </r>
  <r>
    <n v="180"/>
    <n v="2025"/>
    <s v="HS, telefon"/>
    <d v="2025-02-05T00:00:00"/>
    <d v="2025-02-19T00:00:00"/>
    <x v="78"/>
    <x v="78"/>
    <m/>
    <m/>
    <n v="20029"/>
    <s v="Viken Fiber AS"/>
    <m/>
    <m/>
    <x v="4"/>
    <x v="4"/>
    <m/>
    <m/>
    <m/>
    <m/>
    <n v="0"/>
    <s v="Ingen avgiftsbehandling"/>
    <s v="HS, telefon"/>
    <n v="-1079"/>
    <s v="NOK"/>
    <n v="-1079"/>
    <n v="23594301"/>
    <s v="-444351.30"/>
  </r>
  <r>
    <n v="232"/>
    <n v="2025"/>
    <n v="1869"/>
    <d v="2025-02-05T00:00:00"/>
    <m/>
    <x v="78"/>
    <x v="78"/>
    <m/>
    <m/>
    <n v="20103"/>
    <s v="Torbjørn Tveiten"/>
    <m/>
    <m/>
    <x v="0"/>
    <x v="0"/>
    <m/>
    <m/>
    <m/>
    <m/>
    <n v="0"/>
    <s v="Ingen avgiftsbehandling"/>
    <n v="1869"/>
    <n v="659.1"/>
    <s v="NOK"/>
    <n v="659.1"/>
    <m/>
    <s v="-443692.20"/>
  </r>
  <r>
    <n v="252"/>
    <n v="2025"/>
    <n v="1943"/>
    <d v="2025-02-05T00:00:00"/>
    <m/>
    <x v="78"/>
    <x v="78"/>
    <m/>
    <m/>
    <n v="20354"/>
    <s v="Kjosavik Reiser AS"/>
    <m/>
    <m/>
    <x v="0"/>
    <x v="0"/>
    <m/>
    <m/>
    <m/>
    <m/>
    <n v="0"/>
    <s v="Ingen avgiftsbehandling"/>
    <n v="1943"/>
    <n v="4999"/>
    <s v="NOK"/>
    <n v="4999"/>
    <m/>
    <s v="-438693.20"/>
  </r>
  <r>
    <n v="252"/>
    <n v="2025"/>
    <n v="1943"/>
    <d v="2025-02-05T00:00:00"/>
    <m/>
    <x v="78"/>
    <x v="78"/>
    <m/>
    <m/>
    <n v="20354"/>
    <s v="Kjosavik Reiser AS"/>
    <m/>
    <m/>
    <x v="0"/>
    <x v="0"/>
    <m/>
    <m/>
    <m/>
    <m/>
    <n v="0"/>
    <s v="Ingen avgiftsbehandling"/>
    <n v="1943"/>
    <n v="4999"/>
    <s v="NOK"/>
    <n v="4999"/>
    <m/>
    <s v="-433694.20"/>
  </r>
  <r>
    <n v="269"/>
    <n v="2025"/>
    <n v="1881"/>
    <d v="2025-02-05T00:00:00"/>
    <m/>
    <x v="78"/>
    <x v="78"/>
    <m/>
    <m/>
    <n v="20048"/>
    <s v="marthe kristiansen"/>
    <m/>
    <m/>
    <x v="0"/>
    <x v="0"/>
    <m/>
    <m/>
    <m/>
    <m/>
    <n v="0"/>
    <s v="Ingen avgiftsbehandling"/>
    <n v="1881"/>
    <n v="2248"/>
    <s v="NOK"/>
    <n v="2248"/>
    <m/>
    <s v="-431446.20"/>
  </r>
  <r>
    <n v="273"/>
    <n v="2025"/>
    <n v="1951"/>
    <d v="2025-02-05T00:00:00"/>
    <m/>
    <x v="78"/>
    <x v="78"/>
    <m/>
    <m/>
    <n v="20180"/>
    <s v="Marita Hjertevik"/>
    <m/>
    <m/>
    <x v="0"/>
    <x v="0"/>
    <m/>
    <m/>
    <m/>
    <m/>
    <n v="0"/>
    <s v="Ingen avgiftsbehandling"/>
    <n v="1951"/>
    <n v="1938"/>
    <s v="NOK"/>
    <n v="1938"/>
    <m/>
    <s v="-429508.20"/>
  </r>
  <r>
    <n v="273"/>
    <n v="2025"/>
    <n v="1951"/>
    <d v="2025-02-05T00:00:00"/>
    <m/>
    <x v="78"/>
    <x v="78"/>
    <m/>
    <m/>
    <n v="20378"/>
    <s v="Henrikke Fossen"/>
    <m/>
    <m/>
    <x v="0"/>
    <x v="0"/>
    <m/>
    <m/>
    <m/>
    <m/>
    <n v="0"/>
    <s v="Ingen avgiftsbehandling"/>
    <n v="1951"/>
    <n v="1305.47"/>
    <s v="NOK"/>
    <n v="1305.47"/>
    <m/>
    <s v="-428202.73"/>
  </r>
  <r>
    <n v="309"/>
    <n v="2025"/>
    <s v="HOCKEY: Dommerregninger"/>
    <d v="2025-02-05T00:00:00"/>
    <d v="2025-02-24T00:00:00"/>
    <x v="78"/>
    <x v="78"/>
    <m/>
    <m/>
    <n v="20391"/>
    <s v="Joel Per Erik Färnström-Austad"/>
    <m/>
    <m/>
    <x v="5"/>
    <x v="5"/>
    <m/>
    <m/>
    <m/>
    <m/>
    <n v="0"/>
    <s v="Ingen avgiftsbehandling"/>
    <s v="HOCKEY: Dommerregninger"/>
    <n v="-2426.8000000000002"/>
    <s v="NOK"/>
    <n v="-2426.8000000000002"/>
    <s v="67a37d533b402432f0e407d6"/>
    <s v="-430629.53"/>
  </r>
  <r>
    <n v="373"/>
    <n v="2025"/>
    <s v="Hornigjengen Fwd: Fra Karin"/>
    <d v="2025-02-05T00:00:00"/>
    <d v="2025-02-05T00:00:00"/>
    <x v="78"/>
    <x v="78"/>
    <m/>
    <m/>
    <n v="20402"/>
    <s v="Kari Nord"/>
    <m/>
    <m/>
    <x v="9"/>
    <x v="9"/>
    <m/>
    <m/>
    <m/>
    <m/>
    <n v="0"/>
    <s v="Ingen avgiftsbehandling"/>
    <s v="Hornigjengen Fwd: Fra Karin"/>
    <n v="-485"/>
    <s v="NOK"/>
    <n v="-485"/>
    <n v="570243374"/>
    <s v="-431114.53"/>
  </r>
  <r>
    <n v="500188"/>
    <n v="2025"/>
    <s v="Direkte betaling med ekstern ID TR435611483 er gjennomført og bokført."/>
    <d v="2025-02-06T00:00:00"/>
    <m/>
    <x v="78"/>
    <x v="78"/>
    <m/>
    <m/>
    <n v="20110"/>
    <s v="Xxl Sport &amp; Villmark AS"/>
    <m/>
    <m/>
    <x v="5"/>
    <x v="5"/>
    <m/>
    <m/>
    <m/>
    <m/>
    <n v="0"/>
    <s v="Ingen avgiftsbehandling"/>
    <s v="Betaling: HOCKEY, kioskvare. Fakturanr. CINV-93248421."/>
    <n v="1950"/>
    <s v="NOK"/>
    <n v="1950"/>
    <s v="CINV-93248421"/>
    <s v="-429164.53"/>
  </r>
  <r>
    <n v="500189"/>
    <n v="2025"/>
    <s v="Direkte betaling med ekstern ID TR435950878 er gjennomført og bokført."/>
    <d v="2025-02-06T00:00:00"/>
    <m/>
    <x v="78"/>
    <x v="78"/>
    <m/>
    <m/>
    <n v="20094"/>
    <s v="Bærum Kommune"/>
    <m/>
    <m/>
    <x v="0"/>
    <x v="0"/>
    <m/>
    <m/>
    <m/>
    <m/>
    <n v="0"/>
    <s v="Ingen avgiftsbehandling"/>
    <s v="Betaling: Faktura nummer 70363751 fra Bærum Kommune 12570.- fotball, 7190 akademi. Faktura nummer 70363751 fra Bærum Kommune 12570.- fotball, 7190 akademi. Fakturanr. 70363751."/>
    <n v="19760.400000000001"/>
    <s v="NOK"/>
    <n v="19760.400000000001"/>
    <n v="70363751"/>
    <s v="-409404.13"/>
  </r>
  <r>
    <n v="181"/>
    <n v="2025"/>
    <s v="Faktura nummer F0004163118 fra DNB Livsforsikring AS"/>
    <d v="2025-02-06T00:00:00"/>
    <d v="2025-02-20T00:00:00"/>
    <x v="78"/>
    <x v="78"/>
    <m/>
    <m/>
    <n v="20012"/>
    <s v="DNB Livsforsikring AS"/>
    <m/>
    <m/>
    <x v="4"/>
    <x v="4"/>
    <m/>
    <m/>
    <m/>
    <m/>
    <n v="0"/>
    <s v="Ingen avgiftsbehandling"/>
    <s v="Faktura nummer F0004163118 fra DNB Livsforsikring AS"/>
    <n v="-7031.52"/>
    <s v="NOK"/>
    <n v="-7031.52"/>
    <s v="F0004163118"/>
    <s v="-416435.65"/>
  </r>
  <r>
    <n v="179"/>
    <n v="2025"/>
    <s v="Hornigjengen: Ultimate Sport Service : Online Påmelding"/>
    <d v="2025-02-06T00:00:00"/>
    <d v="2025-02-07T00:00:00"/>
    <x v="78"/>
    <x v="78"/>
    <m/>
    <m/>
    <n v="20371"/>
    <s v="Holmenkollstafetten 2025"/>
    <m/>
    <m/>
    <x v="9"/>
    <x v="9"/>
    <m/>
    <m/>
    <m/>
    <m/>
    <n v="0"/>
    <s v="Ingen avgiftsbehandling"/>
    <s v="Hornigjengen: Ultimate Sport Service : Online Påmelding"/>
    <n v="-3900"/>
    <s v="NOK"/>
    <n v="-3900"/>
    <n v="75165"/>
    <s v="-420335.65"/>
  </r>
  <r>
    <n v="224"/>
    <n v="2025"/>
    <s v="Refusjon tr avg"/>
    <d v="2025-02-06T00:00:00"/>
    <d v="2025-02-07T00:00:00"/>
    <x v="78"/>
    <x v="78"/>
    <m/>
    <m/>
    <n v="20380"/>
    <s v="Victor Hiller"/>
    <m/>
    <m/>
    <x v="5"/>
    <x v="5"/>
    <m/>
    <m/>
    <m/>
    <m/>
    <n v="0"/>
    <s v="Ingen avgiftsbehandling"/>
    <s v="Refusjon tr avg"/>
    <n v="-4250"/>
    <s v="NOK"/>
    <n v="-4250"/>
    <m/>
    <s v="-424585.65"/>
  </r>
  <r>
    <n v="280"/>
    <n v="2025"/>
    <s v="FOTBALL: Faktura januar"/>
    <d v="2025-02-06T00:00:00"/>
    <d v="2025-02-16T00:00:00"/>
    <x v="78"/>
    <x v="78"/>
    <m/>
    <m/>
    <n v="20089"/>
    <s v="Advokatfirmaet Justad Johnsen"/>
    <m/>
    <m/>
    <x v="1"/>
    <x v="1"/>
    <m/>
    <m/>
    <m/>
    <m/>
    <n v="0"/>
    <s v="Ingen avgiftsbehandling"/>
    <s v="FOTBALL: Faktura januar"/>
    <n v="-3375"/>
    <s v="NOK"/>
    <n v="-3375"/>
    <n v="178"/>
    <s v="-427960.65"/>
  </r>
  <r>
    <n v="597"/>
    <n v="2025"/>
    <s v="Jar"/>
    <d v="2025-02-06T00:00:00"/>
    <m/>
    <x v="78"/>
    <x v="78"/>
    <m/>
    <m/>
    <n v="20169"/>
    <s v="Jar Idrettslag"/>
    <m/>
    <m/>
    <x v="0"/>
    <x v="0"/>
    <m/>
    <m/>
    <m/>
    <m/>
    <n v="0"/>
    <s v="Ingen avgiftsbehandling"/>
    <s v="Jar"/>
    <n v="9658.8700000000008"/>
    <s v="NOK"/>
    <n v="9658.8700000000008"/>
    <m/>
    <s v="-418301.78"/>
  </r>
  <r>
    <n v="202"/>
    <n v="2025"/>
    <s v="Hockey 2009: Utlegg trenere"/>
    <d v="2025-02-07T00:00:00"/>
    <d v="2025-02-07T00:00:00"/>
    <x v="78"/>
    <x v="78"/>
    <m/>
    <m/>
    <n v="20253"/>
    <s v="Joachim Svendsen"/>
    <m/>
    <m/>
    <x v="5"/>
    <x v="5"/>
    <m/>
    <m/>
    <m/>
    <m/>
    <n v="0"/>
    <s v="Ingen avgiftsbehandling"/>
    <s v="Hockey 2009: Utlegg trenere"/>
    <n v="-1152"/>
    <s v="NOK"/>
    <n v="-1152"/>
    <s v="utlegg hockey 2009"/>
    <s v="-419453.78"/>
  </r>
  <r>
    <n v="500190"/>
    <n v="2025"/>
    <s v="Direkte betaling med ekstern ID TR435611486 er gjennomført og bokført."/>
    <d v="2025-02-07T00:00:00"/>
    <m/>
    <x v="78"/>
    <x v="78"/>
    <m/>
    <m/>
    <n v="20059"/>
    <s v="Sport Holding Retail AS - avd Bekkestua"/>
    <m/>
    <m/>
    <x v="1"/>
    <x v="1"/>
    <m/>
    <m/>
    <m/>
    <m/>
    <n v="0"/>
    <s v="Ingen avgiftsbehandling"/>
    <s v="Betaling: Faktura nummer 11365001686 fra Sport Holding Retail AS - avd Bekkestua. Fakturanr. 11365001686."/>
    <n v="400"/>
    <s v="NOK"/>
    <n v="400"/>
    <n v="11365001686"/>
    <s v="-419053.78"/>
  </r>
  <r>
    <n v="500191"/>
    <n v="2025"/>
    <s v="Direkte betaling med ekstern ID TR440704799 er gjennomført og bokført."/>
    <d v="2025-02-07T00:00:00"/>
    <m/>
    <x v="78"/>
    <x v="78"/>
    <m/>
    <m/>
    <n v="20172"/>
    <s v="Team Vestmarka"/>
    <m/>
    <m/>
    <x v="6"/>
    <x v="6"/>
    <m/>
    <m/>
    <m/>
    <m/>
    <n v="0"/>
    <s v="Ingen avgiftsbehandling"/>
    <s v="Betaling: SKI: Faktura 10862 fra Team Vestmarka. Fakturanr. 10862."/>
    <n v="34278"/>
    <s v="NOK"/>
    <n v="34278"/>
    <n v="10862"/>
    <s v="-384775.78"/>
  </r>
  <r>
    <n v="178"/>
    <n v="2025"/>
    <s v="HOCKEY: Faktura 9704374 fra Eureca engros AS"/>
    <d v="2025-02-07T00:00:00"/>
    <d v="2025-02-17T00:00:00"/>
    <x v="78"/>
    <x v="78"/>
    <m/>
    <m/>
    <n v="20125"/>
    <s v="Eureca Engros AS"/>
    <m/>
    <m/>
    <x v="5"/>
    <x v="5"/>
    <m/>
    <m/>
    <m/>
    <m/>
    <n v="0"/>
    <s v="Ingen avgiftsbehandling"/>
    <s v="HOCKEY: Faktura 9704374 fra Eureca engros AS"/>
    <n v="-2657.51"/>
    <s v="NOK"/>
    <n v="-2657.51"/>
    <n v="9704374"/>
    <s v="-387433.29"/>
  </r>
  <r>
    <n v="201"/>
    <n v="2025"/>
    <s v="SKI: Kjøregodtgjørelse UHR"/>
    <d v="2025-02-07T00:00:00"/>
    <d v="2025-02-07T00:00:00"/>
    <x v="78"/>
    <x v="78"/>
    <m/>
    <m/>
    <n v="20229"/>
    <s v="Sivert Østberg-Tømmervik"/>
    <m/>
    <m/>
    <x v="6"/>
    <x v="6"/>
    <m/>
    <m/>
    <m/>
    <m/>
    <n v="0"/>
    <s v="Ingen avgiftsbehandling"/>
    <s v="SKI: Kjøregodtgjørelse UHR"/>
    <n v="-270"/>
    <s v="NOK"/>
    <n v="-270"/>
    <m/>
    <s v="-387703.29"/>
  </r>
  <r>
    <n v="500193"/>
    <n v="2025"/>
    <s v="Direkte betaling med ekstern ID TR442883767 er gjennomført og bokført."/>
    <d v="2025-02-07T00:00:00"/>
    <m/>
    <x v="78"/>
    <x v="78"/>
    <m/>
    <m/>
    <n v="20229"/>
    <s v="Sivert Østberg-Tømmervik"/>
    <m/>
    <m/>
    <x v="6"/>
    <x v="6"/>
    <m/>
    <m/>
    <m/>
    <m/>
    <n v="0"/>
    <s v="Ingen avgiftsbehandling"/>
    <s v="Betaling: SKI: Kjøregodtgjørelse UHR"/>
    <n v="270"/>
    <s v="NOK"/>
    <n v="270"/>
    <m/>
    <s v="-387433.29"/>
  </r>
  <r>
    <n v="500194"/>
    <n v="2025"/>
    <s v="Direkte betaling med ekstern ID TR442884472 er gjennomført og bokført."/>
    <d v="2025-02-07T00:00:00"/>
    <m/>
    <x v="78"/>
    <x v="78"/>
    <m/>
    <m/>
    <n v="20271"/>
    <s v="Mathios Teklezghi"/>
    <m/>
    <m/>
    <x v="5"/>
    <x v="5"/>
    <m/>
    <m/>
    <m/>
    <m/>
    <n v="0"/>
    <s v="Ingen avgiftsbehandling"/>
    <s v="Betaling: HOCKEY: Klubbdommerregning fra Mathios  Teklezghi. Fakturanr. N4SIS6FWOU2APQ."/>
    <n v="345"/>
    <s v="NOK"/>
    <n v="345"/>
    <s v="N4SIS6FWOU2APQ"/>
    <s v="-387088.29"/>
  </r>
  <r>
    <n v="500195"/>
    <n v="2025"/>
    <s v="Direkte betaling med ekstern ID TR442884483 er gjennomført og bokført."/>
    <d v="2025-02-07T00:00:00"/>
    <m/>
    <x v="78"/>
    <x v="78"/>
    <m/>
    <m/>
    <n v="20271"/>
    <s v="Mathios Teklezghi"/>
    <m/>
    <m/>
    <x v="5"/>
    <x v="5"/>
    <m/>
    <m/>
    <m/>
    <m/>
    <n v="0"/>
    <s v="Ingen avgiftsbehandling"/>
    <s v="Betaling: HOCKEY: Klubbdommerregning fra Mathios  Teklezghi. Fakturanr. AT5DWRIRDUH05S."/>
    <n v="345"/>
    <s v="NOK"/>
    <n v="345"/>
    <s v="AT5DWRIRDUH05S"/>
    <s v="-386743.29"/>
  </r>
  <r>
    <n v="500196"/>
    <n v="2025"/>
    <s v="Direkte betaling med ekstern ID TR442884482 er gjennomført og bokført."/>
    <d v="2025-02-07T00:00:00"/>
    <m/>
    <x v="78"/>
    <x v="78"/>
    <m/>
    <m/>
    <n v="20271"/>
    <s v="Mathios Teklezghi"/>
    <m/>
    <m/>
    <x v="5"/>
    <x v="5"/>
    <m/>
    <m/>
    <m/>
    <m/>
    <n v="0"/>
    <s v="Ingen avgiftsbehandling"/>
    <s v="Betaling: HOCKEY: Klubbdommerregning fra Mathios  Teklezghi. Fakturanr. NPKD5A5BUJ68Z4."/>
    <n v="345"/>
    <s v="NOK"/>
    <n v="345"/>
    <s v="NPKD5A5BUJ68Z4"/>
    <s v="-386398.29"/>
  </r>
  <r>
    <n v="500197"/>
    <n v="2025"/>
    <s v="Direkte betaling med ekstern ID TR442884481 er gjennomført og bokført."/>
    <d v="2025-02-07T00:00:00"/>
    <m/>
    <x v="78"/>
    <x v="78"/>
    <m/>
    <m/>
    <n v="20174"/>
    <s v="Lars Haakon Eriksson"/>
    <m/>
    <m/>
    <x v="5"/>
    <x v="5"/>
    <m/>
    <m/>
    <m/>
    <m/>
    <n v="0"/>
    <s v="Ingen avgiftsbehandling"/>
    <s v="Betaling: Hockey: Klubbdommerregning fra Lars Haakon Eriksson"/>
    <n v="345"/>
    <s v="NOK"/>
    <n v="345"/>
    <m/>
    <s v="-386053.29"/>
  </r>
  <r>
    <n v="500198"/>
    <n v="2025"/>
    <s v="Direkte betaling med ekstern ID TR442884480 er gjennomført og bokført."/>
    <d v="2025-02-07T00:00:00"/>
    <m/>
    <x v="78"/>
    <x v="78"/>
    <m/>
    <m/>
    <n v="20301"/>
    <s v="Daniel Åsheim Alnes"/>
    <m/>
    <m/>
    <x v="5"/>
    <x v="5"/>
    <m/>
    <m/>
    <m/>
    <m/>
    <n v="0"/>
    <s v="Ingen avgiftsbehandling"/>
    <s v="Betaling: HOCKEY: Klubbdommerregning fra Daniel Åsheim Alnes. Fakturanr. M8Z9SGT3M7JU1B."/>
    <n v="345"/>
    <s v="NOK"/>
    <n v="345"/>
    <s v="M8Z9SGT3M7JU1B"/>
    <s v="-385708.29"/>
  </r>
  <r>
    <n v="500199"/>
    <n v="2025"/>
    <s v="Direkte betaling med ekstern ID TR442884479 er gjennomført og bokført."/>
    <d v="2025-02-07T00:00:00"/>
    <m/>
    <x v="78"/>
    <x v="78"/>
    <m/>
    <m/>
    <n v="20301"/>
    <s v="Daniel Åsheim Alnes"/>
    <m/>
    <m/>
    <x v="5"/>
    <x v="5"/>
    <m/>
    <m/>
    <m/>
    <m/>
    <n v="0"/>
    <s v="Ingen avgiftsbehandling"/>
    <s v="Betaling: HOCKEY: Klubbdommerregning fra Daniel Åsheim Alnes. Fakturanr. DG6LR1JMLL7IKP."/>
    <n v="345"/>
    <s v="NOK"/>
    <n v="345"/>
    <s v="DG6LR1JMLL7IKP"/>
    <s v="-385363.29"/>
  </r>
  <r>
    <n v="500200"/>
    <n v="2025"/>
    <s v="Direkte betaling med ekstern ID TR442884478 er gjennomført og bokført."/>
    <d v="2025-02-07T00:00:00"/>
    <m/>
    <x v="78"/>
    <x v="78"/>
    <m/>
    <m/>
    <n v="20192"/>
    <s v="Sebastian Bjune"/>
    <m/>
    <m/>
    <x v="5"/>
    <x v="5"/>
    <m/>
    <m/>
    <m/>
    <m/>
    <n v="0"/>
    <s v="Ingen avgiftsbehandling"/>
    <s v="Betaling: HOCKEY: Klubbdommerregning fra Sebastian Bjune. Fakturanr. GD32V240VT2HW7."/>
    <n v="345"/>
    <s v="NOK"/>
    <n v="345"/>
    <s v="GD32V240VT2HW7"/>
    <s v="-385018.29"/>
  </r>
  <r>
    <n v="500201"/>
    <n v="2025"/>
    <s v="Direkte betaling med ekstern ID TR442884477 er gjennomført og bokført."/>
    <d v="2025-02-07T00:00:00"/>
    <m/>
    <x v="78"/>
    <x v="78"/>
    <m/>
    <m/>
    <n v="20192"/>
    <s v="Sebastian Bjune"/>
    <m/>
    <m/>
    <x v="5"/>
    <x v="5"/>
    <m/>
    <m/>
    <m/>
    <m/>
    <n v="0"/>
    <s v="Ingen avgiftsbehandling"/>
    <s v="Betaling: Fwd: Klubbdommerregning fra Sebastian Bjune. Fakturanr. MLOXRXU1OSL32P."/>
    <n v="345"/>
    <s v="NOK"/>
    <n v="345"/>
    <s v="MLOXRXU1OSL32P"/>
    <s v="-384673.29"/>
  </r>
  <r>
    <n v="500202"/>
    <n v="2025"/>
    <s v="Direkte betaling med ekstern ID TR442884476 er gjennomført og bokført."/>
    <d v="2025-02-07T00:00:00"/>
    <m/>
    <x v="78"/>
    <x v="78"/>
    <m/>
    <m/>
    <n v="20192"/>
    <s v="Sebastian Bjune"/>
    <m/>
    <m/>
    <x v="5"/>
    <x v="5"/>
    <m/>
    <m/>
    <m/>
    <m/>
    <n v="0"/>
    <s v="Ingen avgiftsbehandling"/>
    <s v="Betaling: HOCKEY: Klubbdommerregning fra Sebastian Bjune. Fakturanr. 94K7OWG6ZGJZ3V."/>
    <n v="345"/>
    <s v="NOK"/>
    <n v="345"/>
    <s v="94K7OWG6ZGJZ3V"/>
    <s v="-384328.29"/>
  </r>
  <r>
    <n v="500203"/>
    <n v="2025"/>
    <s v="Direkte betaling med ekstern ID TR442884475 er gjennomført og bokført."/>
    <d v="2025-02-07T00:00:00"/>
    <m/>
    <x v="78"/>
    <x v="78"/>
    <m/>
    <m/>
    <n v="20194"/>
    <s v="William Meikle"/>
    <m/>
    <m/>
    <x v="5"/>
    <x v="5"/>
    <m/>
    <m/>
    <m/>
    <m/>
    <n v="0"/>
    <s v="Ingen avgiftsbehandling"/>
    <s v="Betaling: HOCKEY: Klubbdommerregning fra William Meikle. Fakturanr. ZZANN51802VFS5."/>
    <n v="345"/>
    <s v="NOK"/>
    <n v="345"/>
    <s v="ZZANN51802VFS5"/>
    <s v="-383983.29"/>
  </r>
  <r>
    <n v="500204"/>
    <n v="2025"/>
    <s v="Direkte betaling med ekstern ID TR442884474 er gjennomført og bokført."/>
    <d v="2025-02-07T00:00:00"/>
    <m/>
    <x v="78"/>
    <x v="78"/>
    <m/>
    <m/>
    <n v="20194"/>
    <s v="William Meikle"/>
    <m/>
    <m/>
    <x v="5"/>
    <x v="5"/>
    <m/>
    <m/>
    <m/>
    <m/>
    <n v="0"/>
    <s v="Ingen avgiftsbehandling"/>
    <s v="Betaling: HOCKEY: Klubbdommerregning fra William Meikle. Fakturanr. JKBM4DRJOGVK4U."/>
    <n v="345"/>
    <s v="NOK"/>
    <n v="345"/>
    <s v="JKBM4DRJOGVK4U"/>
    <s v="-383638.29"/>
  </r>
  <r>
    <n v="500205"/>
    <n v="2025"/>
    <s v="Direkte betaling med ekstern ID TR442884473 er gjennomført og bokført."/>
    <d v="2025-02-07T00:00:00"/>
    <m/>
    <x v="78"/>
    <x v="78"/>
    <m/>
    <m/>
    <n v="20379"/>
    <s v="Sindre Kapskarmo"/>
    <m/>
    <m/>
    <x v="5"/>
    <x v="5"/>
    <m/>
    <m/>
    <m/>
    <m/>
    <n v="0"/>
    <s v="Ingen avgiftsbehandling"/>
    <s v="Betaling: HOCKEY: Klubbdommerregning fra Sindre Kapskarmo. Fakturanr. UU6LDXJXZSXE7S."/>
    <n v="432"/>
    <s v="NOK"/>
    <n v="432"/>
    <s v="UU6LDXJXZSXE7S"/>
    <s v="-383206.29"/>
  </r>
  <r>
    <n v="500206"/>
    <n v="2025"/>
    <s v="Direkte betaling med ekstern ID TR442862661 er gjennomført og bokført."/>
    <d v="2025-02-07T00:00:00"/>
    <m/>
    <x v="78"/>
    <x v="78"/>
    <m/>
    <m/>
    <n v="20243"/>
    <s v="Tony Sømarken"/>
    <m/>
    <m/>
    <x v="5"/>
    <x v="5"/>
    <m/>
    <m/>
    <m/>
    <m/>
    <n v="0"/>
    <s v="Ingen avgiftsbehandling"/>
    <s v="Betaling: HOCKEY: Dommerregninger. Fakturanr. -679fdd9d797786faf947812a."/>
    <n v="936"/>
    <s v="NOK"/>
    <n v="936"/>
    <s v="-679fdd9d797786faf947812a"/>
    <s v="-382270.29"/>
  </r>
  <r>
    <n v="500207"/>
    <n v="2025"/>
    <s v="Direkte betaling med ekstern ID TR442862662 er gjennomført og bokført."/>
    <d v="2025-02-07T00:00:00"/>
    <m/>
    <x v="78"/>
    <x v="78"/>
    <m/>
    <m/>
    <n v="20309"/>
    <s v="Mathias Visuri"/>
    <m/>
    <m/>
    <x v="5"/>
    <x v="5"/>
    <m/>
    <m/>
    <m/>
    <m/>
    <n v="0"/>
    <s v="Ingen avgiftsbehandling"/>
    <s v="Betaling: HOCKEY: Dommerregninger. Fakturanr. 679fe00c797786faf9478134."/>
    <n v="914.53"/>
    <s v="NOK"/>
    <n v="914.53"/>
    <s v="679fe00c797786faf9478134"/>
    <s v="-381355.76"/>
  </r>
  <r>
    <n v="500208"/>
    <n v="2025"/>
    <s v="Direkte betaling med ekstern ID TR442862663 er gjennomført og bokført."/>
    <d v="2025-02-07T00:00:00"/>
    <m/>
    <x v="78"/>
    <x v="78"/>
    <m/>
    <m/>
    <n v="20279"/>
    <s v="Riccardo Glöckner"/>
    <m/>
    <m/>
    <x v="5"/>
    <x v="5"/>
    <m/>
    <m/>
    <m/>
    <m/>
    <n v="0"/>
    <s v="Ingen avgiftsbehandling"/>
    <s v="Betaling: HOCKEY: Dommerregninger. Fakturanr. 679fadb3797786faf9477fd9."/>
    <n v="1056"/>
    <s v="NOK"/>
    <n v="1056"/>
    <s v="679fadb3797786faf9477fd9"/>
    <s v="-380299.76"/>
  </r>
  <r>
    <n v="500209"/>
    <n v="2025"/>
    <s v="Direkte betaling med ekstern ID TR442862666 er gjennomført og bokført."/>
    <d v="2025-02-07T00:00:00"/>
    <m/>
    <x v="78"/>
    <x v="78"/>
    <m/>
    <m/>
    <n v="20144"/>
    <s v="Gustav Rydmell"/>
    <m/>
    <m/>
    <x v="5"/>
    <x v="5"/>
    <m/>
    <m/>
    <m/>
    <m/>
    <n v="0"/>
    <s v="Ingen avgiftsbehandling"/>
    <s v="Betaling: HOCKEY: Svar: Har ikke fått betaling for kamper"/>
    <n v="449.7"/>
    <s v="NOK"/>
    <n v="449.7"/>
    <m/>
    <s v="-379850.06"/>
  </r>
  <r>
    <n v="500210"/>
    <n v="2025"/>
    <s v="Direkte betaling med ekstern ID TR442862665 er gjennomført og bokført."/>
    <d v="2025-02-07T00:00:00"/>
    <m/>
    <x v="78"/>
    <x v="78"/>
    <m/>
    <m/>
    <n v="20144"/>
    <s v="Gustav Rydmell"/>
    <m/>
    <m/>
    <x v="5"/>
    <x v="5"/>
    <m/>
    <m/>
    <m/>
    <m/>
    <n v="0"/>
    <s v="Ingen avgiftsbehandling"/>
    <s v="Betaling: Hockey 4230. Fakturanr. 113101036."/>
    <n v="449.7"/>
    <s v="NOK"/>
    <n v="449.7"/>
    <n v="113101036"/>
    <s v="-379400.36"/>
  </r>
  <r>
    <n v="500211"/>
    <n v="2025"/>
    <s v="Direkte betaling med ekstern ID TR442862664 er gjennomført og bokført."/>
    <d v="2025-02-07T00:00:00"/>
    <m/>
    <x v="78"/>
    <x v="78"/>
    <m/>
    <m/>
    <n v="20372"/>
    <s v="Sigbjørn Nerhus"/>
    <m/>
    <m/>
    <x v="5"/>
    <x v="5"/>
    <m/>
    <m/>
    <m/>
    <m/>
    <n v="0"/>
    <s v="Ingen avgiftsbehandling"/>
    <s v="Betaling: HOCKEY: Dommerregninger. Fakturanr. 679ffbf5797786faf9478180."/>
    <n v="1154.5"/>
    <s v="NOK"/>
    <n v="1154.5"/>
    <s v="679ffbf5797786faf9478180"/>
    <s v="-378245.86"/>
  </r>
  <r>
    <n v="500212"/>
    <n v="2025"/>
    <s v="Direkte betaling med ekstern ID TR442862660 er gjennomført og bokført."/>
    <d v="2025-02-07T00:00:00"/>
    <m/>
    <x v="78"/>
    <x v="78"/>
    <m/>
    <m/>
    <n v="20373"/>
    <s v="Ruben Jozsef Gines"/>
    <m/>
    <m/>
    <x v="5"/>
    <x v="5"/>
    <m/>
    <m/>
    <m/>
    <m/>
    <n v="0"/>
    <s v="Ingen avgiftsbehandling"/>
    <s v="Betaling: HOCKEY: Dommerregninger. Fakturanr. 679b66d8797786faf94779b9."/>
    <n v="1065.5999999999999"/>
    <s v="NOK"/>
    <n v="1065.5999999999999"/>
    <s v="679b66d8797786faf94779b9"/>
    <s v="-377180.26"/>
  </r>
  <r>
    <n v="500213"/>
    <n v="2025"/>
    <s v="Direkte betaling med ekstern ID TR442862659 er gjennomført og bokført."/>
    <d v="2025-02-07T00:00:00"/>
    <m/>
    <x v="78"/>
    <x v="78"/>
    <m/>
    <m/>
    <n v="20374"/>
    <s v="Marie Sophie Glöckner"/>
    <m/>
    <m/>
    <x v="5"/>
    <x v="5"/>
    <m/>
    <m/>
    <m/>
    <m/>
    <n v="0"/>
    <s v="Ingen avgiftsbehandling"/>
    <s v="Betaling: HOCKEY: Dommerregninger. Fakturanr. 679faac4797786faf9477fbe."/>
    <n v="1478"/>
    <s v="NOK"/>
    <n v="1478"/>
    <s v="679faac4797786faf9477fbe"/>
    <s v="-375702.26"/>
  </r>
  <r>
    <n v="500214"/>
    <n v="2025"/>
    <s v="Direkte betaling med ekstern ID TR442862658 er gjennomført og bokført."/>
    <d v="2025-02-07T00:00:00"/>
    <m/>
    <x v="78"/>
    <x v="78"/>
    <m/>
    <m/>
    <n v="20375"/>
    <s v="Herman Frydenlund"/>
    <m/>
    <m/>
    <x v="5"/>
    <x v="5"/>
    <m/>
    <m/>
    <m/>
    <m/>
    <n v="0"/>
    <s v="Ingen avgiftsbehandling"/>
    <s v="Betaling: HOCKEY: Dommerregninger. Fakturanr. 679bae42797786faf94779e4."/>
    <n v="1982"/>
    <s v="NOK"/>
    <n v="1982"/>
    <s v="679bae42797786faf94779e4"/>
    <s v="-373720.26"/>
  </r>
  <r>
    <n v="500215"/>
    <n v="2025"/>
    <s v="Direkte betaling med ekstern ID TR442862657 er gjennomført og bokført."/>
    <d v="2025-02-07T00:00:00"/>
    <m/>
    <x v="78"/>
    <x v="78"/>
    <m/>
    <m/>
    <n v="20376"/>
    <s v="henrik Aas"/>
    <m/>
    <m/>
    <x v="5"/>
    <x v="5"/>
    <m/>
    <m/>
    <m/>
    <m/>
    <n v="0"/>
    <s v="Ingen avgiftsbehandling"/>
    <s v="Betaling: HOCKEY: Dommerregninger. Fakturanr. 67a335063b402432f0e407a9."/>
    <n v="995"/>
    <s v="NOK"/>
    <n v="995"/>
    <s v="67a335063b402432f0e407a9"/>
    <s v="-372725.26"/>
  </r>
  <r>
    <n v="500216"/>
    <n v="2025"/>
    <s v="Direkte betaling med ekstern ID TR442862656 er gjennomført og bokført."/>
    <d v="2025-02-07T00:00:00"/>
    <m/>
    <x v="78"/>
    <x v="78"/>
    <m/>
    <m/>
    <n v="20377"/>
    <s v="Erik Fredriksen"/>
    <m/>
    <m/>
    <x v="5"/>
    <x v="5"/>
    <m/>
    <m/>
    <m/>
    <m/>
    <n v="0"/>
    <s v="Ingen avgiftsbehandling"/>
    <s v="Betaling: HOCKEY: Dommerregninger. Fakturanr. 67a30b533b402432f0e40780."/>
    <n v="1645.4"/>
    <s v="NOK"/>
    <n v="1645.4"/>
    <s v="67a30b533b402432f0e40780"/>
    <s v="-371079.86"/>
  </r>
  <r>
    <n v="279"/>
    <n v="2025"/>
    <s v="Faktura nummer 70439972 fra Bærum Kommune"/>
    <d v="2025-02-07T00:00:00"/>
    <d v="2025-02-24T00:00:00"/>
    <x v="78"/>
    <x v="78"/>
    <m/>
    <m/>
    <n v="20094"/>
    <s v="Bærum Kommune"/>
    <m/>
    <m/>
    <x v="1"/>
    <x v="1"/>
    <m/>
    <m/>
    <m/>
    <m/>
    <n v="0"/>
    <s v="Ingen avgiftsbehandling"/>
    <s v="Faktura nummer 70439972 fra Bærum Kommune"/>
    <n v="-350"/>
    <s v="NOK"/>
    <n v="-350"/>
    <n v="70439972"/>
    <s v="-371429.86"/>
  </r>
  <r>
    <n v="278"/>
    <n v="2025"/>
    <s v="Faktura nummer 70440032 fra Bærum Kommune. Faktura nummer 70440032 fra Bærum Kommune"/>
    <d v="2025-02-07T00:00:00"/>
    <d v="2025-02-24T00:00:00"/>
    <x v="78"/>
    <x v="78"/>
    <m/>
    <m/>
    <n v="20094"/>
    <s v="Bærum Kommune"/>
    <m/>
    <m/>
    <x v="0"/>
    <x v="0"/>
    <m/>
    <m/>
    <m/>
    <m/>
    <n v="0"/>
    <s v="Ingen avgiftsbehandling"/>
    <s v="Faktura nummer 70440032 fra Bærum Kommune. Faktura nummer 70440032 fra Bærum Kommune"/>
    <n v="-26868"/>
    <s v="NOK"/>
    <n v="-26868"/>
    <n v="70440032"/>
    <s v="-398297.86"/>
  </r>
  <r>
    <n v="284"/>
    <n v="2025"/>
    <s v="Faktura nummer 1056216635 fra Telenor Norge AS"/>
    <d v="2025-02-07T00:00:00"/>
    <d v="2025-02-28T00:00:00"/>
    <x v="78"/>
    <x v="78"/>
    <m/>
    <m/>
    <n v="20011"/>
    <s v="Telenor Norge AS"/>
    <m/>
    <m/>
    <x v="2"/>
    <x v="2"/>
    <m/>
    <m/>
    <m/>
    <m/>
    <n v="0"/>
    <s v="Ingen avgiftsbehandling"/>
    <s v="Faktura nummer 1056216635 fra Telenor Norge AS"/>
    <n v="-4975"/>
    <s v="NOK"/>
    <n v="-4975"/>
    <n v="1056216635"/>
    <s v="-403272.86"/>
  </r>
  <r>
    <n v="270"/>
    <n v="2025"/>
    <n v="1923"/>
    <d v="2025-02-07T00:00:00"/>
    <m/>
    <x v="78"/>
    <x v="78"/>
    <m/>
    <m/>
    <n v="20380"/>
    <s v="Victor Hiller"/>
    <m/>
    <m/>
    <x v="0"/>
    <x v="0"/>
    <m/>
    <m/>
    <m/>
    <m/>
    <n v="0"/>
    <s v="Ingen avgiftsbehandling"/>
    <n v="1923"/>
    <n v="4250"/>
    <s v="NOK"/>
    <n v="4250"/>
    <m/>
    <s v="-399022.86"/>
  </r>
  <r>
    <n v="272"/>
    <n v="2025"/>
    <n v="1930"/>
    <d v="2025-02-07T00:00:00"/>
    <m/>
    <x v="78"/>
    <x v="78"/>
    <m/>
    <m/>
    <n v="20371"/>
    <s v="Holmenkollstafetten 2025"/>
    <m/>
    <m/>
    <x v="0"/>
    <x v="0"/>
    <m/>
    <m/>
    <m/>
    <m/>
    <n v="0"/>
    <s v="Ingen avgiftsbehandling"/>
    <n v="1930"/>
    <n v="3900"/>
    <s v="NOK"/>
    <n v="3900"/>
    <m/>
    <s v="-395122.86"/>
  </r>
  <r>
    <n v="305"/>
    <n v="2025"/>
    <s v="HOCKEY: Dommerregninger"/>
    <d v="2025-02-08T00:00:00"/>
    <d v="2025-02-24T00:00:00"/>
    <x v="78"/>
    <x v="78"/>
    <m/>
    <m/>
    <n v="20389"/>
    <s v="Dmitrij magnussen"/>
    <m/>
    <m/>
    <x v="5"/>
    <x v="5"/>
    <m/>
    <m/>
    <m/>
    <m/>
    <n v="0"/>
    <s v="Ingen avgiftsbehandling"/>
    <s v="HOCKEY: Dommerregninger"/>
    <n v="-428"/>
    <s v="NOK"/>
    <n v="-428"/>
    <s v="67a7c2826724c5d240f3ec9b"/>
    <s v="-395550.86"/>
  </r>
  <r>
    <n v="316"/>
    <n v="2025"/>
    <s v="HOCKEY: Dommerregninger"/>
    <d v="2025-02-08T00:00:00"/>
    <d v="2025-02-24T00:00:00"/>
    <x v="78"/>
    <x v="78"/>
    <m/>
    <m/>
    <n v="20315"/>
    <s v="Nilda Victoria Gines"/>
    <m/>
    <m/>
    <x v="5"/>
    <x v="5"/>
    <m/>
    <m/>
    <m/>
    <m/>
    <n v="0"/>
    <s v="Ingen avgiftsbehandling"/>
    <s v="HOCKEY: Dommerregninger"/>
    <n v="-677"/>
    <s v="NOK"/>
    <n v="-677"/>
    <s v="67a7c00e6724c5d240f3ec92"/>
    <s v="-396227.86"/>
  </r>
  <r>
    <n v="285"/>
    <n v="2025"/>
    <s v="G2009 Dommerregning med ID 375642 / 368175 mottatt fra innsender"/>
    <d v="2025-02-09T00:00:00"/>
    <d v="2025-02-10T00:00:00"/>
    <x v="78"/>
    <x v="78"/>
    <m/>
    <m/>
    <n v="20383"/>
    <s v="Tarik Rajkovic"/>
    <m/>
    <m/>
    <x v="1"/>
    <x v="1"/>
    <m/>
    <m/>
    <m/>
    <m/>
    <n v="0"/>
    <s v="Ingen avgiftsbehandling"/>
    <s v="G2009 Dommerregning med ID 375642 / 368175 mottatt fra innsender"/>
    <n v="-824.81"/>
    <s v="NOK"/>
    <n v="-824.81"/>
    <s v="treningskamp"/>
    <s v="-397052.67"/>
  </r>
  <r>
    <n v="288"/>
    <n v="2025"/>
    <s v="G2013"/>
    <d v="2025-02-09T00:00:00"/>
    <d v="2025-02-10T00:00:00"/>
    <x v="78"/>
    <x v="78"/>
    <m/>
    <m/>
    <n v="20006"/>
    <s v="Idrettslaget Jardar"/>
    <m/>
    <m/>
    <x v="1"/>
    <x v="1"/>
    <m/>
    <m/>
    <m/>
    <m/>
    <n v="0"/>
    <s v="Ingen avgiftsbehandling"/>
    <s v="G2013"/>
    <n v="-4400"/>
    <s v="NOK"/>
    <n v="-4400"/>
    <s v="vinterserie"/>
    <s v="-401452.67"/>
  </r>
  <r>
    <n v="304"/>
    <n v="2025"/>
    <s v="HOCKEY: Dommerregninger"/>
    <d v="2025-02-09T00:00:00"/>
    <d v="2025-02-24T00:00:00"/>
    <x v="78"/>
    <x v="78"/>
    <m/>
    <m/>
    <n v="20388"/>
    <s v="arav seth"/>
    <m/>
    <m/>
    <x v="5"/>
    <x v="5"/>
    <m/>
    <m/>
    <m/>
    <m/>
    <n v="0"/>
    <s v="Ingen avgiftsbehandling"/>
    <s v="HOCKEY: Dommerregninger"/>
    <n v="-608.5"/>
    <s v="NOK"/>
    <n v="-608.5"/>
    <s v="67a8d5cf6724c5d240f3ee9b"/>
    <s v="-402061.17"/>
  </r>
  <r>
    <n v="315"/>
    <n v="2025"/>
    <s v="HOCKEY: Dommerregninger"/>
    <d v="2025-02-09T00:00:00"/>
    <d v="2025-02-24T00:00:00"/>
    <x v="78"/>
    <x v="78"/>
    <m/>
    <m/>
    <n v="20394"/>
    <s v="Ludwig Frimann Koren Lobmaier"/>
    <m/>
    <m/>
    <x v="5"/>
    <x v="5"/>
    <m/>
    <m/>
    <m/>
    <m/>
    <n v="0"/>
    <s v="Ingen avgiftsbehandling"/>
    <s v="HOCKEY: Dommerregninger"/>
    <n v="-589.79999999999995"/>
    <s v="NOK"/>
    <n v="-589.79999999999995"/>
    <s v="67aa0471e408d0736270268b"/>
    <s v="-402650.97"/>
  </r>
  <r>
    <n v="503"/>
    <n v="2025"/>
    <s v="Fwd: Utlegg dommere for Jutul Oldboys"/>
    <d v="2025-02-09T00:00:00"/>
    <d v="2025-02-09T00:00:00"/>
    <x v="78"/>
    <x v="78"/>
    <m/>
    <m/>
    <n v="20073"/>
    <s v="Roy P Hestveen"/>
    <m/>
    <m/>
    <x v="5"/>
    <x v="5"/>
    <m/>
    <m/>
    <m/>
    <m/>
    <n v="0"/>
    <s v="Ingen avgiftsbehandling"/>
    <s v="Fwd: Utlegg dommere for Jutul Oldboys"/>
    <n v="-2000"/>
    <s v="NOK"/>
    <n v="-2000"/>
    <s v="Utlegg dommer regninger for OB"/>
    <s v="-404650.97"/>
  </r>
  <r>
    <n v="500217"/>
    <n v="2025"/>
    <s v="Direkte betaling med ekstern ID TR442884485 er gjennomført og bokført."/>
    <d v="2025-02-10T00:00:00"/>
    <m/>
    <x v="78"/>
    <x v="78"/>
    <m/>
    <m/>
    <n v="20270"/>
    <s v="Olander Andreas Fossen"/>
    <m/>
    <m/>
    <x v="5"/>
    <x v="5"/>
    <m/>
    <m/>
    <m/>
    <m/>
    <n v="0"/>
    <s v="Ingen avgiftsbehandling"/>
    <s v="Betaling: HOCKEY: Klubbdommerregning fra Olander Andreas Fossen"/>
    <n v="345"/>
    <s v="NOK"/>
    <n v="345"/>
    <m/>
    <s v="-404305.97"/>
  </r>
  <r>
    <n v="500218"/>
    <n v="2025"/>
    <s v="Direkte betaling med ekstern ID TR442884486 er gjennomført og bokført."/>
    <d v="2025-02-10T00:00:00"/>
    <m/>
    <x v="78"/>
    <x v="78"/>
    <m/>
    <m/>
    <n v="20270"/>
    <s v="Olander Andreas Fossen"/>
    <m/>
    <m/>
    <x v="5"/>
    <x v="5"/>
    <m/>
    <m/>
    <m/>
    <m/>
    <n v="0"/>
    <s v="Ingen avgiftsbehandling"/>
    <s v="Betaling: HOCKEY: Klubbdommerregning fra Olander Andreas Fossen. Fakturanr. 514WFSYWH4TP5U."/>
    <n v="345"/>
    <s v="NOK"/>
    <n v="345"/>
    <s v="514WFSYWH4TP5U"/>
    <s v="-403960.97"/>
  </r>
  <r>
    <n v="500219"/>
    <n v="2025"/>
    <s v="Direkte betaling med ekstern ID TR442884488 er gjennomført og bokført."/>
    <d v="2025-02-10T00:00:00"/>
    <m/>
    <x v="78"/>
    <x v="78"/>
    <m/>
    <m/>
    <n v="20194"/>
    <s v="William Meikle"/>
    <m/>
    <m/>
    <x v="5"/>
    <x v="5"/>
    <m/>
    <m/>
    <m/>
    <m/>
    <n v="0"/>
    <s v="Ingen avgiftsbehandling"/>
    <s v="Betaling: HOCKEY: Klubbdommerregning fra William Meikle. Fakturanr. SUAJHJAMAX2TA6."/>
    <n v="345"/>
    <s v="NOK"/>
    <n v="345"/>
    <s v="SUAJHJAMAX2TA6"/>
    <s v="-403615.97"/>
  </r>
  <r>
    <n v="500220"/>
    <n v="2025"/>
    <s v="Direkte betaling med ekstern ID TR441262191 er gjennomført og bokført."/>
    <d v="2025-02-10T00:00:00"/>
    <m/>
    <x v="78"/>
    <x v="78"/>
    <m/>
    <m/>
    <n v="20125"/>
    <s v="Eureca Engros AS"/>
    <m/>
    <m/>
    <x v="5"/>
    <x v="5"/>
    <m/>
    <m/>
    <m/>
    <m/>
    <n v="0"/>
    <s v="Ingen avgiftsbehandling"/>
    <s v="Betaling: HOCKEY: Faktura 9703574 fra Eureca engros AS. Fakturanr. 9703574."/>
    <n v="7152.83"/>
    <s v="NOK"/>
    <n v="7152.83"/>
    <n v="9703574"/>
    <s v="-396463.14"/>
  </r>
  <r>
    <n v="500221"/>
    <n v="2025"/>
    <s v="Direkte betaling med ekstern ID TR440704793 er gjennomført og bokført."/>
    <d v="2025-02-10T00:00:00"/>
    <m/>
    <x v="78"/>
    <x v="78"/>
    <m/>
    <m/>
    <n v="20247"/>
    <s v="Nansen Elektro AS"/>
    <m/>
    <m/>
    <x v="4"/>
    <x v="4"/>
    <m/>
    <m/>
    <m/>
    <m/>
    <n v="0"/>
    <s v="Ingen avgiftsbehandling"/>
    <s v="Betaling: HS, styrkerom. Fakturanr. 14123."/>
    <n v="9391"/>
    <s v="NOK"/>
    <n v="9391"/>
    <n v="14123"/>
    <s v="-387072.14"/>
  </r>
  <r>
    <n v="500222"/>
    <n v="2025"/>
    <s v="Direkte betaling med ekstern ID TR442884489 er gjennomført og bokført."/>
    <d v="2025-02-10T00:00:00"/>
    <m/>
    <x v="78"/>
    <x v="78"/>
    <m/>
    <m/>
    <n v="20174"/>
    <s v="Lars Haakon Eriksson"/>
    <m/>
    <m/>
    <x v="5"/>
    <x v="5"/>
    <m/>
    <m/>
    <m/>
    <m/>
    <n v="0"/>
    <s v="Ingen avgiftsbehandling"/>
    <s v="Betaling: HOCKEY: Klubbdommerregning fra Lars Haakon Eriksson. Fakturanr. EZXMZBDVHAF81D."/>
    <n v="345"/>
    <s v="NOK"/>
    <n v="345"/>
    <s v="EZXMZBDVHAF81D"/>
    <s v="-386727.14"/>
  </r>
  <r>
    <n v="500223"/>
    <n v="2025"/>
    <s v="Direkte betaling med ekstern ID TR442884487 er gjennomført og bokført."/>
    <d v="2025-02-10T00:00:00"/>
    <m/>
    <x v="78"/>
    <x v="78"/>
    <m/>
    <m/>
    <n v="20174"/>
    <s v="Lars Haakon Eriksson"/>
    <m/>
    <m/>
    <x v="5"/>
    <x v="5"/>
    <m/>
    <m/>
    <m/>
    <m/>
    <n v="0"/>
    <s v="Ingen avgiftsbehandling"/>
    <s v="Betaling: HOCEKY: Klubbdommerregning fra Lars Haakon Eriksson. Fakturanr. BDYV2ZH6YWP3EB."/>
    <n v="345"/>
    <s v="NOK"/>
    <n v="345"/>
    <s v="BDYV2ZH6YWP3EB"/>
    <s v="-386382.14"/>
  </r>
  <r>
    <n v="500224"/>
    <n v="2025"/>
    <s v="Direkte betaling med ekstern ID TR442884484 er gjennomført og bokført."/>
    <d v="2025-02-10T00:00:00"/>
    <m/>
    <x v="78"/>
    <x v="78"/>
    <m/>
    <m/>
    <n v="20301"/>
    <s v="Daniel Åsheim Alnes"/>
    <m/>
    <m/>
    <x v="5"/>
    <x v="5"/>
    <m/>
    <m/>
    <m/>
    <m/>
    <n v="0"/>
    <s v="Ingen avgiftsbehandling"/>
    <s v="Betaling: HOCEKY: Klubbdommerregning fra Daniel Åsheim Alnes. Fakturanr. S20AC00945PNMN."/>
    <n v="345"/>
    <s v="NOK"/>
    <n v="345"/>
    <s v="S20AC00945PNMN"/>
    <s v="-386037.14"/>
  </r>
  <r>
    <n v="500225"/>
    <n v="2025"/>
    <s v="Direkte betaling med ekstern ID TR442884490 er gjennomført og bokført."/>
    <d v="2025-02-10T00:00:00"/>
    <m/>
    <x v="78"/>
    <x v="78"/>
    <m/>
    <m/>
    <n v="20248"/>
    <s v="Ardian Vahabi"/>
    <m/>
    <m/>
    <x v="5"/>
    <x v="5"/>
    <m/>
    <m/>
    <m/>
    <m/>
    <n v="0"/>
    <s v="Ingen avgiftsbehandling"/>
    <s v="Betaling: HOCKEY: Klubbdommerregning fra Ardian Vahabi"/>
    <n v="432"/>
    <s v="NOK"/>
    <n v="432"/>
    <m/>
    <s v="-385605.14"/>
  </r>
  <r>
    <n v="500226"/>
    <n v="2025"/>
    <s v="Direkte betaling med ekstern ID TR442862650 er gjennomført og bokført."/>
    <d v="2025-02-10T00:00:00"/>
    <m/>
    <x v="78"/>
    <x v="78"/>
    <m/>
    <m/>
    <n v="20035"/>
    <s v="Steadyreadygo Banaszkiewicz"/>
    <m/>
    <m/>
    <x v="4"/>
    <x v="4"/>
    <m/>
    <m/>
    <m/>
    <m/>
    <n v="0"/>
    <s v="Ingen avgiftsbehandling"/>
    <s v="Betaling: HS: RENHOLD JAN. Fakturanr. 1152."/>
    <n v="11475"/>
    <s v="NOK"/>
    <n v="11475"/>
    <n v="1152"/>
    <s v="-374130.14"/>
  </r>
  <r>
    <n v="277"/>
    <n v="2025"/>
    <s v="Tour de Bærum Faktura nummer 235601 fra Naboen Utleie Oslo AS"/>
    <d v="2025-02-10T00:00:00"/>
    <d v="2025-02-25T00:00:00"/>
    <x v="78"/>
    <x v="78"/>
    <m/>
    <m/>
    <n v="20381"/>
    <s v="Naboen Utleie Oslo AS"/>
    <m/>
    <m/>
    <x v="6"/>
    <x v="6"/>
    <m/>
    <m/>
    <m/>
    <m/>
    <n v="0"/>
    <s v="Ingen avgiftsbehandling"/>
    <s v="Tour de Bærum Faktura nummer 235601 fra Naboen Utleie Oslo AS"/>
    <n v="-3058"/>
    <s v="NOK"/>
    <n v="-3058"/>
    <n v="235601"/>
    <s v="-377188.14"/>
  </r>
  <r>
    <n v="289"/>
    <n v="2025"/>
    <s v="G2011: Utlegg"/>
    <d v="2025-02-10T00:00:00"/>
    <d v="2025-02-12T00:00:00"/>
    <x v="78"/>
    <x v="78"/>
    <m/>
    <m/>
    <n v="20214"/>
    <s v="Silje Øvergaard-Olsen"/>
    <m/>
    <m/>
    <x v="1"/>
    <x v="1"/>
    <m/>
    <m/>
    <m/>
    <m/>
    <n v="0"/>
    <s v="Ingen avgiftsbehandling"/>
    <s v="G2011: Utlegg"/>
    <n v="-348"/>
    <s v="NOK"/>
    <n v="-348"/>
    <s v="utlegg utstyr"/>
    <s v="-377536.14"/>
  </r>
  <r>
    <n v="287"/>
    <n v="2025"/>
    <s v="HOCKEY: Videresend: Utleggsskjema"/>
    <d v="2025-02-10T00:00:00"/>
    <d v="2025-02-12T00:00:00"/>
    <x v="78"/>
    <x v="78"/>
    <m/>
    <m/>
    <n v="20384"/>
    <s v="Mikael Fredrik Johansson"/>
    <m/>
    <m/>
    <x v="5"/>
    <x v="5"/>
    <m/>
    <m/>
    <m/>
    <m/>
    <n v="0"/>
    <s v="Ingen avgiftsbehandling"/>
    <s v="HOCKEY: Videresend: Utleggsskjema"/>
    <n v="-1462"/>
    <s v="NOK"/>
    <n v="-1462"/>
    <m/>
    <s v="-378998.14"/>
  </r>
  <r>
    <n v="286"/>
    <n v="2025"/>
    <s v="HOCKEY: Videresend: Dommer utstyr"/>
    <d v="2025-02-10T00:00:00"/>
    <d v="2025-02-12T00:00:00"/>
    <x v="78"/>
    <x v="78"/>
    <m/>
    <m/>
    <n v="20361"/>
    <s v="Nikolas Roland Kvanli"/>
    <m/>
    <m/>
    <x v="5"/>
    <x v="5"/>
    <m/>
    <m/>
    <m/>
    <m/>
    <n v="0"/>
    <s v="Ingen avgiftsbehandling"/>
    <s v="HOCKEY: Videresend: Dommer utstyr"/>
    <n v="-2847"/>
    <s v="NOK"/>
    <n v="-2847"/>
    <m/>
    <s v="-381845.14"/>
  </r>
  <r>
    <n v="307"/>
    <n v="2025"/>
    <s v="HOCKEY: Dommerregninger"/>
    <d v="2025-02-10T00:00:00"/>
    <d v="2025-02-24T00:00:00"/>
    <x v="78"/>
    <x v="78"/>
    <m/>
    <m/>
    <n v="20390"/>
    <s v="Felix Frimann Koren Lobmaier"/>
    <m/>
    <m/>
    <x v="5"/>
    <x v="5"/>
    <m/>
    <m/>
    <m/>
    <m/>
    <n v="0"/>
    <s v="Ingen avgiftsbehandling"/>
    <s v="HOCKEY: Dommerregninger"/>
    <n v="-591.5"/>
    <s v="NOK"/>
    <n v="-591.5"/>
    <s v="67a9c120e408d073627025e2"/>
    <s v="-382436.64"/>
  </r>
  <r>
    <n v="326"/>
    <n v="2025"/>
    <s v="FOTBALL: Bestilt nye sko til dømming"/>
    <d v="2025-02-10T00:00:00"/>
    <d v="2025-02-24T00:00:00"/>
    <x v="78"/>
    <x v="78"/>
    <m/>
    <m/>
    <n v="20034"/>
    <s v="Robin Grim Jensen"/>
    <m/>
    <m/>
    <x v="1"/>
    <x v="1"/>
    <m/>
    <m/>
    <m/>
    <m/>
    <n v="0"/>
    <s v="Ingen avgiftsbehandling"/>
    <s v="FOTBALL: Bestilt nye sko til dømming"/>
    <n v="-2199"/>
    <s v="NOK"/>
    <n v="-2199"/>
    <m/>
    <s v="-384635.64"/>
  </r>
  <r>
    <n v="593"/>
    <n v="2025"/>
    <n v="1937"/>
    <d v="2025-02-10T00:00:00"/>
    <m/>
    <x v="78"/>
    <x v="78"/>
    <m/>
    <m/>
    <n v="20383"/>
    <s v="Tarik Rajkovic"/>
    <m/>
    <m/>
    <x v="0"/>
    <x v="0"/>
    <m/>
    <m/>
    <m/>
    <m/>
    <n v="0"/>
    <s v="Ingen avgiftsbehandling"/>
    <n v="1937"/>
    <n v="824.81"/>
    <s v="NOK"/>
    <n v="824.81"/>
    <m/>
    <s v="-383810.83"/>
  </r>
  <r>
    <n v="500227"/>
    <n v="2025"/>
    <s v="Direkte betaling med ekstern ID TR440704796 er gjennomført og bokført."/>
    <d v="2025-02-11T00:00:00"/>
    <m/>
    <x v="78"/>
    <x v="78"/>
    <m/>
    <m/>
    <n v="20188"/>
    <s v="Coca-cola Europacific Partners Norge AS"/>
    <m/>
    <m/>
    <x v="5"/>
    <x v="5"/>
    <m/>
    <m/>
    <m/>
    <m/>
    <n v="0"/>
    <s v="Ingen avgiftsbehandling"/>
    <s v="Betaling: HOCKEY: CCEP Norway Invoice_9204497844. Fakturanr. 9204497844."/>
    <n v="1382.25"/>
    <s v="NOK"/>
    <n v="1382.25"/>
    <n v="9204497844"/>
    <s v="-382428.58"/>
  </r>
  <r>
    <n v="276"/>
    <n v="2025"/>
    <s v="HOCKEY: CCEP Norway Invoice_9204517284"/>
    <d v="2025-02-11T00:00:00"/>
    <d v="2025-02-26T00:00:00"/>
    <x v="78"/>
    <x v="78"/>
    <m/>
    <m/>
    <n v="20188"/>
    <s v="Coca-cola Europacific Partners Norge AS"/>
    <m/>
    <m/>
    <x v="5"/>
    <x v="5"/>
    <m/>
    <m/>
    <m/>
    <m/>
    <n v="0"/>
    <s v="Ingen avgiftsbehandling"/>
    <s v="HOCKEY: CCEP Norway Invoice_9204517284"/>
    <n v="-3261.07"/>
    <s v="NOK"/>
    <n v="-3261.07"/>
    <n v="9204517284"/>
    <s v="-385689.65"/>
  </r>
  <r>
    <n v="579"/>
    <n v="2025"/>
    <n v="1875"/>
    <d v="2025-02-11T00:00:00"/>
    <m/>
    <x v="78"/>
    <x v="78"/>
    <m/>
    <m/>
    <n v="20214"/>
    <s v="Silje Øvergaard-Olsen"/>
    <m/>
    <m/>
    <x v="0"/>
    <x v="0"/>
    <m/>
    <m/>
    <m/>
    <m/>
    <n v="0"/>
    <s v="Ingen avgiftsbehandling"/>
    <n v="1875"/>
    <n v="348"/>
    <s v="NOK"/>
    <n v="348"/>
    <m/>
    <s v="-385341.65"/>
  </r>
  <r>
    <n v="584"/>
    <n v="2025"/>
    <n v="1883"/>
    <d v="2025-02-11T00:00:00"/>
    <m/>
    <x v="78"/>
    <x v="78"/>
    <m/>
    <m/>
    <n v="20006"/>
    <s v="Idrettslaget Jardar"/>
    <m/>
    <m/>
    <x v="0"/>
    <x v="0"/>
    <m/>
    <m/>
    <m/>
    <m/>
    <n v="0"/>
    <s v="Ingen avgiftsbehandling"/>
    <n v="1883"/>
    <n v="4400"/>
    <s v="NOK"/>
    <n v="4400"/>
    <m/>
    <s v="-380941.65"/>
  </r>
  <r>
    <n v="500228"/>
    <n v="2025"/>
    <s v="Direkte betaling med ekstern ID TR440704798 er gjennomført og bokført."/>
    <d v="2025-02-12T00:00:00"/>
    <m/>
    <x v="78"/>
    <x v="78"/>
    <m/>
    <m/>
    <n v="20060"/>
    <s v="NFF Oslo"/>
    <m/>
    <m/>
    <x v="1"/>
    <x v="1"/>
    <m/>
    <m/>
    <m/>
    <m/>
    <n v="0"/>
    <s v="Ingen avgiftsbehandling"/>
    <s v="Betaling: Faktura nummer 017906 fra NFF Oslo. Fakturanr. 017906."/>
    <n v="1250"/>
    <s v="NOK"/>
    <n v="1250"/>
    <n v="17906"/>
    <s v="-379691.65"/>
  </r>
  <r>
    <n v="275"/>
    <n v="2025"/>
    <s v="HOCKEY: KAFETERIA"/>
    <d v="2025-02-12T00:00:00"/>
    <d v="2025-03-14T00:00:00"/>
    <x v="78"/>
    <x v="78"/>
    <m/>
    <m/>
    <n v="20110"/>
    <s v="Xxl Sport &amp; Villmark AS"/>
    <m/>
    <m/>
    <x v="5"/>
    <x v="5"/>
    <m/>
    <m/>
    <m/>
    <m/>
    <n v="0"/>
    <s v="Ingen avgiftsbehandling"/>
    <s v="HOCKEY: KAFETERIA"/>
    <n v="-23100"/>
    <s v="NOK"/>
    <n v="-23100"/>
    <s v="CINV-93866488"/>
    <s v="-402791.65"/>
  </r>
  <r>
    <n v="291"/>
    <n v="2025"/>
    <s v="Faktura nummer 018074 fra NFF Oslo"/>
    <d v="2025-02-12T00:00:00"/>
    <d v="2025-02-26T00:00:00"/>
    <x v="78"/>
    <x v="78"/>
    <m/>
    <m/>
    <n v="20060"/>
    <s v="NFF Oslo"/>
    <m/>
    <m/>
    <x v="1"/>
    <x v="1"/>
    <m/>
    <m/>
    <m/>
    <m/>
    <n v="0"/>
    <s v="Ingen avgiftsbehandling"/>
    <s v="Faktura nummer 018074 fra NFF Oslo"/>
    <n v="-21250"/>
    <s v="NOK"/>
    <n v="-21250"/>
    <n v="18074"/>
    <s v="-424041.65"/>
  </r>
  <r>
    <n v="293"/>
    <n v="2025"/>
    <s v="Utlegg høst 2024 og tidlig vinter 2025.pdf"/>
    <d v="2025-02-12T00:00:00"/>
    <d v="2025-02-13T00:00:00"/>
    <x v="78"/>
    <x v="78"/>
    <m/>
    <m/>
    <n v="20386"/>
    <s v="Thomas Dahlsrud"/>
    <m/>
    <m/>
    <x v="6"/>
    <x v="6"/>
    <m/>
    <m/>
    <m/>
    <m/>
    <n v="0"/>
    <s v="Ingen avgiftsbehandling"/>
    <s v="Utlegg høst 2024 og tidlig vinter 2025.pdf"/>
    <n v="-2860"/>
    <s v="NOK"/>
    <n v="-2860"/>
    <m/>
    <s v="-426901.65"/>
  </r>
  <r>
    <n v="306"/>
    <n v="2025"/>
    <s v="HOCKEY: Dommerregninger"/>
    <d v="2025-02-12T00:00:00"/>
    <d v="2025-02-24T00:00:00"/>
    <x v="78"/>
    <x v="78"/>
    <m/>
    <m/>
    <n v="20389"/>
    <s v="Dmitrij magnussen"/>
    <m/>
    <m/>
    <x v="5"/>
    <x v="5"/>
    <m/>
    <m/>
    <m/>
    <m/>
    <n v="0"/>
    <s v="Ingen avgiftsbehandling"/>
    <s v="HOCKEY: Dommerregninger"/>
    <n v="-699.3"/>
    <s v="NOK"/>
    <n v="-699.3"/>
    <s v="67a9b139e408d073627025b3"/>
    <s v="-427600.95"/>
  </r>
  <r>
    <n v="500229"/>
    <n v="2025"/>
    <s v="Direkte betaling med ekstern ID TR444538395 er gjennomført og bokført."/>
    <d v="2025-02-13T00:00:00"/>
    <m/>
    <x v="78"/>
    <x v="78"/>
    <m/>
    <m/>
    <n v="20361"/>
    <s v="Nikolas Roland Kvanli"/>
    <m/>
    <m/>
    <x v="5"/>
    <x v="5"/>
    <m/>
    <m/>
    <m/>
    <m/>
    <n v="0"/>
    <s v="Ingen avgiftsbehandling"/>
    <s v="Betaling: HOCKEY: Videresend: Dommer utstyr"/>
    <n v="2847"/>
    <s v="NOK"/>
    <n v="2847"/>
    <m/>
    <s v="-424753.95"/>
  </r>
  <r>
    <n v="500230"/>
    <n v="2025"/>
    <s v="Direkte betaling med ekstern ID TR444538394 er gjennomført og bokført."/>
    <d v="2025-02-13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362 fra AS Bærum Ishall. Fakturanr. 6362."/>
    <n v="114812.5"/>
    <s v="NOK"/>
    <n v="114812.5"/>
    <n v="6362"/>
    <s v="-309941.45"/>
  </r>
  <r>
    <n v="500231"/>
    <n v="2025"/>
    <s v="Direkte betaling med ekstern ID TR444545018 er gjennomført og bokført."/>
    <d v="2025-02-13T00:00:00"/>
    <m/>
    <x v="78"/>
    <x v="78"/>
    <m/>
    <m/>
    <n v="20270"/>
    <s v="Olander Andreas Fossen"/>
    <m/>
    <m/>
    <x v="5"/>
    <x v="5"/>
    <m/>
    <m/>
    <m/>
    <m/>
    <n v="0"/>
    <s v="Ingen avgiftsbehandling"/>
    <s v="Betaling: VS: Dommerregning. Fakturanr. ID: QP0R2Q879P6CMF."/>
    <n v="345"/>
    <s v="NOK"/>
    <n v="345"/>
    <s v="ID: QP0R2Q879P6CMF"/>
    <s v="-309596.45"/>
  </r>
  <r>
    <n v="500232"/>
    <n v="2025"/>
    <s v="Direkte betaling med ekstern ID TR441262193 er gjennomført og bokført."/>
    <d v="2025-02-13T00:00:00"/>
    <m/>
    <x v="78"/>
    <x v="78"/>
    <m/>
    <m/>
    <n v="20060"/>
    <s v="NFF Oslo"/>
    <m/>
    <m/>
    <x v="1"/>
    <x v="1"/>
    <m/>
    <m/>
    <m/>
    <m/>
    <n v="0"/>
    <s v="Ingen avgiftsbehandling"/>
    <s v="Betaling: Faktura nummer 017942 fra NFF Oslo. Fakturanr. 017942."/>
    <n v="6750"/>
    <s v="NOK"/>
    <n v="6750"/>
    <n v="17942"/>
    <s v="-302846.45"/>
  </r>
  <r>
    <n v="500233"/>
    <n v="2025"/>
    <s v="Direkte betaling med ekstern ID TR441280293 er gjennomført og bokført."/>
    <d v="2025-02-13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353 fra AS Bærum Ishall. Fakturanr. 6353."/>
    <n v="3000"/>
    <s v="NOK"/>
    <n v="3000"/>
    <n v="6353"/>
    <s v="-299846.45"/>
  </r>
  <r>
    <n v="500234"/>
    <n v="2025"/>
    <s v="Direkte betaling med ekstern ID TR444538404 er gjennomført og bokført."/>
    <d v="2025-02-13T00:00:00"/>
    <m/>
    <x v="78"/>
    <x v="78"/>
    <m/>
    <m/>
    <n v="20382"/>
    <s v="Buypass Payment AS"/>
    <m/>
    <m/>
    <x v="6"/>
    <x v="6"/>
    <m/>
    <m/>
    <m/>
    <m/>
    <n v="0"/>
    <s v="Ingen avgiftsbehandling"/>
    <s v="Betaling: SKI: Fakturapåminnelse for deltagelse på Obos Oslo Skifestival - iSonen. Fakturanr. 33637."/>
    <n v="390"/>
    <s v="NOK"/>
    <n v="390"/>
    <n v="33637"/>
    <s v="-299456.45"/>
  </r>
  <r>
    <n v="500235"/>
    <n v="2025"/>
    <s v="Direkte betaling med ekstern ID TR444538393 er gjennomført og bokført."/>
    <d v="2025-02-13T00:00:00"/>
    <m/>
    <x v="78"/>
    <x v="78"/>
    <m/>
    <m/>
    <n v="20005"/>
    <s v="Norges Ishockeyforbund"/>
    <m/>
    <m/>
    <x v="5"/>
    <x v="5"/>
    <m/>
    <m/>
    <m/>
    <m/>
    <n v="0"/>
    <s v="Ingen avgiftsbehandling"/>
    <s v="Betaling: Faktura nummer 007729 fra Norges Ishockeyforbund. Fakturanr. 007729."/>
    <n v="21800"/>
    <s v="NOK"/>
    <n v="21800"/>
    <n v="7729"/>
    <s v="-277656.45"/>
  </r>
  <r>
    <n v="500236"/>
    <n v="2025"/>
    <s v="Direkte betaling med ekstern ID TR444538396 er gjennomført og bokført."/>
    <d v="2025-02-13T00:00:00"/>
    <m/>
    <x v="78"/>
    <x v="78"/>
    <m/>
    <m/>
    <n v="20384"/>
    <s v="Mikael Fredrik Johansson"/>
    <m/>
    <m/>
    <x v="5"/>
    <x v="5"/>
    <m/>
    <m/>
    <m/>
    <m/>
    <n v="0"/>
    <s v="Ingen avgiftsbehandling"/>
    <s v="Betaling: HOCKEY: Videresend: Utleggsskjema"/>
    <n v="1462"/>
    <s v="NOK"/>
    <n v="1462"/>
    <m/>
    <s v="-276194.45"/>
  </r>
  <r>
    <n v="302"/>
    <n v="2025"/>
    <s v="Faktura nummer 122188 fra SVE Profilgaver AS"/>
    <d v="2025-02-13T00:00:00"/>
    <d v="2025-03-05T00:00:00"/>
    <x v="78"/>
    <x v="78"/>
    <m/>
    <m/>
    <n v="20385"/>
    <s v="SVE Profilgaver AS"/>
    <m/>
    <m/>
    <x v="8"/>
    <x v="8"/>
    <m/>
    <m/>
    <m/>
    <m/>
    <n v="0"/>
    <s v="Ingen avgiftsbehandling"/>
    <s v="Faktura nummer 122188 fra SVE Profilgaver AS"/>
    <n v="-9673.8799999999992"/>
    <s v="NOK"/>
    <n v="-9673.8799999999992"/>
    <n v="122188"/>
    <s v="-285868.33"/>
  </r>
  <r>
    <n v="500237"/>
    <n v="2025"/>
    <s v="Direkte betaling med ekstern ID TR444655025 er gjennomført og bokført."/>
    <d v="2025-02-13T00:00:00"/>
    <m/>
    <x v="78"/>
    <x v="78"/>
    <m/>
    <m/>
    <n v="20386"/>
    <s v="Thomas Dahlsrud"/>
    <m/>
    <m/>
    <x v="6"/>
    <x v="6"/>
    <m/>
    <m/>
    <m/>
    <m/>
    <n v="0"/>
    <s v="Ingen avgiftsbehandling"/>
    <s v="Betaling: Utlegg høst 2024 og tidlig vinter 2025.pdf"/>
    <n v="2860"/>
    <s v="NOK"/>
    <n v="2860"/>
    <m/>
    <s v="-283008.33"/>
  </r>
  <r>
    <n v="318"/>
    <n v="2025"/>
    <s v="Fwd: Klubbdommerregning fra Oscar Willy Danielsen"/>
    <d v="2025-02-13T00:00:00"/>
    <d v="2025-02-20T00:00:00"/>
    <x v="78"/>
    <x v="78"/>
    <m/>
    <m/>
    <n v="20285"/>
    <s v="Oscar Willy Danielsen"/>
    <m/>
    <m/>
    <x v="5"/>
    <x v="5"/>
    <m/>
    <m/>
    <m/>
    <m/>
    <n v="0"/>
    <s v="Ingen avgiftsbehandling"/>
    <s v="Fwd: Klubbdommerregning fra Oscar Willy Danielsen"/>
    <n v="-517.5"/>
    <s v="NOK"/>
    <n v="-517.5"/>
    <s v="QVUDZOUUBBU2E7"/>
    <s v="-283525.83"/>
  </r>
  <r>
    <n v="321"/>
    <n v="2025"/>
    <s v="Fwd: Klubbdommerregning fra Jesper  Valen Iversen"/>
    <d v="2025-02-13T00:00:00"/>
    <d v="2025-02-20T00:00:00"/>
    <x v="78"/>
    <x v="78"/>
    <m/>
    <m/>
    <n v="20300"/>
    <s v="Jesper Valen Iversen"/>
    <m/>
    <m/>
    <x v="5"/>
    <x v="5"/>
    <m/>
    <m/>
    <m/>
    <m/>
    <n v="0"/>
    <s v="Ingen avgiftsbehandling"/>
    <s v="Fwd: Klubbdommerregning fra Jesper  Valen Iversen"/>
    <n v="-517.5"/>
    <s v="NOK"/>
    <n v="-517.5"/>
    <m/>
    <s v="-284043.33"/>
  </r>
  <r>
    <n v="500238"/>
    <n v="2025"/>
    <s v="Direkte betaling med ekstern ID TR441280292 er gjennomført og bokført."/>
    <d v="2025-02-14T00:00:00"/>
    <m/>
    <x v="78"/>
    <x v="78"/>
    <m/>
    <m/>
    <n v="20001"/>
    <s v="B&amp;g Regnskap AS"/>
    <m/>
    <m/>
    <x v="4"/>
    <x v="4"/>
    <m/>
    <m/>
    <m/>
    <m/>
    <n v="0"/>
    <s v="Ingen avgiftsbehandling"/>
    <s v="Betaling: Faktura nummer 103050 fra B&amp;g Regnskap AS. Fakturanr. 103050."/>
    <n v="47015.63"/>
    <s v="NOK"/>
    <n v="47015.63"/>
    <n v="103050"/>
    <s v="-237027.70"/>
  </r>
  <r>
    <n v="297"/>
    <n v="2025"/>
    <s v="Faktura nummer 11365001700 fra Sport Holding Retail AS - avd Bekkestua"/>
    <d v="2025-02-14T00:00:00"/>
    <d v="2025-03-16T00:00:00"/>
    <x v="78"/>
    <x v="78"/>
    <m/>
    <m/>
    <n v="20059"/>
    <s v="Sport Holding Retail AS - avd Bekkestua"/>
    <m/>
    <m/>
    <x v="1"/>
    <x v="1"/>
    <m/>
    <m/>
    <m/>
    <m/>
    <n v="0"/>
    <s v="Ingen avgiftsbehandling"/>
    <s v="Faktura nummer 11365001700 fra Sport Holding Retail AS - avd Bekkestua"/>
    <n v="-1479"/>
    <s v="NOK"/>
    <n v="-1479"/>
    <n v="11365001700"/>
    <s v="-238506.70"/>
  </r>
  <r>
    <n v="301"/>
    <n v="2025"/>
    <s v="HOCKEY: Faktura 9705154 fra Eureca engros AS"/>
    <d v="2025-02-14T00:00:00"/>
    <d v="2025-02-24T00:00:00"/>
    <x v="78"/>
    <x v="78"/>
    <m/>
    <m/>
    <n v="20125"/>
    <s v="Eureca Engros AS"/>
    <m/>
    <m/>
    <x v="5"/>
    <x v="5"/>
    <m/>
    <m/>
    <m/>
    <m/>
    <n v="0"/>
    <s v="Ingen avgiftsbehandling"/>
    <s v="HOCKEY: Faktura 9705154 fra Eureca engros AS"/>
    <n v="-8808.24"/>
    <s v="NOK"/>
    <n v="-8808.24"/>
    <n v="9705154"/>
    <s v="-247314.94"/>
  </r>
  <r>
    <n v="298"/>
    <n v="2025"/>
    <s v="Faktura nummer 018151 fra NFF Oslo"/>
    <d v="2025-02-14T00:00:00"/>
    <d v="2025-02-28T00:00:00"/>
    <x v="78"/>
    <x v="78"/>
    <m/>
    <m/>
    <n v="20060"/>
    <s v="NFF Oslo"/>
    <m/>
    <m/>
    <x v="1"/>
    <x v="1"/>
    <m/>
    <m/>
    <m/>
    <m/>
    <n v="0"/>
    <s v="Ingen avgiftsbehandling"/>
    <s v="Faktura nummer 018151 fra NFF Oslo"/>
    <n v="-4800"/>
    <s v="NOK"/>
    <n v="-4800"/>
    <n v="18151"/>
    <s v="-252114.94"/>
  </r>
  <r>
    <n v="299"/>
    <n v="2025"/>
    <s v="Faktura nummer 018199 fra NFF Oslo"/>
    <d v="2025-02-14T00:00:00"/>
    <d v="2025-02-28T00:00:00"/>
    <x v="78"/>
    <x v="78"/>
    <m/>
    <m/>
    <n v="20060"/>
    <s v="NFF Oslo"/>
    <m/>
    <m/>
    <x v="1"/>
    <x v="1"/>
    <m/>
    <m/>
    <m/>
    <m/>
    <n v="0"/>
    <s v="Ingen avgiftsbehandling"/>
    <s v="Faktura nummer 018199 fra NFF Oslo"/>
    <n v="-7200"/>
    <s v="NOK"/>
    <n v="-7200"/>
    <n v="18199"/>
    <s v="-259314.94"/>
  </r>
  <r>
    <n v="310"/>
    <n v="2025"/>
    <s v="Faktura nummer 2307249 fra Tripletex AS"/>
    <d v="2025-02-14T00:00:00"/>
    <d v="2025-03-01T00:00:00"/>
    <x v="78"/>
    <x v="78"/>
    <m/>
    <m/>
    <n v="20097"/>
    <s v="Tripletex AS"/>
    <m/>
    <m/>
    <x v="4"/>
    <x v="4"/>
    <m/>
    <m/>
    <m/>
    <m/>
    <n v="0"/>
    <s v="Ingen avgiftsbehandling"/>
    <s v="Faktura nummer 2307249 fra Tripletex AS"/>
    <n v="-8147.5"/>
    <s v="NOK"/>
    <n v="-8147.5"/>
    <n v="2307249"/>
    <s v="-267462.44"/>
  </r>
  <r>
    <n v="590"/>
    <n v="2025"/>
    <n v="1933"/>
    <d v="2025-02-14T00:00:00"/>
    <m/>
    <x v="78"/>
    <x v="78"/>
    <m/>
    <m/>
    <n v="20393"/>
    <s v="Alf Christian Broeng"/>
    <m/>
    <m/>
    <x v="0"/>
    <x v="0"/>
    <m/>
    <m/>
    <m/>
    <m/>
    <n v="0"/>
    <s v="Ingen avgiftsbehandling"/>
    <n v="1933"/>
    <n v="1881.6"/>
    <s v="NOK"/>
    <n v="1881.6"/>
    <m/>
    <s v="-265580.84"/>
  </r>
  <r>
    <n v="325"/>
    <n v="2025"/>
    <s v="Hockey 2009: utlegg frukt"/>
    <d v="2025-02-15T00:00:00"/>
    <d v="2025-02-24T00:00:00"/>
    <x v="78"/>
    <x v="78"/>
    <m/>
    <m/>
    <n v="20323"/>
    <s v="Ina Schrøder Fagerli"/>
    <m/>
    <m/>
    <x v="5"/>
    <x v="5"/>
    <m/>
    <m/>
    <m/>
    <m/>
    <n v="0"/>
    <s v="Ingen avgiftsbehandling"/>
    <s v="Hockey 2009: utlegg frukt"/>
    <n v="-137"/>
    <s v="NOK"/>
    <n v="-137"/>
    <m/>
    <s v="-265717.84"/>
  </r>
  <r>
    <n v="328"/>
    <n v="2025"/>
    <s v="HOCKEY: Dommerregninger"/>
    <d v="2025-02-15T00:00:00"/>
    <d v="2025-02-24T00:00:00"/>
    <x v="78"/>
    <x v="78"/>
    <m/>
    <m/>
    <n v="20358"/>
    <s v="Daniel Hanlon Corneliussen"/>
    <m/>
    <m/>
    <x v="5"/>
    <x v="5"/>
    <m/>
    <m/>
    <m/>
    <m/>
    <n v="0"/>
    <s v="Ingen avgiftsbehandling"/>
    <s v="HOCKEY: Dommerregninger"/>
    <n v="-2005.2"/>
    <s v="NOK"/>
    <n v="-2005.2"/>
    <m/>
    <s v="-267723.04"/>
  </r>
  <r>
    <n v="295"/>
    <n v="2025"/>
    <s v="Faktura nummer 14218 fra Baker Tilly Grimsrud &amp; Co."/>
    <d v="2025-02-16T00:00:00"/>
    <d v="2025-03-02T00:00:00"/>
    <x v="78"/>
    <x v="78"/>
    <m/>
    <m/>
    <n v="20137"/>
    <s v="Baker Tilly Grimsrud &amp; Co."/>
    <m/>
    <m/>
    <x v="4"/>
    <x v="4"/>
    <m/>
    <m/>
    <m/>
    <m/>
    <n v="0"/>
    <s v="Ingen avgiftsbehandling"/>
    <s v="Faktura nummer 14218 fra Baker Tilly Grimsrud &amp; Co."/>
    <n v="-37500"/>
    <s v="NOK"/>
    <n v="-37500"/>
    <n v="14218"/>
    <s v="-305223.04"/>
  </r>
  <r>
    <n v="319"/>
    <n v="2025"/>
    <s v="HOCKEY: Klubbdommerregning fra Ardian Vahabi"/>
    <d v="2025-02-16T00:00:00"/>
    <d v="2025-02-23T00:00:00"/>
    <x v="78"/>
    <x v="78"/>
    <m/>
    <m/>
    <n v="20248"/>
    <s v="Ardian Vahabi"/>
    <m/>
    <m/>
    <x v="5"/>
    <x v="5"/>
    <m/>
    <m/>
    <m/>
    <m/>
    <n v="0"/>
    <s v="Ingen avgiftsbehandling"/>
    <s v="HOCKEY: Klubbdommerregning fra Ardian Vahabi"/>
    <n v="-345"/>
    <s v="NOK"/>
    <n v="-345"/>
    <s v="ZKZ4N4DTKAK55E"/>
    <s v="-305568.04"/>
  </r>
  <r>
    <n v="320"/>
    <n v="2025"/>
    <s v="HOCKEY: Klubbdommerregning fra Daniel Åsheim Alnes"/>
    <d v="2025-02-16T00:00:00"/>
    <d v="2025-02-23T00:00:00"/>
    <x v="78"/>
    <x v="78"/>
    <m/>
    <m/>
    <n v="20301"/>
    <s v="Daniel Åsheim Alnes"/>
    <m/>
    <m/>
    <x v="5"/>
    <x v="5"/>
    <m/>
    <m/>
    <m/>
    <m/>
    <n v="0"/>
    <s v="Ingen avgiftsbehandling"/>
    <s v="HOCKEY: Klubbdommerregning fra Daniel Åsheim Alnes"/>
    <n v="-345"/>
    <s v="NOK"/>
    <n v="-345"/>
    <m/>
    <s v="-305913.04"/>
  </r>
  <r>
    <n v="311"/>
    <n v="2025"/>
    <s v="Refusjon medl kont dobbelt betalt Lasse Knudsen"/>
    <d v="2025-02-17T00:00:00"/>
    <d v="2025-02-24T00:00:00"/>
    <x v="78"/>
    <x v="78"/>
    <m/>
    <m/>
    <n v="20392"/>
    <s v="Lars Knudsen"/>
    <m/>
    <m/>
    <x v="4"/>
    <x v="4"/>
    <m/>
    <m/>
    <m/>
    <m/>
    <n v="0"/>
    <s v="Ingen avgiftsbehandling"/>
    <s v="Refusjon medl kont dobbelt betalt Lasse Knudsen"/>
    <n v="-310"/>
    <s v="NOK"/>
    <n v="-310"/>
    <m/>
    <s v="-306223.04"/>
  </r>
  <r>
    <n v="322"/>
    <n v="2025"/>
    <s v="Hougen"/>
    <d v="2025-02-17T00:00:00"/>
    <d v="2025-02-24T00:00:00"/>
    <x v="78"/>
    <x v="78"/>
    <m/>
    <m/>
    <n v="20396"/>
    <s v="Johan Peter Hougen"/>
    <m/>
    <m/>
    <x v="5"/>
    <x v="5"/>
    <m/>
    <m/>
    <m/>
    <m/>
    <n v="0"/>
    <s v="Ingen avgiftsbehandling"/>
    <s v="Hougen"/>
    <n v="-2000"/>
    <s v="NOK"/>
    <n v="-2000"/>
    <m/>
    <s v="-308223.04"/>
  </r>
  <r>
    <n v="500239"/>
    <n v="2025"/>
    <s v="Direkte betaling med ekstern ID TR441280294 er gjennomført og bokført."/>
    <d v="2025-02-17T00:00:00"/>
    <m/>
    <x v="78"/>
    <x v="78"/>
    <m/>
    <m/>
    <n v="20033"/>
    <s v="Norgesgruppen ASA"/>
    <m/>
    <m/>
    <x v="5"/>
    <x v="5"/>
    <m/>
    <m/>
    <m/>
    <m/>
    <n v="0"/>
    <s v="Ingen avgiftsbehandling"/>
    <s v="Betaling: HOCKEY: Regning 01459054. Fakturanr. 01459054."/>
    <n v="6676.05"/>
    <s v="NOK"/>
    <n v="6676.05"/>
    <n v="1459054"/>
    <s v="-301546.99"/>
  </r>
  <r>
    <n v="500240"/>
    <n v="2025"/>
    <s v="Direkte betaling med ekstern ID TR441280295 er gjennomført og bokført."/>
    <d v="2025-02-17T00:00:00"/>
    <m/>
    <x v="78"/>
    <x v="78"/>
    <m/>
    <m/>
    <n v="20033"/>
    <s v="Norgesgruppen ASA"/>
    <m/>
    <m/>
    <x v="1"/>
    <x v="1"/>
    <m/>
    <m/>
    <m/>
    <m/>
    <n v="0"/>
    <s v="Ingen avgiftsbehandling"/>
    <s v="Betaling: FOTBALL: Regning 01457535. Fakturanr. 01457535."/>
    <n v="182.43"/>
    <s v="NOK"/>
    <n v="182.43"/>
    <n v="1457535"/>
    <s v="-301364.56"/>
  </r>
  <r>
    <n v="500241"/>
    <n v="2025"/>
    <s v="Direkte betaling med ekstern ID TR441280296 er gjennomført og bokført."/>
    <d v="2025-02-17T00:00:00"/>
    <m/>
    <x v="78"/>
    <x v="78"/>
    <m/>
    <m/>
    <n v="20033"/>
    <s v="Norgesgruppen ASA"/>
    <m/>
    <m/>
    <x v="8"/>
    <x v="8"/>
    <m/>
    <m/>
    <m/>
    <m/>
    <n v="0"/>
    <s v="Ingen avgiftsbehandling"/>
    <s v="Betaling: AKADEMI: Regning 01460054. Fakturanr. 01460054."/>
    <n v="307.32"/>
    <s v="NOK"/>
    <n v="307.32"/>
    <n v="1460054"/>
    <s v="-301057.24"/>
  </r>
  <r>
    <n v="500242"/>
    <n v="2025"/>
    <s v="Direkte betaling med ekstern ID TR442884491 er gjennomført og bokført."/>
    <d v="2025-02-17T00:00:00"/>
    <m/>
    <x v="78"/>
    <x v="78"/>
    <m/>
    <m/>
    <n v="20004"/>
    <s v="Talkmore AS"/>
    <m/>
    <m/>
    <x v="5"/>
    <x v="5"/>
    <m/>
    <m/>
    <m/>
    <m/>
    <n v="0"/>
    <s v="Ingen avgiftsbehandling"/>
    <s v="Betaling: Faktura nummer 55367357 fra Talkmore AS. Fakturanr. 55367357."/>
    <n v="785.57"/>
    <s v="NOK"/>
    <n v="785.57"/>
    <n v="55367357"/>
    <s v="-300271.67"/>
  </r>
  <r>
    <n v="500243"/>
    <n v="2025"/>
    <s v="Direkte betaling med ekstern ID TR442862668 er gjennomført og bokført."/>
    <d v="2025-02-17T00:00:00"/>
    <m/>
    <x v="78"/>
    <x v="78"/>
    <m/>
    <m/>
    <n v="20125"/>
    <s v="Eureca Engros AS"/>
    <m/>
    <m/>
    <x v="5"/>
    <x v="5"/>
    <m/>
    <m/>
    <m/>
    <m/>
    <n v="0"/>
    <s v="Ingen avgiftsbehandling"/>
    <s v="Betaling: HOCKEY: Faktura 9704374 fra Eureca engros AS. Fakturanr. 9704374."/>
    <n v="2657.51"/>
    <s v="NOK"/>
    <n v="2657.51"/>
    <n v="9704374"/>
    <s v="-297614.16"/>
  </r>
  <r>
    <n v="500244"/>
    <n v="2025"/>
    <s v="Direkte betaling med ekstern ID TR442862667 er gjennomført og bokført."/>
    <d v="2025-02-17T00:00:00"/>
    <m/>
    <x v="78"/>
    <x v="78"/>
    <m/>
    <m/>
    <n v="20007"/>
    <s v="Uno-X Mobility Norge AS (Comme"/>
    <m/>
    <m/>
    <x v="5"/>
    <x v="5"/>
    <m/>
    <m/>
    <m/>
    <m/>
    <n v="0"/>
    <s v="Ingen avgiftsbehandling"/>
    <s v="Betaling: Faktura nummer 7934368 fra Uno-X Mobility Norge AS (Comme. Fakturanr. 7934368."/>
    <n v="1059.3800000000001"/>
    <s v="NOK"/>
    <n v="1059.3800000000001"/>
    <n v="7934368"/>
    <s v="-296554.78"/>
  </r>
  <r>
    <n v="500245"/>
    <n v="2025"/>
    <s v="Direkte betaling med ekstern ID TR442862651 er gjennomført og bokført."/>
    <d v="2025-02-17T00:00:00"/>
    <m/>
    <x v="78"/>
    <x v="78"/>
    <m/>
    <m/>
    <n v="20004"/>
    <s v="Talkmore AS"/>
    <m/>
    <m/>
    <x v="4"/>
    <x v="4"/>
    <m/>
    <m/>
    <m/>
    <m/>
    <n v="0"/>
    <s v="Ingen avgiftsbehandling"/>
    <s v="Betaling: HS: Faktura fra Talkmore. Fakturanr. 55391841."/>
    <n v="525.24"/>
    <s v="NOK"/>
    <n v="525.24"/>
    <n v="55391841"/>
    <s v="-296029.54"/>
  </r>
  <r>
    <n v="500246"/>
    <n v="2025"/>
    <s v="Direkte betaling med ekstern ID TR444538400 er gjennomført og bokført."/>
    <d v="2025-02-17T00:00:00"/>
    <m/>
    <x v="78"/>
    <x v="78"/>
    <m/>
    <m/>
    <n v="20089"/>
    <s v="Advokatfirmaet Justad Johnsen"/>
    <m/>
    <m/>
    <x v="1"/>
    <x v="1"/>
    <m/>
    <m/>
    <m/>
    <m/>
    <n v="0"/>
    <s v="Ingen avgiftsbehandling"/>
    <s v="Betaling: FOTBALL: Faktura januar. Fakturanr. 178."/>
    <n v="3375"/>
    <s v="NOK"/>
    <n v="3375"/>
    <n v="178"/>
    <s v="-292654.54"/>
  </r>
  <r>
    <n v="324"/>
    <n v="2025"/>
    <s v="SKI: Utlegg skirenn"/>
    <d v="2025-02-17T00:00:00"/>
    <d v="2025-02-24T00:00:00"/>
    <x v="78"/>
    <x v="78"/>
    <m/>
    <m/>
    <n v="20397"/>
    <s v="Renate Elisabeth Thorbjørnsen"/>
    <m/>
    <m/>
    <x v="6"/>
    <x v="6"/>
    <m/>
    <m/>
    <m/>
    <m/>
    <n v="0"/>
    <s v="Ingen avgiftsbehandling"/>
    <s v="SKI: Utlegg skirenn"/>
    <n v="-620"/>
    <s v="NOK"/>
    <n v="-620"/>
    <s v="Utlegg skirenn"/>
    <s v="-293274.54"/>
  </r>
  <r>
    <n v="587"/>
    <n v="2025"/>
    <n v="1914"/>
    <d v="2025-02-17T00:00:00"/>
    <m/>
    <x v="78"/>
    <x v="78"/>
    <m/>
    <m/>
    <n v="20302"/>
    <s v="Endre Nakstad"/>
    <m/>
    <m/>
    <x v="0"/>
    <x v="0"/>
    <m/>
    <m/>
    <m/>
    <m/>
    <n v="0"/>
    <s v="Ingen avgiftsbehandling"/>
    <n v="1914"/>
    <n v="1361"/>
    <s v="NOK"/>
    <n v="1361"/>
    <m/>
    <s v="-291913.54"/>
  </r>
  <r>
    <n v="657"/>
    <n v="2025"/>
    <s v="Reversering av bilag 311-2025. Refusjon medl kont dobbelt betalt Lasse Knudsen"/>
    <d v="2025-02-17T00:00:00"/>
    <m/>
    <x v="78"/>
    <x v="78"/>
    <m/>
    <m/>
    <n v="20392"/>
    <s v="Lars Knudsen"/>
    <m/>
    <m/>
    <x v="4"/>
    <x v="4"/>
    <m/>
    <m/>
    <m/>
    <m/>
    <n v="0"/>
    <s v="Ingen avgiftsbehandling"/>
    <s v="Reversering av bilag 311-2025. Refusjon medl kont dobbelt betalt Lasse Knudsen"/>
    <n v="310"/>
    <s v="NOK"/>
    <n v="310"/>
    <m/>
    <s v="-291603.54"/>
  </r>
  <r>
    <n v="664"/>
    <n v="2025"/>
    <n v="1943"/>
    <d v="2025-02-17T00:00:00"/>
    <m/>
    <x v="78"/>
    <x v="78"/>
    <m/>
    <m/>
    <n v="20323"/>
    <s v="Ina Schrøder Fagerli"/>
    <m/>
    <m/>
    <x v="0"/>
    <x v="0"/>
    <m/>
    <m/>
    <m/>
    <m/>
    <n v="0"/>
    <s v="Ingen avgiftsbehandling"/>
    <n v="1943"/>
    <n v="137"/>
    <s v="NOK"/>
    <n v="137"/>
    <m/>
    <s v="-291466.54"/>
  </r>
  <r>
    <n v="802"/>
    <n v="2025"/>
    <s v="Dommerregning_22261_370038 (1) Kamal Hassan tr kamp A-lag.pdf"/>
    <d v="2025-02-17T00:00:00"/>
    <m/>
    <x v="78"/>
    <x v="78"/>
    <m/>
    <m/>
    <n v="20461"/>
    <s v="Kamal Hassan"/>
    <m/>
    <m/>
    <x v="1"/>
    <x v="1"/>
    <m/>
    <m/>
    <m/>
    <m/>
    <n v="0"/>
    <s v="Ingen avgiftsbehandling"/>
    <s v="Dommerregning_22261_370038 (1) Kamal Hassan tr kamp A-lag.pdf"/>
    <n v="-800"/>
    <s v="NOK"/>
    <n v="-800"/>
    <m/>
    <s v="-292266.54"/>
  </r>
  <r>
    <n v="300"/>
    <n v="2025"/>
    <s v="Faktura nummer 007819 fra Norges Ishockeyforbund"/>
    <d v="2025-02-18T00:00:00"/>
    <d v="2025-03-04T00:00:00"/>
    <x v="78"/>
    <x v="78"/>
    <m/>
    <m/>
    <n v="20005"/>
    <s v="Norges Ishockeyforbund"/>
    <m/>
    <m/>
    <x v="5"/>
    <x v="5"/>
    <m/>
    <m/>
    <m/>
    <m/>
    <n v="0"/>
    <s v="Ingen avgiftsbehandling"/>
    <s v="Faktura nummer 007819 fra Norges Ishockeyforbund"/>
    <n v="-28250.45"/>
    <s v="NOK"/>
    <n v="-28250.45"/>
    <n v="7819"/>
    <s v="-320516.99"/>
  </r>
  <r>
    <n v="329"/>
    <n v="2025"/>
    <s v="HOCKEY: Dommerregninger"/>
    <d v="2025-02-18T00:00:00"/>
    <d v="2025-02-24T00:00:00"/>
    <x v="78"/>
    <x v="78"/>
    <m/>
    <m/>
    <n v="20321"/>
    <s v="Joachim Aagaard"/>
    <m/>
    <m/>
    <x v="5"/>
    <x v="5"/>
    <m/>
    <m/>
    <m/>
    <m/>
    <n v="0"/>
    <s v="Ingen avgiftsbehandling"/>
    <s v="HOCKEY: Dommerregninger"/>
    <n v="-885.83"/>
    <s v="NOK"/>
    <n v="-885.83"/>
    <m/>
    <s v="-321402.82"/>
  </r>
  <r>
    <n v="330"/>
    <n v="2025"/>
    <s v="HOCKEY: Dommerregninger"/>
    <d v="2025-02-18T00:00:00"/>
    <d v="2025-02-24T00:00:00"/>
    <x v="78"/>
    <x v="78"/>
    <m/>
    <m/>
    <n v="20398"/>
    <s v="Martin Sebastian Kjexrud"/>
    <m/>
    <m/>
    <x v="5"/>
    <x v="5"/>
    <m/>
    <m/>
    <m/>
    <m/>
    <n v="0"/>
    <s v="Ingen avgiftsbehandling"/>
    <s v="HOCKEY: Dommerregninger"/>
    <n v="-765"/>
    <s v="NOK"/>
    <n v="-765"/>
    <s v="67b4f459df54ce3b509bf7f8"/>
    <s v="-322167.82"/>
  </r>
  <r>
    <n v="500247"/>
    <n v="2025"/>
    <s v="Direkte betaling med ekstern ID TR446079906 er gjennomført og bokført."/>
    <d v="2025-02-19T00:00:00"/>
    <m/>
    <x v="78"/>
    <x v="78"/>
    <m/>
    <m/>
    <n v="20387"/>
    <s v="Øivind Odden"/>
    <m/>
    <m/>
    <x v="5"/>
    <x v="5"/>
    <m/>
    <m/>
    <m/>
    <m/>
    <n v="0"/>
    <s v="Ingen avgiftsbehandling"/>
    <s v="Betaling: Refusjon tr avg grunnet skade"/>
    <n v="4000"/>
    <s v="NOK"/>
    <n v="4000"/>
    <m/>
    <s v="-318167.82"/>
  </r>
  <r>
    <n v="500248"/>
    <n v="2025"/>
    <s v="Direkte betaling med ekstern ID TR442862669 er gjennomført og bokført."/>
    <d v="2025-02-19T00:00:00"/>
    <m/>
    <x v="78"/>
    <x v="78"/>
    <m/>
    <m/>
    <n v="20083"/>
    <s v="Fygi AS"/>
    <m/>
    <m/>
    <x v="5"/>
    <x v="5"/>
    <m/>
    <m/>
    <m/>
    <m/>
    <n v="0"/>
    <s v="Ingen avgiftsbehandling"/>
    <s v="Betaling: Faktura nummer 10201 fra Fygi AS. Fakturanr. 10201."/>
    <n v="248.75"/>
    <s v="NOK"/>
    <n v="248.75"/>
    <n v="10201"/>
    <s v="-317919.07"/>
  </r>
  <r>
    <n v="500249"/>
    <n v="2025"/>
    <s v="Direkte betaling med ekstern ID TR442862652 er gjennomført og bokført."/>
    <d v="2025-02-19T00:00:00"/>
    <m/>
    <x v="78"/>
    <x v="78"/>
    <m/>
    <m/>
    <n v="20029"/>
    <s v="Viken Fiber AS"/>
    <m/>
    <m/>
    <x v="4"/>
    <x v="4"/>
    <m/>
    <m/>
    <m/>
    <m/>
    <n v="0"/>
    <s v="Ingen avgiftsbehandling"/>
    <s v="Betaling: HS, telefon. Fakturanr. 23594301."/>
    <n v="1079"/>
    <s v="NOK"/>
    <n v="1079"/>
    <n v="23594301"/>
    <s v="-316840.07"/>
  </r>
  <r>
    <n v="500250"/>
    <n v="2025"/>
    <s v="Direkte betaling med ekstern ID TR444538397 er gjennomført og bokført."/>
    <d v="2025-02-19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364 fra AS Bærum Ishall. Fakturanr. 6364."/>
    <n v="15200"/>
    <s v="NOK"/>
    <n v="15200"/>
    <n v="6364"/>
    <s v="-301640.07"/>
  </r>
  <r>
    <n v="296"/>
    <n v="2025"/>
    <s v="Faktura nummer 11365001703 fra Sport Holding Retail AS - avd Bekkestua"/>
    <d v="2025-02-19T00:00:00"/>
    <d v="2025-03-21T00:00:00"/>
    <x v="78"/>
    <x v="78"/>
    <m/>
    <m/>
    <n v="20059"/>
    <s v="Sport Holding Retail AS - avd Bekkestua"/>
    <m/>
    <m/>
    <x v="1"/>
    <x v="1"/>
    <m/>
    <m/>
    <m/>
    <m/>
    <n v="0"/>
    <s v="Ingen avgiftsbehandling"/>
    <s v="Faktura nummer 11365001703 fra Sport Holding Retail AS - avd Bekkestua"/>
    <n v="-1758"/>
    <s v="NOK"/>
    <n v="-1758"/>
    <n v="11365001703"/>
    <s v="-303398.07"/>
  </r>
  <r>
    <n v="327"/>
    <n v="2025"/>
    <s v="HOCKEY: Dommerregninger"/>
    <d v="2025-02-19T00:00:00"/>
    <d v="2025-02-24T00:00:00"/>
    <x v="78"/>
    <x v="78"/>
    <m/>
    <m/>
    <n v="20304"/>
    <s v="Andreas Todal-Støback"/>
    <m/>
    <m/>
    <x v="5"/>
    <x v="5"/>
    <m/>
    <m/>
    <m/>
    <m/>
    <n v="0"/>
    <s v="Ingen avgiftsbehandling"/>
    <s v="HOCKEY: Dommerregninger"/>
    <n v="-1858.4"/>
    <s v="NOK"/>
    <n v="-1858.4"/>
    <s v="67b2c378df54ce3b509bf5f6"/>
    <s v="-305256.47"/>
  </r>
  <r>
    <n v="500251"/>
    <n v="2025"/>
    <s v="Direkte betaling med ekstern ID TR442862654 er gjennomført og bokført."/>
    <d v="2025-02-20T00:00:00"/>
    <m/>
    <x v="78"/>
    <x v="78"/>
    <m/>
    <m/>
    <n v="20012"/>
    <s v="DNB Livsforsikring AS"/>
    <m/>
    <m/>
    <x v="4"/>
    <x v="4"/>
    <m/>
    <m/>
    <m/>
    <m/>
    <n v="0"/>
    <s v="Ingen avgiftsbehandling"/>
    <s v="Betaling: Faktura nummer F0004163118 fra DNB Livsforsikring AS. Fakturanr. F0004163118."/>
    <n v="7031.52"/>
    <s v="NOK"/>
    <n v="7031.52"/>
    <s v="F0004163118"/>
    <s v="-298224.95"/>
  </r>
  <r>
    <n v="500252"/>
    <n v="2025"/>
    <s v="Direkte betaling med ekstern ID TR442862653 er gjennomført og bokført."/>
    <d v="2025-02-20T00:00:00"/>
    <m/>
    <x v="78"/>
    <x v="78"/>
    <m/>
    <m/>
    <n v="20094"/>
    <s v="Bærum Kommune"/>
    <m/>
    <m/>
    <x v="4"/>
    <x v="4"/>
    <m/>
    <m/>
    <m/>
    <m/>
    <n v="0"/>
    <s v="Ingen avgiftsbehandling"/>
    <s v="Betaling: Faktura nummer 70409270 fra Bærum Kommune. Fakturanr. 70409270."/>
    <n v="50"/>
    <s v="NOK"/>
    <n v="50"/>
    <n v="70409270"/>
    <s v="-298174.95"/>
  </r>
  <r>
    <n v="303"/>
    <n v="2025"/>
    <s v="Faktura nummer 84504480926 fra If Skadeforsikring NUF"/>
    <d v="2025-02-20T00:00:00"/>
    <d v="2025-03-22T00:00:00"/>
    <x v="78"/>
    <x v="78"/>
    <m/>
    <m/>
    <n v="20273"/>
    <s v="If Skadeforsikring NUF"/>
    <m/>
    <m/>
    <x v="4"/>
    <x v="4"/>
    <m/>
    <m/>
    <m/>
    <m/>
    <n v="0"/>
    <s v="Ingen avgiftsbehandling"/>
    <s v="Faktura nummer 84504480926 fra If Skadeforsikring NUF"/>
    <n v="-4542"/>
    <s v="NOK"/>
    <n v="-4542"/>
    <n v="84504480926"/>
    <s v="-302716.95"/>
  </r>
  <r>
    <n v="397"/>
    <n v="2025"/>
    <s v="HOCKEY: Dommerregninger"/>
    <d v="2025-02-21T00:00:00"/>
    <d v="2025-02-21T00:00:00"/>
    <x v="78"/>
    <x v="78"/>
    <m/>
    <m/>
    <n v="20377"/>
    <s v="Erik Fredriksen"/>
    <m/>
    <m/>
    <x v="5"/>
    <x v="5"/>
    <m/>
    <m/>
    <m/>
    <m/>
    <n v="0"/>
    <s v="Ingen avgiftsbehandling"/>
    <s v="HOCKEY: Dommerregninger"/>
    <n v="-1806.4"/>
    <s v="NOK"/>
    <n v="-1806.4"/>
    <s v="67b9003a022707a5dd6296d5"/>
    <s v="-304523.35"/>
  </r>
  <r>
    <n v="392"/>
    <n v="2025"/>
    <s v="HOCKEY: Dommerregninger"/>
    <d v="2025-02-22T00:00:00"/>
    <d v="2025-02-22T00:00:00"/>
    <x v="78"/>
    <x v="78"/>
    <m/>
    <m/>
    <n v="20333"/>
    <s v="Oscar Sortland Kolsrud"/>
    <m/>
    <m/>
    <x v="5"/>
    <x v="5"/>
    <m/>
    <m/>
    <m/>
    <m/>
    <n v="0"/>
    <s v="Ingen avgiftsbehandling"/>
    <s v="HOCKEY: Dommerregninger"/>
    <n v="-760"/>
    <s v="NOK"/>
    <n v="-760"/>
    <s v="67b9fede022707a5dd629753"/>
    <s v="-305283.35"/>
  </r>
  <r>
    <n v="396"/>
    <n v="2025"/>
    <s v="HOCKEY: Dommerregninger"/>
    <d v="2025-02-23T00:00:00"/>
    <d v="2025-02-23T00:00:00"/>
    <x v="78"/>
    <x v="78"/>
    <m/>
    <m/>
    <n v="20308"/>
    <s v="Ingvar Veshnyakov Birkelund"/>
    <m/>
    <m/>
    <x v="5"/>
    <x v="5"/>
    <m/>
    <m/>
    <m/>
    <m/>
    <n v="0"/>
    <s v="Ingen avgiftsbehandling"/>
    <s v="HOCKEY: Dommerregninger"/>
    <n v="-1591.95"/>
    <s v="NOK"/>
    <n v="-1591.95"/>
    <s v="67bb8fd35f17ade52e68cc0f"/>
    <s v="-306875.30"/>
  </r>
  <r>
    <n v="393"/>
    <n v="2025"/>
    <s v="HOCKEY: Dommerregninger"/>
    <d v="2025-02-23T00:00:00"/>
    <d v="2025-02-23T00:00:00"/>
    <x v="78"/>
    <x v="78"/>
    <m/>
    <m/>
    <n v="20411"/>
    <s v="Marius Åsli Sværen"/>
    <m/>
    <m/>
    <x v="5"/>
    <x v="5"/>
    <m/>
    <m/>
    <m/>
    <m/>
    <n v="0"/>
    <s v="Ingen avgiftsbehandling"/>
    <s v="HOCKEY: Dommerregninger"/>
    <n v="-2260.4"/>
    <s v="NOK"/>
    <n v="-2260.4"/>
    <s v="67bb662f5f17ade52e68cbb3"/>
    <s v="-309135.70"/>
  </r>
  <r>
    <n v="500253"/>
    <n v="2025"/>
    <s v="Direkte betaling med ekstern ID TR440704794 er gjennomført og bokført."/>
    <d v="2025-02-24T00:00:00"/>
    <m/>
    <x v="78"/>
    <x v="78"/>
    <m/>
    <m/>
    <n v="20123"/>
    <s v="Lyreco Norge AS, Retail"/>
    <m/>
    <m/>
    <x v="4"/>
    <x v="4"/>
    <m/>
    <m/>
    <m/>
    <m/>
    <n v="0"/>
    <s v="Ingen avgiftsbehandling"/>
    <s v="Betaling: Faktura nummer 125961752 fra Lyreco Norge AS, Retail. Fakturanr. 125961752."/>
    <n v="961.4"/>
    <s v="NOK"/>
    <n v="961.4"/>
    <n v="125961752"/>
    <s v="-308174.30"/>
  </r>
  <r>
    <n v="500254"/>
    <n v="2025"/>
    <s v="Direkte betaling med ekstern ID TR444538401 er gjennomført og bokført."/>
    <d v="2025-02-24T00:00:00"/>
    <m/>
    <x v="78"/>
    <x v="78"/>
    <m/>
    <m/>
    <n v="20094"/>
    <s v="Bærum Kommune"/>
    <m/>
    <m/>
    <x v="0"/>
    <x v="0"/>
    <m/>
    <m/>
    <m/>
    <m/>
    <n v="0"/>
    <s v="Ingen avgiftsbehandling"/>
    <s v="Betaling: Faktura nummer 70440032 fra Bærum Kommune. Faktura nummer 70440032 fra Bærum Kommune. Fakturanr. 70440032."/>
    <n v="26868"/>
    <s v="NOK"/>
    <n v="26868"/>
    <n v="70440032"/>
    <s v="-281306.30"/>
  </r>
  <r>
    <n v="500255"/>
    <n v="2025"/>
    <s v="Direkte betaling med ekstern ID TR444538402 er gjennomført og bokført."/>
    <d v="2025-02-24T00:00:00"/>
    <m/>
    <x v="78"/>
    <x v="78"/>
    <m/>
    <m/>
    <n v="20094"/>
    <s v="Bærum Kommune"/>
    <m/>
    <m/>
    <x v="1"/>
    <x v="1"/>
    <m/>
    <m/>
    <m/>
    <m/>
    <n v="0"/>
    <s v="Ingen avgiftsbehandling"/>
    <s v="Betaling: Faktura nummer 70439972 fra Bærum Kommune. Fakturanr. 70439972."/>
    <n v="350"/>
    <s v="NOK"/>
    <n v="350"/>
    <n v="70439972"/>
    <s v="-280956.30"/>
  </r>
  <r>
    <n v="500256"/>
    <n v="2025"/>
    <s v="Direkte betaling med ekstern ID TR446425418 er gjennomført og bokført."/>
    <d v="2025-02-24T00:00:00"/>
    <m/>
    <x v="78"/>
    <x v="78"/>
    <m/>
    <m/>
    <n v="20125"/>
    <s v="Eureca Engros AS"/>
    <m/>
    <m/>
    <x v="5"/>
    <x v="5"/>
    <m/>
    <m/>
    <m/>
    <m/>
    <n v="0"/>
    <s v="Ingen avgiftsbehandling"/>
    <s v="Betaling: HOCKEY: Faktura 9705154 fra Eureca engros AS. Fakturanr. 9705154."/>
    <n v="8808.24"/>
    <s v="NOK"/>
    <n v="8808.24"/>
    <n v="9705154"/>
    <s v="-272148.06"/>
  </r>
  <r>
    <n v="500257"/>
    <n v="2025"/>
    <s v="Direkte betaling med ekstern ID TR447337736 er gjennomført og bokført."/>
    <d v="2025-02-24T00:00:00"/>
    <m/>
    <x v="78"/>
    <x v="78"/>
    <m/>
    <m/>
    <n v="20034"/>
    <s v="Robin Grim Jensen"/>
    <m/>
    <m/>
    <x v="1"/>
    <x v="1"/>
    <m/>
    <m/>
    <m/>
    <m/>
    <n v="0"/>
    <s v="Ingen avgiftsbehandling"/>
    <s v="Betaling: FOTBALL: Bestilt nye sko til dømming"/>
    <n v="2199"/>
    <s v="NOK"/>
    <n v="2199"/>
    <m/>
    <s v="-269949.06"/>
  </r>
  <r>
    <n v="500258"/>
    <n v="2025"/>
    <s v="Direkte betaling med ekstern ID TR447337735 er gjennomført og bokført."/>
    <d v="2025-02-24T00:00:00"/>
    <m/>
    <x v="78"/>
    <x v="78"/>
    <m/>
    <m/>
    <n v="20388"/>
    <s v="arav seth"/>
    <m/>
    <m/>
    <x v="5"/>
    <x v="5"/>
    <m/>
    <m/>
    <m/>
    <m/>
    <n v="0"/>
    <s v="Ingen avgiftsbehandling"/>
    <s v="Betaling: HOCKEY: Dommerregninger. Fakturanr. 67a8d5cf6724c5d240f3ee9b."/>
    <n v="608.5"/>
    <s v="NOK"/>
    <n v="608.5"/>
    <s v="67a8d5cf6724c5d240f3ee9b"/>
    <s v="-269340.56"/>
  </r>
  <r>
    <n v="500259"/>
    <n v="2025"/>
    <s v="Direkte betaling med ekstern ID TR447337734 er gjennomført og bokført."/>
    <d v="2025-02-24T00:00:00"/>
    <m/>
    <x v="78"/>
    <x v="78"/>
    <m/>
    <m/>
    <n v="20389"/>
    <s v="Dmitrij magnussen"/>
    <m/>
    <m/>
    <x v="5"/>
    <x v="5"/>
    <m/>
    <m/>
    <m/>
    <m/>
    <n v="0"/>
    <s v="Ingen avgiftsbehandling"/>
    <s v="Betaling: HOCKEY: Dommerregninger. Fakturanr. 67a7c2826724c5d240f3ec9b."/>
    <n v="428"/>
    <s v="NOK"/>
    <n v="428"/>
    <s v="67a7c2826724c5d240f3ec9b"/>
    <s v="-268912.56"/>
  </r>
  <r>
    <n v="500260"/>
    <n v="2025"/>
    <s v="Direkte betaling med ekstern ID TR447337733 er gjennomført og bokført."/>
    <d v="2025-02-24T00:00:00"/>
    <m/>
    <x v="78"/>
    <x v="78"/>
    <m/>
    <m/>
    <n v="20389"/>
    <s v="Dmitrij magnussen"/>
    <m/>
    <m/>
    <x v="5"/>
    <x v="5"/>
    <m/>
    <m/>
    <m/>
    <m/>
    <n v="0"/>
    <s v="Ingen avgiftsbehandling"/>
    <s v="Betaling: HOCKEY: Dommerregninger. Fakturanr. 67a9b139e408d073627025b3."/>
    <n v="699.3"/>
    <s v="NOK"/>
    <n v="699.3"/>
    <s v="67a9b139e408d073627025b3"/>
    <s v="-268213.26"/>
  </r>
  <r>
    <n v="500261"/>
    <n v="2025"/>
    <s v="Direkte betaling med ekstern ID TR447337732 er gjennomført og bokført."/>
    <d v="2025-02-24T00:00:00"/>
    <m/>
    <x v="78"/>
    <x v="78"/>
    <m/>
    <m/>
    <n v="20390"/>
    <s v="Felix Frimann Koren Lobmaier"/>
    <m/>
    <m/>
    <x v="5"/>
    <x v="5"/>
    <m/>
    <m/>
    <m/>
    <m/>
    <n v="0"/>
    <s v="Ingen avgiftsbehandling"/>
    <s v="Betaling: HOCKEY: Dommerregninger. Fakturanr. 67a9c120e408d073627025e2."/>
    <n v="591.5"/>
    <s v="NOK"/>
    <n v="591.5"/>
    <s v="67a9c120e408d073627025e2"/>
    <s v="-267621.76"/>
  </r>
  <r>
    <n v="500262"/>
    <n v="2025"/>
    <s v="Direkte betaling med ekstern ID TR447337731 er gjennomført og bokført."/>
    <d v="2025-02-24T00:00:00"/>
    <m/>
    <x v="78"/>
    <x v="78"/>
    <m/>
    <m/>
    <n v="20340"/>
    <s v="Iver Eide Hansen"/>
    <m/>
    <m/>
    <x v="5"/>
    <x v="5"/>
    <m/>
    <m/>
    <m/>
    <m/>
    <n v="0"/>
    <s v="Ingen avgiftsbehandling"/>
    <s v="Betaling: HOCKEY: Dommerregninger. Fakturanr. 67a5eb016724c5d240f3e9de."/>
    <n v="1005"/>
    <s v="NOK"/>
    <n v="1005"/>
    <s v="67a5eb016724c5d240f3e9de"/>
    <s v="-266616.76"/>
  </r>
  <r>
    <n v="500263"/>
    <n v="2025"/>
    <s v="Direkte betaling med ekstern ID TR447337730 er gjennomført og bokført."/>
    <d v="2025-02-24T00:00:00"/>
    <m/>
    <x v="78"/>
    <x v="78"/>
    <m/>
    <m/>
    <n v="20391"/>
    <s v="Joel Per Erik Färnström-Austad"/>
    <m/>
    <m/>
    <x v="5"/>
    <x v="5"/>
    <m/>
    <m/>
    <m/>
    <m/>
    <n v="0"/>
    <s v="Ingen avgiftsbehandling"/>
    <s v="Betaling: HOCKEY: Dommerregninger. Fakturanr. 67a37d533b402432f0e407d6."/>
    <n v="2426.8000000000002"/>
    <s v="NOK"/>
    <n v="2426.8000000000002"/>
    <s v="67a37d533b402432f0e407d6"/>
    <s v="-264189.96"/>
  </r>
  <r>
    <n v="500264"/>
    <n v="2025"/>
    <s v="Direkte betaling med ekstern ID TR447337729 er gjennomført og bokført."/>
    <d v="2025-02-24T00:00:00"/>
    <m/>
    <x v="78"/>
    <x v="78"/>
    <m/>
    <m/>
    <n v="20241"/>
    <s v="Kieran Koksvik-Nilsen"/>
    <m/>
    <m/>
    <x v="5"/>
    <x v="5"/>
    <m/>
    <m/>
    <m/>
    <m/>
    <n v="0"/>
    <s v="Ingen avgiftsbehandling"/>
    <s v="Betaling: HOCKEY: Dommerregninger. Fakturanr. -679ff791797786faf9478179."/>
    <n v="928.4"/>
    <s v="NOK"/>
    <n v="928.4"/>
    <s v="-679ff791797786faf9478179"/>
    <s v="-263261.56"/>
  </r>
  <r>
    <n v="500265"/>
    <n v="2025"/>
    <s v="Direkte betaling med ekstern ID TR447337728 er gjennomført og bokført."/>
    <d v="2025-02-24T00:00:00"/>
    <m/>
    <x v="78"/>
    <x v="78"/>
    <m/>
    <m/>
    <n v="20394"/>
    <s v="Ludwig Frimann Koren Lobmaier"/>
    <m/>
    <m/>
    <x v="5"/>
    <x v="5"/>
    <m/>
    <m/>
    <m/>
    <m/>
    <n v="0"/>
    <s v="Ingen avgiftsbehandling"/>
    <s v="Betaling: HOCKEY: Dommerregninger. Fakturanr. 67aa0471e408d0736270268b."/>
    <n v="589.79999999999995"/>
    <s v="NOK"/>
    <n v="589.79999999999995"/>
    <s v="67aa0471e408d0736270268b"/>
    <s v="-262671.76"/>
  </r>
  <r>
    <n v="500266"/>
    <n v="2025"/>
    <s v="Direkte betaling med ekstern ID TR447337727 er gjennomført og bokført."/>
    <d v="2025-02-24T00:00:00"/>
    <m/>
    <x v="78"/>
    <x v="78"/>
    <m/>
    <m/>
    <n v="20315"/>
    <s v="Nilda Victoria Gines"/>
    <m/>
    <m/>
    <x v="5"/>
    <x v="5"/>
    <m/>
    <m/>
    <m/>
    <m/>
    <n v="0"/>
    <s v="Ingen avgiftsbehandling"/>
    <s v="Betaling: HOCKEY: Dommerregninger. Fakturanr. 67a7c00e6724c5d240f3ec92."/>
    <n v="677"/>
    <s v="NOK"/>
    <n v="677"/>
    <s v="67a7c00e6724c5d240f3ec92"/>
    <s v="-261994.76"/>
  </r>
  <r>
    <n v="500267"/>
    <n v="2025"/>
    <s v="Direkte betaling med ekstern ID TR447337718 er gjennomført og bokført."/>
    <d v="2025-02-24T00:00:00"/>
    <m/>
    <x v="78"/>
    <x v="78"/>
    <m/>
    <m/>
    <n v="20285"/>
    <s v="Oscar Willy Danielsen"/>
    <m/>
    <m/>
    <x v="5"/>
    <x v="5"/>
    <m/>
    <m/>
    <m/>
    <m/>
    <n v="0"/>
    <s v="Ingen avgiftsbehandling"/>
    <s v="Betaling: Fwd: Klubbdommerregning fra Oscar Willy Danielsen. Fakturanr. QVUDZOUUBBU2E7."/>
    <n v="517.5"/>
    <s v="NOK"/>
    <n v="517.5"/>
    <s v="QVUDZOUUBBU2E7"/>
    <s v="-261477.26"/>
  </r>
  <r>
    <n v="500268"/>
    <n v="2025"/>
    <s v="Direkte betaling med ekstern ID TR447337720 er gjennomført og bokført."/>
    <d v="2025-02-24T00:00:00"/>
    <m/>
    <x v="78"/>
    <x v="78"/>
    <m/>
    <m/>
    <n v="20248"/>
    <s v="Ardian Vahabi"/>
    <m/>
    <m/>
    <x v="5"/>
    <x v="5"/>
    <m/>
    <m/>
    <m/>
    <m/>
    <n v="0"/>
    <s v="Ingen avgiftsbehandling"/>
    <s v="Betaling: HOCKEY: Klubbdommerregning fra Ardian Vahabi. Fakturanr. ZKZ4N4DTKAK55E."/>
    <n v="345"/>
    <s v="NOK"/>
    <n v="345"/>
    <s v="ZKZ4N4DTKAK55E"/>
    <s v="-261132.26"/>
  </r>
  <r>
    <n v="500269"/>
    <n v="2025"/>
    <s v="Direkte betaling med ekstern ID TR447337719 er gjennomført og bokført."/>
    <d v="2025-02-24T00:00:00"/>
    <m/>
    <x v="78"/>
    <x v="78"/>
    <m/>
    <m/>
    <n v="20301"/>
    <s v="Daniel Åsheim Alnes"/>
    <m/>
    <m/>
    <x v="5"/>
    <x v="5"/>
    <m/>
    <m/>
    <m/>
    <m/>
    <n v="0"/>
    <s v="Ingen avgiftsbehandling"/>
    <s v="Betaling: HOCKEY: Klubbdommerregning fra Daniel Åsheim Alnes"/>
    <n v="345"/>
    <s v="NOK"/>
    <n v="345"/>
    <m/>
    <s v="-260787.26"/>
  </r>
  <r>
    <n v="500270"/>
    <n v="2025"/>
    <s v="Direkte betaling med ekstern ID TR447337717 er gjennomført og bokført."/>
    <d v="2025-02-24T00:00:00"/>
    <m/>
    <x v="78"/>
    <x v="78"/>
    <m/>
    <m/>
    <n v="20300"/>
    <s v="Jesper Valen Iversen"/>
    <m/>
    <m/>
    <x v="5"/>
    <x v="5"/>
    <m/>
    <m/>
    <m/>
    <m/>
    <n v="0"/>
    <s v="Ingen avgiftsbehandling"/>
    <s v="Betaling: Fwd: Klubbdommerregning fra Jesper  Valen Iversen"/>
    <n v="517.5"/>
    <s v="NOK"/>
    <n v="517.5"/>
    <m/>
    <s v="-260269.76"/>
  </r>
  <r>
    <n v="500271"/>
    <n v="2025"/>
    <s v="Direkte betaling med ekstern ID TR447337726 er gjennomført og bokført."/>
    <d v="2025-02-24T00:00:00"/>
    <m/>
    <x v="78"/>
    <x v="78"/>
    <m/>
    <m/>
    <n v="20396"/>
    <s v="Johan Peter Hougen"/>
    <m/>
    <m/>
    <x v="5"/>
    <x v="5"/>
    <m/>
    <m/>
    <m/>
    <m/>
    <n v="0"/>
    <s v="Ingen avgiftsbehandling"/>
    <s v="Betaling: Hougen"/>
    <n v="2000"/>
    <s v="NOK"/>
    <n v="2000"/>
    <m/>
    <s v="-258269.76"/>
  </r>
  <r>
    <n v="500272"/>
    <n v="2025"/>
    <s v="Direkte betaling med ekstern ID TR447337725 er gjennomført og bokført."/>
    <d v="2025-02-24T00:00:00"/>
    <m/>
    <x v="78"/>
    <x v="78"/>
    <m/>
    <m/>
    <n v="20304"/>
    <s v="Andreas Todal-Støback"/>
    <m/>
    <m/>
    <x v="5"/>
    <x v="5"/>
    <m/>
    <m/>
    <m/>
    <m/>
    <n v="0"/>
    <s v="Ingen avgiftsbehandling"/>
    <s v="Betaling: HOCKEY: Dommerregninger. Fakturanr. 67b2c378df54ce3b509bf5f6."/>
    <n v="1858.4"/>
    <s v="NOK"/>
    <n v="1858.4"/>
    <s v="67b2c378df54ce3b509bf5f6"/>
    <s v="-256411.36"/>
  </r>
  <r>
    <n v="500273"/>
    <n v="2025"/>
    <s v="Direkte betaling med ekstern ID TR447337724 er gjennomført og bokført."/>
    <d v="2025-02-24T00:00:00"/>
    <m/>
    <x v="78"/>
    <x v="78"/>
    <m/>
    <m/>
    <n v="20358"/>
    <s v="Daniel Hanlon Corneliussen"/>
    <m/>
    <m/>
    <x v="5"/>
    <x v="5"/>
    <m/>
    <m/>
    <m/>
    <m/>
    <n v="0"/>
    <s v="Ingen avgiftsbehandling"/>
    <s v="Betaling: HOCKEY: Dommerregninger"/>
    <n v="2005.2"/>
    <s v="NOK"/>
    <n v="2005.2"/>
    <m/>
    <s v="-254406.16"/>
  </r>
  <r>
    <n v="500274"/>
    <n v="2025"/>
    <s v="Direkte betaling med ekstern ID TR447337723 er gjennomført og bokført."/>
    <d v="2025-02-24T00:00:00"/>
    <m/>
    <x v="78"/>
    <x v="78"/>
    <m/>
    <m/>
    <n v="20321"/>
    <s v="Joachim Aagaard"/>
    <m/>
    <m/>
    <x v="5"/>
    <x v="5"/>
    <m/>
    <m/>
    <m/>
    <m/>
    <n v="0"/>
    <s v="Ingen avgiftsbehandling"/>
    <s v="Betaling: HOCKEY: Dommerregninger"/>
    <n v="885.83"/>
    <s v="NOK"/>
    <n v="885.83"/>
    <m/>
    <s v="-253520.33"/>
  </r>
  <r>
    <n v="500275"/>
    <n v="2025"/>
    <s v="Direkte betaling med ekstern ID TR447337722 er gjennomført og bokført."/>
    <d v="2025-02-24T00:00:00"/>
    <m/>
    <x v="78"/>
    <x v="78"/>
    <m/>
    <m/>
    <n v="20398"/>
    <s v="Martin Sebastian Kjexrud"/>
    <m/>
    <m/>
    <x v="5"/>
    <x v="5"/>
    <m/>
    <m/>
    <m/>
    <m/>
    <n v="0"/>
    <s v="Ingen avgiftsbehandling"/>
    <s v="Betaling: HOCKEY: Dommerregninger. Fakturanr. 67b4f459df54ce3b509bf7f8."/>
    <n v="765"/>
    <s v="NOK"/>
    <n v="765"/>
    <s v="67b4f459df54ce3b509bf7f8"/>
    <s v="-252755.33"/>
  </r>
  <r>
    <n v="500276"/>
    <n v="2025"/>
    <s v="Direkte betaling med ekstern ID TR447337721 er gjennomført og bokført."/>
    <d v="2025-02-24T00:00:00"/>
    <m/>
    <x v="78"/>
    <x v="78"/>
    <m/>
    <m/>
    <n v="20395"/>
    <s v="Tonje-Iren Fallo"/>
    <m/>
    <m/>
    <x v="5"/>
    <x v="5"/>
    <m/>
    <m/>
    <m/>
    <m/>
    <n v="0"/>
    <s v="Ingen avgiftsbehandling"/>
    <s v="Betaling: HOCKEY: Dommerregninger. Fakturanr. 679fbc05797786faf9478040."/>
    <n v="1237"/>
    <s v="NOK"/>
    <n v="1237"/>
    <s v="679fbc05797786faf9478040"/>
    <s v="-251518.33"/>
  </r>
  <r>
    <n v="500277"/>
    <n v="2025"/>
    <s v="Direkte betaling med ekstern ID TR447337737 er gjennomført og bokført."/>
    <d v="2025-02-24T00:00:00"/>
    <m/>
    <x v="78"/>
    <x v="78"/>
    <m/>
    <m/>
    <n v="20397"/>
    <s v="Renate Elisabeth Thorbjørnsen"/>
    <m/>
    <m/>
    <x v="6"/>
    <x v="6"/>
    <m/>
    <m/>
    <m/>
    <m/>
    <n v="0"/>
    <s v="Ingen avgiftsbehandling"/>
    <s v="Betaling: SKI: Utlegg skirenn. Fakturanr. Utlegg skirenn."/>
    <n v="620"/>
    <s v="NOK"/>
    <n v="620"/>
    <s v="Utlegg skirenn"/>
    <s v="-250898.33"/>
  </r>
  <r>
    <n v="398"/>
    <n v="2025"/>
    <s v="HOCKEY: Dommerregninger"/>
    <d v="2025-02-24T00:00:00"/>
    <d v="2025-02-24T00:00:00"/>
    <x v="78"/>
    <x v="78"/>
    <m/>
    <m/>
    <n v="20233"/>
    <s v="Erik Faye Karla"/>
    <m/>
    <m/>
    <x v="5"/>
    <x v="5"/>
    <m/>
    <m/>
    <m/>
    <m/>
    <n v="0"/>
    <s v="Ingen avgiftsbehandling"/>
    <s v="HOCKEY: Dommerregninger"/>
    <n v="-1816.9"/>
    <s v="NOK"/>
    <n v="-1816.9"/>
    <s v="67bc81715f17ade52e68cccb"/>
    <s v="-252715.23"/>
  </r>
  <r>
    <n v="389"/>
    <n v="2025"/>
    <s v="HOCKEY: Dommerregninger"/>
    <d v="2025-02-24T00:00:00"/>
    <d v="2025-02-24T00:00:00"/>
    <x v="78"/>
    <x v="78"/>
    <m/>
    <m/>
    <n v="20409"/>
    <s v="Ulrik Bank Opøien"/>
    <m/>
    <m/>
    <x v="5"/>
    <x v="5"/>
    <m/>
    <m/>
    <m/>
    <m/>
    <n v="0"/>
    <s v="Ingen avgiftsbehandling"/>
    <s v="HOCKEY: Dommerregninger"/>
    <n v="-970.1"/>
    <s v="NOK"/>
    <n v="-970.1"/>
    <s v="67bc35b95f17ade52e68cc70"/>
    <s v="-253685.33"/>
  </r>
  <r>
    <n v="381"/>
    <n v="2025"/>
    <s v="VS: Dommerregninger"/>
    <d v="2025-02-24T00:00:00"/>
    <d v="2025-02-24T00:00:00"/>
    <x v="78"/>
    <x v="78"/>
    <m/>
    <m/>
    <n v="20241"/>
    <s v="Kieran Koksvik-Nilsen"/>
    <m/>
    <m/>
    <x v="5"/>
    <x v="5"/>
    <m/>
    <m/>
    <m/>
    <m/>
    <n v="0"/>
    <s v="Ingen avgiftsbehandling"/>
    <s v="VS: Dommerregninger"/>
    <n v="-1074.1500000000001"/>
    <s v="NOK"/>
    <n v="-1074.1500000000001"/>
    <s v="67bc0aea5f17ade52e68cc3a"/>
    <s v="-254759.48"/>
  </r>
  <r>
    <n v="500278"/>
    <n v="2025"/>
    <s v="Direkte betaling med ekstern ID TR442862655 er gjennomført og bokført."/>
    <d v="2025-02-25T00:00:00"/>
    <m/>
    <x v="78"/>
    <x v="78"/>
    <m/>
    <m/>
    <n v="20011"/>
    <s v="Telenor Norge AS"/>
    <m/>
    <m/>
    <x v="4"/>
    <x v="4"/>
    <m/>
    <m/>
    <m/>
    <m/>
    <n v="0"/>
    <s v="Ingen avgiftsbehandling"/>
    <s v="Betaling: Faktura nummer 5510006664128 fra Telenor Norge AS. Fakturanr. 5510006664128."/>
    <n v="195"/>
    <s v="NOK"/>
    <n v="195"/>
    <n v="5510006664128"/>
    <s v="-254564.48"/>
  </r>
  <r>
    <n v="372"/>
    <n v="2025"/>
    <s v="SKI: Refusjon påmeldingsavgift Akserskifestival, skigruppa"/>
    <d v="2025-02-25T00:00:00"/>
    <d v="2025-02-25T00:00:00"/>
    <x v="78"/>
    <x v="78"/>
    <m/>
    <m/>
    <n v="20120"/>
    <s v="Silje Danielsen"/>
    <m/>
    <m/>
    <x v="6"/>
    <x v="6"/>
    <m/>
    <m/>
    <m/>
    <m/>
    <n v="0"/>
    <s v="Ingen avgiftsbehandling"/>
    <s v="SKI: Refusjon påmeldingsavgift Akserskifestival, skigruppa"/>
    <n v="-520"/>
    <s v="NOK"/>
    <n v="-520"/>
    <m/>
    <s v="-255084.48"/>
  </r>
  <r>
    <n v="367"/>
    <n v="2025"/>
    <s v="Faktura nummer 6372 fra AS Bærum Ishall"/>
    <d v="2025-02-25T00:00:00"/>
    <d v="2025-03-12T00:00:00"/>
    <x v="78"/>
    <x v="78"/>
    <m/>
    <m/>
    <n v="20353"/>
    <s v="AS Bærum Ishall"/>
    <m/>
    <m/>
    <x v="5"/>
    <x v="5"/>
    <m/>
    <m/>
    <m/>
    <m/>
    <n v="0"/>
    <s v="Ingen avgiftsbehandling"/>
    <s v="Faktura nummer 6372 fra AS Bærum Ishall"/>
    <n v="-3000"/>
    <s v="NOK"/>
    <n v="-3000"/>
    <n v="6372"/>
    <s v="-258084.48"/>
  </r>
  <r>
    <n v="587"/>
    <n v="2025"/>
    <n v="1914"/>
    <d v="2025-02-25T00:00:00"/>
    <m/>
    <x v="78"/>
    <x v="78"/>
    <m/>
    <m/>
    <n v="20381"/>
    <s v="Naboen Utleie Oslo AS"/>
    <m/>
    <m/>
    <x v="0"/>
    <x v="0"/>
    <m/>
    <m/>
    <m/>
    <m/>
    <n v="0"/>
    <s v="Ingen avgiftsbehandling"/>
    <n v="1914"/>
    <n v="3058"/>
    <s v="NOK"/>
    <n v="3058"/>
    <m/>
    <s v="-255026.48"/>
  </r>
  <r>
    <n v="500279"/>
    <n v="2025"/>
    <s v="Direkte betaling med ekstern ID TR440704797 er gjennomført og bokført."/>
    <d v="2025-02-26T00:00:00"/>
    <m/>
    <x v="78"/>
    <x v="78"/>
    <m/>
    <m/>
    <n v="20110"/>
    <s v="Xxl Sport &amp; Villmark AS"/>
    <m/>
    <m/>
    <x v="5"/>
    <x v="5"/>
    <m/>
    <m/>
    <m/>
    <m/>
    <n v="0"/>
    <s v="Ingen avgiftsbehandling"/>
    <s v="Betaling: HOCKEY: Faktura. Fakturanr. CINV-93621694."/>
    <n v="8500"/>
    <s v="NOK"/>
    <n v="8500"/>
    <s v="CINV-93621694"/>
    <s v="-246526.48"/>
  </r>
  <r>
    <n v="500280"/>
    <n v="2025"/>
    <s v="Direkte betaling med ekstern ID TR444545019 er gjennomført og bokført."/>
    <d v="2025-02-26T00:00:00"/>
    <m/>
    <x v="78"/>
    <x v="78"/>
    <m/>
    <m/>
    <n v="20060"/>
    <s v="NFF Oslo"/>
    <m/>
    <m/>
    <x v="1"/>
    <x v="1"/>
    <m/>
    <m/>
    <m/>
    <m/>
    <n v="0"/>
    <s v="Ingen avgiftsbehandling"/>
    <s v="Betaling: Faktura nummer 018074 fra NFF Oslo. Fakturanr. 018074."/>
    <n v="21250"/>
    <s v="NOK"/>
    <n v="21250"/>
    <n v="18074"/>
    <s v="-225276.48"/>
  </r>
  <r>
    <n v="500281"/>
    <n v="2025"/>
    <s v="Direkte betaling med ekstern ID TR444538398 er gjennomført og bokført."/>
    <d v="2025-02-26T00:00:00"/>
    <m/>
    <x v="78"/>
    <x v="78"/>
    <m/>
    <m/>
    <n v="20188"/>
    <s v="Coca-cola Europacific Partners Norge AS"/>
    <m/>
    <m/>
    <x v="5"/>
    <x v="5"/>
    <m/>
    <m/>
    <m/>
    <m/>
    <n v="0"/>
    <s v="Ingen avgiftsbehandling"/>
    <s v="Betaling: HOCKEY: CCEP Norway Invoice_9204517284. Fakturanr. 9204517284."/>
    <n v="3261.07"/>
    <s v="NOK"/>
    <n v="3261.07"/>
    <n v="9204517284"/>
    <s v="-222015.41"/>
  </r>
  <r>
    <n v="395"/>
    <n v="2025"/>
    <s v="HOCKEY: Dommerregninger"/>
    <d v="2025-02-26T00:00:00"/>
    <d v="2025-02-26T00:00:00"/>
    <x v="78"/>
    <x v="78"/>
    <m/>
    <m/>
    <n v="20321"/>
    <s v="Joachim Aagaard"/>
    <m/>
    <m/>
    <x v="5"/>
    <x v="5"/>
    <m/>
    <m/>
    <m/>
    <m/>
    <n v="0"/>
    <s v="Ingen avgiftsbehandling"/>
    <s v="HOCKEY: Dommerregninger"/>
    <n v="-1295.45"/>
    <s v="NOK"/>
    <n v="-1295.45"/>
    <s v="67beb6435f17ade52e68ce00"/>
    <s v="-223310.86"/>
  </r>
  <r>
    <n v="394"/>
    <n v="2025"/>
    <s v="HOCKEY: Dommerregninger"/>
    <d v="2025-02-26T00:00:00"/>
    <d v="2025-02-26T00:00:00"/>
    <x v="78"/>
    <x v="78"/>
    <m/>
    <m/>
    <n v="20280"/>
    <s v="Marius Øverby Olsvik"/>
    <m/>
    <m/>
    <x v="5"/>
    <x v="5"/>
    <m/>
    <m/>
    <m/>
    <m/>
    <n v="0"/>
    <s v="Ingen avgiftsbehandling"/>
    <s v="HOCKEY: Dommerregninger"/>
    <n v="-1193"/>
    <s v="NOK"/>
    <n v="-1193"/>
    <s v="-67bf8a735f17ade52e68ce92"/>
    <s v="-224503.86"/>
  </r>
  <r>
    <n v="377"/>
    <n v="2025"/>
    <s v="G19 tr kamp 4999"/>
    <d v="2025-02-26T00:00:00"/>
    <d v="2025-02-26T00:00:00"/>
    <x v="78"/>
    <x v="78"/>
    <m/>
    <m/>
    <n v="20404"/>
    <s v="Aleksey Terekhov"/>
    <m/>
    <m/>
    <x v="1"/>
    <x v="1"/>
    <m/>
    <m/>
    <m/>
    <m/>
    <n v="0"/>
    <s v="Ingen avgiftsbehandling"/>
    <s v="G19 tr kamp 4999"/>
    <n v="-800"/>
    <s v="NOK"/>
    <n v="-800"/>
    <s v="Betalt fra G19 lagskasse"/>
    <s v="-225303.86"/>
  </r>
  <r>
    <n v="589"/>
    <n v="2025"/>
    <n v="1930"/>
    <d v="2025-02-26T00:00:00"/>
    <m/>
    <x v="78"/>
    <x v="78"/>
    <m/>
    <m/>
    <n v="20402"/>
    <s v="Kari Nord"/>
    <m/>
    <m/>
    <x v="0"/>
    <x v="0"/>
    <m/>
    <m/>
    <m/>
    <m/>
    <n v="0"/>
    <s v="Ingen avgiftsbehandling"/>
    <n v="1930"/>
    <n v="485"/>
    <s v="NOK"/>
    <n v="485"/>
    <m/>
    <s v="-224818.86"/>
  </r>
  <r>
    <n v="371"/>
    <n v="2025"/>
    <s v="Faktura nummer 6381 fra AS Bærum Ishall"/>
    <d v="2025-02-27T00:00:00"/>
    <d v="2025-03-10T00:00:00"/>
    <x v="78"/>
    <x v="78"/>
    <m/>
    <m/>
    <n v="20353"/>
    <s v="AS Bærum Ishall"/>
    <m/>
    <m/>
    <x v="5"/>
    <x v="5"/>
    <m/>
    <m/>
    <m/>
    <m/>
    <n v="0"/>
    <s v="Ingen avgiftsbehandling"/>
    <s v="Faktura nummer 6381 fra AS Bærum Ishall"/>
    <n v="-151938.75"/>
    <s v="NOK"/>
    <n v="-151938.75"/>
    <n v="6381"/>
    <s v="-376757.61"/>
  </r>
  <r>
    <n v="500282"/>
    <n v="2025"/>
    <s v="Direkte betaling med ekstern ID TR441262197 er gjennomført og bokført."/>
    <d v="2025-02-28T00:00:00"/>
    <m/>
    <x v="78"/>
    <x v="78"/>
    <m/>
    <m/>
    <n v="20123"/>
    <s v="Lyreco Norge AS, Retail"/>
    <m/>
    <m/>
    <x v="6"/>
    <x v="6"/>
    <m/>
    <m/>
    <m/>
    <m/>
    <n v="0"/>
    <s v="Ingen avgiftsbehandling"/>
    <s v="Betaling: Faktura nummer 126013905 fra Lyreco Norge AS, Retail. Fakturanr. 126013905."/>
    <n v="5259.74"/>
    <s v="NOK"/>
    <n v="5259.74"/>
    <n v="126013905"/>
    <s v="-371497.87"/>
  </r>
  <r>
    <n v="500283"/>
    <n v="2025"/>
    <s v="Direkte betaling med ekstern ID TR444538403 er gjennomført og bokført."/>
    <d v="2025-02-28T00:00:00"/>
    <m/>
    <x v="78"/>
    <x v="78"/>
    <m/>
    <m/>
    <n v="20011"/>
    <s v="Telenor Norge AS"/>
    <m/>
    <m/>
    <x v="2"/>
    <x v="2"/>
    <m/>
    <m/>
    <m/>
    <m/>
    <n v="0"/>
    <s v="Ingen avgiftsbehandling"/>
    <s v="Betaling: Faktura nummer 1056216635 fra Telenor Norge AS. Fakturanr. 1056216635."/>
    <n v="4975"/>
    <s v="NOK"/>
    <n v="4975"/>
    <n v="1056216635"/>
    <s v="-366522.87"/>
  </r>
  <r>
    <n v="500284"/>
    <n v="2025"/>
    <s v="Direkte betaling med ekstern ID TR446412010 er gjennomført og bokført."/>
    <d v="2025-02-28T00:00:00"/>
    <m/>
    <x v="78"/>
    <x v="78"/>
    <m/>
    <m/>
    <n v="20060"/>
    <s v="NFF Oslo"/>
    <m/>
    <m/>
    <x v="1"/>
    <x v="1"/>
    <m/>
    <m/>
    <m/>
    <m/>
    <n v="0"/>
    <s v="Ingen avgiftsbehandling"/>
    <s v="Betaling: Faktura nummer 018151 fra NFF Oslo. Fakturanr. 018151."/>
    <n v="4800"/>
    <s v="NOK"/>
    <n v="4800"/>
    <n v="18151"/>
    <s v="-361722.87"/>
  </r>
  <r>
    <n v="500285"/>
    <n v="2025"/>
    <s v="Direkte betaling med ekstern ID TR446412011 er gjennomført og bokført."/>
    <d v="2025-02-28T00:00:00"/>
    <m/>
    <x v="78"/>
    <x v="78"/>
    <m/>
    <m/>
    <n v="20060"/>
    <s v="NFF Oslo"/>
    <m/>
    <m/>
    <x v="1"/>
    <x v="1"/>
    <m/>
    <m/>
    <m/>
    <m/>
    <n v="0"/>
    <s v="Ingen avgiftsbehandling"/>
    <s v="Betaling: Faktura nummer 018199 fra NFF Oslo. Fakturanr. 018199."/>
    <n v="7200"/>
    <s v="NOK"/>
    <n v="7200"/>
    <n v="18199"/>
    <s v="-354522.87"/>
  </r>
  <r>
    <n v="368"/>
    <n v="2025"/>
    <s v="HOCKEY: Faktura 9706700 fra Eureca engros AS"/>
    <d v="2025-02-28T00:00:00"/>
    <d v="2025-03-10T00:00:00"/>
    <x v="78"/>
    <x v="78"/>
    <m/>
    <m/>
    <n v="20125"/>
    <s v="Eureca Engros AS"/>
    <m/>
    <m/>
    <x v="5"/>
    <x v="5"/>
    <m/>
    <m/>
    <m/>
    <m/>
    <n v="0"/>
    <s v="Ingen avgiftsbehandling"/>
    <s v="HOCKEY: Faktura 9706700 fra Eureca engros AS"/>
    <n v="-19504.669999999998"/>
    <s v="NOK"/>
    <n v="-19504.669999999998"/>
    <n v="9706700"/>
    <s v="-374027.54"/>
  </r>
  <r>
    <n v="374"/>
    <n v="2025"/>
    <s v="FOTBALL 1 cup dekket: Faktura påmeldingsavgift - Godset Cup 2025 - Jutul Rød (G 2014)"/>
    <d v="2025-02-28T00:00:00"/>
    <d v="2025-03-14T00:00:00"/>
    <x v="78"/>
    <x v="78"/>
    <m/>
    <m/>
    <n v="20403"/>
    <s v="Strømsgodset Idrettsforening"/>
    <m/>
    <m/>
    <x v="1"/>
    <x v="1"/>
    <m/>
    <m/>
    <m/>
    <m/>
    <n v="0"/>
    <s v="Ingen avgiftsbehandling"/>
    <s v="FOTBALL 1 cup dekket: Faktura påmeldingsavgift - Godset Cup 2025 - Jutul Rød (G 2014)"/>
    <n v="-1400"/>
    <s v="NOK"/>
    <n v="-1400"/>
    <n v="21"/>
    <s v="-375427.54"/>
  </r>
  <r>
    <n v="375"/>
    <n v="2025"/>
    <s v="G2014 cup"/>
    <d v="2025-02-28T00:00:00"/>
    <d v="2025-02-28T00:00:00"/>
    <x v="78"/>
    <x v="78"/>
    <m/>
    <m/>
    <n v="20263"/>
    <s v="Dorota Bilska"/>
    <m/>
    <m/>
    <x v="1"/>
    <x v="1"/>
    <m/>
    <m/>
    <m/>
    <m/>
    <n v="0"/>
    <s v="Ingen avgiftsbehandling"/>
    <s v="G2014 cup"/>
    <n v="-1400"/>
    <s v="NOK"/>
    <n v="-1400"/>
    <s v="Cup Strømsgodset"/>
    <s v="-376827.54"/>
  </r>
  <r>
    <n v="399"/>
    <n v="2025"/>
    <s v="HOCKEY: Dommerregninger"/>
    <d v="2025-02-28T00:00:00"/>
    <d v="2025-02-28T00:00:00"/>
    <x v="78"/>
    <x v="78"/>
    <m/>
    <m/>
    <n v="20305"/>
    <s v="Derek Sheldon Henry"/>
    <m/>
    <m/>
    <x v="5"/>
    <x v="5"/>
    <m/>
    <m/>
    <m/>
    <m/>
    <n v="0"/>
    <s v="Ingen avgiftsbehandling"/>
    <s v="HOCKEY: Dommerregninger"/>
    <n v="-1378"/>
    <s v="NOK"/>
    <n v="-1378"/>
    <s v="67bc25205f17ade52e68cc57"/>
    <s v="-378205.54"/>
  </r>
  <r>
    <n v="378"/>
    <n v="2025"/>
    <s v="HOCKEY: Dommerregninger"/>
    <d v="2025-02-28T00:00:00"/>
    <d v="2025-02-28T00:00:00"/>
    <x v="78"/>
    <x v="78"/>
    <m/>
    <m/>
    <n v="20405"/>
    <s v="Johan Erik Martin LIndberg"/>
    <m/>
    <m/>
    <x v="5"/>
    <x v="5"/>
    <m/>
    <m/>
    <m/>
    <m/>
    <n v="0"/>
    <s v="Ingen avgiftsbehandling"/>
    <s v="HOCKEY: Dommerregninger"/>
    <n v="-1149.8"/>
    <s v="NOK"/>
    <n v="-1149.8"/>
    <s v="67b90c4b022707a5dd6296d9"/>
    <s v="-379355.34"/>
  </r>
  <r>
    <n v="391"/>
    <n v="2025"/>
    <s v="HOCKEY: Dommerregninger"/>
    <d v="2025-02-28T00:00:00"/>
    <d v="2025-02-28T00:00:00"/>
    <x v="78"/>
    <x v="78"/>
    <m/>
    <m/>
    <n v="20410"/>
    <s v="Sindre Brandstzæg Ramsrud"/>
    <m/>
    <m/>
    <x v="5"/>
    <x v="5"/>
    <m/>
    <m/>
    <m/>
    <m/>
    <n v="0"/>
    <s v="Ingen avgiftsbehandling"/>
    <s v="HOCKEY: Dommerregninger"/>
    <n v="-2020.9"/>
    <s v="NOK"/>
    <n v="-2020.9"/>
    <m/>
    <s v="-381376.24"/>
  </r>
  <r>
    <n v="390"/>
    <n v="2025"/>
    <s v="HOCKEY: Dommerregninger"/>
    <d v="2025-02-28T00:00:00"/>
    <d v="2025-02-28T00:00:00"/>
    <x v="78"/>
    <x v="78"/>
    <m/>
    <m/>
    <n v="20243"/>
    <s v="Tony Sømarken"/>
    <m/>
    <m/>
    <x v="5"/>
    <x v="5"/>
    <m/>
    <m/>
    <m/>
    <m/>
    <n v="0"/>
    <s v="Ingen avgiftsbehandling"/>
    <s v="HOCKEY: Dommerregninger"/>
    <n v="-1024"/>
    <s v="NOK"/>
    <n v="-1024"/>
    <s v="67be4b625f17ade52e68cdf5"/>
    <s v="-382400.24"/>
  </r>
  <r>
    <n v="369"/>
    <n v="2025"/>
    <s v="Faktura nummer 103142 fra B&amp;g Regnskap AS"/>
    <d v="2025-02-28T00:00:00"/>
    <d v="2025-03-14T00:00:00"/>
    <x v="78"/>
    <x v="78"/>
    <m/>
    <m/>
    <n v="20001"/>
    <s v="B&amp;g Regnskap AS"/>
    <m/>
    <m/>
    <x v="4"/>
    <x v="4"/>
    <m/>
    <m/>
    <m/>
    <m/>
    <n v="0"/>
    <s v="Ingen avgiftsbehandling"/>
    <s v="Faktura nummer 103142 fra B&amp;g Regnskap AS"/>
    <n v="-28953.13"/>
    <s v="NOK"/>
    <n v="-28953.13"/>
    <n v="103142"/>
    <s v="-411353.37"/>
  </r>
  <r>
    <n v="388"/>
    <n v="2025"/>
    <s v="FOTBALL: Regning 01473513"/>
    <d v="2025-02-28T00:00:00"/>
    <d v="2025-03-16T00:00:00"/>
    <x v="78"/>
    <x v="78"/>
    <m/>
    <m/>
    <n v="20033"/>
    <s v="Norgesgruppen ASA"/>
    <m/>
    <m/>
    <x v="1"/>
    <x v="1"/>
    <m/>
    <m/>
    <m/>
    <m/>
    <n v="0"/>
    <s v="Ingen avgiftsbehandling"/>
    <s v="FOTBALL: Regning 01473513"/>
    <n v="-702.9"/>
    <s v="NOK"/>
    <n v="-702.9"/>
    <n v="1473513"/>
    <s v="-412056.27"/>
  </r>
  <r>
    <n v="387"/>
    <n v="2025"/>
    <s v="AKADEMI: Regning 01476072"/>
    <d v="2025-02-28T00:00:00"/>
    <d v="2025-03-16T00:00:00"/>
    <x v="78"/>
    <x v="78"/>
    <m/>
    <m/>
    <n v="20033"/>
    <s v="Norgesgruppen ASA"/>
    <m/>
    <m/>
    <x v="8"/>
    <x v="8"/>
    <m/>
    <m/>
    <m/>
    <m/>
    <n v="0"/>
    <s v="Ingen avgiftsbehandling"/>
    <s v="AKADEMI: Regning 01476072"/>
    <n v="-3531.1"/>
    <s v="NOK"/>
    <n v="-3531.1"/>
    <n v="1476072"/>
    <s v="-415587.37"/>
  </r>
  <r>
    <n v="365"/>
    <n v="2025"/>
    <s v="HOCKEY: Regning 01475064"/>
    <d v="2025-02-28T00:00:00"/>
    <d v="2025-03-16T00:00:00"/>
    <x v="78"/>
    <x v="78"/>
    <m/>
    <m/>
    <n v="20033"/>
    <s v="Norgesgruppen ASA"/>
    <m/>
    <m/>
    <x v="5"/>
    <x v="5"/>
    <m/>
    <m/>
    <m/>
    <m/>
    <n v="0"/>
    <s v="Ingen avgiftsbehandling"/>
    <s v="HOCKEY: Regning 01475064"/>
    <n v="-5765.2"/>
    <s v="NOK"/>
    <n v="-5765.2"/>
    <n v="1475064"/>
    <s v="-421352.57"/>
  </r>
  <r>
    <n v="361"/>
    <n v="2025"/>
    <s v="Faktura nummer 018309 fra NFF Oslo"/>
    <d v="2025-02-28T00:00:00"/>
    <d v="2025-03-14T00:00:00"/>
    <x v="78"/>
    <x v="78"/>
    <m/>
    <m/>
    <n v="20060"/>
    <s v="NFF Oslo"/>
    <m/>
    <m/>
    <x v="1"/>
    <x v="1"/>
    <m/>
    <m/>
    <m/>
    <m/>
    <n v="0"/>
    <s v="Ingen avgiftsbehandling"/>
    <s v="Faktura nummer 018309 fra NFF Oslo"/>
    <n v="-4000"/>
    <s v="NOK"/>
    <n v="-4000"/>
    <n v="18309"/>
    <s v="-425352.57"/>
  </r>
  <r>
    <n v="578"/>
    <n v="2025"/>
    <n v="1874"/>
    <d v="2025-02-28T00:00:00"/>
    <m/>
    <x v="78"/>
    <x v="78"/>
    <m/>
    <m/>
    <n v="20263"/>
    <s v="Dorota Bilska"/>
    <m/>
    <m/>
    <x v="0"/>
    <x v="0"/>
    <m/>
    <m/>
    <m/>
    <m/>
    <n v="0"/>
    <s v="Ingen avgiftsbehandling"/>
    <n v="1874"/>
    <n v="1400"/>
    <s v="NOK"/>
    <n v="1400"/>
    <m/>
    <s v="-423952.57"/>
  </r>
  <r>
    <n v="803"/>
    <n v="2025"/>
    <m/>
    <d v="2025-02-28T00:00:00"/>
    <m/>
    <x v="78"/>
    <x v="78"/>
    <m/>
    <m/>
    <n v="20461"/>
    <s v="Kamal Hassan"/>
    <m/>
    <m/>
    <x v="0"/>
    <x v="0"/>
    <m/>
    <m/>
    <m/>
    <m/>
    <n v="0"/>
    <s v="Ingen avgiftsbehandling"/>
    <m/>
    <n v="800"/>
    <s v="NOK"/>
    <n v="800"/>
    <m/>
    <s v="-423152.57"/>
  </r>
  <r>
    <n v="364"/>
    <n v="2025"/>
    <s v="Faktura nummer 55643366 fra Talkmore AS"/>
    <d v="2025-03-01T00:00:00"/>
    <d v="2025-03-15T00:00:00"/>
    <x v="78"/>
    <x v="78"/>
    <m/>
    <m/>
    <n v="20004"/>
    <s v="Talkmore AS"/>
    <m/>
    <m/>
    <x v="5"/>
    <x v="5"/>
    <m/>
    <m/>
    <m/>
    <m/>
    <n v="0"/>
    <s v="Ingen avgiftsbehandling"/>
    <s v="Faktura nummer 55643366 fra Talkmore AS"/>
    <n v="-737.07"/>
    <s v="NOK"/>
    <n v="-737.07"/>
    <n v="55643366"/>
    <s v="-423889.64"/>
  </r>
  <r>
    <n v="386"/>
    <n v="2025"/>
    <s v="HOCKEY: Klubbdommerregning fra Liam"/>
    <d v="2025-03-01T00:00:00"/>
    <d v="2025-03-08T00:00:00"/>
    <x v="78"/>
    <x v="78"/>
    <m/>
    <m/>
    <n v="20227"/>
    <s v="Liam Elserud"/>
    <m/>
    <m/>
    <x v="5"/>
    <x v="5"/>
    <m/>
    <m/>
    <m/>
    <m/>
    <n v="0"/>
    <s v="Ingen avgiftsbehandling"/>
    <s v="HOCKEY: Klubbdommerregning fra Liam"/>
    <n v="-432"/>
    <s v="NOK"/>
    <n v="-432"/>
    <s v="CDDFCRDB6K1GZ8"/>
    <s v="-424321.64"/>
  </r>
  <r>
    <n v="385"/>
    <n v="2025"/>
    <s v="HOCKEY: Klubbdommerregning fra Eric Royo Grimstad"/>
    <d v="2025-03-01T00:00:00"/>
    <d v="2025-03-08T00:00:00"/>
    <x v="78"/>
    <x v="78"/>
    <m/>
    <m/>
    <n v="20281"/>
    <s v="Eric Royo Grimstad"/>
    <m/>
    <m/>
    <x v="5"/>
    <x v="5"/>
    <m/>
    <m/>
    <m/>
    <m/>
    <n v="0"/>
    <s v="Ingen avgiftsbehandling"/>
    <s v="HOCKEY: Klubbdommerregning fra Eric Royo Grimstad"/>
    <n v="-432"/>
    <s v="NOK"/>
    <n v="-432"/>
    <s v="MOF8V98ARMACPH"/>
    <s v="-424753.64"/>
  </r>
  <r>
    <n v="384"/>
    <n v="2025"/>
    <s v="J2013 cup 4999"/>
    <d v="2025-03-01T00:00:00"/>
    <d v="2025-03-03T00:00:00"/>
    <x v="78"/>
    <x v="78"/>
    <m/>
    <m/>
    <n v="20408"/>
    <s v="Ping Services AS"/>
    <m/>
    <m/>
    <x v="1"/>
    <x v="1"/>
    <m/>
    <m/>
    <m/>
    <m/>
    <n v="0"/>
    <s v="Ingen avgiftsbehandling"/>
    <s v="J2013 cup 4999"/>
    <n v="-2022"/>
    <s v="NOK"/>
    <n v="-2022"/>
    <s v="Flint U12 cup fotball"/>
    <s v="-426775.64"/>
  </r>
  <r>
    <n v="354"/>
    <n v="2025"/>
    <s v="HS, telefon"/>
    <d v="2025-03-01T00:00:00"/>
    <d v="2025-03-15T00:00:00"/>
    <x v="78"/>
    <x v="78"/>
    <m/>
    <m/>
    <n v="20004"/>
    <s v="Talkmore AS"/>
    <m/>
    <m/>
    <x v="4"/>
    <x v="4"/>
    <m/>
    <m/>
    <m/>
    <m/>
    <n v="0"/>
    <s v="Ingen avgiftsbehandling"/>
    <s v="HS, telefon"/>
    <n v="-527.20000000000005"/>
    <s v="NOK"/>
    <n v="-527.20000000000005"/>
    <n v="55667218"/>
    <s v="-427302.84"/>
  </r>
  <r>
    <n v="351"/>
    <n v="2025"/>
    <s v="SKI: Betaling av medlemsskap"/>
    <d v="2025-03-01T00:00:00"/>
    <d v="2025-03-10T00:00:00"/>
    <x v="78"/>
    <x v="78"/>
    <m/>
    <m/>
    <n v="20401"/>
    <s v="Nina Granskogen"/>
    <m/>
    <m/>
    <x v="6"/>
    <x v="6"/>
    <m/>
    <m/>
    <m/>
    <m/>
    <n v="0"/>
    <s v="Ingen avgiftsbehandling"/>
    <s v="SKI: Betaling av medlemsskap"/>
    <n v="-2675"/>
    <s v="NOK"/>
    <n v="-2675"/>
    <m/>
    <s v="-429977.84"/>
  </r>
  <r>
    <n v="348"/>
    <n v="2025"/>
    <s v="SKI: Utlegg til refusjon"/>
    <d v="2025-03-01T00:00:00"/>
    <d v="2025-03-10T00:00:00"/>
    <x v="78"/>
    <x v="78"/>
    <m/>
    <m/>
    <n v="20120"/>
    <s v="Silje Danielsen"/>
    <m/>
    <m/>
    <x v="6"/>
    <x v="6"/>
    <m/>
    <m/>
    <m/>
    <m/>
    <n v="0"/>
    <s v="Ingen avgiftsbehandling"/>
    <s v="SKI: Utlegg til refusjon"/>
    <n v="-837"/>
    <s v="NOK"/>
    <n v="-837"/>
    <s v="Rennpåmelding"/>
    <s v="-430814.84"/>
  </r>
  <r>
    <n v="433"/>
    <n v="2025"/>
    <s v="HOCKEY: Betaling cupavgift for 2011 - Trollhattan Hockey Trophy 6000 SEK"/>
    <d v="2025-03-01T00:00:00"/>
    <d v="2025-03-03T00:00:00"/>
    <x v="78"/>
    <x v="78"/>
    <m/>
    <m/>
    <n v="20417"/>
    <s v="Trollhättan cup"/>
    <m/>
    <m/>
    <x v="5"/>
    <x v="5"/>
    <m/>
    <m/>
    <m/>
    <m/>
    <n v="0"/>
    <s v="Ingen avgiftsbehandling"/>
    <s v="HOCKEY: Betaling cupavgift for 2011 - Trollhattan Hockey Trophy 6000 SEK"/>
    <n v="-6288"/>
    <s v="SEK"/>
    <n v="-6000"/>
    <s v="utenlandsbetaling, bet direkte fra bank"/>
    <s v="-437102.84"/>
  </r>
  <r>
    <n v="363"/>
    <n v="2025"/>
    <s v="Faktura nummer 8025577592 fra Fremtind Service AS"/>
    <d v="2025-03-02T00:00:00"/>
    <d v="2025-03-17T00:00:00"/>
    <x v="78"/>
    <x v="78"/>
    <m/>
    <m/>
    <n v="20115"/>
    <s v="Fremtind Service AS"/>
    <m/>
    <m/>
    <x v="5"/>
    <x v="5"/>
    <m/>
    <m/>
    <m/>
    <m/>
    <n v="0"/>
    <s v="Ingen avgiftsbehandling"/>
    <s v="Faktura nummer 8025577592 fra Fremtind Service AS"/>
    <n v="-1012"/>
    <s v="NOK"/>
    <n v="-1012"/>
    <n v="8025577592"/>
    <s v="-438114.84"/>
  </r>
  <r>
    <n v="859"/>
    <n v="2025"/>
    <s v="Dommerregning_23838_371920 Ylli Ejupi G19.pdf"/>
    <d v="2025-03-02T00:00:00"/>
    <d v="2025-03-12T00:00:00"/>
    <x v="78"/>
    <x v="78"/>
    <m/>
    <m/>
    <n v="20200"/>
    <s v="Ylli Ejupi"/>
    <m/>
    <m/>
    <x v="1"/>
    <x v="1"/>
    <m/>
    <m/>
    <m/>
    <m/>
    <n v="0"/>
    <s v="Ingen avgiftsbehandling"/>
    <s v="Dommerregning_23838_371920 Ylli Ejupi G19.pdf"/>
    <n v="-1067"/>
    <s v="NOK"/>
    <n v="-1067"/>
    <m/>
    <s v="-439181.84"/>
  </r>
  <r>
    <n v="500288"/>
    <n v="2025"/>
    <s v="Direkte betaling med ekstern ID TR441262192 er gjennomført og bokført."/>
    <d v="2025-03-03T00:00:00"/>
    <m/>
    <x v="78"/>
    <x v="78"/>
    <m/>
    <m/>
    <n v="20009"/>
    <s v="Santander Consumer Bank As"/>
    <m/>
    <m/>
    <x v="5"/>
    <x v="5"/>
    <m/>
    <m/>
    <m/>
    <m/>
    <n v="0"/>
    <s v="Ingen avgiftsbehandling"/>
    <s v="Betaling: Faktura nummer 40217111 fra Santander Consumer Bank As. Fakturanr. 40217111."/>
    <n v="11757.8"/>
    <s v="NOK"/>
    <n v="11757.8"/>
    <n v="40217111"/>
    <s v="-427424.04"/>
  </r>
  <r>
    <n v="500325"/>
    <n v="2025"/>
    <s v="Direkte betaling med ekstern ID TR442862670 er gjennomført og bokført."/>
    <d v="2025-03-03T00:00:00"/>
    <m/>
    <x v="78"/>
    <x v="78"/>
    <m/>
    <m/>
    <n v="20198"/>
    <s v="Verisure AS"/>
    <m/>
    <m/>
    <x v="2"/>
    <x v="2"/>
    <m/>
    <m/>
    <m/>
    <m/>
    <n v="0"/>
    <s v="Ingen avgiftsbehandling"/>
    <s v="Betaling: Faktura nummer 30598679 fra Verisure AS. Fakturanr. 30598679."/>
    <n v="810"/>
    <s v="NOK"/>
    <n v="810"/>
    <n v="30598679"/>
    <s v="-426614.04"/>
  </r>
  <r>
    <n v="500326"/>
    <n v="2025"/>
    <s v="Direkte betaling med ekstern ID TR446412009 er gjennomført og bokført."/>
    <d v="2025-03-03T00:00:00"/>
    <m/>
    <x v="78"/>
    <x v="78"/>
    <m/>
    <m/>
    <n v="20137"/>
    <s v="Baker Tilly Grimsrud &amp; Co."/>
    <m/>
    <m/>
    <x v="4"/>
    <x v="4"/>
    <m/>
    <m/>
    <m/>
    <m/>
    <n v="0"/>
    <s v="Ingen avgiftsbehandling"/>
    <s v="Betaling: Faktura nummer 14218 fra Baker Tilly Grimsrud &amp; Co.Fakturanr. 14218."/>
    <n v="37500"/>
    <s v="NOK"/>
    <n v="37500"/>
    <n v="14218"/>
    <s v="-389114.04"/>
  </r>
  <r>
    <n v="500327"/>
    <n v="2025"/>
    <s v="Direkte betaling med ekstern ID TR447337715 er gjennomført og bokført."/>
    <d v="2025-03-03T00:00:00"/>
    <m/>
    <x v="78"/>
    <x v="78"/>
    <m/>
    <m/>
    <n v="20097"/>
    <s v="Tripletex AS"/>
    <m/>
    <m/>
    <x v="4"/>
    <x v="4"/>
    <m/>
    <m/>
    <m/>
    <m/>
    <n v="0"/>
    <s v="Ingen avgiftsbehandling"/>
    <s v="Betaling: Faktura nummer 2307249 fra Tripletex AS. Fakturanr. 2307249."/>
    <n v="8147.5"/>
    <s v="NOK"/>
    <n v="8147.5"/>
    <n v="2307249"/>
    <s v="-380966.54"/>
  </r>
  <r>
    <n v="370"/>
    <n v="2025"/>
    <s v="Faktura nummer 00646564 fra Visma Software AS"/>
    <d v="2025-03-03T00:00:00"/>
    <d v="2025-03-18T00:00:00"/>
    <x v="78"/>
    <x v="78"/>
    <m/>
    <m/>
    <n v="20147"/>
    <s v="Visma Software AS"/>
    <m/>
    <m/>
    <x v="4"/>
    <x v="4"/>
    <m/>
    <m/>
    <m/>
    <m/>
    <n v="0"/>
    <s v="Ingen avgiftsbehandling"/>
    <s v="Faktura nummer 00646564 fra Visma Software AS"/>
    <n v="-2171.25"/>
    <s v="NOK"/>
    <n v="-2171.25"/>
    <n v="646564"/>
    <s v="-383137.79"/>
  </r>
  <r>
    <n v="362"/>
    <n v="2025"/>
    <s v="Faktura nummer 10223 fra Fygi AS"/>
    <d v="2025-03-03T00:00:00"/>
    <d v="2025-03-17T00:00:00"/>
    <x v="78"/>
    <x v="78"/>
    <m/>
    <m/>
    <n v="20083"/>
    <s v="Fygi AS"/>
    <m/>
    <m/>
    <x v="5"/>
    <x v="5"/>
    <m/>
    <m/>
    <m/>
    <m/>
    <n v="0"/>
    <s v="Ingen avgiftsbehandling"/>
    <s v="Faktura nummer 10223 fra Fygi AS"/>
    <n v="-248.75"/>
    <s v="NOK"/>
    <n v="-248.75"/>
    <n v="10223"/>
    <s v="-383386.54"/>
  </r>
  <r>
    <n v="382"/>
    <n v="2025"/>
    <s v="VS: Dommerregninger"/>
    <d v="2025-03-03T00:00:00"/>
    <d v="2025-03-03T00:00:00"/>
    <x v="78"/>
    <x v="78"/>
    <m/>
    <m/>
    <n v="20407"/>
    <s v="Arav Seth"/>
    <m/>
    <m/>
    <x v="5"/>
    <x v="5"/>
    <m/>
    <m/>
    <m/>
    <m/>
    <n v="0"/>
    <s v="Ingen avgiftsbehandling"/>
    <s v="VS: Dommerregninger"/>
    <n v="-818.5"/>
    <s v="NOK"/>
    <n v="-818.5"/>
    <s v="67c5ad8f240a412c345b9547"/>
    <s v="-384205.04"/>
  </r>
  <r>
    <n v="577"/>
    <n v="2025"/>
    <n v="1869"/>
    <d v="2025-03-03T00:00:00"/>
    <m/>
    <x v="78"/>
    <x v="78"/>
    <m/>
    <m/>
    <n v="20404"/>
    <s v="Aleksey Terekhov"/>
    <m/>
    <m/>
    <x v="0"/>
    <x v="0"/>
    <m/>
    <m/>
    <m/>
    <m/>
    <n v="0"/>
    <s v="Ingen avgiftsbehandling"/>
    <n v="1869"/>
    <n v="800"/>
    <s v="NOK"/>
    <n v="800"/>
    <m/>
    <s v="-383405.04"/>
  </r>
  <r>
    <n v="581"/>
    <n v="2025"/>
    <n v="1880"/>
    <d v="2025-03-03T00:00:00"/>
    <m/>
    <x v="78"/>
    <x v="78"/>
    <m/>
    <m/>
    <n v="20408"/>
    <s v="Ping Services AS"/>
    <m/>
    <m/>
    <x v="0"/>
    <x v="0"/>
    <m/>
    <m/>
    <m/>
    <m/>
    <n v="0"/>
    <s v="Ingen avgiftsbehandling"/>
    <n v="1880"/>
    <n v="2022"/>
    <s v="NOK"/>
    <n v="2022"/>
    <m/>
    <s v="-381383.04"/>
  </r>
  <r>
    <n v="500329"/>
    <n v="2025"/>
    <s v="Direkte betaling med ekstern ID TR446424383 er gjennomført og bokført."/>
    <d v="2025-03-04T00:00:00"/>
    <m/>
    <x v="78"/>
    <x v="78"/>
    <m/>
    <m/>
    <n v="20005"/>
    <s v="Norges Ishockeyforbund"/>
    <m/>
    <m/>
    <x v="5"/>
    <x v="5"/>
    <m/>
    <m/>
    <m/>
    <m/>
    <n v="0"/>
    <s v="Ingen avgiftsbehandling"/>
    <s v="Betaling: Faktura nummer 007819 fra Norges Ishockeyforbund. Fakturanr. 007819."/>
    <n v="28250.45"/>
    <s v="NOK"/>
    <n v="28250.45"/>
    <n v="7819"/>
    <s v="-353132.59"/>
  </r>
  <r>
    <n v="360"/>
    <n v="2025"/>
    <s v="HS: Fakture for vaske"/>
    <d v="2025-03-04T00:00:00"/>
    <d v="2025-03-11T00:00:00"/>
    <x v="78"/>
    <x v="78"/>
    <m/>
    <m/>
    <n v="20035"/>
    <s v="Steadyreadygo Banaszkiewicz"/>
    <m/>
    <m/>
    <x v="4"/>
    <x v="4"/>
    <m/>
    <m/>
    <m/>
    <m/>
    <n v="0"/>
    <s v="Ingen avgiftsbehandling"/>
    <s v="HS: Fakture for vaske"/>
    <n v="-9750"/>
    <s v="NOK"/>
    <n v="-9750"/>
    <n v="1156"/>
    <s v="-362882.59"/>
  </r>
  <r>
    <n v="383"/>
    <n v="2025"/>
    <s v="G19, 4999"/>
    <d v="2025-03-04T00:00:00"/>
    <d v="2025-03-04T00:00:00"/>
    <x v="78"/>
    <x v="78"/>
    <m/>
    <m/>
    <n v="20103"/>
    <s v="Torbjørn Tveiten"/>
    <m/>
    <m/>
    <x v="1"/>
    <x v="1"/>
    <m/>
    <m/>
    <m/>
    <m/>
    <n v="0"/>
    <s v="Ingen avgiftsbehandling"/>
    <s v="G19, 4999"/>
    <n v="-2000"/>
    <s v="NOK"/>
    <n v="-2000"/>
    <n v="7294"/>
    <s v="-364882.59"/>
  </r>
  <r>
    <n v="358"/>
    <n v="2025"/>
    <s v="Faktura nummer 40546487 fra Santander Consumer Bank As"/>
    <d v="2025-03-04T00:00:00"/>
    <d v="2025-04-01T00:00:00"/>
    <x v="78"/>
    <x v="78"/>
    <m/>
    <m/>
    <n v="20009"/>
    <s v="Santander Consumer Bank As"/>
    <m/>
    <m/>
    <x v="5"/>
    <x v="5"/>
    <m/>
    <m/>
    <m/>
    <m/>
    <n v="0"/>
    <s v="Ingen avgiftsbehandling"/>
    <s v="Faktura nummer 40546487 fra Santander Consumer Bank As"/>
    <n v="-11584.04"/>
    <s v="NOK"/>
    <n v="-11584.04"/>
    <n v="40546487"/>
    <s v="-376466.63"/>
  </r>
  <r>
    <n v="366"/>
    <n v="2025"/>
    <s v="Faktura nummer 9041205799 fra Drammen Papir Engros AS"/>
    <d v="2025-03-04T00:00:00"/>
    <d v="2025-03-19T00:00:00"/>
    <x v="78"/>
    <x v="78"/>
    <m/>
    <m/>
    <n v="20258"/>
    <s v="Drammen Papir Engros AS"/>
    <m/>
    <m/>
    <x v="4"/>
    <x v="4"/>
    <m/>
    <m/>
    <m/>
    <m/>
    <n v="0"/>
    <s v="Ingen avgiftsbehandling"/>
    <s v="Faktura nummer 9041205799 fra Drammen Papir Engros AS"/>
    <n v="-142.61000000000001"/>
    <s v="NOK"/>
    <n v="-142.61000000000001"/>
    <n v="9041205799"/>
    <s v="-376609.24"/>
  </r>
  <r>
    <n v="356"/>
    <n v="2025"/>
    <s v="Faktura nummer 70473249 fra Bærum Kommune"/>
    <d v="2025-03-04T00:00:00"/>
    <d v="2025-03-21T00:00:00"/>
    <x v="78"/>
    <x v="78"/>
    <m/>
    <m/>
    <n v="20094"/>
    <s v="Bærum Kommune"/>
    <m/>
    <m/>
    <x v="4"/>
    <x v="4"/>
    <m/>
    <m/>
    <m/>
    <m/>
    <n v="0"/>
    <s v="Ingen avgiftsbehandling"/>
    <s v="Faktura nummer 70473249 fra Bærum Kommune"/>
    <n v="-50"/>
    <s v="NOK"/>
    <n v="-50"/>
    <n v="70473249"/>
    <s v="-376659.24"/>
  </r>
  <r>
    <n v="355"/>
    <n v="2025"/>
    <s v="Faktura nummer 30794433 fra Verisure AS"/>
    <d v="2025-03-04T00:00:00"/>
    <d v="2025-04-01T00:00:00"/>
    <x v="78"/>
    <x v="78"/>
    <m/>
    <m/>
    <n v="20198"/>
    <s v="Verisure AS"/>
    <m/>
    <m/>
    <x v="2"/>
    <x v="2"/>
    <m/>
    <m/>
    <m/>
    <m/>
    <n v="0"/>
    <s v="Ingen avgiftsbehandling"/>
    <s v="Faktura nummer 30794433 fra Verisure AS"/>
    <n v="-810"/>
    <s v="NOK"/>
    <n v="-810"/>
    <n v="30794433"/>
    <s v="-377469.24"/>
  </r>
  <r>
    <n v="577"/>
    <n v="2025"/>
    <n v="1869"/>
    <d v="2025-03-04T00:00:00"/>
    <m/>
    <x v="78"/>
    <x v="78"/>
    <m/>
    <m/>
    <n v="20103"/>
    <s v="Torbjørn Tveiten"/>
    <m/>
    <m/>
    <x v="0"/>
    <x v="0"/>
    <m/>
    <m/>
    <m/>
    <m/>
    <n v="0"/>
    <s v="Ingen avgiftsbehandling"/>
    <n v="1869"/>
    <n v="2000"/>
    <s v="NOK"/>
    <n v="2000"/>
    <m/>
    <s v="-375469.24"/>
  </r>
  <r>
    <n v="1122"/>
    <n v="2025"/>
    <s v="HOCKEY: Sak 11244944 er sendt til deg fra Coca-Cola"/>
    <d v="2025-03-04T00:00:00"/>
    <d v="2025-07-09T00:00:00"/>
    <x v="78"/>
    <x v="78"/>
    <m/>
    <m/>
    <n v="20188"/>
    <s v="Coca-cola Europacific Partners Norge AS"/>
    <m/>
    <m/>
    <x v="5"/>
    <x v="5"/>
    <m/>
    <m/>
    <m/>
    <m/>
    <n v="0"/>
    <s v="Ingen avgiftsbehandling"/>
    <s v="HOCKEY: Sak 11244944 er sendt til deg fra Coca-Cola"/>
    <n v="-3385.24"/>
    <s v="NOK"/>
    <n v="-3385.24"/>
    <n v="9204548717"/>
    <s v="-378854.48"/>
  </r>
  <r>
    <n v="500330"/>
    <n v="2025"/>
    <s v="Direkte betaling med ekstern ID TR446425417 er gjennomført og bokført."/>
    <d v="2025-03-05T00:00:00"/>
    <m/>
    <x v="78"/>
    <x v="78"/>
    <m/>
    <m/>
    <n v="20385"/>
    <s v="SVE Profilgaver AS"/>
    <m/>
    <m/>
    <x v="8"/>
    <x v="8"/>
    <m/>
    <m/>
    <m/>
    <m/>
    <n v="0"/>
    <s v="Ingen avgiftsbehandling"/>
    <s v="Betaling: Faktura nummer 122188 fra SVE Profilgaver AS. Fakturanr. 122188."/>
    <n v="9673.8799999999992"/>
    <s v="NOK"/>
    <n v="9673.8799999999992"/>
    <n v="122188"/>
    <s v="-369180.60"/>
  </r>
  <r>
    <n v="380"/>
    <n v="2025"/>
    <s v="VS: Dommerregninger"/>
    <d v="2025-03-05T00:00:00"/>
    <d v="2025-03-05T00:00:00"/>
    <x v="78"/>
    <x v="78"/>
    <m/>
    <m/>
    <n v="20406"/>
    <s v="Marcus Dansbo Bergen"/>
    <m/>
    <m/>
    <x v="5"/>
    <x v="5"/>
    <m/>
    <m/>
    <m/>
    <m/>
    <n v="0"/>
    <s v="Ingen avgiftsbehandling"/>
    <s v="VS: Dommerregninger"/>
    <n v="-733"/>
    <s v="NOK"/>
    <n v="-733"/>
    <s v="67c7f809cb4229d2c66fa55e"/>
    <s v="-369913.60"/>
  </r>
  <r>
    <n v="484"/>
    <n v="2025"/>
    <s v="Jutulkara 4999: Bilag vedr. utleggsrefusjon"/>
    <d v="2025-03-05T00:00:00"/>
    <d v="2025-03-05T00:00:00"/>
    <x v="78"/>
    <x v="78"/>
    <m/>
    <m/>
    <n v="20313"/>
    <s v="Tore Hansen"/>
    <m/>
    <m/>
    <x v="7"/>
    <x v="7"/>
    <m/>
    <m/>
    <m/>
    <m/>
    <n v="0"/>
    <s v="Ingen avgiftsbehandling"/>
    <s v="Jutulkara 4999: Bilag vedr. utleggsrefusjon"/>
    <n v="-1486"/>
    <s v="NOK"/>
    <n v="-1486"/>
    <m/>
    <s v="-371399.60"/>
  </r>
  <r>
    <n v="353"/>
    <n v="2025"/>
    <s v="Faktura nummer F0004190364 fra DNB Livsforsikring AS"/>
    <d v="2025-03-06T00:00:00"/>
    <d v="2025-03-20T00:00:00"/>
    <x v="78"/>
    <x v="78"/>
    <m/>
    <m/>
    <n v="20012"/>
    <s v="DNB Livsforsikring AS"/>
    <m/>
    <m/>
    <x v="4"/>
    <x v="4"/>
    <m/>
    <m/>
    <m/>
    <m/>
    <n v="0"/>
    <s v="Ingen avgiftsbehandling"/>
    <s v="Faktura nummer F0004190364 fra DNB Livsforsikring AS"/>
    <n v="-12048.06"/>
    <s v="NOK"/>
    <n v="-12048.06"/>
    <s v="F0004190364"/>
    <s v="-383447.66"/>
  </r>
  <r>
    <n v="379"/>
    <n v="2025"/>
    <s v="VS: Dommerregninger"/>
    <d v="2025-03-06T00:00:00"/>
    <d v="2025-03-06T00:00:00"/>
    <x v="78"/>
    <x v="78"/>
    <m/>
    <m/>
    <n v="20333"/>
    <s v="Oscar Sortland Kolsrud"/>
    <m/>
    <m/>
    <x v="5"/>
    <x v="5"/>
    <m/>
    <m/>
    <m/>
    <m/>
    <n v="0"/>
    <s v="Ingen avgiftsbehandling"/>
    <s v="VS: Dommerregninger"/>
    <n v="-850"/>
    <s v="NOK"/>
    <n v="-850"/>
    <s v="67c58851240a412c345b9507"/>
    <s v="-384297.66"/>
  </r>
  <r>
    <n v="352"/>
    <n v="2025"/>
    <s v="FOTBALL: Faktura februar"/>
    <d v="2025-03-06T00:00:00"/>
    <d v="2025-03-16T00:00:00"/>
    <x v="78"/>
    <x v="78"/>
    <m/>
    <m/>
    <n v="20089"/>
    <s v="Advokatfirmaet Justad Johnsen"/>
    <m/>
    <m/>
    <x v="1"/>
    <x v="1"/>
    <m/>
    <m/>
    <m/>
    <m/>
    <n v="0"/>
    <s v="Ingen avgiftsbehandling"/>
    <s v="FOTBALL: Faktura februar"/>
    <n v="-1687.5"/>
    <s v="NOK"/>
    <n v="-1687.5"/>
    <n v="194"/>
    <s v="-385985.16"/>
  </r>
  <r>
    <n v="350"/>
    <n v="2025"/>
    <s v="Faktura nummer 018345 fra NFF Oslo TRENER 1"/>
    <d v="2025-03-06T00:00:00"/>
    <d v="2025-03-20T00:00:00"/>
    <x v="78"/>
    <x v="78"/>
    <m/>
    <m/>
    <n v="20060"/>
    <s v="NFF Oslo"/>
    <m/>
    <m/>
    <x v="1"/>
    <x v="1"/>
    <m/>
    <m/>
    <m/>
    <m/>
    <n v="0"/>
    <s v="Ingen avgiftsbehandling"/>
    <s v="Faktura nummer 018345 fra NFF Oslo TRENER 1"/>
    <n v="-3750"/>
    <s v="NOK"/>
    <n v="-3750"/>
    <n v="18345"/>
    <s v="-389735.16"/>
  </r>
  <r>
    <n v="376"/>
    <n v="2025"/>
    <s v="Faktura nummer 70482511 fra Bærum Kommune"/>
    <d v="2025-03-06T00:00:00"/>
    <d v="2025-03-23T00:00:00"/>
    <x v="78"/>
    <x v="78"/>
    <m/>
    <m/>
    <n v="20094"/>
    <s v="Bærum Kommune"/>
    <m/>
    <m/>
    <x v="0"/>
    <x v="0"/>
    <m/>
    <m/>
    <m/>
    <m/>
    <n v="0"/>
    <s v="Ingen avgiftsbehandling"/>
    <s v="Faktura nummer 70482511 fra Bærum Kommune"/>
    <n v="-18234"/>
    <s v="NOK"/>
    <n v="-18234"/>
    <n v="70482511"/>
    <s v="-407969.16"/>
  </r>
  <r>
    <n v="349"/>
    <n v="2025"/>
    <s v="Faktura nummer 126303678 fra Lyreco Norge AS, Retail"/>
    <d v="2025-03-06T00:00:00"/>
    <d v="2025-04-05T00:00:00"/>
    <x v="78"/>
    <x v="78"/>
    <m/>
    <m/>
    <n v="20123"/>
    <s v="Lyreco Norge AS, Retail"/>
    <m/>
    <m/>
    <x v="4"/>
    <x v="4"/>
    <m/>
    <m/>
    <m/>
    <m/>
    <n v="0"/>
    <s v="Ingen avgiftsbehandling"/>
    <s v="Faktura nummer 126303678 fra Lyreco Norge AS, Retail"/>
    <n v="-125"/>
    <s v="NOK"/>
    <n v="-125"/>
    <n v="126303678"/>
    <s v="-408094.16"/>
  </r>
  <r>
    <n v="605"/>
    <n v="2025"/>
    <s v="Faktura 9707316 (4).pdf"/>
    <d v="2025-03-06T00:00:00"/>
    <d v="2025-03-06T00:00:00"/>
    <x v="78"/>
    <x v="78"/>
    <m/>
    <m/>
    <n v="20125"/>
    <s v="Eureca Engros AS"/>
    <m/>
    <m/>
    <x v="2"/>
    <x v="2"/>
    <m/>
    <m/>
    <m/>
    <m/>
    <n v="0"/>
    <s v="Ingen avgiftsbehandling"/>
    <s v="Faktura 9707316 (4).pdf"/>
    <n v="-3495.67"/>
    <s v="NOK"/>
    <n v="-3495.67"/>
    <n v="9707316"/>
    <s v="-411589.83"/>
  </r>
  <r>
    <n v="359"/>
    <n v="2025"/>
    <s v="FOTBALL: Kvitteringer for &quot;jobb&quot;"/>
    <d v="2025-03-07T00:00:00"/>
    <d v="2025-03-10T00:00:00"/>
    <x v="78"/>
    <x v="78"/>
    <m/>
    <m/>
    <n v="20075"/>
    <s v="Elin Kristiansen"/>
    <m/>
    <m/>
    <x v="1"/>
    <x v="1"/>
    <m/>
    <m/>
    <m/>
    <m/>
    <n v="0"/>
    <s v="Ingen avgiftsbehandling"/>
    <s v="FOTBALL: Kvitteringer for &quot;jobb&quot;"/>
    <n v="-1823.42"/>
    <s v="NOK"/>
    <n v="-1823.42"/>
    <m/>
    <s v="-413413.25"/>
  </r>
  <r>
    <n v="345"/>
    <n v="2025"/>
    <s v="Faktura nummer 1056235613 fra Telenor Norge AS"/>
    <d v="2025-03-07T00:00:00"/>
    <d v="2025-03-28T00:00:00"/>
    <x v="78"/>
    <x v="78"/>
    <m/>
    <m/>
    <n v="20011"/>
    <s v="Telenor Norge AS"/>
    <m/>
    <m/>
    <x v="2"/>
    <x v="2"/>
    <m/>
    <m/>
    <m/>
    <m/>
    <n v="0"/>
    <s v="Ingen avgiftsbehandling"/>
    <s v="Faktura nummer 1056235613 fra Telenor Norge AS"/>
    <n v="-4975"/>
    <s v="NOK"/>
    <n v="-4975"/>
    <n v="1056235613"/>
    <s v="-418388.25"/>
  </r>
  <r>
    <n v="344"/>
    <n v="2025"/>
    <s v="Faktura nummer 30807717 fra Verisure AS"/>
    <d v="2025-03-07T00:00:00"/>
    <d v="2025-03-28T00:00:00"/>
    <x v="78"/>
    <x v="78"/>
    <m/>
    <m/>
    <n v="20198"/>
    <s v="Verisure AS"/>
    <m/>
    <m/>
    <x v="2"/>
    <x v="2"/>
    <m/>
    <m/>
    <m/>
    <m/>
    <n v="0"/>
    <s v="Ingen avgiftsbehandling"/>
    <s v="Faktura nummer 30807717 fra Verisure AS"/>
    <n v="-3881.74"/>
    <s v="NOK"/>
    <n v="-3881.74"/>
    <n v="30807717"/>
    <s v="-422269.99"/>
  </r>
  <r>
    <n v="448"/>
    <n v="2025"/>
    <s v="HOCKEY: Dommerregninger"/>
    <d v="2025-03-07T00:00:00"/>
    <d v="2025-03-07T00:00:00"/>
    <x v="78"/>
    <x v="78"/>
    <m/>
    <m/>
    <n v="20376"/>
    <s v="henrik Aas"/>
    <m/>
    <m/>
    <x v="5"/>
    <x v="5"/>
    <m/>
    <m/>
    <m/>
    <m/>
    <n v="0"/>
    <s v="Ingen avgiftsbehandling"/>
    <s v="HOCKEY: Dommerregninger"/>
    <n v="-1544.95"/>
    <s v="NOK"/>
    <n v="-1544.95"/>
    <s v="67cabbe6383759e5a158a856"/>
    <s v="-423814.94"/>
  </r>
  <r>
    <n v="606"/>
    <n v="2025"/>
    <s v="Eureca"/>
    <d v="2025-03-07T00:00:00"/>
    <m/>
    <x v="78"/>
    <x v="78"/>
    <m/>
    <m/>
    <n v="20125"/>
    <s v="Eureca Engros AS"/>
    <m/>
    <m/>
    <x v="0"/>
    <x v="0"/>
    <m/>
    <m/>
    <m/>
    <m/>
    <n v="0"/>
    <s v="Ingen avgiftsbehandling"/>
    <s v="Eureca"/>
    <n v="3495.67"/>
    <s v="NOK"/>
    <n v="3495.67"/>
    <m/>
    <s v="-420319.27"/>
  </r>
  <r>
    <n v="347"/>
    <n v="2025"/>
    <s v="J2014: utlegg spillermøte"/>
    <d v="2025-03-08T00:00:00"/>
    <d v="2025-03-10T00:00:00"/>
    <x v="78"/>
    <x v="78"/>
    <m/>
    <m/>
    <n v="20400"/>
    <s v="Kirsten Teigland"/>
    <m/>
    <m/>
    <x v="1"/>
    <x v="1"/>
    <m/>
    <m/>
    <m/>
    <m/>
    <n v="0"/>
    <s v="Ingen avgiftsbehandling"/>
    <s v="J2014: utlegg spillermøte"/>
    <n v="-1932.8"/>
    <s v="NOK"/>
    <n v="-1932.8"/>
    <s v="Utlegg samling J2014"/>
    <s v="-422252.07"/>
  </r>
  <r>
    <n v="455"/>
    <n v="2025"/>
    <s v="Hockey 4230"/>
    <d v="2025-03-08T00:00:00"/>
    <d v="2025-03-08T00:00:00"/>
    <x v="78"/>
    <x v="78"/>
    <m/>
    <m/>
    <n v="20420"/>
    <s v="Emil Gulbrandsen"/>
    <m/>
    <m/>
    <x v="5"/>
    <x v="5"/>
    <m/>
    <m/>
    <m/>
    <m/>
    <n v="0"/>
    <s v="Ingen avgiftsbehandling"/>
    <s v="Hockey 4230"/>
    <n v="-728.4"/>
    <s v="NOK"/>
    <n v="-728.4"/>
    <s v="67cb6e88d51bc170dcc0adb7"/>
    <s v="-422980.47"/>
  </r>
  <r>
    <n v="346"/>
    <n v="2025"/>
    <s v="Faktura nummer 026379 fra Norges Fotballforbund FORSIKRING"/>
    <d v="2025-03-10T00:00:00"/>
    <d v="2025-03-24T00:00:00"/>
    <x v="78"/>
    <x v="78"/>
    <m/>
    <m/>
    <n v="20399"/>
    <s v="Norges Fotballforbund"/>
    <m/>
    <m/>
    <x v="1"/>
    <x v="1"/>
    <m/>
    <m/>
    <m/>
    <m/>
    <n v="0"/>
    <s v="Ingen avgiftsbehandling"/>
    <s v="Faktura nummer 026379 fra Norges Fotballforbund FORSIKRING"/>
    <n v="-34000"/>
    <s v="NOK"/>
    <n v="-34000"/>
    <n v="26379"/>
    <s v="-456980.47"/>
  </r>
  <r>
    <n v="402"/>
    <n v="2025"/>
    <s v="4999: Utlegg U12 - 2013"/>
    <d v="2025-03-10T00:00:00"/>
    <d v="2025-03-10T00:00:00"/>
    <x v="78"/>
    <x v="78"/>
    <m/>
    <m/>
    <n v="20412"/>
    <s v="Ida Brinch"/>
    <m/>
    <m/>
    <x v="5"/>
    <x v="5"/>
    <m/>
    <m/>
    <m/>
    <m/>
    <n v="0"/>
    <s v="Ingen avgiftsbehandling"/>
    <s v="4999: Utlegg U12 - 2013"/>
    <n v="-1282"/>
    <s v="NOK"/>
    <n v="-1282"/>
    <s v="Hockey 2013 utlegg gaver"/>
    <s v="-458262.47"/>
  </r>
  <r>
    <n v="403"/>
    <n v="2025"/>
    <s v="Hockey 2009: Utlegg"/>
    <d v="2025-03-10T00:00:00"/>
    <d v="2025-03-10T00:00:00"/>
    <x v="78"/>
    <x v="78"/>
    <m/>
    <m/>
    <n v="20179"/>
    <s v="Linda Olstad"/>
    <m/>
    <m/>
    <x v="5"/>
    <x v="5"/>
    <m/>
    <m/>
    <m/>
    <m/>
    <n v="0"/>
    <s v="Ingen avgiftsbehandling"/>
    <s v="Hockey 2009: Utlegg"/>
    <n v="-1061"/>
    <s v="NOK"/>
    <n v="-1061"/>
    <s v="utlegg samling hockey 2009"/>
    <s v="-459323.47"/>
  </r>
  <r>
    <n v="401"/>
    <n v="2025"/>
    <s v="Hockey: Utlegg frukt 7.mars"/>
    <d v="2025-03-10T00:00:00"/>
    <d v="2025-03-10T00:00:00"/>
    <x v="78"/>
    <x v="78"/>
    <m/>
    <m/>
    <n v="20179"/>
    <s v="Linda Olstad"/>
    <m/>
    <m/>
    <x v="5"/>
    <x v="5"/>
    <m/>
    <m/>
    <m/>
    <m/>
    <n v="0"/>
    <s v="Ingen avgiftsbehandling"/>
    <s v="Hockey: Utlegg frukt 7.mars"/>
    <n v="-350.97"/>
    <s v="NOK"/>
    <n v="-350.97"/>
    <m/>
    <s v="-459674.44"/>
  </r>
  <r>
    <n v="400"/>
    <n v="2025"/>
    <s v="Hockey 2009: Utlegg fly ( med kvitteriger)"/>
    <d v="2025-03-10T00:00:00"/>
    <d v="2025-03-10T00:00:00"/>
    <x v="78"/>
    <x v="78"/>
    <m/>
    <m/>
    <n v="20254"/>
    <s v="Glenn Kristian Olstad"/>
    <m/>
    <m/>
    <x v="5"/>
    <x v="5"/>
    <m/>
    <m/>
    <m/>
    <m/>
    <n v="0"/>
    <s v="Ingen avgiftsbehandling"/>
    <s v="Hockey 2009: Utlegg fly ( med kvitteriger)"/>
    <n v="-71880"/>
    <s v="NOK"/>
    <n v="-71880"/>
    <m/>
    <s v="-531554.44"/>
  </r>
  <r>
    <n v="410"/>
    <n v="2025"/>
    <s v="Faktura nummer 70487725 fra Bærum Kommune"/>
    <d v="2025-03-10T00:00:00"/>
    <d v="2025-03-27T00:00:00"/>
    <x v="78"/>
    <x v="78"/>
    <m/>
    <m/>
    <n v="20094"/>
    <s v="Bærum Kommune"/>
    <m/>
    <m/>
    <x v="5"/>
    <x v="5"/>
    <m/>
    <m/>
    <m/>
    <m/>
    <n v="0"/>
    <s v="Ingen avgiftsbehandling"/>
    <s v="Faktura nummer 70487725 fra Bærum Kommune"/>
    <n v="-1392"/>
    <s v="NOK"/>
    <n v="-1392"/>
    <n v="70487725"/>
    <s v="-532946.44"/>
  </r>
  <r>
    <n v="421"/>
    <n v="2025"/>
    <s v="HS, telefon"/>
    <d v="2025-03-10T00:00:00"/>
    <d v="2025-03-24T00:00:00"/>
    <x v="78"/>
    <x v="78"/>
    <m/>
    <m/>
    <n v="20029"/>
    <s v="Viken Fiber AS"/>
    <m/>
    <m/>
    <x v="4"/>
    <x v="4"/>
    <m/>
    <m/>
    <m/>
    <m/>
    <n v="0"/>
    <s v="Ingen avgiftsbehandling"/>
    <s v="HS, telefon"/>
    <n v="-1079"/>
    <s v="NOK"/>
    <n v="-1079"/>
    <n v="23810707"/>
    <s v="-534025.44"/>
  </r>
  <r>
    <n v="423"/>
    <n v="2025"/>
    <s v="J/G2014: Utlegg splittes på to lag"/>
    <d v="2025-03-10T00:00:00"/>
    <d v="2025-03-10T00:00:00"/>
    <x v="78"/>
    <x v="78"/>
    <m/>
    <m/>
    <n v="20256"/>
    <s v="Frida Devlin"/>
    <m/>
    <m/>
    <x v="1"/>
    <x v="1"/>
    <m/>
    <m/>
    <m/>
    <m/>
    <n v="0"/>
    <s v="Ingen avgiftsbehandling"/>
    <s v="J/G2014: Utlegg splittes på to lag"/>
    <n v="-1125"/>
    <s v="NOK"/>
    <n v="-1125"/>
    <s v="leie gymsal 2014 fotball"/>
    <s v="-535150.44"/>
  </r>
  <r>
    <n v="422"/>
    <n v="2025"/>
    <s v="Fwd: Utlegg J2014"/>
    <d v="2025-03-10T00:00:00"/>
    <d v="2025-03-10T00:00:00"/>
    <x v="78"/>
    <x v="78"/>
    <m/>
    <m/>
    <n v="20256"/>
    <s v="Frida Devlin"/>
    <m/>
    <m/>
    <x v="1"/>
    <x v="1"/>
    <m/>
    <m/>
    <m/>
    <m/>
    <n v="0"/>
    <s v="Ingen avgiftsbehandling"/>
    <s v="Fwd: Utlegg J2014"/>
    <n v="-782.5"/>
    <s v="NOK"/>
    <n v="-782.5"/>
    <m/>
    <s v="-535932.94"/>
  </r>
  <r>
    <n v="582"/>
    <n v="2025"/>
    <n v="1881"/>
    <d v="2025-03-10T00:00:00"/>
    <m/>
    <x v="78"/>
    <x v="78"/>
    <m/>
    <m/>
    <n v="20400"/>
    <s v="Kirsten Teigland"/>
    <m/>
    <m/>
    <x v="0"/>
    <x v="0"/>
    <m/>
    <m/>
    <m/>
    <m/>
    <n v="0"/>
    <s v="Ingen avgiftsbehandling"/>
    <n v="1881"/>
    <n v="1932.8"/>
    <s v="NOK"/>
    <n v="1932.8"/>
    <m/>
    <s v="-534000.14"/>
  </r>
  <r>
    <n v="500332"/>
    <n v="2025"/>
    <s v="Direkte betaling med ekstern ID TR451823461 er gjennomført og bokført."/>
    <d v="2025-03-11T00:00:00"/>
    <m/>
    <x v="78"/>
    <x v="78"/>
    <m/>
    <m/>
    <n v="20120"/>
    <s v="Silje Danielsen"/>
    <m/>
    <m/>
    <x v="6"/>
    <x v="6"/>
    <m/>
    <m/>
    <m/>
    <m/>
    <n v="0"/>
    <s v="Ingen avgiftsbehandling"/>
    <s v="Betaling: SKI: Utlegg til refusjon. Fakturanr. Rennpåmelding."/>
    <n v="837"/>
    <s v="NOK"/>
    <n v="837"/>
    <s v="Rennpåmelding"/>
    <s v="-533163.14"/>
  </r>
  <r>
    <n v="500333"/>
    <n v="2025"/>
    <s v="Direkte betaling med ekstern ID TR451823462 er gjennomført og bokført."/>
    <d v="2025-03-11T00:00:00"/>
    <m/>
    <x v="78"/>
    <x v="78"/>
    <m/>
    <m/>
    <n v="20401"/>
    <s v="Nina Granskogen"/>
    <m/>
    <m/>
    <x v="6"/>
    <x v="6"/>
    <m/>
    <m/>
    <m/>
    <m/>
    <n v="0"/>
    <s v="Ingen avgiftsbehandling"/>
    <s v="Betaling: SKI: Betaling av medlemsskap"/>
    <n v="2675"/>
    <s v="NOK"/>
    <n v="2675"/>
    <m/>
    <s v="-530488.14"/>
  </r>
  <r>
    <n v="500334"/>
    <n v="2025"/>
    <s v="Direkte betaling med ekstern ID TR451843784 er gjennomført og bokført."/>
    <d v="2025-03-11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381 fra AS Bærum Ishall. Fakturanr. 6381."/>
    <n v="151938.75"/>
    <s v="NOK"/>
    <n v="151938.75"/>
    <n v="6381"/>
    <s v="-378549.39"/>
  </r>
  <r>
    <n v="500335"/>
    <n v="2025"/>
    <s v="Direkte betaling med ekstern ID TR451843786 er gjennomført og bokført."/>
    <d v="2025-03-11T00:00:00"/>
    <m/>
    <x v="78"/>
    <x v="78"/>
    <m/>
    <m/>
    <n v="20120"/>
    <s v="Silje Danielsen"/>
    <m/>
    <m/>
    <x v="6"/>
    <x v="6"/>
    <m/>
    <m/>
    <m/>
    <m/>
    <n v="0"/>
    <s v="Ingen avgiftsbehandling"/>
    <s v="Betaling: SKI: Refusjon påmeldingsavgift Akserskifestival, skigruppa"/>
    <n v="520"/>
    <s v="NOK"/>
    <n v="520"/>
    <m/>
    <s v="-378029.39"/>
  </r>
  <r>
    <n v="500336"/>
    <n v="2025"/>
    <s v="Direkte betaling med ekstern ID TR451851404 er gjennomført og bokført."/>
    <d v="2025-03-11T00:00:00"/>
    <m/>
    <x v="78"/>
    <x v="78"/>
    <m/>
    <m/>
    <n v="20409"/>
    <s v="Ulrik Bank Opøien"/>
    <m/>
    <m/>
    <x v="5"/>
    <x v="5"/>
    <m/>
    <m/>
    <m/>
    <m/>
    <n v="0"/>
    <s v="Ingen avgiftsbehandling"/>
    <s v="Betaling: HOCKEY: Dommerregninger. Fakturanr. 67bc35b95f17ade52e68cc70."/>
    <n v="970.1"/>
    <s v="NOK"/>
    <n v="970.1"/>
    <s v="67bc35b95f17ade52e68cc70"/>
    <s v="-377059.29"/>
  </r>
  <r>
    <n v="500337"/>
    <n v="2025"/>
    <s v="Direkte betaling med ekstern ID TR451823440 er gjennomført og bokført."/>
    <d v="2025-03-11T00:00:00"/>
    <m/>
    <x v="78"/>
    <x v="78"/>
    <m/>
    <m/>
    <n v="20035"/>
    <s v="Steadyreadygo Banaszkiewicz"/>
    <m/>
    <m/>
    <x v="4"/>
    <x v="4"/>
    <m/>
    <m/>
    <m/>
    <m/>
    <n v="0"/>
    <s v="Ingen avgiftsbehandling"/>
    <s v="Betaling: HS: Fakture for vaske. Fakturanr. 1156."/>
    <n v="9750"/>
    <s v="NOK"/>
    <n v="9750"/>
    <n v="1156"/>
    <s v="-367309.29"/>
  </r>
  <r>
    <n v="500338"/>
    <n v="2025"/>
    <s v="Direkte betaling med ekstern ID TR451823454 er gjennomført og bokført."/>
    <d v="2025-03-11T00:00:00"/>
    <m/>
    <x v="78"/>
    <x v="78"/>
    <m/>
    <m/>
    <n v="20075"/>
    <s v="Elin Kristiansen"/>
    <m/>
    <m/>
    <x v="1"/>
    <x v="1"/>
    <m/>
    <m/>
    <m/>
    <m/>
    <n v="0"/>
    <s v="Ingen avgiftsbehandling"/>
    <s v="Betaling: FOTBALL: Kvitteringer for &quot;jobb&quot;"/>
    <n v="1823.42"/>
    <s v="NOK"/>
    <n v="1823.42"/>
    <m/>
    <s v="-365485.87"/>
  </r>
  <r>
    <n v="601"/>
    <n v="2025"/>
    <n v="1995"/>
    <d v="2025-03-11T00:00:00"/>
    <m/>
    <x v="78"/>
    <x v="78"/>
    <m/>
    <m/>
    <n v="20412"/>
    <s v="Ida Brinch"/>
    <m/>
    <m/>
    <x v="0"/>
    <x v="0"/>
    <m/>
    <m/>
    <m/>
    <m/>
    <n v="0"/>
    <s v="Ingen avgiftsbehandling"/>
    <n v="1995"/>
    <n v="1282"/>
    <s v="NOK"/>
    <n v="1282"/>
    <m/>
    <s v="-364203.87"/>
  </r>
  <r>
    <n v="664"/>
    <n v="2025"/>
    <n v="1943"/>
    <d v="2025-03-11T00:00:00"/>
    <m/>
    <x v="78"/>
    <x v="78"/>
    <m/>
    <m/>
    <n v="20179"/>
    <s v="Linda Olstad"/>
    <m/>
    <m/>
    <x v="0"/>
    <x v="0"/>
    <m/>
    <m/>
    <m/>
    <m/>
    <n v="0"/>
    <s v="Ingen avgiftsbehandling"/>
    <n v="1943"/>
    <n v="1061"/>
    <s v="NOK"/>
    <n v="1061"/>
    <m/>
    <s v="-363142.87"/>
  </r>
  <r>
    <n v="664"/>
    <n v="2025"/>
    <n v="1943"/>
    <d v="2025-03-11T00:00:00"/>
    <m/>
    <x v="78"/>
    <x v="78"/>
    <m/>
    <m/>
    <n v="20179"/>
    <s v="Linda Olstad"/>
    <m/>
    <m/>
    <x v="0"/>
    <x v="0"/>
    <m/>
    <m/>
    <m/>
    <m/>
    <n v="0"/>
    <s v="Ingen avgiftsbehandling"/>
    <n v="1943"/>
    <n v="350.97"/>
    <s v="NOK"/>
    <n v="350.97"/>
    <m/>
    <s v="-362791.90"/>
  </r>
  <r>
    <n v="664"/>
    <n v="2025"/>
    <n v="1943"/>
    <d v="2025-03-11T00:00:00"/>
    <m/>
    <x v="78"/>
    <x v="78"/>
    <m/>
    <m/>
    <n v="20254"/>
    <s v="Glenn Kristian Olstad"/>
    <m/>
    <m/>
    <x v="0"/>
    <x v="0"/>
    <m/>
    <m/>
    <m/>
    <m/>
    <n v="0"/>
    <s v="Ingen avgiftsbehandling"/>
    <n v="1943"/>
    <n v="71880"/>
    <s v="NOK"/>
    <n v="71880"/>
    <m/>
    <s v="-290911.90"/>
  </r>
  <r>
    <n v="664"/>
    <n v="2025"/>
    <n v="1943"/>
    <d v="2025-03-11T00:00:00"/>
    <m/>
    <x v="78"/>
    <x v="78"/>
    <m/>
    <m/>
    <n v="20179"/>
    <s v="Linda Olstad"/>
    <m/>
    <m/>
    <x v="0"/>
    <x v="0"/>
    <m/>
    <m/>
    <m/>
    <m/>
    <n v="0"/>
    <s v="Ingen avgiftsbehandling"/>
    <n v="1943"/>
    <n v="338.25"/>
    <s v="NOK"/>
    <n v="338.25"/>
    <m/>
    <s v="-290573.65"/>
  </r>
  <r>
    <n v="500339"/>
    <n v="2025"/>
    <s v="Direkte betaling med ekstern ID TR451851412 er gjennomført og bokført."/>
    <d v="2025-03-12T00:00:00"/>
    <m/>
    <x v="78"/>
    <x v="78"/>
    <m/>
    <m/>
    <n v="20406"/>
    <s v="Marcus Dansbo Bergen"/>
    <m/>
    <m/>
    <x v="5"/>
    <x v="5"/>
    <m/>
    <m/>
    <m/>
    <m/>
    <n v="0"/>
    <s v="Ingen avgiftsbehandling"/>
    <s v="Betaling: VS: Dommerregninger. Fakturanr. 67c7f809cb4229d2c66fa55e."/>
    <n v="733"/>
    <s v="NOK"/>
    <n v="733"/>
    <s v="67c7f809cb4229d2c66fa55e"/>
    <s v="-289840.65"/>
  </r>
  <r>
    <n v="500340"/>
    <n v="2025"/>
    <s v="Direkte betaling med ekstern ID TR451851409 er gjennomført og bokført."/>
    <d v="2025-03-12T00:00:00"/>
    <m/>
    <x v="78"/>
    <x v="78"/>
    <m/>
    <m/>
    <n v="20243"/>
    <s v="Tony Sømarken"/>
    <m/>
    <m/>
    <x v="5"/>
    <x v="5"/>
    <m/>
    <m/>
    <m/>
    <m/>
    <n v="0"/>
    <s v="Ingen avgiftsbehandling"/>
    <s v="Betaling: HOCKEY: Dommerregninger. Fakturanr. 67be4b625f17ade52e68cdf5."/>
    <n v="1024"/>
    <s v="NOK"/>
    <n v="1024"/>
    <s v="67be4b625f17ade52e68cdf5"/>
    <s v="-288816.65"/>
  </r>
  <r>
    <n v="500341"/>
    <n v="2025"/>
    <s v="Direkte betaling med ekstern ID TR451851401 er gjennomført og bokført."/>
    <d v="2025-03-12T00:00:00"/>
    <m/>
    <x v="78"/>
    <x v="78"/>
    <m/>
    <m/>
    <n v="20411"/>
    <s v="Marius Åsli Sværen"/>
    <m/>
    <m/>
    <x v="5"/>
    <x v="5"/>
    <m/>
    <m/>
    <m/>
    <m/>
    <n v="0"/>
    <s v="Ingen avgiftsbehandling"/>
    <s v="Betaling: HOCKEY: Dommerregninger. Fakturanr. 67bb662f5f17ade52e68cbb3."/>
    <n v="2260.4"/>
    <s v="NOK"/>
    <n v="2260.4"/>
    <s v="67bb662f5f17ade52e68cbb3"/>
    <s v="-286556.25"/>
  </r>
  <r>
    <n v="500342"/>
    <n v="2025"/>
    <s v="Direkte betaling med ekstern ID TR451851398 er gjennomført og bokført."/>
    <d v="2025-03-12T00:00:00"/>
    <m/>
    <x v="78"/>
    <x v="78"/>
    <m/>
    <m/>
    <n v="20377"/>
    <s v="Erik Fredriksen"/>
    <m/>
    <m/>
    <x v="5"/>
    <x v="5"/>
    <m/>
    <m/>
    <m/>
    <m/>
    <n v="0"/>
    <s v="Ingen avgiftsbehandling"/>
    <s v="Betaling: HOCKEY: Dommerregninger. Fakturanr. 67b9003a022707a5dd6296d5."/>
    <n v="1806.4"/>
    <s v="NOK"/>
    <n v="1806.4"/>
    <s v="67b9003a022707a5dd6296d5"/>
    <s v="-284749.85"/>
  </r>
  <r>
    <n v="432"/>
    <n v="2025"/>
    <s v="G19 fotball, 4999: Faktura 7309 fra Sør Cup"/>
    <d v="2025-03-12T00:00:00"/>
    <d v="2025-04-11T00:00:00"/>
    <x v="78"/>
    <x v="78"/>
    <m/>
    <m/>
    <n v="20416"/>
    <s v="Sør Cup AS"/>
    <m/>
    <m/>
    <x v="1"/>
    <x v="1"/>
    <m/>
    <m/>
    <m/>
    <m/>
    <n v="0"/>
    <s v="Ingen avgiftsbehandling"/>
    <s v="G19 fotball, 4999: Faktura 7309 fra Sør Cup"/>
    <n v="-2000"/>
    <s v="NOK"/>
    <n v="-2000"/>
    <n v="7309"/>
    <s v="-286749.85"/>
  </r>
  <r>
    <n v="500343"/>
    <n v="2025"/>
    <s v="Direkte betaling med ekstern ID TR451851410 er gjennomført og bokført."/>
    <d v="2025-03-12T00:00:00"/>
    <m/>
    <x v="78"/>
    <x v="78"/>
    <m/>
    <m/>
    <n v="20405"/>
    <s v="Johan Erik Martin LIndberg"/>
    <m/>
    <m/>
    <x v="5"/>
    <x v="5"/>
    <m/>
    <m/>
    <m/>
    <m/>
    <n v="0"/>
    <s v="Ingen avgiftsbehandling"/>
    <s v="Betaling: HOCKEY: Dommerregninger. Fakturanr. 67b90c4b022707a5dd6296d9."/>
    <n v="1149.8"/>
    <s v="NOK"/>
    <n v="1149.8"/>
    <s v="67b90c4b022707a5dd6296d9"/>
    <s v="-285600.05"/>
  </r>
  <r>
    <n v="500344"/>
    <n v="2025"/>
    <s v="Direkte betaling med ekstern ID TR451851413 er gjennomført og bokført."/>
    <d v="2025-03-12T00:00:00"/>
    <m/>
    <x v="78"/>
    <x v="78"/>
    <m/>
    <m/>
    <n v="20333"/>
    <s v="Oscar Sortland Kolsrud"/>
    <m/>
    <m/>
    <x v="5"/>
    <x v="5"/>
    <m/>
    <m/>
    <m/>
    <m/>
    <n v="0"/>
    <s v="Ingen avgiftsbehandling"/>
    <s v="Betaling: VS: Dommerregninger. Fakturanr. 67c58851240a412c345b9507."/>
    <n v="850"/>
    <s v="NOK"/>
    <n v="850"/>
    <s v="67c58851240a412c345b9507"/>
    <s v="-284750.05"/>
  </r>
  <r>
    <n v="500345"/>
    <n v="2025"/>
    <s v="Direkte betaling med ekstern ID TR451851403 er gjennomført og bokført."/>
    <d v="2025-03-12T00:00:00"/>
    <m/>
    <x v="78"/>
    <x v="78"/>
    <m/>
    <m/>
    <n v="20241"/>
    <s v="Kieran Koksvik-Nilsen"/>
    <m/>
    <m/>
    <x v="5"/>
    <x v="5"/>
    <m/>
    <m/>
    <m/>
    <m/>
    <n v="0"/>
    <s v="Ingen avgiftsbehandling"/>
    <s v="Betaling: VS: Dommerregninger. Fakturanr. 67bc0aea5f17ade52e68cc3a."/>
    <n v="1074.1500000000001"/>
    <s v="NOK"/>
    <n v="1074.1500000000001"/>
    <s v="67bc0aea5f17ade52e68cc3a"/>
    <s v="-283675.90"/>
  </r>
  <r>
    <n v="500346"/>
    <n v="2025"/>
    <s v="Direkte betaling med ekstern ID TR451851411 er gjennomført og bokført."/>
    <d v="2025-03-12T00:00:00"/>
    <m/>
    <x v="78"/>
    <x v="78"/>
    <m/>
    <m/>
    <n v="20407"/>
    <s v="Arav Seth"/>
    <m/>
    <m/>
    <x v="5"/>
    <x v="5"/>
    <m/>
    <m/>
    <m/>
    <m/>
    <n v="0"/>
    <s v="Ingen avgiftsbehandling"/>
    <s v="Betaling: VS: Dommerregninger. Fakturanr. 67c5ad8f240a412c345b9547."/>
    <n v="818.5"/>
    <s v="NOK"/>
    <n v="818.5"/>
    <s v="67c5ad8f240a412c345b9547"/>
    <s v="-282857.40"/>
  </r>
  <r>
    <n v="500347"/>
    <n v="2025"/>
    <s v="Direkte betaling med ekstern ID TR451851415 er gjennomført og bokført."/>
    <d v="2025-03-12T00:00:00"/>
    <m/>
    <x v="78"/>
    <x v="78"/>
    <m/>
    <m/>
    <n v="20281"/>
    <s v="Eric Royo Grimstad"/>
    <m/>
    <m/>
    <x v="5"/>
    <x v="5"/>
    <m/>
    <m/>
    <m/>
    <m/>
    <n v="0"/>
    <s v="Ingen avgiftsbehandling"/>
    <s v="Betaling: HOCKEY: Klubbdommerregning fra Eric Royo Grimstad. Fakturanr. MOF8V98ARMACPH."/>
    <n v="432"/>
    <s v="NOK"/>
    <n v="432"/>
    <s v="MOF8V98ARMACPH"/>
    <s v="-282425.40"/>
  </r>
  <r>
    <n v="500348"/>
    <n v="2025"/>
    <s v="Direkte betaling med ekstern ID TR451851414 er gjennomført og bokført."/>
    <d v="2025-03-12T00:00:00"/>
    <m/>
    <x v="78"/>
    <x v="78"/>
    <m/>
    <m/>
    <n v="20227"/>
    <s v="Liam Elserud"/>
    <m/>
    <m/>
    <x v="5"/>
    <x v="5"/>
    <m/>
    <m/>
    <m/>
    <m/>
    <n v="0"/>
    <s v="Ingen avgiftsbehandling"/>
    <s v="Betaling: HOCKEY: Klubbdommerregning fra Liam. Fakturanr. CDDFCRDB6K1GZ8."/>
    <n v="432"/>
    <s v="NOK"/>
    <n v="432"/>
    <s v="CDDFCRDB6K1GZ8"/>
    <s v="-281993.40"/>
  </r>
  <r>
    <n v="500349"/>
    <n v="2025"/>
    <s v="Direkte betaling med ekstern ID TR451851408 er gjennomført og bokført."/>
    <d v="2025-03-12T00:00:00"/>
    <m/>
    <x v="78"/>
    <x v="78"/>
    <m/>
    <m/>
    <n v="20410"/>
    <s v="Sindre Brandstzæg Ramsrud"/>
    <m/>
    <m/>
    <x v="5"/>
    <x v="5"/>
    <m/>
    <m/>
    <m/>
    <m/>
    <n v="0"/>
    <s v="Ingen avgiftsbehandling"/>
    <s v="Betaling: HOCKEY: Dommerregninger"/>
    <n v="2020.9"/>
    <s v="NOK"/>
    <n v="2020.9"/>
    <m/>
    <s v="-279972.50"/>
  </r>
  <r>
    <n v="500350"/>
    <n v="2025"/>
    <s v="Direkte betaling med ekstern ID TR451851399 er gjennomført og bokført."/>
    <d v="2025-03-12T00:00:00"/>
    <m/>
    <x v="78"/>
    <x v="78"/>
    <m/>
    <m/>
    <n v="20333"/>
    <s v="Oscar Sortland Kolsrud"/>
    <m/>
    <m/>
    <x v="5"/>
    <x v="5"/>
    <m/>
    <m/>
    <m/>
    <m/>
    <n v="0"/>
    <s v="Ingen avgiftsbehandling"/>
    <s v="Betaling: HOCKEY: Dommerregninger. Fakturanr. 67b9fede022707a5dd629753."/>
    <n v="760"/>
    <s v="NOK"/>
    <n v="760"/>
    <s v="67b9fede022707a5dd629753"/>
    <s v="-279212.50"/>
  </r>
  <r>
    <n v="500351"/>
    <n v="2025"/>
    <s v="Direkte betaling med ekstern ID TR451851406 er gjennomført og bokført."/>
    <d v="2025-03-12T00:00:00"/>
    <m/>
    <x v="78"/>
    <x v="78"/>
    <m/>
    <m/>
    <n v="20280"/>
    <s v="Marius Øverby Olsvik"/>
    <m/>
    <m/>
    <x v="5"/>
    <x v="5"/>
    <m/>
    <m/>
    <m/>
    <m/>
    <n v="0"/>
    <s v="Ingen avgiftsbehandling"/>
    <s v="Betaling: HOCKEY: Dommerregninger. Fakturanr. -67bf8a735f17ade52e68ce92."/>
    <n v="1193"/>
    <s v="NOK"/>
    <n v="1193"/>
    <s v="-67bf8a735f17ade52e68ce92"/>
    <s v="-278019.50"/>
  </r>
  <r>
    <n v="500352"/>
    <n v="2025"/>
    <s v="Direkte betaling med ekstern ID TR451851405 er gjennomført og bokført."/>
    <d v="2025-03-12T00:00:00"/>
    <m/>
    <x v="78"/>
    <x v="78"/>
    <m/>
    <m/>
    <n v="20321"/>
    <s v="Joachim Aagaard"/>
    <m/>
    <m/>
    <x v="5"/>
    <x v="5"/>
    <m/>
    <m/>
    <m/>
    <m/>
    <n v="0"/>
    <s v="Ingen avgiftsbehandling"/>
    <s v="Betaling: HOCKEY: Dommerregninger. Fakturanr. 67beb6435f17ade52e68ce00."/>
    <n v="1295.45"/>
    <s v="NOK"/>
    <n v="1295.45"/>
    <s v="67beb6435f17ade52e68ce00"/>
    <s v="-276724.05"/>
  </r>
  <r>
    <n v="500353"/>
    <n v="2025"/>
    <s v="Direkte betaling med ekstern ID TR451851400 er gjennomført og bokført."/>
    <d v="2025-03-12T00:00:00"/>
    <m/>
    <x v="78"/>
    <x v="78"/>
    <m/>
    <m/>
    <n v="20308"/>
    <s v="Ingvar Veshnyakov Birkelund"/>
    <m/>
    <m/>
    <x v="5"/>
    <x v="5"/>
    <m/>
    <m/>
    <m/>
    <m/>
    <n v="0"/>
    <s v="Ingen avgiftsbehandling"/>
    <s v="Betaling: HOCKEY: Dommerregninger. Fakturanr. 67bb8fd35f17ade52e68cc0f."/>
    <n v="1591.95"/>
    <s v="NOK"/>
    <n v="1591.95"/>
    <s v="67bb8fd35f17ade52e68cc0f"/>
    <s v="-275132.10"/>
  </r>
  <r>
    <n v="500354"/>
    <n v="2025"/>
    <s v="Direkte betaling med ekstern ID TR451851402 er gjennomført og bokført."/>
    <d v="2025-03-12T00:00:00"/>
    <m/>
    <x v="78"/>
    <x v="78"/>
    <m/>
    <m/>
    <n v="20233"/>
    <s v="Erik Faye Karla"/>
    <m/>
    <m/>
    <x v="5"/>
    <x v="5"/>
    <m/>
    <m/>
    <m/>
    <m/>
    <n v="0"/>
    <s v="Ingen avgiftsbehandling"/>
    <s v="Betaling: HOCKEY: Dommerregninger. Fakturanr. 67bc81715f17ade52e68cccb."/>
    <n v="1816.9"/>
    <s v="NOK"/>
    <n v="1816.9"/>
    <s v="67bc81715f17ade52e68cccb"/>
    <s v="-273315.20"/>
  </r>
  <r>
    <n v="500355"/>
    <n v="2025"/>
    <s v="Direkte betaling med ekstern ID TR451851407 er gjennomført og bokført."/>
    <d v="2025-03-12T00:00:00"/>
    <m/>
    <x v="78"/>
    <x v="78"/>
    <m/>
    <m/>
    <n v="20305"/>
    <s v="Derek Sheldon Henry"/>
    <m/>
    <m/>
    <x v="5"/>
    <x v="5"/>
    <m/>
    <m/>
    <m/>
    <m/>
    <n v="0"/>
    <s v="Ingen avgiftsbehandling"/>
    <s v="Betaling: HOCKEY: Dommerregninger. Fakturanr. 67bc25205f17ade52e68cc57."/>
    <n v="1378"/>
    <s v="NOK"/>
    <n v="1378"/>
    <s v="67bc25205f17ade52e68cc57"/>
    <s v="-271937.20"/>
  </r>
  <r>
    <n v="500356"/>
    <n v="2025"/>
    <s v="Direkte betaling med ekstern ID TR451823447 er gjennomført og bokført."/>
    <d v="2025-03-12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372 fra AS Bærum Ishall. Fakturanr. 6372."/>
    <n v="3000"/>
    <s v="NOK"/>
    <n v="3000"/>
    <n v="6372"/>
    <s v="-268937.20"/>
  </r>
  <r>
    <n v="438"/>
    <n v="2025"/>
    <s v="HOCKEY: Dommerregninger"/>
    <d v="2025-03-12T00:00:00"/>
    <d v="2025-03-12T00:00:00"/>
    <x v="78"/>
    <x v="78"/>
    <m/>
    <m/>
    <n v="20410"/>
    <s v="Sindre Brandstzæg Ramsrud"/>
    <m/>
    <m/>
    <x v="5"/>
    <x v="5"/>
    <m/>
    <m/>
    <m/>
    <m/>
    <n v="0"/>
    <s v="Ingen avgiftsbehandling"/>
    <s v="HOCKEY: Dommerregninger"/>
    <n v="-1074.4000000000001"/>
    <s v="NOK"/>
    <n v="-1074.4000000000001"/>
    <s v="67d0be51b657c918df584380"/>
    <s v="-270011.60"/>
  </r>
  <r>
    <n v="658"/>
    <n v="2025"/>
    <n v="1923"/>
    <d v="2025-03-12T00:00:00"/>
    <m/>
    <x v="78"/>
    <x v="78"/>
    <m/>
    <m/>
    <n v="20417"/>
    <s v="Trollhättan cup"/>
    <m/>
    <m/>
    <x v="0"/>
    <x v="0"/>
    <m/>
    <m/>
    <m/>
    <m/>
    <n v="0"/>
    <s v="Ingen avgiftsbehandling"/>
    <n v="1923"/>
    <n v="6288"/>
    <s v="NOK"/>
    <n v="6288"/>
    <m/>
    <s v="-263723.60"/>
  </r>
  <r>
    <n v="500357"/>
    <n v="2025"/>
    <s v="Direkte betaling med ekstern ID TR451823446 er gjennomført og bokført."/>
    <d v="2025-03-13T00:00:00"/>
    <m/>
    <x v="78"/>
    <x v="78"/>
    <m/>
    <m/>
    <n v="20125"/>
    <s v="Eureca Engros AS"/>
    <m/>
    <m/>
    <x v="5"/>
    <x v="5"/>
    <m/>
    <m/>
    <m/>
    <m/>
    <n v="0"/>
    <s v="Ingen avgiftsbehandling"/>
    <s v="Betaling: HOCKEY: Faktura 9706700 fra Eureca engros AS. Fakturanr. 9706700."/>
    <n v="19504.669999999998"/>
    <s v="NOK"/>
    <n v="19504.669999999998"/>
    <n v="9706700"/>
    <s v="-244218.93"/>
  </r>
  <r>
    <n v="430"/>
    <n v="2025"/>
    <s v="Fwd: Utleggsskjema - J2013 -  JenteTalentcup 2025 + Mat minicup Snarøya, Frem, Jutul"/>
    <d v="2025-03-13T00:00:00"/>
    <d v="2025-03-13T00:00:00"/>
    <x v="78"/>
    <x v="78"/>
    <m/>
    <m/>
    <n v="20107"/>
    <s v="Kristian Håland Wee"/>
    <m/>
    <m/>
    <x v="1"/>
    <x v="1"/>
    <m/>
    <m/>
    <m/>
    <m/>
    <n v="0"/>
    <s v="Ingen avgiftsbehandling"/>
    <s v="Fwd: Utleggsskjema - J2013 -  JenteTalentcup 2025 + Mat minicup Snarøya, Frem, Jutul"/>
    <n v="-4563"/>
    <s v="NOK"/>
    <n v="-4563"/>
    <m/>
    <s v="-248781.93"/>
  </r>
  <r>
    <n v="860"/>
    <n v="2025"/>
    <m/>
    <d v="2025-03-13T00:00:00"/>
    <m/>
    <x v="78"/>
    <x v="78"/>
    <m/>
    <m/>
    <n v="20200"/>
    <s v="Ylli Ejupi"/>
    <m/>
    <m/>
    <x v="0"/>
    <x v="0"/>
    <m/>
    <m/>
    <m/>
    <m/>
    <n v="0"/>
    <s v="Ingen avgiftsbehandling"/>
    <m/>
    <n v="1067"/>
    <s v="NOK"/>
    <n v="1067"/>
    <m/>
    <s v="-247714.93"/>
  </r>
  <r>
    <n v="500359"/>
    <n v="2025"/>
    <s v="Direkte betaling med ekstern ID TR451843782 er gjennomført og bokført."/>
    <d v="2025-03-14T00:00:00"/>
    <m/>
    <x v="78"/>
    <x v="78"/>
    <m/>
    <m/>
    <n v="20001"/>
    <s v="B&amp;g Regnskap AS"/>
    <m/>
    <m/>
    <x v="4"/>
    <x v="4"/>
    <m/>
    <m/>
    <m/>
    <m/>
    <n v="0"/>
    <s v="Ingen avgiftsbehandling"/>
    <s v="Betaling: Faktura nummer 103142 fra B&amp;g Regnskap AS. Fakturanr. 103142."/>
    <n v="28953.13"/>
    <s v="NOK"/>
    <n v="28953.13"/>
    <n v="103142"/>
    <s v="-218761.80"/>
  </r>
  <r>
    <n v="500360"/>
    <n v="2025"/>
    <s v="Direkte betaling med ekstern ID TR451843785 er gjennomført og bokført."/>
    <d v="2025-03-14T00:00:00"/>
    <m/>
    <x v="78"/>
    <x v="78"/>
    <m/>
    <m/>
    <n v="20403"/>
    <s v="Strømsgodset Idrettsforening"/>
    <m/>
    <m/>
    <x v="1"/>
    <x v="1"/>
    <m/>
    <m/>
    <m/>
    <m/>
    <n v="0"/>
    <s v="Ingen avgiftsbehandling"/>
    <s v="Betaling: FOTBALL 1 cup dekket: Faktura påmeldingsavgift - Godset Cup 2025 - Jutul Rød (G 2014). Fakturanr. 21."/>
    <n v="1400"/>
    <s v="NOK"/>
    <n v="1400"/>
    <n v="21"/>
    <s v="-217361.80"/>
  </r>
  <r>
    <n v="500361"/>
    <n v="2025"/>
    <s v="Direkte betaling med ekstern ID TR451823455 er gjennomført og bokført."/>
    <d v="2025-03-14T00:00:00"/>
    <m/>
    <x v="78"/>
    <x v="78"/>
    <m/>
    <m/>
    <n v="20060"/>
    <s v="NFF Oslo"/>
    <m/>
    <m/>
    <x v="1"/>
    <x v="1"/>
    <m/>
    <m/>
    <m/>
    <m/>
    <n v="0"/>
    <s v="Ingen avgiftsbehandling"/>
    <s v="Betaling: Faktura nummer 018309 fra NFF Oslo. Fakturanr. 018309."/>
    <n v="4000"/>
    <s v="NOK"/>
    <n v="4000"/>
    <n v="18309"/>
    <s v="-213361.80"/>
  </r>
  <r>
    <n v="515"/>
    <n v="2025"/>
    <s v="Kreditnota nummer 126361016 fra Lyreco Norge AS, Retail"/>
    <d v="2025-03-14T00:00:00"/>
    <m/>
    <x v="78"/>
    <x v="78"/>
    <m/>
    <m/>
    <n v="20123"/>
    <s v="Lyreco Norge AS, Retail"/>
    <m/>
    <m/>
    <x v="6"/>
    <x v="6"/>
    <m/>
    <m/>
    <m/>
    <m/>
    <n v="0"/>
    <s v="Ingen avgiftsbehandling"/>
    <s v="Kreditnota nummer 126361016 fra Lyreco Norge AS, Retail"/>
    <n v="645.51"/>
    <s v="NOK"/>
    <n v="645.51"/>
    <n v="126361016"/>
    <s v="-212716.29"/>
  </r>
  <r>
    <n v="424"/>
    <n v="2025"/>
    <s v="Faktura nummer 159 fra SAFE MOVEMENT"/>
    <d v="2025-03-14T00:00:00"/>
    <d v="2025-03-24T00:00:00"/>
    <x v="78"/>
    <x v="78"/>
    <m/>
    <m/>
    <n v="20222"/>
    <s v="SAFE MOVEMENT"/>
    <m/>
    <m/>
    <x v="5"/>
    <x v="5"/>
    <m/>
    <m/>
    <m/>
    <m/>
    <n v="0"/>
    <s v="Ingen avgiftsbehandling"/>
    <s v="Faktura nummer 159 fra SAFE MOVEMENT"/>
    <n v="-2400"/>
    <s v="NOK"/>
    <n v="-2400"/>
    <n v="159"/>
    <s v="-215116.29"/>
  </r>
  <r>
    <n v="478"/>
    <n v="2025"/>
    <s v="Belastet Hornigjengen, 4999"/>
    <d v="2025-03-14T00:00:00"/>
    <d v="2025-03-14T00:00:00"/>
    <x v="78"/>
    <x v="78"/>
    <m/>
    <m/>
    <n v="20426"/>
    <s v="Gerd Løwe Vedvik"/>
    <m/>
    <m/>
    <x v="9"/>
    <x v="9"/>
    <m/>
    <m/>
    <m/>
    <m/>
    <n v="0"/>
    <s v="Ingen avgiftsbehandling"/>
    <s v="Belastet Hornigjengen, 4999"/>
    <n v="-234.9"/>
    <s v="NOK"/>
    <n v="-234.9"/>
    <n v="182045"/>
    <s v="-215351.19"/>
  </r>
  <r>
    <n v="581"/>
    <n v="2025"/>
    <n v="1880"/>
    <d v="2025-03-14T00:00:00"/>
    <m/>
    <x v="78"/>
    <x v="78"/>
    <m/>
    <m/>
    <n v="20107"/>
    <s v="Kristian Håland Wee"/>
    <m/>
    <m/>
    <x v="0"/>
    <x v="0"/>
    <m/>
    <m/>
    <m/>
    <m/>
    <n v="0"/>
    <s v="Ingen avgiftsbehandling"/>
    <n v="1880"/>
    <n v="4563"/>
    <s v="NOK"/>
    <n v="4563"/>
    <m/>
    <s v="-210788.19"/>
  </r>
  <r>
    <n v="434"/>
    <n v="2025"/>
    <s v=": Faktura cupdeltakelse Fotball G2012"/>
    <d v="2025-03-15T00:00:00"/>
    <d v="2025-03-29T00:00:00"/>
    <x v="78"/>
    <x v="78"/>
    <m/>
    <m/>
    <n v="20408"/>
    <s v="Ping Services AS"/>
    <m/>
    <m/>
    <x v="1"/>
    <x v="1"/>
    <m/>
    <m/>
    <m/>
    <m/>
    <n v="0"/>
    <s v="Ingen avgiftsbehandling"/>
    <s v=": Faktura cupdeltakelse Fotball G2012"/>
    <n v="-1522"/>
    <s v="NOK"/>
    <n v="-1522"/>
    <m/>
    <s v="-212310.19"/>
  </r>
  <r>
    <n v="453"/>
    <n v="2025"/>
    <s v="HOCKEY: Dommerregninger"/>
    <d v="2025-03-15T00:00:00"/>
    <d v="2025-03-15T00:00:00"/>
    <x v="78"/>
    <x v="78"/>
    <m/>
    <m/>
    <n v="20372"/>
    <s v="Sigbjørn Nerhus"/>
    <m/>
    <m/>
    <x v="5"/>
    <x v="5"/>
    <m/>
    <m/>
    <m/>
    <m/>
    <n v="0"/>
    <s v="Ingen avgiftsbehandling"/>
    <s v="HOCKEY: Dommerregninger"/>
    <n v="-1184.5"/>
    <s v="NOK"/>
    <n v="-1184.5"/>
    <s v="67d5ac6da11f21d9514bb01c"/>
    <s v="-213494.69"/>
  </r>
  <r>
    <n v="435"/>
    <n v="2025"/>
    <s v="G2012, 4999: Faktura fra Vøyenenga Pizza AS - Fakturanummer: 11101491"/>
    <d v="2025-03-16T00:00:00"/>
    <d v="2025-03-30T00:00:00"/>
    <x v="78"/>
    <x v="78"/>
    <m/>
    <m/>
    <n v="20109"/>
    <s v="Vøyenenga Pizza AS"/>
    <m/>
    <m/>
    <x v="1"/>
    <x v="1"/>
    <m/>
    <m/>
    <m/>
    <m/>
    <n v="0"/>
    <s v="Ingen avgiftsbehandling"/>
    <s v="G2012, 4999: Faktura fra Vøyenenga Pizza AS - Fakturanummer: 11101491"/>
    <n v="-2867.96"/>
    <s v="NOK"/>
    <n v="-2867.96"/>
    <n v="11101491"/>
    <s v="-216362.65"/>
  </r>
  <r>
    <n v="429"/>
    <n v="2025"/>
    <s v="4999: Utleggskjema J2013"/>
    <d v="2025-03-16T00:00:00"/>
    <d v="2025-03-16T00:00:00"/>
    <x v="78"/>
    <x v="78"/>
    <m/>
    <m/>
    <n v="20107"/>
    <s v="Kristian Håland Wee"/>
    <m/>
    <m/>
    <x v="1"/>
    <x v="1"/>
    <m/>
    <m/>
    <m/>
    <m/>
    <n v="0"/>
    <s v="Ingen avgiftsbehandling"/>
    <s v="4999: Utleggskjema J2013"/>
    <n v="-885"/>
    <s v="NOK"/>
    <n v="-885"/>
    <m/>
    <s v="-217247.65"/>
  </r>
  <r>
    <n v="454"/>
    <n v="2025"/>
    <s v="Direkte betaling med ekstern ID  er gjennomført og bokført."/>
    <d v="2025-03-16T00:00:00"/>
    <m/>
    <x v="78"/>
    <x v="78"/>
    <m/>
    <m/>
    <n v="20033"/>
    <s v="Norgesgruppen ASA"/>
    <m/>
    <m/>
    <x v="5"/>
    <x v="5"/>
    <m/>
    <m/>
    <m/>
    <m/>
    <n v="0"/>
    <s v="Ingen avgiftsbehandling"/>
    <s v="Betaling: HOCKEY: Regning 01475064. Fakturanr. 01475064."/>
    <n v="5765.2"/>
    <s v="NOK"/>
    <n v="5765.2"/>
    <n v="1475064"/>
    <s v="-211482.45"/>
  </r>
  <r>
    <n v="816"/>
    <n v="2025"/>
    <s v="Ikke gått ut av banken"/>
    <d v="2025-03-16T00:00:00"/>
    <m/>
    <x v="78"/>
    <x v="78"/>
    <m/>
    <m/>
    <n v="20033"/>
    <s v="Norgesgruppen ASA"/>
    <m/>
    <m/>
    <x v="0"/>
    <x v="0"/>
    <m/>
    <m/>
    <m/>
    <m/>
    <n v="0"/>
    <s v="Ingen avgiftsbehandling"/>
    <s v="Ikke gått ut av banken"/>
    <n v="-5765.2"/>
    <s v="NOK"/>
    <n v="-5765.2"/>
    <m/>
    <s v="-217247.65"/>
  </r>
  <r>
    <n v="431"/>
    <n v="2025"/>
    <s v="Hockey 2009: Utlegg"/>
    <d v="2025-03-17T00:00:00"/>
    <d v="2025-03-19T00:00:00"/>
    <x v="78"/>
    <x v="78"/>
    <m/>
    <m/>
    <n v="20179"/>
    <s v="Linda Olstad"/>
    <m/>
    <m/>
    <x v="5"/>
    <x v="5"/>
    <m/>
    <m/>
    <m/>
    <m/>
    <n v="0"/>
    <s v="Ingen avgiftsbehandling"/>
    <s v="Hockey 2009: Utlegg"/>
    <n v="-338.25"/>
    <s v="NOK"/>
    <n v="-338.25"/>
    <m/>
    <s v="-217585.90"/>
  </r>
  <r>
    <n v="500362"/>
    <n v="2025"/>
    <s v="Direkte betaling med ekstern ID TR446412012 er gjennomført og bokført."/>
    <d v="2025-03-17T00:00:00"/>
    <m/>
    <x v="78"/>
    <x v="78"/>
    <m/>
    <m/>
    <n v="20059"/>
    <s v="Sport Holding Retail AS - avd Bekkestua"/>
    <m/>
    <m/>
    <x v="1"/>
    <x v="1"/>
    <m/>
    <m/>
    <m/>
    <m/>
    <n v="0"/>
    <s v="Ingen avgiftsbehandling"/>
    <s v="Betaling: Faktura nummer 11365001700 fra Sport Holding Retail AS - avd Bekkestua. Fakturanr. 11365001700."/>
    <n v="1479"/>
    <s v="NOK"/>
    <n v="1479"/>
    <n v="11365001700"/>
    <s v="-216106.90"/>
  </r>
  <r>
    <n v="500365"/>
    <n v="2025"/>
    <s v="Direkte betaling med ekstern ID TR451851416 er gjennomført og bokført."/>
    <d v="2025-03-17T00:00:00"/>
    <m/>
    <x v="78"/>
    <x v="78"/>
    <m/>
    <m/>
    <n v="20033"/>
    <s v="Norgesgruppen ASA"/>
    <m/>
    <m/>
    <x v="1"/>
    <x v="1"/>
    <m/>
    <m/>
    <m/>
    <m/>
    <n v="0"/>
    <s v="Ingen avgiftsbehandling"/>
    <s v="Betaling: FOTBALL: Regning 01473513. Fakturanr. 01473513."/>
    <n v="702.9"/>
    <s v="NOK"/>
    <n v="702.9"/>
    <n v="1473513"/>
    <s v="-215404.00"/>
  </r>
  <r>
    <n v="500366"/>
    <n v="2025"/>
    <s v="Direkte betaling med ekstern ID TR451851417 er gjennomført og bokført."/>
    <d v="2025-03-17T00:00:00"/>
    <m/>
    <x v="78"/>
    <x v="78"/>
    <m/>
    <m/>
    <n v="20033"/>
    <s v="Norgesgruppen ASA"/>
    <m/>
    <m/>
    <x v="8"/>
    <x v="8"/>
    <m/>
    <m/>
    <m/>
    <m/>
    <n v="0"/>
    <s v="Ingen avgiftsbehandling"/>
    <s v="Betaling: AKADEMI: Regning 01476072. Fakturanr. 01476072."/>
    <n v="3531.1"/>
    <s v="NOK"/>
    <n v="3531.1"/>
    <n v="1476072"/>
    <s v="-211872.90"/>
  </r>
  <r>
    <n v="500367"/>
    <n v="2025"/>
    <s v="Direkte betaling med ekstern ID TR451823441 er gjennomført og bokført."/>
    <d v="2025-03-17T00:00:00"/>
    <m/>
    <x v="78"/>
    <x v="78"/>
    <m/>
    <m/>
    <n v="20004"/>
    <s v="Talkmore AS"/>
    <m/>
    <m/>
    <x v="4"/>
    <x v="4"/>
    <m/>
    <m/>
    <m/>
    <m/>
    <n v="0"/>
    <s v="Ingen avgiftsbehandling"/>
    <s v="Betaling: HS, telefon. Fakturanr. 55667218."/>
    <n v="527.20000000000005"/>
    <s v="NOK"/>
    <n v="527.20000000000005"/>
    <n v="55667218"/>
    <s v="-211345.70"/>
  </r>
  <r>
    <n v="500368"/>
    <n v="2025"/>
    <s v="Direkte betaling med ekstern ID TR451823450 er gjennomført og bokført."/>
    <d v="2025-03-17T00:00:00"/>
    <m/>
    <x v="78"/>
    <x v="78"/>
    <m/>
    <m/>
    <n v="20115"/>
    <s v="Fremtind Service AS"/>
    <m/>
    <m/>
    <x v="5"/>
    <x v="5"/>
    <m/>
    <m/>
    <m/>
    <m/>
    <n v="0"/>
    <s v="Ingen avgiftsbehandling"/>
    <s v="Betaling: Faktura nummer 8025577592 fra Fremtind Service AS. Fakturanr. 8025577592."/>
    <n v="1012"/>
    <s v="NOK"/>
    <n v="1012"/>
    <n v="8025577592"/>
    <s v="-210333.70"/>
  </r>
  <r>
    <n v="500369"/>
    <n v="2025"/>
    <s v="Direkte betaling med ekstern ID TR451823448 er gjennomført og bokført."/>
    <d v="2025-03-17T00:00:00"/>
    <m/>
    <x v="78"/>
    <x v="78"/>
    <m/>
    <m/>
    <n v="20004"/>
    <s v="Talkmore AS"/>
    <m/>
    <m/>
    <x v="5"/>
    <x v="5"/>
    <m/>
    <m/>
    <m/>
    <m/>
    <n v="0"/>
    <s v="Ingen avgiftsbehandling"/>
    <s v="Betaling: Faktura nummer 55643366 fra Talkmore AS. Fakturanr. 55643366."/>
    <n v="737.07"/>
    <s v="NOK"/>
    <n v="737.07"/>
    <n v="55643366"/>
    <s v="-209596.63"/>
  </r>
  <r>
    <n v="500370"/>
    <n v="2025"/>
    <s v="Direkte betaling med ekstern ID TR451823456 er gjennomført og bokført."/>
    <d v="2025-03-17T00:00:00"/>
    <m/>
    <x v="78"/>
    <x v="78"/>
    <m/>
    <m/>
    <n v="20089"/>
    <s v="Advokatfirmaet Justad Johnsen"/>
    <m/>
    <m/>
    <x v="1"/>
    <x v="1"/>
    <m/>
    <m/>
    <m/>
    <m/>
    <n v="0"/>
    <s v="Ingen avgiftsbehandling"/>
    <s v="Betaling: FOTBALL: Faktura februar. Fakturanr. 194."/>
    <n v="1687.5"/>
    <s v="NOK"/>
    <n v="1687.5"/>
    <n v="194"/>
    <s v="-207909.13"/>
  </r>
  <r>
    <n v="428"/>
    <n v="2025"/>
    <s v="Faktura nummer 007927 fra Norges Ishockeyforbund"/>
    <d v="2025-03-17T00:00:00"/>
    <d v="2025-03-31T00:00:00"/>
    <x v="78"/>
    <x v="78"/>
    <m/>
    <m/>
    <n v="20005"/>
    <s v="Norges Ishockeyforbund"/>
    <m/>
    <m/>
    <x v="5"/>
    <x v="5"/>
    <m/>
    <m/>
    <m/>
    <m/>
    <n v="0"/>
    <s v="Ingen avgiftsbehandling"/>
    <s v="Faktura nummer 007927 fra Norges Ishockeyforbund"/>
    <n v="-6500"/>
    <s v="NOK"/>
    <n v="-6500"/>
    <n v="7927"/>
    <s v="-214409.13"/>
  </r>
  <r>
    <n v="427"/>
    <n v="2025"/>
    <s v="Faktura nummer 007980 fra Norges Ishockeyforbund"/>
    <d v="2025-03-17T00:00:00"/>
    <d v="2025-03-29T00:00:00"/>
    <x v="78"/>
    <x v="78"/>
    <m/>
    <m/>
    <n v="20005"/>
    <s v="Norges Ishockeyforbund"/>
    <m/>
    <m/>
    <x v="5"/>
    <x v="5"/>
    <m/>
    <m/>
    <m/>
    <m/>
    <n v="0"/>
    <s v="Ingen avgiftsbehandling"/>
    <s v="Faktura nummer 007980 fra Norges Ishockeyforbund"/>
    <n v="-8325"/>
    <s v="NOK"/>
    <n v="-8325"/>
    <n v="7980"/>
    <s v="-222734.13"/>
  </r>
  <r>
    <n v="449"/>
    <n v="2025"/>
    <s v="HOCKEY: Dommerregninger"/>
    <d v="2025-03-17T00:00:00"/>
    <d v="2025-03-18T00:00:00"/>
    <x v="78"/>
    <x v="78"/>
    <m/>
    <m/>
    <n v="20376"/>
    <s v="henrik Aas"/>
    <m/>
    <m/>
    <x v="5"/>
    <x v="5"/>
    <m/>
    <m/>
    <m/>
    <m/>
    <n v="0"/>
    <s v="Ingen avgiftsbehandling"/>
    <s v="HOCKEY: Dommerregninger"/>
    <n v="-1223.25"/>
    <s v="NOK"/>
    <n v="-1223.25"/>
    <s v="67d87cb5be78ee96e49d3d6c"/>
    <s v="-223957.38"/>
  </r>
  <r>
    <n v="417"/>
    <n v="2025"/>
    <s v="SKI: Utlegg vinter og vår 2025"/>
    <d v="2025-03-17T00:00:00"/>
    <d v="2025-03-24T00:00:00"/>
    <x v="78"/>
    <x v="78"/>
    <m/>
    <m/>
    <n v="20386"/>
    <s v="Thomas Dahlsrud"/>
    <m/>
    <m/>
    <x v="6"/>
    <x v="6"/>
    <m/>
    <m/>
    <m/>
    <m/>
    <n v="0"/>
    <s v="Ingen avgiftsbehandling"/>
    <s v="SKI: Utlegg vinter og vår 2025"/>
    <n v="-5060"/>
    <s v="NOK"/>
    <n v="-5060"/>
    <s v="Utlegg renn"/>
    <s v="-229017.38"/>
  </r>
  <r>
    <n v="416"/>
    <n v="2025"/>
    <s v="Hockey 2013: Utlegg, 4999"/>
    <d v="2025-03-17T00:00:00"/>
    <d v="2025-03-23T00:00:00"/>
    <x v="78"/>
    <x v="78"/>
    <m/>
    <m/>
    <n v="20413"/>
    <s v="Jona Brannsten"/>
    <m/>
    <m/>
    <x v="5"/>
    <x v="5"/>
    <m/>
    <m/>
    <m/>
    <m/>
    <n v="0"/>
    <s v="Ingen avgiftsbehandling"/>
    <s v="Hockey 2013: Utlegg, 4999"/>
    <n v="-9577.73"/>
    <s v="NOK"/>
    <n v="-9577.73"/>
    <m/>
    <s v="-238595.11"/>
  </r>
  <r>
    <n v="480"/>
    <n v="2025"/>
    <s v="Hockey 2009: Utlegg hotell"/>
    <d v="2025-03-17T00:00:00"/>
    <d v="2025-03-17T00:00:00"/>
    <x v="78"/>
    <x v="78"/>
    <m/>
    <m/>
    <n v="20179"/>
    <s v="Linda Olstad"/>
    <m/>
    <m/>
    <x v="5"/>
    <x v="5"/>
    <m/>
    <m/>
    <m/>
    <m/>
    <n v="0"/>
    <s v="Ingen avgiftsbehandling"/>
    <s v="Hockey 2009: Utlegg hotell"/>
    <n v="-84000"/>
    <s v="NOK"/>
    <n v="-84000"/>
    <m/>
    <s v="-322595.11"/>
  </r>
  <r>
    <n v="482"/>
    <n v="2025"/>
    <s v="Hockey 2009: Utlegg mat til trenere"/>
    <d v="2025-03-17T00:00:00"/>
    <d v="2025-03-17T00:00:00"/>
    <x v="78"/>
    <x v="78"/>
    <m/>
    <m/>
    <n v="20253"/>
    <s v="Joachim Svendsen"/>
    <m/>
    <m/>
    <x v="5"/>
    <x v="5"/>
    <m/>
    <m/>
    <m/>
    <m/>
    <n v="0"/>
    <s v="Ingen avgiftsbehandling"/>
    <s v="Hockey 2009: Utlegg mat til trenere"/>
    <n v="-777"/>
    <s v="NOK"/>
    <n v="-777"/>
    <s v="hockey 2009 , utlegg mat trener"/>
    <s v="-323372.11"/>
  </r>
  <r>
    <n v="483"/>
    <n v="2025"/>
    <s v="Hockey 2009: Kvittering middag spillere"/>
    <d v="2025-03-17T00:00:00"/>
    <d v="2025-03-17T00:00:00"/>
    <x v="78"/>
    <x v="78"/>
    <m/>
    <m/>
    <n v="20427"/>
    <s v="Freddy Dittmann"/>
    <m/>
    <m/>
    <x v="5"/>
    <x v="5"/>
    <m/>
    <m/>
    <m/>
    <m/>
    <n v="0"/>
    <s v="Ingen avgiftsbehandling"/>
    <s v="Hockey 2009: Kvittering middag spillere"/>
    <n v="-5390"/>
    <s v="NOK"/>
    <n v="-5390"/>
    <s v="middag spillere hockey 2009 utlegg"/>
    <s v="-328762.11"/>
  </r>
  <r>
    <n v="508"/>
    <n v="2025"/>
    <s v="Hockey 2009: Utlegg hockeybilletter Nidaros/Ringerike"/>
    <d v="2025-03-17T00:00:00"/>
    <d v="2025-03-17T00:00:00"/>
    <x v="78"/>
    <x v="78"/>
    <m/>
    <m/>
    <n v="20179"/>
    <s v="Linda Olstad"/>
    <m/>
    <m/>
    <x v="5"/>
    <x v="5"/>
    <m/>
    <m/>
    <m/>
    <m/>
    <n v="0"/>
    <s v="Ingen avgiftsbehandling"/>
    <s v="Hockey 2009: Utlegg hockeybilletter Nidaros/Ringerike"/>
    <n v="-950"/>
    <s v="NOK"/>
    <n v="-950"/>
    <m/>
    <s v="-329712.11"/>
  </r>
  <r>
    <n v="578"/>
    <n v="2025"/>
    <n v="1874"/>
    <d v="2025-03-17T00:00:00"/>
    <m/>
    <x v="78"/>
    <x v="78"/>
    <m/>
    <m/>
    <n v="20256"/>
    <s v="Frida Devlin"/>
    <m/>
    <m/>
    <x v="0"/>
    <x v="0"/>
    <m/>
    <m/>
    <m/>
    <m/>
    <n v="0"/>
    <s v="Ingen avgiftsbehandling"/>
    <n v="1874"/>
    <n v="562.5"/>
    <s v="NOK"/>
    <n v="562.5"/>
    <m/>
    <s v="-329149.61"/>
  </r>
  <r>
    <n v="581"/>
    <n v="2025"/>
    <n v="1880"/>
    <d v="2025-03-17T00:00:00"/>
    <m/>
    <x v="78"/>
    <x v="78"/>
    <m/>
    <m/>
    <n v="20107"/>
    <s v="Kristian Håland Wee"/>
    <m/>
    <m/>
    <x v="0"/>
    <x v="0"/>
    <m/>
    <m/>
    <m/>
    <m/>
    <n v="0"/>
    <s v="Ingen avgiftsbehandling"/>
    <n v="1880"/>
    <n v="885"/>
    <s v="NOK"/>
    <n v="885"/>
    <m/>
    <s v="-328264.61"/>
  </r>
  <r>
    <n v="582"/>
    <n v="2025"/>
    <n v="1881"/>
    <d v="2025-03-17T00:00:00"/>
    <m/>
    <x v="78"/>
    <x v="78"/>
    <m/>
    <m/>
    <n v="20256"/>
    <s v="Frida Devlin"/>
    <m/>
    <m/>
    <x v="0"/>
    <x v="0"/>
    <m/>
    <m/>
    <m/>
    <m/>
    <n v="0"/>
    <s v="Ingen avgiftsbehandling"/>
    <n v="1881"/>
    <n v="562.5"/>
    <s v="NOK"/>
    <n v="562.5"/>
    <m/>
    <s v="-327702.11"/>
  </r>
  <r>
    <n v="582"/>
    <n v="2025"/>
    <n v="1881"/>
    <d v="2025-03-17T00:00:00"/>
    <m/>
    <x v="78"/>
    <x v="78"/>
    <m/>
    <m/>
    <n v="20256"/>
    <s v="Frida Devlin"/>
    <m/>
    <m/>
    <x v="0"/>
    <x v="0"/>
    <m/>
    <m/>
    <m/>
    <m/>
    <n v="0"/>
    <s v="Ingen avgiftsbehandling"/>
    <n v="1881"/>
    <n v="782.5"/>
    <s v="NOK"/>
    <n v="782.5"/>
    <m/>
    <s v="-326919.61"/>
  </r>
  <r>
    <n v="583"/>
    <n v="2025"/>
    <n v="1882"/>
    <d v="2025-03-17T00:00:00"/>
    <m/>
    <x v="78"/>
    <x v="78"/>
    <m/>
    <m/>
    <n v="20408"/>
    <s v="Ping Services AS"/>
    <m/>
    <m/>
    <x v="0"/>
    <x v="0"/>
    <m/>
    <m/>
    <m/>
    <m/>
    <n v="0"/>
    <s v="Ingen avgiftsbehandling"/>
    <n v="1882"/>
    <n v="1522"/>
    <s v="NOK"/>
    <n v="1522"/>
    <m/>
    <s v="-325397.61"/>
  </r>
  <r>
    <n v="426"/>
    <n v="2025"/>
    <s v="4999: Utlegg cup for jenter 2014"/>
    <d v="2025-03-18T00:00:00"/>
    <d v="2025-03-18T00:00:00"/>
    <x v="78"/>
    <x v="78"/>
    <m/>
    <m/>
    <n v="20048"/>
    <s v="marthe kristiansen"/>
    <m/>
    <m/>
    <x v="1"/>
    <x v="1"/>
    <m/>
    <m/>
    <m/>
    <m/>
    <n v="0"/>
    <s v="Ingen avgiftsbehandling"/>
    <s v="4999: Utlegg cup for jenter 2014"/>
    <n v="-1100"/>
    <s v="NOK"/>
    <n v="-1100"/>
    <s v="utlegg cup"/>
    <s v="-326497.61"/>
  </r>
  <r>
    <n v="500371"/>
    <n v="2025"/>
    <s v="Direkte betaling med ekstern ID TR451843783 er gjennomført og bokført."/>
    <d v="2025-03-18T00:00:00"/>
    <m/>
    <x v="78"/>
    <x v="78"/>
    <m/>
    <m/>
    <n v="20147"/>
    <s v="Visma Software AS"/>
    <m/>
    <m/>
    <x v="4"/>
    <x v="4"/>
    <m/>
    <m/>
    <m/>
    <m/>
    <n v="0"/>
    <s v="Ingen avgiftsbehandling"/>
    <s v="Betaling: Faktura nummer 00646564 fra Visma Software AS. Fakturanr. 00646564."/>
    <n v="2171.25"/>
    <s v="NOK"/>
    <n v="2171.25"/>
    <n v="646564"/>
    <s v="-324326.36"/>
  </r>
  <r>
    <n v="441"/>
    <n v="2025"/>
    <s v="HOCKEY: Dommerregninger"/>
    <d v="2025-03-18T00:00:00"/>
    <d v="2025-03-18T00:00:00"/>
    <x v="78"/>
    <x v="78"/>
    <m/>
    <m/>
    <n v="20304"/>
    <s v="Andreas Todal-Støback"/>
    <m/>
    <m/>
    <x v="5"/>
    <x v="5"/>
    <m/>
    <m/>
    <m/>
    <m/>
    <n v="0"/>
    <s v="Ingen avgiftsbehandling"/>
    <s v="HOCKEY: Dommerregninger"/>
    <n v="-873.8"/>
    <s v="NOK"/>
    <n v="-873.8"/>
    <m/>
    <s v="-325200.16"/>
  </r>
  <r>
    <n v="442"/>
    <n v="2025"/>
    <s v="HOCKEY: Dommerregninger"/>
    <d v="2025-03-18T00:00:00"/>
    <d v="2025-03-18T00:00:00"/>
    <x v="78"/>
    <x v="78"/>
    <m/>
    <m/>
    <n v="20388"/>
    <s v="arav seth"/>
    <m/>
    <m/>
    <x v="5"/>
    <x v="5"/>
    <m/>
    <m/>
    <m/>
    <m/>
    <n v="0"/>
    <s v="Ingen avgiftsbehandling"/>
    <s v="HOCKEY: Dommerregninger"/>
    <n v="-1120"/>
    <s v="NOK"/>
    <n v="-1120"/>
    <m/>
    <s v="-326320.16"/>
  </r>
  <r>
    <n v="443"/>
    <n v="2025"/>
    <s v="HOCKEY: Dommerregninger"/>
    <d v="2025-03-18T00:00:00"/>
    <d v="2025-03-18T00:00:00"/>
    <x v="78"/>
    <x v="78"/>
    <m/>
    <m/>
    <n v="20358"/>
    <s v="Daniel Hanlon Corneliussen"/>
    <m/>
    <m/>
    <x v="5"/>
    <x v="5"/>
    <m/>
    <m/>
    <m/>
    <m/>
    <n v="0"/>
    <s v="Ingen avgiftsbehandling"/>
    <s v="HOCKEY: Dommerregninger"/>
    <n v="-1198.2"/>
    <s v="NOK"/>
    <n v="-1198.2"/>
    <m/>
    <s v="-327518.36"/>
  </r>
  <r>
    <n v="444"/>
    <n v="2025"/>
    <s v="HOCKEY: Dommerregninger"/>
    <d v="2025-03-18T00:00:00"/>
    <d v="2025-03-18T00:00:00"/>
    <x v="78"/>
    <x v="78"/>
    <m/>
    <m/>
    <n v="20358"/>
    <s v="Daniel Hanlon Corneliussen"/>
    <m/>
    <m/>
    <x v="5"/>
    <x v="5"/>
    <m/>
    <m/>
    <m/>
    <m/>
    <n v="0"/>
    <s v="Ingen avgiftsbehandling"/>
    <s v="HOCKEY: Dommerregninger"/>
    <n v="-1454.2"/>
    <s v="NOK"/>
    <n v="-1454.2"/>
    <m/>
    <s v="-328972.56"/>
  </r>
  <r>
    <n v="445"/>
    <n v="2025"/>
    <s v="HOCKEY: Dommerregninger"/>
    <d v="2025-03-18T00:00:00"/>
    <d v="2025-03-18T00:00:00"/>
    <x v="78"/>
    <x v="78"/>
    <m/>
    <m/>
    <n v="20419"/>
    <s v="Elias sellæg fulker"/>
    <m/>
    <m/>
    <x v="5"/>
    <x v="5"/>
    <m/>
    <m/>
    <m/>
    <m/>
    <n v="0"/>
    <s v="Ingen avgiftsbehandling"/>
    <s v="HOCKEY: Dommerregninger"/>
    <n v="-425"/>
    <s v="NOK"/>
    <n v="-425"/>
    <s v="67ce8c8ab657c918df584031"/>
    <s v="-329397.56"/>
  </r>
  <r>
    <n v="446"/>
    <n v="2025"/>
    <s v="HOCKEY: Dommerregninger"/>
    <d v="2025-03-18T00:00:00"/>
    <d v="2025-03-18T00:00:00"/>
    <x v="78"/>
    <x v="78"/>
    <m/>
    <m/>
    <n v="20419"/>
    <s v="Elias sellæg fulker"/>
    <m/>
    <m/>
    <x v="5"/>
    <x v="5"/>
    <m/>
    <m/>
    <m/>
    <m/>
    <n v="0"/>
    <s v="Ingen avgiftsbehandling"/>
    <s v="HOCKEY: Dommerregninger"/>
    <n v="-425"/>
    <s v="NOK"/>
    <n v="-425"/>
    <s v="67ce8aedb657c918df584030"/>
    <s v="-329822.56"/>
  </r>
  <r>
    <n v="447"/>
    <n v="2025"/>
    <s v="HOCKEY: Dommerregninger"/>
    <d v="2025-03-18T00:00:00"/>
    <d v="2025-03-18T00:00:00"/>
    <x v="78"/>
    <x v="78"/>
    <m/>
    <m/>
    <n v="20232"/>
    <s v="Frida Harbitz-Rasmussen Fagerholt"/>
    <m/>
    <m/>
    <x v="5"/>
    <x v="5"/>
    <m/>
    <m/>
    <m/>
    <m/>
    <n v="0"/>
    <s v="Ingen avgiftsbehandling"/>
    <s v="HOCKEY: Dommerregninger"/>
    <n v="-720.68"/>
    <s v="NOK"/>
    <n v="-720.68"/>
    <s v="67d02f20b657c918df5842b8"/>
    <s v="-330543.24"/>
  </r>
  <r>
    <n v="450"/>
    <n v="2025"/>
    <s v="HOCKEY: Dommerregninger"/>
    <d v="2025-03-18T00:00:00"/>
    <d v="2025-03-18T00:00:00"/>
    <x v="78"/>
    <x v="78"/>
    <m/>
    <m/>
    <n v="20340"/>
    <s v="Iver Eide Hansen"/>
    <m/>
    <m/>
    <x v="5"/>
    <x v="5"/>
    <m/>
    <m/>
    <m/>
    <m/>
    <n v="0"/>
    <s v="Ingen avgiftsbehandling"/>
    <s v="HOCKEY: Dommerregninger"/>
    <n v="-870"/>
    <s v="NOK"/>
    <n v="-870"/>
    <s v="67d73a1ca11f21d9514bb464"/>
    <s v="-331413.24"/>
  </r>
  <r>
    <n v="451"/>
    <n v="2025"/>
    <s v="HOCKEY: Dommerregninger"/>
    <d v="2025-03-18T00:00:00"/>
    <d v="2025-03-18T00:00:00"/>
    <x v="78"/>
    <x v="78"/>
    <m/>
    <m/>
    <n v="20280"/>
    <s v="Marius Øverby Olsvik"/>
    <m/>
    <m/>
    <x v="5"/>
    <x v="5"/>
    <m/>
    <m/>
    <m/>
    <m/>
    <n v="0"/>
    <s v="Ingen avgiftsbehandling"/>
    <s v="HOCKEY: Dommerregninger"/>
    <n v="-1075.5"/>
    <s v="NOK"/>
    <n v="-1075.5"/>
    <s v="67cea785b657c918df5840a1"/>
    <s v="-332488.74"/>
  </r>
  <r>
    <n v="452"/>
    <n v="2025"/>
    <s v="HOCKEY: Dommerregninger"/>
    <d v="2025-03-18T00:00:00"/>
    <d v="2025-03-18T00:00:00"/>
    <x v="78"/>
    <x v="78"/>
    <m/>
    <m/>
    <n v="20280"/>
    <s v="Marius Øverby Olsvik"/>
    <m/>
    <m/>
    <x v="5"/>
    <x v="5"/>
    <m/>
    <m/>
    <m/>
    <m/>
    <n v="0"/>
    <s v="Ingen avgiftsbehandling"/>
    <s v="HOCKEY: Dommerregninger"/>
    <n v="-1118"/>
    <s v="NOK"/>
    <n v="-1118"/>
    <s v="67cead3db657c918df5840bc"/>
    <s v="-333606.74"/>
  </r>
  <r>
    <n v="440"/>
    <n v="2025"/>
    <s v="HOCKEY: Dommerregninger"/>
    <d v="2025-03-18T00:00:00"/>
    <d v="2025-03-18T00:00:00"/>
    <x v="78"/>
    <x v="78"/>
    <m/>
    <m/>
    <n v="20310"/>
    <s v="Silke LIndgren Jeppson"/>
    <m/>
    <m/>
    <x v="5"/>
    <x v="5"/>
    <m/>
    <m/>
    <m/>
    <m/>
    <n v="0"/>
    <s v="Ingen avgiftsbehandling"/>
    <s v="HOCKEY: Dommerregninger"/>
    <n v="-524"/>
    <s v="NOK"/>
    <n v="-524"/>
    <m/>
    <s v="-334130.74"/>
  </r>
  <r>
    <n v="439"/>
    <n v="2025"/>
    <s v="HOCKEY: Dommerregninger"/>
    <d v="2025-03-18T00:00:00"/>
    <d v="2025-03-18T00:00:00"/>
    <x v="78"/>
    <x v="78"/>
    <m/>
    <m/>
    <n v="20310"/>
    <s v="Silke LIndgren Jeppson"/>
    <m/>
    <m/>
    <x v="5"/>
    <x v="5"/>
    <m/>
    <m/>
    <m/>
    <m/>
    <n v="0"/>
    <s v="Ingen avgiftsbehandling"/>
    <s v="HOCKEY: Dommerregninger"/>
    <n v="-653"/>
    <s v="NOK"/>
    <n v="-653"/>
    <s v="67cdfaeeb657c918df583f90"/>
    <s v="-334783.74"/>
  </r>
  <r>
    <n v="437"/>
    <n v="2025"/>
    <s v="HOCKEY: Dommerregninger"/>
    <d v="2025-03-18T00:00:00"/>
    <d v="2025-03-18T00:00:00"/>
    <x v="78"/>
    <x v="78"/>
    <m/>
    <m/>
    <n v="20363"/>
    <s v="Tobias Merg"/>
    <m/>
    <m/>
    <x v="5"/>
    <x v="5"/>
    <m/>
    <m/>
    <m/>
    <m/>
    <n v="0"/>
    <s v="Ingen avgiftsbehandling"/>
    <s v="HOCKEY: Dommerregninger"/>
    <n v="-1356.2"/>
    <s v="NOK"/>
    <n v="-1356.2"/>
    <m/>
    <s v="-336139.94"/>
  </r>
  <r>
    <n v="436"/>
    <n v="2025"/>
    <s v="HOCKEY: Dommerregninger"/>
    <d v="2025-03-18T00:00:00"/>
    <d v="2025-03-18T00:00:00"/>
    <x v="78"/>
    <x v="78"/>
    <m/>
    <m/>
    <n v="20418"/>
    <s v="trym ebbesen rotlid"/>
    <m/>
    <m/>
    <x v="5"/>
    <x v="5"/>
    <m/>
    <m/>
    <m/>
    <m/>
    <n v="0"/>
    <s v="Ingen avgiftsbehandling"/>
    <s v="HOCKEY: Dommerregninger"/>
    <n v="-710"/>
    <s v="NOK"/>
    <n v="-710"/>
    <s v="67cf39e3b657c918df5841d0"/>
    <s v="-336849.94"/>
  </r>
  <r>
    <n v="411"/>
    <n v="2025"/>
    <s v="HOCKEY: Faktura nummer 723 fra NIHF Region Viken Vest"/>
    <d v="2025-03-18T00:00:00"/>
    <d v="2025-03-28T00:00:00"/>
    <x v="78"/>
    <x v="78"/>
    <m/>
    <m/>
    <n v="20238"/>
    <s v="Nihf Region Viken Vest"/>
    <m/>
    <m/>
    <x v="5"/>
    <x v="5"/>
    <m/>
    <m/>
    <m/>
    <m/>
    <n v="0"/>
    <s v="Ingen avgiftsbehandling"/>
    <s v="HOCKEY: Faktura nummer 723 fra NIHF Region Viken Vest"/>
    <n v="-2000"/>
    <s v="NOK"/>
    <n v="-2000"/>
    <n v="723"/>
    <s v="-338849.94"/>
  </r>
  <r>
    <n v="524"/>
    <n v="2025"/>
    <s v="Hockey 2009: U16 FC sluttspill 21.-23. mars 2025 i Trondheim - kvalifiserte lag m/rangering"/>
    <d v="2025-03-18T00:00:00"/>
    <d v="2025-04-01T00:00:00"/>
    <x v="78"/>
    <x v="78"/>
    <m/>
    <m/>
    <n v="20433"/>
    <s v="Astor Ishockeyklubb"/>
    <m/>
    <m/>
    <x v="5"/>
    <x v="5"/>
    <m/>
    <m/>
    <m/>
    <m/>
    <n v="0"/>
    <s v="Ingen avgiftsbehandling"/>
    <s v="Hockey 2009: U16 FC sluttspill 21.-23. mars 2025 i Trondheim - kvalifiserte lag m/rangering"/>
    <n v="-15980"/>
    <s v="NOK"/>
    <n v="-15980"/>
    <n v="399"/>
    <s v="-354829.94"/>
  </r>
  <r>
    <n v="582"/>
    <n v="2025"/>
    <n v="1881"/>
    <d v="2025-03-18T00:00:00"/>
    <m/>
    <x v="78"/>
    <x v="78"/>
    <m/>
    <m/>
    <n v="20048"/>
    <s v="marthe kristiansen"/>
    <m/>
    <m/>
    <x v="0"/>
    <x v="0"/>
    <m/>
    <m/>
    <m/>
    <m/>
    <n v="0"/>
    <s v="Ingen avgiftsbehandling"/>
    <n v="1881"/>
    <n v="1100"/>
    <s v="NOK"/>
    <n v="1100"/>
    <m/>
    <s v="-353729.94"/>
  </r>
  <r>
    <n v="2536"/>
    <n v="2025"/>
    <s v="Reversering av bilag 439-2025. HOCKEY: Dommerregninger"/>
    <d v="2025-03-18T00:00:00"/>
    <m/>
    <x v="78"/>
    <x v="78"/>
    <m/>
    <m/>
    <n v="20310"/>
    <s v="Silke LIndgren Jeppson"/>
    <m/>
    <m/>
    <x v="5"/>
    <x v="5"/>
    <m/>
    <m/>
    <m/>
    <m/>
    <n v="0"/>
    <s v="Ingen avgiftsbehandling"/>
    <s v="Reversering av bilag 439-2025. HOCKEY: Dommerregninger"/>
    <n v="653"/>
    <s v="NOK"/>
    <n v="653"/>
    <s v="67cdfaeeb657c918df583f90"/>
    <s v="-353076.94"/>
  </r>
  <r>
    <n v="2537"/>
    <n v="2025"/>
    <s v="Reversering av bilag 440-2025. HOCKEY: Dommerregninger"/>
    <d v="2025-03-18T00:00:00"/>
    <m/>
    <x v="78"/>
    <x v="78"/>
    <m/>
    <m/>
    <n v="20310"/>
    <s v="Silke LIndgren Jeppson"/>
    <m/>
    <m/>
    <x v="5"/>
    <x v="5"/>
    <m/>
    <m/>
    <m/>
    <m/>
    <n v="0"/>
    <s v="Ingen avgiftsbehandling"/>
    <s v="Reversering av bilag 440-2025. HOCKEY: Dommerregninger"/>
    <n v="524"/>
    <s v="NOK"/>
    <n v="524"/>
    <m/>
    <s v="-352552.94"/>
  </r>
  <r>
    <n v="500372"/>
    <n v="2025"/>
    <s v="Direkte betaling med ekstern ID TR451823442 er gjennomført og bokført."/>
    <d v="2025-03-19T00:00:00"/>
    <m/>
    <x v="78"/>
    <x v="78"/>
    <m/>
    <m/>
    <n v="20258"/>
    <s v="Drammen Papir Engros AS"/>
    <m/>
    <m/>
    <x v="4"/>
    <x v="4"/>
    <m/>
    <m/>
    <m/>
    <m/>
    <n v="0"/>
    <s v="Ingen avgiftsbehandling"/>
    <s v="Betaling: Faktura nummer 9041205799 fra Drammen Papir Engros AS. Fakturanr. 9041205799."/>
    <n v="142.61000000000001"/>
    <s v="NOK"/>
    <n v="142.61000000000001"/>
    <n v="9041205799"/>
    <s v="-352410.33"/>
  </r>
  <r>
    <n v="419"/>
    <n v="2025"/>
    <s v="Ivar barstad HS gave"/>
    <d v="2025-03-19T00:00:00"/>
    <d v="2025-03-19T00:00:00"/>
    <x v="78"/>
    <x v="78"/>
    <m/>
    <m/>
    <n v="20415"/>
    <s v="Ivar Barstad"/>
    <m/>
    <m/>
    <x v="4"/>
    <x v="4"/>
    <m/>
    <m/>
    <m/>
    <m/>
    <n v="0"/>
    <s v="Ingen avgiftsbehandling"/>
    <s v="Ivar barstad HS gave"/>
    <n v="-350"/>
    <s v="NOK"/>
    <n v="-350"/>
    <s v="utlegg gave"/>
    <s v="-352760.33"/>
  </r>
  <r>
    <n v="418"/>
    <n v="2025"/>
    <s v="VS: Utlegg g2016, 4999"/>
    <d v="2025-03-19T00:00:00"/>
    <d v="2025-03-23T00:00:00"/>
    <x v="78"/>
    <x v="78"/>
    <m/>
    <m/>
    <n v="20212"/>
    <s v="Vihvi Margrethe Boye"/>
    <m/>
    <m/>
    <x v="1"/>
    <x v="1"/>
    <m/>
    <m/>
    <m/>
    <m/>
    <n v="0"/>
    <s v="Ingen avgiftsbehandling"/>
    <s v="VS: Utlegg g2016, 4999"/>
    <n v="-972"/>
    <s v="NOK"/>
    <n v="-972"/>
    <s v="utlegg g2016"/>
    <s v="-353732.33"/>
  </r>
  <r>
    <n v="790"/>
    <n v="2025"/>
    <s v="mat Forbundscup.pdf"/>
    <d v="2025-03-19T00:00:00"/>
    <d v="2025-03-19T00:00:00"/>
    <x v="78"/>
    <x v="78"/>
    <m/>
    <m/>
    <n v="20179"/>
    <s v="Linda Olstad"/>
    <m/>
    <m/>
    <x v="5"/>
    <x v="5"/>
    <m/>
    <m/>
    <m/>
    <m/>
    <n v="0"/>
    <s v="Ingen avgiftsbehandling"/>
    <s v="mat Forbundscup.pdf"/>
    <n v="-2064"/>
    <s v="NOK"/>
    <n v="-2064"/>
    <m/>
    <s v="-355796.33"/>
  </r>
  <r>
    <n v="500373"/>
    <n v="2025"/>
    <s v="Direkte betaling med ekstern ID TR451823443 er gjennomført og bokført."/>
    <d v="2025-03-20T00:00:00"/>
    <m/>
    <x v="78"/>
    <x v="78"/>
    <m/>
    <m/>
    <n v="20012"/>
    <s v="DNB Livsforsikring AS"/>
    <m/>
    <m/>
    <x v="4"/>
    <x v="4"/>
    <m/>
    <m/>
    <m/>
    <m/>
    <n v="0"/>
    <s v="Ingen avgiftsbehandling"/>
    <s v="Betaling: Faktura nummer F0004190364 fra DNB Livsforsikring AS. Fakturanr. F0004190364."/>
    <n v="12048.06"/>
    <s v="NOK"/>
    <n v="12048.06"/>
    <s v="F0004190364"/>
    <s v="-343748.27"/>
  </r>
  <r>
    <n v="500374"/>
    <n v="2025"/>
    <s v="Direkte betaling med ekstern ID TR454909187 er gjennomført og bokført."/>
    <d v="2025-03-20T00:00:00"/>
    <m/>
    <x v="78"/>
    <x v="78"/>
    <m/>
    <m/>
    <n v="20083"/>
    <s v="Fygi AS"/>
    <m/>
    <m/>
    <x v="5"/>
    <x v="5"/>
    <m/>
    <m/>
    <m/>
    <m/>
    <n v="0"/>
    <s v="Ingen avgiftsbehandling"/>
    <s v="Betaling: Faktura nummer 10223 fra Fygi AS. Fakturanr. 10223."/>
    <n v="248.75"/>
    <s v="NOK"/>
    <n v="248.75"/>
    <n v="10223"/>
    <s v="-343499.52"/>
  </r>
  <r>
    <n v="507"/>
    <n v="2025"/>
    <s v="Hockey 2009: faktura"/>
    <d v="2025-03-20T00:00:00"/>
    <d v="2025-04-10T00:00:00"/>
    <x v="78"/>
    <x v="78"/>
    <m/>
    <m/>
    <n v="20429"/>
    <s v="Oslo Aktivitetssenter AS"/>
    <m/>
    <m/>
    <x v="5"/>
    <x v="5"/>
    <m/>
    <m/>
    <m/>
    <m/>
    <n v="0"/>
    <s v="Ingen avgiftsbehandling"/>
    <s v="Hockey 2009: faktura"/>
    <n v="-11830"/>
    <s v="NOK"/>
    <n v="-11830"/>
    <n v="3842"/>
    <s v="-355329.52"/>
  </r>
  <r>
    <n v="530"/>
    <n v="2025"/>
    <s v="Fwd: Utlegg fotballer og keeperhansker G2015"/>
    <d v="2025-03-20T00:00:00"/>
    <d v="2025-04-03T00:00:00"/>
    <x v="78"/>
    <x v="78"/>
    <m/>
    <m/>
    <n v="20275"/>
    <s v="Axel Hauge"/>
    <m/>
    <m/>
    <x v="1"/>
    <x v="1"/>
    <m/>
    <m/>
    <m/>
    <m/>
    <n v="0"/>
    <s v="Ingen avgiftsbehandling"/>
    <s v="Fwd: Utlegg fotballer og keeperhansker G2015"/>
    <n v="-1227.5999999999999"/>
    <s v="NOK"/>
    <n v="-1227.5999999999999"/>
    <m/>
    <s v="-356557.12"/>
  </r>
  <r>
    <n v="580"/>
    <n v="2025"/>
    <n v="1876"/>
    <d v="2025-03-20T00:00:00"/>
    <m/>
    <x v="78"/>
    <x v="78"/>
    <m/>
    <m/>
    <n v="20212"/>
    <s v="Vihvi Margrethe Boye"/>
    <m/>
    <m/>
    <x v="0"/>
    <x v="0"/>
    <m/>
    <m/>
    <m/>
    <m/>
    <n v="0"/>
    <s v="Ingen avgiftsbehandling"/>
    <n v="1876"/>
    <n v="972"/>
    <s v="NOK"/>
    <n v="972"/>
    <m/>
    <s v="-355585.12"/>
  </r>
  <r>
    <n v="601"/>
    <n v="2025"/>
    <n v="1995"/>
    <d v="2025-03-20T00:00:00"/>
    <m/>
    <x v="78"/>
    <x v="78"/>
    <m/>
    <m/>
    <n v="20413"/>
    <s v="Jona Brannsten"/>
    <m/>
    <m/>
    <x v="0"/>
    <x v="0"/>
    <m/>
    <m/>
    <m/>
    <m/>
    <n v="0"/>
    <s v="Ingen avgiftsbehandling"/>
    <n v="1995"/>
    <n v="9577.73"/>
    <s v="NOK"/>
    <n v="9577.73"/>
    <m/>
    <s v="-346007.39"/>
  </r>
  <r>
    <n v="791"/>
    <n v="2025"/>
    <m/>
    <d v="2025-03-20T00:00:00"/>
    <m/>
    <x v="78"/>
    <x v="78"/>
    <m/>
    <m/>
    <n v="20179"/>
    <s v="Linda Olstad"/>
    <m/>
    <m/>
    <x v="0"/>
    <x v="0"/>
    <m/>
    <m/>
    <m/>
    <m/>
    <n v="0"/>
    <s v="Ingen avgiftsbehandling"/>
    <m/>
    <n v="2064"/>
    <s v="NOK"/>
    <n v="2064"/>
    <m/>
    <s v="-343943.39"/>
  </r>
  <r>
    <n v="500376"/>
    <n v="2025"/>
    <s v="Direkte betaling med ekstern ID TR446412013 er gjennomført og bokført."/>
    <d v="2025-03-21T00:00:00"/>
    <m/>
    <x v="78"/>
    <x v="78"/>
    <m/>
    <m/>
    <n v="20059"/>
    <s v="Sport Holding Retail AS - avd Bekkestua"/>
    <m/>
    <m/>
    <x v="1"/>
    <x v="1"/>
    <m/>
    <m/>
    <m/>
    <m/>
    <n v="0"/>
    <s v="Ingen avgiftsbehandling"/>
    <s v="Betaling: Faktura nummer 11365001703 fra Sport Holding Retail AS - avd Bekkestua. Fakturanr. 11365001703."/>
    <n v="1758"/>
    <s v="NOK"/>
    <n v="1758"/>
    <n v="11365001703"/>
    <s v="-342185.39"/>
  </r>
  <r>
    <n v="500377"/>
    <n v="2025"/>
    <s v="Direkte betaling med ekstern ID TR451823444 er gjennomført og bokført."/>
    <d v="2025-03-21T00:00:00"/>
    <m/>
    <x v="78"/>
    <x v="78"/>
    <m/>
    <m/>
    <n v="20094"/>
    <s v="Bærum Kommune"/>
    <m/>
    <m/>
    <x v="4"/>
    <x v="4"/>
    <m/>
    <m/>
    <m/>
    <m/>
    <n v="0"/>
    <s v="Ingen avgiftsbehandling"/>
    <s v="Betaling: Faktura nummer 70473249 fra Bærum Kommune. Fakturanr. 70473249."/>
    <n v="50"/>
    <s v="NOK"/>
    <n v="50"/>
    <n v="70473249"/>
    <s v="-342135.39"/>
  </r>
  <r>
    <n v="481"/>
    <n v="2025"/>
    <s v="Hockey 2009: Utlegg mat FC"/>
    <d v="2025-03-21T00:00:00"/>
    <d v="2025-03-21T00:00:00"/>
    <x v="78"/>
    <x v="78"/>
    <m/>
    <m/>
    <n v="20179"/>
    <s v="Linda Olstad"/>
    <m/>
    <m/>
    <x v="5"/>
    <x v="5"/>
    <m/>
    <m/>
    <m/>
    <m/>
    <n v="0"/>
    <s v="Ingen avgiftsbehandling"/>
    <s v="Hockey 2009: Utlegg mat FC"/>
    <n v="-1660"/>
    <s v="NOK"/>
    <n v="-1660"/>
    <s v="Kvitt:92909"/>
    <s v="-343795.39"/>
  </r>
  <r>
    <n v="415"/>
    <n v="2025"/>
    <s v="HOCKEY: Klubbdommerregning fra Daniel Åsheim Alnes"/>
    <d v="2025-03-22T00:00:00"/>
    <d v="2025-03-29T00:00:00"/>
    <x v="78"/>
    <x v="78"/>
    <m/>
    <m/>
    <n v="20301"/>
    <s v="Daniel Åsheim Alnes"/>
    <m/>
    <m/>
    <x v="5"/>
    <x v="5"/>
    <m/>
    <m/>
    <m/>
    <m/>
    <n v="0"/>
    <s v="Ingen avgiftsbehandling"/>
    <s v="HOCKEY: Klubbdommerregning fra Daniel Åsheim Alnes"/>
    <n v="-432"/>
    <s v="NOK"/>
    <n v="-432"/>
    <s v="33X47U6D88DNKE"/>
    <s v="-344227.39"/>
  </r>
  <r>
    <n v="414"/>
    <n v="2025"/>
    <s v="HOCKEY: Klubbdommerregning fra Daniel Åsheim Alnes"/>
    <d v="2025-03-22T00:00:00"/>
    <d v="2025-03-29T00:00:00"/>
    <x v="78"/>
    <x v="78"/>
    <m/>
    <m/>
    <n v="20301"/>
    <s v="Daniel Åsheim Alnes"/>
    <m/>
    <m/>
    <x v="5"/>
    <x v="5"/>
    <m/>
    <m/>
    <m/>
    <m/>
    <n v="0"/>
    <s v="Ingen avgiftsbehandling"/>
    <s v="HOCKEY: Klubbdommerregning fra Daniel Åsheim Alnes"/>
    <n v="-288"/>
    <s v="NOK"/>
    <n v="-288"/>
    <s v="WD2B6JONQ1VFOH"/>
    <s v="-344515.39"/>
  </r>
  <r>
    <n v="412"/>
    <n v="2025"/>
    <s v="Fwd: Klubbdommerregning fra Dovydas Arlauskas"/>
    <d v="2025-03-22T00:00:00"/>
    <d v="2025-03-29T00:00:00"/>
    <x v="78"/>
    <x v="78"/>
    <m/>
    <m/>
    <n v="20284"/>
    <s v="Dovydas Arlauskas"/>
    <m/>
    <m/>
    <x v="5"/>
    <x v="5"/>
    <m/>
    <m/>
    <m/>
    <m/>
    <n v="0"/>
    <s v="Ingen avgiftsbehandling"/>
    <s v="Fwd: Klubbdommerregning fra Dovydas Arlauskas"/>
    <n v="-288"/>
    <s v="NOK"/>
    <n v="-288"/>
    <s v="7UCTOBDDSCCQYA"/>
    <s v="-344803.39"/>
  </r>
  <r>
    <n v="512"/>
    <n v="2025"/>
    <s v="HOCKEY: Dommerregninger"/>
    <d v="2025-03-22T00:00:00"/>
    <d v="2025-03-22T00:00:00"/>
    <x v="78"/>
    <x v="78"/>
    <m/>
    <m/>
    <n v="20395"/>
    <s v="Tonje-Iren Fallo"/>
    <m/>
    <m/>
    <x v="5"/>
    <x v="5"/>
    <m/>
    <m/>
    <m/>
    <m/>
    <n v="0"/>
    <s v="Ingen avgiftsbehandling"/>
    <s v="HOCKEY: Dommerregninger"/>
    <n v="-1384"/>
    <s v="NOK"/>
    <n v="-1384"/>
    <m/>
    <s v="-346187.39"/>
  </r>
  <r>
    <n v="517"/>
    <n v="2025"/>
    <s v="HOCKEY: Klubbdommerregning fra Gabriel"/>
    <d v="2025-03-22T00:00:00"/>
    <d v="2025-03-29T00:00:00"/>
    <x v="78"/>
    <x v="78"/>
    <m/>
    <m/>
    <n v="20365"/>
    <s v="Gabriel Otto"/>
    <m/>
    <m/>
    <x v="5"/>
    <x v="5"/>
    <m/>
    <m/>
    <m/>
    <m/>
    <n v="0"/>
    <s v="Ingen avgiftsbehandling"/>
    <s v="HOCKEY: Klubbdommerregning fra Gabriel"/>
    <n v="-288"/>
    <s v="NOK"/>
    <n v="-288"/>
    <s v="97CCVCBS1 EZG33"/>
    <s v="-346475.39"/>
  </r>
  <r>
    <n v="516"/>
    <n v="2025"/>
    <s v="HOCKEY: Klubbdommerregning fra Gabriel"/>
    <d v="2025-03-22T00:00:00"/>
    <d v="2025-03-29T00:00:00"/>
    <x v="78"/>
    <x v="78"/>
    <m/>
    <m/>
    <n v="20365"/>
    <s v="Gabriel Otto"/>
    <m/>
    <m/>
    <x v="5"/>
    <x v="5"/>
    <m/>
    <m/>
    <m/>
    <m/>
    <n v="0"/>
    <s v="Ingen avgiftsbehandling"/>
    <s v="HOCKEY: Klubbdommerregning fra Gabriel"/>
    <n v="-432"/>
    <s v="NOK"/>
    <n v="-432"/>
    <s v="AMIIUB90X1VYG2"/>
    <s v="-346907.39"/>
  </r>
  <r>
    <n v="726"/>
    <n v="2025"/>
    <s v="HOCKEY: Dommerregninger Wildcats"/>
    <d v="2025-03-22T00:00:00"/>
    <d v="2025-03-22T00:00:00"/>
    <x v="78"/>
    <x v="78"/>
    <m/>
    <m/>
    <n v="20395"/>
    <s v="Tonje-Iren Fallo"/>
    <m/>
    <m/>
    <x v="5"/>
    <x v="5"/>
    <m/>
    <m/>
    <m/>
    <m/>
    <n v="0"/>
    <s v="Ingen avgiftsbehandling"/>
    <s v="HOCKEY: Dommerregninger Wildcats"/>
    <n v="-1384"/>
    <s v="NOK"/>
    <n v="-1384"/>
    <s v="67de62bfbe78ee96e49d421f"/>
    <s v="-348291.39"/>
  </r>
  <r>
    <n v="479"/>
    <n v="2025"/>
    <s v="Betalt fra hockey 2009 Faktura nummer 22973 fra Nidaros Ishockeyklubb Junior Elite"/>
    <d v="2025-03-23T00:00:00"/>
    <d v="2025-03-28T00:00:00"/>
    <x v="78"/>
    <x v="78"/>
    <m/>
    <m/>
    <n v="20421"/>
    <s v="Nidaros Ishockeyklubb Junior Elite"/>
    <m/>
    <m/>
    <x v="5"/>
    <x v="5"/>
    <m/>
    <m/>
    <m/>
    <m/>
    <n v="0"/>
    <s v="Ingen avgiftsbehandling"/>
    <s v="Betalt fra hockey 2009 Faktura nummer 22973 fra Nidaros Ishockeyklubb Junior Elite"/>
    <n v="-11900"/>
    <s v="NOK"/>
    <n v="-11900"/>
    <n v="22973"/>
    <s v="-360191.39"/>
  </r>
  <r>
    <n v="513"/>
    <n v="2025"/>
    <s v="HOCKEY: Dommerregninger"/>
    <d v="2025-03-23T00:00:00"/>
    <d v="2025-03-23T00:00:00"/>
    <x v="78"/>
    <x v="78"/>
    <m/>
    <m/>
    <n v="20430"/>
    <s v="Torkel Eng"/>
    <m/>
    <m/>
    <x v="5"/>
    <x v="5"/>
    <m/>
    <m/>
    <m/>
    <m/>
    <n v="0"/>
    <s v="Ingen avgiftsbehandling"/>
    <s v="HOCKEY: Dommerregninger"/>
    <n v="-708.5"/>
    <s v="NOK"/>
    <n v="-708.5"/>
    <s v="-67e06d69be78ee96e49d477b"/>
    <s v="-360899.89"/>
  </r>
  <r>
    <n v="506"/>
    <n v="2025"/>
    <s v="G19, 4230"/>
    <d v="2025-03-23T00:00:00"/>
    <d v="2025-03-23T00:00:00"/>
    <x v="78"/>
    <x v="78"/>
    <m/>
    <m/>
    <n v="20200"/>
    <s v="Ylli Ejupi"/>
    <m/>
    <m/>
    <x v="1"/>
    <x v="1"/>
    <m/>
    <m/>
    <m/>
    <m/>
    <n v="0"/>
    <s v="Ingen avgiftsbehandling"/>
    <s v="G19, 4230"/>
    <n v="-1066.93"/>
    <s v="NOK"/>
    <n v="-1066.93"/>
    <m/>
    <s v="-361966.82"/>
  </r>
  <r>
    <n v="687"/>
    <n v="2025"/>
    <s v="Hockey: Dommerregninger"/>
    <d v="2025-03-23T00:00:00"/>
    <d v="2025-03-23T00:00:00"/>
    <x v="78"/>
    <x v="78"/>
    <m/>
    <m/>
    <n v="20443"/>
    <s v="Julian Gotfredsen"/>
    <m/>
    <m/>
    <x v="5"/>
    <x v="5"/>
    <m/>
    <m/>
    <m/>
    <m/>
    <n v="0"/>
    <s v="Ingen avgiftsbehandling"/>
    <s v="Hockey: Dommerregninger"/>
    <n v="-910"/>
    <s v="NOK"/>
    <n v="-910"/>
    <s v="67ed113c8c0339389e06826a"/>
    <s v="-362876.82"/>
  </r>
  <r>
    <n v="577"/>
    <n v="2025"/>
    <n v="1869"/>
    <d v="2025-03-23T00:00:00"/>
    <m/>
    <x v="78"/>
    <x v="78"/>
    <m/>
    <m/>
    <n v="20077"/>
    <s v="Jørn Tysnes"/>
    <m/>
    <m/>
    <x v="0"/>
    <x v="0"/>
    <m/>
    <m/>
    <m/>
    <m/>
    <n v="0"/>
    <s v="Ingen avgiftsbehandling"/>
    <n v="1869"/>
    <n v="1080.83"/>
    <s v="NOK"/>
    <n v="1080.83"/>
    <m/>
    <s v="-361795.99"/>
  </r>
  <r>
    <n v="2558"/>
    <n v="2025"/>
    <s v="Reversering av bilag 479-2025. Betalt fra hockey 2009 Faktura nummer 22973 fra Nidaros Ishockeyklubb Junior Elite"/>
    <d v="2025-03-23T00:00:00"/>
    <m/>
    <x v="78"/>
    <x v="78"/>
    <m/>
    <m/>
    <n v="20421"/>
    <s v="Nidaros Ishockeyklubb Junior Elite"/>
    <m/>
    <m/>
    <x v="5"/>
    <x v="5"/>
    <m/>
    <m/>
    <m/>
    <m/>
    <n v="0"/>
    <s v="Ingen avgiftsbehandling"/>
    <s v="Reversering av bilag 479-2025. Betalt fra hockey 2009 Faktura nummer 22973 fra Nidaros Ishockeyklubb Junior Elite"/>
    <n v="11900"/>
    <s v="NOK"/>
    <n v="11900"/>
    <n v="22973"/>
    <s v="-349895.99"/>
  </r>
  <r>
    <n v="500378"/>
    <n v="2025"/>
    <s v="Direkte betaling med ekstern ID TR455478956 er gjennomført og bokført."/>
    <d v="2025-03-24T00:00:00"/>
    <m/>
    <x v="78"/>
    <x v="78"/>
    <m/>
    <m/>
    <n v="20414"/>
    <s v="Eivind Paaske"/>
    <m/>
    <m/>
    <x v="1"/>
    <x v="1"/>
    <m/>
    <m/>
    <m/>
    <m/>
    <n v="0"/>
    <s v="Ingen avgiftsbehandling"/>
    <s v="Betaling: 4230 FOTBALL. Fakturanr. kamp i 2024! 03119301046."/>
    <n v="837.8"/>
    <s v="NOK"/>
    <n v="837.8"/>
    <s v="kamp i 2024! 03119301046"/>
    <s v="-349058.19"/>
  </r>
  <r>
    <n v="500379"/>
    <n v="2025"/>
    <s v="Direkte betaling med ekstern ID TR455478957 er gjennomført og bokført."/>
    <d v="2025-03-24T00:00:00"/>
    <m/>
    <x v="78"/>
    <x v="78"/>
    <m/>
    <m/>
    <n v="20414"/>
    <s v="Eivind Paaske"/>
    <m/>
    <m/>
    <x v="1"/>
    <x v="1"/>
    <m/>
    <m/>
    <m/>
    <m/>
    <n v="0"/>
    <s v="Ingen avgiftsbehandling"/>
    <s v="Betaling: 4230 FOTBALL. Fakturanr. 03119201088 kamp i 2024!."/>
    <n v="837.8"/>
    <s v="NOK"/>
    <n v="837.8"/>
    <s v="03119201088 kamp i 2024!"/>
    <s v="-348220.39"/>
  </r>
  <r>
    <n v="500380"/>
    <n v="2025"/>
    <s v="Direkte betaling med ekstern ID TR455478958 er gjennomført og bokført."/>
    <d v="2025-03-24T00:00:00"/>
    <m/>
    <x v="78"/>
    <x v="78"/>
    <m/>
    <m/>
    <n v="20414"/>
    <s v="Eivind Paaske"/>
    <m/>
    <m/>
    <x v="1"/>
    <x v="1"/>
    <m/>
    <m/>
    <m/>
    <m/>
    <n v="0"/>
    <s v="Ingen avgiftsbehandling"/>
    <s v="Betaling: 4230 FOTBALL. Fakturanr. kamp i 2024! 03119201111."/>
    <n v="837.8"/>
    <s v="NOK"/>
    <n v="837.8"/>
    <s v="kamp i 2024! 03119201111"/>
    <s v="-347382.59"/>
  </r>
  <r>
    <n v="500381"/>
    <n v="2025"/>
    <s v="Direkte betaling med ekstern ID TR455478932 er gjennomført og bokført."/>
    <d v="2025-03-24T00:00:00"/>
    <m/>
    <x v="78"/>
    <x v="78"/>
    <m/>
    <m/>
    <n v="20410"/>
    <s v="Sindre Brandstzæg Ramsrud"/>
    <m/>
    <m/>
    <x v="5"/>
    <x v="5"/>
    <m/>
    <m/>
    <m/>
    <m/>
    <n v="0"/>
    <s v="Ingen avgiftsbehandling"/>
    <s v="Betaling: HOCKEY: Dommerregninger. Fakturanr. 67d0be51b657c918df584380."/>
    <n v="1074.4000000000001"/>
    <s v="NOK"/>
    <n v="1074.4000000000001"/>
    <s v="67d0be51b657c918df584380"/>
    <s v="-346308.19"/>
  </r>
  <r>
    <n v="500382"/>
    <n v="2025"/>
    <s v="Direkte betaling med ekstern ID TR455478930 er gjennomført og bokført."/>
    <d v="2025-03-24T00:00:00"/>
    <m/>
    <x v="78"/>
    <x v="78"/>
    <m/>
    <m/>
    <n v="20376"/>
    <s v="henrik Aas"/>
    <m/>
    <m/>
    <x v="5"/>
    <x v="5"/>
    <m/>
    <m/>
    <m/>
    <m/>
    <n v="0"/>
    <s v="Ingen avgiftsbehandling"/>
    <s v="Betaling: HOCKEY: Dommerregninger. Fakturanr. 67cabbe6383759e5a158a856."/>
    <n v="1544.95"/>
    <s v="NOK"/>
    <n v="1544.95"/>
    <s v="67cabbe6383759e5a158a856"/>
    <s v="-344763.24"/>
  </r>
  <r>
    <n v="500383"/>
    <n v="2025"/>
    <s v="Direkte betaling med ekstern ID TR447337716 er gjennomført og bokført."/>
    <d v="2025-03-24T00:00:00"/>
    <m/>
    <x v="78"/>
    <x v="78"/>
    <m/>
    <m/>
    <n v="20273"/>
    <s v="If Skadeforsikring NUF"/>
    <m/>
    <m/>
    <x v="4"/>
    <x v="4"/>
    <m/>
    <m/>
    <m/>
    <m/>
    <n v="0"/>
    <s v="Ingen avgiftsbehandling"/>
    <s v="Betaling: Faktura nummer 84504480926 fra If Skadeforsikring NUF. Fakturanr. 84504480926."/>
    <n v="4542"/>
    <s v="NOK"/>
    <n v="4542"/>
    <n v="84504480926"/>
    <s v="-340221.24"/>
  </r>
  <r>
    <n v="500384"/>
    <n v="2025"/>
    <s v="Direkte betaling med ekstern ID TR451823457 er gjennomført og bokført."/>
    <d v="2025-03-24T00:00:00"/>
    <m/>
    <x v="78"/>
    <x v="78"/>
    <m/>
    <m/>
    <n v="20399"/>
    <s v="Norges Fotballforbund"/>
    <m/>
    <m/>
    <x v="1"/>
    <x v="1"/>
    <m/>
    <m/>
    <m/>
    <m/>
    <n v="0"/>
    <s v="Ingen avgiftsbehandling"/>
    <s v="Betaling: Faktura nummer 026379 fra Norges Fotballforbund FORSIKRING. Fakturanr. 026379."/>
    <n v="34000"/>
    <s v="NOK"/>
    <n v="34000"/>
    <n v="26379"/>
    <s v="-306221.24"/>
  </r>
  <r>
    <n v="500385"/>
    <n v="2025"/>
    <s v="Direkte betaling med ekstern ID TR451851418 er gjennomført og bokført."/>
    <d v="2025-03-24T00:00:00"/>
    <m/>
    <x v="78"/>
    <x v="78"/>
    <m/>
    <m/>
    <n v="20094"/>
    <s v="Bærum Kommune"/>
    <m/>
    <m/>
    <x v="8"/>
    <x v="8"/>
    <m/>
    <m/>
    <m/>
    <m/>
    <n v="0"/>
    <s v="Ingen avgiftsbehandling"/>
    <s v="Betaling: Faktura nummer 70482511 fra Bærum Kommune. Fakturanr. 70482511."/>
    <n v="18234"/>
    <s v="NOK"/>
    <n v="18234"/>
    <n v="70482511"/>
    <s v="-287987.24"/>
  </r>
  <r>
    <n v="500386"/>
    <n v="2025"/>
    <s v="Direkte betaling med ekstern ID TR455478959 er gjennomført og bokført."/>
    <d v="2025-03-24T00:00:00"/>
    <m/>
    <x v="78"/>
    <x v="78"/>
    <m/>
    <m/>
    <n v="20386"/>
    <s v="Thomas Dahlsrud"/>
    <m/>
    <m/>
    <x v="6"/>
    <x v="6"/>
    <m/>
    <m/>
    <m/>
    <m/>
    <n v="0"/>
    <s v="Ingen avgiftsbehandling"/>
    <s v="Betaling: SKI: Utlegg vinter og vår 2025. Fakturanr. Utlegg renn."/>
    <n v="5060"/>
    <s v="NOK"/>
    <n v="5060"/>
    <s v="Utlegg renn"/>
    <s v="-282927.24"/>
  </r>
  <r>
    <n v="500387"/>
    <n v="2025"/>
    <s v="Direkte betaling med ekstern ID TR455478928 er gjennomført og bokført."/>
    <d v="2025-03-24T00:00:00"/>
    <m/>
    <x v="78"/>
    <x v="78"/>
    <m/>
    <m/>
    <n v="20415"/>
    <s v="Ivar Barstad"/>
    <m/>
    <m/>
    <x v="4"/>
    <x v="4"/>
    <m/>
    <m/>
    <m/>
    <m/>
    <n v="0"/>
    <s v="Ingen avgiftsbehandling"/>
    <s v="Betaling: Ivar barstad HS gave. Fakturanr. utlegg gave."/>
    <n v="350"/>
    <s v="NOK"/>
    <n v="350"/>
    <s v="utlegg gave"/>
    <s v="-282577.24"/>
  </r>
  <r>
    <n v="500388"/>
    <n v="2025"/>
    <s v="Direkte betaling med ekstern ID TR455478929 er gjennomført og bokført."/>
    <d v="2025-03-24T00:00:00"/>
    <m/>
    <x v="78"/>
    <x v="78"/>
    <m/>
    <m/>
    <n v="20029"/>
    <s v="Viken Fiber AS"/>
    <m/>
    <m/>
    <x v="4"/>
    <x v="4"/>
    <m/>
    <m/>
    <m/>
    <m/>
    <n v="0"/>
    <s v="Ingen avgiftsbehandling"/>
    <s v="Betaling: HS, telefon. Fakturanr. 23810707."/>
    <n v="1079"/>
    <s v="NOK"/>
    <n v="1079"/>
    <n v="23810707"/>
    <s v="-281498.24"/>
  </r>
  <r>
    <n v="510"/>
    <n v="2025"/>
    <s v="Hockey 2013: Faktura nummer 11240 fra Jar Isforum AS"/>
    <d v="2025-03-24T00:00:00"/>
    <d v="2025-04-07T00:00:00"/>
    <x v="78"/>
    <x v="78"/>
    <m/>
    <m/>
    <n v="20268"/>
    <s v="Jar Isforum AS"/>
    <m/>
    <m/>
    <x v="5"/>
    <x v="5"/>
    <m/>
    <m/>
    <m/>
    <m/>
    <n v="0"/>
    <s v="Ingen avgiftsbehandling"/>
    <s v="Hockey 2013: Faktura nummer 11240 fra Jar Isforum AS"/>
    <n v="-2250"/>
    <s v="NOK"/>
    <n v="-2250"/>
    <n v="11240"/>
    <s v="-283748.24"/>
  </r>
  <r>
    <n v="514"/>
    <n v="2025"/>
    <s v="HOCKEY: Dommerregninger"/>
    <d v="2025-03-24T00:00:00"/>
    <d v="2025-03-24T00:00:00"/>
    <x v="78"/>
    <x v="78"/>
    <m/>
    <m/>
    <n v="20431"/>
    <s v="Thor Simon Hogstad"/>
    <m/>
    <m/>
    <x v="5"/>
    <x v="5"/>
    <m/>
    <m/>
    <m/>
    <m/>
    <n v="0"/>
    <s v="Ingen avgiftsbehandling"/>
    <s v="HOCKEY: Dommerregninger"/>
    <n v="-1304"/>
    <s v="NOK"/>
    <n v="-1304"/>
    <s v="67e189c7be78ee96e49d499c"/>
    <s v="-285052.24"/>
  </r>
  <r>
    <n v="496"/>
    <n v="2025"/>
    <s v="Hockey 2009: Utlegg pizza"/>
    <d v="2025-03-24T00:00:00"/>
    <d v="2025-03-24T00:00:00"/>
    <x v="78"/>
    <x v="78"/>
    <m/>
    <m/>
    <n v="20179"/>
    <s v="Linda Olstad"/>
    <m/>
    <m/>
    <x v="5"/>
    <x v="5"/>
    <m/>
    <m/>
    <m/>
    <m/>
    <n v="0"/>
    <s v="Ingen avgiftsbehandling"/>
    <s v="Hockey 2009: Utlegg pizza"/>
    <n v="-3644"/>
    <s v="NOK"/>
    <n v="-3644"/>
    <s v="utlegg pizza hockey 2009"/>
    <s v="-288696.24"/>
  </r>
  <r>
    <n v="589"/>
    <n v="2025"/>
    <n v="1930"/>
    <d v="2025-03-24T00:00:00"/>
    <m/>
    <x v="78"/>
    <x v="78"/>
    <m/>
    <m/>
    <n v="20426"/>
    <s v="Gerd Løwe Vedvik"/>
    <m/>
    <m/>
    <x v="0"/>
    <x v="0"/>
    <m/>
    <m/>
    <m/>
    <m/>
    <n v="0"/>
    <s v="Ingen avgiftsbehandling"/>
    <n v="1930"/>
    <n v="235"/>
    <s v="NOK"/>
    <n v="235"/>
    <m/>
    <s v="-288461.24"/>
  </r>
  <r>
    <n v="589"/>
    <n v="2025"/>
    <n v="1930"/>
    <d v="2025-03-24T00:00:00"/>
    <m/>
    <x v="78"/>
    <x v="78"/>
    <m/>
    <m/>
    <n v="20425"/>
    <s v="Karin Vasaasen"/>
    <m/>
    <m/>
    <x v="0"/>
    <x v="0"/>
    <m/>
    <m/>
    <m/>
    <m/>
    <n v="0"/>
    <s v="Ingen avgiftsbehandling"/>
    <n v="1930"/>
    <n v="1050"/>
    <s v="NOK"/>
    <n v="1050"/>
    <m/>
    <s v="-287411.24"/>
  </r>
  <r>
    <n v="664"/>
    <n v="2025"/>
    <n v="1943"/>
    <d v="2025-03-24T00:00:00"/>
    <m/>
    <x v="78"/>
    <x v="78"/>
    <m/>
    <m/>
    <n v="20253"/>
    <s v="Joachim Svendsen"/>
    <m/>
    <m/>
    <x v="0"/>
    <x v="0"/>
    <m/>
    <m/>
    <m/>
    <m/>
    <n v="0"/>
    <s v="Ingen avgiftsbehandling"/>
    <n v="1943"/>
    <n v="777"/>
    <s v="NOK"/>
    <n v="777"/>
    <m/>
    <s v="-286634.24"/>
  </r>
  <r>
    <n v="664"/>
    <n v="2025"/>
    <n v="1943"/>
    <d v="2025-03-24T00:00:00"/>
    <m/>
    <x v="78"/>
    <x v="78"/>
    <m/>
    <m/>
    <n v="20179"/>
    <s v="Linda Olstad"/>
    <m/>
    <m/>
    <x v="0"/>
    <x v="0"/>
    <m/>
    <m/>
    <m/>
    <m/>
    <n v="0"/>
    <s v="Ingen avgiftsbehandling"/>
    <n v="1943"/>
    <n v="84000"/>
    <s v="NOK"/>
    <n v="84000"/>
    <m/>
    <s v="-202634.24"/>
  </r>
  <r>
    <n v="664"/>
    <n v="2025"/>
    <n v="1943"/>
    <d v="2025-03-24T00:00:00"/>
    <m/>
    <x v="78"/>
    <x v="78"/>
    <m/>
    <m/>
    <n v="20179"/>
    <s v="Linda Olstad"/>
    <m/>
    <m/>
    <x v="0"/>
    <x v="0"/>
    <m/>
    <m/>
    <m/>
    <m/>
    <n v="0"/>
    <s v="Ingen avgiftsbehandling"/>
    <n v="1943"/>
    <n v="1660"/>
    <s v="NOK"/>
    <n v="1660"/>
    <m/>
    <s v="-200974.24"/>
  </r>
  <r>
    <n v="664"/>
    <n v="2025"/>
    <n v="1943"/>
    <d v="2025-03-24T00:00:00"/>
    <m/>
    <x v="78"/>
    <x v="78"/>
    <m/>
    <m/>
    <n v="20427"/>
    <s v="Freddy Dittmann"/>
    <m/>
    <m/>
    <x v="0"/>
    <x v="0"/>
    <m/>
    <m/>
    <m/>
    <m/>
    <n v="0"/>
    <s v="Ingen avgiftsbehandling"/>
    <n v="1943"/>
    <n v="5390"/>
    <s v="NOK"/>
    <n v="5390"/>
    <m/>
    <s v="-195584.24"/>
  </r>
  <r>
    <n v="569"/>
    <n v="2025"/>
    <s v="Faktura nummer 1013450 fra Torshov Sport AS, dnb stifletsen"/>
    <d v="2025-03-25T00:00:00"/>
    <d v="2025-04-08T00:00:00"/>
    <x v="78"/>
    <x v="78"/>
    <m/>
    <m/>
    <n v="20422"/>
    <s v="Torshov Sport AS"/>
    <m/>
    <m/>
    <x v="5"/>
    <x v="5"/>
    <m/>
    <m/>
    <m/>
    <m/>
    <n v="0"/>
    <s v="Ingen avgiftsbehandling"/>
    <s v="Faktura nummer 1013450 fra Torshov Sport AS, dnb stifletsen"/>
    <n v="-5850"/>
    <s v="NOK"/>
    <n v="-5850"/>
    <n v="1013450"/>
    <s v="-201434.24"/>
  </r>
  <r>
    <n v="568"/>
    <n v="2025"/>
    <s v="Faktura nummer 6385 fra AS Bærum Ishall"/>
    <d v="2025-03-25T00:00:00"/>
    <d v="2025-04-14T00:00:00"/>
    <x v="78"/>
    <x v="78"/>
    <m/>
    <m/>
    <n v="20353"/>
    <s v="AS Bærum Ishall"/>
    <m/>
    <m/>
    <x v="5"/>
    <x v="5"/>
    <m/>
    <m/>
    <m/>
    <m/>
    <n v="0"/>
    <s v="Ingen avgiftsbehandling"/>
    <s v="Faktura nummer 6385 fra AS Bærum Ishall"/>
    <n v="-3000"/>
    <s v="NOK"/>
    <n v="-3000"/>
    <n v="6385"/>
    <s v="-204434.24"/>
  </r>
  <r>
    <n v="567"/>
    <n v="2025"/>
    <s v="Faktura nummer 6394 fra AS Bærum Ishall"/>
    <d v="2025-03-25T00:00:00"/>
    <d v="2025-04-10T00:00:00"/>
    <x v="78"/>
    <x v="78"/>
    <m/>
    <m/>
    <n v="20353"/>
    <s v="AS Bærum Ishall"/>
    <m/>
    <m/>
    <x v="5"/>
    <x v="5"/>
    <m/>
    <m/>
    <m/>
    <m/>
    <n v="0"/>
    <s v="Ingen avgiftsbehandling"/>
    <s v="Faktura nummer 6394 fra AS Bærum Ishall"/>
    <n v="-48301.25"/>
    <s v="NOK"/>
    <n v="-48301.25"/>
    <n v="6394"/>
    <s v="-252735.49"/>
  </r>
  <r>
    <n v="595"/>
    <n v="2025"/>
    <n v="1951"/>
    <d v="2025-03-25T00:00:00"/>
    <m/>
    <x v="78"/>
    <x v="78"/>
    <m/>
    <m/>
    <n v="20180"/>
    <s v="Marita Hjertevik"/>
    <m/>
    <m/>
    <x v="0"/>
    <x v="0"/>
    <m/>
    <m/>
    <m/>
    <m/>
    <n v="0"/>
    <s v="Ingen avgiftsbehandling"/>
    <n v="1951"/>
    <n v="245"/>
    <s v="NOK"/>
    <n v="245"/>
    <m/>
    <s v="-252490.49"/>
  </r>
  <r>
    <n v="500389"/>
    <n v="2025"/>
    <s v="Direkte betaling med ekstern ID TR455478947 er gjennomført og bokført."/>
    <d v="2025-03-26T00:00:00"/>
    <m/>
    <x v="78"/>
    <x v="78"/>
    <m/>
    <m/>
    <n v="20363"/>
    <s v="Tobias Merg"/>
    <m/>
    <m/>
    <x v="5"/>
    <x v="5"/>
    <m/>
    <m/>
    <m/>
    <m/>
    <n v="0"/>
    <s v="Ingen avgiftsbehandling"/>
    <s v="Betaling: HOCKEY: Dommerregninger"/>
    <n v="1356.2"/>
    <s v="NOK"/>
    <n v="1356.2"/>
    <m/>
    <s v="-251134.29"/>
  </r>
  <r>
    <n v="500390"/>
    <n v="2025"/>
    <s v="Direkte betaling med ekstern ID TR455478942 er gjennomført og bokført."/>
    <d v="2025-03-26T00:00:00"/>
    <m/>
    <x v="78"/>
    <x v="78"/>
    <m/>
    <m/>
    <n v="20340"/>
    <s v="Iver Eide Hansen"/>
    <m/>
    <m/>
    <x v="5"/>
    <x v="5"/>
    <m/>
    <m/>
    <m/>
    <m/>
    <n v="0"/>
    <s v="Ingen avgiftsbehandling"/>
    <s v="Betaling: HOCKEY: Dommerregninger. Fakturanr. 67d73a1ca11f21d9514bb464."/>
    <n v="870"/>
    <s v="NOK"/>
    <n v="870"/>
    <s v="67d73a1ca11f21d9514bb464"/>
    <s v="-250264.29"/>
  </r>
  <r>
    <n v="596"/>
    <n v="2025"/>
    <n v="1952"/>
    <d v="2025-03-26T00:00:00"/>
    <m/>
    <x v="78"/>
    <x v="78"/>
    <m/>
    <m/>
    <n v="20073"/>
    <s v="Roy P Hestveen"/>
    <m/>
    <m/>
    <x v="0"/>
    <x v="0"/>
    <m/>
    <m/>
    <m/>
    <m/>
    <n v="0"/>
    <s v="Ingen avgiftsbehandling"/>
    <n v="1952"/>
    <n v="2000"/>
    <s v="NOK"/>
    <n v="2000"/>
    <m/>
    <s v="-248264.29"/>
  </r>
  <r>
    <n v="500391"/>
    <n v="2025"/>
    <s v="Direkte betaling med ekstern ID TR454909188 er gjennomført og bokført."/>
    <d v="2025-03-27T00:00:00"/>
    <m/>
    <x v="78"/>
    <x v="78"/>
    <m/>
    <m/>
    <n v="20094"/>
    <s v="Bærum Kommune"/>
    <m/>
    <m/>
    <x v="5"/>
    <x v="5"/>
    <m/>
    <m/>
    <m/>
    <m/>
    <n v="0"/>
    <s v="Ingen avgiftsbehandling"/>
    <s v="Betaling: Faktura nummer 70487725 fra Bærum Kommune. Fakturanr. 70487725."/>
    <n v="1392"/>
    <s v="NOK"/>
    <n v="1392"/>
    <n v="70487725"/>
    <s v="-246872.29"/>
  </r>
  <r>
    <n v="500392"/>
    <n v="2025"/>
    <s v="Direkte betaling med ekstern ID TR455478948 er gjennomført og bokført."/>
    <d v="2025-03-27T00:00:00"/>
    <m/>
    <x v="78"/>
    <x v="78"/>
    <m/>
    <m/>
    <n v="20418"/>
    <s v="trym ebbesen rotlid"/>
    <m/>
    <m/>
    <x v="5"/>
    <x v="5"/>
    <m/>
    <m/>
    <m/>
    <m/>
    <n v="0"/>
    <s v="Ingen avgiftsbehandling"/>
    <s v="Betaling: HOCKEY: Dommerregninger. Fakturanr. 67cf39e3b657c918df5841d0."/>
    <n v="710"/>
    <s v="NOK"/>
    <n v="710"/>
    <s v="67cf39e3b657c918df5841d0"/>
    <s v="-246162.29"/>
  </r>
  <r>
    <n v="500393"/>
    <n v="2025"/>
    <s v="Direkte betaling med ekstern ID TR455478945 er gjennomført og bokført."/>
    <d v="2025-03-27T00:00:00"/>
    <m/>
    <x v="78"/>
    <x v="78"/>
    <m/>
    <m/>
    <n v="20304"/>
    <s v="Andreas Todal-Støback"/>
    <m/>
    <m/>
    <x v="5"/>
    <x v="5"/>
    <m/>
    <m/>
    <m/>
    <m/>
    <n v="0"/>
    <s v="Ingen avgiftsbehandling"/>
    <s v="Betaling: HOCKEY: Dommerregninger"/>
    <n v="873.8"/>
    <s v="NOK"/>
    <n v="873.8"/>
    <m/>
    <s v="-245288.49"/>
  </r>
  <r>
    <n v="500394"/>
    <n v="2025"/>
    <s v="Direkte betaling med ekstern ID TR455478936 er gjennomført og bokført."/>
    <d v="2025-03-27T00:00:00"/>
    <m/>
    <x v="78"/>
    <x v="78"/>
    <m/>
    <m/>
    <n v="20358"/>
    <s v="Daniel Hanlon Corneliussen"/>
    <m/>
    <m/>
    <x v="5"/>
    <x v="5"/>
    <m/>
    <m/>
    <m/>
    <m/>
    <n v="0"/>
    <s v="Ingen avgiftsbehandling"/>
    <s v="Betaling: HOCKEY: Dommerregninger"/>
    <n v="1198.2"/>
    <s v="NOK"/>
    <n v="1198.2"/>
    <m/>
    <s v="-244090.29"/>
  </r>
  <r>
    <n v="500395"/>
    <n v="2025"/>
    <s v="Direkte betaling med ekstern ID TR455478939 er gjennomført og bokført."/>
    <d v="2025-03-27T00:00:00"/>
    <m/>
    <x v="78"/>
    <x v="78"/>
    <m/>
    <m/>
    <n v="20419"/>
    <s v="Elias sellæg fulker"/>
    <m/>
    <m/>
    <x v="5"/>
    <x v="5"/>
    <m/>
    <m/>
    <m/>
    <m/>
    <n v="0"/>
    <s v="Ingen avgiftsbehandling"/>
    <s v="Betaling: HOCKEY: Dommerregninger. Fakturanr. 67ce8aedb657c918df584030."/>
    <n v="425"/>
    <s v="NOK"/>
    <n v="425"/>
    <s v="67ce8aedb657c918df584030"/>
    <s v="-243665.29"/>
  </r>
  <r>
    <n v="500396"/>
    <n v="2025"/>
    <s v="Direkte betaling med ekstern ID TR455478940 er gjennomført og bokført."/>
    <d v="2025-03-27T00:00:00"/>
    <m/>
    <x v="78"/>
    <x v="78"/>
    <m/>
    <m/>
    <n v="20232"/>
    <s v="Frida Harbitz-Rasmussen Fagerholt"/>
    <m/>
    <m/>
    <x v="5"/>
    <x v="5"/>
    <m/>
    <m/>
    <m/>
    <m/>
    <n v="0"/>
    <s v="Ingen avgiftsbehandling"/>
    <s v="Betaling: HOCKEY: Dommerregninger. Fakturanr. 67d02f20b657c918df5842b8."/>
    <n v="720.68"/>
    <s v="NOK"/>
    <n v="720.68"/>
    <s v="67d02f20b657c918df5842b8"/>
    <s v="-242944.61"/>
  </r>
  <r>
    <n v="500397"/>
    <n v="2025"/>
    <s v="Direkte betaling med ekstern ID TR455478943 er gjennomført og bokført."/>
    <d v="2025-03-27T00:00:00"/>
    <m/>
    <x v="78"/>
    <x v="78"/>
    <m/>
    <m/>
    <n v="20280"/>
    <s v="Marius Øverby Olsvik"/>
    <m/>
    <m/>
    <x v="5"/>
    <x v="5"/>
    <m/>
    <m/>
    <m/>
    <m/>
    <n v="0"/>
    <s v="Ingen avgiftsbehandling"/>
    <s v="Betaling: HOCKEY: Dommerregninger. Fakturanr. 67cea785b657c918df5840a1."/>
    <n v="1075.5"/>
    <s v="NOK"/>
    <n v="1075.5"/>
    <s v="67cea785b657c918df5840a1"/>
    <s v="-241869.11"/>
  </r>
  <r>
    <n v="500398"/>
    <n v="2025"/>
    <s v="Direkte betaling med ekstern ID TR455478933 er gjennomført og bokført."/>
    <d v="2025-03-27T00:00:00"/>
    <m/>
    <x v="78"/>
    <x v="78"/>
    <m/>
    <m/>
    <n v="20372"/>
    <s v="Sigbjørn Nerhus"/>
    <m/>
    <m/>
    <x v="5"/>
    <x v="5"/>
    <m/>
    <m/>
    <m/>
    <m/>
    <n v="0"/>
    <s v="Ingen avgiftsbehandling"/>
    <s v="Betaling: HOCKEY: Dommerregninger. Fakturanr. 67d5ac6da11f21d9514bb01c."/>
    <n v="1184.5"/>
    <s v="NOK"/>
    <n v="1184.5"/>
    <s v="67d5ac6da11f21d9514bb01c"/>
    <s v="-240684.61"/>
  </r>
  <r>
    <n v="500399"/>
    <n v="2025"/>
    <s v="Direkte betaling med ekstern ID TR451823451 er gjennomført og bokført."/>
    <d v="2025-03-27T00:00:00"/>
    <m/>
    <x v="78"/>
    <x v="78"/>
    <m/>
    <m/>
    <n v="20060"/>
    <s v="NFF Oslo"/>
    <m/>
    <m/>
    <x v="1"/>
    <x v="1"/>
    <m/>
    <m/>
    <m/>
    <m/>
    <n v="0"/>
    <s v="Ingen avgiftsbehandling"/>
    <s v="Betaling: Faktura nummer 018345 fra NFF Oslo TRENER 1. Fakturanr. 018345."/>
    <n v="3750"/>
    <s v="NOK"/>
    <n v="3750"/>
    <n v="18345"/>
    <s v="-236934.61"/>
  </r>
  <r>
    <n v="500400"/>
    <n v="2025"/>
    <s v="Direkte betaling med ekstern ID TR451823458 er gjennomført og bokført."/>
    <d v="2025-03-28T00:00:00"/>
    <m/>
    <x v="78"/>
    <x v="78"/>
    <m/>
    <m/>
    <n v="20198"/>
    <s v="Verisure AS"/>
    <m/>
    <m/>
    <x v="2"/>
    <x v="2"/>
    <m/>
    <m/>
    <m/>
    <m/>
    <n v="0"/>
    <s v="Ingen avgiftsbehandling"/>
    <s v="Betaling: Faktura nummer 30807717 fra Verisure AS. Fakturanr. 30807717."/>
    <n v="3881.74"/>
    <s v="NOK"/>
    <n v="3881.74"/>
    <n v="30807717"/>
    <s v="-233052.87"/>
  </r>
  <r>
    <n v="500401"/>
    <n v="2025"/>
    <s v="Direkte betaling med ekstern ID TR451823459 er gjennomført og bokført."/>
    <d v="2025-03-28T00:00:00"/>
    <m/>
    <x v="78"/>
    <x v="78"/>
    <m/>
    <m/>
    <n v="20011"/>
    <s v="Telenor Norge AS"/>
    <m/>
    <m/>
    <x v="2"/>
    <x v="2"/>
    <m/>
    <m/>
    <m/>
    <m/>
    <n v="0"/>
    <s v="Ingen avgiftsbehandling"/>
    <s v="Betaling: Faktura nummer 1056235613 fra Telenor Norge AS. Fakturanr. 1056235613."/>
    <n v="4975"/>
    <s v="NOK"/>
    <n v="4975"/>
    <n v="1056235613"/>
    <s v="-228077.87"/>
  </r>
  <r>
    <n v="519"/>
    <n v="2025"/>
    <s v="Faktura nummer 14313 fra Baker Tilly Grimsrud &amp; Co."/>
    <d v="2025-03-28T00:00:00"/>
    <d v="2025-04-11T00:00:00"/>
    <x v="78"/>
    <x v="78"/>
    <m/>
    <m/>
    <n v="20137"/>
    <s v="Baker Tilly Grimsrud &amp; Co."/>
    <m/>
    <m/>
    <x v="4"/>
    <x v="4"/>
    <m/>
    <m/>
    <m/>
    <m/>
    <n v="0"/>
    <s v="Ingen avgiftsbehandling"/>
    <s v="Faktura nummer 14313 fra Baker Tilly Grimsrud &amp; Co."/>
    <n v="-38238"/>
    <s v="NOK"/>
    <n v="-38238"/>
    <n v="14313"/>
    <s v="-266315.87"/>
  </r>
  <r>
    <n v="509"/>
    <n v="2025"/>
    <s v="Faktura nummer 028140 fra Norges Fotballforbund"/>
    <d v="2025-03-28T00:00:00"/>
    <d v="2025-04-11T00:00:00"/>
    <x v="78"/>
    <x v="78"/>
    <m/>
    <m/>
    <n v="20399"/>
    <s v="Norges Fotballforbund"/>
    <m/>
    <m/>
    <x v="1"/>
    <x v="1"/>
    <m/>
    <m/>
    <m/>
    <m/>
    <n v="0"/>
    <s v="Ingen avgiftsbehandling"/>
    <s v="Faktura nummer 028140 fra Norges Fotballforbund"/>
    <n v="-76705"/>
    <s v="NOK"/>
    <n v="-76705"/>
    <n v="28140"/>
    <s v="-343020.87"/>
  </r>
  <r>
    <n v="511"/>
    <n v="2025"/>
    <s v="Refusjon tr avg HOCKEY"/>
    <d v="2025-03-28T00:00:00"/>
    <d v="2025-03-28T00:00:00"/>
    <x v="78"/>
    <x v="78"/>
    <m/>
    <m/>
    <n v="20369"/>
    <s v="Jonas Moe"/>
    <m/>
    <m/>
    <x v="5"/>
    <x v="5"/>
    <m/>
    <m/>
    <m/>
    <m/>
    <n v="0"/>
    <s v="Ingen avgiftsbehandling"/>
    <s v="Refusjon tr avg HOCKEY"/>
    <n v="-725"/>
    <s v="NOK"/>
    <n v="-725"/>
    <s v="betalt fra hockeyn"/>
    <s v="-343745.87"/>
  </r>
  <r>
    <n v="465"/>
    <n v="2025"/>
    <s v="FOTBALL: Utgifter"/>
    <d v="2025-03-28T00:00:00"/>
    <d v="2025-04-07T00:00:00"/>
    <x v="78"/>
    <x v="78"/>
    <m/>
    <m/>
    <n v="20075"/>
    <s v="Elin Kristiansen"/>
    <m/>
    <m/>
    <x v="1"/>
    <x v="1"/>
    <m/>
    <m/>
    <m/>
    <m/>
    <n v="0"/>
    <s v="Ingen avgiftsbehandling"/>
    <s v="FOTBALL: Utgifter"/>
    <n v="-380"/>
    <s v="NOK"/>
    <n v="-380"/>
    <n v="114381"/>
    <s v="-344125.87"/>
  </r>
  <r>
    <n v="583"/>
    <n v="2025"/>
    <n v="1882"/>
    <d v="2025-03-28T00:00:00"/>
    <m/>
    <x v="78"/>
    <x v="78"/>
    <m/>
    <m/>
    <n v="20109"/>
    <s v="Vøyenenga Pizza AS"/>
    <m/>
    <m/>
    <x v="0"/>
    <x v="0"/>
    <m/>
    <m/>
    <m/>
    <m/>
    <n v="0"/>
    <s v="Ingen avgiftsbehandling"/>
    <n v="1882"/>
    <n v="2867.96"/>
    <s v="NOK"/>
    <n v="2867.96"/>
    <m/>
    <s v="-341257.91"/>
  </r>
  <r>
    <n v="664"/>
    <n v="2025"/>
    <n v="1943"/>
    <d v="2025-03-28T00:00:00"/>
    <m/>
    <x v="78"/>
    <x v="78"/>
    <m/>
    <m/>
    <n v="20179"/>
    <s v="Linda Olstad"/>
    <m/>
    <m/>
    <x v="0"/>
    <x v="0"/>
    <m/>
    <m/>
    <m/>
    <m/>
    <n v="0"/>
    <s v="Ingen avgiftsbehandling"/>
    <n v="1943"/>
    <n v="950"/>
    <s v="NOK"/>
    <n v="950"/>
    <m/>
    <s v="-340307.91"/>
  </r>
  <r>
    <n v="413"/>
    <n v="2025"/>
    <s v="Fwd: Klubbdommerregning fra Dovydas Arlauskas"/>
    <d v="2025-03-29T00:00:00"/>
    <d v="2025-03-29T00:00:00"/>
    <x v="78"/>
    <x v="78"/>
    <m/>
    <m/>
    <n v="20284"/>
    <s v="Dovydas Arlauskas"/>
    <m/>
    <m/>
    <x v="5"/>
    <x v="5"/>
    <m/>
    <m/>
    <m/>
    <m/>
    <n v="0"/>
    <s v="Ingen avgiftsbehandling"/>
    <s v="Fwd: Klubbdommerregning fra Dovydas Arlauskas"/>
    <n v="-432"/>
    <s v="NOK"/>
    <n v="-432"/>
    <m/>
    <s v="-340739.91"/>
  </r>
  <r>
    <n v="526"/>
    <n v="2025"/>
    <s v="Fwd: HOCKEYKlubbdommerregning fra Timian Severin Fossen"/>
    <d v="2025-03-29T00:00:00"/>
    <d v="2025-04-05T00:00:00"/>
    <x v="78"/>
    <x v="78"/>
    <m/>
    <m/>
    <n v="20228"/>
    <s v="Timian Fossen"/>
    <m/>
    <m/>
    <x v="5"/>
    <x v="5"/>
    <m/>
    <m/>
    <m/>
    <m/>
    <n v="0"/>
    <s v="Ingen avgiftsbehandling"/>
    <s v="Fwd: HOCKEYKlubbdommerregning fra Timian Severin Fossen"/>
    <n v="-432"/>
    <s v="NOK"/>
    <n v="-432"/>
    <m/>
    <s v="-341171.91"/>
  </r>
  <r>
    <n v="527"/>
    <n v="2025"/>
    <s v="HOCKEY: Klubbdommerregning fra Gabriel"/>
    <d v="2025-03-29T00:00:00"/>
    <d v="2025-04-05T00:00:00"/>
    <x v="78"/>
    <x v="78"/>
    <m/>
    <m/>
    <n v="20365"/>
    <s v="Gabriel Otto"/>
    <m/>
    <m/>
    <x v="5"/>
    <x v="5"/>
    <m/>
    <m/>
    <m/>
    <m/>
    <n v="0"/>
    <s v="Ingen avgiftsbehandling"/>
    <s v="HOCKEY: Klubbdommerregning fra Gabriel"/>
    <n v="-259"/>
    <s v="NOK"/>
    <n v="-259"/>
    <s v="10G990D6D39RAG"/>
    <s v="-341430.91"/>
  </r>
  <r>
    <n v="485"/>
    <n v="2025"/>
    <s v="G19: Godkjenner dere denne?"/>
    <d v="2025-03-29T00:00:00"/>
    <d v="2025-03-29T00:00:00"/>
    <x v="78"/>
    <x v="78"/>
    <m/>
    <m/>
    <n v="20211"/>
    <s v="Erik Dan Nguyen"/>
    <m/>
    <m/>
    <x v="1"/>
    <x v="1"/>
    <m/>
    <m/>
    <m/>
    <m/>
    <n v="0"/>
    <s v="Ingen avgiftsbehandling"/>
    <s v="G19: Godkjenner dere denne?"/>
    <n v="-935.74"/>
    <s v="NOK"/>
    <n v="-935.74"/>
    <m/>
    <s v="-342366.65"/>
  </r>
  <r>
    <n v="528"/>
    <n v="2025"/>
    <s v="HOCKEY: Klubbdommerregning fra Jonathan"/>
    <d v="2025-03-30T00:00:00"/>
    <d v="2025-04-06T00:00:00"/>
    <x v="78"/>
    <x v="78"/>
    <m/>
    <m/>
    <n v="20239"/>
    <s v="Jonathan Duesund"/>
    <m/>
    <m/>
    <x v="5"/>
    <x v="5"/>
    <m/>
    <m/>
    <m/>
    <m/>
    <n v="0"/>
    <s v="Ingen avgiftsbehandling"/>
    <s v="HOCKEY: Klubbdommerregning fra Jonathan"/>
    <n v="-388"/>
    <s v="NOK"/>
    <n v="-388"/>
    <s v="IDD01M2VCA4XBV"/>
    <s v="-342754.65"/>
  </r>
  <r>
    <n v="540"/>
    <n v="2025"/>
    <s v="HOCKEY: Klubbdommerregning fra Fredrik Aatlo"/>
    <d v="2025-03-30T00:00:00"/>
    <d v="2025-04-06T00:00:00"/>
    <x v="78"/>
    <x v="78"/>
    <m/>
    <m/>
    <n v="20435"/>
    <s v="Fredrik Aatlo"/>
    <m/>
    <m/>
    <x v="5"/>
    <x v="5"/>
    <m/>
    <m/>
    <m/>
    <m/>
    <n v="0"/>
    <s v="Ingen avgiftsbehandling"/>
    <s v="HOCKEY: Klubbdommerregning fra Fredrik Aatlo"/>
    <n v="-388"/>
    <s v="NOK"/>
    <n v="-388"/>
    <s v="IT6QWL3DB84FZU"/>
    <s v="-343142.65"/>
  </r>
  <r>
    <n v="539"/>
    <n v="2025"/>
    <s v="HOCKEY: Klubbdommerregning fra Sebastian Bjune"/>
    <d v="2025-03-30T00:00:00"/>
    <d v="2025-04-06T00:00:00"/>
    <x v="78"/>
    <x v="78"/>
    <m/>
    <m/>
    <n v="20192"/>
    <s v="Sebastian Bjune"/>
    <m/>
    <m/>
    <x v="5"/>
    <x v="5"/>
    <m/>
    <m/>
    <m/>
    <m/>
    <n v="0"/>
    <s v="Ingen avgiftsbehandling"/>
    <s v="HOCKEY: Klubbdommerregning fra Sebastian Bjune"/>
    <n v="-388"/>
    <s v="NOK"/>
    <n v="-388"/>
    <s v="E3X2361C2YB1T0"/>
    <s v="-343530.65"/>
  </r>
  <r>
    <n v="538"/>
    <n v="2025"/>
    <s v="HOCKEY: Klubbdommerregning fra Oscar Lynaas Meek"/>
    <d v="2025-03-30T00:00:00"/>
    <d v="2025-04-06T00:00:00"/>
    <x v="78"/>
    <x v="78"/>
    <m/>
    <m/>
    <n v="20364"/>
    <s v="Oscar Lynaas Meek"/>
    <m/>
    <m/>
    <x v="5"/>
    <x v="5"/>
    <m/>
    <m/>
    <m/>
    <m/>
    <n v="0"/>
    <s v="Ingen avgiftsbehandling"/>
    <s v="HOCKEY: Klubbdommerregning fra Oscar Lynaas Meek"/>
    <n v="-388"/>
    <s v="NOK"/>
    <n v="-388"/>
    <s v="32U1VT8XBH49WH"/>
    <s v="-343918.65"/>
  </r>
  <r>
    <n v="537"/>
    <n v="2025"/>
    <s v="HOCKEY: Klubbdommerregning fra Matias Brannsten"/>
    <d v="2025-03-30T00:00:00"/>
    <d v="2025-04-06T00:00:00"/>
    <x v="78"/>
    <x v="78"/>
    <m/>
    <m/>
    <n v="20290"/>
    <s v="Matias Brannsten"/>
    <m/>
    <m/>
    <x v="5"/>
    <x v="5"/>
    <m/>
    <m/>
    <m/>
    <m/>
    <n v="0"/>
    <s v="Ingen avgiftsbehandling"/>
    <s v="HOCKEY: Klubbdommerregning fra Matias Brannsten"/>
    <n v="-388"/>
    <s v="NOK"/>
    <n v="-388"/>
    <s v="NDP2Z8LA3862TV"/>
    <s v="-344306.65"/>
  </r>
  <r>
    <n v="536"/>
    <n v="2025"/>
    <s v="HOCKEY: Klubbdommerregning fra Nikolai"/>
    <d v="2025-03-30T00:00:00"/>
    <d v="2025-04-06T00:00:00"/>
    <x v="78"/>
    <x v="78"/>
    <m/>
    <m/>
    <n v="20318"/>
    <s v="Nikolai Chursin"/>
    <m/>
    <m/>
    <x v="5"/>
    <x v="5"/>
    <m/>
    <m/>
    <m/>
    <m/>
    <n v="0"/>
    <s v="Ingen avgiftsbehandling"/>
    <s v="HOCKEY: Klubbdommerregning fra Nikolai"/>
    <n v="-388"/>
    <s v="NOK"/>
    <n v="-388"/>
    <s v="ID: 0Q13RBX3SSAS4F"/>
    <s v="-344694.65"/>
  </r>
  <r>
    <n v="535"/>
    <n v="2025"/>
    <s v="HOCKEY: Klubbdommerregning fra Daniel Åsheim Alnes"/>
    <d v="2025-03-30T00:00:00"/>
    <d v="2025-04-06T00:00:00"/>
    <x v="78"/>
    <x v="78"/>
    <m/>
    <m/>
    <n v="20301"/>
    <s v="Daniel Åsheim Alnes"/>
    <m/>
    <m/>
    <x v="5"/>
    <x v="5"/>
    <m/>
    <m/>
    <m/>
    <m/>
    <n v="0"/>
    <s v="Ingen avgiftsbehandling"/>
    <s v="HOCKEY: Klubbdommerregning fra Daniel Åsheim Alnes"/>
    <n v="-388"/>
    <s v="NOK"/>
    <n v="-388"/>
    <s v="BB8D3Q3YS14POR"/>
    <s v="-345082.65"/>
  </r>
  <r>
    <n v="534"/>
    <n v="2025"/>
    <s v="HOCKEY: Klubbdommerregning fra Daniel Åsheim Alnes"/>
    <d v="2025-03-30T00:00:00"/>
    <d v="2025-04-06T00:00:00"/>
    <x v="78"/>
    <x v="78"/>
    <m/>
    <m/>
    <n v="20301"/>
    <s v="Daniel Åsheim Alnes"/>
    <m/>
    <m/>
    <x v="5"/>
    <x v="5"/>
    <m/>
    <m/>
    <m/>
    <m/>
    <n v="0"/>
    <s v="Ingen avgiftsbehandling"/>
    <s v="HOCKEY: Klubbdommerregning fra Daniel Åsheim Alnes"/>
    <n v="-388"/>
    <s v="NOK"/>
    <n v="-388"/>
    <s v="47LEHENS5GYTV9"/>
    <s v="-345470.65"/>
  </r>
  <r>
    <n v="495"/>
    <n v="2025"/>
    <s v="Hockey 2012: Utlegg Kolsåstoppen U13"/>
    <d v="2025-03-31T00:00:00"/>
    <d v="2025-03-31T00:00:00"/>
    <x v="78"/>
    <x v="78"/>
    <m/>
    <m/>
    <n v="20180"/>
    <s v="Marita Hjertevik"/>
    <m/>
    <m/>
    <x v="5"/>
    <x v="5"/>
    <m/>
    <m/>
    <m/>
    <m/>
    <n v="0"/>
    <s v="Ingen avgiftsbehandling"/>
    <s v="Hockey 2012: Utlegg Kolsåstoppen U13"/>
    <n v="-245"/>
    <s v="NOK"/>
    <n v="-245"/>
    <m/>
    <s v="-345715.65"/>
  </r>
  <r>
    <n v="500402"/>
    <n v="2025"/>
    <s v="Direkte betaling med ekstern ID TR455478950 er gjennomført og bokført."/>
    <d v="2025-03-31T00:00:00"/>
    <m/>
    <x v="78"/>
    <x v="78"/>
    <m/>
    <m/>
    <n v="20284"/>
    <s v="Dovydas Arlauskas"/>
    <m/>
    <m/>
    <x v="5"/>
    <x v="5"/>
    <m/>
    <m/>
    <m/>
    <m/>
    <n v="0"/>
    <s v="Ingen avgiftsbehandling"/>
    <s v="Betaling: Fwd: Klubbdommerregning fra Dovydas Arlauskas. Fakturanr. 7UCTOBDDSCCQYA."/>
    <n v="288"/>
    <s v="NOK"/>
    <n v="288"/>
    <s v="7UCTOBDDSCCQYA"/>
    <s v="-345427.65"/>
  </r>
  <r>
    <n v="500403"/>
    <n v="2025"/>
    <s v="Direkte betaling med ekstern ID TR455478954 er gjennomført og bokført."/>
    <d v="2025-03-31T00:00:00"/>
    <m/>
    <x v="78"/>
    <x v="78"/>
    <m/>
    <m/>
    <n v="20284"/>
    <s v="Dovydas Arlauskas"/>
    <m/>
    <m/>
    <x v="5"/>
    <x v="5"/>
    <m/>
    <m/>
    <m/>
    <m/>
    <n v="0"/>
    <s v="Ingen avgiftsbehandling"/>
    <s v="Betaling: Fwd: Klubbdommerregning fra Dovydas Arlauskas"/>
    <n v="432"/>
    <s v="NOK"/>
    <n v="432"/>
    <m/>
    <s v="-344995.65"/>
  </r>
  <r>
    <n v="500404"/>
    <n v="2025"/>
    <s v="Direkte betaling med ekstern ID TR455478953 er gjennomført og bokført."/>
    <d v="2025-03-31T00:00:00"/>
    <m/>
    <x v="78"/>
    <x v="78"/>
    <m/>
    <m/>
    <n v="20301"/>
    <s v="Daniel Åsheim Alnes"/>
    <m/>
    <m/>
    <x v="5"/>
    <x v="5"/>
    <m/>
    <m/>
    <m/>
    <m/>
    <n v="0"/>
    <s v="Ingen avgiftsbehandling"/>
    <s v="Betaling: HOCKEY: Klubbdommerregning fra Daniel Åsheim Alnes. Fakturanr. WD2B6JONQ1VFOH."/>
    <n v="288"/>
    <s v="NOK"/>
    <n v="288"/>
    <s v="WD2B6JONQ1VFOH"/>
    <s v="-344707.65"/>
  </r>
  <r>
    <n v="500405"/>
    <n v="2025"/>
    <s v="Direkte betaling med ekstern ID TR455478952 er gjennomført og bokført."/>
    <d v="2025-03-31T00:00:00"/>
    <m/>
    <x v="78"/>
    <x v="78"/>
    <m/>
    <m/>
    <n v="20301"/>
    <s v="Daniel Åsheim Alnes"/>
    <m/>
    <m/>
    <x v="5"/>
    <x v="5"/>
    <m/>
    <m/>
    <m/>
    <m/>
    <n v="0"/>
    <s v="Ingen avgiftsbehandling"/>
    <s v="Betaling: HOCKEY: Klubbdommerregning fra Daniel Åsheim Alnes. Fakturanr. 33X47U6D88DNKE."/>
    <n v="432"/>
    <s v="NOK"/>
    <n v="432"/>
    <s v="33X47U6D88DNKE"/>
    <s v="-344275.65"/>
  </r>
  <r>
    <n v="500406"/>
    <n v="2025"/>
    <s v="Direkte betaling med ekstern ID TR455478949 er gjennomført og bokført."/>
    <d v="2025-03-31T00:00:00"/>
    <m/>
    <x v="78"/>
    <x v="78"/>
    <m/>
    <m/>
    <n v="20222"/>
    <s v="SAFE MOVEMENT"/>
    <m/>
    <m/>
    <x v="5"/>
    <x v="5"/>
    <m/>
    <m/>
    <m/>
    <m/>
    <n v="0"/>
    <s v="Ingen avgiftsbehandling"/>
    <s v="Betaling: Faktura nummer 159 fra SAFE MOVEMENT. Fakturanr. 159."/>
    <n v="2400"/>
    <s v="NOK"/>
    <n v="2400"/>
    <n v="159"/>
    <s v="-341875.65"/>
  </r>
  <r>
    <n v="500407"/>
    <n v="2025"/>
    <s v="Direkte betaling med ekstern ID TR455478951 er gjennomført og bokført."/>
    <d v="2025-03-31T00:00:00"/>
    <m/>
    <x v="78"/>
    <x v="78"/>
    <m/>
    <m/>
    <n v="20005"/>
    <s v="Norges Ishockeyforbund"/>
    <m/>
    <m/>
    <x v="5"/>
    <x v="5"/>
    <m/>
    <m/>
    <m/>
    <m/>
    <n v="0"/>
    <s v="Ingen avgiftsbehandling"/>
    <s v="Betaling: Faktura nummer 007980 fra Norges Ishockeyforbund. Fakturanr. 007980."/>
    <n v="8325"/>
    <s v="NOK"/>
    <n v="8325"/>
    <n v="7980"/>
    <s v="-333550.65"/>
  </r>
  <r>
    <n v="500408"/>
    <n v="2025"/>
    <s v="Direkte betaling med ekstern ID TR455478937 er gjennomført og bokført."/>
    <d v="2025-03-31T00:00:00"/>
    <m/>
    <x v="78"/>
    <x v="78"/>
    <m/>
    <m/>
    <n v="20358"/>
    <s v="Daniel Hanlon Corneliussen"/>
    <m/>
    <m/>
    <x v="5"/>
    <x v="5"/>
    <m/>
    <m/>
    <m/>
    <m/>
    <n v="0"/>
    <s v="Ingen avgiftsbehandling"/>
    <s v="Betaling: HOCKEY: Dommerregninger"/>
    <n v="1454.2"/>
    <s v="NOK"/>
    <n v="1454.2"/>
    <m/>
    <s v="-332096.45"/>
  </r>
  <r>
    <n v="500409"/>
    <n v="2025"/>
    <s v="Direkte betaling med ekstern ID TR455478938 er gjennomført og bokført."/>
    <d v="2025-03-31T00:00:00"/>
    <m/>
    <x v="78"/>
    <x v="78"/>
    <m/>
    <m/>
    <n v="20419"/>
    <s v="Elias sellæg fulker"/>
    <m/>
    <m/>
    <x v="5"/>
    <x v="5"/>
    <m/>
    <m/>
    <m/>
    <m/>
    <n v="0"/>
    <s v="Ingen avgiftsbehandling"/>
    <s v="Betaling: HOCKEY: Dommerregninger. Fakturanr. 67ce8c8ab657c918df584031."/>
    <n v="425"/>
    <s v="NOK"/>
    <n v="425"/>
    <s v="67ce8c8ab657c918df584031"/>
    <s v="-331671.45"/>
  </r>
  <r>
    <n v="500410"/>
    <n v="2025"/>
    <s v="Direkte betaling med ekstern ID TR455478944 er gjennomført og bokført."/>
    <d v="2025-03-31T00:00:00"/>
    <m/>
    <x v="78"/>
    <x v="78"/>
    <m/>
    <m/>
    <n v="20280"/>
    <s v="Marius Øverby Olsvik"/>
    <m/>
    <m/>
    <x v="5"/>
    <x v="5"/>
    <m/>
    <m/>
    <m/>
    <m/>
    <n v="0"/>
    <s v="Ingen avgiftsbehandling"/>
    <s v="Betaling: HOCKEY: Dommerregninger. Fakturanr. 67cead3db657c918df5840bc."/>
    <n v="1118"/>
    <s v="NOK"/>
    <n v="1118"/>
    <s v="67cead3db657c918df5840bc"/>
    <s v="-330553.45"/>
  </r>
  <r>
    <n v="500411"/>
    <n v="2025"/>
    <s v="Direkte betaling med ekstern ID TR455478931 er gjennomført og bokført."/>
    <d v="2025-03-31T00:00:00"/>
    <m/>
    <x v="78"/>
    <x v="78"/>
    <m/>
    <m/>
    <n v="20420"/>
    <s v="Emil Gulbrandsen"/>
    <m/>
    <m/>
    <x v="5"/>
    <x v="5"/>
    <m/>
    <m/>
    <m/>
    <m/>
    <n v="0"/>
    <s v="Ingen avgiftsbehandling"/>
    <s v="Betaling: Hockey 4230. Fakturanr. 67cb6e88d51bc170dcc0adb7."/>
    <n v="728.4"/>
    <s v="NOK"/>
    <n v="728.4"/>
    <s v="67cb6e88d51bc170dcc0adb7"/>
    <s v="-329825.05"/>
  </r>
  <r>
    <n v="500"/>
    <n v="2025"/>
    <s v="Faktura nummer 018546 fra NFF Oslo"/>
    <d v="2025-03-31T00:00:00"/>
    <d v="2025-04-14T00:00:00"/>
    <x v="78"/>
    <x v="78"/>
    <m/>
    <m/>
    <n v="20060"/>
    <s v="NFF Oslo"/>
    <m/>
    <m/>
    <x v="1"/>
    <x v="1"/>
    <m/>
    <m/>
    <m/>
    <m/>
    <n v="0"/>
    <s v="Ingen avgiftsbehandling"/>
    <s v="Faktura nummer 018546 fra NFF Oslo"/>
    <n v="-2650"/>
    <s v="NOK"/>
    <n v="-2650"/>
    <n v="18546"/>
    <s v="-332475.05"/>
  </r>
  <r>
    <n v="557"/>
    <n v="2025"/>
    <s v="Faktura nummer 17419 fra Vøyenenga Rør AS"/>
    <d v="2025-03-31T00:00:00"/>
    <d v="2025-04-10T00:00:00"/>
    <x v="78"/>
    <x v="78"/>
    <m/>
    <m/>
    <n v="20423"/>
    <s v="Vøyenenga Rør AS"/>
    <m/>
    <m/>
    <x v="1"/>
    <x v="1"/>
    <m/>
    <m/>
    <m/>
    <m/>
    <n v="0"/>
    <s v="Ingen avgiftsbehandling"/>
    <s v="Faktura nummer 17419 fra Vøyenenga Rør AS"/>
    <n v="-5073"/>
    <s v="NOK"/>
    <n v="-5073"/>
    <n v="17419"/>
    <s v="-337548.05"/>
  </r>
  <r>
    <n v="499"/>
    <n v="2025"/>
    <s v="G2014 fotball, Faktura Cup"/>
    <d v="2025-03-31T00:00:00"/>
    <d v="2025-03-31T00:00:00"/>
    <x v="78"/>
    <x v="78"/>
    <m/>
    <m/>
    <n v="20263"/>
    <s v="Dorota Bilska"/>
    <m/>
    <m/>
    <x v="1"/>
    <x v="1"/>
    <m/>
    <m/>
    <m/>
    <m/>
    <n v="0"/>
    <s v="Ingen avgiftsbehandling"/>
    <s v="G2014 fotball, Faktura Cup"/>
    <n v="-2200"/>
    <s v="NOK"/>
    <n v="-2200"/>
    <s v="Faktura cup g2014"/>
    <s v="-339748.05"/>
  </r>
  <r>
    <n v="501"/>
    <n v="2025"/>
    <s v="HS: Fakture for vaske"/>
    <d v="2025-03-31T00:00:00"/>
    <d v="2025-04-07T00:00:00"/>
    <x v="78"/>
    <x v="78"/>
    <m/>
    <m/>
    <n v="20035"/>
    <s v="Steadyreadygo Banaszkiewicz"/>
    <m/>
    <m/>
    <x v="4"/>
    <x v="4"/>
    <m/>
    <m/>
    <m/>
    <m/>
    <n v="0"/>
    <s v="Ingen avgiftsbehandling"/>
    <s v="HS: Fakture for vaske"/>
    <n v="-10200"/>
    <s v="NOK"/>
    <n v="-10200"/>
    <n v="1159"/>
    <s v="-349948.05"/>
  </r>
  <r>
    <n v="474"/>
    <n v="2025"/>
    <s v="Faktura nummer 103245 fra B&amp;g Regnskap AS"/>
    <d v="2025-03-31T00:00:00"/>
    <d v="2025-04-14T00:00:00"/>
    <x v="78"/>
    <x v="78"/>
    <m/>
    <m/>
    <n v="20001"/>
    <s v="B&amp;g Regnskap AS"/>
    <m/>
    <m/>
    <x v="4"/>
    <x v="4"/>
    <m/>
    <m/>
    <m/>
    <m/>
    <n v="0"/>
    <s v="Ingen avgiftsbehandling"/>
    <s v="Faktura nummer 103245 fra B&amp;g Regnskap AS"/>
    <n v="-15140.63"/>
    <s v="NOK"/>
    <n v="-15140.63"/>
    <n v="103245"/>
    <s v="-365088.68"/>
  </r>
  <r>
    <n v="475"/>
    <n v="2025"/>
    <s v="Faktura nummer 102686 fra AUTOMAT OG BILJARDUTLEIE AS"/>
    <d v="2025-03-31T00:00:00"/>
    <d v="2025-04-10T00:00:00"/>
    <x v="78"/>
    <x v="78"/>
    <m/>
    <m/>
    <n v="20424"/>
    <s v="AUTOMAT OG BILJARDUTLEIE AS"/>
    <m/>
    <m/>
    <x v="2"/>
    <x v="2"/>
    <m/>
    <m/>
    <m/>
    <m/>
    <n v="0"/>
    <s v="Ingen avgiftsbehandling"/>
    <s v="Faktura nummer 102686 fra AUTOMAT OG BILJARDUTLEIE AS"/>
    <n v="-2681"/>
    <s v="NOK"/>
    <n v="-2681"/>
    <n v="102686"/>
    <s v="-367769.68"/>
  </r>
  <r>
    <n v="497"/>
    <n v="2025"/>
    <s v="AKADEMIET: Regning 01492200"/>
    <d v="2025-03-31T00:00:00"/>
    <d v="2025-04-16T00:00:00"/>
    <x v="78"/>
    <x v="78"/>
    <m/>
    <m/>
    <n v="20033"/>
    <s v="Norgesgruppen ASA"/>
    <m/>
    <m/>
    <x v="8"/>
    <x v="8"/>
    <m/>
    <m/>
    <m/>
    <m/>
    <n v="0"/>
    <s v="Ingen avgiftsbehandling"/>
    <s v="AKADEMIET: Regning 01492200"/>
    <n v="-4393.3"/>
    <s v="NOK"/>
    <n v="-4393.3"/>
    <n v="1492200"/>
    <s v="-372162.98"/>
  </r>
  <r>
    <n v="498"/>
    <n v="2025"/>
    <s v="HOCKEY: Regning 01491194"/>
    <d v="2025-03-31T00:00:00"/>
    <d v="2025-04-16T00:00:00"/>
    <x v="78"/>
    <x v="78"/>
    <m/>
    <m/>
    <n v="20033"/>
    <s v="Norgesgruppen ASA"/>
    <m/>
    <m/>
    <x v="3"/>
    <x v="3"/>
    <m/>
    <m/>
    <m/>
    <m/>
    <n v="0"/>
    <s v="Ingen avgiftsbehandling"/>
    <s v="HOCKEY: Regning 01491194"/>
    <n v="-6758.46"/>
    <s v="NOK"/>
    <n v="-6758.46"/>
    <n v="1491194"/>
    <s v="-378921.44"/>
  </r>
  <r>
    <n v="529"/>
    <n v="2025"/>
    <s v="FOTBALL: Regning 01489540"/>
    <d v="2025-03-31T00:00:00"/>
    <d v="2025-04-16T00:00:00"/>
    <x v="78"/>
    <x v="78"/>
    <m/>
    <m/>
    <n v="20033"/>
    <s v="Norgesgruppen ASA"/>
    <m/>
    <m/>
    <x v="1"/>
    <x v="1"/>
    <m/>
    <m/>
    <m/>
    <m/>
    <n v="0"/>
    <s v="Ingen avgiftsbehandling"/>
    <s v="FOTBALL: Regning 01489540"/>
    <n v="-1613.96"/>
    <s v="NOK"/>
    <n v="-1613.96"/>
    <n v="1489540"/>
    <s v="-380535.40"/>
  </r>
  <r>
    <n v="577"/>
    <n v="2025"/>
    <n v="1869"/>
    <d v="2025-03-31T00:00:00"/>
    <m/>
    <x v="78"/>
    <x v="78"/>
    <m/>
    <m/>
    <n v="20200"/>
    <s v="Ylli Ejupi"/>
    <m/>
    <m/>
    <x v="0"/>
    <x v="0"/>
    <m/>
    <m/>
    <m/>
    <m/>
    <n v="0"/>
    <s v="Ingen avgiftsbehandling"/>
    <n v="1869"/>
    <n v="1066.93"/>
    <s v="NOK"/>
    <n v="1066.93"/>
    <m/>
    <s v="-379468.47"/>
  </r>
  <r>
    <n v="658"/>
    <n v="2025"/>
    <n v="1923"/>
    <d v="2025-03-31T00:00:00"/>
    <m/>
    <x v="78"/>
    <x v="78"/>
    <m/>
    <m/>
    <n v="20369"/>
    <s v="Jonas Moe"/>
    <m/>
    <m/>
    <x v="0"/>
    <x v="0"/>
    <m/>
    <m/>
    <m/>
    <m/>
    <n v="0"/>
    <s v="Ingen avgiftsbehandling"/>
    <n v="1923"/>
    <n v="725"/>
    <s v="NOK"/>
    <n v="725"/>
    <m/>
    <s v="-378743.47"/>
  </r>
  <r>
    <n v="500412"/>
    <n v="2025"/>
    <s v="Direkte betaling med ekstern ID TR451823460 er gjennomført og bokført."/>
    <d v="2025-04-01T00:00:00"/>
    <m/>
    <x v="78"/>
    <x v="78"/>
    <m/>
    <m/>
    <n v="20198"/>
    <s v="Verisure AS"/>
    <m/>
    <m/>
    <x v="2"/>
    <x v="2"/>
    <m/>
    <m/>
    <m/>
    <m/>
    <n v="0"/>
    <s v="Ingen avgiftsbehandling"/>
    <s v="Betaling: Faktura nummer 30794433 fra Verisure AS. Fakturanr. 30794433."/>
    <n v="810"/>
    <s v="NOK"/>
    <n v="810"/>
    <n v="30794433"/>
    <s v="-377933.47"/>
  </r>
  <r>
    <n v="473"/>
    <n v="2025"/>
    <s v="Faktura nummer 55924268 fra Talkmore AS"/>
    <d v="2025-04-01T00:00:00"/>
    <d v="2025-04-15T00:00:00"/>
    <x v="78"/>
    <x v="78"/>
    <m/>
    <m/>
    <n v="20004"/>
    <s v="Talkmore AS"/>
    <m/>
    <m/>
    <x v="5"/>
    <x v="5"/>
    <m/>
    <m/>
    <m/>
    <m/>
    <n v="0"/>
    <s v="Ingen avgiftsbehandling"/>
    <s v="Faktura nummer 55924268 fra Talkmore AS"/>
    <n v="-739.41"/>
    <s v="NOK"/>
    <n v="-739.41"/>
    <n v="55924268"/>
    <s v="-378672.88"/>
  </r>
  <r>
    <n v="500454"/>
    <n v="2025"/>
    <s v="Direkte betaling med ekstern ID TR454909189 er gjennomført og bokført."/>
    <d v="2025-04-01T00:00:00"/>
    <m/>
    <x v="78"/>
    <x v="78"/>
    <m/>
    <m/>
    <n v="20009"/>
    <s v="Santander Consumer Bank As"/>
    <m/>
    <m/>
    <x v="5"/>
    <x v="5"/>
    <m/>
    <m/>
    <m/>
    <m/>
    <n v="0"/>
    <s v="Ingen avgiftsbehandling"/>
    <s v="Betaling: Faktura nummer 40546487 fra Santander Consumer Bank As. Fakturanr. 40546487."/>
    <n v="11584.04"/>
    <s v="NOK"/>
    <n v="11584.04"/>
    <n v="40546487"/>
    <s v="-367088.84"/>
  </r>
  <r>
    <n v="500455"/>
    <n v="2025"/>
    <s v="Direkte betaling med ekstern ID TR455478955 er gjennomført og bokført."/>
    <d v="2025-04-01T00:00:00"/>
    <m/>
    <x v="78"/>
    <x v="78"/>
    <m/>
    <m/>
    <n v="20005"/>
    <s v="Norges Ishockeyforbund"/>
    <m/>
    <m/>
    <x v="5"/>
    <x v="5"/>
    <m/>
    <m/>
    <m/>
    <m/>
    <n v="0"/>
    <s v="Ingen avgiftsbehandling"/>
    <s v="Betaling: Faktura nummer 007927 fra Norges Ishockeyforbund. Fakturanr. 007927."/>
    <n v="6500"/>
    <s v="NOK"/>
    <n v="6500"/>
    <n v="7927"/>
    <s v="-360588.84"/>
  </r>
  <r>
    <n v="518"/>
    <n v="2025"/>
    <s v="HOCKEY 2011 VS: Betaling cupavgift for 2011 - Flyers cup (Ullensaker)"/>
    <d v="2025-04-01T00:00:00"/>
    <d v="2025-04-10T00:00:00"/>
    <x v="78"/>
    <x v="78"/>
    <m/>
    <m/>
    <n v="20432"/>
    <s v="Ullensaker Issportklubb"/>
    <m/>
    <m/>
    <x v="5"/>
    <x v="5"/>
    <m/>
    <m/>
    <m/>
    <m/>
    <n v="0"/>
    <s v="Ingen avgiftsbehandling"/>
    <s v="HOCKEY 2011 VS: Betaling cupavgift for 2011 - Flyers cup (Ullensaker)"/>
    <n v="-5000"/>
    <s v="NOK"/>
    <n v="-5000"/>
    <s v="hockey 2011, cup"/>
    <s v="-365588.84"/>
  </r>
  <r>
    <n v="493"/>
    <n v="2025"/>
    <s v="G2011, 4999"/>
    <d v="2025-04-01T00:00:00"/>
    <d v="2025-05-31T00:00:00"/>
    <x v="78"/>
    <x v="78"/>
    <m/>
    <m/>
    <n v="20032"/>
    <s v="Sandarcupen"/>
    <m/>
    <m/>
    <x v="1"/>
    <x v="1"/>
    <m/>
    <m/>
    <m/>
    <m/>
    <n v="0"/>
    <s v="Ingen avgiftsbehandling"/>
    <s v="G2011, 4999"/>
    <n v="-1700"/>
    <s v="NOK"/>
    <n v="-1700"/>
    <s v="250 utlegg 2011, 4999"/>
    <s v="-367288.84"/>
  </r>
  <r>
    <n v="492"/>
    <n v="2025"/>
    <s v="G2011 cup 4999"/>
    <d v="2025-04-01T00:00:00"/>
    <d v="2025-05-31T00:00:00"/>
    <x v="78"/>
    <x v="78"/>
    <m/>
    <m/>
    <n v="20032"/>
    <s v="Sandarcupen"/>
    <m/>
    <m/>
    <x v="1"/>
    <x v="1"/>
    <m/>
    <m/>
    <m/>
    <m/>
    <n v="0"/>
    <s v="Ingen avgiftsbehandling"/>
    <s v="G2011 cup 4999"/>
    <n v="-1700"/>
    <s v="NOK"/>
    <n v="-1700"/>
    <n v="250"/>
    <s v="-368988.84"/>
  </r>
  <r>
    <n v="471"/>
    <n v="2025"/>
    <s v="Faktura nummer 16670 fra Rubic AS"/>
    <d v="2025-04-01T00:00:00"/>
    <d v="2025-04-15T00:00:00"/>
    <x v="78"/>
    <x v="78"/>
    <m/>
    <m/>
    <n v="20208"/>
    <s v="Rubic AS"/>
    <m/>
    <m/>
    <x v="4"/>
    <x v="4"/>
    <m/>
    <m/>
    <m/>
    <m/>
    <n v="0"/>
    <s v="Ingen avgiftsbehandling"/>
    <s v="Faktura nummer 16670 fra Rubic AS"/>
    <n v="-12030"/>
    <s v="NOK"/>
    <n v="-12030"/>
    <n v="16670"/>
    <s v="-381018.84"/>
  </r>
  <r>
    <n v="469"/>
    <n v="2025"/>
    <s v="HS: Faktura fra Talkmore"/>
    <d v="2025-04-01T00:00:00"/>
    <d v="2025-04-15T00:00:00"/>
    <x v="78"/>
    <x v="78"/>
    <m/>
    <m/>
    <n v="20004"/>
    <s v="Talkmore AS"/>
    <m/>
    <m/>
    <x v="4"/>
    <x v="4"/>
    <m/>
    <m/>
    <m/>
    <m/>
    <n v="0"/>
    <s v="Ingen avgiftsbehandling"/>
    <s v="HS: Faktura fra Talkmore"/>
    <n v="-529.76"/>
    <s v="NOK"/>
    <n v="-529.76"/>
    <n v="55947649"/>
    <s v="-381548.60"/>
  </r>
  <r>
    <n v="563"/>
    <n v="2025"/>
    <s v="Grasrottrener 1  hockey"/>
    <d v="2025-04-01T00:00:00"/>
    <d v="2025-04-21T00:00:00"/>
    <x v="78"/>
    <x v="78"/>
    <m/>
    <m/>
    <n v="20369"/>
    <s v="Jonas Moe"/>
    <m/>
    <m/>
    <x v="5"/>
    <x v="5"/>
    <m/>
    <m/>
    <m/>
    <m/>
    <n v="0"/>
    <s v="Ingen avgiftsbehandling"/>
    <s v="Grasrottrener 1  hockey"/>
    <n v="-2500"/>
    <s v="NOK"/>
    <n v="-2500"/>
    <m/>
    <s v="-384048.60"/>
  </r>
  <r>
    <n v="682"/>
    <n v="2025"/>
    <s v="G2018, div utlegg"/>
    <d v="2025-04-01T00:00:00"/>
    <d v="2025-04-07T00:00:00"/>
    <x v="78"/>
    <x v="78"/>
    <m/>
    <m/>
    <n v="20041"/>
    <s v="Thea Hasle"/>
    <m/>
    <m/>
    <x v="1"/>
    <x v="1"/>
    <m/>
    <m/>
    <m/>
    <m/>
    <n v="0"/>
    <s v="Ingen avgiftsbehandling"/>
    <s v="G2018, div utlegg"/>
    <n v="-4190"/>
    <s v="NOK"/>
    <n v="-4190"/>
    <s v="Div utlegg G2018"/>
    <s v="-388238.60"/>
  </r>
  <r>
    <n v="578"/>
    <n v="2025"/>
    <n v="1874"/>
    <d v="2025-04-01T00:00:00"/>
    <m/>
    <x v="78"/>
    <x v="78"/>
    <m/>
    <m/>
    <n v="20263"/>
    <s v="Dorota Bilska"/>
    <m/>
    <m/>
    <x v="0"/>
    <x v="0"/>
    <m/>
    <m/>
    <m/>
    <m/>
    <n v="0"/>
    <s v="Ingen avgiftsbehandling"/>
    <n v="1874"/>
    <n v="2200"/>
    <s v="NOK"/>
    <n v="2200"/>
    <m/>
    <s v="-386038.60"/>
  </r>
  <r>
    <n v="658"/>
    <n v="2025"/>
    <n v="1923"/>
    <d v="2025-04-01T00:00:00"/>
    <m/>
    <x v="78"/>
    <x v="78"/>
    <m/>
    <m/>
    <n v="20319"/>
    <s v="Pål Solstad Brendløkken"/>
    <m/>
    <m/>
    <x v="0"/>
    <x v="0"/>
    <m/>
    <m/>
    <m/>
    <m/>
    <n v="0"/>
    <s v="Ingen avgiftsbehandling"/>
    <n v="1923"/>
    <n v="12600"/>
    <s v="NOK"/>
    <n v="12600"/>
    <m/>
    <s v="-373438.60"/>
  </r>
  <r>
    <n v="664"/>
    <n v="2025"/>
    <n v="1943"/>
    <d v="2025-04-01T00:00:00"/>
    <m/>
    <x v="78"/>
    <x v="78"/>
    <m/>
    <m/>
    <n v="20433"/>
    <s v="Astor Ishockeyklubb"/>
    <m/>
    <m/>
    <x v="0"/>
    <x v="0"/>
    <m/>
    <m/>
    <m/>
    <m/>
    <n v="0"/>
    <s v="Ingen avgiftsbehandling"/>
    <n v="1943"/>
    <n v="15980"/>
    <s v="NOK"/>
    <n v="15980"/>
    <m/>
    <s v="-357458.60"/>
  </r>
  <r>
    <n v="664"/>
    <n v="2025"/>
    <n v="1943"/>
    <d v="2025-04-01T00:00:00"/>
    <m/>
    <x v="78"/>
    <x v="78"/>
    <m/>
    <m/>
    <n v="20179"/>
    <s v="Linda Olstad"/>
    <m/>
    <m/>
    <x v="0"/>
    <x v="0"/>
    <m/>
    <m/>
    <m/>
    <m/>
    <n v="0"/>
    <s v="Ingen avgiftsbehandling"/>
    <n v="1943"/>
    <n v="3644"/>
    <s v="NOK"/>
    <n v="3644"/>
    <m/>
    <s v="-353814.60"/>
  </r>
  <r>
    <n v="835"/>
    <n v="2025"/>
    <s v="Faktura nummer 1095 fra JAVID ZAFARI"/>
    <d v="2025-04-01T00:00:00"/>
    <d v="2025-05-12T00:00:00"/>
    <x v="78"/>
    <x v="78"/>
    <m/>
    <m/>
    <n v="20076"/>
    <s v="JAVID ZAFARI"/>
    <m/>
    <m/>
    <x v="8"/>
    <x v="8"/>
    <m/>
    <m/>
    <m/>
    <m/>
    <n v="0"/>
    <s v="Ingen avgiftsbehandling"/>
    <s v="Faktura nummer 1095 fra JAVID ZAFARI"/>
    <n v="-32397.119999999999"/>
    <s v="NOK"/>
    <n v="-32397.119999999999"/>
    <n v="1095"/>
    <s v="-386211.72"/>
  </r>
  <r>
    <n v="494"/>
    <n v="2025"/>
    <s v="G2011, cup a-kort 4999"/>
    <d v="2025-04-02T00:00:00"/>
    <d v="2025-06-15T00:00:00"/>
    <x v="78"/>
    <x v="78"/>
    <m/>
    <m/>
    <n v="20032"/>
    <s v="Sandarcupen"/>
    <m/>
    <m/>
    <x v="1"/>
    <x v="1"/>
    <m/>
    <m/>
    <m/>
    <m/>
    <n v="0"/>
    <s v="Ingen avgiftsbehandling"/>
    <s v="G2011, cup a-kort 4999"/>
    <n v="-18800"/>
    <s v="NOK"/>
    <n v="-18800"/>
    <n v="253"/>
    <s v="-405011.72"/>
  </r>
  <r>
    <n v="472"/>
    <n v="2025"/>
    <s v="Hockey 2015: Dragons cup U11 utlegg"/>
    <d v="2025-04-02T00:00:00"/>
    <d v="2025-04-02T00:00:00"/>
    <x v="78"/>
    <x v="78"/>
    <m/>
    <m/>
    <n v="20064"/>
    <s v="Willy Danielsen"/>
    <m/>
    <m/>
    <x v="5"/>
    <x v="5"/>
    <m/>
    <m/>
    <m/>
    <m/>
    <n v="0"/>
    <s v="Ingen avgiftsbehandling"/>
    <s v="Hockey 2015: Dragons cup U11 utlegg"/>
    <n v="-6000"/>
    <s v="NOK"/>
    <n v="-6000"/>
    <m/>
    <s v="-411011.72"/>
  </r>
  <r>
    <n v="466"/>
    <n v="2025"/>
    <s v="Faktura nummer 11365001736 fra Sport Holding Retail AS - avd Bekkestua"/>
    <d v="2025-04-02T00:00:00"/>
    <d v="2025-05-02T00:00:00"/>
    <x v="78"/>
    <x v="78"/>
    <m/>
    <m/>
    <n v="20059"/>
    <s v="Sport Holding Retail AS - avd Bekkestua"/>
    <m/>
    <m/>
    <x v="1"/>
    <x v="1"/>
    <m/>
    <m/>
    <m/>
    <m/>
    <n v="0"/>
    <s v="Ingen avgiftsbehandling"/>
    <s v="Faktura nummer 11365001736 fra Sport Holding Retail AS - avd Bekkestua"/>
    <n v="-58703"/>
    <s v="NOK"/>
    <n v="-58703"/>
    <n v="11365001736"/>
    <s v="-469714.72"/>
  </r>
  <r>
    <n v="470"/>
    <n v="2025"/>
    <s v="Faktura nummer 70509242 fra Bærum Kommune"/>
    <d v="2025-04-02T00:00:00"/>
    <d v="2025-04-19T00:00:00"/>
    <x v="78"/>
    <x v="78"/>
    <m/>
    <m/>
    <n v="20094"/>
    <s v="Bærum Kommune"/>
    <m/>
    <m/>
    <x v="4"/>
    <x v="4"/>
    <m/>
    <m/>
    <m/>
    <m/>
    <n v="0"/>
    <s v="Ingen avgiftsbehandling"/>
    <s v="Faktura nummer 70509242 fra Bærum Kommune"/>
    <n v="-50"/>
    <s v="NOK"/>
    <n v="-50"/>
    <n v="70509242"/>
    <s v="-469764.72"/>
  </r>
  <r>
    <n v="467"/>
    <n v="2025"/>
    <s v="Faktura nummer 31002878 fra Verisure AS"/>
    <d v="2025-04-02T00:00:00"/>
    <d v="2025-05-01T00:00:00"/>
    <x v="78"/>
    <x v="78"/>
    <m/>
    <m/>
    <n v="20198"/>
    <s v="Verisure AS"/>
    <m/>
    <m/>
    <x v="2"/>
    <x v="2"/>
    <m/>
    <m/>
    <m/>
    <m/>
    <n v="0"/>
    <s v="Ingen avgiftsbehandling"/>
    <s v="Faktura nummer 31002878 fra Verisure AS"/>
    <n v="-885"/>
    <s v="NOK"/>
    <n v="-885"/>
    <n v="31002878"/>
    <s v="-470649.72"/>
  </r>
  <r>
    <n v="577"/>
    <n v="2025"/>
    <n v="1869"/>
    <d v="2025-04-02T00:00:00"/>
    <m/>
    <x v="78"/>
    <x v="78"/>
    <m/>
    <m/>
    <n v="20211"/>
    <s v="Erik Dan Nguyen"/>
    <m/>
    <m/>
    <x v="0"/>
    <x v="0"/>
    <m/>
    <m/>
    <m/>
    <m/>
    <n v="0"/>
    <s v="Ingen avgiftsbehandling"/>
    <n v="1869"/>
    <n v="935.74"/>
    <s v="NOK"/>
    <n v="935.74"/>
    <m/>
    <s v="-469713.98"/>
  </r>
  <r>
    <n v="579"/>
    <n v="2025"/>
    <n v="1875"/>
    <d v="2025-04-02T00:00:00"/>
    <m/>
    <x v="78"/>
    <x v="78"/>
    <m/>
    <m/>
    <n v="20032"/>
    <s v="Sandarcupen"/>
    <m/>
    <m/>
    <x v="0"/>
    <x v="0"/>
    <m/>
    <m/>
    <m/>
    <m/>
    <n v="0"/>
    <s v="Ingen avgiftsbehandling"/>
    <n v="1875"/>
    <n v="1700"/>
    <s v="NOK"/>
    <n v="1700"/>
    <m/>
    <s v="-468013.98"/>
  </r>
  <r>
    <n v="671"/>
    <n v="2025"/>
    <n v="1996"/>
    <d v="2025-04-02T00:00:00"/>
    <m/>
    <x v="78"/>
    <x v="78"/>
    <m/>
    <m/>
    <n v="20428"/>
    <s v="Lørenskog Ishockeyklubb Ail"/>
    <m/>
    <m/>
    <x v="0"/>
    <x v="0"/>
    <m/>
    <m/>
    <m/>
    <m/>
    <n v="0"/>
    <s v="Ingen avgiftsbehandling"/>
    <n v="1996"/>
    <n v="6000"/>
    <s v="NOK"/>
    <n v="6000"/>
    <m/>
    <s v="-462013.98"/>
  </r>
  <r>
    <n v="781"/>
    <n v="2025"/>
    <s v="kara.pdf"/>
    <d v="2025-04-02T00:00:00"/>
    <m/>
    <x v="78"/>
    <x v="78"/>
    <m/>
    <m/>
    <n v="20313"/>
    <s v="Tore Hansen"/>
    <m/>
    <m/>
    <x v="7"/>
    <x v="7"/>
    <m/>
    <m/>
    <m/>
    <m/>
    <n v="0"/>
    <s v="Ingen avgiftsbehandling"/>
    <s v="kara.pdf"/>
    <n v="1486"/>
    <s v="NOK"/>
    <n v="1486"/>
    <m/>
    <s v="-460527.98"/>
  </r>
  <r>
    <n v="2539"/>
    <n v="2025"/>
    <s v="Reversering av bilag 472-2025. Hockey 2015: Dragons cup U11 utlegg"/>
    <d v="2025-04-02T00:00:00"/>
    <m/>
    <x v="78"/>
    <x v="78"/>
    <m/>
    <m/>
    <n v="20064"/>
    <s v="Willy Danielsen"/>
    <m/>
    <m/>
    <x v="5"/>
    <x v="5"/>
    <m/>
    <m/>
    <m/>
    <m/>
    <n v="0"/>
    <s v="Ingen avgiftsbehandling"/>
    <s v="Reversering av bilag 472-2025. Hockey 2015: Dragons cup U11 utlegg"/>
    <n v="6000"/>
    <s v="NOK"/>
    <n v="6000"/>
    <m/>
    <s v="-454527.98"/>
  </r>
  <r>
    <n v="468"/>
    <n v="2025"/>
    <s v="Faktura nummer 10247 fra Fygi AS"/>
    <d v="2025-04-03T00:00:00"/>
    <d v="2025-04-17T00:00:00"/>
    <x v="78"/>
    <x v="78"/>
    <m/>
    <m/>
    <n v="20083"/>
    <s v="Fygi AS"/>
    <m/>
    <m/>
    <x v="5"/>
    <x v="5"/>
    <m/>
    <m/>
    <m/>
    <m/>
    <n v="0"/>
    <s v="Ingen avgiftsbehandling"/>
    <s v="Faktura nummer 10247 fra Fygi AS"/>
    <n v="-248.75"/>
    <s v="NOK"/>
    <n v="-248.75"/>
    <n v="10247"/>
    <s v="-454776.73"/>
  </r>
  <r>
    <n v="684"/>
    <n v="2025"/>
    <s v="Hockey: Dommerregninger"/>
    <d v="2025-04-03T00:00:00"/>
    <d v="2025-04-03T00:00:00"/>
    <x v="78"/>
    <x v="78"/>
    <m/>
    <m/>
    <n v="20305"/>
    <s v="Derek Sheldon Henry"/>
    <m/>
    <m/>
    <x v="5"/>
    <x v="5"/>
    <m/>
    <m/>
    <m/>
    <m/>
    <n v="0"/>
    <s v="Ingen avgiftsbehandling"/>
    <s v="Hockey: Dommerregninger"/>
    <n v="-1536"/>
    <s v="NOK"/>
    <n v="-1536"/>
    <m/>
    <s v="-456312.73"/>
  </r>
  <r>
    <n v="693"/>
    <n v="2025"/>
    <s v="Hockey: Dommerregninger"/>
    <d v="2025-04-03T00:00:00"/>
    <d v="2025-04-03T00:00:00"/>
    <x v="78"/>
    <x v="78"/>
    <m/>
    <m/>
    <n v="20430"/>
    <s v="Torkel Eng"/>
    <m/>
    <m/>
    <x v="5"/>
    <x v="5"/>
    <m/>
    <m/>
    <m/>
    <m/>
    <n v="0"/>
    <s v="Ingen avgiftsbehandling"/>
    <s v="Hockey: Dommerregninger"/>
    <n v="-1040"/>
    <s v="NOK"/>
    <n v="-1040"/>
    <s v="67eef5ca8c0339389e068399"/>
    <s v="-457352.73"/>
  </r>
  <r>
    <n v="464"/>
    <n v="2025"/>
    <s v="FOTBALL: Faktura mars"/>
    <d v="2025-04-04T00:00:00"/>
    <d v="2025-04-14T00:00:00"/>
    <x v="78"/>
    <x v="78"/>
    <m/>
    <m/>
    <n v="20089"/>
    <s v="Advokatfirmaet Justad Johnsen"/>
    <m/>
    <m/>
    <x v="1"/>
    <x v="1"/>
    <m/>
    <m/>
    <m/>
    <m/>
    <n v="0"/>
    <s v="Ingen avgiftsbehandling"/>
    <s v="FOTBALL: Faktura mars"/>
    <n v="-16875"/>
    <s v="NOK"/>
    <n v="-16875"/>
    <n v="222"/>
    <s v="-474227.73"/>
  </r>
  <r>
    <n v="463"/>
    <n v="2025"/>
    <s v="Faktura nummer 70524261 fra Bærum Kommune. Faktura nummer 70524261 fra Bærum Kommune"/>
    <d v="2025-04-04T00:00:00"/>
    <d v="2025-04-21T00:00:00"/>
    <x v="78"/>
    <x v="78"/>
    <m/>
    <m/>
    <n v="20094"/>
    <s v="Bærum Kommune"/>
    <m/>
    <m/>
    <x v="0"/>
    <x v="0"/>
    <m/>
    <m/>
    <m/>
    <m/>
    <n v="0"/>
    <s v="Ingen avgiftsbehandling"/>
    <s v="Faktura nummer 70524261 fra Bærum Kommune. Faktura nummer 70524261 fra Bærum Kommune"/>
    <n v="-25334.400000000001"/>
    <s v="NOK"/>
    <n v="-25334.400000000001"/>
    <n v="70524261"/>
    <s v="-499562.13"/>
  </r>
  <r>
    <n v="462"/>
    <n v="2025"/>
    <s v="Faktura nummer 70524309 fra Bærum Kommune"/>
    <d v="2025-04-04T00:00:00"/>
    <d v="2025-04-21T00:00:00"/>
    <x v="78"/>
    <x v="78"/>
    <m/>
    <m/>
    <n v="20094"/>
    <s v="Bærum Kommune"/>
    <m/>
    <m/>
    <x v="1"/>
    <x v="1"/>
    <m/>
    <m/>
    <m/>
    <m/>
    <n v="0"/>
    <s v="Ingen avgiftsbehandling"/>
    <s v="Faktura nummer 70524309 fra Bærum Kommune"/>
    <n v="-300"/>
    <s v="NOK"/>
    <n v="-300"/>
    <n v="70524309"/>
    <s v="-499862.13"/>
  </r>
  <r>
    <n v="461"/>
    <n v="2025"/>
    <s v="Faktura nummer 40859358 fra Santander Consumer Bank As"/>
    <d v="2025-04-04T00:00:00"/>
    <d v="2025-05-02T00:00:00"/>
    <x v="78"/>
    <x v="78"/>
    <m/>
    <m/>
    <n v="20009"/>
    <s v="Santander Consumer Bank As"/>
    <m/>
    <m/>
    <x v="5"/>
    <x v="5"/>
    <m/>
    <m/>
    <m/>
    <m/>
    <n v="0"/>
    <s v="Ingen avgiftsbehandling"/>
    <s v="Faktura nummer 40859358 fra Santander Consumer Bank As"/>
    <n v="-11584.04"/>
    <s v="NOK"/>
    <n v="-11584.04"/>
    <n v="40859358"/>
    <s v="-511446.17"/>
  </r>
  <r>
    <n v="488"/>
    <n v="2025"/>
    <s v="G2012 lag 2 Sandar, 4999"/>
    <d v="2025-04-04T00:00:00"/>
    <d v="2025-05-31T00:00:00"/>
    <x v="78"/>
    <x v="78"/>
    <m/>
    <m/>
    <n v="20032"/>
    <s v="Sandarcupen"/>
    <m/>
    <m/>
    <x v="1"/>
    <x v="1"/>
    <m/>
    <m/>
    <m/>
    <m/>
    <n v="0"/>
    <s v="Ingen avgiftsbehandling"/>
    <s v="G2012 lag 2 Sandar, 4999"/>
    <n v="-2600"/>
    <s v="NOK"/>
    <n v="-2600"/>
    <n v="272"/>
    <s v="-514046.17"/>
  </r>
  <r>
    <n v="490"/>
    <n v="2025"/>
    <s v="G2012, Lag 1 G13-09, 4999"/>
    <d v="2025-04-04T00:00:00"/>
    <d v="2025-04-04T00:00:00"/>
    <x v="78"/>
    <x v="78"/>
    <m/>
    <m/>
    <n v="20032"/>
    <s v="Sandarcupen"/>
    <m/>
    <m/>
    <x v="1"/>
    <x v="1"/>
    <m/>
    <m/>
    <m/>
    <m/>
    <n v="0"/>
    <s v="Ingen avgiftsbehandling"/>
    <s v="G2012, Lag 1 G13-09, 4999"/>
    <n v="-1700"/>
    <s v="NOK"/>
    <n v="-1700"/>
    <n v="273"/>
    <s v="-515746.17"/>
  </r>
  <r>
    <n v="460"/>
    <n v="2025"/>
    <s v="Faktura nummer 5510006664129 fra Telenor Norge AS"/>
    <d v="2025-04-04T00:00:00"/>
    <d v="2025-04-25T00:00:00"/>
    <x v="78"/>
    <x v="78"/>
    <m/>
    <m/>
    <n v="20011"/>
    <s v="Telenor Norge AS"/>
    <m/>
    <m/>
    <x v="4"/>
    <x v="4"/>
    <m/>
    <m/>
    <m/>
    <m/>
    <n v="0"/>
    <s v="Ingen avgiftsbehandling"/>
    <s v="Faktura nummer 5510006664129 fra Telenor Norge AS"/>
    <n v="-195"/>
    <s v="NOK"/>
    <n v="-195"/>
    <n v="5510006664129"/>
    <s v="-515941.17"/>
  </r>
  <r>
    <n v="489"/>
    <n v="2025"/>
    <s v="G2012 A-kort Sandar"/>
    <d v="2025-04-05T00:00:00"/>
    <d v="2025-04-04T00:00:00"/>
    <x v="78"/>
    <x v="78"/>
    <m/>
    <m/>
    <n v="20032"/>
    <s v="Sandarcupen"/>
    <m/>
    <m/>
    <x v="1"/>
    <x v="1"/>
    <m/>
    <m/>
    <m/>
    <m/>
    <n v="0"/>
    <s v="Ingen avgiftsbehandling"/>
    <s v="G2012 A-kort Sandar"/>
    <n v="-18200"/>
    <s v="NOK"/>
    <n v="-18200"/>
    <n v="274"/>
    <s v="-534141.17"/>
  </r>
  <r>
    <n v="459"/>
    <n v="2025"/>
    <s v="VS: Utlegg cup"/>
    <d v="2025-04-05T00:00:00"/>
    <d v="2025-04-07T00:00:00"/>
    <x v="78"/>
    <x v="78"/>
    <m/>
    <m/>
    <n v="20041"/>
    <s v="Thea Hasle"/>
    <m/>
    <m/>
    <x v="1"/>
    <x v="1"/>
    <m/>
    <m/>
    <m/>
    <m/>
    <n v="0"/>
    <s v="Ingen avgiftsbehandling"/>
    <s v="VS: Utlegg cup"/>
    <n v="-3200"/>
    <s v="NOK"/>
    <n v="-3200"/>
    <m/>
    <s v="-537341.17"/>
  </r>
  <r>
    <n v="688"/>
    <n v="2025"/>
    <s v="Hockey: Dommerregninger"/>
    <d v="2025-04-06T00:00:00"/>
    <d v="2025-04-06T00:00:00"/>
    <x v="78"/>
    <x v="78"/>
    <m/>
    <m/>
    <n v="20174"/>
    <s v="Lars Haakon Eriksson"/>
    <m/>
    <m/>
    <x v="5"/>
    <x v="5"/>
    <m/>
    <m/>
    <m/>
    <m/>
    <n v="0"/>
    <s v="Ingen avgiftsbehandling"/>
    <s v="Hockey: Dommerregninger"/>
    <n v="-403.3"/>
    <s v="NOK"/>
    <n v="-403.3"/>
    <s v="-67f2ab778c0339389e068760"/>
    <s v="-537744.47"/>
  </r>
  <r>
    <n v="698"/>
    <n v="2025"/>
    <s v="FOTBALL x4"/>
    <d v="2025-04-06T00:00:00"/>
    <d v="2025-04-06T00:00:00"/>
    <x v="78"/>
    <x v="78"/>
    <m/>
    <m/>
    <n v="20445"/>
    <s v="Mustafa Keser"/>
    <m/>
    <m/>
    <x v="1"/>
    <x v="1"/>
    <m/>
    <m/>
    <m/>
    <m/>
    <n v="0"/>
    <s v="Ingen avgiftsbehandling"/>
    <s v="FOTBALL x4"/>
    <n v="-752.05"/>
    <s v="NOK"/>
    <n v="-752.05"/>
    <m/>
    <s v="-538496.52"/>
  </r>
  <r>
    <n v="486"/>
    <n v="2025"/>
    <s v="SKI: Utlegg renn Kaja Lilledal Fritzvold"/>
    <d v="2025-04-07T00:00:00"/>
    <d v="2025-04-07T00:00:00"/>
    <x v="78"/>
    <x v="78"/>
    <m/>
    <m/>
    <n v="20262"/>
    <s v="Linn Marita Lilledal"/>
    <m/>
    <m/>
    <x v="6"/>
    <x v="6"/>
    <m/>
    <m/>
    <m/>
    <m/>
    <n v="0"/>
    <s v="Ingen avgiftsbehandling"/>
    <s v="SKI: Utlegg renn Kaja Lilledal Fritzvold"/>
    <n v="-2235"/>
    <s v="NOK"/>
    <n v="-2235"/>
    <m/>
    <s v="-540731.52"/>
  </r>
  <r>
    <n v="500456"/>
    <n v="2025"/>
    <s v="Direkte betaling med ekstern ID TR459162936 er gjennomført og bokført."/>
    <d v="2025-04-07T00:00:00"/>
    <m/>
    <x v="78"/>
    <x v="78"/>
    <m/>
    <m/>
    <n v="20388"/>
    <s v="arav seth"/>
    <m/>
    <m/>
    <x v="5"/>
    <x v="5"/>
    <m/>
    <m/>
    <m/>
    <m/>
    <n v="0"/>
    <s v="Ingen avgiftsbehandling"/>
    <s v="Betaling: HOCKEY: Dommerregninger"/>
    <n v="1120"/>
    <s v="NOK"/>
    <n v="1120"/>
    <m/>
    <s v="-539611.52"/>
  </r>
  <r>
    <n v="500457"/>
    <n v="2025"/>
    <s v="Direkte betaling med ekstern ID TR459162935 er gjennomført og bokført."/>
    <d v="2025-04-07T00:00:00"/>
    <m/>
    <x v="78"/>
    <x v="78"/>
    <m/>
    <m/>
    <n v="20376"/>
    <s v="henrik Aas"/>
    <m/>
    <m/>
    <x v="5"/>
    <x v="5"/>
    <m/>
    <m/>
    <m/>
    <m/>
    <n v="0"/>
    <s v="Ingen avgiftsbehandling"/>
    <s v="Betaling: HOCKEY: Dommerregninger. Fakturanr. 67d87cb5be78ee96e49d3d6c."/>
    <n v="1223.25"/>
    <s v="NOK"/>
    <n v="1223.25"/>
    <s v="67d87cb5be78ee96e49d3d6c"/>
    <s v="-538388.27"/>
  </r>
  <r>
    <n v="500458"/>
    <n v="2025"/>
    <s v="Direkte betaling med ekstern ID TR451823445 er gjennomført og bokført."/>
    <d v="2025-04-07T00:00:00"/>
    <m/>
    <x v="78"/>
    <x v="78"/>
    <m/>
    <m/>
    <n v="20123"/>
    <s v="Lyreco Norge AS, Retail"/>
    <m/>
    <m/>
    <x v="4"/>
    <x v="4"/>
    <m/>
    <m/>
    <m/>
    <m/>
    <n v="0"/>
    <s v="Ingen avgiftsbehandling"/>
    <s v="Betaling: Faktura nummer 126303678 fra Lyreco Norge AS, Retail. Fakturanr. 126303678."/>
    <n v="125"/>
    <s v="NOK"/>
    <n v="125"/>
    <n v="126303678"/>
    <s v="-538263.27"/>
  </r>
  <r>
    <n v="500459"/>
    <n v="2025"/>
    <s v="Direkte betaling med ekstern ID TR459166371 er gjennomført og bokført."/>
    <d v="2025-04-07T00:00:00"/>
    <m/>
    <x v="78"/>
    <x v="78"/>
    <m/>
    <m/>
    <n v="20075"/>
    <s v="Elin Kristiansen"/>
    <m/>
    <m/>
    <x v="1"/>
    <x v="1"/>
    <m/>
    <m/>
    <m/>
    <m/>
    <n v="0"/>
    <s v="Ingen avgiftsbehandling"/>
    <s v="Betaling: FOTBALL: Utgifter. Fakturanr. 114381."/>
    <n v="380"/>
    <s v="NOK"/>
    <n v="380"/>
    <n v="114381"/>
    <s v="-537883.27"/>
  </r>
  <r>
    <n v="500460"/>
    <n v="2025"/>
    <s v="Direkte betaling med ekstern ID TR459162937 er gjennomført og bokført."/>
    <d v="2025-04-07T00:00:00"/>
    <m/>
    <x v="78"/>
    <x v="78"/>
    <m/>
    <m/>
    <n v="20110"/>
    <s v="Xxl Sport &amp; Villmark AS"/>
    <m/>
    <m/>
    <x v="5"/>
    <x v="5"/>
    <m/>
    <m/>
    <m/>
    <m/>
    <n v="0"/>
    <s v="Ingen avgiftsbehandling"/>
    <s v="Betaling: HOCKEY: KAFETERIA. Fakturanr. CINV-93866488."/>
    <n v="23100"/>
    <s v="NOK"/>
    <n v="23100"/>
    <s v="CINV-93866488"/>
    <s v="-514783.27"/>
  </r>
  <r>
    <n v="487"/>
    <n v="2025"/>
    <s v="Hockey 2012: Utlegg U13"/>
    <d v="2025-04-07T00:00:00"/>
    <d v="2025-04-07T00:00:00"/>
    <x v="78"/>
    <x v="78"/>
    <m/>
    <m/>
    <n v="20180"/>
    <s v="Marita Hjertevik"/>
    <m/>
    <m/>
    <x v="5"/>
    <x v="5"/>
    <m/>
    <m/>
    <m/>
    <m/>
    <n v="0"/>
    <s v="Ingen avgiftsbehandling"/>
    <s v="Hockey 2012: Utlegg U13"/>
    <n v="-308"/>
    <s v="NOK"/>
    <n v="-308"/>
    <s v="utlegg hockey 2012"/>
    <s v="-515091.27"/>
  </r>
  <r>
    <n v="476"/>
    <n v="2025"/>
    <s v="Faktura nummer F0004218528 fra DNB Livsforsikring AS"/>
    <d v="2025-04-07T00:00:00"/>
    <d v="2025-04-21T00:00:00"/>
    <x v="78"/>
    <x v="78"/>
    <m/>
    <m/>
    <n v="20012"/>
    <s v="DNB Livsforsikring AS"/>
    <m/>
    <m/>
    <x v="4"/>
    <x v="4"/>
    <m/>
    <m/>
    <m/>
    <m/>
    <n v="0"/>
    <s v="Ingen avgiftsbehandling"/>
    <s v="Faktura nummer F0004218528 fra DNB Livsforsikring AS"/>
    <n v="-8825.66"/>
    <s v="NOK"/>
    <n v="-8825.66"/>
    <s v="F0004218528"/>
    <s v="-523916.93"/>
  </r>
  <r>
    <n v="491"/>
    <n v="2025"/>
    <s v="HS, nett"/>
    <d v="2025-04-07T00:00:00"/>
    <d v="2025-04-21T00:00:00"/>
    <x v="78"/>
    <x v="78"/>
    <m/>
    <m/>
    <n v="20029"/>
    <s v="Viken Fiber AS"/>
    <m/>
    <m/>
    <x v="4"/>
    <x v="4"/>
    <m/>
    <m/>
    <m/>
    <m/>
    <n v="0"/>
    <s v="Ingen avgiftsbehandling"/>
    <s v="HS, nett"/>
    <n v="-1079"/>
    <s v="NOK"/>
    <n v="-1079"/>
    <n v="24024823"/>
    <s v="-524995.93"/>
  </r>
  <r>
    <n v="531"/>
    <n v="2025"/>
    <s v="SKI, gave: Oppmerksomhet Trener HL-gruppe"/>
    <d v="2025-04-07T00:00:00"/>
    <d v="2025-04-07T00:00:00"/>
    <x v="78"/>
    <x v="78"/>
    <m/>
    <m/>
    <n v="20336"/>
    <s v="Ida Svege"/>
    <m/>
    <m/>
    <x v="6"/>
    <x v="6"/>
    <m/>
    <m/>
    <m/>
    <m/>
    <n v="0"/>
    <s v="Ingen avgiftsbehandling"/>
    <s v="SKI, gave: Oppmerksomhet Trener HL-gruppe"/>
    <n v="-896"/>
    <s v="NOK"/>
    <n v="-896"/>
    <m/>
    <s v="-525891.93"/>
  </r>
  <r>
    <n v="552"/>
    <n v="2025"/>
    <s v="Fwd: Betale Faktura Jutul 2013 på Flint Cup 2025"/>
    <d v="2025-04-07T00:00:00"/>
    <d v="2025-04-21T00:00:00"/>
    <x v="78"/>
    <x v="78"/>
    <m/>
    <m/>
    <n v="20408"/>
    <s v="Ping Services AS"/>
    <m/>
    <m/>
    <x v="1"/>
    <x v="1"/>
    <m/>
    <m/>
    <m/>
    <m/>
    <n v="0"/>
    <s v="Ingen avgiftsbehandling"/>
    <s v="Fwd: Betale Faktura Jutul 2013 på Flint Cup 2025"/>
    <n v="-21622"/>
    <s v="NOK"/>
    <n v="-21622"/>
    <m/>
    <s v="-547513.93"/>
  </r>
  <r>
    <n v="694"/>
    <n v="2025"/>
    <s v="Utlegg Kvittering g17, 4999"/>
    <d v="2025-04-07T00:00:00"/>
    <d v="2025-04-07T00:00:00"/>
    <x v="78"/>
    <x v="78"/>
    <m/>
    <m/>
    <n v="20088"/>
    <s v="Andreas Kristiansen Olsen"/>
    <m/>
    <m/>
    <x v="1"/>
    <x v="1"/>
    <m/>
    <m/>
    <m/>
    <m/>
    <n v="0"/>
    <s v="Ingen avgiftsbehandling"/>
    <s v="Utlegg Kvittering g17, 4999"/>
    <n v="-248"/>
    <s v="NOK"/>
    <n v="-248"/>
    <m/>
    <s v="-547761.93"/>
  </r>
  <r>
    <n v="577"/>
    <n v="2025"/>
    <n v="1869"/>
    <d v="2025-04-07T00:00:00"/>
    <m/>
    <x v="78"/>
    <x v="78"/>
    <m/>
    <m/>
    <n v="20416"/>
    <s v="Sør Cup AS"/>
    <m/>
    <m/>
    <x v="0"/>
    <x v="0"/>
    <m/>
    <m/>
    <m/>
    <m/>
    <n v="0"/>
    <s v="Ingen avgiftsbehandling"/>
    <n v="1869"/>
    <n v="2000"/>
    <s v="NOK"/>
    <n v="2000"/>
    <m/>
    <s v="-545761.93"/>
  </r>
  <r>
    <n v="583"/>
    <n v="2025"/>
    <n v="1882"/>
    <d v="2025-04-07T00:00:00"/>
    <m/>
    <x v="78"/>
    <x v="78"/>
    <m/>
    <m/>
    <n v="20032"/>
    <s v="Sandarcupen"/>
    <m/>
    <m/>
    <x v="0"/>
    <x v="0"/>
    <m/>
    <m/>
    <m/>
    <m/>
    <n v="0"/>
    <s v="Ingen avgiftsbehandling"/>
    <n v="1882"/>
    <n v="2600"/>
    <s v="NOK"/>
    <n v="2600"/>
    <m/>
    <s v="-543161.93"/>
  </r>
  <r>
    <n v="583"/>
    <n v="2025"/>
    <n v="1882"/>
    <d v="2025-04-07T00:00:00"/>
    <m/>
    <x v="78"/>
    <x v="78"/>
    <m/>
    <m/>
    <n v="20032"/>
    <s v="Sandarcupen"/>
    <m/>
    <m/>
    <x v="0"/>
    <x v="0"/>
    <m/>
    <m/>
    <m/>
    <m/>
    <n v="0"/>
    <s v="Ingen avgiftsbehandling"/>
    <n v="1882"/>
    <n v="1700"/>
    <s v="NOK"/>
    <n v="1700"/>
    <m/>
    <s v="-541461.93"/>
  </r>
  <r>
    <n v="595"/>
    <n v="2025"/>
    <n v="1951"/>
    <d v="2025-04-07T00:00:00"/>
    <m/>
    <x v="78"/>
    <x v="78"/>
    <m/>
    <m/>
    <n v="20180"/>
    <s v="Marita Hjertevik"/>
    <m/>
    <m/>
    <x v="0"/>
    <x v="0"/>
    <m/>
    <m/>
    <m/>
    <m/>
    <n v="0"/>
    <s v="Ingen avgiftsbehandling"/>
    <n v="1951"/>
    <n v="308"/>
    <s v="NOK"/>
    <n v="308"/>
    <m/>
    <s v="-541153.93"/>
  </r>
  <r>
    <n v="601"/>
    <n v="2025"/>
    <n v="1995"/>
    <d v="2025-04-07T00:00:00"/>
    <m/>
    <x v="78"/>
    <x v="78"/>
    <m/>
    <m/>
    <n v="20268"/>
    <s v="Jar Isforum AS"/>
    <m/>
    <m/>
    <x v="0"/>
    <x v="0"/>
    <m/>
    <m/>
    <m/>
    <m/>
    <n v="0"/>
    <s v="Ingen avgiftsbehandling"/>
    <n v="1995"/>
    <n v="2250"/>
    <s v="NOK"/>
    <n v="2250"/>
    <m/>
    <s v="-538903.93"/>
  </r>
  <r>
    <n v="655"/>
    <n v="2025"/>
    <n v="1885"/>
    <d v="2025-04-07T00:00:00"/>
    <m/>
    <x v="78"/>
    <x v="78"/>
    <m/>
    <m/>
    <n v="20041"/>
    <s v="Thea Hasle"/>
    <m/>
    <m/>
    <x v="0"/>
    <x v="0"/>
    <m/>
    <m/>
    <m/>
    <m/>
    <n v="0"/>
    <s v="Ingen avgiftsbehandling"/>
    <n v="1885"/>
    <n v="3200"/>
    <s v="NOK"/>
    <n v="3200"/>
    <m/>
    <s v="-535703.93"/>
  </r>
  <r>
    <n v="532"/>
    <n v="2025"/>
    <s v="SKI, renn"/>
    <d v="2025-04-08T00:00:00"/>
    <d v="2025-04-08T00:00:00"/>
    <x v="78"/>
    <x v="78"/>
    <m/>
    <m/>
    <n v="20434"/>
    <s v="Mads Lande Olsen"/>
    <m/>
    <m/>
    <x v="6"/>
    <x v="6"/>
    <m/>
    <m/>
    <m/>
    <m/>
    <n v="0"/>
    <s v="Ingen avgiftsbehandling"/>
    <s v="SKI, renn"/>
    <n v="-4720"/>
    <s v="NOK"/>
    <n v="-4720"/>
    <m/>
    <s v="-540423.93"/>
  </r>
  <r>
    <n v="533"/>
    <n v="2025"/>
    <s v="Ski, renn"/>
    <d v="2025-04-08T00:00:00"/>
    <d v="2025-04-08T00:00:00"/>
    <x v="78"/>
    <x v="78"/>
    <m/>
    <m/>
    <n v="20336"/>
    <s v="Ida Svege"/>
    <m/>
    <m/>
    <x v="6"/>
    <x v="6"/>
    <m/>
    <m/>
    <m/>
    <m/>
    <n v="0"/>
    <s v="Ingen avgiftsbehandling"/>
    <s v="Ski, renn"/>
    <n v="-10520"/>
    <s v="NOK"/>
    <n v="-10520"/>
    <m/>
    <s v="-550943.93"/>
  </r>
  <r>
    <n v="500461"/>
    <n v="2025"/>
    <s v="Direkte betaling med ekstern ID TR459593603 er gjennomført og bokført."/>
    <d v="2025-04-08T00:00:00"/>
    <m/>
    <x v="78"/>
    <x v="78"/>
    <m/>
    <m/>
    <n v="20262"/>
    <s v="Linn Marita Lilledal"/>
    <m/>
    <m/>
    <x v="1"/>
    <x v="1"/>
    <m/>
    <m/>
    <m/>
    <m/>
    <n v="0"/>
    <s v="Ingen avgiftsbehandling"/>
    <s v="Betaling: SKI: Utlegg renn Kaja Lilledal Fritzvold"/>
    <n v="2235"/>
    <s v="NOK"/>
    <n v="2235"/>
    <m/>
    <s v="-548708.93"/>
  </r>
  <r>
    <n v="500462"/>
    <n v="2025"/>
    <s v="Direkte betaling med ekstern ID TR459593587 er gjennomført og bokført."/>
    <d v="2025-04-08T00:00:00"/>
    <m/>
    <x v="78"/>
    <x v="78"/>
    <m/>
    <m/>
    <n v="20035"/>
    <s v="Steadyreadygo Banaszkiewicz"/>
    <m/>
    <m/>
    <x v="4"/>
    <x v="4"/>
    <m/>
    <m/>
    <m/>
    <m/>
    <n v="0"/>
    <s v="Ingen avgiftsbehandling"/>
    <s v="Betaling: HS: Fakture for vaske. Fakturanr. 1159."/>
    <n v="10200"/>
    <s v="NOK"/>
    <n v="10200"/>
    <n v="1159"/>
    <s v="-538508.93"/>
  </r>
  <r>
    <n v="500463"/>
    <n v="2025"/>
    <s v="Direkte betaling med ekstern ID TR459593595 er gjennomført og bokført."/>
    <d v="2025-04-08T00:00:00"/>
    <m/>
    <x v="78"/>
    <x v="78"/>
    <m/>
    <m/>
    <n v="20365"/>
    <s v="Gabriel Otto"/>
    <m/>
    <m/>
    <x v="5"/>
    <x v="5"/>
    <m/>
    <m/>
    <m/>
    <m/>
    <n v="0"/>
    <s v="Ingen avgiftsbehandling"/>
    <s v="Betaling: HOCKEY: Klubbdommerregning fra Gabriel. Fakturanr. AMIIUB90X1VYG2."/>
    <n v="432"/>
    <s v="NOK"/>
    <n v="432"/>
    <s v="AMIIUB90X1VYG2"/>
    <s v="-538076.93"/>
  </r>
  <r>
    <n v="500464"/>
    <n v="2025"/>
    <s v="Direkte betaling med ekstern ID TR459593594 er gjennomført og bokført."/>
    <d v="2025-04-08T00:00:00"/>
    <m/>
    <x v="78"/>
    <x v="78"/>
    <m/>
    <m/>
    <n v="20365"/>
    <s v="Gabriel Otto"/>
    <m/>
    <m/>
    <x v="5"/>
    <x v="5"/>
    <m/>
    <m/>
    <m/>
    <m/>
    <n v="0"/>
    <s v="Ingen avgiftsbehandling"/>
    <s v="Betaling: HOCKEY: Klubbdommerregning fra Gabriel. Fakturanr. 97CCVCBS1 EZG33."/>
    <n v="288"/>
    <s v="NOK"/>
    <n v="288"/>
    <s v="97CCVCBS1 EZG33"/>
    <s v="-537788.93"/>
  </r>
  <r>
    <n v="500465"/>
    <n v="2025"/>
    <s v="Direkte betaling med ekstern ID TR459593597 er gjennomført og bokført."/>
    <d v="2025-04-08T00:00:00"/>
    <m/>
    <x v="78"/>
    <x v="78"/>
    <m/>
    <m/>
    <n v="20228"/>
    <s v="Timian Fossen"/>
    <m/>
    <m/>
    <x v="5"/>
    <x v="5"/>
    <m/>
    <m/>
    <m/>
    <m/>
    <n v="0"/>
    <s v="Ingen avgiftsbehandling"/>
    <s v="Betaling: Fwd: HOCKEYKlubbdommerregning fra Timian Severin Fossen"/>
    <n v="432"/>
    <s v="NOK"/>
    <n v="432"/>
    <m/>
    <s v="-537356.93"/>
  </r>
  <r>
    <n v="500466"/>
    <n v="2025"/>
    <s v="Direkte betaling med ekstern ID TR459593596 er gjennomført og bokført."/>
    <d v="2025-04-08T00:00:00"/>
    <m/>
    <x v="78"/>
    <x v="78"/>
    <m/>
    <m/>
    <n v="20365"/>
    <s v="Gabriel Otto"/>
    <m/>
    <m/>
    <x v="5"/>
    <x v="5"/>
    <m/>
    <m/>
    <m/>
    <m/>
    <n v="0"/>
    <s v="Ingen avgiftsbehandling"/>
    <s v="Betaling: HOCKEY: Klubbdommerregning fra Gabriel. Fakturanr. 10G990D6D39RAG."/>
    <n v="259"/>
    <s v="NOK"/>
    <n v="259"/>
    <s v="10G990D6D39RAG"/>
    <s v="-537097.93"/>
  </r>
  <r>
    <n v="500467"/>
    <n v="2025"/>
    <s v="Direkte betaling med ekstern ID TR459593591 er gjennomført og bokført."/>
    <d v="2025-04-08T00:00:00"/>
    <m/>
    <x v="78"/>
    <x v="78"/>
    <m/>
    <m/>
    <n v="20395"/>
    <s v="Tonje-Iren Fallo"/>
    <m/>
    <m/>
    <x v="5"/>
    <x v="5"/>
    <m/>
    <m/>
    <m/>
    <m/>
    <n v="0"/>
    <s v="Ingen avgiftsbehandling"/>
    <s v="Betaling: HOCKEY: Dommerregninger"/>
    <n v="1384"/>
    <s v="NOK"/>
    <n v="1384"/>
    <m/>
    <s v="-535713.93"/>
  </r>
  <r>
    <n v="500468"/>
    <n v="2025"/>
    <s v="Direkte betaling med ekstern ID TR459593592 er gjennomført og bokført."/>
    <d v="2025-04-08T00:00:00"/>
    <m/>
    <x v="78"/>
    <x v="78"/>
    <m/>
    <m/>
    <n v="20430"/>
    <s v="Torkel Eng"/>
    <m/>
    <m/>
    <x v="5"/>
    <x v="5"/>
    <m/>
    <m/>
    <m/>
    <m/>
    <n v="0"/>
    <s v="Ingen avgiftsbehandling"/>
    <s v="Betaling: HOCKEY: Dommerregninger. Fakturanr. -67e06d69be78ee96e49d477b."/>
    <n v="708.5"/>
    <s v="NOK"/>
    <n v="708.5"/>
    <s v="-67e06d69be78ee96e49d477b"/>
    <s v="-535005.43"/>
  </r>
  <r>
    <n v="500469"/>
    <n v="2025"/>
    <s v="Direkte betaling med ekstern ID TR459593593 er gjennomført og bokført."/>
    <d v="2025-04-08T00:00:00"/>
    <m/>
    <x v="78"/>
    <x v="78"/>
    <m/>
    <m/>
    <n v="20431"/>
    <s v="Thor Simon Hogstad"/>
    <m/>
    <m/>
    <x v="5"/>
    <x v="5"/>
    <m/>
    <m/>
    <m/>
    <m/>
    <n v="0"/>
    <s v="Ingen avgiftsbehandling"/>
    <s v="Betaling: HOCKEY: Dommerregninger. Fakturanr. 67e189c7be78ee96e49d499c."/>
    <n v="1304"/>
    <s v="NOK"/>
    <n v="1304"/>
    <s v="67e189c7be78ee96e49d499c"/>
    <s v="-533701.43"/>
  </r>
  <r>
    <n v="500470"/>
    <n v="2025"/>
    <s v="Direkte betaling med ekstern ID TR459593598 er gjennomført og bokført."/>
    <d v="2025-04-08T00:00:00"/>
    <m/>
    <x v="78"/>
    <x v="78"/>
    <m/>
    <m/>
    <n v="20239"/>
    <s v="Jonathan Duesund"/>
    <m/>
    <m/>
    <x v="5"/>
    <x v="5"/>
    <m/>
    <m/>
    <m/>
    <m/>
    <n v="0"/>
    <s v="Ingen avgiftsbehandling"/>
    <s v="Betaling: HOCKEY: Klubbdommerregning fra Jonathan. Fakturanr. IDD01M2VCA4XBV."/>
    <n v="388"/>
    <s v="NOK"/>
    <n v="388"/>
    <s v="IDD01M2VCA4XBV"/>
    <s v="-533313.43"/>
  </r>
  <r>
    <n v="554"/>
    <n v="2025"/>
    <s v="Faktura nummer 18005 fra POKALFORUM APS belastet Arne fondet"/>
    <d v="2025-04-08T00:00:00"/>
    <d v="2025-04-22T00:00:00"/>
    <x v="78"/>
    <x v="78"/>
    <m/>
    <m/>
    <n v="20436"/>
    <s v="POKALFORUM APS"/>
    <m/>
    <m/>
    <x v="5"/>
    <x v="5"/>
    <m/>
    <m/>
    <m/>
    <m/>
    <n v="0"/>
    <s v="Ingen avgiftsbehandling"/>
    <s v="Faktura nummer 18005 fra POKALFORUM APS belastet Arne fondet"/>
    <n v="-3759"/>
    <s v="NOK"/>
    <n v="-3759"/>
    <n v="18005"/>
    <s v="-537072.43"/>
  </r>
  <r>
    <n v="500471"/>
    <n v="2025"/>
    <s v="Direkte betaling med ekstern ID TR459708001 er gjennomført og bokført."/>
    <d v="2025-04-08T00:00:00"/>
    <m/>
    <x v="78"/>
    <x v="78"/>
    <m/>
    <m/>
    <n v="20301"/>
    <s v="Daniel Åsheim Alnes"/>
    <m/>
    <m/>
    <x v="5"/>
    <x v="5"/>
    <m/>
    <m/>
    <m/>
    <m/>
    <n v="0"/>
    <s v="Ingen avgiftsbehandling"/>
    <s v="Betaling: HOCKEY: Klubbdommerregning fra Daniel Åsheim Alnes. Fakturanr. 47LEHENS5GYTV9."/>
    <n v="388"/>
    <s v="NOK"/>
    <n v="388"/>
    <s v="47LEHENS5GYTV9"/>
    <s v="-536684.43"/>
  </r>
  <r>
    <n v="500472"/>
    <n v="2025"/>
    <s v="Direkte betaling med ekstern ID TR459708002 er gjennomført og bokført."/>
    <d v="2025-04-08T00:00:00"/>
    <m/>
    <x v="78"/>
    <x v="78"/>
    <m/>
    <m/>
    <n v="20301"/>
    <s v="Daniel Åsheim Alnes"/>
    <m/>
    <m/>
    <x v="5"/>
    <x v="5"/>
    <m/>
    <m/>
    <m/>
    <m/>
    <n v="0"/>
    <s v="Ingen avgiftsbehandling"/>
    <s v="Betaling: HOCKEY: Klubbdommerregning fra Daniel Åsheim Alnes. Fakturanr. BB8D3Q3YS14POR."/>
    <n v="388"/>
    <s v="NOK"/>
    <n v="388"/>
    <s v="BB8D3Q3YS14POR"/>
    <s v="-536296.43"/>
  </r>
  <r>
    <n v="500473"/>
    <n v="2025"/>
    <s v="Direkte betaling med ekstern ID TR459708003 er gjennomført og bokført."/>
    <d v="2025-04-08T00:00:00"/>
    <m/>
    <x v="78"/>
    <x v="78"/>
    <m/>
    <m/>
    <n v="20318"/>
    <s v="Nikolai Chursin"/>
    <m/>
    <m/>
    <x v="5"/>
    <x v="5"/>
    <m/>
    <m/>
    <m/>
    <m/>
    <n v="0"/>
    <s v="Ingen avgiftsbehandling"/>
    <s v="Betaling: HOCKEY: Klubbdommerregning fra Nikolai. Fakturanr. ID: 0Q13RBX3SSAS4F."/>
    <n v="388"/>
    <s v="NOK"/>
    <n v="388"/>
    <s v="ID: 0Q13RBX3SSAS4F"/>
    <s v="-535908.43"/>
  </r>
  <r>
    <n v="500474"/>
    <n v="2025"/>
    <s v="Direkte betaling med ekstern ID TR459708004 er gjennomført og bokført."/>
    <d v="2025-04-08T00:00:00"/>
    <m/>
    <x v="78"/>
    <x v="78"/>
    <m/>
    <m/>
    <n v="20290"/>
    <s v="Matias Brannsten"/>
    <m/>
    <m/>
    <x v="5"/>
    <x v="5"/>
    <m/>
    <m/>
    <m/>
    <m/>
    <n v="0"/>
    <s v="Ingen avgiftsbehandling"/>
    <s v="Betaling: HOCKEY: Klubbdommerregning fra Matias Brannsten. Fakturanr. NDP2Z8LA3862TV."/>
    <n v="388"/>
    <s v="NOK"/>
    <n v="388"/>
    <s v="NDP2Z8LA3862TV"/>
    <s v="-535520.43"/>
  </r>
  <r>
    <n v="500475"/>
    <n v="2025"/>
    <s v="Direkte betaling med ekstern ID TR459708005 er gjennomført og bokført."/>
    <d v="2025-04-08T00:00:00"/>
    <m/>
    <x v="78"/>
    <x v="78"/>
    <m/>
    <m/>
    <n v="20364"/>
    <s v="Oscar Lynaas Meek"/>
    <m/>
    <m/>
    <x v="5"/>
    <x v="5"/>
    <m/>
    <m/>
    <m/>
    <m/>
    <n v="0"/>
    <s v="Ingen avgiftsbehandling"/>
    <s v="Betaling: HOCKEY: Klubbdommerregning fra Oscar Lynaas Meek. Fakturanr. 32U1VT8XBH49WH."/>
    <n v="388"/>
    <s v="NOK"/>
    <n v="388"/>
    <s v="32U1VT8XBH49WH"/>
    <s v="-535132.43"/>
  </r>
  <r>
    <n v="500476"/>
    <n v="2025"/>
    <s v="Direkte betaling med ekstern ID TR459708006 er gjennomført og bokført."/>
    <d v="2025-04-08T00:00:00"/>
    <m/>
    <x v="78"/>
    <x v="78"/>
    <m/>
    <m/>
    <n v="20192"/>
    <s v="Sebastian Bjune"/>
    <m/>
    <m/>
    <x v="5"/>
    <x v="5"/>
    <m/>
    <m/>
    <m/>
    <m/>
    <n v="0"/>
    <s v="Ingen avgiftsbehandling"/>
    <s v="Betaling: HOCKEY: Klubbdommerregning fra Sebastian Bjune. Fakturanr. E3X2361C2YB1T0."/>
    <n v="388"/>
    <s v="NOK"/>
    <n v="388"/>
    <s v="E3X2361C2YB1T0"/>
    <s v="-534744.43"/>
  </r>
  <r>
    <n v="500477"/>
    <n v="2025"/>
    <s v="Direkte betaling med ekstern ID TR459708007 er gjennomført og bokført."/>
    <d v="2025-04-08T00:00:00"/>
    <m/>
    <x v="78"/>
    <x v="78"/>
    <m/>
    <m/>
    <n v="20435"/>
    <s v="Fredrik Aatlo"/>
    <m/>
    <m/>
    <x v="5"/>
    <x v="5"/>
    <m/>
    <m/>
    <m/>
    <m/>
    <n v="0"/>
    <s v="Ingen avgiftsbehandling"/>
    <s v="Betaling: HOCKEY: Klubbdommerregning fra Fredrik Aatlo. Fakturanr. IT6QWL3DB84FZU."/>
    <n v="388"/>
    <s v="NOK"/>
    <n v="388"/>
    <s v="IT6QWL3DB84FZU"/>
    <s v="-534356.43"/>
  </r>
  <r>
    <n v="500478"/>
    <n v="2025"/>
    <s v="Direkte betaling med ekstern ID TR459708008 er gjennomført og bokført."/>
    <d v="2025-04-08T00:00:00"/>
    <m/>
    <x v="78"/>
    <x v="78"/>
    <m/>
    <m/>
    <n v="20336"/>
    <s v="Ida Svege"/>
    <m/>
    <m/>
    <x v="6"/>
    <x v="6"/>
    <m/>
    <m/>
    <m/>
    <m/>
    <n v="0"/>
    <s v="Ingen avgiftsbehandling"/>
    <s v="Betaling: SKI, gave: Oppmerksomhet Trener HL-gruppe"/>
    <n v="896"/>
    <s v="NOK"/>
    <n v="896"/>
    <m/>
    <s v="-533460.43"/>
  </r>
  <r>
    <n v="500479"/>
    <n v="2025"/>
    <s v="Direkte betaling med ekstern ID TR459708009 er gjennomført og bokført."/>
    <d v="2025-04-08T00:00:00"/>
    <m/>
    <x v="78"/>
    <x v="78"/>
    <m/>
    <m/>
    <n v="20434"/>
    <s v="Mads Lande Olsen"/>
    <m/>
    <m/>
    <x v="6"/>
    <x v="6"/>
    <m/>
    <m/>
    <m/>
    <m/>
    <n v="0"/>
    <s v="Ingen avgiftsbehandling"/>
    <s v="Betaling: SKI, renn"/>
    <n v="4720"/>
    <s v="NOK"/>
    <n v="4720"/>
    <m/>
    <s v="-528740.43"/>
  </r>
  <r>
    <n v="500480"/>
    <n v="2025"/>
    <s v="Direkte betaling med ekstern ID TR459708010 er gjennomført og bokført."/>
    <d v="2025-04-08T00:00:00"/>
    <m/>
    <x v="78"/>
    <x v="78"/>
    <m/>
    <m/>
    <n v="20336"/>
    <s v="Ida Svege"/>
    <m/>
    <m/>
    <x v="6"/>
    <x v="6"/>
    <m/>
    <m/>
    <m/>
    <m/>
    <n v="0"/>
    <s v="Ingen avgiftsbehandling"/>
    <s v="Betaling: Ski, renn"/>
    <n v="10520"/>
    <s v="NOK"/>
    <n v="10520"/>
    <m/>
    <s v="-518220.43"/>
  </r>
  <r>
    <n v="566"/>
    <n v="2025"/>
    <s v="HOCKEY: Faktura nummer 736 fra NIHF Region Viken Vest"/>
    <d v="2025-04-08T00:00:00"/>
    <d v="2025-04-18T00:00:00"/>
    <x v="78"/>
    <x v="78"/>
    <m/>
    <m/>
    <n v="20238"/>
    <s v="Nihf Region Viken Vest"/>
    <m/>
    <m/>
    <x v="5"/>
    <x v="5"/>
    <m/>
    <m/>
    <m/>
    <m/>
    <n v="0"/>
    <s v="Ingen avgiftsbehandling"/>
    <s v="HOCKEY: Faktura nummer 736 fra NIHF Region Viken Vest"/>
    <n v="-2000"/>
    <s v="NOK"/>
    <n v="-2000"/>
    <n v="736"/>
    <s v="-520220.43"/>
  </r>
  <r>
    <n v="565"/>
    <n v="2025"/>
    <s v="HOCKEY: Faktura nummer 748 fra NIHF Region Viken Vest"/>
    <d v="2025-04-08T00:00:00"/>
    <d v="2025-04-18T00:00:00"/>
    <x v="78"/>
    <x v="78"/>
    <m/>
    <m/>
    <n v="20238"/>
    <s v="Nihf Region Viken Vest"/>
    <m/>
    <m/>
    <x v="5"/>
    <x v="5"/>
    <m/>
    <m/>
    <m/>
    <m/>
    <n v="0"/>
    <s v="Ingen avgiftsbehandling"/>
    <s v="HOCKEY: Faktura nummer 748 fra NIHF Region Viken Vest"/>
    <n v="-5250"/>
    <s v="NOK"/>
    <n v="-5250"/>
    <n v="748"/>
    <s v="-525470.43"/>
  </r>
  <r>
    <n v="551"/>
    <n v="2025"/>
    <s v="G2017; Dommerregning fra Jonathan"/>
    <d v="2025-04-08T00:00:00"/>
    <d v="2025-04-15T00:00:00"/>
    <x v="78"/>
    <x v="78"/>
    <m/>
    <m/>
    <n v="20239"/>
    <s v="Jonathan Duesund"/>
    <m/>
    <m/>
    <x v="1"/>
    <x v="1"/>
    <m/>
    <m/>
    <m/>
    <m/>
    <n v="0"/>
    <s v="Ingen avgiftsbehandling"/>
    <s v="G2017; Dommerregning fra Jonathan"/>
    <n v="-150"/>
    <s v="NOK"/>
    <n v="-150"/>
    <s v="61KM2SCJ47ZCVK"/>
    <s v="-525620.43"/>
  </r>
  <r>
    <n v="550"/>
    <n v="2025"/>
    <s v="G2016: Klubbdommerregning fra Jonathan"/>
    <d v="2025-04-08T00:00:00"/>
    <d v="2025-04-15T00:00:00"/>
    <x v="78"/>
    <x v="78"/>
    <m/>
    <m/>
    <n v="20239"/>
    <s v="Jonathan Duesund"/>
    <m/>
    <m/>
    <x v="1"/>
    <x v="1"/>
    <m/>
    <m/>
    <m/>
    <m/>
    <n v="0"/>
    <s v="Ingen avgiftsbehandling"/>
    <s v="G2016: Klubbdommerregning fra Jonathan"/>
    <n v="-150"/>
    <s v="NOK"/>
    <n v="-150"/>
    <s v="S3NJW109MJ9E17"/>
    <s v="-525770.43"/>
  </r>
  <r>
    <n v="549"/>
    <n v="2025"/>
    <s v="G2016: Klubbdommerregning fra Emil"/>
    <d v="2025-04-08T00:00:00"/>
    <d v="2025-04-15T00:00:00"/>
    <x v="78"/>
    <x v="78"/>
    <m/>
    <m/>
    <n v="20037"/>
    <s v="Emil Gjerde"/>
    <m/>
    <m/>
    <x v="1"/>
    <x v="1"/>
    <m/>
    <m/>
    <m/>
    <m/>
    <n v="0"/>
    <s v="Ingen avgiftsbehandling"/>
    <s v="G2016: Klubbdommerregning fra Emil"/>
    <n v="-150"/>
    <s v="NOK"/>
    <n v="-150"/>
    <s v="9SRBMS9YFZGDSB"/>
    <s v="-525920.43"/>
  </r>
  <r>
    <n v="548"/>
    <n v="2025"/>
    <s v="Faktura nummer 1056251811 fra Telenor Norge AS"/>
    <d v="2025-04-08T00:00:00"/>
    <d v="2025-04-29T00:00:00"/>
    <x v="78"/>
    <x v="78"/>
    <m/>
    <m/>
    <n v="20011"/>
    <s v="Telenor Norge AS"/>
    <m/>
    <m/>
    <x v="2"/>
    <x v="2"/>
    <m/>
    <m/>
    <m/>
    <m/>
    <n v="0"/>
    <s v="Ingen avgiftsbehandling"/>
    <s v="Faktura nummer 1056251811 fra Telenor Norge AS"/>
    <n v="-4975"/>
    <s v="NOK"/>
    <n v="-4975"/>
    <n v="1056251811"/>
    <s v="-530895.43"/>
  </r>
  <r>
    <n v="692"/>
    <n v="2025"/>
    <s v="Hockey: Dommerregninger"/>
    <d v="2025-04-08T00:00:00"/>
    <d v="2025-04-08T00:00:00"/>
    <x v="78"/>
    <x v="78"/>
    <m/>
    <m/>
    <n v="20242"/>
    <s v="Ola Smith Monge"/>
    <m/>
    <m/>
    <x v="5"/>
    <x v="5"/>
    <m/>
    <m/>
    <m/>
    <m/>
    <n v="0"/>
    <s v="Ingen avgiftsbehandling"/>
    <s v="Hockey: Dommerregninger"/>
    <n v="-710"/>
    <s v="NOK"/>
    <n v="-710"/>
    <m/>
    <s v="-531605.43"/>
  </r>
  <r>
    <n v="697"/>
    <n v="2025"/>
    <s v="FOTBALL"/>
    <d v="2025-04-08T00:00:00"/>
    <d v="2025-04-08T00:00:00"/>
    <x v="78"/>
    <x v="78"/>
    <m/>
    <m/>
    <n v="20187"/>
    <s v="Tesfaldet Butsuamlak Negusse"/>
    <m/>
    <m/>
    <x v="1"/>
    <x v="1"/>
    <m/>
    <m/>
    <m/>
    <m/>
    <n v="0"/>
    <s v="Ingen avgiftsbehandling"/>
    <s v="FOTBALL"/>
    <n v="-435"/>
    <s v="NOK"/>
    <n v="-435"/>
    <m/>
    <s v="-532040.43"/>
  </r>
  <r>
    <n v="585"/>
    <n v="2025"/>
    <n v="1899"/>
    <d v="2025-04-08T00:00:00"/>
    <m/>
    <x v="78"/>
    <x v="78"/>
    <m/>
    <m/>
    <n v="20275"/>
    <s v="Axel Hauge"/>
    <m/>
    <m/>
    <x v="0"/>
    <x v="0"/>
    <m/>
    <m/>
    <m/>
    <m/>
    <n v="0"/>
    <s v="Ingen avgiftsbehandling"/>
    <n v="1899"/>
    <n v="1227.5999999999999"/>
    <s v="NOK"/>
    <n v="1227.5999999999999"/>
    <m/>
    <s v="-530812.83"/>
  </r>
  <r>
    <n v="556"/>
    <n v="2025"/>
    <s v="Hockey 2015: Tigercup 27 april"/>
    <d v="2025-04-09T00:00:00"/>
    <d v="2025-04-09T00:00:00"/>
    <x v="78"/>
    <x v="78"/>
    <m/>
    <m/>
    <n v="20352"/>
    <s v="Frisk Asker hockey"/>
    <m/>
    <m/>
    <x v="5"/>
    <x v="5"/>
    <m/>
    <m/>
    <m/>
    <m/>
    <n v="0"/>
    <s v="Ingen avgiftsbehandling"/>
    <s v="Hockey 2015: Tigercup 27 april"/>
    <n v="-8800"/>
    <s v="NOK"/>
    <n v="-8800"/>
    <m/>
    <s v="-539612.83"/>
  </r>
  <r>
    <n v="547"/>
    <n v="2025"/>
    <s v="Faktura nummer 122495 fra SVE Profilgaver AS"/>
    <d v="2025-04-09T00:00:00"/>
    <d v="2025-04-29T00:00:00"/>
    <x v="78"/>
    <x v="78"/>
    <m/>
    <m/>
    <n v="20385"/>
    <s v="SVE Profilgaver AS"/>
    <m/>
    <m/>
    <x v="8"/>
    <x v="8"/>
    <m/>
    <m/>
    <m/>
    <m/>
    <n v="0"/>
    <s v="Ingen avgiftsbehandling"/>
    <s v="Faktura nummer 122495 fra SVE Profilgaver AS"/>
    <n v="-10155"/>
    <s v="NOK"/>
    <n v="-10155"/>
    <n v="122495"/>
    <s v="-549767.83"/>
  </r>
  <r>
    <n v="564"/>
    <n v="2025"/>
    <s v="HOCKEY?: Faktura nummer 758 fra NIHF Region Viken Vest"/>
    <d v="2025-04-09T00:00:00"/>
    <d v="2025-04-19T00:00:00"/>
    <x v="78"/>
    <x v="78"/>
    <m/>
    <m/>
    <n v="20238"/>
    <s v="Nihf Region Viken Vest"/>
    <m/>
    <m/>
    <x v="5"/>
    <x v="5"/>
    <m/>
    <m/>
    <m/>
    <m/>
    <n v="0"/>
    <s v="Ingen avgiftsbehandling"/>
    <s v="HOCKEY?: Faktura nummer 758 fra NIHF Region Viken Vest"/>
    <n v="-2500"/>
    <s v="NOK"/>
    <n v="-2500"/>
    <n v="758"/>
    <s v="-552267.83"/>
  </r>
  <r>
    <n v="546"/>
    <n v="2025"/>
    <s v="G2015: Klubbdommerregning fra Aksel Irgens"/>
    <d v="2025-04-09T00:00:00"/>
    <d v="2025-04-16T00:00:00"/>
    <x v="78"/>
    <x v="78"/>
    <m/>
    <m/>
    <n v="20437"/>
    <s v="Aksel Irgens"/>
    <m/>
    <m/>
    <x v="1"/>
    <x v="1"/>
    <m/>
    <m/>
    <m/>
    <m/>
    <n v="0"/>
    <s v="Ingen avgiftsbehandling"/>
    <s v="G2015: Klubbdommerregning fra Aksel Irgens"/>
    <n v="-200"/>
    <s v="NOK"/>
    <n v="-200"/>
    <s v="E06VVZ7BEL8TIX"/>
    <s v="-552467.83"/>
  </r>
  <r>
    <n v="577"/>
    <n v="2025"/>
    <n v="1869"/>
    <d v="2025-04-09T00:00:00"/>
    <m/>
    <x v="78"/>
    <x v="78"/>
    <m/>
    <m/>
    <n v="20438"/>
    <s v="Eva Mari Nakstad"/>
    <m/>
    <m/>
    <x v="0"/>
    <x v="0"/>
    <m/>
    <m/>
    <m/>
    <m/>
    <n v="0"/>
    <s v="Ingen avgiftsbehandling"/>
    <n v="1869"/>
    <n v="1278.2"/>
    <s v="NOK"/>
    <n v="1278.2"/>
    <m/>
    <s v="-551189.63"/>
  </r>
  <r>
    <n v="580"/>
    <n v="2025"/>
    <n v="1876"/>
    <d v="2025-04-09T00:00:00"/>
    <m/>
    <x v="78"/>
    <x v="78"/>
    <m/>
    <m/>
    <n v="20239"/>
    <s v="Jonathan Duesund"/>
    <m/>
    <m/>
    <x v="0"/>
    <x v="0"/>
    <m/>
    <m/>
    <m/>
    <m/>
    <n v="0"/>
    <s v="Ingen avgiftsbehandling"/>
    <n v="1876"/>
    <n v="150"/>
    <s v="NOK"/>
    <n v="150"/>
    <m/>
    <s v="-551039.63"/>
  </r>
  <r>
    <n v="580"/>
    <n v="2025"/>
    <n v="1876"/>
    <d v="2025-04-09T00:00:00"/>
    <m/>
    <x v="78"/>
    <x v="78"/>
    <m/>
    <m/>
    <n v="20037"/>
    <s v="Emil Gjerde"/>
    <m/>
    <m/>
    <x v="0"/>
    <x v="0"/>
    <m/>
    <m/>
    <m/>
    <m/>
    <n v="0"/>
    <s v="Ingen avgiftsbehandling"/>
    <n v="1876"/>
    <n v="150"/>
    <s v="NOK"/>
    <n v="150"/>
    <m/>
    <s v="-550889.63"/>
  </r>
  <r>
    <n v="598"/>
    <n v="2025"/>
    <n v="1963"/>
    <d v="2025-04-09T00:00:00"/>
    <m/>
    <x v="78"/>
    <x v="78"/>
    <m/>
    <m/>
    <n v="20239"/>
    <s v="Jonathan Duesund"/>
    <m/>
    <m/>
    <x v="0"/>
    <x v="0"/>
    <m/>
    <m/>
    <m/>
    <m/>
    <n v="0"/>
    <s v="Ingen avgiftsbehandling"/>
    <n v="1963"/>
    <n v="150"/>
    <s v="NOK"/>
    <n v="150"/>
    <m/>
    <s v="-550739.63"/>
  </r>
  <r>
    <n v="598"/>
    <n v="2025"/>
    <n v="1963"/>
    <d v="2025-04-09T00:00:00"/>
    <m/>
    <x v="78"/>
    <x v="78"/>
    <m/>
    <m/>
    <n v="20440"/>
    <s v="Davy Enwia"/>
    <m/>
    <m/>
    <x v="0"/>
    <x v="0"/>
    <m/>
    <m/>
    <m/>
    <m/>
    <n v="0"/>
    <s v="Ingen avgiftsbehandling"/>
    <n v="1963"/>
    <n v="150"/>
    <s v="NOK"/>
    <n v="150"/>
    <m/>
    <s v="-550589.63"/>
  </r>
  <r>
    <n v="671"/>
    <n v="2025"/>
    <n v="1996"/>
    <d v="2025-04-09T00:00:00"/>
    <m/>
    <x v="78"/>
    <x v="78"/>
    <m/>
    <m/>
    <n v="20352"/>
    <s v="Frisk Asker hockey"/>
    <m/>
    <m/>
    <x v="0"/>
    <x v="0"/>
    <m/>
    <m/>
    <m/>
    <m/>
    <n v="0"/>
    <s v="Ingen avgiftsbehandling"/>
    <n v="1996"/>
    <n v="8800"/>
    <s v="NOK"/>
    <n v="8800"/>
    <m/>
    <s v="-541789.63"/>
  </r>
  <r>
    <n v="948"/>
    <n v="2025"/>
    <s v="HS: Utleggsrefusjon - Kjetil Kristiansen -"/>
    <d v="2025-04-09T00:00:00"/>
    <d v="2025-04-09T00:00:00"/>
    <x v="78"/>
    <x v="78"/>
    <m/>
    <m/>
    <n v="20476"/>
    <s v="Kjetil Kristiansen"/>
    <m/>
    <m/>
    <x v="7"/>
    <x v="7"/>
    <m/>
    <m/>
    <m/>
    <m/>
    <n v="0"/>
    <s v="Ingen avgiftsbehandling"/>
    <s v="HS: Utleggsrefusjon - Kjetil Kristiansen -"/>
    <n v="-124.7"/>
    <s v="NOK"/>
    <n v="-124.7"/>
    <n v="71246"/>
    <s v="-541914.33"/>
  </r>
  <r>
    <n v="555"/>
    <n v="2025"/>
    <s v="HS, luer"/>
    <d v="2025-04-10T00:00:00"/>
    <d v="2025-04-10T00:00:00"/>
    <x v="78"/>
    <x v="78"/>
    <m/>
    <m/>
    <n v="20275"/>
    <s v="Axel Hauge"/>
    <m/>
    <m/>
    <x v="4"/>
    <x v="4"/>
    <m/>
    <m/>
    <m/>
    <m/>
    <n v="0"/>
    <s v="Ingen avgiftsbehandling"/>
    <s v="HS, luer"/>
    <n v="-22008"/>
    <s v="NOK"/>
    <n v="-22008"/>
    <m/>
    <s v="-563922.33"/>
  </r>
  <r>
    <n v="553"/>
    <n v="2025"/>
    <s v="4999: Utlegg G19"/>
    <d v="2025-04-10T00:00:00"/>
    <d v="2025-04-10T00:00:00"/>
    <x v="78"/>
    <x v="78"/>
    <m/>
    <m/>
    <n v="20438"/>
    <s v="Eva Mari Nakstad"/>
    <m/>
    <m/>
    <x v="1"/>
    <x v="1"/>
    <m/>
    <m/>
    <m/>
    <m/>
    <n v="0"/>
    <s v="Ingen avgiftsbehandling"/>
    <s v="4999: Utlegg G19"/>
    <n v="-1278.2"/>
    <s v="NOK"/>
    <n v="-1278.2"/>
    <m/>
    <s v="-565200.53"/>
  </r>
  <r>
    <n v="500481"/>
    <n v="2025"/>
    <s v="Direkte betaling med ekstern ID TR459166376 er gjennomført og bokført."/>
    <d v="2025-04-10T00:00:00"/>
    <m/>
    <x v="78"/>
    <x v="78"/>
    <m/>
    <m/>
    <n v="20424"/>
    <s v="AUTOMAT OG BILJARDUTLEIE AS"/>
    <m/>
    <m/>
    <x v="0"/>
    <x v="0"/>
    <m/>
    <m/>
    <m/>
    <m/>
    <n v="0"/>
    <s v="Ingen avgiftsbehandling"/>
    <s v="Betaling: Faktura nummer 102686 fra AUTOMAT OG BILJARDUTLEIE AS. Fakturanr. 102686."/>
    <n v="2681"/>
    <s v="NOK"/>
    <n v="2681"/>
    <n v="102686"/>
    <s v="-562519.53"/>
  </r>
  <r>
    <n v="545"/>
    <n v="2025"/>
    <s v="Faktura nummer 018725 fra NFF Oslo"/>
    <d v="2025-04-10T00:00:00"/>
    <d v="2025-04-24T00:00:00"/>
    <x v="78"/>
    <x v="78"/>
    <m/>
    <m/>
    <n v="20060"/>
    <s v="NFF Oslo"/>
    <m/>
    <m/>
    <x v="1"/>
    <x v="1"/>
    <m/>
    <m/>
    <m/>
    <m/>
    <n v="0"/>
    <s v="Ingen avgiftsbehandling"/>
    <s v="Faktura nummer 018725 fra NFF Oslo"/>
    <n v="-4000"/>
    <s v="NOK"/>
    <n v="-4000"/>
    <n v="18725"/>
    <s v="-566519.53"/>
  </r>
  <r>
    <n v="544"/>
    <n v="2025"/>
    <s v="SKI: Refusjon utlegg Lars T. Støre sesong 2024/2025"/>
    <d v="2025-04-10T00:00:00"/>
    <d v="2025-04-10T00:00:00"/>
    <x v="78"/>
    <x v="78"/>
    <m/>
    <m/>
    <n v="20328"/>
    <s v="Lars Teigland Støre"/>
    <m/>
    <m/>
    <x v="6"/>
    <x v="6"/>
    <m/>
    <m/>
    <m/>
    <m/>
    <n v="0"/>
    <s v="Ingen avgiftsbehandling"/>
    <s v="SKI: Refusjon utlegg Lars T. Støre sesong 2024/2025"/>
    <n v="-4070"/>
    <s v="NOK"/>
    <n v="-4070"/>
    <s v="renn utlegg"/>
    <s v="-570589.53"/>
  </r>
  <r>
    <n v="562"/>
    <n v="2025"/>
    <s v="Hockey 2015: Velkommen til Mustangs Cup U11 (2015)"/>
    <d v="2025-04-10T00:00:00"/>
    <d v="2025-04-10T00:00:00"/>
    <x v="78"/>
    <x v="78"/>
    <m/>
    <m/>
    <n v="20441"/>
    <s v="Skedsmo hockey team 2015"/>
    <m/>
    <m/>
    <x v="5"/>
    <x v="5"/>
    <m/>
    <m/>
    <m/>
    <m/>
    <n v="0"/>
    <s v="Ingen avgiftsbehandling"/>
    <s v="Hockey 2015: Velkommen til Mustangs Cup U11 (2015)"/>
    <n v="-2000"/>
    <s v="NOK"/>
    <n v="-2000"/>
    <s v="betaling cup"/>
    <s v="-572589.53"/>
  </r>
  <r>
    <n v="561"/>
    <n v="2025"/>
    <s v="G2015: Klubbdommerregning fra Davy"/>
    <d v="2025-04-10T00:00:00"/>
    <d v="2025-04-17T00:00:00"/>
    <x v="78"/>
    <x v="78"/>
    <m/>
    <m/>
    <n v="20440"/>
    <s v="Davy Enwia"/>
    <m/>
    <m/>
    <x v="1"/>
    <x v="1"/>
    <m/>
    <m/>
    <m/>
    <m/>
    <n v="0"/>
    <s v="Ingen avgiftsbehandling"/>
    <s v="G2015: Klubbdommerregning fra Davy"/>
    <n v="-150"/>
    <s v="NOK"/>
    <n v="-150"/>
    <s v="EK6Z9LYIWF8A4N"/>
    <s v="-572739.53"/>
  </r>
  <r>
    <n v="585"/>
    <n v="2025"/>
    <n v="1899"/>
    <d v="2025-04-10T00:00:00"/>
    <m/>
    <x v="78"/>
    <x v="78"/>
    <m/>
    <m/>
    <n v="20437"/>
    <s v="Aksel Irgens"/>
    <m/>
    <m/>
    <x v="0"/>
    <x v="0"/>
    <m/>
    <m/>
    <m/>
    <m/>
    <n v="0"/>
    <s v="Ingen avgiftsbehandling"/>
    <n v="1899"/>
    <n v="200"/>
    <s v="NOK"/>
    <n v="200"/>
    <m/>
    <s v="-572539.53"/>
  </r>
  <r>
    <n v="594"/>
    <n v="2025"/>
    <n v="1949"/>
    <d v="2025-04-10T00:00:00"/>
    <m/>
    <x v="78"/>
    <x v="78"/>
    <m/>
    <m/>
    <n v="20432"/>
    <s v="Ullensaker Issportklubb"/>
    <m/>
    <m/>
    <x v="0"/>
    <x v="0"/>
    <m/>
    <m/>
    <m/>
    <m/>
    <n v="0"/>
    <s v="Ingen avgiftsbehandling"/>
    <n v="1949"/>
    <n v="5000"/>
    <s v="NOK"/>
    <n v="5000"/>
    <m/>
    <s v="-567539.53"/>
  </r>
  <r>
    <n v="664"/>
    <n v="2025"/>
    <n v="1943"/>
    <d v="2025-04-10T00:00:00"/>
    <m/>
    <x v="78"/>
    <x v="78"/>
    <m/>
    <m/>
    <n v="20429"/>
    <s v="Oslo Aktivitetssenter AS"/>
    <m/>
    <m/>
    <x v="0"/>
    <x v="0"/>
    <m/>
    <m/>
    <m/>
    <m/>
    <n v="0"/>
    <s v="Ingen avgiftsbehandling"/>
    <n v="1943"/>
    <n v="11830"/>
    <s v="NOK"/>
    <n v="11830"/>
    <m/>
    <s v="-555709.53"/>
  </r>
  <r>
    <n v="799"/>
    <n v="2025"/>
    <s v="Utlegg Nanna"/>
    <d v="2025-04-10T00:00:00"/>
    <m/>
    <x v="78"/>
    <x v="78"/>
    <m/>
    <m/>
    <n v="20299"/>
    <s v="Nanna Bente Langdal"/>
    <m/>
    <m/>
    <x v="0"/>
    <x v="0"/>
    <m/>
    <m/>
    <m/>
    <m/>
    <n v="0"/>
    <s v="Ingen avgiftsbehandling"/>
    <s v="Utlegg Nanna"/>
    <n v="1185"/>
    <s v="NOK"/>
    <n v="1185"/>
    <m/>
    <s v="-554524.53"/>
  </r>
  <r>
    <n v="799"/>
    <n v="2025"/>
    <s v="Utlegg Nanna"/>
    <d v="2025-04-10T00:00:00"/>
    <m/>
    <x v="78"/>
    <x v="78"/>
    <m/>
    <m/>
    <n v="20299"/>
    <s v="Nanna Bente Langdal"/>
    <m/>
    <m/>
    <x v="0"/>
    <x v="0"/>
    <m/>
    <m/>
    <m/>
    <m/>
    <n v="0"/>
    <s v="Ingen avgiftsbehandling"/>
    <s v="Utlegg Nanna"/>
    <n v="220"/>
    <s v="NOK"/>
    <n v="220"/>
    <m/>
    <s v="-554304.53"/>
  </r>
  <r>
    <n v="500482"/>
    <n v="2025"/>
    <s v="Direkte betaling med ekstern ID TR461344186 er gjennomført og bokført."/>
    <d v="2025-04-11T00:00:00"/>
    <m/>
    <x v="78"/>
    <x v="78"/>
    <m/>
    <m/>
    <n v="20423"/>
    <s v="Vøyenenga Rør AS"/>
    <m/>
    <m/>
    <x v="1"/>
    <x v="1"/>
    <m/>
    <m/>
    <m/>
    <m/>
    <n v="0"/>
    <s v="Ingen avgiftsbehandling"/>
    <s v="Betaling: Faktura nummer 17419 fra Vøyenenga Rør AS. Fakturanr. 17419."/>
    <n v="5073"/>
    <s v="NOK"/>
    <n v="5073"/>
    <n v="17419"/>
    <s v="-549231.53"/>
  </r>
  <r>
    <n v="500483"/>
    <n v="2025"/>
    <s v="Direkte betaling med ekstern ID TR461347935 er gjennomført og bokført."/>
    <d v="2025-04-11T00:00:00"/>
    <m/>
    <x v="78"/>
    <x v="78"/>
    <m/>
    <m/>
    <n v="20328"/>
    <s v="Lars Teigland Støre"/>
    <m/>
    <m/>
    <x v="6"/>
    <x v="6"/>
    <m/>
    <m/>
    <m/>
    <m/>
    <n v="0"/>
    <s v="Ingen avgiftsbehandling"/>
    <s v="Betaling: SKI: Refusjon utlegg Lars T. Støre sesong 2024/2025. Fakturanr. renn utlegg."/>
    <n v="4070"/>
    <s v="NOK"/>
    <n v="4070"/>
    <s v="renn utlegg"/>
    <s v="-545161.53"/>
  </r>
  <r>
    <n v="500484"/>
    <n v="2025"/>
    <s v="Direkte betaling med ekstern ID TR461347930 er gjennomført og bokført."/>
    <d v="2025-04-11T00:00:00"/>
    <m/>
    <x v="78"/>
    <x v="78"/>
    <m/>
    <m/>
    <n v="20275"/>
    <s v="Axel Hauge"/>
    <m/>
    <m/>
    <x v="4"/>
    <x v="4"/>
    <m/>
    <m/>
    <m/>
    <m/>
    <n v="0"/>
    <s v="Ingen avgiftsbehandling"/>
    <s v="Betaling: HS, luer"/>
    <n v="22008"/>
    <s v="NOK"/>
    <n v="22008"/>
    <m/>
    <s v="-523153.53"/>
  </r>
  <r>
    <n v="500485"/>
    <n v="2025"/>
    <s v="Direkte betaling med ekstern ID TR459593588 er gjennomført og bokført."/>
    <d v="2025-04-11T00:00:00"/>
    <m/>
    <x v="78"/>
    <x v="78"/>
    <m/>
    <m/>
    <n v="20137"/>
    <s v="Baker Tilly Grimsrud &amp; Co."/>
    <m/>
    <m/>
    <x v="4"/>
    <x v="4"/>
    <m/>
    <m/>
    <m/>
    <m/>
    <n v="0"/>
    <s v="Ingen avgiftsbehandling"/>
    <s v="Betaling: Faktura nummer 14313 fra Baker Tilly Grimsrud &amp; Co.Fakturanr. 14313."/>
    <n v="38238"/>
    <s v="NOK"/>
    <n v="38238"/>
    <n v="14313"/>
    <s v="-484915.53"/>
  </r>
  <r>
    <n v="500486"/>
    <n v="2025"/>
    <s v="Direkte betaling med ekstern ID TR459593599 er gjennomført og bokført."/>
    <d v="2025-04-11T00:00:00"/>
    <m/>
    <x v="78"/>
    <x v="78"/>
    <m/>
    <m/>
    <n v="20399"/>
    <s v="Norges Fotballforbund"/>
    <m/>
    <m/>
    <x v="1"/>
    <x v="1"/>
    <m/>
    <m/>
    <m/>
    <m/>
    <n v="0"/>
    <s v="Ingen avgiftsbehandling"/>
    <s v="Betaling: Faktura nummer 028140 fra Norges Fotballforbund. Fakturanr. 028140."/>
    <n v="76705"/>
    <s v="NOK"/>
    <n v="76705"/>
    <n v="28140"/>
    <s v="-408210.53"/>
  </r>
  <r>
    <n v="560"/>
    <n v="2025"/>
    <s v=": Drikke Jutulkara"/>
    <d v="2025-04-11T00:00:00"/>
    <d v="2025-04-11T00:00:00"/>
    <x v="78"/>
    <x v="78"/>
    <m/>
    <m/>
    <n v="20439"/>
    <s v="Lasse Knudsen"/>
    <m/>
    <m/>
    <x v="7"/>
    <x v="7"/>
    <m/>
    <m/>
    <m/>
    <m/>
    <n v="0"/>
    <s v="Ingen avgiftsbehandling"/>
    <s v=": Drikke Jutulkara"/>
    <n v="-302.52999999999997"/>
    <s v="NOK"/>
    <n v="-302.52999999999997"/>
    <s v="Utlegg drikke"/>
    <s v="-408513.06"/>
  </r>
  <r>
    <n v="559"/>
    <n v="2025"/>
    <s v="Faktura nummer 2407838 fra Tripletex AS"/>
    <d v="2025-04-11T00:00:00"/>
    <d v="2025-04-26T00:00:00"/>
    <x v="78"/>
    <x v="78"/>
    <m/>
    <m/>
    <n v="20097"/>
    <s v="Tripletex AS"/>
    <m/>
    <m/>
    <x v="4"/>
    <x v="4"/>
    <m/>
    <m/>
    <m/>
    <m/>
    <n v="0"/>
    <s v="Ingen avgiftsbehandling"/>
    <s v="Faktura nummer 2407838 fra Tripletex AS"/>
    <n v="-7362.5"/>
    <s v="NOK"/>
    <n v="-7362.5"/>
    <n v="2407838"/>
    <s v="-415875.56"/>
  </r>
  <r>
    <n v="586"/>
    <n v="2025"/>
    <n v="1912"/>
    <d v="2025-04-11T00:00:00"/>
    <m/>
    <x v="78"/>
    <x v="78"/>
    <m/>
    <m/>
    <n v="20436"/>
    <s v="POKALFORUM APS"/>
    <m/>
    <m/>
    <x v="0"/>
    <x v="0"/>
    <m/>
    <m/>
    <m/>
    <m/>
    <n v="0"/>
    <s v="Ingen avgiftsbehandling"/>
    <n v="1912"/>
    <n v="3759"/>
    <s v="NOK"/>
    <n v="3759"/>
    <m/>
    <s v="-412116.56"/>
  </r>
  <r>
    <n v="500487"/>
    <n v="2025"/>
    <s v="Direkte betaling med ekstern ID TR459166372 er gjennomført og bokført."/>
    <d v="2025-04-14T00:00:00"/>
    <m/>
    <x v="78"/>
    <x v="78"/>
    <m/>
    <m/>
    <n v="20089"/>
    <s v="Advokatfirmaet Justad Johnsen"/>
    <m/>
    <m/>
    <x v="1"/>
    <x v="1"/>
    <m/>
    <m/>
    <m/>
    <m/>
    <n v="0"/>
    <s v="Ingen avgiftsbehandling"/>
    <s v="Betaling: FOTBALL: Faktura mars. Fakturanr. 222."/>
    <n v="16875"/>
    <s v="NOK"/>
    <n v="16875"/>
    <n v="222"/>
    <s v="-395241.56"/>
  </r>
  <r>
    <n v="500488"/>
    <n v="2025"/>
    <s v="Direkte betaling med ekstern ID TR459166363 er gjennomført og bokført."/>
    <d v="2025-04-14T00:00:00"/>
    <m/>
    <x v="78"/>
    <x v="78"/>
    <m/>
    <m/>
    <n v="20001"/>
    <s v="B&amp;g Regnskap AS"/>
    <m/>
    <m/>
    <x v="4"/>
    <x v="4"/>
    <m/>
    <m/>
    <m/>
    <m/>
    <n v="0"/>
    <s v="Ingen avgiftsbehandling"/>
    <s v="Betaling: Faktura nummer 103245 fra B&amp;g Regnskap AS. Fakturanr. 103245."/>
    <n v="15140.63"/>
    <s v="NOK"/>
    <n v="15140.63"/>
    <n v="103245"/>
    <s v="-380100.93"/>
  </r>
  <r>
    <n v="500489"/>
    <n v="2025"/>
    <s v="Direkte betaling med ekstern ID TR459593600 er gjennomført og bokført."/>
    <d v="2025-04-14T00:00:00"/>
    <m/>
    <x v="78"/>
    <x v="78"/>
    <m/>
    <m/>
    <n v="20060"/>
    <s v="NFF Oslo"/>
    <m/>
    <m/>
    <x v="1"/>
    <x v="1"/>
    <m/>
    <m/>
    <m/>
    <m/>
    <n v="0"/>
    <s v="Ingen avgiftsbehandling"/>
    <s v="Betaling: Faktura nummer 018546 fra NFF Oslo. Fakturanr. 018546."/>
    <n v="2650"/>
    <s v="NOK"/>
    <n v="2650"/>
    <n v="18546"/>
    <s v="-377450.93"/>
  </r>
  <r>
    <n v="558"/>
    <n v="2025"/>
    <s v="Faktura nummer 2970 fra Asker Lås og Sikkerhet AS"/>
    <d v="2025-04-14T00:00:00"/>
    <d v="2025-04-28T00:00:00"/>
    <x v="78"/>
    <x v="78"/>
    <m/>
    <m/>
    <n v="20269"/>
    <s v="Asker Lås og Sikkerhet AS"/>
    <m/>
    <m/>
    <x v="1"/>
    <x v="1"/>
    <m/>
    <m/>
    <m/>
    <m/>
    <n v="0"/>
    <s v="Ingen avgiftsbehandling"/>
    <s v="Faktura nummer 2970 fra Asker Lås og Sikkerhet AS"/>
    <n v="-4550"/>
    <s v="NOK"/>
    <n v="-4550"/>
    <n v="2970"/>
    <s v="-382000.93"/>
  </r>
  <r>
    <n v="500490"/>
    <n v="2025"/>
    <s v="Direkte betaling med ekstern ID TR459166368 er gjennomført og bokført."/>
    <d v="2025-04-15T00:00:00"/>
    <m/>
    <x v="78"/>
    <x v="78"/>
    <m/>
    <m/>
    <n v="20004"/>
    <s v="Talkmore AS"/>
    <m/>
    <m/>
    <x v="5"/>
    <x v="5"/>
    <m/>
    <m/>
    <m/>
    <m/>
    <n v="0"/>
    <s v="Ingen avgiftsbehandling"/>
    <s v="Betaling: Faktura nummer 55924268 fra Talkmore AS. Fakturanr. 55924268."/>
    <n v="739.41"/>
    <s v="NOK"/>
    <n v="739.41"/>
    <n v="55924268"/>
    <s v="-381261.52"/>
  </r>
  <r>
    <n v="500491"/>
    <n v="2025"/>
    <s v="Direkte betaling med ekstern ID TR459166364 er gjennomført og bokført."/>
    <d v="2025-04-15T00:00:00"/>
    <m/>
    <x v="78"/>
    <x v="78"/>
    <m/>
    <m/>
    <n v="20004"/>
    <s v="Talkmore AS"/>
    <m/>
    <m/>
    <x v="4"/>
    <x v="4"/>
    <m/>
    <m/>
    <m/>
    <m/>
    <n v="0"/>
    <s v="Ingen avgiftsbehandling"/>
    <s v="Betaling: HS: Faktura fra Talkmore. Fakturanr. 55947649."/>
    <n v="529.76"/>
    <s v="NOK"/>
    <n v="529.76"/>
    <n v="55947649"/>
    <s v="-380731.76"/>
  </r>
  <r>
    <n v="500492"/>
    <n v="2025"/>
    <s v="Direkte betaling med ekstern ID TR459166365 er gjennomført og bokført."/>
    <d v="2025-04-15T00:00:00"/>
    <m/>
    <x v="78"/>
    <x v="78"/>
    <m/>
    <m/>
    <n v="20208"/>
    <s v="Rubic AS"/>
    <m/>
    <m/>
    <x v="4"/>
    <x v="4"/>
    <m/>
    <m/>
    <m/>
    <m/>
    <n v="0"/>
    <s v="Ingen avgiftsbehandling"/>
    <s v="Betaling: Faktura nummer 16670 fra Rubic AS. Fakturanr. 16670."/>
    <n v="12030"/>
    <s v="NOK"/>
    <n v="12030"/>
    <n v="16670"/>
    <s v="-368701.76"/>
  </r>
  <r>
    <n v="671"/>
    <n v="2025"/>
    <n v="1996"/>
    <d v="2025-04-15T00:00:00"/>
    <m/>
    <x v="78"/>
    <x v="78"/>
    <m/>
    <m/>
    <n v="20441"/>
    <s v="Skedsmo hockey team 2015"/>
    <m/>
    <m/>
    <x v="0"/>
    <x v="0"/>
    <m/>
    <m/>
    <m/>
    <m/>
    <n v="0"/>
    <s v="Ingen avgiftsbehandling"/>
    <n v="1996"/>
    <n v="2000"/>
    <s v="NOK"/>
    <n v="2000"/>
    <m/>
    <s v="-366701.76"/>
  </r>
  <r>
    <n v="73"/>
    <n v="2025"/>
    <s v="Allerede utbetalt"/>
    <d v="2025-04-16T00:00:00"/>
    <m/>
    <x v="78"/>
    <x v="78"/>
    <m/>
    <m/>
    <n v="20116"/>
    <s v="Bjørg Stokkedal"/>
    <m/>
    <m/>
    <x v="9"/>
    <x v="9"/>
    <m/>
    <m/>
    <m/>
    <m/>
    <n v="0"/>
    <s v="Ingen avgiftsbehandling"/>
    <s v="Allerede utbetalt"/>
    <n v="599.70000000000005"/>
    <s v="NOK"/>
    <n v="599.70000000000005"/>
    <m/>
    <s v="-366102.06"/>
  </r>
  <r>
    <n v="500493"/>
    <n v="2025"/>
    <s v="Direkte betaling med ekstern ID TR459594542 er gjennomført og bokført."/>
    <d v="2025-04-16T00:00:00"/>
    <m/>
    <x v="78"/>
    <x v="78"/>
    <m/>
    <m/>
    <n v="20033"/>
    <s v="Norgesgruppen ASA"/>
    <m/>
    <m/>
    <x v="1"/>
    <x v="1"/>
    <m/>
    <m/>
    <m/>
    <m/>
    <n v="0"/>
    <s v="Ingen avgiftsbehandling"/>
    <s v="Betaling: FOTBALL: Regning 01489540. Fakturanr. 01489540."/>
    <n v="1613.96"/>
    <s v="NOK"/>
    <n v="1613.96"/>
    <n v="1489540"/>
    <s v="-364488.10"/>
  </r>
  <r>
    <n v="500494"/>
    <n v="2025"/>
    <s v="Direkte betaling med ekstern ID TR459593602 er gjennomført og bokført."/>
    <d v="2025-04-16T00:00:00"/>
    <m/>
    <x v="78"/>
    <x v="78"/>
    <m/>
    <m/>
    <n v="20033"/>
    <s v="Norgesgruppen ASA"/>
    <m/>
    <m/>
    <x v="8"/>
    <x v="8"/>
    <m/>
    <m/>
    <m/>
    <m/>
    <n v="0"/>
    <s v="Ingen avgiftsbehandling"/>
    <s v="Betaling: AKADEMIET: Regning 01492200. Fakturanr. 01492200."/>
    <n v="4393.3"/>
    <s v="NOK"/>
    <n v="4393.3"/>
    <n v="1492200"/>
    <s v="-360094.80"/>
  </r>
  <r>
    <n v="500495"/>
    <n v="2025"/>
    <s v="Direkte betaling med ekstern ID TR459593601 er gjennomført og bokført."/>
    <d v="2025-04-16T00:00:00"/>
    <m/>
    <x v="78"/>
    <x v="78"/>
    <m/>
    <m/>
    <n v="20033"/>
    <s v="Norgesgruppen ASA"/>
    <m/>
    <m/>
    <x v="3"/>
    <x v="3"/>
    <m/>
    <m/>
    <m/>
    <m/>
    <n v="0"/>
    <s v="Ingen avgiftsbehandling"/>
    <s v="Betaling: HOCKEY: Regning 01491194. Fakturanr. 01491194."/>
    <n v="6758.46"/>
    <s v="NOK"/>
    <n v="6758.46"/>
    <n v="1491194"/>
    <s v="-353336.34"/>
  </r>
  <r>
    <n v="570"/>
    <n v="2025"/>
    <s v="Fakturanummer: 571"/>
    <d v="2025-04-16T00:00:00"/>
    <d v="2025-04-14T00:00:00"/>
    <x v="78"/>
    <x v="78"/>
    <m/>
    <m/>
    <n v="20442"/>
    <s v="Bærum Sportsklubb"/>
    <m/>
    <m/>
    <x v="1"/>
    <x v="1"/>
    <m/>
    <m/>
    <m/>
    <m/>
    <n v="0"/>
    <s v="Ingen avgiftsbehandling"/>
    <s v="Fakturanummer: 571"/>
    <n v="-35000"/>
    <s v="NOK"/>
    <n v="-35000"/>
    <n v="571"/>
    <s v="-388336.34"/>
  </r>
  <r>
    <n v="586"/>
    <n v="2025"/>
    <n v="1912"/>
    <d v="2025-04-16T00:00:00"/>
    <m/>
    <x v="78"/>
    <x v="78"/>
    <m/>
    <m/>
    <n v="20422"/>
    <s v="Torshov Sport AS"/>
    <m/>
    <m/>
    <x v="0"/>
    <x v="0"/>
    <m/>
    <m/>
    <m/>
    <m/>
    <n v="0"/>
    <s v="Ingen avgiftsbehandling"/>
    <n v="1912"/>
    <n v="5850"/>
    <s v="NOK"/>
    <n v="5850"/>
    <m/>
    <s v="-382486.34"/>
  </r>
  <r>
    <n v="500496"/>
    <n v="2025"/>
    <s v="Direkte betaling med ekstern ID TR463380684 er gjennomført og bokført."/>
    <d v="2025-04-22T00:00:00"/>
    <m/>
    <x v="78"/>
    <x v="78"/>
    <m/>
    <m/>
    <n v="20238"/>
    <s v="Nihf Region Viken Vest"/>
    <m/>
    <m/>
    <x v="5"/>
    <x v="5"/>
    <m/>
    <m/>
    <m/>
    <m/>
    <n v="0"/>
    <s v="Ingen avgiftsbehandling"/>
    <s v="Betaling: HOCKEY: Faktura nummer 736 fra NIHF Region Viken Vest. Fakturanr. 736."/>
    <n v="2000"/>
    <s v="NOK"/>
    <n v="2000"/>
    <n v="736"/>
    <s v="-380486.34"/>
  </r>
  <r>
    <n v="500497"/>
    <n v="2025"/>
    <s v="Direkte betaling med ekstern ID TR463380682 er gjennomført og bokført."/>
    <d v="2025-04-22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385 fra AS Bærum Ishall. Fakturanr. 6385."/>
    <n v="3000"/>
    <s v="NOK"/>
    <n v="3000"/>
    <n v="6385"/>
    <s v="-377486.34"/>
  </r>
  <r>
    <n v="500498"/>
    <n v="2025"/>
    <s v="Direkte betaling med ekstern ID TR459166373 er gjennomført og bokført."/>
    <d v="2025-04-22T00:00:00"/>
    <m/>
    <x v="78"/>
    <x v="78"/>
    <m/>
    <m/>
    <n v="20094"/>
    <s v="Bærum Kommune"/>
    <m/>
    <m/>
    <x v="1"/>
    <x v="1"/>
    <m/>
    <m/>
    <m/>
    <m/>
    <n v="0"/>
    <s v="Ingen avgiftsbehandling"/>
    <s v="Betaling: Faktura nummer 70524309 fra Bærum Kommune. Fakturanr. 70524309."/>
    <n v="300"/>
    <s v="NOK"/>
    <n v="300"/>
    <n v="70524309"/>
    <s v="-377186.34"/>
  </r>
  <r>
    <n v="500499"/>
    <n v="2025"/>
    <s v="Direkte betaling med ekstern ID TR459166374 er gjennomført og bokført."/>
    <d v="2025-04-22T00:00:00"/>
    <m/>
    <x v="78"/>
    <x v="78"/>
    <m/>
    <m/>
    <n v="20094"/>
    <s v="Bærum Kommune"/>
    <m/>
    <m/>
    <x v="0"/>
    <x v="0"/>
    <m/>
    <m/>
    <m/>
    <m/>
    <n v="0"/>
    <s v="Ingen avgiftsbehandling"/>
    <s v="Betaling: Faktura nummer 70524261 fra Bærum Kommune. Faktura nummer 70524261 fra Bærum Kommune. Fakturanr. 70524261."/>
    <n v="25334.400000000001"/>
    <s v="NOK"/>
    <n v="25334.400000000001"/>
    <n v="70524261"/>
    <s v="-351851.94"/>
  </r>
  <r>
    <n v="500500"/>
    <n v="2025"/>
    <s v="Direkte betaling med ekstern ID TR459166369 er gjennomført og bokført."/>
    <d v="2025-04-22T00:00:00"/>
    <m/>
    <x v="78"/>
    <x v="78"/>
    <m/>
    <m/>
    <n v="20083"/>
    <s v="Fygi AS"/>
    <m/>
    <m/>
    <x v="5"/>
    <x v="5"/>
    <m/>
    <m/>
    <m/>
    <m/>
    <n v="0"/>
    <s v="Ingen avgiftsbehandling"/>
    <s v="Betaling: Faktura nummer 10247 fra Fygi AS. Fakturanr. 10247."/>
    <n v="248.75"/>
    <s v="NOK"/>
    <n v="248.75"/>
    <n v="10247"/>
    <s v="-351603.19"/>
  </r>
  <r>
    <n v="500501"/>
    <n v="2025"/>
    <s v="Direkte betaling med ekstern ID TR459166366 er gjennomført og bokført."/>
    <d v="2025-04-22T00:00:00"/>
    <m/>
    <x v="78"/>
    <x v="78"/>
    <m/>
    <m/>
    <n v="20094"/>
    <s v="Bærum Kommune"/>
    <m/>
    <m/>
    <x v="4"/>
    <x v="4"/>
    <m/>
    <m/>
    <m/>
    <m/>
    <n v="0"/>
    <s v="Ingen avgiftsbehandling"/>
    <s v="Betaling: Faktura nummer 70509242 fra Bærum Kommune. Fakturanr. 70509242."/>
    <n v="50"/>
    <s v="NOK"/>
    <n v="50"/>
    <n v="70509242"/>
    <s v="-351553.19"/>
  </r>
  <r>
    <n v="500502"/>
    <n v="2025"/>
    <s v="Direkte betaling med ekstern ID TR459593590 er gjennomført og bokført."/>
    <d v="2025-04-22T00:00:00"/>
    <m/>
    <x v="78"/>
    <x v="78"/>
    <m/>
    <m/>
    <n v="20012"/>
    <s v="DNB Livsforsikring AS"/>
    <m/>
    <m/>
    <x v="4"/>
    <x v="4"/>
    <m/>
    <m/>
    <m/>
    <m/>
    <n v="0"/>
    <s v="Ingen avgiftsbehandling"/>
    <s v="Betaling: Faktura nummer F0004218528 fra DNB Livsforsikring AS. Fakturanr. F0004218528."/>
    <n v="8825.66"/>
    <s v="NOK"/>
    <n v="8825.66"/>
    <s v="F0004218528"/>
    <s v="-342727.53"/>
  </r>
  <r>
    <n v="500503"/>
    <n v="2025"/>
    <s v="Direkte betaling med ekstern ID TR459593589 er gjennomført og bokført."/>
    <d v="2025-04-22T00:00:00"/>
    <m/>
    <x v="78"/>
    <x v="78"/>
    <m/>
    <m/>
    <n v="20029"/>
    <s v="Viken Fiber AS"/>
    <m/>
    <m/>
    <x v="4"/>
    <x v="4"/>
    <m/>
    <m/>
    <m/>
    <m/>
    <n v="0"/>
    <s v="Ingen avgiftsbehandling"/>
    <s v="Betaling: HS, nett. Fakturanr. 24024823."/>
    <n v="1079"/>
    <s v="NOK"/>
    <n v="1079"/>
    <n v="24024823"/>
    <s v="-341648.53"/>
  </r>
  <r>
    <n v="500504"/>
    <n v="2025"/>
    <s v="Direkte betaling med ekstern ID TR463380687 er gjennomført og bokført."/>
    <d v="2025-04-22T00:00:00"/>
    <m/>
    <x v="78"/>
    <x v="78"/>
    <m/>
    <m/>
    <n v="20442"/>
    <s v="Bærum Sportsklubb"/>
    <m/>
    <m/>
    <x v="1"/>
    <x v="1"/>
    <m/>
    <m/>
    <m/>
    <m/>
    <n v="0"/>
    <s v="Ingen avgiftsbehandling"/>
    <s v="Betaling: Fakturanummer: 571. Fakturanr. 571."/>
    <n v="35000"/>
    <s v="NOK"/>
    <n v="35000"/>
    <n v="571"/>
    <s v="-306648.53"/>
  </r>
  <r>
    <n v="683"/>
    <n v="2025"/>
    <s v="Hockey: Dommerregninger"/>
    <d v="2025-04-22T00:00:00"/>
    <d v="2025-04-22T00:00:00"/>
    <x v="78"/>
    <x v="78"/>
    <m/>
    <m/>
    <n v="20357"/>
    <s v="Adene Othilie Bylund"/>
    <m/>
    <m/>
    <x v="5"/>
    <x v="5"/>
    <m/>
    <m/>
    <m/>
    <m/>
    <n v="0"/>
    <s v="Ingen avgiftsbehandling"/>
    <s v="Hockey: Dommerregninger"/>
    <n v="-436"/>
    <s v="NOK"/>
    <n v="-436"/>
    <s v="67edaf368c0339389e0682f3"/>
    <s v="-307084.53"/>
  </r>
  <r>
    <n v="685"/>
    <n v="2025"/>
    <s v="Hockey: Dommerregninger"/>
    <d v="2025-04-22T00:00:00"/>
    <d v="2025-04-22T00:00:00"/>
    <x v="78"/>
    <x v="78"/>
    <m/>
    <m/>
    <n v="20389"/>
    <s v="Dmitrij magnussen"/>
    <m/>
    <m/>
    <x v="5"/>
    <x v="5"/>
    <m/>
    <m/>
    <m/>
    <m/>
    <n v="0"/>
    <s v="Ingen avgiftsbehandling"/>
    <s v="Hockey: Dommerregninger"/>
    <n v="-428"/>
    <s v="NOK"/>
    <n v="-428"/>
    <s v="67fabe96964911bfaac182e0"/>
    <s v="-307512.53"/>
  </r>
  <r>
    <n v="686"/>
    <n v="2025"/>
    <s v="Hockey: Dommerregninger"/>
    <d v="2025-04-22T00:00:00"/>
    <d v="2025-04-22T00:00:00"/>
    <x v="78"/>
    <x v="78"/>
    <m/>
    <m/>
    <n v="20321"/>
    <s v="Joachim Aagaard"/>
    <m/>
    <m/>
    <x v="5"/>
    <x v="5"/>
    <m/>
    <m/>
    <m/>
    <m/>
    <n v="0"/>
    <s v="Ingen avgiftsbehandling"/>
    <s v="Hockey: Dommerregninger"/>
    <n v="-895.3"/>
    <s v="NOK"/>
    <n v="-895.3"/>
    <s v="67ef6c858c0339389e0683b5"/>
    <s v="-308407.83"/>
  </r>
  <r>
    <n v="702"/>
    <n v="2025"/>
    <s v="G2015, 4999: Klubbdommerregning fra Julie"/>
    <d v="2025-04-22T00:00:00"/>
    <d v="2025-04-29T00:00:00"/>
    <x v="78"/>
    <x v="78"/>
    <m/>
    <m/>
    <n v="20030"/>
    <s v="Julie Wee"/>
    <m/>
    <m/>
    <x v="1"/>
    <x v="1"/>
    <m/>
    <m/>
    <m/>
    <m/>
    <n v="0"/>
    <s v="Ingen avgiftsbehandling"/>
    <s v="G2015, 4999: Klubbdommerregning fra Julie"/>
    <n v="-200"/>
    <s v="NOK"/>
    <n v="-200"/>
    <s v="XDJ15ZLIRWH5PG"/>
    <s v="-308607.83"/>
  </r>
  <r>
    <n v="581"/>
    <n v="2025"/>
    <n v="1880"/>
    <d v="2025-04-22T00:00:00"/>
    <m/>
    <x v="78"/>
    <x v="78"/>
    <m/>
    <m/>
    <n v="20408"/>
    <s v="Ping Services AS"/>
    <m/>
    <m/>
    <x v="0"/>
    <x v="0"/>
    <m/>
    <m/>
    <m/>
    <m/>
    <n v="0"/>
    <s v="Ingen avgiftsbehandling"/>
    <n v="1880"/>
    <n v="21622"/>
    <s v="NOK"/>
    <n v="21622"/>
    <m/>
    <s v="-286985.83"/>
  </r>
  <r>
    <n v="781"/>
    <n v="2025"/>
    <s v="kara.pdf"/>
    <d v="2025-04-22T00:00:00"/>
    <m/>
    <x v="78"/>
    <x v="78"/>
    <m/>
    <m/>
    <n v="20439"/>
    <s v="Lasse Knudsen"/>
    <m/>
    <m/>
    <x v="7"/>
    <x v="7"/>
    <m/>
    <m/>
    <m/>
    <m/>
    <n v="0"/>
    <s v="Ingen avgiftsbehandling"/>
    <s v="kara.pdf"/>
    <n v="302.52999999999997"/>
    <s v="NOK"/>
    <n v="302.52999999999997"/>
    <m/>
    <s v="-286683.30"/>
  </r>
  <r>
    <n v="691"/>
    <n v="2025"/>
    <s v="Fwd: Videresend: Faktura 13563 fra Ringerike Ishockeyklubb"/>
    <d v="2025-04-23T00:00:00"/>
    <d v="2025-05-07T00:00:00"/>
    <x v="78"/>
    <x v="78"/>
    <m/>
    <m/>
    <n v="20444"/>
    <s v="Ringerike Ishockeyklubb"/>
    <m/>
    <m/>
    <x v="5"/>
    <x v="5"/>
    <m/>
    <m/>
    <m/>
    <m/>
    <n v="0"/>
    <s v="Ingen avgiftsbehandling"/>
    <s v="Fwd: Videresend: Faktura 13563 fra Ringerike Ishockeyklubb"/>
    <n v="-4500"/>
    <s v="NOK"/>
    <n v="-4500"/>
    <n v="13563"/>
    <s v="-291183.30"/>
  </r>
  <r>
    <n v="696"/>
    <n v="2025"/>
    <s v="FOTBALL x4"/>
    <d v="2025-04-23T00:00:00"/>
    <d v="2025-04-23T00:00:00"/>
    <x v="78"/>
    <x v="78"/>
    <m/>
    <m/>
    <n v="20139"/>
    <s v="Fehd El Hour"/>
    <m/>
    <m/>
    <x v="1"/>
    <x v="1"/>
    <m/>
    <m/>
    <m/>
    <m/>
    <n v="0"/>
    <s v="Ingen avgiftsbehandling"/>
    <s v="FOTBALL x4"/>
    <n v="-906.74"/>
    <s v="NOK"/>
    <n v="-906.74"/>
    <n v="3117201001"/>
    <s v="-292090.04"/>
  </r>
  <r>
    <n v="699"/>
    <n v="2025"/>
    <s v="J2017, 4999: Klubbdommerregning fra David"/>
    <d v="2025-04-23T00:00:00"/>
    <d v="2025-04-30T00:00:00"/>
    <x v="78"/>
    <x v="78"/>
    <m/>
    <m/>
    <n v="20446"/>
    <s v="David Jonassen"/>
    <m/>
    <m/>
    <x v="1"/>
    <x v="1"/>
    <m/>
    <m/>
    <m/>
    <m/>
    <n v="0"/>
    <s v="Ingen avgiftsbehandling"/>
    <s v="J2017, 4999: Klubbdommerregning fra David"/>
    <n v="-150"/>
    <s v="NOK"/>
    <n v="-150"/>
    <s v="PXSLZ7M2W8SWQ0"/>
    <s v="-292240.04"/>
  </r>
  <r>
    <n v="823"/>
    <n v="2025"/>
    <m/>
    <d v="2025-04-23T00:00:00"/>
    <m/>
    <x v="78"/>
    <x v="78"/>
    <m/>
    <m/>
    <n v="20041"/>
    <s v="Thea Hasle"/>
    <m/>
    <m/>
    <x v="0"/>
    <x v="0"/>
    <m/>
    <m/>
    <m/>
    <m/>
    <n v="0"/>
    <s v="Ingen avgiftsbehandling"/>
    <m/>
    <n v="4190"/>
    <s v="NOK"/>
    <n v="4190"/>
    <m/>
    <s v="-288050.04"/>
  </r>
  <r>
    <n v="824"/>
    <n v="2025"/>
    <s v="Reversering av bilag 823-2025."/>
    <d v="2025-04-23T00:00:00"/>
    <m/>
    <x v="78"/>
    <x v="78"/>
    <m/>
    <m/>
    <n v="20041"/>
    <s v="Thea Hasle"/>
    <m/>
    <m/>
    <x v="0"/>
    <x v="0"/>
    <m/>
    <m/>
    <m/>
    <m/>
    <n v="0"/>
    <s v="Ingen avgiftsbehandling"/>
    <s v="Reversering av bilag 823-2025."/>
    <n v="-4190"/>
    <s v="NOK"/>
    <n v="-4190"/>
    <m/>
    <s v="-292240.04"/>
  </r>
  <r>
    <n v="825"/>
    <n v="2025"/>
    <n v="1885"/>
    <d v="2025-04-23T00:00:00"/>
    <m/>
    <x v="78"/>
    <x v="78"/>
    <m/>
    <m/>
    <n v="20041"/>
    <s v="Thea Hasle"/>
    <m/>
    <m/>
    <x v="0"/>
    <x v="0"/>
    <m/>
    <m/>
    <m/>
    <m/>
    <n v="0"/>
    <s v="Ingen avgiftsbehandling"/>
    <n v="1885"/>
    <n v="4190"/>
    <s v="NOK"/>
    <n v="4190"/>
    <m/>
    <s v="-288050.04"/>
  </r>
  <r>
    <n v="500505"/>
    <n v="2025"/>
    <s v="Direkte betaling med ekstern ID TR461347931 er gjennomført og bokført."/>
    <d v="2025-04-24T00:00:00"/>
    <m/>
    <x v="78"/>
    <x v="78"/>
    <m/>
    <m/>
    <n v="20060"/>
    <s v="NFF Oslo"/>
    <m/>
    <m/>
    <x v="1"/>
    <x v="1"/>
    <m/>
    <m/>
    <m/>
    <m/>
    <n v="0"/>
    <s v="Ingen avgiftsbehandling"/>
    <s v="Betaling: Faktura nummer 018725 fra NFF Oslo. Fakturanr. 018725."/>
    <n v="4000"/>
    <s v="NOK"/>
    <n v="4000"/>
    <n v="18725"/>
    <s v="-284050.04"/>
  </r>
  <r>
    <n v="500506"/>
    <n v="2025"/>
    <s v="Direkte betaling med ekstern ID TR463380686 er gjennomført og bokført."/>
    <d v="2025-04-24T00:00:00"/>
    <m/>
    <x v="78"/>
    <x v="78"/>
    <m/>
    <m/>
    <n v="20369"/>
    <s v="Jonas Moe"/>
    <m/>
    <m/>
    <x v="5"/>
    <x v="5"/>
    <m/>
    <m/>
    <m/>
    <m/>
    <n v="0"/>
    <s v="Ingen avgiftsbehandling"/>
    <s v="Betaling: Grasrottrener 1  hockey"/>
    <n v="2500"/>
    <s v="NOK"/>
    <n v="2500"/>
    <m/>
    <s v="-281550.04"/>
  </r>
  <r>
    <n v="500507"/>
    <n v="2025"/>
    <s v="Direkte betaling med ekstern ID TR463380685 er gjennomført og bokført."/>
    <d v="2025-04-24T00:00:00"/>
    <m/>
    <x v="78"/>
    <x v="78"/>
    <m/>
    <m/>
    <n v="20238"/>
    <s v="Nihf Region Viken Vest"/>
    <m/>
    <m/>
    <x v="5"/>
    <x v="5"/>
    <m/>
    <m/>
    <m/>
    <m/>
    <n v="0"/>
    <s v="Ingen avgiftsbehandling"/>
    <s v="Betaling: HOCKEY?: Faktura nummer 758 fra NIHF Region Viken Vest. Fakturanr. 758."/>
    <n v="2500"/>
    <s v="NOK"/>
    <n v="2500"/>
    <n v="758"/>
    <s v="-279050.04"/>
  </r>
  <r>
    <n v="500508"/>
    <n v="2025"/>
    <s v="Direkte betaling med ekstern ID TR463380683 er gjennomført og bokført."/>
    <d v="2025-04-24T00:00:00"/>
    <m/>
    <x v="78"/>
    <x v="78"/>
    <m/>
    <m/>
    <n v="20238"/>
    <s v="Nihf Region Viken Vest"/>
    <m/>
    <m/>
    <x v="5"/>
    <x v="5"/>
    <m/>
    <m/>
    <m/>
    <m/>
    <n v="0"/>
    <s v="Ingen avgiftsbehandling"/>
    <s v="Betaling: HOCKEY: Faktura nummer 748 fra NIHF Region Viken Vest. Fakturanr. 748."/>
    <n v="5250"/>
    <s v="NOK"/>
    <n v="5250"/>
    <n v="748"/>
    <s v="-273800.04"/>
  </r>
  <r>
    <n v="500509"/>
    <n v="2025"/>
    <s v="Direkte betaling med ekstern ID TR463380681 er gjennomført og bokført."/>
    <d v="2025-04-24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394 fra AS Bærum Ishall. Fakturanr. 6394."/>
    <n v="48301.25"/>
    <s v="NOK"/>
    <n v="48301.25"/>
    <n v="6394"/>
    <s v="-225498.79"/>
  </r>
  <r>
    <n v="690"/>
    <n v="2025"/>
    <s v="Refusjon HS, utstyr data"/>
    <d v="2025-04-24T00:00:00"/>
    <d v="2025-04-24T00:00:00"/>
    <x v="78"/>
    <x v="78"/>
    <m/>
    <m/>
    <n v="20013"/>
    <s v="Ann-Sofi M Jaska Kulvik"/>
    <m/>
    <m/>
    <x v="4"/>
    <x v="4"/>
    <m/>
    <m/>
    <m/>
    <m/>
    <n v="0"/>
    <s v="Ingen avgiftsbehandling"/>
    <s v="Refusjon HS, utstyr data"/>
    <n v="-479"/>
    <s v="NOK"/>
    <n v="-479"/>
    <n v="2285315421"/>
    <s v="-225977.79"/>
  </r>
  <r>
    <n v="703"/>
    <n v="2025"/>
    <s v="FOTBALL: Klubbdommerregning fra Julie"/>
    <d v="2025-04-24T00:00:00"/>
    <d v="2025-05-01T00:00:00"/>
    <x v="78"/>
    <x v="78"/>
    <m/>
    <m/>
    <n v="20030"/>
    <s v="Julie Wee"/>
    <m/>
    <m/>
    <x v="1"/>
    <x v="1"/>
    <m/>
    <m/>
    <m/>
    <m/>
    <n v="0"/>
    <s v="Ingen avgiftsbehandling"/>
    <s v="FOTBALL: Klubbdommerregning fra Julie"/>
    <n v="-200"/>
    <s v="NOK"/>
    <n v="-200"/>
    <s v="XTIPBZ9XYQ1027"/>
    <s v="-226177.79"/>
  </r>
  <r>
    <n v="704"/>
    <n v="2025"/>
    <s v="FOTBALL: Klubbdommerregning fra Julie"/>
    <d v="2025-04-24T00:00:00"/>
    <d v="2025-05-01T00:00:00"/>
    <x v="78"/>
    <x v="78"/>
    <m/>
    <m/>
    <n v="20030"/>
    <s v="Julie Wee"/>
    <m/>
    <m/>
    <x v="1"/>
    <x v="1"/>
    <m/>
    <m/>
    <m/>
    <m/>
    <n v="0"/>
    <s v="Ingen avgiftsbehandling"/>
    <s v="FOTBALL: Klubbdommerregning fra Julie"/>
    <n v="-300"/>
    <s v="NOK"/>
    <n v="-300"/>
    <s v="KES6EELUJGHN94"/>
    <s v="-226477.79"/>
  </r>
  <r>
    <n v="705"/>
    <n v="2025"/>
    <s v="G2017, 4999: Klubbdommerregning fra David"/>
    <d v="2025-04-24T00:00:00"/>
    <d v="2025-05-01T00:00:00"/>
    <x v="78"/>
    <x v="78"/>
    <m/>
    <m/>
    <n v="20446"/>
    <s v="David Jonassen"/>
    <m/>
    <m/>
    <x v="1"/>
    <x v="1"/>
    <m/>
    <m/>
    <m/>
    <m/>
    <n v="0"/>
    <s v="Ingen avgiftsbehandling"/>
    <s v="G2017, 4999: Klubbdommerregning fra David"/>
    <n v="-150"/>
    <s v="NOK"/>
    <n v="-150"/>
    <s v="HNGQPC5FZTV9YA"/>
    <s v="-226627.79"/>
  </r>
  <r>
    <n v="708"/>
    <n v="2025"/>
    <s v="Refusjon dobbelt betalt 310.-"/>
    <d v="2025-04-24T00:00:00"/>
    <d v="2025-04-24T00:00:00"/>
    <x v="78"/>
    <x v="78"/>
    <m/>
    <m/>
    <n v="20447"/>
    <s v="Toril Woxman"/>
    <m/>
    <m/>
    <x v="4"/>
    <x v="4"/>
    <m/>
    <m/>
    <m/>
    <m/>
    <n v="0"/>
    <s v="Ingen avgiftsbehandling"/>
    <s v="Refusjon dobbelt betalt 310.-"/>
    <n v="-310"/>
    <s v="NOK"/>
    <n v="-310"/>
    <m/>
    <s v="-226937.79"/>
  </r>
  <r>
    <n v="500510"/>
    <n v="2025"/>
    <s v="Direkte betaling med ekstern ID TR459166367 er gjennomført og bokført."/>
    <d v="2025-04-25T00:00:00"/>
    <m/>
    <x v="78"/>
    <x v="78"/>
    <m/>
    <m/>
    <n v="20011"/>
    <s v="Telenor Norge AS"/>
    <m/>
    <m/>
    <x v="4"/>
    <x v="4"/>
    <m/>
    <m/>
    <m/>
    <m/>
    <n v="0"/>
    <s v="Ingen avgiftsbehandling"/>
    <s v="Betaling: Faktura nummer 5510006664129 fra Telenor Norge AS. Fakturanr. 5510006664129."/>
    <n v="195"/>
    <s v="NOK"/>
    <n v="195"/>
    <n v="5510006664129"/>
    <s v="-226742.79"/>
  </r>
  <r>
    <n v="706"/>
    <n v="2025"/>
    <s v="Faktura nummer 11365001754 fra Sport Holding Retail AS - avd Bekkestua"/>
    <d v="2025-04-25T00:00:00"/>
    <d v="2025-05-25T00:00:00"/>
    <x v="78"/>
    <x v="78"/>
    <m/>
    <m/>
    <n v="20059"/>
    <s v="Sport Holding Retail AS - avd Bekkestua"/>
    <m/>
    <m/>
    <x v="1"/>
    <x v="1"/>
    <m/>
    <m/>
    <m/>
    <m/>
    <n v="0"/>
    <s v="Ingen avgiftsbehandling"/>
    <s v="Faktura nummer 11365001754 fra Sport Holding Retail AS - avd Bekkestua"/>
    <n v="-2729"/>
    <s v="NOK"/>
    <n v="-2729"/>
    <n v="11365001754"/>
    <s v="-229471.79"/>
  </r>
  <r>
    <n v="701"/>
    <n v="2025"/>
    <s v="Faktura nummer 11293 fra Jar Isforum AS"/>
    <d v="2025-04-25T00:00:00"/>
    <d v="2025-05-09T00:00:00"/>
    <x v="78"/>
    <x v="78"/>
    <m/>
    <m/>
    <n v="20268"/>
    <s v="Jar Isforum AS"/>
    <m/>
    <m/>
    <x v="5"/>
    <x v="5"/>
    <m/>
    <m/>
    <m/>
    <m/>
    <n v="0"/>
    <s v="Ingen avgiftsbehandling"/>
    <s v="Faktura nummer 11293 fra Jar Isforum AS"/>
    <n v="-5667"/>
    <s v="NOK"/>
    <n v="-5667"/>
    <n v="11293"/>
    <s v="-235138.79"/>
  </r>
  <r>
    <n v="898"/>
    <n v="2025"/>
    <n v="1862"/>
    <d v="2025-04-25T00:00:00"/>
    <m/>
    <x v="78"/>
    <x v="78"/>
    <m/>
    <m/>
    <n v="20446"/>
    <s v="David Jonassen"/>
    <m/>
    <m/>
    <x v="0"/>
    <x v="0"/>
    <m/>
    <m/>
    <m/>
    <m/>
    <n v="0"/>
    <s v="Ingen avgiftsbehandling"/>
    <n v="1862"/>
    <n v="150"/>
    <s v="NOK"/>
    <n v="150"/>
    <m/>
    <s v="-234988.79"/>
  </r>
  <r>
    <n v="910"/>
    <n v="2025"/>
    <n v="1899"/>
    <d v="2025-04-25T00:00:00"/>
    <m/>
    <x v="78"/>
    <x v="78"/>
    <m/>
    <m/>
    <n v="20030"/>
    <s v="Julie Wee"/>
    <m/>
    <m/>
    <x v="0"/>
    <x v="0"/>
    <m/>
    <m/>
    <m/>
    <m/>
    <n v="0"/>
    <s v="Ingen avgiftsbehandling"/>
    <n v="1899"/>
    <n v="200"/>
    <s v="NOK"/>
    <n v="200"/>
    <m/>
    <s v="-234788.79"/>
  </r>
  <r>
    <n v="917"/>
    <n v="2025"/>
    <n v="1937"/>
    <d v="2025-04-25T00:00:00"/>
    <m/>
    <x v="78"/>
    <x v="78"/>
    <m/>
    <m/>
    <n v="20088"/>
    <s v="Andreas Kristiansen Olsen"/>
    <m/>
    <m/>
    <x v="0"/>
    <x v="0"/>
    <m/>
    <m/>
    <m/>
    <m/>
    <n v="0"/>
    <s v="Ingen avgiftsbehandling"/>
    <n v="1937"/>
    <n v="248"/>
    <s v="NOK"/>
    <n v="248"/>
    <m/>
    <s v="-234540.79"/>
  </r>
  <r>
    <n v="1291"/>
    <n v="2025"/>
    <s v="Nanna"/>
    <d v="2025-04-25T00:00:00"/>
    <m/>
    <x v="78"/>
    <x v="78"/>
    <m/>
    <m/>
    <n v="20299"/>
    <s v="Nanna Bente Langdal"/>
    <m/>
    <m/>
    <x v="0"/>
    <x v="0"/>
    <m/>
    <m/>
    <m/>
    <m/>
    <n v="0"/>
    <s v="Ingen avgiftsbehandling"/>
    <s v="Nanna"/>
    <n v="700"/>
    <s v="NOK"/>
    <n v="700"/>
    <m/>
    <s v="-233840.79"/>
  </r>
  <r>
    <n v="709"/>
    <n v="2025"/>
    <s v="HOCKEY: Klubbdommerregning fra Nikolai"/>
    <d v="2025-04-26T00:00:00"/>
    <d v="2025-05-03T00:00:00"/>
    <x v="78"/>
    <x v="78"/>
    <m/>
    <m/>
    <n v="20318"/>
    <s v="Nikolai Chursin"/>
    <m/>
    <m/>
    <x v="5"/>
    <x v="5"/>
    <m/>
    <m/>
    <m/>
    <m/>
    <n v="0"/>
    <s v="Ingen avgiftsbehandling"/>
    <s v="HOCKEY: Klubbdommerregning fra Nikolai"/>
    <n v="-388"/>
    <s v="NOK"/>
    <n v="-388"/>
    <s v="1CWYB4FF3M7FFT"/>
    <s v="-234228.79"/>
  </r>
  <r>
    <n v="710"/>
    <n v="2025"/>
    <s v="HOCKEY: Klubbdommerregning fra Joachim.p.lund"/>
    <d v="2025-04-26T00:00:00"/>
    <d v="2025-05-03T00:00:00"/>
    <x v="78"/>
    <x v="78"/>
    <m/>
    <m/>
    <n v="20288"/>
    <s v="Joachim P Lund"/>
    <m/>
    <m/>
    <x v="5"/>
    <x v="5"/>
    <m/>
    <m/>
    <m/>
    <m/>
    <n v="0"/>
    <s v="Ingen avgiftsbehandling"/>
    <s v="HOCKEY: Klubbdommerregning fra Joachim.p.lund"/>
    <n v="-388"/>
    <s v="NOK"/>
    <n v="-388"/>
    <s v="54BCBVTDGREV12"/>
    <s v="-234616.79"/>
  </r>
  <r>
    <n v="711"/>
    <n v="2025"/>
    <s v="HOCKEY: Klubbdommerregning fra Fredrik Aatlo"/>
    <d v="2025-04-26T00:00:00"/>
    <d v="2025-05-03T00:00:00"/>
    <x v="78"/>
    <x v="78"/>
    <m/>
    <m/>
    <n v="20435"/>
    <s v="Fredrik Aatlo"/>
    <m/>
    <m/>
    <x v="5"/>
    <x v="5"/>
    <m/>
    <m/>
    <m/>
    <m/>
    <n v="0"/>
    <s v="Ingen avgiftsbehandling"/>
    <s v="HOCKEY: Klubbdommerregning fra Fredrik Aatlo"/>
    <n v="-388"/>
    <s v="NOK"/>
    <n v="-388"/>
    <s v="2WFKL5G7D62N65"/>
    <s v="-235004.79"/>
  </r>
  <r>
    <n v="712"/>
    <n v="2025"/>
    <s v="HOCKEY: Klubbdommerregning fra Jonathan"/>
    <d v="2025-04-26T00:00:00"/>
    <d v="2025-05-03T00:00:00"/>
    <x v="78"/>
    <x v="78"/>
    <m/>
    <m/>
    <n v="20239"/>
    <s v="Jonathan Duesund"/>
    <m/>
    <m/>
    <x v="5"/>
    <x v="5"/>
    <m/>
    <m/>
    <m/>
    <m/>
    <n v="0"/>
    <s v="Ingen avgiftsbehandling"/>
    <s v="HOCKEY: Klubbdommerregning fra Jonathan"/>
    <n v="-388"/>
    <s v="NOK"/>
    <n v="-388"/>
    <s v="T7M3K1FL6QL9EJ"/>
    <s v="-235392.79"/>
  </r>
  <r>
    <n v="713"/>
    <n v="2025"/>
    <s v="HOCKEY: Klubbdommerregning fra Olander Andreas Fossen"/>
    <d v="2025-04-26T00:00:00"/>
    <d v="2025-05-03T00:00:00"/>
    <x v="78"/>
    <x v="78"/>
    <m/>
    <m/>
    <n v="20270"/>
    <s v="Olander Andreas Fossen"/>
    <m/>
    <m/>
    <x v="5"/>
    <x v="5"/>
    <m/>
    <m/>
    <m/>
    <m/>
    <n v="0"/>
    <s v="Ingen avgiftsbehandling"/>
    <s v="HOCKEY: Klubbdommerregning fra Olander Andreas Fossen"/>
    <n v="-388"/>
    <s v="NOK"/>
    <n v="-388"/>
    <s v="SHAT3P8DCW71K8"/>
    <s v="-235780.79"/>
  </r>
  <r>
    <n v="714"/>
    <n v="2025"/>
    <s v="HOCKEY: Klubbdommerregning fra Timian Severin Fossen"/>
    <d v="2025-04-26T00:00:00"/>
    <d v="2025-05-03T00:00:00"/>
    <x v="78"/>
    <x v="78"/>
    <m/>
    <m/>
    <n v="20228"/>
    <s v="Timian Fossen"/>
    <m/>
    <m/>
    <x v="5"/>
    <x v="5"/>
    <m/>
    <m/>
    <m/>
    <m/>
    <n v="0"/>
    <s v="Ingen avgiftsbehandling"/>
    <s v="HOCKEY: Klubbdommerregning fra Timian Severin Fossen"/>
    <n v="-388"/>
    <s v="NOK"/>
    <n v="-388"/>
    <s v="QKW137EC7KL64R"/>
    <s v="-236168.79"/>
  </r>
  <r>
    <n v="715"/>
    <n v="2025"/>
    <s v="FOTBALL: Klubbdommerregning fra Julie"/>
    <d v="2025-04-27T00:00:00"/>
    <d v="2025-05-04T00:00:00"/>
    <x v="78"/>
    <x v="78"/>
    <m/>
    <m/>
    <n v="20030"/>
    <s v="Julie Wee"/>
    <m/>
    <m/>
    <x v="1"/>
    <x v="1"/>
    <m/>
    <m/>
    <m/>
    <m/>
    <n v="0"/>
    <s v="Ingen avgiftsbehandling"/>
    <s v="FOTBALL: Klubbdommerregning fra Julie"/>
    <n v="-300"/>
    <s v="NOK"/>
    <n v="-300"/>
    <s v="OHVJD6YY1646B6"/>
    <s v="-236468.79"/>
  </r>
  <r>
    <n v="716"/>
    <n v="2025"/>
    <s v="G2015, 4999: Klubbdommerregning fra Aksel Irgens"/>
    <d v="2025-04-27T00:00:00"/>
    <d v="2025-05-04T00:00:00"/>
    <x v="78"/>
    <x v="78"/>
    <m/>
    <m/>
    <n v="20437"/>
    <s v="Aksel Irgens"/>
    <m/>
    <m/>
    <x v="1"/>
    <x v="1"/>
    <m/>
    <m/>
    <m/>
    <m/>
    <n v="0"/>
    <s v="Ingen avgiftsbehandling"/>
    <s v="G2015, 4999: Klubbdommerregning fra Aksel Irgens"/>
    <n v="-200"/>
    <s v="NOK"/>
    <n v="-200"/>
    <m/>
    <s v="-236668.79"/>
  </r>
  <r>
    <n v="720"/>
    <n v="2025"/>
    <s v="Faktura nummer 6401 fra AS Bærum Ishall"/>
    <d v="2025-04-27T00:00:00"/>
    <d v="2025-05-09T00:00:00"/>
    <x v="78"/>
    <x v="78"/>
    <m/>
    <m/>
    <n v="20353"/>
    <s v="AS Bærum Ishall"/>
    <m/>
    <m/>
    <x v="5"/>
    <x v="5"/>
    <m/>
    <m/>
    <m/>
    <m/>
    <n v="0"/>
    <s v="Ingen avgiftsbehandling"/>
    <s v="Faktura nummer 6401 fra AS Bærum Ishall"/>
    <n v="-775"/>
    <s v="NOK"/>
    <n v="-775"/>
    <n v="6401"/>
    <s v="-237443.79"/>
  </r>
  <r>
    <n v="707"/>
    <n v="2025"/>
    <s v="Refusjon dobbel bet Karin Vasaasen, 310.-"/>
    <d v="2025-04-28T00:00:00"/>
    <d v="2025-04-28T00:00:00"/>
    <x v="78"/>
    <x v="78"/>
    <m/>
    <m/>
    <n v="20425"/>
    <s v="Karin Vasaasen"/>
    <m/>
    <m/>
    <x v="9"/>
    <x v="9"/>
    <m/>
    <m/>
    <m/>
    <m/>
    <n v="0"/>
    <s v="Ingen avgiftsbehandling"/>
    <s v="Refusjon dobbel bet Karin Vasaasen, 310.-"/>
    <n v="-310"/>
    <s v="NOK"/>
    <n v="-310"/>
    <s v="refusjon medl kont"/>
    <s v="-237753.79"/>
  </r>
  <r>
    <n v="500511"/>
    <n v="2025"/>
    <s v="Direkte betaling med ekstern ID TR463380688 er gjennomført og bokført."/>
    <d v="2025-04-28T00:00:00"/>
    <m/>
    <x v="78"/>
    <x v="78"/>
    <m/>
    <m/>
    <n v="20269"/>
    <s v="Asker Lås og Sikkerhet AS"/>
    <m/>
    <m/>
    <x v="1"/>
    <x v="1"/>
    <m/>
    <m/>
    <m/>
    <m/>
    <n v="0"/>
    <s v="Ingen avgiftsbehandling"/>
    <s v="Betaling: Faktura nummer 2970 fra Asker Lås og Sikkerhet AS. Fakturanr. 2970."/>
    <n v="4550"/>
    <s v="NOK"/>
    <n v="4550"/>
    <n v="2970"/>
    <s v="-233203.79"/>
  </r>
  <r>
    <n v="500512"/>
    <n v="2025"/>
    <s v="Direkte betaling med ekstern ID TR463380680 er gjennomført og bokført."/>
    <d v="2025-04-28T00:00:00"/>
    <m/>
    <x v="78"/>
    <x v="78"/>
    <m/>
    <m/>
    <n v="20097"/>
    <s v="Tripletex AS"/>
    <m/>
    <m/>
    <x v="4"/>
    <x v="4"/>
    <m/>
    <m/>
    <m/>
    <m/>
    <n v="0"/>
    <s v="Ingen avgiftsbehandling"/>
    <s v="Betaling: Faktura nummer 2407838 fra Tripletex AS. Fakturanr. 2407838."/>
    <n v="7362.5"/>
    <s v="NOK"/>
    <n v="7362.5"/>
    <n v="2407838"/>
    <s v="-225841.29"/>
  </r>
  <r>
    <n v="500513"/>
    <n v="2025"/>
    <s v="Sletting av ubetydelig saldo"/>
    <d v="2025-04-28T00:00:00"/>
    <m/>
    <x v="78"/>
    <x v="78"/>
    <m/>
    <m/>
    <n v="20426"/>
    <s v="Gerd Løwe Vedvik"/>
    <m/>
    <m/>
    <x v="0"/>
    <x v="0"/>
    <m/>
    <m/>
    <m/>
    <m/>
    <n v="0"/>
    <s v="Ingen avgiftsbehandling"/>
    <s v="Sletting av ubetydelig saldo"/>
    <n v="-0.1"/>
    <s v="NOK"/>
    <n v="-0.1"/>
    <m/>
    <s v="-225841.39"/>
  </r>
  <r>
    <n v="719"/>
    <n v="2025"/>
    <s v="FOTBALL: Utgifter fotball"/>
    <d v="2025-04-28T00:00:00"/>
    <d v="2025-04-30T00:00:00"/>
    <x v="78"/>
    <x v="78"/>
    <m/>
    <m/>
    <n v="20075"/>
    <s v="Elin Kristiansen"/>
    <m/>
    <m/>
    <x v="1"/>
    <x v="1"/>
    <m/>
    <m/>
    <m/>
    <m/>
    <n v="0"/>
    <s v="Ingen avgiftsbehandling"/>
    <s v="FOTBALL: Utgifter fotball"/>
    <n v="-224.9"/>
    <s v="NOK"/>
    <n v="-224.9"/>
    <s v="Utlegg fotballen"/>
    <s v="-226066.29"/>
  </r>
  <r>
    <n v="724"/>
    <n v="2025"/>
    <s v="Faktura nummer 6403 fra AS Bærum Ishall"/>
    <d v="2025-04-28T00:00:00"/>
    <d v="2025-05-11T00:00:00"/>
    <x v="78"/>
    <x v="78"/>
    <m/>
    <m/>
    <n v="20353"/>
    <s v="AS Bærum Ishall"/>
    <m/>
    <m/>
    <x v="5"/>
    <x v="5"/>
    <m/>
    <m/>
    <m/>
    <m/>
    <n v="0"/>
    <s v="Ingen avgiftsbehandling"/>
    <s v="Faktura nummer 6403 fra AS Bærum Ishall"/>
    <n v="-35400"/>
    <s v="NOK"/>
    <n v="-35400"/>
    <n v="6403"/>
    <s v="-261466.29"/>
  </r>
  <r>
    <n v="728"/>
    <n v="2025"/>
    <s v="Akademiet Marius T"/>
    <d v="2025-04-28T00:00:00"/>
    <d v="2025-04-30T00:00:00"/>
    <x v="78"/>
    <x v="78"/>
    <m/>
    <m/>
    <n v="20448"/>
    <s v="Marius Fredenborg Tveiten"/>
    <m/>
    <m/>
    <x v="1"/>
    <x v="1"/>
    <m/>
    <m/>
    <m/>
    <m/>
    <n v="0"/>
    <s v="Ingen avgiftsbehandling"/>
    <s v="Akademiet Marius T"/>
    <n v="-71.930000000000007"/>
    <s v="NOK"/>
    <n v="-71.930000000000007"/>
    <s v="Parkering akademi trening"/>
    <s v="-261538.22"/>
  </r>
  <r>
    <n v="745"/>
    <n v="2025"/>
    <s v="FOTBALL: Utgifter dugnad fotball"/>
    <d v="2025-04-28T00:00:00"/>
    <d v="2025-04-28T00:00:00"/>
    <x v="78"/>
    <x v="78"/>
    <m/>
    <m/>
    <n v="20075"/>
    <s v="Elin Kristiansen"/>
    <m/>
    <m/>
    <x v="1"/>
    <x v="1"/>
    <m/>
    <m/>
    <m/>
    <m/>
    <n v="0"/>
    <s v="Ingen avgiftsbehandling"/>
    <s v="FOTBALL: Utgifter dugnad fotball"/>
    <n v="-411.3"/>
    <s v="NOK"/>
    <n v="-411.3"/>
    <m/>
    <s v="-261949.52"/>
  </r>
  <r>
    <n v="909"/>
    <n v="2025"/>
    <n v="1899"/>
    <d v="2025-04-28T00:00:00"/>
    <m/>
    <x v="78"/>
    <x v="78"/>
    <m/>
    <m/>
    <n v="20437"/>
    <s v="Aksel Irgens"/>
    <m/>
    <m/>
    <x v="0"/>
    <x v="0"/>
    <m/>
    <m/>
    <m/>
    <m/>
    <n v="0"/>
    <s v="Ingen avgiftsbehandling"/>
    <n v="1899"/>
    <n v="200"/>
    <s v="NOK"/>
    <n v="200"/>
    <m/>
    <s v="-261749.52"/>
  </r>
  <r>
    <n v="500514"/>
    <n v="2025"/>
    <s v="Direkte betaling med ekstern ID TR461347932 er gjennomført og bokført."/>
    <d v="2025-04-29T00:00:00"/>
    <m/>
    <x v="78"/>
    <x v="78"/>
    <m/>
    <m/>
    <n v="20385"/>
    <s v="SVE Profilgaver AS"/>
    <m/>
    <m/>
    <x v="8"/>
    <x v="8"/>
    <m/>
    <m/>
    <m/>
    <m/>
    <n v="0"/>
    <s v="Ingen avgiftsbehandling"/>
    <s v="Betaling: Faktura nummer 122495 fra SVE Profilgaver AS. Fakturanr. 122495."/>
    <n v="10155"/>
    <s v="NOK"/>
    <n v="10155"/>
    <n v="122495"/>
    <s v="-251594.52"/>
  </r>
  <r>
    <n v="500515"/>
    <n v="2025"/>
    <s v="Direkte betaling med ekstern ID TR461347933 er gjennomført og bokført."/>
    <d v="2025-04-29T00:00:00"/>
    <m/>
    <x v="78"/>
    <x v="78"/>
    <m/>
    <m/>
    <n v="20011"/>
    <s v="Telenor Norge AS"/>
    <m/>
    <m/>
    <x v="2"/>
    <x v="2"/>
    <m/>
    <m/>
    <m/>
    <m/>
    <n v="0"/>
    <s v="Ingen avgiftsbehandling"/>
    <s v="Betaling: Faktura nummer 1056251811 fra Telenor Norge AS. Fakturanr. 1056251811."/>
    <n v="4975"/>
    <s v="NOK"/>
    <n v="4975"/>
    <n v="1056251811"/>
    <s v="-246619.52"/>
  </r>
  <r>
    <n v="718"/>
    <n v="2025"/>
    <s v="Faktura nummer 8026839737 fra Fremtind Service AS"/>
    <d v="2025-04-29T00:00:00"/>
    <d v="2025-05-13T00:00:00"/>
    <x v="78"/>
    <x v="78"/>
    <m/>
    <m/>
    <n v="20115"/>
    <s v="Fremtind Service AS"/>
    <m/>
    <m/>
    <x v="5"/>
    <x v="5"/>
    <m/>
    <m/>
    <m/>
    <m/>
    <n v="0"/>
    <s v="Ingen avgiftsbehandling"/>
    <s v="Faktura nummer 8026839737 fra Fremtind Service AS"/>
    <n v="-560"/>
    <s v="NOK"/>
    <n v="-560"/>
    <n v="8026839737"/>
    <s v="-247179.52"/>
  </r>
  <r>
    <n v="695"/>
    <n v="2025"/>
    <s v="G2015: Utlegg skjema"/>
    <d v="2025-04-29T00:00:00"/>
    <d v="2025-04-29T00:00:00"/>
    <x v="78"/>
    <x v="78"/>
    <m/>
    <m/>
    <n v="20191"/>
    <s v="Kjersti Merete Schiønning Irgens"/>
    <m/>
    <m/>
    <x v="1"/>
    <x v="1"/>
    <m/>
    <m/>
    <m/>
    <m/>
    <n v="0"/>
    <s v="Ingen avgiftsbehandling"/>
    <s v="G2015: Utlegg skjema"/>
    <n v="-3300"/>
    <s v="NOK"/>
    <n v="-3300"/>
    <m/>
    <s v="-250479.52"/>
  </r>
  <r>
    <n v="721"/>
    <n v="2025"/>
    <s v="FOTBALL: Klubbdommerregning fra Julie"/>
    <d v="2025-04-29T00:00:00"/>
    <d v="2025-05-06T00:00:00"/>
    <x v="78"/>
    <x v="78"/>
    <m/>
    <m/>
    <n v="20030"/>
    <s v="Julie Wee"/>
    <m/>
    <m/>
    <x v="1"/>
    <x v="1"/>
    <m/>
    <m/>
    <m/>
    <m/>
    <n v="0"/>
    <s v="Ingen avgiftsbehandling"/>
    <s v="FOTBALL: Klubbdommerregning fra Julie"/>
    <n v="-200"/>
    <s v="NOK"/>
    <n v="-200"/>
    <s v="DHP5IM7WGGTAU4"/>
    <s v="-250679.52"/>
  </r>
  <r>
    <n v="722"/>
    <n v="2025"/>
    <s v="FOTBALL: Klubbdommerregning fra Mats"/>
    <d v="2025-04-29T00:00:00"/>
    <d v="2025-05-06T00:00:00"/>
    <x v="78"/>
    <x v="78"/>
    <m/>
    <m/>
    <n v="20015"/>
    <s v="Mats Hynne Blakseth"/>
    <m/>
    <m/>
    <x v="1"/>
    <x v="1"/>
    <m/>
    <m/>
    <m/>
    <m/>
    <n v="0"/>
    <s v="Ingen avgiftsbehandling"/>
    <s v="FOTBALL: Klubbdommerregning fra Mats"/>
    <n v="-300"/>
    <s v="NOK"/>
    <n v="-300"/>
    <s v="8YQLP70KZ8OZ3F"/>
    <s v="-250979.52"/>
  </r>
  <r>
    <n v="898"/>
    <n v="2025"/>
    <n v="1862"/>
    <d v="2025-04-29T00:00:00"/>
    <m/>
    <x v="78"/>
    <x v="78"/>
    <m/>
    <m/>
    <n v="20446"/>
    <s v="David Jonassen"/>
    <m/>
    <m/>
    <x v="0"/>
    <x v="0"/>
    <m/>
    <m/>
    <m/>
    <m/>
    <n v="0"/>
    <s v="Ingen avgiftsbehandling"/>
    <n v="1862"/>
    <n v="150"/>
    <s v="NOK"/>
    <n v="150"/>
    <m/>
    <s v="-250829.52"/>
  </r>
  <r>
    <n v="725"/>
    <n v="2025"/>
    <s v="Faktura nummer 6409 fra AS Bærum Ishall"/>
    <d v="2025-04-30T00:00:00"/>
    <d v="2025-05-10T00:00:00"/>
    <x v="78"/>
    <x v="78"/>
    <m/>
    <m/>
    <n v="20353"/>
    <s v="AS Bærum Ishall"/>
    <m/>
    <m/>
    <x v="5"/>
    <x v="5"/>
    <m/>
    <m/>
    <m/>
    <m/>
    <n v="0"/>
    <s v="Ingen avgiftsbehandling"/>
    <s v="Faktura nummer 6409 fra AS Bærum Ishall"/>
    <n v="-3000"/>
    <s v="NOK"/>
    <n v="-3000"/>
    <n v="6409"/>
    <s v="-253829.52"/>
  </r>
  <r>
    <n v="680"/>
    <n v="2025"/>
    <s v="HS: Fakture april"/>
    <d v="2025-04-30T00:00:00"/>
    <d v="2025-05-07T00:00:00"/>
    <x v="78"/>
    <x v="78"/>
    <m/>
    <m/>
    <n v="20035"/>
    <s v="Steadyreadygo Banaszkiewicz"/>
    <m/>
    <m/>
    <x v="4"/>
    <x v="4"/>
    <m/>
    <m/>
    <m/>
    <m/>
    <n v="0"/>
    <s v="Ingen avgiftsbehandling"/>
    <s v="HS: Fakture april"/>
    <n v="-10200"/>
    <s v="NOK"/>
    <n v="-10200"/>
    <n v="1165"/>
    <s v="-264029.52"/>
  </r>
  <r>
    <n v="729"/>
    <n v="2025"/>
    <s v="AKADEMIET"/>
    <d v="2025-04-30T00:00:00"/>
    <d v="2025-04-30T00:00:00"/>
    <x v="78"/>
    <x v="78"/>
    <m/>
    <m/>
    <n v="20355"/>
    <s v="Laila Håkonsen"/>
    <m/>
    <m/>
    <x v="8"/>
    <x v="8"/>
    <m/>
    <m/>
    <m/>
    <m/>
    <n v="0"/>
    <s v="Ingen avgiftsbehandling"/>
    <s v="AKADEMIET"/>
    <n v="-2010.44"/>
    <s v="NOK"/>
    <n v="-2010.44"/>
    <s v="parkering akademi"/>
    <s v="-266039.96"/>
  </r>
  <r>
    <n v="679"/>
    <n v="2025"/>
    <s v="Faktura nummer 103335 fra B&amp;g Regnskap AS"/>
    <d v="2025-04-30T00:00:00"/>
    <d v="2025-05-14T00:00:00"/>
    <x v="78"/>
    <x v="78"/>
    <m/>
    <m/>
    <n v="20001"/>
    <s v="B&amp;g Regnskap AS"/>
    <m/>
    <m/>
    <x v="4"/>
    <x v="4"/>
    <m/>
    <m/>
    <m/>
    <m/>
    <n v="0"/>
    <s v="Ingen avgiftsbehandling"/>
    <s v="Faktura nummer 103335 fra B&amp;g Regnskap AS"/>
    <n v="-17000"/>
    <s v="NOK"/>
    <n v="-17000"/>
    <n v="103335"/>
    <s v="-283039.96"/>
  </r>
  <r>
    <n v="732"/>
    <n v="2025"/>
    <s v="FOTBALL: Klubbdommerregning fra William Duesund"/>
    <d v="2025-04-30T00:00:00"/>
    <d v="2025-05-07T00:00:00"/>
    <x v="78"/>
    <x v="78"/>
    <m/>
    <m/>
    <n v="20451"/>
    <s v="William Duesund"/>
    <m/>
    <m/>
    <x v="1"/>
    <x v="1"/>
    <m/>
    <m/>
    <m/>
    <m/>
    <n v="0"/>
    <s v="Ingen avgiftsbehandling"/>
    <s v="FOTBALL: Klubbdommerregning fra William Duesund"/>
    <n v="-300"/>
    <s v="NOK"/>
    <n v="-300"/>
    <m/>
    <s v="-283339.96"/>
  </r>
  <r>
    <n v="734"/>
    <n v="2025"/>
    <s v="FOTBALL: Regning 01506038"/>
    <d v="2025-04-30T00:00:00"/>
    <d v="2025-05-16T00:00:00"/>
    <x v="78"/>
    <x v="78"/>
    <m/>
    <m/>
    <n v="20033"/>
    <s v="Norgesgruppen ASA"/>
    <m/>
    <m/>
    <x v="1"/>
    <x v="1"/>
    <m/>
    <m/>
    <m/>
    <m/>
    <n v="0"/>
    <s v="Ingen avgiftsbehandling"/>
    <s v="FOTBALL: Regning 01506038"/>
    <n v="-1588.35"/>
    <s v="NOK"/>
    <n v="-1588.35"/>
    <n v="1506038"/>
    <s v="-284928.31"/>
  </r>
  <r>
    <n v="735"/>
    <n v="2025"/>
    <s v="HOCKEY: Regning 01507665"/>
    <d v="2025-04-30T00:00:00"/>
    <d v="2025-05-16T00:00:00"/>
    <x v="78"/>
    <x v="78"/>
    <m/>
    <m/>
    <n v="20033"/>
    <s v="Norgesgruppen ASA"/>
    <m/>
    <m/>
    <x v="5"/>
    <x v="5"/>
    <m/>
    <m/>
    <m/>
    <m/>
    <n v="0"/>
    <s v="Ingen avgiftsbehandling"/>
    <s v="HOCKEY: Regning 01507665"/>
    <n v="-5037.7299999999996"/>
    <s v="NOK"/>
    <n v="-5037.7299999999996"/>
    <n v="1507665"/>
    <s v="-289966.04"/>
  </r>
  <r>
    <n v="736"/>
    <n v="2025"/>
    <s v="HOCKEY: Regning 01508625"/>
    <d v="2025-04-30T00:00:00"/>
    <d v="2025-05-16T00:00:00"/>
    <x v="78"/>
    <x v="78"/>
    <m/>
    <m/>
    <n v="20033"/>
    <s v="Norgesgruppen ASA"/>
    <m/>
    <m/>
    <x v="8"/>
    <x v="8"/>
    <m/>
    <m/>
    <m/>
    <m/>
    <n v="0"/>
    <s v="Ingen avgiftsbehandling"/>
    <s v="HOCKEY: Regning 01508625"/>
    <n v="-3534.26"/>
    <s v="NOK"/>
    <n v="-3534.26"/>
    <n v="1508625"/>
    <s v="-293500.30"/>
  </r>
  <r>
    <n v="739"/>
    <n v="2025"/>
    <s v="Faktura nummer 018990 fra NFF Oslo dommerkurs"/>
    <d v="2025-04-30T00:00:00"/>
    <d v="2025-05-14T00:00:00"/>
    <x v="78"/>
    <x v="78"/>
    <m/>
    <m/>
    <n v="20060"/>
    <s v="NFF Oslo"/>
    <m/>
    <m/>
    <x v="1"/>
    <x v="1"/>
    <m/>
    <m/>
    <m/>
    <m/>
    <n v="0"/>
    <s v="Ingen avgiftsbehandling"/>
    <s v="Faktura nummer 018990 fra NFF Oslo dommerkurs"/>
    <n v="-1150"/>
    <s v="NOK"/>
    <n v="-1150"/>
    <n v="18990"/>
    <s v="-294650.30"/>
  </r>
  <r>
    <n v="770"/>
    <n v="2025"/>
    <s v="4999: Utleggsrefusjon  Jutulkara - Bjørn Borge"/>
    <d v="2025-04-30T00:00:00"/>
    <d v="2025-04-30T00:00:00"/>
    <x v="78"/>
    <x v="78"/>
    <m/>
    <m/>
    <n v="20457"/>
    <s v="Bjørn Borge"/>
    <m/>
    <m/>
    <x v="7"/>
    <x v="7"/>
    <m/>
    <m/>
    <m/>
    <m/>
    <n v="0"/>
    <s v="Ingen avgiftsbehandling"/>
    <s v="4999: Utleggsrefusjon  Jutulkara - Bjørn Borge"/>
    <n v="-398"/>
    <s v="NOK"/>
    <n v="-398"/>
    <n v="625696"/>
    <s v="-295048.30"/>
  </r>
  <r>
    <n v="911"/>
    <n v="2025"/>
    <m/>
    <d v="2025-04-30T00:00:00"/>
    <m/>
    <x v="78"/>
    <x v="78"/>
    <m/>
    <m/>
    <n v="20191"/>
    <s v="Kjersti Merete Schiønning Irgens"/>
    <m/>
    <m/>
    <x v="0"/>
    <x v="0"/>
    <m/>
    <m/>
    <m/>
    <m/>
    <n v="0"/>
    <s v="Ingen avgiftsbehandling"/>
    <m/>
    <n v="3300"/>
    <s v="NOK"/>
    <n v="3300"/>
    <m/>
    <s v="-291748.30"/>
  </r>
  <r>
    <n v="733"/>
    <n v="2025"/>
    <s v="Faktura nummer 56203722 fra Talkmore AS"/>
    <d v="2025-05-01T00:00:00"/>
    <d v="2025-05-15T00:00:00"/>
    <x v="78"/>
    <x v="78"/>
    <m/>
    <m/>
    <n v="20004"/>
    <s v="Talkmore AS"/>
    <m/>
    <m/>
    <x v="5"/>
    <x v="5"/>
    <m/>
    <m/>
    <m/>
    <m/>
    <n v="0"/>
    <s v="Ingen avgiftsbehandling"/>
    <s v="Faktura nummer 56203722 fra Talkmore AS"/>
    <n v="-740.76"/>
    <s v="NOK"/>
    <n v="-740.76"/>
    <n v="56203722"/>
    <s v="-292489.06"/>
  </r>
  <r>
    <n v="741"/>
    <n v="2025"/>
    <s v="HS: Faktura fra Talkmore"/>
    <d v="2025-05-01T00:00:00"/>
    <d v="2025-05-15T00:00:00"/>
    <x v="78"/>
    <x v="78"/>
    <m/>
    <m/>
    <n v="20004"/>
    <s v="Talkmore AS"/>
    <m/>
    <m/>
    <x v="4"/>
    <x v="4"/>
    <m/>
    <m/>
    <m/>
    <m/>
    <n v="0"/>
    <s v="Ingen avgiftsbehandling"/>
    <s v="HS: Faktura fra Talkmore"/>
    <n v="-526"/>
    <s v="NOK"/>
    <n v="-526"/>
    <n v="56226579"/>
    <s v="-293015.06"/>
  </r>
  <r>
    <n v="500516"/>
    <n v="2025"/>
    <s v="Direkte betaling med ekstern ID TR466568510 er gjennomført og bokført."/>
    <d v="2025-05-02T00:00:00"/>
    <m/>
    <x v="78"/>
    <x v="78"/>
    <m/>
    <m/>
    <n v="20448"/>
    <s v="Marius Fredenborg Tveiten"/>
    <m/>
    <m/>
    <x v="1"/>
    <x v="1"/>
    <m/>
    <m/>
    <m/>
    <m/>
    <n v="0"/>
    <s v="Ingen avgiftsbehandling"/>
    <s v="Betaling: Akademiet Marius T. Fakturanr. Parkering akademi trening."/>
    <n v="71.930000000000007"/>
    <s v="NOK"/>
    <n v="71.930000000000007"/>
    <s v="Parkering akademi trening"/>
    <s v="-292943.13"/>
  </r>
  <r>
    <n v="500517"/>
    <n v="2025"/>
    <s v="Direkte betaling med ekstern ID TR466568509 er gjennomført og bokført."/>
    <d v="2025-05-02T00:00:00"/>
    <m/>
    <x v="78"/>
    <x v="78"/>
    <m/>
    <m/>
    <n v="20355"/>
    <s v="Laila Håkonsen"/>
    <m/>
    <m/>
    <x v="8"/>
    <x v="8"/>
    <m/>
    <m/>
    <m/>
    <m/>
    <n v="0"/>
    <s v="Ingen avgiftsbehandling"/>
    <s v="Betaling: AKADEMIET. Fakturanr. parkering akademi."/>
    <n v="2010.44"/>
    <s v="NOK"/>
    <n v="2010.44"/>
    <s v="parkering akademi"/>
    <s v="-290932.69"/>
  </r>
  <r>
    <n v="500518"/>
    <n v="2025"/>
    <s v="Direkte betaling med ekstern ID TR466568499 er gjennomført og bokført."/>
    <d v="2025-05-02T00:00:00"/>
    <m/>
    <x v="78"/>
    <x v="78"/>
    <m/>
    <m/>
    <n v="20445"/>
    <s v="Mustafa Keser"/>
    <m/>
    <m/>
    <x v="1"/>
    <x v="1"/>
    <m/>
    <m/>
    <m/>
    <m/>
    <n v="0"/>
    <s v="Ingen avgiftsbehandling"/>
    <s v="Betaling: FOTBALL x4"/>
    <n v="752.05"/>
    <s v="NOK"/>
    <n v="752.05"/>
    <m/>
    <s v="-290180.64"/>
  </r>
  <r>
    <n v="500519"/>
    <n v="2025"/>
    <s v="Direkte betaling med ekstern ID TR466568503 er gjennomført og bokført."/>
    <d v="2025-05-02T00:00:00"/>
    <m/>
    <x v="78"/>
    <x v="78"/>
    <m/>
    <m/>
    <n v="20030"/>
    <s v="Julie Wee"/>
    <m/>
    <m/>
    <x v="1"/>
    <x v="1"/>
    <m/>
    <m/>
    <m/>
    <m/>
    <n v="0"/>
    <s v="Ingen avgiftsbehandling"/>
    <s v="Betaling: FOTBALL: Klubbdommerregning fra Julie. Fakturanr. XTIPBZ9XYQ1027."/>
    <n v="200"/>
    <s v="NOK"/>
    <n v="200"/>
    <s v="XTIPBZ9XYQ1027"/>
    <s v="-289980.64"/>
  </r>
  <r>
    <n v="500520"/>
    <n v="2025"/>
    <s v="Direkte betaling med ekstern ID TR466568504 er gjennomført og bokført."/>
    <d v="2025-05-02T00:00:00"/>
    <m/>
    <x v="78"/>
    <x v="78"/>
    <m/>
    <m/>
    <n v="20030"/>
    <s v="Julie Wee"/>
    <m/>
    <m/>
    <x v="1"/>
    <x v="1"/>
    <m/>
    <m/>
    <m/>
    <m/>
    <n v="0"/>
    <s v="Ingen avgiftsbehandling"/>
    <s v="Betaling: FOTBALL: Klubbdommerregning fra Julie. Fakturanr. KES6EELUJGHN94."/>
    <n v="300"/>
    <s v="NOK"/>
    <n v="300"/>
    <s v="KES6EELUJGHN94"/>
    <s v="-289680.64"/>
  </r>
  <r>
    <n v="500521"/>
    <n v="2025"/>
    <s v="Direkte betaling med ekstern ID TR466568486 er gjennomført og bokført."/>
    <d v="2025-05-02T00:00:00"/>
    <m/>
    <x v="78"/>
    <x v="78"/>
    <m/>
    <m/>
    <n v="20357"/>
    <s v="Adene Othilie Bylund"/>
    <m/>
    <m/>
    <x v="5"/>
    <x v="5"/>
    <m/>
    <m/>
    <m/>
    <m/>
    <n v="0"/>
    <s v="Ingen avgiftsbehandling"/>
    <s v="Betaling: Hockey: Dommerregninger. Fakturanr. 67edaf368c0339389e0682f3."/>
    <n v="436"/>
    <s v="NOK"/>
    <n v="436"/>
    <s v="67edaf368c0339389e0682f3"/>
    <s v="-289244.64"/>
  </r>
  <r>
    <n v="500522"/>
    <n v="2025"/>
    <s v="Direkte betaling med ekstern ID TR466568485 er gjennomført og bokført."/>
    <d v="2025-05-02T00:00:00"/>
    <m/>
    <x v="78"/>
    <x v="78"/>
    <m/>
    <m/>
    <n v="20321"/>
    <s v="Joachim Aagaard"/>
    <m/>
    <m/>
    <x v="5"/>
    <x v="5"/>
    <m/>
    <m/>
    <m/>
    <m/>
    <n v="0"/>
    <s v="Ingen avgiftsbehandling"/>
    <s v="Betaling: Hockey: Dommerregninger. Fakturanr. 67ef6c858c0339389e0683b5."/>
    <n v="895.3"/>
    <s v="NOK"/>
    <n v="895.3"/>
    <s v="67ef6c858c0339389e0683b5"/>
    <s v="-288349.34"/>
  </r>
  <r>
    <n v="500523"/>
    <n v="2025"/>
    <s v="Direkte betaling med ekstern ID TR466568479 er gjennomført og bokført."/>
    <d v="2025-05-02T00:00:00"/>
    <m/>
    <x v="78"/>
    <x v="78"/>
    <m/>
    <m/>
    <n v="20443"/>
    <s v="Julian Gotfredsen"/>
    <m/>
    <m/>
    <x v="5"/>
    <x v="5"/>
    <m/>
    <m/>
    <m/>
    <m/>
    <n v="0"/>
    <s v="Ingen avgiftsbehandling"/>
    <s v="Betaling: Hockey: Dommerregninger. Fakturanr. 67ed113c8c0339389e06826a."/>
    <n v="910"/>
    <s v="NOK"/>
    <n v="910"/>
    <s v="67ed113c8c0339389e06826a"/>
    <s v="-287439.34"/>
  </r>
  <r>
    <n v="500524"/>
    <n v="2025"/>
    <s v="Direkte betaling med ekstern ID TR466568477 er gjennomført og bokført."/>
    <d v="2025-05-02T00:00:00"/>
    <m/>
    <x v="78"/>
    <x v="78"/>
    <m/>
    <m/>
    <n v="20315"/>
    <s v="Nilda Victoria Gines"/>
    <m/>
    <m/>
    <x v="5"/>
    <x v="5"/>
    <m/>
    <m/>
    <m/>
    <m/>
    <n v="0"/>
    <s v="Ingen avgiftsbehandling"/>
    <s v="Betaling: HOCKEY: Dommerregninger Wildcats. Fakturanr. 67916bd1b104e312103ee4d6."/>
    <n v="2102.9"/>
    <s v="NOK"/>
    <n v="2102.9"/>
    <s v="67916bd1b104e312103ee4d6"/>
    <s v="-285336.44"/>
  </r>
  <r>
    <n v="500525"/>
    <n v="2025"/>
    <s v="Direkte betaling med ekstern ID TR466568472 er gjennomført og bokført."/>
    <d v="2025-05-02T00:00:00"/>
    <m/>
    <x v="78"/>
    <x v="78"/>
    <m/>
    <m/>
    <n v="20013"/>
    <s v="Ann-Sofi M Jaska Kulvik"/>
    <m/>
    <m/>
    <x v="4"/>
    <x v="4"/>
    <m/>
    <m/>
    <m/>
    <m/>
    <n v="0"/>
    <s v="Ingen avgiftsbehandling"/>
    <s v="Betaling: Refusjon HS, utstyr data. Fakturanr. 2285315421."/>
    <n v="479"/>
    <s v="NOK"/>
    <n v="479"/>
    <n v="2285315421"/>
    <s v="-284857.44"/>
  </r>
  <r>
    <n v="500526"/>
    <n v="2025"/>
    <s v="Direkte betaling med ekstern ID TR466568474 er gjennomført og bokført."/>
    <d v="2025-05-02T00:00:00"/>
    <m/>
    <x v="78"/>
    <x v="78"/>
    <m/>
    <m/>
    <n v="20425"/>
    <s v="Karin Vasaasen"/>
    <m/>
    <m/>
    <x v="9"/>
    <x v="9"/>
    <m/>
    <m/>
    <m/>
    <m/>
    <n v="0"/>
    <s v="Ingen avgiftsbehandling"/>
    <s v="Betaling: Refusjon dobbel bet Karin Vasaasen, 310.-. Fakturanr. refusjon medl kont."/>
    <n v="310"/>
    <s v="NOK"/>
    <n v="310"/>
    <s v="refusjon medl kont"/>
    <s v="-284547.44"/>
  </r>
  <r>
    <n v="500527"/>
    <n v="2025"/>
    <s v="Direkte betaling med ekstern ID TR466568473 er gjennomført og bokført."/>
    <d v="2025-05-02T00:00:00"/>
    <m/>
    <x v="78"/>
    <x v="78"/>
    <m/>
    <m/>
    <n v="20447"/>
    <s v="Toril Woxman"/>
    <m/>
    <m/>
    <x v="4"/>
    <x v="4"/>
    <m/>
    <m/>
    <m/>
    <m/>
    <n v="0"/>
    <s v="Ingen avgiftsbehandling"/>
    <s v="Betaling: Refusjon dobbelt betalt 310.-"/>
    <n v="310"/>
    <s v="NOK"/>
    <n v="310"/>
    <m/>
    <s v="-284237.44"/>
  </r>
  <r>
    <n v="500561"/>
    <n v="2025"/>
    <s v="Direkte betaling med ekstern ID TR459166375 er gjennomført og bokført."/>
    <d v="2025-05-02T00:00:00"/>
    <m/>
    <x v="78"/>
    <x v="78"/>
    <m/>
    <m/>
    <n v="20059"/>
    <s v="Sport Holding Retail AS - avd Bekkestua"/>
    <m/>
    <m/>
    <x v="1"/>
    <x v="1"/>
    <m/>
    <m/>
    <m/>
    <m/>
    <n v="0"/>
    <s v="Ingen avgiftsbehandling"/>
    <s v="Betaling: Faktura nummer 11365001736 fra Sport Holding Retail AS - avd Bekkestua. Fakturanr. 11365001736."/>
    <n v="58703"/>
    <s v="NOK"/>
    <n v="58703"/>
    <n v="11365001736"/>
    <s v="-225534.44"/>
  </r>
  <r>
    <n v="500562"/>
    <n v="2025"/>
    <s v="Direkte betaling med ekstern ID TR459166370 er gjennomført og bokført."/>
    <d v="2025-05-02T00:00:00"/>
    <m/>
    <x v="78"/>
    <x v="78"/>
    <m/>
    <m/>
    <n v="20009"/>
    <s v="Santander Consumer Bank As"/>
    <m/>
    <m/>
    <x v="5"/>
    <x v="5"/>
    <m/>
    <m/>
    <m/>
    <m/>
    <n v="0"/>
    <s v="Ingen avgiftsbehandling"/>
    <s v="Betaling: Faktura nummer 40859358 fra Santander Consumer Bank As. Fakturanr. 40859358."/>
    <n v="11584.04"/>
    <s v="NOK"/>
    <n v="11584.04"/>
    <n v="40859358"/>
    <s v="-213950.40"/>
  </r>
  <r>
    <n v="500563"/>
    <n v="2025"/>
    <s v="Direkte betaling med ekstern ID TR461347934 er gjennomført og bokført."/>
    <d v="2025-05-02T00:00:00"/>
    <m/>
    <x v="78"/>
    <x v="78"/>
    <m/>
    <m/>
    <n v="20198"/>
    <s v="Verisure AS"/>
    <m/>
    <m/>
    <x v="2"/>
    <x v="2"/>
    <m/>
    <m/>
    <m/>
    <m/>
    <n v="0"/>
    <s v="Ingen avgiftsbehandling"/>
    <s v="Betaling: Faktura nummer 31002878 fra Verisure AS. Fakturanr. 31002878."/>
    <n v="885"/>
    <s v="NOK"/>
    <n v="885"/>
    <n v="31002878"/>
    <s v="-213065.40"/>
  </r>
  <r>
    <n v="500564"/>
    <n v="2025"/>
    <s v="Direkte betaling med ekstern ID TR466568501 er gjennomført og bokført."/>
    <d v="2025-05-02T00:00:00"/>
    <m/>
    <x v="78"/>
    <x v="78"/>
    <m/>
    <m/>
    <n v="20139"/>
    <s v="Fehd El Hour"/>
    <m/>
    <m/>
    <x v="1"/>
    <x v="1"/>
    <m/>
    <m/>
    <m/>
    <m/>
    <n v="0"/>
    <s v="Ingen avgiftsbehandling"/>
    <s v="Betaling: FOTBALL x4. Fakturanr. 03117201001."/>
    <n v="906.74"/>
    <s v="NOK"/>
    <n v="906.74"/>
    <n v="3117201001"/>
    <s v="-212158.66"/>
  </r>
  <r>
    <n v="500565"/>
    <n v="2025"/>
    <s v="Direkte betaling med ekstern ID TR466568500 er gjennomført og bokført."/>
    <d v="2025-05-02T00:00:00"/>
    <m/>
    <x v="78"/>
    <x v="78"/>
    <m/>
    <m/>
    <n v="20187"/>
    <s v="Tesfaldet Butsuamlak Negusse"/>
    <m/>
    <m/>
    <x v="1"/>
    <x v="1"/>
    <m/>
    <m/>
    <m/>
    <m/>
    <n v="0"/>
    <s v="Ingen avgiftsbehandling"/>
    <s v="Betaling: FOTBALL"/>
    <n v="435"/>
    <s v="NOK"/>
    <n v="435"/>
    <m/>
    <s v="-211723.66"/>
  </r>
  <r>
    <n v="500566"/>
    <n v="2025"/>
    <s v="Direkte betaling med ekstern ID TR466568502 er gjennomført og bokført."/>
    <d v="2025-05-02T00:00:00"/>
    <m/>
    <x v="78"/>
    <x v="78"/>
    <m/>
    <m/>
    <n v="20075"/>
    <s v="Elin Kristiansen"/>
    <m/>
    <m/>
    <x v="1"/>
    <x v="1"/>
    <m/>
    <m/>
    <m/>
    <m/>
    <n v="0"/>
    <s v="Ingen avgiftsbehandling"/>
    <s v="Betaling: FOTBALL: Utgifter fotball. Fakturanr. Utlegg fotballen."/>
    <n v="224.9"/>
    <s v="NOK"/>
    <n v="224.9"/>
    <s v="Utlegg fotballen"/>
    <s v="-211498.76"/>
  </r>
  <r>
    <n v="500567"/>
    <n v="2025"/>
    <s v="Direkte betaling med ekstern ID TR466568480 er gjennomført og bokført."/>
    <d v="2025-05-02T00:00:00"/>
    <m/>
    <x v="78"/>
    <x v="78"/>
    <m/>
    <m/>
    <n v="20305"/>
    <s v="Derek Sheldon Henry"/>
    <m/>
    <m/>
    <x v="5"/>
    <x v="5"/>
    <m/>
    <m/>
    <m/>
    <m/>
    <n v="0"/>
    <s v="Ingen avgiftsbehandling"/>
    <s v="Betaling: Hockey: Dommerregninger"/>
    <n v="1536"/>
    <s v="NOK"/>
    <n v="1536"/>
    <m/>
    <s v="-209962.76"/>
  </r>
  <r>
    <n v="500568"/>
    <n v="2025"/>
    <s v="Direkte betaling med ekstern ID TR466568478 er gjennomført og bokført."/>
    <d v="2025-05-02T00:00:00"/>
    <m/>
    <x v="78"/>
    <x v="78"/>
    <m/>
    <m/>
    <n v="20395"/>
    <s v="Tonje-Iren Fallo"/>
    <m/>
    <m/>
    <x v="5"/>
    <x v="5"/>
    <m/>
    <m/>
    <m/>
    <m/>
    <n v="0"/>
    <s v="Ingen avgiftsbehandling"/>
    <s v="Betaling: HOCKEY: Dommerregninger Wildcats. Fakturanr. 67de62bfbe78ee96e49d421f."/>
    <n v="1384"/>
    <s v="NOK"/>
    <n v="1384"/>
    <s v="67de62bfbe78ee96e49d421f"/>
    <s v="-208578.76"/>
  </r>
  <r>
    <n v="740"/>
    <n v="2025"/>
    <s v="Faktura nummer 31187840 fra Verisure AS"/>
    <d v="2025-05-03T00:00:00"/>
    <d v="2025-06-01T00:00:00"/>
    <x v="78"/>
    <x v="78"/>
    <m/>
    <m/>
    <n v="20198"/>
    <s v="Verisure AS"/>
    <m/>
    <m/>
    <x v="2"/>
    <x v="2"/>
    <m/>
    <m/>
    <m/>
    <m/>
    <n v="0"/>
    <s v="Ingen avgiftsbehandling"/>
    <s v="Faktura nummer 31187840 fra Verisure AS"/>
    <n v="-885"/>
    <s v="NOK"/>
    <n v="-885"/>
    <n v="31187840"/>
    <s v="-209463.76"/>
  </r>
  <r>
    <n v="879"/>
    <n v="2025"/>
    <s v="Fwd: Holmenkollstafetten kvitteringer. Lagt til utbetaling."/>
    <d v="2025-05-03T00:00:00"/>
    <m/>
    <x v="78"/>
    <x v="78"/>
    <m/>
    <m/>
    <n v="20469"/>
    <s v="Anne Lomsdal"/>
    <m/>
    <m/>
    <x v="9"/>
    <x v="9"/>
    <m/>
    <m/>
    <m/>
    <m/>
    <n v="0"/>
    <s v="Ingen avgiftsbehandling"/>
    <s v="Fwd: Holmenkollstafetten kvitteringer. Lagt til utbetaling."/>
    <n v="-2528.9"/>
    <s v="NOK"/>
    <n v="-2528.9"/>
    <m/>
    <s v="-211992.66"/>
  </r>
  <r>
    <n v="504"/>
    <n v="2025"/>
    <s v="Hockey 2014: Påmeldingsavgift cup"/>
    <d v="2025-05-04T00:00:00"/>
    <d v="2025-05-04T00:00:00"/>
    <x v="78"/>
    <x v="78"/>
    <m/>
    <m/>
    <n v="20428"/>
    <s v="Lørenskog Ishockeyklubb Ail"/>
    <m/>
    <m/>
    <x v="5"/>
    <x v="5"/>
    <m/>
    <m/>
    <m/>
    <m/>
    <n v="0"/>
    <s v="Ingen avgiftsbehandling"/>
    <s v="Hockey 2014: Påmeldingsavgift cup"/>
    <n v="-6000"/>
    <s v="NOK"/>
    <n v="-6000"/>
    <m/>
    <s v="-217992.66"/>
  </r>
  <r>
    <n v="768"/>
    <n v="2025"/>
    <s v="FOTBALL: Miljødugnaden 2"/>
    <d v="2025-05-04T00:00:00"/>
    <d v="2025-05-12T00:00:00"/>
    <x v="78"/>
    <x v="78"/>
    <m/>
    <m/>
    <n v="20249"/>
    <s v="Lars Joakim Aslaksrud"/>
    <m/>
    <m/>
    <x v="1"/>
    <x v="1"/>
    <m/>
    <m/>
    <m/>
    <m/>
    <n v="0"/>
    <s v="Ingen avgiftsbehandling"/>
    <s v="FOTBALL: Miljødugnaden 2"/>
    <n v="-94.46"/>
    <s v="NOK"/>
    <n v="-94.46"/>
    <m/>
    <s v="-218087.12"/>
  </r>
  <r>
    <n v="772"/>
    <n v="2025"/>
    <s v="FOTBALL: Utlegg Miljødugnaden"/>
    <d v="2025-05-04T00:00:00"/>
    <d v="2025-05-12T00:00:00"/>
    <x v="78"/>
    <x v="78"/>
    <m/>
    <m/>
    <n v="20249"/>
    <s v="Lars Joakim Aslaksrud"/>
    <m/>
    <m/>
    <x v="1"/>
    <x v="1"/>
    <m/>
    <m/>
    <m/>
    <m/>
    <n v="0"/>
    <s v="Ingen avgiftsbehandling"/>
    <s v="FOTBALL: Utlegg Miljødugnaden"/>
    <n v="-3635.72"/>
    <s v="NOK"/>
    <n v="-3635.72"/>
    <m/>
    <s v="-221722.84"/>
  </r>
  <r>
    <n v="500573"/>
    <n v="2025"/>
    <s v="Direkte betaling med ekstern ID TR466568505 er gjennomført og bokført."/>
    <d v="2025-05-05T00:00:00"/>
    <m/>
    <x v="78"/>
    <x v="78"/>
    <m/>
    <m/>
    <n v="20030"/>
    <s v="Julie Wee"/>
    <m/>
    <m/>
    <x v="1"/>
    <x v="1"/>
    <m/>
    <m/>
    <m/>
    <m/>
    <n v="0"/>
    <s v="Ingen avgiftsbehandling"/>
    <s v="Betaling: FOTBALL: Klubbdommerregning fra Julie. Fakturanr. OHVJD6YY1646B6."/>
    <n v="300"/>
    <s v="NOK"/>
    <n v="300"/>
    <s v="OHVJD6YY1646B6"/>
    <s v="-221422.84"/>
  </r>
  <r>
    <n v="738"/>
    <n v="2025"/>
    <s v="Faktura nummer 11365001762 fra Sport Holding Retail AS - avd Bekkestua"/>
    <d v="2025-05-05T00:00:00"/>
    <d v="2025-06-04T00:00:00"/>
    <x v="78"/>
    <x v="78"/>
    <m/>
    <m/>
    <n v="20059"/>
    <s v="Sport Holding Retail AS - avd Bekkestua"/>
    <m/>
    <m/>
    <x v="1"/>
    <x v="1"/>
    <m/>
    <m/>
    <m/>
    <m/>
    <n v="0"/>
    <s v="Ingen avgiftsbehandling"/>
    <s v="Faktura nummer 11365001762 fra Sport Holding Retail AS - avd Bekkestua"/>
    <n v="-12958"/>
    <s v="NOK"/>
    <n v="-12958"/>
    <n v="11365001762"/>
    <s v="-234380.84"/>
  </r>
  <r>
    <n v="500574"/>
    <n v="2025"/>
    <s v="Direkte betaling med ekstern ID TR466568489 er gjennomført og bokført."/>
    <d v="2025-05-05T00:00:00"/>
    <m/>
    <x v="78"/>
    <x v="78"/>
    <m/>
    <m/>
    <n v="20270"/>
    <s v="Olander Andreas Fossen"/>
    <m/>
    <m/>
    <x v="5"/>
    <x v="5"/>
    <m/>
    <m/>
    <m/>
    <m/>
    <n v="0"/>
    <s v="Ingen avgiftsbehandling"/>
    <s v="Betaling: HOCKEY: Klubbdommerregning fra Olander Andreas Fossen. Fakturanr. SHAT3P8DCW71K8."/>
    <n v="388"/>
    <s v="NOK"/>
    <n v="388"/>
    <s v="SHAT3P8DCW71K8"/>
    <s v="-233992.84"/>
  </r>
  <r>
    <n v="751"/>
    <n v="2025"/>
    <s v="Hockey 2010"/>
    <d v="2025-05-05T00:00:00"/>
    <d v="2025-05-05T00:00:00"/>
    <x v="78"/>
    <x v="78"/>
    <m/>
    <m/>
    <n v="20352"/>
    <s v="Frisk Asker hockey"/>
    <m/>
    <m/>
    <x v="5"/>
    <x v="5"/>
    <m/>
    <m/>
    <m/>
    <m/>
    <n v="0"/>
    <s v="Ingen avgiftsbehandling"/>
    <s v="Hockey 2010"/>
    <n v="-200"/>
    <s v="NOK"/>
    <n v="-200"/>
    <s v="Bet ekstra spiller cup"/>
    <s v="-234192.84"/>
  </r>
  <r>
    <n v="747"/>
    <n v="2025"/>
    <s v="AKADEMI"/>
    <d v="2025-05-05T00:00:00"/>
    <d v="2025-05-08T00:00:00"/>
    <x v="78"/>
    <x v="78"/>
    <m/>
    <m/>
    <n v="20452"/>
    <s v="Jørgen Røkke"/>
    <m/>
    <m/>
    <x v="8"/>
    <x v="8"/>
    <m/>
    <m/>
    <m/>
    <m/>
    <n v="0"/>
    <s v="Ingen avgiftsbehandling"/>
    <s v="AKADEMI"/>
    <n v="-1386.67"/>
    <s v="NOK"/>
    <n v="-1386.67"/>
    <s v="Utlegg parkering akademi"/>
    <s v="-235579.51"/>
  </r>
  <r>
    <n v="836"/>
    <n v="2025"/>
    <s v="Faktura nummer 1096 fra JAVID ZAFARI"/>
    <d v="2025-05-05T00:00:00"/>
    <d v="2025-05-19T00:00:00"/>
    <x v="78"/>
    <x v="78"/>
    <m/>
    <m/>
    <n v="20076"/>
    <s v="JAVID ZAFARI"/>
    <m/>
    <m/>
    <x v="8"/>
    <x v="8"/>
    <m/>
    <m/>
    <m/>
    <m/>
    <n v="0"/>
    <s v="Ingen avgiftsbehandling"/>
    <s v="Faktura nummer 1096 fra JAVID ZAFARI"/>
    <n v="-37796.639999999999"/>
    <s v="NOK"/>
    <n v="-37796.639999999999"/>
    <n v="1096"/>
    <s v="-273376.15"/>
  </r>
  <r>
    <n v="742"/>
    <n v="2025"/>
    <s v="Faktura nummer F0004246535 fra DNB Livsforsikring AS"/>
    <d v="2025-05-06T00:00:00"/>
    <d v="2025-05-20T00:00:00"/>
    <x v="78"/>
    <x v="78"/>
    <m/>
    <m/>
    <n v="20012"/>
    <s v="DNB Livsforsikring AS"/>
    <m/>
    <m/>
    <x v="4"/>
    <x v="4"/>
    <m/>
    <m/>
    <m/>
    <m/>
    <n v="0"/>
    <s v="Ingen avgiftsbehandling"/>
    <s v="Faktura nummer F0004246535 fra DNB Livsforsikring AS"/>
    <n v="-1260.55"/>
    <s v="NOK"/>
    <n v="-1260.55"/>
    <s v="F0004246535"/>
    <s v="-274636.70"/>
  </r>
  <r>
    <n v="500575"/>
    <n v="2025"/>
    <s v="Direkte betaling med ekstern ID TR466568506 er gjennomført og bokført."/>
    <d v="2025-05-06T00:00:00"/>
    <m/>
    <x v="78"/>
    <x v="78"/>
    <m/>
    <m/>
    <n v="20030"/>
    <s v="Julie Wee"/>
    <m/>
    <m/>
    <x v="1"/>
    <x v="1"/>
    <m/>
    <m/>
    <m/>
    <m/>
    <n v="0"/>
    <s v="Ingen avgiftsbehandling"/>
    <s v="Betaling: FOTBALL: Klubbdommerregning fra Julie. Fakturanr. DHP5IM7WGGTAU4."/>
    <n v="200"/>
    <s v="NOK"/>
    <n v="200"/>
    <s v="DHP5IM7WGGTAU4"/>
    <s v="-274436.70"/>
  </r>
  <r>
    <n v="500576"/>
    <n v="2025"/>
    <s v="Direkte betaling med ekstern ID TR466568507 er gjennomført og bokført."/>
    <d v="2025-05-06T00:00:00"/>
    <m/>
    <x v="78"/>
    <x v="78"/>
    <m/>
    <m/>
    <n v="20015"/>
    <s v="Mats Hynne Blakseth"/>
    <m/>
    <m/>
    <x v="1"/>
    <x v="1"/>
    <m/>
    <m/>
    <m/>
    <m/>
    <n v="0"/>
    <s v="Ingen avgiftsbehandling"/>
    <s v="Betaling: FOTBALL: Klubbdommerregning fra Mats. Fakturanr. 8YQLP70KZ8OZ3F."/>
    <n v="300"/>
    <s v="NOK"/>
    <n v="300"/>
    <s v="8YQLP70KZ8OZ3F"/>
    <s v="-274136.70"/>
  </r>
  <r>
    <n v="743"/>
    <n v="2025"/>
    <s v="Faktura nummer 3023 fra Asker Lås og Sikkerhet AS"/>
    <d v="2025-05-06T00:00:00"/>
    <d v="2025-05-20T00:00:00"/>
    <x v="78"/>
    <x v="78"/>
    <m/>
    <m/>
    <n v="20269"/>
    <s v="Asker Lås og Sikkerhet AS"/>
    <m/>
    <m/>
    <x v="4"/>
    <x v="4"/>
    <m/>
    <m/>
    <m/>
    <m/>
    <n v="0"/>
    <s v="Ingen avgiftsbehandling"/>
    <s v="Faktura nummer 3023 fra Asker Lås og Sikkerhet AS"/>
    <n v="-4300"/>
    <s v="NOK"/>
    <n v="-4300"/>
    <n v="3023"/>
    <s v="-278436.70"/>
  </r>
  <r>
    <n v="500577"/>
    <n v="2025"/>
    <s v="Direkte betaling med ekstern ID TR466568482 er gjennomført og bokført."/>
    <d v="2025-05-06T00:00:00"/>
    <m/>
    <x v="78"/>
    <x v="78"/>
    <m/>
    <m/>
    <n v="20174"/>
    <s v="Lars Haakon Eriksson"/>
    <m/>
    <m/>
    <x v="5"/>
    <x v="5"/>
    <m/>
    <m/>
    <m/>
    <m/>
    <n v="0"/>
    <s v="Ingen avgiftsbehandling"/>
    <s v="Betaling: Hockey: Dommerregninger. Fakturanr. -67f2ab778c0339389e068760."/>
    <n v="403.3"/>
    <s v="NOK"/>
    <n v="403.3"/>
    <s v="-67f2ab778c0339389e068760"/>
    <s v="-278033.40"/>
  </r>
  <r>
    <n v="500578"/>
    <n v="2025"/>
    <s v="Direkte betaling med ekstern ID TR466568481 er gjennomført og bokført."/>
    <d v="2025-05-06T00:00:00"/>
    <m/>
    <x v="78"/>
    <x v="78"/>
    <m/>
    <m/>
    <n v="20430"/>
    <s v="Torkel Eng"/>
    <m/>
    <m/>
    <x v="5"/>
    <x v="5"/>
    <m/>
    <m/>
    <m/>
    <m/>
    <n v="0"/>
    <s v="Ingen avgiftsbehandling"/>
    <s v="Betaling: Hockey: Dommerregninger. Fakturanr. 67eef5ca8c0339389e068399."/>
    <n v="1040"/>
    <s v="NOK"/>
    <n v="1040"/>
    <s v="67eef5ca8c0339389e068399"/>
    <s v="-276993.40"/>
  </r>
  <r>
    <n v="500579"/>
    <n v="2025"/>
    <s v="Direkte betaling med ekstern ID TR466568487 er gjennomført og bokført."/>
    <d v="2025-05-06T00:00:00"/>
    <m/>
    <x v="78"/>
    <x v="78"/>
    <m/>
    <m/>
    <n v="20318"/>
    <s v="Nikolai Chursin"/>
    <m/>
    <m/>
    <x v="5"/>
    <x v="5"/>
    <m/>
    <m/>
    <m/>
    <m/>
    <n v="0"/>
    <s v="Ingen avgiftsbehandling"/>
    <s v="Betaling: HOCKEY: Klubbdommerregning fra Nikolai. Fakturanr. 1CWYB4FF3M7FFT."/>
    <n v="388"/>
    <s v="NOK"/>
    <n v="388"/>
    <s v="1CWYB4FF3M7FFT"/>
    <s v="-276605.40"/>
  </r>
  <r>
    <n v="500580"/>
    <n v="2025"/>
    <s v="Direkte betaling med ekstern ID TR466568492 er gjennomført og bokført."/>
    <d v="2025-05-06T00:00:00"/>
    <m/>
    <x v="78"/>
    <x v="78"/>
    <m/>
    <m/>
    <n v="20288"/>
    <s v="Joachim P Lund"/>
    <m/>
    <m/>
    <x v="5"/>
    <x v="5"/>
    <m/>
    <m/>
    <m/>
    <m/>
    <n v="0"/>
    <s v="Ingen avgiftsbehandling"/>
    <s v="Betaling: HOCKEY: Klubbdommerregning fra Joachim.p.lund. Fakturanr. 54BCBVTDGREV12."/>
    <n v="388"/>
    <s v="NOK"/>
    <n v="388"/>
    <s v="54BCBVTDGREV12"/>
    <s v="-276217.40"/>
  </r>
  <r>
    <n v="500581"/>
    <n v="2025"/>
    <s v="Direkte betaling med ekstern ID TR466568491 er gjennomført og bokført."/>
    <d v="2025-05-06T00:00:00"/>
    <m/>
    <x v="78"/>
    <x v="78"/>
    <m/>
    <m/>
    <n v="20435"/>
    <s v="Fredrik Aatlo"/>
    <m/>
    <m/>
    <x v="5"/>
    <x v="5"/>
    <m/>
    <m/>
    <m/>
    <m/>
    <n v="0"/>
    <s v="Ingen avgiftsbehandling"/>
    <s v="Betaling: HOCKEY: Klubbdommerregning fra Fredrik Aatlo. Fakturanr. 2WFKL5G7D62N65."/>
    <n v="388"/>
    <s v="NOK"/>
    <n v="388"/>
    <s v="2WFKL5G7D62N65"/>
    <s v="-275829.40"/>
  </r>
  <r>
    <n v="500582"/>
    <n v="2025"/>
    <s v="Direkte betaling med ekstern ID TR466568490 er gjennomført og bokført."/>
    <d v="2025-05-06T00:00:00"/>
    <m/>
    <x v="78"/>
    <x v="78"/>
    <m/>
    <m/>
    <n v="20239"/>
    <s v="Jonathan Duesund"/>
    <m/>
    <m/>
    <x v="5"/>
    <x v="5"/>
    <m/>
    <m/>
    <m/>
    <m/>
    <n v="0"/>
    <s v="Ingen avgiftsbehandling"/>
    <s v="Betaling: HOCKEY: Klubbdommerregning fra Jonathan. Fakturanr. T7M3K1FL6QL9EJ."/>
    <n v="388"/>
    <s v="NOK"/>
    <n v="388"/>
    <s v="T7M3K1FL6QL9EJ"/>
    <s v="-275441.40"/>
  </r>
  <r>
    <n v="500583"/>
    <n v="2025"/>
    <s v="Direkte betaling med ekstern ID TR466568488 er gjennomført og bokført."/>
    <d v="2025-05-06T00:00:00"/>
    <m/>
    <x v="78"/>
    <x v="78"/>
    <m/>
    <m/>
    <n v="20228"/>
    <s v="Timian Fossen"/>
    <m/>
    <m/>
    <x v="5"/>
    <x v="5"/>
    <m/>
    <m/>
    <m/>
    <m/>
    <n v="0"/>
    <s v="Ingen avgiftsbehandling"/>
    <s v="Betaling: HOCKEY: Klubbdommerregning fra Timian Severin Fossen. Fakturanr. QKW137EC7KL64R."/>
    <n v="388"/>
    <s v="NOK"/>
    <n v="388"/>
    <s v="QKW137EC7KL64R"/>
    <s v="-275053.40"/>
  </r>
  <r>
    <n v="500584"/>
    <n v="2025"/>
    <s v="Direkte betaling med ekstern ID TR466568483 er gjennomført og bokført."/>
    <d v="2025-05-06T00:00:00"/>
    <m/>
    <x v="78"/>
    <x v="78"/>
    <m/>
    <m/>
    <n v="20242"/>
    <s v="Ola Smith Monge"/>
    <m/>
    <m/>
    <x v="5"/>
    <x v="5"/>
    <m/>
    <m/>
    <m/>
    <m/>
    <n v="0"/>
    <s v="Ingen avgiftsbehandling"/>
    <s v="Betaling: Hockey: Dommerregninger"/>
    <n v="710"/>
    <s v="NOK"/>
    <n v="710"/>
    <m/>
    <s v="-274343.40"/>
  </r>
  <r>
    <n v="500585"/>
    <n v="2025"/>
    <s v="Direkte betaling med ekstern ID TR466568484 er gjennomført og bokført."/>
    <d v="2025-05-06T00:00:00"/>
    <m/>
    <x v="78"/>
    <x v="78"/>
    <m/>
    <m/>
    <n v="20389"/>
    <s v="Dmitrij magnussen"/>
    <m/>
    <m/>
    <x v="5"/>
    <x v="5"/>
    <m/>
    <m/>
    <m/>
    <m/>
    <n v="0"/>
    <s v="Ingen avgiftsbehandling"/>
    <s v="Betaling: Hockey: Dommerregninger. Fakturanr. 67fabe96964911bfaac182e0."/>
    <n v="428"/>
    <s v="NOK"/>
    <n v="428"/>
    <s v="67fabe96964911bfaac182e0"/>
    <s v="-273915.40"/>
  </r>
  <r>
    <n v="744"/>
    <n v="2025"/>
    <s v="Faktura nummer 300679 fra PROFILSPORT AS"/>
    <d v="2025-05-06T00:00:00"/>
    <d v="2025-05-20T00:00:00"/>
    <x v="78"/>
    <x v="78"/>
    <m/>
    <m/>
    <n v="20449"/>
    <s v="PROFILSPORT AS"/>
    <m/>
    <m/>
    <x v="1"/>
    <x v="1"/>
    <m/>
    <m/>
    <m/>
    <m/>
    <n v="0"/>
    <s v="Ingen avgiftsbehandling"/>
    <s v="Faktura nummer 300679 fra PROFILSPORT AS"/>
    <n v="-400"/>
    <s v="NOK"/>
    <n v="-400"/>
    <n v="300679"/>
    <s v="-274315.40"/>
  </r>
  <r>
    <n v="746"/>
    <n v="2025"/>
    <s v="Faktura nummer 41166880 fra Santander Consumer Bank As"/>
    <d v="2025-05-06T00:00:00"/>
    <d v="2025-06-02T00:00:00"/>
    <x v="78"/>
    <x v="78"/>
    <m/>
    <m/>
    <n v="20009"/>
    <s v="Santander Consumer Bank As"/>
    <m/>
    <m/>
    <x v="5"/>
    <x v="5"/>
    <m/>
    <m/>
    <m/>
    <m/>
    <n v="0"/>
    <s v="Ingen avgiftsbehandling"/>
    <s v="Faktura nummer 41166880 fra Santander Consumer Bank As"/>
    <n v="-11584.04"/>
    <s v="NOK"/>
    <n v="-11584.04"/>
    <n v="41166880"/>
    <s v="-285899.44"/>
  </r>
  <r>
    <n v="749"/>
    <n v="2025"/>
    <s v="FOTBALL: Klubbdommerregning fra Jonathan"/>
    <d v="2025-05-06T00:00:00"/>
    <d v="2025-05-13T00:00:00"/>
    <x v="78"/>
    <x v="78"/>
    <m/>
    <m/>
    <n v="20239"/>
    <s v="Jonathan Duesund"/>
    <m/>
    <m/>
    <x v="1"/>
    <x v="1"/>
    <m/>
    <m/>
    <m/>
    <m/>
    <n v="0"/>
    <s v="Ingen avgiftsbehandling"/>
    <s v="FOTBALL: Klubbdommerregning fra Jonathan"/>
    <n v="-200"/>
    <s v="NOK"/>
    <n v="-200"/>
    <s v="6KCP5LQJL7DIF5"/>
    <s v="-286099.44"/>
  </r>
  <r>
    <n v="750"/>
    <n v="2025"/>
    <s v="FOTBALL: Klubbdommerregning fra William Duesund"/>
    <d v="2025-05-06T00:00:00"/>
    <d v="2025-05-13T00:00:00"/>
    <x v="78"/>
    <x v="78"/>
    <m/>
    <m/>
    <n v="20451"/>
    <s v="William Duesund"/>
    <m/>
    <m/>
    <x v="1"/>
    <x v="1"/>
    <m/>
    <m/>
    <m/>
    <m/>
    <n v="0"/>
    <s v="Ingen avgiftsbehandling"/>
    <s v="FOTBALL: Klubbdommerregning fra William Duesund"/>
    <n v="-200"/>
    <s v="NOK"/>
    <n v="-200"/>
    <s v="TH4SYUZU1OCKKO"/>
    <s v="-286299.44"/>
  </r>
  <r>
    <n v="1040"/>
    <n v="2025"/>
    <s v="fotball 4230"/>
    <d v="2025-05-06T00:00:00"/>
    <d v="2025-06-17T00:00:00"/>
    <x v="78"/>
    <x v="78"/>
    <m/>
    <m/>
    <n v="20490"/>
    <s v="Jesper Warløs Næss"/>
    <m/>
    <m/>
    <x v="1"/>
    <x v="1"/>
    <m/>
    <m/>
    <m/>
    <m/>
    <n v="0"/>
    <s v="Ingen avgiftsbehandling"/>
    <s v="fotball 4230"/>
    <n v="-329"/>
    <s v="NOK"/>
    <n v="-329"/>
    <s v="kamp nr 03114781007"/>
    <s v="-286628.44"/>
  </r>
  <r>
    <n v="500586"/>
    <n v="2025"/>
    <s v="Direkte betaling med ekstern ID TR466568475 er gjennomført og bokført."/>
    <d v="2025-05-07T00:00:00"/>
    <m/>
    <x v="78"/>
    <x v="78"/>
    <m/>
    <m/>
    <n v="20035"/>
    <s v="Steadyreadygo Banaszkiewicz"/>
    <m/>
    <m/>
    <x v="4"/>
    <x v="4"/>
    <m/>
    <m/>
    <m/>
    <m/>
    <n v="0"/>
    <s v="Ingen avgiftsbehandling"/>
    <s v="Betaling: HS: Fakture april. Fakturanr. 1165."/>
    <n v="10200"/>
    <s v="NOK"/>
    <n v="10200"/>
    <n v="1165"/>
    <s v="-276428.44"/>
  </r>
  <r>
    <n v="500587"/>
    <n v="2025"/>
    <s v="Direkte betaling med ekstern ID TR466568493 er gjennomført og bokført."/>
    <d v="2025-05-07T00:00:00"/>
    <m/>
    <x v="78"/>
    <x v="78"/>
    <m/>
    <m/>
    <n v="20444"/>
    <s v="Ringerike Ishockeyklubb"/>
    <m/>
    <m/>
    <x v="5"/>
    <x v="5"/>
    <m/>
    <m/>
    <m/>
    <m/>
    <n v="0"/>
    <s v="Ingen avgiftsbehandling"/>
    <s v="Betaling: Fwd: Videresend: Faktura 13563 fra Ringerike Ishockeyklubb. Fakturanr. 13563."/>
    <n v="4500"/>
    <s v="NOK"/>
    <n v="4500"/>
    <n v="13563"/>
    <s v="-271928.44"/>
  </r>
  <r>
    <n v="752"/>
    <n v="2025"/>
    <s v="Faktura nummer 6544 fra Råde Idrettslag"/>
    <d v="2025-05-07T00:00:00"/>
    <d v="2025-05-21T00:00:00"/>
    <x v="78"/>
    <x v="78"/>
    <m/>
    <m/>
    <n v="20450"/>
    <s v="Råde Idrettslag"/>
    <m/>
    <m/>
    <x v="1"/>
    <x v="1"/>
    <m/>
    <m/>
    <m/>
    <m/>
    <n v="0"/>
    <s v="Ingen avgiftsbehandling"/>
    <s v="Faktura nummer 6544 fra Råde Idrettslag"/>
    <n v="-9600"/>
    <s v="NOK"/>
    <n v="-9600"/>
    <n v="6544"/>
    <s v="-281528.44"/>
  </r>
  <r>
    <n v="753"/>
    <n v="2025"/>
    <s v="Faktura nummer 70574206 fra Bærum Kommune. Faktura nummer 70574206 fra Bærum Kommune"/>
    <d v="2025-05-07T00:00:00"/>
    <d v="2025-05-24T00:00:00"/>
    <x v="78"/>
    <x v="78"/>
    <m/>
    <m/>
    <n v="20094"/>
    <s v="Bærum Kommune"/>
    <m/>
    <m/>
    <x v="0"/>
    <x v="0"/>
    <m/>
    <m/>
    <m/>
    <m/>
    <n v="0"/>
    <s v="Ingen avgiftsbehandling"/>
    <s v="Faktura nummer 70574206 fra Bærum Kommune. Faktura nummer 70574206 fra Bærum Kommune"/>
    <n v="-17666.400000000001"/>
    <s v="NOK"/>
    <n v="-17666.400000000001"/>
    <n v="70574206"/>
    <s v="-299194.84"/>
  </r>
  <r>
    <n v="754"/>
    <n v="2025"/>
    <s v="6x dommer regning FOTBALL"/>
    <d v="2025-05-07T00:00:00"/>
    <d v="2025-05-07T00:00:00"/>
    <x v="78"/>
    <x v="78"/>
    <m/>
    <m/>
    <n v="20453"/>
    <s v="bdulkadir Mohamed Moalim"/>
    <m/>
    <m/>
    <x v="1"/>
    <x v="1"/>
    <m/>
    <m/>
    <m/>
    <m/>
    <n v="0"/>
    <s v="Ingen avgiftsbehandling"/>
    <s v="6x dommer regning FOTBALL"/>
    <n v="-912.18"/>
    <s v="NOK"/>
    <n v="-912.18"/>
    <n v="3119201010"/>
    <s v="-300107.02"/>
  </r>
  <r>
    <n v="755"/>
    <n v="2025"/>
    <s v="dommer regning FOTBALL"/>
    <d v="2025-05-07T00:00:00"/>
    <d v="2025-05-07T00:00:00"/>
    <x v="78"/>
    <x v="78"/>
    <m/>
    <m/>
    <n v="20383"/>
    <s v="Tarik Rajkovic"/>
    <m/>
    <m/>
    <x v="1"/>
    <x v="1"/>
    <m/>
    <m/>
    <m/>
    <m/>
    <n v="0"/>
    <s v="Ingen avgiftsbehandling"/>
    <s v="dommer regning FOTBALL"/>
    <n v="-774.2"/>
    <s v="NOK"/>
    <n v="-774.2"/>
    <n v="3114301008"/>
    <s v="-300881.22"/>
  </r>
  <r>
    <n v="756"/>
    <n v="2025"/>
    <s v="6x dommer regning FOTBALL"/>
    <d v="2025-05-07T00:00:00"/>
    <d v="2025-05-07T00:00:00"/>
    <x v="78"/>
    <x v="78"/>
    <m/>
    <m/>
    <n v="20454"/>
    <s v="Knut Paulsen"/>
    <m/>
    <m/>
    <x v="1"/>
    <x v="1"/>
    <m/>
    <m/>
    <m/>
    <m/>
    <n v="0"/>
    <s v="Ingen avgiftsbehandling"/>
    <s v="6x dommer regning FOTBALL"/>
    <n v="-722.96"/>
    <s v="NOK"/>
    <n v="-722.96"/>
    <n v="3113201015"/>
    <s v="-301604.18"/>
  </r>
  <r>
    <n v="919"/>
    <n v="2025"/>
    <n v="1948"/>
    <d v="2025-05-07T00:00:00"/>
    <m/>
    <x v="78"/>
    <x v="78"/>
    <m/>
    <m/>
    <n v="20352"/>
    <s v="Frisk Asker hockey"/>
    <m/>
    <m/>
    <x v="0"/>
    <x v="0"/>
    <m/>
    <m/>
    <m/>
    <m/>
    <n v="0"/>
    <s v="Ingen avgiftsbehandling"/>
    <n v="1948"/>
    <n v="200"/>
    <s v="NOK"/>
    <n v="200"/>
    <m/>
    <s v="-301404.18"/>
  </r>
  <r>
    <n v="1207"/>
    <n v="2025"/>
    <m/>
    <d v="2025-05-07T00:00:00"/>
    <m/>
    <x v="78"/>
    <x v="78"/>
    <m/>
    <m/>
    <n v="20451"/>
    <s v="William Duesund"/>
    <m/>
    <m/>
    <x v="0"/>
    <x v="0"/>
    <m/>
    <m/>
    <m/>
    <m/>
    <n v="0"/>
    <s v="Ingen avgiftsbehandling"/>
    <m/>
    <n v="200"/>
    <s v="NOK"/>
    <n v="200"/>
    <m/>
    <s v="-301204.18"/>
  </r>
  <r>
    <n v="1208"/>
    <n v="2025"/>
    <m/>
    <d v="2025-05-07T00:00:00"/>
    <m/>
    <x v="78"/>
    <x v="78"/>
    <m/>
    <m/>
    <n v="20239"/>
    <s v="Jonathan Duesund"/>
    <m/>
    <m/>
    <x v="0"/>
    <x v="0"/>
    <m/>
    <m/>
    <m/>
    <m/>
    <n v="0"/>
    <s v="Ingen avgiftsbehandling"/>
    <m/>
    <n v="150"/>
    <s v="NOK"/>
    <n v="150"/>
    <m/>
    <s v="-301054.18"/>
  </r>
  <r>
    <n v="757"/>
    <n v="2025"/>
    <s v="dommer regning FOTBALL"/>
    <d v="2025-05-08T00:00:00"/>
    <d v="2025-05-08T00:00:00"/>
    <x v="78"/>
    <x v="78"/>
    <m/>
    <m/>
    <n v="20455"/>
    <s v="Fredrik Taule"/>
    <m/>
    <m/>
    <x v="1"/>
    <x v="1"/>
    <m/>
    <m/>
    <m/>
    <m/>
    <n v="0"/>
    <s v="Ingen avgiftsbehandling"/>
    <s v="dommer regning FOTBALL"/>
    <n v="-987"/>
    <s v="NOK"/>
    <n v="-987"/>
    <n v="3119401014"/>
    <s v="-302041.18"/>
  </r>
  <r>
    <n v="758"/>
    <n v="2025"/>
    <s v="dommer regning FOTBALL"/>
    <d v="2025-05-08T00:00:00"/>
    <d v="2025-05-08T00:00:00"/>
    <x v="78"/>
    <x v="78"/>
    <m/>
    <m/>
    <n v="20067"/>
    <s v="Fredrik Kristian Lindegaard"/>
    <m/>
    <m/>
    <x v="1"/>
    <x v="1"/>
    <m/>
    <m/>
    <m/>
    <m/>
    <n v="0"/>
    <s v="Ingen avgiftsbehandling"/>
    <s v="dommer regning FOTBALL"/>
    <n v="-976.62"/>
    <s v="NOK"/>
    <n v="-976.62"/>
    <n v="3120701008"/>
    <s v="-303017.80"/>
  </r>
  <r>
    <n v="759"/>
    <n v="2025"/>
    <s v="dommer regning FOTBALL"/>
    <d v="2025-05-08T00:00:00"/>
    <d v="2025-05-08T00:00:00"/>
    <x v="78"/>
    <x v="78"/>
    <m/>
    <m/>
    <n v="20017"/>
    <s v="Max Myklagard"/>
    <m/>
    <m/>
    <x v="1"/>
    <x v="1"/>
    <m/>
    <m/>
    <m/>
    <m/>
    <n v="0"/>
    <s v="Ingen avgiftsbehandling"/>
    <s v="dommer regning FOTBALL"/>
    <n v="-713.6"/>
    <s v="NOK"/>
    <n v="-713.6"/>
    <m/>
    <s v="-303731.40"/>
  </r>
  <r>
    <n v="762"/>
    <n v="2025"/>
    <s v="FOTBALL: Klubbdommerregning fra Mats"/>
    <d v="2025-05-08T00:00:00"/>
    <d v="2025-05-12T00:00:00"/>
    <x v="78"/>
    <x v="78"/>
    <m/>
    <m/>
    <n v="20015"/>
    <s v="Mats Hynne Blakseth"/>
    <m/>
    <m/>
    <x v="1"/>
    <x v="1"/>
    <m/>
    <m/>
    <m/>
    <m/>
    <n v="0"/>
    <s v="Ingen avgiftsbehandling"/>
    <s v="FOTBALL: Klubbdommerregning fra Mats"/>
    <n v="-300"/>
    <s v="NOK"/>
    <n v="-300"/>
    <s v="J8YFHKGE92JKVV"/>
    <s v="-304031.40"/>
  </r>
  <r>
    <n v="763"/>
    <n v="2025"/>
    <s v="FOTBALL: Klubbdommerregning fra Mats"/>
    <d v="2025-05-08T00:00:00"/>
    <d v="2025-05-14T00:00:00"/>
    <x v="78"/>
    <x v="78"/>
    <m/>
    <m/>
    <n v="20015"/>
    <s v="Mats Hynne Blakseth"/>
    <m/>
    <m/>
    <x v="1"/>
    <x v="1"/>
    <m/>
    <m/>
    <m/>
    <m/>
    <n v="0"/>
    <s v="Ingen avgiftsbehandling"/>
    <s v="FOTBALL: Klubbdommerregning fra Mats"/>
    <n v="-300"/>
    <s v="NOK"/>
    <n v="-300"/>
    <s v="1GS8P1UE6Z94ZG"/>
    <s v="-304331.40"/>
  </r>
  <r>
    <n v="764"/>
    <n v="2025"/>
    <s v="G2015: Klubbdommerregning fra William Duesund"/>
    <d v="2025-05-08T00:00:00"/>
    <d v="2025-05-15T00:00:00"/>
    <x v="78"/>
    <x v="78"/>
    <m/>
    <m/>
    <n v="20451"/>
    <s v="William Duesund"/>
    <m/>
    <m/>
    <x v="1"/>
    <x v="1"/>
    <m/>
    <m/>
    <m/>
    <m/>
    <n v="0"/>
    <s v="Ingen avgiftsbehandling"/>
    <s v="G2015: Klubbdommerregning fra William Duesund"/>
    <n v="-200"/>
    <s v="NOK"/>
    <n v="-200"/>
    <s v="YSFI809GRBTL75"/>
    <s v="-304531.40"/>
  </r>
  <r>
    <n v="765"/>
    <n v="2025"/>
    <s v="J2017: Klubbdommerregning fra Winston Devlin"/>
    <d v="2025-05-08T00:00:00"/>
    <d v="2025-05-15T00:00:00"/>
    <x v="78"/>
    <x v="78"/>
    <m/>
    <m/>
    <n v="20456"/>
    <s v="Winston Devlin"/>
    <m/>
    <m/>
    <x v="1"/>
    <x v="1"/>
    <m/>
    <m/>
    <m/>
    <m/>
    <n v="0"/>
    <s v="Ingen avgiftsbehandling"/>
    <s v="J2017: Klubbdommerregning fra Winston Devlin"/>
    <n v="-150"/>
    <s v="NOK"/>
    <n v="-150"/>
    <s v="UJP79NQ910PNBZ"/>
    <s v="-304681.40"/>
  </r>
  <r>
    <n v="766"/>
    <n v="2025"/>
    <s v="FOTBALL: Faktura / Fotballer A-laget"/>
    <d v="2025-05-08T00:00:00"/>
    <d v="2025-06-07T00:00:00"/>
    <x v="78"/>
    <x v="78"/>
    <m/>
    <m/>
    <n v="20110"/>
    <s v="Xxl Sport &amp; Villmark AS"/>
    <m/>
    <m/>
    <x v="1"/>
    <x v="1"/>
    <m/>
    <m/>
    <m/>
    <m/>
    <n v="0"/>
    <s v="Ingen avgiftsbehandling"/>
    <s v="FOTBALL: Faktura / Fotballer A-laget"/>
    <n v="-5031.6000000000004"/>
    <s v="NOK"/>
    <n v="-5031.6000000000004"/>
    <n v="187218729"/>
    <s v="-309713.00"/>
  </r>
  <r>
    <n v="767"/>
    <n v="2025"/>
    <s v="Varer videresalg: kiosk"/>
    <d v="2025-05-08T00:00:00"/>
    <d v="2025-05-09T00:00:00"/>
    <x v="78"/>
    <x v="78"/>
    <m/>
    <m/>
    <n v="20249"/>
    <s v="Lars Joakim Aslaksrud"/>
    <m/>
    <m/>
    <x v="1"/>
    <x v="1"/>
    <m/>
    <m/>
    <m/>
    <m/>
    <n v="0"/>
    <s v="Ingen avgiftsbehandling"/>
    <s v="Varer videresalg: kiosk"/>
    <n v="-7953.86"/>
    <s v="NOK"/>
    <n v="-7953.86"/>
    <s v="Utlegg innkjøp kiosk"/>
    <s v="-317666.86"/>
  </r>
  <r>
    <n v="769"/>
    <n v="2025"/>
    <s v="Kiosk: Fant en til her med innkjøp"/>
    <d v="2025-05-08T00:00:00"/>
    <d v="2025-05-09T00:00:00"/>
    <x v="78"/>
    <x v="78"/>
    <m/>
    <m/>
    <n v="20249"/>
    <s v="Lars Joakim Aslaksrud"/>
    <m/>
    <m/>
    <x v="1"/>
    <x v="1"/>
    <m/>
    <m/>
    <m/>
    <m/>
    <n v="0"/>
    <s v="Ingen avgiftsbehandling"/>
    <s v="Kiosk: Fant en til her med innkjøp"/>
    <n v="-688.8"/>
    <s v="NOK"/>
    <n v="-688.8"/>
    <s v="utlegg innkjøp kiosk 2"/>
    <s v="-318355.66"/>
  </r>
  <r>
    <n v="954"/>
    <n v="2025"/>
    <s v="G2017: Klubbdommerregning fra David"/>
    <d v="2025-05-08T00:00:00"/>
    <d v="2025-05-15T00:00:00"/>
    <x v="78"/>
    <x v="78"/>
    <m/>
    <m/>
    <n v="20446"/>
    <s v="David Jonassen"/>
    <m/>
    <m/>
    <x v="1"/>
    <x v="1"/>
    <m/>
    <m/>
    <m/>
    <m/>
    <n v="0"/>
    <s v="Ingen avgiftsbehandling"/>
    <s v="G2017: Klubbdommerregning fra David"/>
    <n v="-150"/>
    <s v="NOK"/>
    <n v="-150"/>
    <s v="XJW9P6SFUKA9YS"/>
    <s v="-318505.66"/>
  </r>
  <r>
    <n v="500588"/>
    <n v="2025"/>
    <s v="Direkte betaling med ekstern ID TR466568495 er gjennomført og bokført."/>
    <d v="2025-05-09T00:00:00"/>
    <m/>
    <x v="78"/>
    <x v="78"/>
    <m/>
    <m/>
    <n v="20268"/>
    <s v="Jar Isforum AS"/>
    <m/>
    <m/>
    <x v="5"/>
    <x v="5"/>
    <m/>
    <m/>
    <m/>
    <m/>
    <n v="0"/>
    <s v="Ingen avgiftsbehandling"/>
    <s v="Betaling: Faktura nummer 11293 fra Jar Isforum AS. Fakturanr. 11293."/>
    <n v="5667"/>
    <s v="NOK"/>
    <n v="5667"/>
    <n v="11293"/>
    <s v="-312838.66"/>
  </r>
  <r>
    <n v="500589"/>
    <n v="2025"/>
    <s v="Direkte betaling med ekstern ID TR466568494 er gjennomført og bokført."/>
    <d v="2025-05-09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401 fra AS Bærum Ishall. Fakturanr. 6401."/>
    <n v="775"/>
    <s v="NOK"/>
    <n v="775"/>
    <n v="6401"/>
    <s v="-312063.66"/>
  </r>
  <r>
    <n v="773"/>
    <n v="2025"/>
    <s v="FOTBALL: Klubbdommerregning fra Julie"/>
    <d v="2025-05-09T00:00:00"/>
    <d v="2025-05-16T00:00:00"/>
    <x v="78"/>
    <x v="78"/>
    <m/>
    <m/>
    <n v="20030"/>
    <s v="Julie Wee"/>
    <m/>
    <m/>
    <x v="1"/>
    <x v="1"/>
    <m/>
    <m/>
    <m/>
    <m/>
    <n v="0"/>
    <s v="Ingen avgiftsbehandling"/>
    <s v="FOTBALL: Klubbdommerregning fra Julie"/>
    <n v="-200"/>
    <s v="NOK"/>
    <n v="-200"/>
    <s v="1PVBMX08RFROQ4"/>
    <s v="-312263.66"/>
  </r>
  <r>
    <n v="837"/>
    <n v="2025"/>
    <s v="Faktura nummer 1056276083 fra Telenor Norge AS"/>
    <d v="2025-05-09T00:00:00"/>
    <d v="2025-05-30T00:00:00"/>
    <x v="78"/>
    <x v="78"/>
    <m/>
    <m/>
    <n v="20011"/>
    <s v="Telenor Norge AS"/>
    <m/>
    <m/>
    <x v="2"/>
    <x v="2"/>
    <m/>
    <m/>
    <m/>
    <m/>
    <n v="0"/>
    <s v="Ingen avgiftsbehandling"/>
    <s v="Faktura nummer 1056276083 fra Telenor Norge AS"/>
    <n v="-4975"/>
    <s v="NOK"/>
    <n v="-4975"/>
    <n v="1056276083"/>
    <s v="-317238.66"/>
  </r>
  <r>
    <n v="897"/>
    <n v="2025"/>
    <m/>
    <d v="2025-05-09T00:00:00"/>
    <m/>
    <x v="78"/>
    <x v="78"/>
    <m/>
    <m/>
    <n v="20456"/>
    <s v="Winston Devlin"/>
    <m/>
    <m/>
    <x v="0"/>
    <x v="0"/>
    <m/>
    <m/>
    <m/>
    <m/>
    <n v="0"/>
    <s v="Ingen avgiftsbehandling"/>
    <m/>
    <n v="150"/>
    <s v="NOK"/>
    <n v="150"/>
    <m/>
    <s v="-317088.66"/>
  </r>
  <r>
    <n v="908"/>
    <n v="2025"/>
    <n v="1899"/>
    <d v="2025-05-09T00:00:00"/>
    <m/>
    <x v="78"/>
    <x v="78"/>
    <m/>
    <m/>
    <n v="20451"/>
    <s v="William Duesund"/>
    <m/>
    <m/>
    <x v="0"/>
    <x v="0"/>
    <m/>
    <m/>
    <m/>
    <m/>
    <n v="0"/>
    <s v="Ingen avgiftsbehandling"/>
    <n v="1899"/>
    <n v="200"/>
    <s v="NOK"/>
    <n v="200"/>
    <m/>
    <s v="-316888.66"/>
  </r>
  <r>
    <n v="838"/>
    <n v="2025"/>
    <s v="HS, nett"/>
    <d v="2025-05-10T00:00:00"/>
    <d v="2025-05-21T00:00:00"/>
    <x v="78"/>
    <x v="78"/>
    <m/>
    <m/>
    <n v="20029"/>
    <s v="Viken Fiber AS"/>
    <m/>
    <m/>
    <x v="4"/>
    <x v="4"/>
    <m/>
    <m/>
    <m/>
    <m/>
    <n v="0"/>
    <s v="Ingen avgiftsbehandling"/>
    <s v="HS, nett"/>
    <n v="-1119"/>
    <s v="NOK"/>
    <n v="-1119"/>
    <n v="24242416"/>
    <s v="-318007.66"/>
  </r>
  <r>
    <n v="775"/>
    <n v="2025"/>
    <s v="FOTBALL, 4230"/>
    <d v="2025-05-11T00:00:00"/>
    <d v="2025-05-11T00:00:00"/>
    <x v="78"/>
    <x v="78"/>
    <m/>
    <m/>
    <n v="20458"/>
    <s v="Eirik Rodriguez Bjerkan"/>
    <m/>
    <m/>
    <x v="1"/>
    <x v="1"/>
    <m/>
    <m/>
    <m/>
    <m/>
    <n v="0"/>
    <s v="Ingen avgiftsbehandling"/>
    <s v="FOTBALL, 4230"/>
    <n v="-654.33000000000004"/>
    <s v="NOK"/>
    <n v="-654.33000000000004"/>
    <m/>
    <s v="-318661.99"/>
  </r>
  <r>
    <n v="776"/>
    <n v="2025"/>
    <s v="FOTBALL, 4230"/>
    <d v="2025-05-11T00:00:00"/>
    <d v="2025-05-11T00:00:00"/>
    <x v="78"/>
    <x v="78"/>
    <m/>
    <m/>
    <n v="20459"/>
    <s v="bdelmajid Boumessaoud"/>
    <m/>
    <m/>
    <x v="1"/>
    <x v="1"/>
    <m/>
    <m/>
    <m/>
    <m/>
    <n v="0"/>
    <s v="Ingen avgiftsbehandling"/>
    <s v="FOTBALL, 4230"/>
    <n v="-1201.8"/>
    <s v="NOK"/>
    <n v="-1201.8"/>
    <m/>
    <s v="-319863.79"/>
  </r>
  <r>
    <n v="777"/>
    <n v="2025"/>
    <s v="FOTBALL, 4230"/>
    <d v="2025-05-11T00:00:00"/>
    <d v="2025-05-11T00:00:00"/>
    <x v="78"/>
    <x v="78"/>
    <m/>
    <m/>
    <n v="20460"/>
    <s v="Marius Mjøsund Talmo"/>
    <m/>
    <m/>
    <x v="1"/>
    <x v="1"/>
    <m/>
    <m/>
    <m/>
    <m/>
    <n v="0"/>
    <s v="Ingen avgiftsbehandling"/>
    <s v="FOTBALL, 4230"/>
    <n v="-479.5"/>
    <s v="NOK"/>
    <n v="-479.5"/>
    <m/>
    <s v="-320343.29"/>
  </r>
  <r>
    <n v="500590"/>
    <n v="2025"/>
    <s v="Direkte betaling med ekstern ID TR466568496 er gjennomført og bokført."/>
    <d v="2025-05-12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409 fra AS Bærum Ishall. Fakturanr. 6409."/>
    <n v="3000"/>
    <s v="NOK"/>
    <n v="3000"/>
    <n v="6409"/>
    <s v="-317343.29"/>
  </r>
  <r>
    <n v="500591"/>
    <n v="2025"/>
    <s v="Direkte betaling med ekstern ID TR466568497 er gjennomført og bokført."/>
    <d v="2025-05-12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403 fra AS Bærum Ishall. Fakturanr. 6403."/>
    <n v="35400"/>
    <s v="NOK"/>
    <n v="35400"/>
    <n v="6403"/>
    <s v="-281943.29"/>
  </r>
  <r>
    <n v="500592"/>
    <n v="2025"/>
    <s v="Direkte betaling med ekstern ID TR469495464 er gjennomført og bokført."/>
    <d v="2025-05-12T00:00:00"/>
    <m/>
    <x v="78"/>
    <x v="78"/>
    <m/>
    <m/>
    <n v="20459"/>
    <s v="bdelmajid Boumessaoud"/>
    <m/>
    <m/>
    <x v="1"/>
    <x v="1"/>
    <m/>
    <m/>
    <m/>
    <m/>
    <n v="0"/>
    <s v="Ingen avgiftsbehandling"/>
    <s v="Betaling: FOTBALL, 4230"/>
    <n v="1201.8"/>
    <s v="NOK"/>
    <n v="1201.8"/>
    <m/>
    <s v="-280741.49"/>
  </r>
  <r>
    <n v="500593"/>
    <n v="2025"/>
    <s v="Direkte betaling med ekstern ID TR469493829 er gjennomført og bokført."/>
    <d v="2025-05-12T00:00:00"/>
    <m/>
    <x v="78"/>
    <x v="78"/>
    <m/>
    <m/>
    <n v="20452"/>
    <s v="Jørgen Røkke"/>
    <m/>
    <m/>
    <x v="8"/>
    <x v="8"/>
    <m/>
    <m/>
    <m/>
    <m/>
    <n v="0"/>
    <s v="Ingen avgiftsbehandling"/>
    <s v="Betaling: AKADEMI. Fakturanr. Utlegg parkering akademi."/>
    <n v="1386.67"/>
    <s v="NOK"/>
    <n v="1386.67"/>
    <s v="Utlegg parkering akademi"/>
    <s v="-279354.82"/>
  </r>
  <r>
    <n v="500594"/>
    <n v="2025"/>
    <s v="Direkte betaling med ekstern ID TR469493823 er gjennomført og bokført."/>
    <d v="2025-05-12T00:00:00"/>
    <m/>
    <x v="78"/>
    <x v="78"/>
    <m/>
    <m/>
    <n v="20453"/>
    <s v="bdulkadir Mohamed Moalim"/>
    <m/>
    <m/>
    <x v="1"/>
    <x v="1"/>
    <m/>
    <m/>
    <m/>
    <m/>
    <n v="0"/>
    <s v="Ingen avgiftsbehandling"/>
    <s v="Betaling: 6x dommer regning FOTBALL. Fakturanr. 03119201010."/>
    <n v="912.18"/>
    <s v="NOK"/>
    <n v="912.18"/>
    <n v="3119201010"/>
    <s v="-278442.64"/>
  </r>
  <r>
    <n v="500595"/>
    <n v="2025"/>
    <s v="Direkte betaling med ekstern ID TR469493824 er gjennomført og bokført."/>
    <d v="2025-05-12T00:00:00"/>
    <m/>
    <x v="78"/>
    <x v="78"/>
    <m/>
    <m/>
    <n v="20383"/>
    <s v="Tarik Rajkovic"/>
    <m/>
    <m/>
    <x v="1"/>
    <x v="1"/>
    <m/>
    <m/>
    <m/>
    <m/>
    <n v="0"/>
    <s v="Ingen avgiftsbehandling"/>
    <s v="Betaling: dommer regning FOTBALL. Fakturanr. 03114301008."/>
    <n v="774.2"/>
    <s v="NOK"/>
    <n v="774.2"/>
    <n v="3114301008"/>
    <s v="-277668.44"/>
  </r>
  <r>
    <n v="500596"/>
    <n v="2025"/>
    <s v="Direkte betaling med ekstern ID TR469493826 er gjennomført og bokført."/>
    <d v="2025-05-12T00:00:00"/>
    <m/>
    <x v="78"/>
    <x v="78"/>
    <m/>
    <m/>
    <n v="20067"/>
    <s v="Fredrik Kristian Lindegaard"/>
    <m/>
    <m/>
    <x v="1"/>
    <x v="1"/>
    <m/>
    <m/>
    <m/>
    <m/>
    <n v="0"/>
    <s v="Ingen avgiftsbehandling"/>
    <s v="Betaling: dommer regning FOTBALL. Fakturanr. 03120701008."/>
    <n v="976.62"/>
    <s v="NOK"/>
    <n v="976.62"/>
    <n v="3120701008"/>
    <s v="-276691.82"/>
  </r>
  <r>
    <n v="500597"/>
    <n v="2025"/>
    <s v="Direkte betaling med ekstern ID TR469495466 er gjennomført og bokført."/>
    <d v="2025-05-12T00:00:00"/>
    <m/>
    <x v="78"/>
    <x v="78"/>
    <m/>
    <m/>
    <n v="20015"/>
    <s v="Mats Hynne Blakseth"/>
    <m/>
    <m/>
    <x v="1"/>
    <x v="1"/>
    <m/>
    <m/>
    <m/>
    <m/>
    <n v="0"/>
    <s v="Ingen avgiftsbehandling"/>
    <s v="Betaling: FOTBALL: Klubbdommerregning fra Mats. Fakturanr. J8YFHKGE92JKVV."/>
    <n v="300"/>
    <s v="NOK"/>
    <n v="300"/>
    <s v="J8YFHKGE92JKVV"/>
    <s v="-276391.82"/>
  </r>
  <r>
    <n v="500598"/>
    <n v="2025"/>
    <s v="Direkte betaling med ekstern ID TR469495467 er gjennomført og bokført."/>
    <d v="2025-05-12T00:00:00"/>
    <m/>
    <x v="78"/>
    <x v="78"/>
    <m/>
    <m/>
    <n v="20249"/>
    <s v="Lars Joakim Aslaksrud"/>
    <m/>
    <m/>
    <x v="1"/>
    <x v="1"/>
    <m/>
    <m/>
    <m/>
    <m/>
    <n v="0"/>
    <s v="Ingen avgiftsbehandling"/>
    <s v="Betaling: FOTBALL: Miljødugnaden 2"/>
    <n v="94.46"/>
    <s v="NOK"/>
    <n v="94.46"/>
    <m/>
    <s v="-276297.36"/>
  </r>
  <r>
    <n v="500599"/>
    <n v="2025"/>
    <s v="Direkte betaling med ekstern ID TR469495468 er gjennomført og bokført."/>
    <d v="2025-05-12T00:00:00"/>
    <m/>
    <x v="78"/>
    <x v="78"/>
    <m/>
    <m/>
    <n v="20249"/>
    <s v="Lars Joakim Aslaksrud"/>
    <m/>
    <m/>
    <x v="1"/>
    <x v="1"/>
    <m/>
    <m/>
    <m/>
    <m/>
    <n v="0"/>
    <s v="Ingen avgiftsbehandling"/>
    <s v="Betaling: FOTBALL: Utlegg Miljødugnaden"/>
    <n v="3635.72"/>
    <s v="NOK"/>
    <n v="3635.72"/>
    <m/>
    <s v="-272661.64"/>
  </r>
  <r>
    <n v="500600"/>
    <n v="2025"/>
    <s v="Direkte betaling med ekstern ID TR469495463 er gjennomført og bokført."/>
    <d v="2025-05-12T00:00:00"/>
    <m/>
    <x v="78"/>
    <x v="78"/>
    <m/>
    <m/>
    <n v="20458"/>
    <s v="Eirik Rodriguez Bjerkan"/>
    <m/>
    <m/>
    <x v="1"/>
    <x v="1"/>
    <m/>
    <m/>
    <m/>
    <m/>
    <n v="0"/>
    <s v="Ingen avgiftsbehandling"/>
    <s v="Betaling: FOTBALL, 4230"/>
    <n v="654.33000000000004"/>
    <s v="NOK"/>
    <n v="654.33000000000004"/>
    <m/>
    <s v="-272007.31"/>
  </r>
  <r>
    <n v="500601"/>
    <n v="2025"/>
    <s v="Direkte betaling med ekstern ID TR469495465 er gjennomført og bokført."/>
    <d v="2025-05-12T00:00:00"/>
    <m/>
    <x v="78"/>
    <x v="78"/>
    <m/>
    <m/>
    <n v="20460"/>
    <s v="Marius Mjøsund Talmo"/>
    <m/>
    <m/>
    <x v="1"/>
    <x v="1"/>
    <m/>
    <m/>
    <m/>
    <m/>
    <n v="0"/>
    <s v="Ingen avgiftsbehandling"/>
    <s v="Betaling: FOTBALL, 4230"/>
    <n v="479.5"/>
    <s v="NOK"/>
    <n v="479.5"/>
    <m/>
    <s v="-271527.81"/>
  </r>
  <r>
    <n v="500602"/>
    <n v="2025"/>
    <s v="Direkte betaling med ekstern ID TR469493827 er gjennomført og bokført."/>
    <d v="2025-05-12T00:00:00"/>
    <m/>
    <x v="78"/>
    <x v="78"/>
    <m/>
    <m/>
    <n v="20451"/>
    <s v="William Duesund"/>
    <m/>
    <m/>
    <x v="1"/>
    <x v="1"/>
    <m/>
    <m/>
    <m/>
    <m/>
    <n v="0"/>
    <s v="Ingen avgiftsbehandling"/>
    <s v="Betaling: FOTBALL: Klubbdommerregning fra William Duesund"/>
    <n v="300"/>
    <s v="NOK"/>
    <n v="300"/>
    <m/>
    <s v="-271227.81"/>
  </r>
  <r>
    <n v="500603"/>
    <n v="2025"/>
    <s v="Direkte betaling med ekstern ID TR469493822 er gjennomført og bokført."/>
    <d v="2025-05-12T00:00:00"/>
    <m/>
    <x v="78"/>
    <x v="78"/>
    <m/>
    <m/>
    <n v="20075"/>
    <s v="Elin Kristiansen"/>
    <m/>
    <m/>
    <x v="1"/>
    <x v="1"/>
    <m/>
    <m/>
    <m/>
    <m/>
    <n v="0"/>
    <s v="Ingen avgiftsbehandling"/>
    <s v="Betaling: FOTBALL: Utgifter dugnad fotball"/>
    <n v="411.3"/>
    <s v="NOK"/>
    <n v="411.3"/>
    <m/>
    <s v="-270816.51"/>
  </r>
  <r>
    <n v="500604"/>
    <n v="2025"/>
    <s v="Direkte betaling med ekstern ID TR469493821 er gjennomført og bokført."/>
    <d v="2025-05-12T00:00:00"/>
    <m/>
    <x v="78"/>
    <x v="78"/>
    <m/>
    <m/>
    <n v="20454"/>
    <s v="Knut Paulsen"/>
    <m/>
    <m/>
    <x v="1"/>
    <x v="1"/>
    <m/>
    <m/>
    <m/>
    <m/>
    <n v="0"/>
    <s v="Ingen avgiftsbehandling"/>
    <s v="Betaling: 6x dommer regning FOTBALL. Fakturanr. 03113201015."/>
    <n v="722.96"/>
    <s v="NOK"/>
    <n v="722.96"/>
    <n v="3113201015"/>
    <s v="-270093.55"/>
  </r>
  <r>
    <n v="500605"/>
    <n v="2025"/>
    <s v="Direkte betaling med ekstern ID TR469493825 er gjennomført og bokført."/>
    <d v="2025-05-12T00:00:00"/>
    <m/>
    <x v="78"/>
    <x v="78"/>
    <m/>
    <m/>
    <n v="20455"/>
    <s v="Fredrik Taule"/>
    <m/>
    <m/>
    <x v="1"/>
    <x v="1"/>
    <m/>
    <m/>
    <m/>
    <m/>
    <n v="0"/>
    <s v="Ingen avgiftsbehandling"/>
    <s v="Betaling: dommer regning FOTBALL. Fakturanr. 03119401014."/>
    <n v="987"/>
    <s v="NOK"/>
    <n v="987"/>
    <n v="3119401014"/>
    <s v="-269106.55"/>
  </r>
  <r>
    <n v="500606"/>
    <n v="2025"/>
    <s v="Direkte betaling med ekstern ID TR469493828 er gjennomført og bokført."/>
    <d v="2025-05-12T00:00:00"/>
    <m/>
    <x v="78"/>
    <x v="78"/>
    <m/>
    <m/>
    <n v="20017"/>
    <s v="Max Myklagard"/>
    <m/>
    <m/>
    <x v="1"/>
    <x v="1"/>
    <m/>
    <m/>
    <m/>
    <m/>
    <n v="0"/>
    <s v="Ingen avgiftsbehandling"/>
    <s v="Betaling: dommer regning FOTBALL"/>
    <n v="713.6"/>
    <s v="NOK"/>
    <n v="713.6"/>
    <m/>
    <s v="-268392.95"/>
  </r>
  <r>
    <n v="839"/>
    <n v="2025"/>
    <s v="J15: Lagt ut for cup, 4999"/>
    <d v="2025-05-12T00:00:00"/>
    <d v="2025-05-13T00:00:00"/>
    <x v="78"/>
    <x v="78"/>
    <m/>
    <m/>
    <n v="20463"/>
    <s v="Camilla Ovesen"/>
    <m/>
    <m/>
    <x v="1"/>
    <x v="1"/>
    <m/>
    <m/>
    <m/>
    <m/>
    <n v="0"/>
    <s v="Ingen avgiftsbehandling"/>
    <s v="J15: Lagt ut for cup, 4999"/>
    <n v="-4163"/>
    <s v="NOK"/>
    <n v="-4163"/>
    <m/>
    <s v="-272555.95"/>
  </r>
  <r>
    <n v="833"/>
    <n v="2025"/>
    <s v="VS: Klubbdommerregning fra Jonathan, J2016"/>
    <d v="2025-05-12T00:00:00"/>
    <d v="2025-05-19T00:00:00"/>
    <x v="78"/>
    <x v="78"/>
    <m/>
    <m/>
    <n v="20239"/>
    <s v="Jonathan Duesund"/>
    <m/>
    <m/>
    <x v="1"/>
    <x v="1"/>
    <m/>
    <m/>
    <m/>
    <m/>
    <n v="0"/>
    <s v="Ingen avgiftsbehandling"/>
    <s v="VS: Klubbdommerregning fra Jonathan, J2016"/>
    <n v="-150"/>
    <s v="NOK"/>
    <n v="-150"/>
    <s v="HYO9PD8U5C07B1"/>
    <s v="-272705.95"/>
  </r>
  <r>
    <n v="905"/>
    <n v="2025"/>
    <n v="1882"/>
    <d v="2025-05-12T00:00:00"/>
    <m/>
    <x v="78"/>
    <x v="78"/>
    <m/>
    <m/>
    <n v="20032"/>
    <s v="Sandarcupen"/>
    <m/>
    <m/>
    <x v="0"/>
    <x v="0"/>
    <m/>
    <m/>
    <m/>
    <m/>
    <n v="0"/>
    <s v="Ingen avgiftsbehandling"/>
    <n v="1882"/>
    <n v="15400"/>
    <s v="NOK"/>
    <n v="15400"/>
    <m/>
    <s v="-257305.95"/>
  </r>
  <r>
    <n v="923"/>
    <n v="2025"/>
    <n v="1955"/>
    <d v="2025-05-12T00:00:00"/>
    <m/>
    <x v="78"/>
    <x v="78"/>
    <m/>
    <m/>
    <n v="20249"/>
    <s v="Lars Joakim Aslaksrud"/>
    <m/>
    <m/>
    <x v="0"/>
    <x v="0"/>
    <m/>
    <m/>
    <m/>
    <m/>
    <n v="0"/>
    <s v="Ingen avgiftsbehandling"/>
    <n v="1955"/>
    <n v="7953.86"/>
    <s v="NOK"/>
    <n v="7953.86"/>
    <m/>
    <s v="-249352.09"/>
  </r>
  <r>
    <n v="923"/>
    <n v="2025"/>
    <n v="1955"/>
    <d v="2025-05-12T00:00:00"/>
    <m/>
    <x v="78"/>
    <x v="78"/>
    <m/>
    <m/>
    <n v="20249"/>
    <s v="Lars Joakim Aslaksrud"/>
    <m/>
    <m/>
    <x v="0"/>
    <x v="0"/>
    <m/>
    <m/>
    <m/>
    <m/>
    <n v="0"/>
    <s v="Ingen avgiftsbehandling"/>
    <n v="1955"/>
    <n v="688.8"/>
    <s v="NOK"/>
    <n v="688.8"/>
    <m/>
    <s v="-248663.29"/>
  </r>
  <r>
    <n v="1227"/>
    <n v="2025"/>
    <n v="1934"/>
    <d v="2025-05-12T00:00:00"/>
    <m/>
    <x v="78"/>
    <x v="78"/>
    <m/>
    <m/>
    <n v="20457"/>
    <s v="Bjørn Borge"/>
    <m/>
    <m/>
    <x v="0"/>
    <x v="0"/>
    <m/>
    <m/>
    <m/>
    <m/>
    <n v="0"/>
    <s v="Ingen avgiftsbehandling"/>
    <n v="1934"/>
    <n v="398"/>
    <s v="NOK"/>
    <n v="398"/>
    <m/>
    <s v="-248265.29"/>
  </r>
  <r>
    <n v="500607"/>
    <n v="2025"/>
    <s v="Direkte betaling med ekstern ID TR466568498 er gjennomført og bokført."/>
    <d v="2025-05-13T00:00:00"/>
    <m/>
    <x v="78"/>
    <x v="78"/>
    <m/>
    <m/>
    <n v="20115"/>
    <s v="Fremtind Service AS"/>
    <m/>
    <m/>
    <x v="5"/>
    <x v="5"/>
    <m/>
    <m/>
    <m/>
    <m/>
    <n v="0"/>
    <s v="Ingen avgiftsbehandling"/>
    <s v="Betaling: Faktura nummer 8026839737 fra Fremtind Service AS. Fakturanr. 8026839737."/>
    <n v="560"/>
    <s v="NOK"/>
    <n v="560"/>
    <n v="8026839737"/>
    <s v="-247705.29"/>
  </r>
  <r>
    <n v="846"/>
    <n v="2025"/>
    <s v="FOTBALL 4230"/>
    <d v="2025-05-13T00:00:00"/>
    <d v="2025-05-13T00:00:00"/>
    <x v="78"/>
    <x v="78"/>
    <m/>
    <m/>
    <n v="20067"/>
    <s v="Fredrik Kristian Lindegaard"/>
    <m/>
    <m/>
    <x v="1"/>
    <x v="1"/>
    <m/>
    <m/>
    <m/>
    <m/>
    <n v="0"/>
    <s v="Ingen avgiftsbehandling"/>
    <s v="FOTBALL 4230"/>
    <n v="-976.62"/>
    <s v="NOK"/>
    <n v="-976.62"/>
    <m/>
    <s v="-248681.91"/>
  </r>
  <r>
    <n v="848"/>
    <n v="2025"/>
    <s v="FOTBALL 4230"/>
    <d v="2025-05-13T00:00:00"/>
    <d v="2025-05-13T00:00:00"/>
    <x v="78"/>
    <x v="78"/>
    <m/>
    <m/>
    <n v="20466"/>
    <s v="Jonas Leirvik"/>
    <m/>
    <m/>
    <x v="1"/>
    <x v="1"/>
    <m/>
    <m/>
    <m/>
    <m/>
    <n v="0"/>
    <s v="Ingen avgiftsbehandling"/>
    <s v="FOTBALL 4230"/>
    <n v="-376.3"/>
    <s v="NOK"/>
    <n v="-376.3"/>
    <m/>
    <s v="-249058.21"/>
  </r>
  <r>
    <n v="847"/>
    <n v="2025"/>
    <s v="FOTBALL 4230"/>
    <d v="2025-05-13T00:00:00"/>
    <d v="2025-05-13T00:00:00"/>
    <x v="78"/>
    <x v="78"/>
    <m/>
    <m/>
    <n v="20465"/>
    <s v="Berat Keser"/>
    <m/>
    <m/>
    <x v="1"/>
    <x v="1"/>
    <m/>
    <m/>
    <m/>
    <m/>
    <n v="0"/>
    <s v="Ingen avgiftsbehandling"/>
    <s v="FOTBALL 4230"/>
    <n v="-1060.57"/>
    <s v="NOK"/>
    <n v="-1060.57"/>
    <n v="3119401019"/>
    <s v="-250118.78"/>
  </r>
  <r>
    <n v="834"/>
    <n v="2025"/>
    <s v="FOTBALL: Faktura april"/>
    <d v="2025-05-13T00:00:00"/>
    <d v="2025-05-23T00:00:00"/>
    <x v="78"/>
    <x v="78"/>
    <m/>
    <m/>
    <n v="20089"/>
    <s v="Advokatfirmaet Justad Johnsen"/>
    <m/>
    <m/>
    <x v="1"/>
    <x v="1"/>
    <m/>
    <m/>
    <m/>
    <m/>
    <n v="0"/>
    <s v="Ingen avgiftsbehandling"/>
    <s v="FOTBALL: Faktura april"/>
    <n v="-71718.75"/>
    <s v="NOK"/>
    <n v="-71718.75"/>
    <n v="225"/>
    <s v="-321837.53"/>
  </r>
  <r>
    <n v="832"/>
    <n v="2025"/>
    <s v="FOTBALL: Klubbdommerregning fra Julie"/>
    <d v="2025-05-13T00:00:00"/>
    <d v="2025-05-20T00:00:00"/>
    <x v="78"/>
    <x v="78"/>
    <m/>
    <m/>
    <n v="20030"/>
    <s v="Julie Wee"/>
    <m/>
    <m/>
    <x v="1"/>
    <x v="1"/>
    <m/>
    <m/>
    <m/>
    <m/>
    <n v="0"/>
    <s v="Ingen avgiftsbehandling"/>
    <s v="FOTBALL: Klubbdommerregning fra Julie"/>
    <n v="-300"/>
    <s v="NOK"/>
    <n v="-300"/>
    <s v="XB5S77JVXW8BEO"/>
    <s v="-322137.53"/>
  </r>
  <r>
    <n v="831"/>
    <n v="2025"/>
    <s v="FOTBALL: Klubbdommerregning fra Aksel Irgens"/>
    <d v="2025-05-13T00:00:00"/>
    <d v="2025-05-20T00:00:00"/>
    <x v="78"/>
    <x v="78"/>
    <m/>
    <m/>
    <n v="20437"/>
    <s v="Aksel Irgens"/>
    <m/>
    <m/>
    <x v="1"/>
    <x v="1"/>
    <m/>
    <m/>
    <m/>
    <m/>
    <n v="0"/>
    <s v="Ingen avgiftsbehandling"/>
    <s v="FOTBALL: Klubbdommerregning fra Aksel Irgens"/>
    <n v="-200"/>
    <s v="NOK"/>
    <n v="-200"/>
    <s v="C4ZJ20S5JVET89"/>
    <s v="-322337.53"/>
  </r>
  <r>
    <n v="840"/>
    <n v="2025"/>
    <s v="G2016, Klubbdommerregning fra Tobias Håland Stillerud"/>
    <d v="2025-05-13T00:00:00"/>
    <d v="2025-05-20T00:00:00"/>
    <x v="78"/>
    <x v="78"/>
    <m/>
    <m/>
    <n v="20464"/>
    <s v="Tobias Håland Stillerud"/>
    <m/>
    <m/>
    <x v="1"/>
    <x v="1"/>
    <m/>
    <m/>
    <m/>
    <m/>
    <n v="0"/>
    <s v="Ingen avgiftsbehandling"/>
    <s v="G2016, Klubbdommerregning fra Tobias Håland Stillerud"/>
    <n v="-150"/>
    <s v="NOK"/>
    <n v="-150"/>
    <s v="ELN8RGE3EYKY1H"/>
    <s v="-322487.53"/>
  </r>
  <r>
    <n v="899"/>
    <n v="2025"/>
    <n v="1866"/>
    <d v="2025-05-13T00:00:00"/>
    <m/>
    <x v="78"/>
    <x v="78"/>
    <m/>
    <m/>
    <n v="20463"/>
    <s v="Camilla Ovesen"/>
    <m/>
    <m/>
    <x v="0"/>
    <x v="0"/>
    <m/>
    <m/>
    <m/>
    <m/>
    <n v="0"/>
    <s v="Ingen avgiftsbehandling"/>
    <n v="1866"/>
    <n v="4163"/>
    <s v="NOK"/>
    <n v="4163"/>
    <m/>
    <s v="-318324.53"/>
  </r>
  <r>
    <n v="932"/>
    <n v="2025"/>
    <n v="1997"/>
    <d v="2025-05-13T00:00:00"/>
    <m/>
    <x v="78"/>
    <x v="78"/>
    <m/>
    <m/>
    <n v="20239"/>
    <s v="Jonathan Duesund"/>
    <m/>
    <m/>
    <x v="0"/>
    <x v="0"/>
    <m/>
    <m/>
    <m/>
    <m/>
    <n v="0"/>
    <s v="Ingen avgiftsbehandling"/>
    <n v="1997"/>
    <n v="150"/>
    <s v="NOK"/>
    <n v="150"/>
    <m/>
    <s v="-318174.53"/>
  </r>
  <r>
    <n v="500608"/>
    <n v="2025"/>
    <s v="Direkte betaling med ekstern ID TR466568476 er gjennomført og bokført."/>
    <d v="2025-05-14T00:00:00"/>
    <m/>
    <x v="78"/>
    <x v="78"/>
    <m/>
    <m/>
    <n v="20001"/>
    <s v="B&amp;g Regnskap AS"/>
    <m/>
    <m/>
    <x v="4"/>
    <x v="4"/>
    <m/>
    <m/>
    <m/>
    <m/>
    <n v="0"/>
    <s v="Ingen avgiftsbehandling"/>
    <s v="Betaling: Faktura nummer 103335 fra B&amp;g Regnskap AS. Fakturanr. 103335."/>
    <n v="17000"/>
    <s v="NOK"/>
    <n v="17000"/>
    <n v="103335"/>
    <s v="-301174.53"/>
  </r>
  <r>
    <n v="500609"/>
    <n v="2025"/>
    <s v="Direkte betaling med ekstern ID TR469495469 er gjennomført og bokført."/>
    <d v="2025-05-14T00:00:00"/>
    <m/>
    <x v="78"/>
    <x v="78"/>
    <m/>
    <m/>
    <n v="20015"/>
    <s v="Mats Hynne Blakseth"/>
    <m/>
    <m/>
    <x v="1"/>
    <x v="1"/>
    <m/>
    <m/>
    <m/>
    <m/>
    <n v="0"/>
    <s v="Ingen avgiftsbehandling"/>
    <s v="Betaling: FOTBALL: Klubbdommerregning fra Mats. Fakturanr. 1GS8P1UE6Z94ZG."/>
    <n v="300"/>
    <s v="NOK"/>
    <n v="300"/>
    <s v="1GS8P1UE6Z94ZG"/>
    <s v="-300874.53"/>
  </r>
  <r>
    <n v="849"/>
    <n v="2025"/>
    <s v="Faktura nummer 2166 fra GUI Sportsklubb"/>
    <d v="2025-05-14T00:00:00"/>
    <d v="2025-05-28T00:00:00"/>
    <x v="78"/>
    <x v="78"/>
    <m/>
    <m/>
    <n v="20462"/>
    <s v="GUI Sportsklubb"/>
    <m/>
    <m/>
    <x v="1"/>
    <x v="1"/>
    <m/>
    <m/>
    <m/>
    <m/>
    <n v="0"/>
    <s v="Ingen avgiftsbehandling"/>
    <s v="Faktura nummer 2166 fra GUI Sportsklubb"/>
    <n v="-841.39"/>
    <s v="NOK"/>
    <n v="-841.39"/>
    <n v="2166"/>
    <s v="-301715.92"/>
  </r>
  <r>
    <n v="500610"/>
    <n v="2025"/>
    <s v="Direkte betaling med ekstern ID TR470469381 er gjennomført og bokført."/>
    <d v="2025-05-14T00:00:00"/>
    <m/>
    <x v="78"/>
    <x v="78"/>
    <m/>
    <m/>
    <n v="20060"/>
    <s v="NFF Oslo"/>
    <m/>
    <m/>
    <x v="1"/>
    <x v="1"/>
    <m/>
    <m/>
    <m/>
    <m/>
    <n v="0"/>
    <s v="Ingen avgiftsbehandling"/>
    <s v="Betaling: Faktura nummer 018990 fra NFF Oslo dommerkurs. Fakturanr. 018990."/>
    <n v="1150"/>
    <s v="NOK"/>
    <n v="1150"/>
    <n v="18990"/>
    <s v="-300565.92"/>
  </r>
  <r>
    <n v="500611"/>
    <n v="2025"/>
    <s v="Direkte betaling med ekstern ID TR470469379 er gjennomført og bokført."/>
    <d v="2025-05-14T00:00:00"/>
    <m/>
    <x v="78"/>
    <x v="78"/>
    <m/>
    <m/>
    <n v="20239"/>
    <s v="Jonathan Duesund"/>
    <m/>
    <m/>
    <x v="1"/>
    <x v="1"/>
    <m/>
    <m/>
    <m/>
    <m/>
    <n v="0"/>
    <s v="Ingen avgiftsbehandling"/>
    <s v="Betaling: FOTBALL: Klubbdommerregning fra Jonathan. Fakturanr. 6KCP5LQJL7DIF5."/>
    <n v="200"/>
    <s v="NOK"/>
    <n v="200"/>
    <s v="6KCP5LQJL7DIF5"/>
    <s v="-300365.92"/>
  </r>
  <r>
    <n v="500612"/>
    <n v="2025"/>
    <s v="Direkte betaling med ekstern ID TR470469380 er gjennomført og bokført."/>
    <d v="2025-05-14T00:00:00"/>
    <m/>
    <x v="78"/>
    <x v="78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TH4SYUZU1OCKKO."/>
    <n v="200"/>
    <s v="NOK"/>
    <n v="200"/>
    <s v="TH4SYUZU1OCKKO"/>
    <s v="-300165.92"/>
  </r>
  <r>
    <n v="500613"/>
    <n v="2025"/>
    <s v="Direkte betaling med ekstern ID TR470537192 er gjennomført og bokført."/>
    <d v="2025-05-14T00:00:00"/>
    <m/>
    <x v="78"/>
    <x v="78"/>
    <m/>
    <m/>
    <n v="20076"/>
    <s v="JAVID ZAFARI"/>
    <m/>
    <m/>
    <x v="8"/>
    <x v="8"/>
    <m/>
    <m/>
    <m/>
    <m/>
    <n v="0"/>
    <s v="Ingen avgiftsbehandling"/>
    <s v="Betaling: Faktura nummer 1095 fra JAVID ZAFARI. Fakturanr. 1095."/>
    <n v="32397.119999999999"/>
    <s v="NOK"/>
    <n v="32397.119999999999"/>
    <n v="1095"/>
    <s v="-267768.80"/>
  </r>
  <r>
    <n v="500614"/>
    <n v="2025"/>
    <s v="Direkte betaling med ekstern ID TR470537036 er gjennomført og bokført."/>
    <d v="2025-05-14T00:00:00"/>
    <m/>
    <x v="78"/>
    <x v="78"/>
    <m/>
    <m/>
    <n v="20033"/>
    <s v="Norgesgruppen ASA"/>
    <m/>
    <m/>
    <x v="5"/>
    <x v="5"/>
    <m/>
    <m/>
    <m/>
    <m/>
    <n v="0"/>
    <s v="Ingen avgiftsbehandling"/>
    <s v="Betaling: HOCKEY: Regning 01475064. Fakturanr. 01475064."/>
    <n v="5765.2"/>
    <s v="NOK"/>
    <n v="5765.2"/>
    <n v="1475064"/>
    <s v="-262003.60"/>
  </r>
  <r>
    <n v="843"/>
    <n v="2025"/>
    <s v="Jutulkara, gave"/>
    <d v="2025-05-14T00:00:00"/>
    <d v="2025-05-15T00:00:00"/>
    <x v="78"/>
    <x v="78"/>
    <m/>
    <m/>
    <n v="20313"/>
    <s v="Tore Hansen"/>
    <m/>
    <m/>
    <x v="7"/>
    <x v="7"/>
    <m/>
    <m/>
    <m/>
    <m/>
    <n v="0"/>
    <s v="Ingen avgiftsbehandling"/>
    <s v="Jutulkara, gave"/>
    <n v="-1000"/>
    <s v="NOK"/>
    <n v="-1000"/>
    <s v="Utlegg gave"/>
    <s v="-263003.60"/>
  </r>
  <r>
    <n v="500619"/>
    <n v="2025"/>
    <s v="Direkte betaling med ekstern ID TR470822189 er gjennomført og bokført."/>
    <d v="2025-05-15T00:00:00"/>
    <m/>
    <x v="78"/>
    <x v="78"/>
    <m/>
    <m/>
    <n v="20067"/>
    <s v="Fredrik Kristian Lindegaard"/>
    <m/>
    <m/>
    <x v="1"/>
    <x v="1"/>
    <m/>
    <m/>
    <m/>
    <m/>
    <n v="0"/>
    <s v="Ingen avgiftsbehandling"/>
    <s v="Betaling: FOTBALL 4230"/>
    <n v="976.62"/>
    <s v="NOK"/>
    <n v="976.62"/>
    <m/>
    <s v="-262026.98"/>
  </r>
  <r>
    <n v="500620"/>
    <n v="2025"/>
    <s v="Direkte betaling med ekstern ID TR470822190 er gjennomført og bokført."/>
    <d v="2025-05-15T00:00:00"/>
    <m/>
    <x v="78"/>
    <x v="78"/>
    <m/>
    <m/>
    <n v="20465"/>
    <s v="Berat Keser"/>
    <m/>
    <m/>
    <x v="1"/>
    <x v="1"/>
    <m/>
    <m/>
    <m/>
    <m/>
    <n v="0"/>
    <s v="Ingen avgiftsbehandling"/>
    <s v="Betaling: FOTBALL 4230. Fakturanr. 03119401019."/>
    <n v="1060.57"/>
    <s v="NOK"/>
    <n v="1060.57"/>
    <n v="3119401019"/>
    <s v="-260966.41"/>
  </r>
  <r>
    <n v="500621"/>
    <n v="2025"/>
    <s v="Direkte betaling med ekstern ID TR470822191 er gjennomført og bokført."/>
    <d v="2025-05-15T00:00:00"/>
    <m/>
    <x v="78"/>
    <x v="78"/>
    <m/>
    <m/>
    <n v="20466"/>
    <s v="Jonas Leirvik"/>
    <m/>
    <m/>
    <x v="1"/>
    <x v="1"/>
    <m/>
    <m/>
    <m/>
    <m/>
    <n v="0"/>
    <s v="Ingen avgiftsbehandling"/>
    <s v="Betaling: FOTBALL 4230"/>
    <n v="376.3"/>
    <s v="NOK"/>
    <n v="376.3"/>
    <m/>
    <s v="-260590.11"/>
  </r>
  <r>
    <n v="500622"/>
    <n v="2025"/>
    <s v="Direkte betaling med ekstern ID TR470469376 er gjennomført og bokført."/>
    <d v="2025-05-15T00:00:00"/>
    <m/>
    <x v="78"/>
    <x v="78"/>
    <m/>
    <m/>
    <n v="20004"/>
    <s v="Talkmore AS"/>
    <m/>
    <m/>
    <x v="5"/>
    <x v="5"/>
    <m/>
    <m/>
    <m/>
    <m/>
    <n v="0"/>
    <s v="Ingen avgiftsbehandling"/>
    <s v="Betaling: Faktura nummer 56203722 fra Talkmore AS. Fakturanr. 56203722."/>
    <n v="740.76"/>
    <s v="NOK"/>
    <n v="740.76"/>
    <n v="56203722"/>
    <s v="-259849.35"/>
  </r>
  <r>
    <n v="500623"/>
    <n v="2025"/>
    <s v="Direkte betaling med ekstern ID TR470469373 er gjennomført og bokført."/>
    <d v="2025-05-15T00:00:00"/>
    <m/>
    <x v="78"/>
    <x v="78"/>
    <m/>
    <m/>
    <n v="20004"/>
    <s v="Talkmore AS"/>
    <m/>
    <m/>
    <x v="4"/>
    <x v="4"/>
    <m/>
    <m/>
    <m/>
    <m/>
    <n v="0"/>
    <s v="Ingen avgiftsbehandling"/>
    <s v="Betaling: HS: Faktura fra Talkmore. Fakturanr. 56226579."/>
    <n v="526"/>
    <s v="NOK"/>
    <n v="526"/>
    <n v="56226579"/>
    <s v="-259323.35"/>
  </r>
  <r>
    <n v="852"/>
    <n v="2025"/>
    <s v="Faktura nummer 17159 fra Rubic AS"/>
    <d v="2025-05-15T00:00:00"/>
    <d v="2025-05-29T00:00:00"/>
    <x v="78"/>
    <x v="78"/>
    <m/>
    <m/>
    <n v="20208"/>
    <s v="Rubic AS"/>
    <m/>
    <m/>
    <x v="4"/>
    <x v="4"/>
    <m/>
    <m/>
    <m/>
    <m/>
    <n v="0"/>
    <s v="Ingen avgiftsbehandling"/>
    <s v="Faktura nummer 17159 fra Rubic AS"/>
    <n v="-6683.63"/>
    <s v="NOK"/>
    <n v="-6683.63"/>
    <n v="17159"/>
    <s v="-266006.98"/>
  </r>
  <r>
    <n v="853"/>
    <n v="2025"/>
    <s v="Faktura nummer 10264 fra Fygi AS"/>
    <d v="2025-05-15T00:00:00"/>
    <d v="2025-05-29T00:00:00"/>
    <x v="78"/>
    <x v="78"/>
    <m/>
    <m/>
    <n v="20083"/>
    <s v="Fygi AS"/>
    <m/>
    <m/>
    <x v="5"/>
    <x v="5"/>
    <m/>
    <m/>
    <m/>
    <m/>
    <n v="0"/>
    <s v="Ingen avgiftsbehandling"/>
    <s v="Faktura nummer 10264 fra Fygi AS"/>
    <n v="-248.75"/>
    <s v="NOK"/>
    <n v="-248.75"/>
    <n v="10264"/>
    <s v="-266255.73"/>
  </r>
  <r>
    <n v="854"/>
    <n v="2025"/>
    <s v="FOTBALL: Klubbdommerregning fra Julie"/>
    <d v="2025-05-15T00:00:00"/>
    <d v="2025-05-22T00:00:00"/>
    <x v="78"/>
    <x v="78"/>
    <m/>
    <m/>
    <n v="20030"/>
    <s v="Julie Wee"/>
    <m/>
    <m/>
    <x v="1"/>
    <x v="1"/>
    <m/>
    <m/>
    <m/>
    <m/>
    <n v="0"/>
    <s v="Ingen avgiftsbehandling"/>
    <s v="FOTBALL: Klubbdommerregning fra Julie"/>
    <n v="-200"/>
    <s v="NOK"/>
    <n v="-200"/>
    <s v="NL03GJ9NGFVZAX"/>
    <s v="-266455.73"/>
  </r>
  <r>
    <n v="855"/>
    <n v="2025"/>
    <s v="J2017: Klubbdommerregning fra Winston Devlin"/>
    <d v="2025-05-15T00:00:00"/>
    <d v="2025-05-22T00:00:00"/>
    <x v="78"/>
    <x v="78"/>
    <m/>
    <m/>
    <n v="20456"/>
    <s v="Winston Devlin"/>
    <m/>
    <m/>
    <x v="1"/>
    <x v="1"/>
    <m/>
    <m/>
    <m/>
    <m/>
    <n v="0"/>
    <s v="Ingen avgiftsbehandling"/>
    <s v="J2017: Klubbdommerregning fra Winston Devlin"/>
    <n v="-150"/>
    <s v="NOK"/>
    <n v="-150"/>
    <m/>
    <s v="-266605.73"/>
  </r>
  <r>
    <n v="901"/>
    <n v="2025"/>
    <n v="1876"/>
    <d v="2025-05-15T00:00:00"/>
    <m/>
    <x v="78"/>
    <x v="78"/>
    <m/>
    <m/>
    <n v="20464"/>
    <s v="Tobias Håland Stillerud"/>
    <m/>
    <m/>
    <x v="0"/>
    <x v="0"/>
    <m/>
    <m/>
    <m/>
    <m/>
    <n v="0"/>
    <s v="Ingen avgiftsbehandling"/>
    <n v="1876"/>
    <n v="150"/>
    <s v="NOK"/>
    <n v="150"/>
    <m/>
    <s v="-266455.73"/>
  </r>
  <r>
    <n v="1255"/>
    <n v="2025"/>
    <m/>
    <d v="2025-05-15T00:00:00"/>
    <m/>
    <x v="78"/>
    <x v="78"/>
    <m/>
    <m/>
    <n v="20313"/>
    <s v="Tore Hansen"/>
    <m/>
    <m/>
    <x v="0"/>
    <x v="0"/>
    <m/>
    <m/>
    <m/>
    <m/>
    <n v="0"/>
    <s v="Ingen avgiftsbehandling"/>
    <m/>
    <n v="1000"/>
    <s v="NOK"/>
    <n v="1000"/>
    <m/>
    <s v="-265455.73"/>
  </r>
  <r>
    <n v="500624"/>
    <n v="2025"/>
    <s v="Direkte betaling med ekstern ID TR469495470 er gjennomført og bokført."/>
    <d v="2025-05-16T00:00:00"/>
    <m/>
    <x v="78"/>
    <x v="78"/>
    <m/>
    <m/>
    <n v="20030"/>
    <s v="Julie Wee"/>
    <m/>
    <m/>
    <x v="1"/>
    <x v="1"/>
    <m/>
    <m/>
    <m/>
    <m/>
    <n v="0"/>
    <s v="Ingen avgiftsbehandling"/>
    <s v="Betaling: FOTBALL: Klubbdommerregning fra Julie. Fakturanr. 1PVBMX08RFROQ4."/>
    <n v="200"/>
    <s v="NOK"/>
    <n v="200"/>
    <s v="1PVBMX08RFROQ4"/>
    <s v="-265255.73"/>
  </r>
  <r>
    <n v="500625"/>
    <n v="2025"/>
    <s v="Direkte betaling med ekstern ID TR470469377 er gjennomført og bokført."/>
    <d v="2025-05-16T00:00:00"/>
    <m/>
    <x v="78"/>
    <x v="78"/>
    <m/>
    <m/>
    <n v="20033"/>
    <s v="Norgesgruppen ASA"/>
    <m/>
    <m/>
    <x v="5"/>
    <x v="5"/>
    <m/>
    <m/>
    <m/>
    <m/>
    <n v="0"/>
    <s v="Ingen avgiftsbehandling"/>
    <s v="Betaling: HOCKEY: Regning 01507665. Fakturanr. 01507665."/>
    <n v="5037.7299999999996"/>
    <s v="NOK"/>
    <n v="5037.7299999999996"/>
    <n v="1507665"/>
    <s v="-260218.00"/>
  </r>
  <r>
    <n v="500626"/>
    <n v="2025"/>
    <s v="Direkte betaling med ekstern ID TR470469386 er gjennomført og bokført."/>
    <d v="2025-05-16T00:00:00"/>
    <m/>
    <x v="78"/>
    <x v="78"/>
    <m/>
    <m/>
    <n v="20033"/>
    <s v="Norgesgruppen ASA"/>
    <m/>
    <m/>
    <x v="8"/>
    <x v="8"/>
    <m/>
    <m/>
    <m/>
    <m/>
    <n v="0"/>
    <s v="Ingen avgiftsbehandling"/>
    <s v="Betaling: HOCKEY: Regning 01508625. Fakturanr. 01508625."/>
    <n v="3534.26"/>
    <s v="NOK"/>
    <n v="3534.26"/>
    <n v="1508625"/>
    <s v="-256683.74"/>
  </r>
  <r>
    <n v="500627"/>
    <n v="2025"/>
    <s v="Direkte betaling med ekstern ID TR470469382 er gjennomført og bokført."/>
    <d v="2025-05-16T00:00:00"/>
    <m/>
    <x v="78"/>
    <x v="78"/>
    <m/>
    <m/>
    <n v="20033"/>
    <s v="Norgesgruppen ASA"/>
    <m/>
    <m/>
    <x v="1"/>
    <x v="1"/>
    <m/>
    <m/>
    <m/>
    <m/>
    <n v="0"/>
    <s v="Ingen avgiftsbehandling"/>
    <s v="Betaling: FOTBALL: Regning 01506038. Fakturanr. 01506038."/>
    <n v="1588.35"/>
    <s v="NOK"/>
    <n v="1588.35"/>
    <n v="1506038"/>
    <s v="-255095.39"/>
  </r>
  <r>
    <n v="884"/>
    <n v="2025"/>
    <s v="G2014, 4999 Faktura fra Vøyenenga Pizza AS - Fakturanummer: 11101507"/>
    <d v="2025-05-16T00:00:00"/>
    <d v="2025-05-30T00:00:00"/>
    <x v="78"/>
    <x v="78"/>
    <m/>
    <m/>
    <n v="20109"/>
    <s v="Vøyenenga Pizza AS"/>
    <m/>
    <m/>
    <x v="1"/>
    <x v="1"/>
    <m/>
    <m/>
    <m/>
    <m/>
    <n v="0"/>
    <s v="Ingen avgiftsbehandling"/>
    <s v="G2014, 4999 Faktura fra Vøyenenga Pizza AS - Fakturanummer: 11101507"/>
    <n v="-1614"/>
    <s v="NOK"/>
    <n v="-1614"/>
    <n v="11101507"/>
    <s v="-256709.39"/>
  </r>
  <r>
    <n v="1001"/>
    <n v="2025"/>
    <s v="HOCKEY: Faktura 5.-25.5."/>
    <d v="2025-05-16T00:00:00"/>
    <d v="2025-05-26T00:00:00"/>
    <x v="78"/>
    <x v="78"/>
    <m/>
    <m/>
    <n v="20353"/>
    <s v="AS Bærum Ishall"/>
    <m/>
    <m/>
    <x v="5"/>
    <x v="5"/>
    <m/>
    <m/>
    <m/>
    <m/>
    <n v="0"/>
    <s v="Ingen avgiftsbehandling"/>
    <s v="HOCKEY: Faktura 5.-25.5."/>
    <n v="-62000"/>
    <s v="NOK"/>
    <n v="-62000"/>
    <n v="6417"/>
    <s v="-318709.39"/>
  </r>
  <r>
    <n v="897"/>
    <n v="2025"/>
    <m/>
    <d v="2025-05-16T00:00:00"/>
    <m/>
    <x v="78"/>
    <x v="78"/>
    <m/>
    <m/>
    <n v="20456"/>
    <s v="Winston Devlin"/>
    <m/>
    <m/>
    <x v="0"/>
    <x v="0"/>
    <m/>
    <m/>
    <m/>
    <m/>
    <n v="0"/>
    <s v="Ingen avgiftsbehandling"/>
    <m/>
    <n v="150"/>
    <s v="NOK"/>
    <n v="150"/>
    <m/>
    <s v="-318559.39"/>
  </r>
  <r>
    <n v="1116"/>
    <n v="2025"/>
    <s v="A-lag"/>
    <d v="2025-05-16T00:00:00"/>
    <d v="2025-05-16T00:00:00"/>
    <x v="78"/>
    <x v="78"/>
    <m/>
    <m/>
    <n v="20504"/>
    <s v="Hezar Salih"/>
    <m/>
    <m/>
    <x v="1"/>
    <x v="1"/>
    <m/>
    <m/>
    <m/>
    <m/>
    <n v="0"/>
    <s v="Ingen avgiftsbehandling"/>
    <s v="A-lag"/>
    <n v="-773"/>
    <s v="NOK"/>
    <n v="-773"/>
    <s v="1122X9407V6"/>
    <s v="-319332.39"/>
  </r>
  <r>
    <n v="894"/>
    <n v="2025"/>
    <s v="FOTBALL: Klubbdommerregning fra Julie"/>
    <d v="2025-05-18T00:00:00"/>
    <d v="2025-05-25T00:00:00"/>
    <x v="78"/>
    <x v="78"/>
    <m/>
    <m/>
    <n v="20030"/>
    <s v="Julie Wee"/>
    <m/>
    <m/>
    <x v="1"/>
    <x v="1"/>
    <m/>
    <m/>
    <m/>
    <m/>
    <n v="0"/>
    <s v="Ingen avgiftsbehandling"/>
    <s v="FOTBALL: Klubbdommerregning fra Julie"/>
    <n v="-300"/>
    <s v="NOK"/>
    <n v="-300"/>
    <s v="NMUCKMJB4UBX6U"/>
    <s v="-319632.39"/>
  </r>
  <r>
    <n v="893"/>
    <n v="2025"/>
    <s v="FOTBALL: Klubbdommerregning fra William Duesund"/>
    <d v="2025-05-18T00:00:00"/>
    <d v="2025-05-25T00:00:00"/>
    <x v="78"/>
    <x v="78"/>
    <m/>
    <m/>
    <n v="20451"/>
    <s v="William Duesund"/>
    <m/>
    <m/>
    <x v="1"/>
    <x v="1"/>
    <m/>
    <m/>
    <m/>
    <m/>
    <n v="0"/>
    <s v="Ingen avgiftsbehandling"/>
    <s v="FOTBALL: Klubbdommerregning fra William Duesund"/>
    <n v="-300"/>
    <s v="NOK"/>
    <n v="-300"/>
    <s v="T83CS5G7XM4093"/>
    <s v="-319932.39"/>
  </r>
  <r>
    <n v="500628"/>
    <n v="2025"/>
    <s v="Direkte betaling med ekstern ID TR470537193 er gjennomført og bokført."/>
    <d v="2025-05-19T00:00:00"/>
    <m/>
    <x v="78"/>
    <x v="78"/>
    <m/>
    <m/>
    <n v="20076"/>
    <s v="JAVID ZAFARI"/>
    <m/>
    <m/>
    <x v="8"/>
    <x v="8"/>
    <m/>
    <m/>
    <m/>
    <m/>
    <n v="0"/>
    <s v="Ingen avgiftsbehandling"/>
    <s v="Betaling: Faktura nummer 1096 fra JAVID ZAFARI. Fakturanr. 1096."/>
    <n v="37796.639999999999"/>
    <s v="NOK"/>
    <n v="37796.639999999999"/>
    <n v="1096"/>
    <s v="-282135.75"/>
  </r>
  <r>
    <n v="964"/>
    <n v="2025"/>
    <s v="Faktura nummer 019140 fra NFF Omberamming G17 kamp"/>
    <d v="2025-05-19T00:00:00"/>
    <d v="2025-06-02T00:00:00"/>
    <x v="78"/>
    <x v="78"/>
    <m/>
    <m/>
    <n v="20060"/>
    <s v="NFF Oslo"/>
    <m/>
    <m/>
    <x v="1"/>
    <x v="1"/>
    <m/>
    <m/>
    <m/>
    <m/>
    <n v="0"/>
    <s v="Ingen avgiftsbehandling"/>
    <s v="Faktura nummer 019140 fra NFF Omberamming G17 kamp"/>
    <n v="-500"/>
    <s v="NOK"/>
    <n v="-500"/>
    <n v="19140"/>
    <s v="-282635.75"/>
  </r>
  <r>
    <n v="895"/>
    <n v="2025"/>
    <s v="G2018: Faktura 30693 fra Norway Cup"/>
    <d v="2025-05-19T00:00:00"/>
    <d v="2025-05-19T00:00:00"/>
    <x v="78"/>
    <x v="78"/>
    <m/>
    <m/>
    <n v="20474"/>
    <s v="Bækkelagets Sportsklub/norway Cup"/>
    <m/>
    <m/>
    <x v="1"/>
    <x v="1"/>
    <m/>
    <m/>
    <m/>
    <m/>
    <n v="0"/>
    <s v="Ingen avgiftsbehandling"/>
    <s v="G2018: Faktura 30693 fra Norway Cup"/>
    <n v="-2085"/>
    <s v="NOK"/>
    <n v="-2085"/>
    <n v="30693"/>
    <s v="-284720.75"/>
  </r>
  <r>
    <n v="892"/>
    <n v="2025"/>
    <s v="Fwd: Klubbdommerregning fra Aksel Irgens"/>
    <d v="2025-05-19T00:00:00"/>
    <d v="2025-05-26T00:00:00"/>
    <x v="78"/>
    <x v="78"/>
    <m/>
    <m/>
    <n v="20437"/>
    <s v="Aksel Irgens"/>
    <m/>
    <m/>
    <x v="1"/>
    <x v="1"/>
    <m/>
    <m/>
    <m/>
    <m/>
    <n v="0"/>
    <s v="Ingen avgiftsbehandling"/>
    <s v="Fwd: Klubbdommerregning fra Aksel Irgens"/>
    <n v="-200"/>
    <s v="NOK"/>
    <n v="-200"/>
    <s v="8FQNUPQVCZLNR3"/>
    <s v="-284920.75"/>
  </r>
  <r>
    <n v="891"/>
    <n v="2025"/>
    <s v="G2015: Klubbdommerregning fra William Duesund"/>
    <d v="2025-05-19T00:00:00"/>
    <d v="2025-05-26T00:00:00"/>
    <x v="78"/>
    <x v="78"/>
    <m/>
    <m/>
    <n v="20451"/>
    <s v="William Duesund"/>
    <m/>
    <m/>
    <x v="1"/>
    <x v="1"/>
    <m/>
    <m/>
    <m/>
    <m/>
    <n v="0"/>
    <s v="Ingen avgiftsbehandling"/>
    <s v="G2015: Klubbdommerregning fra William Duesund"/>
    <n v="-200"/>
    <s v="NOK"/>
    <n v="-200"/>
    <s v="AOKSQAA3ITLUOE"/>
    <s v="-285120.75"/>
  </r>
  <r>
    <n v="890"/>
    <n v="2025"/>
    <s v="Hockey 2014: Utlegg ifbm dugnad"/>
    <d v="2025-05-19T00:00:00"/>
    <d v="2025-05-22T00:00:00"/>
    <x v="78"/>
    <x v="78"/>
    <m/>
    <m/>
    <n v="20473"/>
    <s v="Jeanette Bozza"/>
    <m/>
    <m/>
    <x v="5"/>
    <x v="5"/>
    <m/>
    <m/>
    <m/>
    <m/>
    <n v="0"/>
    <s v="Ingen avgiftsbehandling"/>
    <s v="Hockey 2014: Utlegg ifbm dugnad"/>
    <n v="-738"/>
    <s v="NOK"/>
    <n v="-738"/>
    <m/>
    <s v="-285858.75"/>
  </r>
  <r>
    <n v="885"/>
    <n v="2025"/>
    <s v="JUTULKARA"/>
    <d v="2025-05-19T00:00:00"/>
    <d v="2025-05-26T00:00:00"/>
    <x v="78"/>
    <x v="78"/>
    <m/>
    <m/>
    <n v="20471"/>
    <s v="Baard Henrik Karlstad"/>
    <m/>
    <m/>
    <x v="7"/>
    <x v="7"/>
    <m/>
    <m/>
    <m/>
    <m/>
    <n v="0"/>
    <s v="Ingen avgiftsbehandling"/>
    <s v="JUTULKARA"/>
    <n v="-1420"/>
    <s v="NOK"/>
    <n v="-1420"/>
    <m/>
    <s v="-287278.75"/>
  </r>
  <r>
    <n v="914"/>
    <n v="2025"/>
    <n v="1930"/>
    <d v="2025-05-19T00:00:00"/>
    <m/>
    <x v="78"/>
    <x v="78"/>
    <m/>
    <m/>
    <n v="20469"/>
    <s v="Anne Lomsdal"/>
    <m/>
    <m/>
    <x v="0"/>
    <x v="0"/>
    <m/>
    <m/>
    <m/>
    <m/>
    <n v="0"/>
    <s v="Ingen avgiftsbehandling"/>
    <n v="1930"/>
    <n v="2529"/>
    <s v="NOK"/>
    <n v="2529"/>
    <m/>
    <s v="-284749.75"/>
  </r>
  <r>
    <n v="500629"/>
    <n v="2025"/>
    <s v="Direkte betaling med ekstern ID TR470537189 er gjennomført og bokført."/>
    <d v="2025-05-20T00:00:00"/>
    <m/>
    <x v="78"/>
    <x v="78"/>
    <m/>
    <m/>
    <n v="20437"/>
    <s v="Aksel Irgens"/>
    <m/>
    <m/>
    <x v="1"/>
    <x v="1"/>
    <m/>
    <m/>
    <m/>
    <m/>
    <n v="0"/>
    <s v="Ingen avgiftsbehandling"/>
    <s v="Betaling: FOTBALL: Klubbdommerregning fra Aksel Irgens. Fakturanr. C4ZJ20S5JVET89."/>
    <n v="200"/>
    <s v="NOK"/>
    <n v="200"/>
    <s v="C4ZJ20S5JVET89"/>
    <s v="-284549.75"/>
  </r>
  <r>
    <n v="500630"/>
    <n v="2025"/>
    <s v="Direkte betaling med ekstern ID TR470537190 er gjennomført og bokført."/>
    <d v="2025-05-20T00:00:00"/>
    <m/>
    <x v="78"/>
    <x v="78"/>
    <m/>
    <m/>
    <n v="20030"/>
    <s v="Julie Wee"/>
    <m/>
    <m/>
    <x v="1"/>
    <x v="1"/>
    <m/>
    <m/>
    <m/>
    <m/>
    <n v="0"/>
    <s v="Ingen avgiftsbehandling"/>
    <s v="Betaling: FOTBALL: Klubbdommerregning fra Julie. Fakturanr. XB5S77JVXW8BEO."/>
    <n v="300"/>
    <s v="NOK"/>
    <n v="300"/>
    <s v="XB5S77JVXW8BEO"/>
    <s v="-284249.75"/>
  </r>
  <r>
    <n v="500631"/>
    <n v="2025"/>
    <s v="Direkte betaling med ekstern ID TR470469374 er gjennomført og bokført."/>
    <d v="2025-05-20T00:00:00"/>
    <m/>
    <x v="78"/>
    <x v="78"/>
    <m/>
    <m/>
    <n v="20012"/>
    <s v="DNB Livsforsikring AS"/>
    <m/>
    <m/>
    <x v="4"/>
    <x v="4"/>
    <m/>
    <m/>
    <m/>
    <m/>
    <n v="0"/>
    <s v="Ingen avgiftsbehandling"/>
    <s v="Betaling: Faktura nummer F0004246535 fra DNB Livsforsikring AS. Fakturanr. F0004246535."/>
    <n v="1260.55"/>
    <s v="NOK"/>
    <n v="1260.55"/>
    <s v="F0004246535"/>
    <s v="-282989.20"/>
  </r>
  <r>
    <n v="500632"/>
    <n v="2025"/>
    <s v="Direkte betaling med ekstern ID TR470469375 er gjennomført og bokført."/>
    <d v="2025-05-20T00:00:00"/>
    <m/>
    <x v="78"/>
    <x v="78"/>
    <m/>
    <m/>
    <n v="20269"/>
    <s v="Asker Lås og Sikkerhet AS"/>
    <m/>
    <m/>
    <x v="4"/>
    <x v="4"/>
    <m/>
    <m/>
    <m/>
    <m/>
    <n v="0"/>
    <s v="Ingen avgiftsbehandling"/>
    <s v="Betaling: Faktura nummer 3023 fra Asker Lås og Sikkerhet AS. Fakturanr. 3023."/>
    <n v="4300"/>
    <s v="NOK"/>
    <n v="4300"/>
    <n v="3023"/>
    <s v="-278689.20"/>
  </r>
  <r>
    <n v="500633"/>
    <n v="2025"/>
    <s v="Direkte betaling med ekstern ID TR470469383 er gjennomført og bokført."/>
    <d v="2025-05-20T00:00:00"/>
    <m/>
    <x v="78"/>
    <x v="78"/>
    <m/>
    <m/>
    <n v="20449"/>
    <s v="PROFILSPORT AS"/>
    <m/>
    <m/>
    <x v="1"/>
    <x v="1"/>
    <m/>
    <m/>
    <m/>
    <m/>
    <n v="0"/>
    <s v="Ingen avgiftsbehandling"/>
    <s v="Betaling: Faktura nummer 300679 fra PROFILSPORT AS. Fakturanr. 300679."/>
    <n v="400"/>
    <s v="NOK"/>
    <n v="400"/>
    <n v="300679"/>
    <s v="-278289.20"/>
  </r>
  <r>
    <n v="878"/>
    <n v="2025"/>
    <s v="FOTBALL: Klubbdommerregning fra Julie"/>
    <d v="2025-05-20T00:00:00"/>
    <d v="2025-05-27T00:00:00"/>
    <x v="78"/>
    <x v="78"/>
    <m/>
    <m/>
    <n v="20030"/>
    <s v="Julie Wee"/>
    <m/>
    <m/>
    <x v="1"/>
    <x v="1"/>
    <m/>
    <m/>
    <m/>
    <m/>
    <n v="0"/>
    <s v="Ingen avgiftsbehandling"/>
    <s v="FOTBALL: Klubbdommerregning fra Julie"/>
    <n v="-200"/>
    <s v="NOK"/>
    <n v="-200"/>
    <s v="XH57HP4UCEAQ70"/>
    <s v="-278489.20"/>
  </r>
  <r>
    <n v="877"/>
    <n v="2025"/>
    <s v="FOTBALL: Klubbdommerregning fra Julie"/>
    <d v="2025-05-20T00:00:00"/>
    <d v="2025-05-27T00:00:00"/>
    <x v="78"/>
    <x v="78"/>
    <m/>
    <m/>
    <n v="20030"/>
    <s v="Julie Wee"/>
    <m/>
    <m/>
    <x v="1"/>
    <x v="1"/>
    <m/>
    <m/>
    <m/>
    <m/>
    <n v="0"/>
    <s v="Ingen avgiftsbehandling"/>
    <s v="FOTBALL: Klubbdommerregning fra Julie"/>
    <n v="-200"/>
    <s v="NOK"/>
    <n v="-200"/>
    <m/>
    <s v="-278689.20"/>
  </r>
  <r>
    <n v="873"/>
    <n v="2025"/>
    <s v="G2016: Klubbdommerregning fra Julie"/>
    <d v="2025-05-20T00:00:00"/>
    <d v="2025-05-27T00:00:00"/>
    <x v="78"/>
    <x v="78"/>
    <m/>
    <m/>
    <n v="20030"/>
    <s v="Julie Wee"/>
    <m/>
    <m/>
    <x v="1"/>
    <x v="1"/>
    <m/>
    <m/>
    <m/>
    <m/>
    <n v="0"/>
    <s v="Ingen avgiftsbehandling"/>
    <s v="G2016: Klubbdommerregning fra Julie"/>
    <n v="-150"/>
    <s v="NOK"/>
    <n v="-150"/>
    <s v="D3PE351NM87BPJ"/>
    <s v="-278839.20"/>
  </r>
  <r>
    <n v="907"/>
    <n v="2025"/>
    <m/>
    <d v="2025-05-20T00:00:00"/>
    <m/>
    <x v="78"/>
    <x v="78"/>
    <m/>
    <m/>
    <n v="20474"/>
    <s v="Bækkelagets Sportsklub/norway Cup"/>
    <m/>
    <m/>
    <x v="0"/>
    <x v="0"/>
    <m/>
    <m/>
    <m/>
    <m/>
    <n v="0"/>
    <s v="Ingen avgiftsbehandling"/>
    <m/>
    <n v="2085"/>
    <s v="NOK"/>
    <n v="2085"/>
    <m/>
    <s v="-276754.20"/>
  </r>
  <r>
    <n v="908"/>
    <n v="2025"/>
    <n v="1899"/>
    <d v="2025-05-20T00:00:00"/>
    <m/>
    <x v="78"/>
    <x v="78"/>
    <m/>
    <m/>
    <n v="20451"/>
    <s v="William Duesund"/>
    <m/>
    <m/>
    <x v="0"/>
    <x v="0"/>
    <m/>
    <m/>
    <m/>
    <m/>
    <n v="0"/>
    <s v="Ingen avgiftsbehandling"/>
    <n v="1899"/>
    <n v="200"/>
    <s v="NOK"/>
    <n v="200"/>
    <m/>
    <s v="-276554.20"/>
  </r>
  <r>
    <n v="929"/>
    <n v="2025"/>
    <n v="1994"/>
    <d v="2025-05-20T00:00:00"/>
    <m/>
    <x v="78"/>
    <x v="78"/>
    <m/>
    <m/>
    <n v="20473"/>
    <s v="Jeanette Bozza"/>
    <m/>
    <m/>
    <x v="0"/>
    <x v="0"/>
    <m/>
    <m/>
    <m/>
    <m/>
    <n v="0"/>
    <s v="Ingen avgiftsbehandling"/>
    <n v="1994"/>
    <n v="738"/>
    <s v="NOK"/>
    <n v="738"/>
    <m/>
    <s v="-275816.20"/>
  </r>
  <r>
    <n v="500634"/>
    <n v="2025"/>
    <s v="Direkte betaling med ekstern ID TR470537188 er gjennomført og bokført."/>
    <d v="2025-05-21T00:00:00"/>
    <m/>
    <x v="78"/>
    <x v="78"/>
    <m/>
    <m/>
    <n v="20029"/>
    <s v="Viken Fiber AS"/>
    <m/>
    <m/>
    <x v="4"/>
    <x v="4"/>
    <m/>
    <m/>
    <m/>
    <m/>
    <n v="0"/>
    <s v="Ingen avgiftsbehandling"/>
    <s v="Betaling: HS, nett. Fakturanr. 24242416."/>
    <n v="1119"/>
    <s v="NOK"/>
    <n v="1119"/>
    <n v="24242416"/>
    <s v="-274697.20"/>
  </r>
  <r>
    <n v="876"/>
    <n v="2025"/>
    <s v="FOTBALL"/>
    <d v="2025-05-21T00:00:00"/>
    <d v="2025-05-21T00:00:00"/>
    <x v="78"/>
    <x v="78"/>
    <m/>
    <m/>
    <n v="20468"/>
    <s v="Furkan Keser"/>
    <m/>
    <m/>
    <x v="1"/>
    <x v="1"/>
    <m/>
    <m/>
    <m/>
    <m/>
    <n v="0"/>
    <s v="Ingen avgiftsbehandling"/>
    <s v="FOTBALL"/>
    <n v="-710.88"/>
    <s v="NOK"/>
    <n v="-710.88"/>
    <m/>
    <s v="-275408.08"/>
  </r>
  <r>
    <n v="872"/>
    <n v="2025"/>
    <s v="FOTBALL"/>
    <d v="2025-05-21T00:00:00"/>
    <d v="2025-05-21T00:00:00"/>
    <x v="78"/>
    <x v="78"/>
    <m/>
    <m/>
    <n v="20014"/>
    <s v="Glenn Olav Nordgaard"/>
    <m/>
    <m/>
    <x v="1"/>
    <x v="1"/>
    <m/>
    <m/>
    <m/>
    <m/>
    <n v="0"/>
    <s v="Ingen avgiftsbehandling"/>
    <s v="FOTBALL"/>
    <n v="-1133.05"/>
    <s v="NOK"/>
    <n v="-1133.05"/>
    <m/>
    <s v="-276541.13"/>
  </r>
  <r>
    <n v="874"/>
    <n v="2025"/>
    <s v="FOTBALL"/>
    <d v="2025-05-21T00:00:00"/>
    <d v="2025-05-21T00:00:00"/>
    <x v="78"/>
    <x v="78"/>
    <m/>
    <m/>
    <n v="20199"/>
    <s v="Othilie Benneche"/>
    <m/>
    <m/>
    <x v="1"/>
    <x v="1"/>
    <m/>
    <m/>
    <m/>
    <m/>
    <n v="0"/>
    <s v="Ingen avgiftsbehandling"/>
    <s v="FOTBALL"/>
    <n v="-607.54"/>
    <s v="NOK"/>
    <n v="-607.54"/>
    <m/>
    <s v="-277148.67"/>
  </r>
  <r>
    <n v="888"/>
    <n v="2025"/>
    <s v="SKI renn"/>
    <d v="2025-05-21T00:00:00"/>
    <d v="2025-05-26T00:00:00"/>
    <x v="78"/>
    <x v="78"/>
    <m/>
    <m/>
    <n v="20472"/>
    <s v="Jan Morten Sterud"/>
    <m/>
    <m/>
    <x v="6"/>
    <x v="6"/>
    <m/>
    <m/>
    <m/>
    <m/>
    <n v="0"/>
    <s v="Ingen avgiftsbehandling"/>
    <s v="SKI renn"/>
    <n v="-1580"/>
    <s v="NOK"/>
    <n v="-1580"/>
    <s v="Utlegg skirenn"/>
    <s v="-278728.67"/>
  </r>
  <r>
    <n v="875"/>
    <n v="2025"/>
    <s v="FOTBALL: Klubbdommerregning fra Mats"/>
    <d v="2025-05-21T00:00:00"/>
    <d v="2025-05-28T00:00:00"/>
    <x v="78"/>
    <x v="78"/>
    <m/>
    <m/>
    <n v="20015"/>
    <s v="Mats Hynne Blakseth"/>
    <m/>
    <m/>
    <x v="1"/>
    <x v="1"/>
    <m/>
    <m/>
    <m/>
    <m/>
    <n v="0"/>
    <s v="Ingen avgiftsbehandling"/>
    <s v="FOTBALL: Klubbdommerregning fra Mats"/>
    <n v="-300"/>
    <s v="NOK"/>
    <n v="-300"/>
    <s v="OELJLAD4603ZQ5"/>
    <s v="-279028.67"/>
  </r>
  <r>
    <n v="871"/>
    <n v="2025"/>
    <s v="HOCKEY 2009: Faktura busstransport."/>
    <d v="2025-05-21T00:00:00"/>
    <d v="2025-05-31T00:00:00"/>
    <x v="78"/>
    <x v="78"/>
    <m/>
    <m/>
    <n v="20467"/>
    <s v="Bussto AS"/>
    <m/>
    <m/>
    <x v="5"/>
    <x v="5"/>
    <m/>
    <m/>
    <m/>
    <m/>
    <n v="0"/>
    <s v="Ingen avgiftsbehandling"/>
    <s v="HOCKEY 2009: Faktura busstransport."/>
    <n v="-16784"/>
    <s v="NOK"/>
    <n v="-16784"/>
    <n v="1987"/>
    <s v="-295812.67"/>
  </r>
  <r>
    <n v="889"/>
    <n v="2025"/>
    <s v="G2015: Klubbdommerregning fra Aksel Irgens"/>
    <d v="2025-05-21T00:00:00"/>
    <d v="2025-05-28T00:00:00"/>
    <x v="78"/>
    <x v="78"/>
    <m/>
    <m/>
    <n v="20437"/>
    <s v="Aksel Irgens"/>
    <m/>
    <m/>
    <x v="1"/>
    <x v="1"/>
    <m/>
    <m/>
    <m/>
    <m/>
    <n v="0"/>
    <s v="Ingen avgiftsbehandling"/>
    <s v="G2015: Klubbdommerregning fra Aksel Irgens"/>
    <n v="-200"/>
    <s v="NOK"/>
    <n v="-200"/>
    <s v="76UCL8GMQJ210M"/>
    <s v="-296012.67"/>
  </r>
  <r>
    <n v="902"/>
    <n v="2025"/>
    <n v="1876"/>
    <d v="2025-05-21T00:00:00"/>
    <m/>
    <x v="78"/>
    <x v="78"/>
    <m/>
    <m/>
    <n v="20030"/>
    <s v="Julie Wee"/>
    <m/>
    <m/>
    <x v="0"/>
    <x v="0"/>
    <m/>
    <m/>
    <m/>
    <m/>
    <n v="0"/>
    <s v="Ingen avgiftsbehandling"/>
    <n v="1876"/>
    <n v="150"/>
    <s v="NOK"/>
    <n v="150"/>
    <m/>
    <s v="-295862.67"/>
  </r>
  <r>
    <n v="1108"/>
    <n v="2025"/>
    <s v="Ski"/>
    <d v="2025-05-21T00:00:00"/>
    <d v="2025-07-09T00:00:00"/>
    <x v="78"/>
    <x v="78"/>
    <m/>
    <m/>
    <n v="20502"/>
    <s v="Grønlandsveien SA"/>
    <m/>
    <m/>
    <x v="6"/>
    <x v="6"/>
    <m/>
    <m/>
    <m/>
    <m/>
    <n v="0"/>
    <s v="Ingen avgiftsbehandling"/>
    <s v="Ski"/>
    <n v="-1600"/>
    <s v="NOK"/>
    <n v="-1600"/>
    <n v="22"/>
    <s v="-297462.67"/>
  </r>
  <r>
    <n v="500635"/>
    <n v="2025"/>
    <s v="Direkte betaling med ekstern ID TR471202601 er gjennomført og bokført."/>
    <d v="2025-05-22T00:00:00"/>
    <m/>
    <x v="78"/>
    <x v="78"/>
    <m/>
    <m/>
    <n v="20030"/>
    <s v="Julie Wee"/>
    <m/>
    <m/>
    <x v="1"/>
    <x v="1"/>
    <m/>
    <m/>
    <m/>
    <m/>
    <n v="0"/>
    <s v="Ingen avgiftsbehandling"/>
    <s v="Betaling: FOTBALL: Klubbdommerregning fra Julie. Fakturanr. NL03GJ9NGFVZAX."/>
    <n v="200"/>
    <s v="NOK"/>
    <n v="200"/>
    <s v="NL03GJ9NGFVZAX"/>
    <s v="-297262.67"/>
  </r>
  <r>
    <n v="887"/>
    <n v="2025"/>
    <s v="G2017: Klubbdommerregning fra Tobias Håland Stillerud"/>
    <d v="2025-05-22T00:00:00"/>
    <d v="2025-05-29T00:00:00"/>
    <x v="78"/>
    <x v="78"/>
    <m/>
    <m/>
    <n v="20464"/>
    <s v="Tobias Håland Stillerud"/>
    <m/>
    <m/>
    <x v="1"/>
    <x v="1"/>
    <m/>
    <m/>
    <m/>
    <m/>
    <n v="0"/>
    <s v="Ingen avgiftsbehandling"/>
    <s v="G2017: Klubbdommerregning fra Tobias Håland Stillerud"/>
    <n v="-150"/>
    <s v="NOK"/>
    <n v="-150"/>
    <s v="85ZHFPIVPCTZB4"/>
    <s v="-297412.67"/>
  </r>
  <r>
    <n v="886"/>
    <n v="2025"/>
    <s v="G2015: Klubbdommerregning fra Julie"/>
    <d v="2025-05-22T00:00:00"/>
    <d v="2025-05-29T00:00:00"/>
    <x v="78"/>
    <x v="78"/>
    <m/>
    <m/>
    <n v="20030"/>
    <s v="Julie Wee"/>
    <m/>
    <m/>
    <x v="1"/>
    <x v="1"/>
    <m/>
    <m/>
    <m/>
    <m/>
    <n v="0"/>
    <s v="Ingen avgiftsbehandling"/>
    <s v="G2015: Klubbdommerregning fra Julie"/>
    <n v="-200"/>
    <s v="NOK"/>
    <n v="-200"/>
    <s v="K9OUOHEORC6MM9"/>
    <s v="-297612.67"/>
  </r>
  <r>
    <n v="882"/>
    <n v="2025"/>
    <s v="J2014: Betaling, Sandarcupen 2025"/>
    <d v="2025-05-22T00:00:00"/>
    <d v="2025-05-31T00:00:00"/>
    <x v="78"/>
    <x v="78"/>
    <m/>
    <m/>
    <n v="20032"/>
    <s v="Sandarcupen"/>
    <m/>
    <m/>
    <x v="1"/>
    <x v="1"/>
    <m/>
    <m/>
    <m/>
    <m/>
    <n v="0"/>
    <s v="Ingen avgiftsbehandling"/>
    <s v="J2014: Betaling, Sandarcupen 2025"/>
    <n v="-1500"/>
    <s v="NOK"/>
    <n v="-1500"/>
    <n v="868"/>
    <s v="-299112.67"/>
  </r>
  <r>
    <n v="909"/>
    <n v="2025"/>
    <n v="1899"/>
    <d v="2025-05-22T00:00:00"/>
    <m/>
    <x v="78"/>
    <x v="78"/>
    <m/>
    <m/>
    <n v="20437"/>
    <s v="Aksel Irgens"/>
    <m/>
    <m/>
    <x v="0"/>
    <x v="0"/>
    <m/>
    <m/>
    <m/>
    <m/>
    <n v="0"/>
    <s v="Ingen avgiftsbehandling"/>
    <n v="1899"/>
    <n v="200"/>
    <s v="NOK"/>
    <n v="200"/>
    <m/>
    <s v="-298912.67"/>
  </r>
  <r>
    <n v="500636"/>
    <n v="2025"/>
    <s v="Direkte betaling med ekstern ID TR470537191 er gjennomført og bokført."/>
    <d v="2025-05-23T00:00:00"/>
    <m/>
    <x v="78"/>
    <x v="78"/>
    <m/>
    <m/>
    <n v="20089"/>
    <s v="Advokatfirmaet Justad Johnsen"/>
    <m/>
    <m/>
    <x v="1"/>
    <x v="1"/>
    <m/>
    <m/>
    <m/>
    <m/>
    <n v="0"/>
    <s v="Ingen avgiftsbehandling"/>
    <s v="Betaling: FOTBALL: Faktura april. Fakturanr. 225."/>
    <n v="71718.75"/>
    <s v="NOK"/>
    <n v="71718.75"/>
    <n v="225"/>
    <s v="-227193.92"/>
  </r>
  <r>
    <n v="883"/>
    <n v="2025"/>
    <s v="Faktura nummer 450675 fra ARKEL ASKER OG BÆRUM AS"/>
    <d v="2025-05-23T00:00:00"/>
    <d v="2025-06-02T00:00:00"/>
    <x v="78"/>
    <x v="78"/>
    <m/>
    <m/>
    <n v="20470"/>
    <s v="ARKEL ASKER OG BÆRUM AS"/>
    <m/>
    <m/>
    <x v="7"/>
    <x v="7"/>
    <m/>
    <m/>
    <m/>
    <m/>
    <n v="0"/>
    <s v="Ingen avgiftsbehandling"/>
    <s v="Faktura nummer 450675 fra ARKEL ASKER OG BÆRUM AS"/>
    <n v="-7500"/>
    <s v="NOK"/>
    <n v="-7500"/>
    <n v="450675"/>
    <s v="-234693.92"/>
  </r>
  <r>
    <n v="881"/>
    <n v="2025"/>
    <s v="J2014: Betaling, Sandarcupen 2025"/>
    <d v="2025-05-23T00:00:00"/>
    <d v="2025-06-15T00:00:00"/>
    <x v="78"/>
    <x v="78"/>
    <m/>
    <m/>
    <n v="20032"/>
    <s v="Sandarcupen"/>
    <m/>
    <m/>
    <x v="1"/>
    <x v="1"/>
    <m/>
    <m/>
    <m/>
    <m/>
    <n v="0"/>
    <s v="Ingen avgiftsbehandling"/>
    <s v="J2014: Betaling, Sandarcupen 2025"/>
    <n v="-15400"/>
    <s v="NOK"/>
    <n v="-15400"/>
    <n v="869"/>
    <s v="-250093.92"/>
  </r>
  <r>
    <n v="880"/>
    <n v="2025"/>
    <s v="J2014: Betaling, Sandarcupen 2025"/>
    <d v="2025-05-23T00:00:00"/>
    <d v="2025-06-15T00:00:00"/>
    <x v="78"/>
    <x v="78"/>
    <m/>
    <m/>
    <n v="20032"/>
    <s v="Sandarcupen"/>
    <m/>
    <m/>
    <x v="1"/>
    <x v="1"/>
    <m/>
    <m/>
    <m/>
    <m/>
    <n v="0"/>
    <s v="Ingen avgiftsbehandling"/>
    <s v="J2014: Betaling, Sandarcupen 2025"/>
    <n v="-16800"/>
    <s v="NOK"/>
    <n v="-16800"/>
    <n v="870"/>
    <s v="-266893.92"/>
  </r>
  <r>
    <n v="910"/>
    <n v="2025"/>
    <n v="1899"/>
    <d v="2025-05-23T00:00:00"/>
    <m/>
    <x v="78"/>
    <x v="78"/>
    <m/>
    <m/>
    <n v="20030"/>
    <s v="Julie Wee"/>
    <m/>
    <m/>
    <x v="0"/>
    <x v="0"/>
    <m/>
    <m/>
    <m/>
    <m/>
    <n v="0"/>
    <s v="Ingen avgiftsbehandling"/>
    <n v="1899"/>
    <n v="200"/>
    <s v="NOK"/>
    <n v="200"/>
    <m/>
    <s v="-266693.92"/>
  </r>
  <r>
    <n v="924"/>
    <n v="2025"/>
    <n v="1963"/>
    <d v="2025-05-23T00:00:00"/>
    <m/>
    <x v="78"/>
    <x v="78"/>
    <m/>
    <m/>
    <n v="20464"/>
    <s v="Tobias Håland Stillerud"/>
    <m/>
    <m/>
    <x v="0"/>
    <x v="0"/>
    <m/>
    <m/>
    <m/>
    <m/>
    <n v="0"/>
    <s v="Ingen avgiftsbehandling"/>
    <n v="1963"/>
    <n v="150"/>
    <s v="NOK"/>
    <n v="150"/>
    <m/>
    <s v="-266543.92"/>
  </r>
  <r>
    <n v="963"/>
    <n v="2025"/>
    <s v="FOTBALL: Klubbdommerregning fra William Duesund"/>
    <d v="2025-05-24T00:00:00"/>
    <d v="2025-05-31T00:00:00"/>
    <x v="78"/>
    <x v="78"/>
    <m/>
    <m/>
    <n v="20451"/>
    <s v="William Duesund"/>
    <m/>
    <m/>
    <x v="1"/>
    <x v="1"/>
    <m/>
    <m/>
    <m/>
    <m/>
    <n v="0"/>
    <s v="Ingen avgiftsbehandling"/>
    <s v="FOTBALL: Klubbdommerregning fra William Duesund"/>
    <n v="-300"/>
    <s v="NOK"/>
    <n v="-300"/>
    <m/>
    <s v="-266843.92"/>
  </r>
  <r>
    <n v="906"/>
    <n v="2025"/>
    <n v="1884"/>
    <d v="2025-05-24T00:00:00"/>
    <m/>
    <x v="78"/>
    <x v="78"/>
    <m/>
    <m/>
    <n v="20450"/>
    <s v="Råde Idrettslag"/>
    <m/>
    <m/>
    <x v="0"/>
    <x v="0"/>
    <m/>
    <m/>
    <m/>
    <m/>
    <n v="0"/>
    <s v="Ingen avgiftsbehandling"/>
    <n v="1884"/>
    <n v="9600"/>
    <s v="NOK"/>
    <n v="9600"/>
    <m/>
    <s v="-257243.92"/>
  </r>
  <r>
    <n v="957"/>
    <n v="2025"/>
    <s v="HOCKEY: Tildeling IL Jutul -hockey- 24"/>
    <d v="2025-05-24T00:00:00"/>
    <d v="2025-05-24T00:00:00"/>
    <x v="78"/>
    <x v="78"/>
    <m/>
    <m/>
    <n v="20479"/>
    <s v="Monica Døhl Martinsen"/>
    <m/>
    <m/>
    <x v="5"/>
    <x v="5"/>
    <m/>
    <m/>
    <m/>
    <m/>
    <n v="0"/>
    <s v="Ingen avgiftsbehandling"/>
    <s v="HOCKEY: Tildeling IL Jutul -hockey- 24"/>
    <n v="-99.9"/>
    <s v="NOK"/>
    <n v="-99.9"/>
    <m/>
    <s v="-257343.82"/>
  </r>
  <r>
    <n v="500637"/>
    <n v="2025"/>
    <s v="Direkte betaling med ekstern ID TR473351097 er gjennomført og bokført."/>
    <d v="2025-05-26T00:00:00"/>
    <m/>
    <x v="78"/>
    <x v="78"/>
    <m/>
    <m/>
    <n v="20030"/>
    <s v="Julie Wee"/>
    <m/>
    <m/>
    <x v="1"/>
    <x v="1"/>
    <m/>
    <m/>
    <m/>
    <m/>
    <n v="0"/>
    <s v="Ingen avgiftsbehandling"/>
    <s v="Betaling: FOTBALL: Klubbdommerregning fra Julie. Fakturanr. NMUCKMJB4UBX6U."/>
    <n v="300"/>
    <s v="NOK"/>
    <n v="300"/>
    <s v="NMUCKMJB4UBX6U"/>
    <s v="-257043.82"/>
  </r>
  <r>
    <n v="500638"/>
    <n v="2025"/>
    <s v="Direkte betaling med ekstern ID TR466568508 er gjennomført og bokført."/>
    <d v="2025-05-26T00:00:00"/>
    <m/>
    <x v="78"/>
    <x v="78"/>
    <m/>
    <m/>
    <n v="20059"/>
    <s v="Sport Holding Retail AS - avd Bekkestua"/>
    <m/>
    <m/>
    <x v="1"/>
    <x v="1"/>
    <m/>
    <m/>
    <m/>
    <m/>
    <n v="0"/>
    <s v="Ingen avgiftsbehandling"/>
    <s v="Betaling: Faktura nummer 11365001754 fra Sport Holding Retail AS - avd Bekkestua. Fakturanr. 11365001754."/>
    <n v="2729"/>
    <s v="NOK"/>
    <n v="2729"/>
    <n v="11365001754"/>
    <s v="-254314.82"/>
  </r>
  <r>
    <n v="500639"/>
    <n v="2025"/>
    <s v="Direkte betaling med ekstern ID TR470469384 er gjennomført og bokført."/>
    <d v="2025-05-26T00:00:00"/>
    <m/>
    <x v="78"/>
    <x v="78"/>
    <m/>
    <m/>
    <n v="20094"/>
    <s v="Bærum Kommune"/>
    <m/>
    <m/>
    <x v="0"/>
    <x v="0"/>
    <m/>
    <m/>
    <m/>
    <m/>
    <n v="0"/>
    <s v="Ingen avgiftsbehandling"/>
    <s v="Betaling: Faktura nummer 70574206 fra Bærum Kommune. Faktura nummer 70574206 fra Bærum Kommune. Fakturanr. 70574206."/>
    <n v="17666.400000000001"/>
    <s v="NOK"/>
    <n v="17666.400000000001"/>
    <n v="70574206"/>
    <s v="-236648.42"/>
  </r>
  <r>
    <n v="500640"/>
    <n v="2025"/>
    <s v="Direkte betaling med ekstern ID TR473350831 er gjennomført og bokført."/>
    <d v="2025-05-26T00:00:00"/>
    <m/>
    <x v="78"/>
    <x v="78"/>
    <m/>
    <m/>
    <n v="20014"/>
    <s v="Glenn Olav Nordgaard"/>
    <m/>
    <m/>
    <x v="1"/>
    <x v="1"/>
    <m/>
    <m/>
    <m/>
    <m/>
    <n v="0"/>
    <s v="Ingen avgiftsbehandling"/>
    <s v="Betaling: FOTBALL"/>
    <n v="1133.05"/>
    <s v="NOK"/>
    <n v="1133.05"/>
    <m/>
    <s v="-235515.37"/>
  </r>
  <r>
    <n v="500641"/>
    <n v="2025"/>
    <s v="Direkte betaling med ekstern ID TR473350832 er gjennomført og bokført."/>
    <d v="2025-05-26T00:00:00"/>
    <m/>
    <x v="78"/>
    <x v="78"/>
    <m/>
    <m/>
    <n v="20199"/>
    <s v="Othilie Benneche"/>
    <m/>
    <m/>
    <x v="1"/>
    <x v="1"/>
    <m/>
    <m/>
    <m/>
    <m/>
    <n v="0"/>
    <s v="Ingen avgiftsbehandling"/>
    <s v="Betaling: FOTBALL"/>
    <n v="607.54"/>
    <s v="NOK"/>
    <n v="607.54"/>
    <m/>
    <s v="-234907.83"/>
  </r>
  <r>
    <n v="500642"/>
    <n v="2025"/>
    <s v="Direkte betaling med ekstern ID TR473350833 er gjennomført og bokført."/>
    <d v="2025-05-26T00:00:00"/>
    <m/>
    <x v="78"/>
    <x v="78"/>
    <m/>
    <m/>
    <n v="20468"/>
    <s v="Furkan Keser"/>
    <m/>
    <m/>
    <x v="1"/>
    <x v="1"/>
    <m/>
    <m/>
    <m/>
    <m/>
    <n v="0"/>
    <s v="Ingen avgiftsbehandling"/>
    <s v="Betaling: FOTBALL"/>
    <n v="710.88"/>
    <s v="NOK"/>
    <n v="710.88"/>
    <m/>
    <s v="-234196.95"/>
  </r>
  <r>
    <n v="500643"/>
    <n v="2025"/>
    <s v="Direkte betaling med ekstern ID TR473351098 er gjennomført og bokført."/>
    <d v="2025-05-26T00:00:00"/>
    <m/>
    <x v="78"/>
    <x v="78"/>
    <m/>
    <m/>
    <n v="20437"/>
    <s v="Aksel Irgens"/>
    <m/>
    <m/>
    <x v="1"/>
    <x v="1"/>
    <m/>
    <m/>
    <m/>
    <m/>
    <n v="0"/>
    <s v="Ingen avgiftsbehandling"/>
    <s v="Betaling: Fwd: Klubbdommerregning fra Aksel Irgens. Fakturanr. 8FQNUPQVCZLNR3."/>
    <n v="200"/>
    <s v="NOK"/>
    <n v="200"/>
    <s v="8FQNUPQVCZLNR3"/>
    <s v="-233996.95"/>
  </r>
  <r>
    <n v="500644"/>
    <n v="2025"/>
    <s v="Direkte betaling med ekstern ID TR473351096 er gjennomført og bokført."/>
    <d v="2025-05-26T00:00:00"/>
    <m/>
    <x v="78"/>
    <x v="78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T83CS5G7XM4093."/>
    <n v="300"/>
    <s v="NOK"/>
    <n v="300"/>
    <s v="T83CS5G7XM4093"/>
    <s v="-233696.95"/>
  </r>
  <r>
    <n v="500645"/>
    <n v="2025"/>
    <s v="Direkte betaling med ekstern ID TR473351099 er gjennomført og bokført."/>
    <d v="2025-05-26T00:00:00"/>
    <m/>
    <x v="78"/>
    <x v="78"/>
    <m/>
    <m/>
    <n v="20472"/>
    <s v="Jan Morten Sterud"/>
    <m/>
    <m/>
    <x v="1"/>
    <x v="1"/>
    <m/>
    <m/>
    <m/>
    <m/>
    <n v="0"/>
    <s v="Ingen avgiftsbehandling"/>
    <s v="Betaling: SKI renn. Fakturanr. Utlegg skirenn."/>
    <n v="1580"/>
    <s v="NOK"/>
    <n v="1580"/>
    <s v="Utlegg skirenn"/>
    <s v="-232116.95"/>
  </r>
  <r>
    <n v="956"/>
    <n v="2025"/>
    <s v="SKI: Faktura 134 fra Østmarka Orienteringsklubb"/>
    <d v="2025-05-26T00:00:00"/>
    <d v="2025-06-15T00:00:00"/>
    <x v="78"/>
    <x v="78"/>
    <m/>
    <m/>
    <n v="20478"/>
    <s v="Østmarka Orienteringsklubb"/>
    <m/>
    <m/>
    <x v="6"/>
    <x v="6"/>
    <m/>
    <m/>
    <m/>
    <m/>
    <n v="0"/>
    <s v="Ingen avgiftsbehandling"/>
    <s v="SKI: Faktura 134 fra Østmarka Orienteringsklubb"/>
    <n v="-150"/>
    <s v="NOK"/>
    <n v="-150"/>
    <n v="134"/>
    <s v="-232266.95"/>
  </r>
  <r>
    <n v="955"/>
    <n v="2025"/>
    <s v="Faktura nummer 450691 fra ARKEL ASKER OG BÆRUM AS"/>
    <d v="2025-05-26T00:00:00"/>
    <d v="2025-06-05T00:00:00"/>
    <x v="78"/>
    <x v="78"/>
    <m/>
    <m/>
    <n v="20470"/>
    <s v="ARKEL ASKER OG BÆRUM AS"/>
    <m/>
    <m/>
    <x v="7"/>
    <x v="7"/>
    <m/>
    <m/>
    <m/>
    <m/>
    <n v="0"/>
    <s v="Ingen avgiftsbehandling"/>
    <s v="Faktura nummer 450691 fra ARKEL ASKER OG BÆRUM AS"/>
    <n v="-18204.29"/>
    <s v="NOK"/>
    <n v="-18204.29"/>
    <n v="450691"/>
    <s v="-250471.24"/>
  </r>
  <r>
    <n v="953"/>
    <n v="2025"/>
    <s v="Faktura nummer 126877200 fra Lyreco Norge AS, Retail"/>
    <d v="2025-05-26T00:00:00"/>
    <d v="2025-06-25T00:00:00"/>
    <x v="78"/>
    <x v="78"/>
    <m/>
    <m/>
    <n v="20123"/>
    <s v="Lyreco Norge AS, Retail"/>
    <m/>
    <m/>
    <x v="6"/>
    <x v="6"/>
    <m/>
    <m/>
    <m/>
    <m/>
    <n v="0"/>
    <s v="Ingen avgiftsbehandling"/>
    <s v="Faktura nummer 126877200 fra Lyreco Norge AS, Retail"/>
    <n v="-250"/>
    <s v="NOK"/>
    <n v="-250"/>
    <n v="126877200"/>
    <s v="-250721.24"/>
  </r>
  <r>
    <n v="952"/>
    <n v="2025"/>
    <s v="Faktura nummer 126879107 fra Lyreco Norge AS, Retail"/>
    <d v="2025-05-26T00:00:00"/>
    <d v="2025-06-25T00:00:00"/>
    <x v="78"/>
    <x v="78"/>
    <m/>
    <m/>
    <n v="20123"/>
    <s v="Lyreco Norge AS, Retail"/>
    <m/>
    <m/>
    <x v="6"/>
    <x v="6"/>
    <m/>
    <m/>
    <m/>
    <m/>
    <n v="0"/>
    <s v="Ingen avgiftsbehandling"/>
    <s v="Faktura nummer 126879107 fra Lyreco Norge AS, Retail"/>
    <n v="-712.41"/>
    <s v="NOK"/>
    <n v="-712.41"/>
    <n v="126879107"/>
    <s v="-251433.65"/>
  </r>
  <r>
    <n v="962"/>
    <n v="2025"/>
    <s v="Faktura nummer 019188 fra NFF Oslo ALAG ombernamming"/>
    <d v="2025-05-26T00:00:00"/>
    <d v="2025-06-09T00:00:00"/>
    <x v="78"/>
    <x v="78"/>
    <m/>
    <m/>
    <n v="20060"/>
    <s v="NFF Oslo"/>
    <m/>
    <m/>
    <x v="1"/>
    <x v="1"/>
    <m/>
    <m/>
    <m/>
    <m/>
    <n v="0"/>
    <s v="Ingen avgiftsbehandling"/>
    <s v="Faktura nummer 019188 fra NFF Oslo ALAG ombernamming"/>
    <n v="-500"/>
    <s v="NOK"/>
    <n v="-500"/>
    <n v="19188"/>
    <s v="-251933.65"/>
  </r>
  <r>
    <n v="904"/>
    <n v="2025"/>
    <n v="1881"/>
    <d v="2025-05-26T00:00:00"/>
    <m/>
    <x v="78"/>
    <x v="78"/>
    <m/>
    <m/>
    <n v="20032"/>
    <s v="Sandarcupen"/>
    <m/>
    <m/>
    <x v="0"/>
    <x v="0"/>
    <m/>
    <m/>
    <m/>
    <m/>
    <n v="0"/>
    <s v="Ingen avgiftsbehandling"/>
    <n v="1881"/>
    <n v="1500"/>
    <s v="NOK"/>
    <n v="1500"/>
    <m/>
    <s v="-250433.65"/>
  </r>
  <r>
    <n v="904"/>
    <n v="2025"/>
    <n v="1881"/>
    <d v="2025-05-26T00:00:00"/>
    <m/>
    <x v="78"/>
    <x v="78"/>
    <m/>
    <m/>
    <n v="20032"/>
    <s v="Sandarcupen"/>
    <m/>
    <m/>
    <x v="0"/>
    <x v="0"/>
    <m/>
    <m/>
    <m/>
    <m/>
    <n v="0"/>
    <s v="Ingen avgiftsbehandling"/>
    <n v="1881"/>
    <n v="15400"/>
    <s v="NOK"/>
    <n v="15400"/>
    <m/>
    <s v="-235033.65"/>
  </r>
  <r>
    <n v="904"/>
    <n v="2025"/>
    <n v="1881"/>
    <d v="2025-05-26T00:00:00"/>
    <m/>
    <x v="78"/>
    <x v="78"/>
    <m/>
    <m/>
    <n v="20032"/>
    <s v="Sandarcupen"/>
    <m/>
    <m/>
    <x v="0"/>
    <x v="0"/>
    <m/>
    <m/>
    <m/>
    <m/>
    <n v="0"/>
    <s v="Ingen avgiftsbehandling"/>
    <n v="1881"/>
    <n v="16800"/>
    <s v="NOK"/>
    <n v="16800"/>
    <m/>
    <s v="-218233.65"/>
  </r>
  <r>
    <n v="1227"/>
    <n v="2025"/>
    <n v="1934"/>
    <d v="2025-05-26T00:00:00"/>
    <m/>
    <x v="78"/>
    <x v="78"/>
    <m/>
    <m/>
    <n v="20471"/>
    <s v="Baard Henrik Karlstad"/>
    <m/>
    <m/>
    <x v="0"/>
    <x v="0"/>
    <m/>
    <m/>
    <m/>
    <m/>
    <n v="0"/>
    <s v="Ingen avgiftsbehandling"/>
    <n v="1934"/>
    <n v="1420"/>
    <s v="NOK"/>
    <n v="1420"/>
    <m/>
    <s v="-216813.65"/>
  </r>
  <r>
    <n v="500646"/>
    <n v="2025"/>
    <s v="Direkte betaling med ekstern ID TR473350834 er gjennomført og bokført."/>
    <d v="2025-05-27T00:00:00"/>
    <m/>
    <x v="78"/>
    <x v="78"/>
    <m/>
    <m/>
    <n v="20030"/>
    <s v="Julie Wee"/>
    <m/>
    <m/>
    <x v="1"/>
    <x v="1"/>
    <m/>
    <m/>
    <m/>
    <m/>
    <n v="0"/>
    <s v="Ingen avgiftsbehandling"/>
    <s v="Betaling: FOTBALL: Klubbdommerregning fra Julie"/>
    <n v="200"/>
    <s v="NOK"/>
    <n v="200"/>
    <m/>
    <s v="-216613.65"/>
  </r>
  <r>
    <n v="500647"/>
    <n v="2025"/>
    <s v="Direkte betaling med ekstern ID TR473350835 er gjennomført og bokført."/>
    <d v="2025-05-27T00:00:00"/>
    <m/>
    <x v="78"/>
    <x v="78"/>
    <m/>
    <m/>
    <n v="20030"/>
    <s v="Julie Wee"/>
    <m/>
    <m/>
    <x v="1"/>
    <x v="1"/>
    <m/>
    <m/>
    <m/>
    <m/>
    <n v="0"/>
    <s v="Ingen avgiftsbehandling"/>
    <s v="Betaling: FOTBALL: Klubbdommerregning fra Julie. Fakturanr. XH57HP4UCEAQ70."/>
    <n v="200"/>
    <s v="NOK"/>
    <n v="200"/>
    <s v="XH57HP4UCEAQ70"/>
    <s v="-216413.65"/>
  </r>
  <r>
    <n v="951"/>
    <n v="2025"/>
    <s v="FOTBALL: Dommerregning med ID 418517 / 410700 mottatt fra innsender"/>
    <d v="2025-05-27T00:00:00"/>
    <d v="2025-05-27T00:00:00"/>
    <x v="78"/>
    <x v="78"/>
    <m/>
    <m/>
    <n v="20225"/>
    <s v="Vehbi Lajqi"/>
    <m/>
    <m/>
    <x v="1"/>
    <x v="1"/>
    <m/>
    <m/>
    <m/>
    <m/>
    <n v="0"/>
    <s v="Ingen avgiftsbehandling"/>
    <s v="FOTBALL: Dommerregning med ID 418517 / 410700 mottatt fra innsender"/>
    <n v="-1136.07"/>
    <s v="NOK"/>
    <n v="-1136.07"/>
    <m/>
    <s v="-217549.72"/>
  </r>
  <r>
    <n v="949"/>
    <n v="2025"/>
    <s v="FOTBALLDommerregning med ID 418481 / 410664 mottatt fra innsender"/>
    <d v="2025-05-27T00:00:00"/>
    <d v="2025-05-27T00:00:00"/>
    <x v="78"/>
    <x v="78"/>
    <m/>
    <m/>
    <n v="20477"/>
    <s v="Turgay Erkiran"/>
    <m/>
    <m/>
    <x v="1"/>
    <x v="1"/>
    <m/>
    <m/>
    <m/>
    <m/>
    <n v="0"/>
    <s v="Ingen avgiftsbehandling"/>
    <s v="FOTBALLDommerregning med ID 418481 / 410664 mottatt fra innsender"/>
    <n v="-710.35"/>
    <s v="NOK"/>
    <n v="-710.35"/>
    <m/>
    <s v="-218260.07"/>
  </r>
  <r>
    <n v="950"/>
    <n v="2025"/>
    <s v="FOTBALL: Dommerregning med ID 417587 / 409778 mottatt fra innsender"/>
    <d v="2025-05-27T00:00:00"/>
    <d v="2025-05-27T00:00:00"/>
    <x v="78"/>
    <x v="78"/>
    <m/>
    <m/>
    <n v="20201"/>
    <s v="Vegard Storvik"/>
    <m/>
    <m/>
    <x v="1"/>
    <x v="1"/>
    <m/>
    <m/>
    <m/>
    <m/>
    <n v="0"/>
    <s v="Ingen avgiftsbehandling"/>
    <s v="FOTBALL: Dommerregning med ID 417587 / 409778 mottatt fra innsender"/>
    <n v="-978.29"/>
    <s v="NOK"/>
    <n v="-978.29"/>
    <m/>
    <s v="-219238.36"/>
  </r>
  <r>
    <n v="961"/>
    <n v="2025"/>
    <s v="FOTBALL: Klubbdommerregning fra William Duesund"/>
    <d v="2025-05-27T00:00:00"/>
    <d v="2025-06-03T00:00:00"/>
    <x v="78"/>
    <x v="78"/>
    <m/>
    <m/>
    <n v="20451"/>
    <s v="William Duesund"/>
    <m/>
    <m/>
    <x v="1"/>
    <x v="1"/>
    <m/>
    <m/>
    <m/>
    <m/>
    <n v="0"/>
    <s v="Ingen avgiftsbehandling"/>
    <s v="FOTBALL: Klubbdommerregning fra William Duesund"/>
    <n v="-200"/>
    <s v="NOK"/>
    <n v="-200"/>
    <s v="VKOAWOCA7IMSZD"/>
    <s v="-219438.36"/>
  </r>
  <r>
    <n v="958"/>
    <n v="2025"/>
    <s v="G2017: Klubbdommerregning fra Davy"/>
    <d v="2025-05-27T00:00:00"/>
    <d v="2025-06-03T00:00:00"/>
    <x v="78"/>
    <x v="78"/>
    <m/>
    <m/>
    <n v="20440"/>
    <s v="Davy Enwia"/>
    <m/>
    <m/>
    <x v="1"/>
    <x v="1"/>
    <m/>
    <m/>
    <m/>
    <m/>
    <n v="0"/>
    <s v="Ingen avgiftsbehandling"/>
    <s v="G2017: Klubbdommerregning fra Davy"/>
    <n v="-150"/>
    <s v="NOK"/>
    <n v="-150"/>
    <s v="P27L8UPAYHAPK8"/>
    <s v="-219588.36"/>
  </r>
  <r>
    <n v="960"/>
    <n v="2025"/>
    <s v="G2015: Klubbdommerregning fra William Duesund"/>
    <d v="2025-05-27T00:00:00"/>
    <d v="2025-06-03T00:00:00"/>
    <x v="78"/>
    <x v="78"/>
    <m/>
    <m/>
    <n v="20451"/>
    <s v="William Duesund"/>
    <m/>
    <m/>
    <x v="1"/>
    <x v="1"/>
    <m/>
    <m/>
    <m/>
    <m/>
    <n v="0"/>
    <s v="Ingen avgiftsbehandling"/>
    <s v="G2015: Klubbdommerregning fra William Duesund"/>
    <n v="-200"/>
    <s v="NOK"/>
    <n v="-200"/>
    <s v="S776SPNMKV4PN1"/>
    <s v="-219788.36"/>
  </r>
  <r>
    <n v="1247"/>
    <n v="2025"/>
    <n v="1963"/>
    <d v="2025-05-27T00:00:00"/>
    <m/>
    <x v="78"/>
    <x v="78"/>
    <m/>
    <m/>
    <n v="20446"/>
    <s v="David Jonassen"/>
    <m/>
    <m/>
    <x v="0"/>
    <x v="0"/>
    <m/>
    <m/>
    <m/>
    <m/>
    <n v="0"/>
    <s v="Ingen avgiftsbehandling"/>
    <n v="1963"/>
    <n v="150"/>
    <s v="NOK"/>
    <n v="150"/>
    <m/>
    <s v="-219638.36"/>
  </r>
  <r>
    <n v="500648"/>
    <n v="2025"/>
    <s v="Direkte betaling med ekstern ID TR470822192 er gjennomført og bokført."/>
    <d v="2025-05-28T00:00:00"/>
    <m/>
    <x v="78"/>
    <x v="78"/>
    <m/>
    <m/>
    <n v="20462"/>
    <s v="GUI Sportsklubb"/>
    <m/>
    <m/>
    <x v="1"/>
    <x v="1"/>
    <m/>
    <m/>
    <m/>
    <m/>
    <n v="0"/>
    <s v="Ingen avgiftsbehandling"/>
    <s v="Betaling: Faktura nummer 2166 fra GUI Sportsklubb. Fakturanr. 2166."/>
    <n v="841.39"/>
    <s v="NOK"/>
    <n v="841.39"/>
    <n v="2166"/>
    <s v="-218796.97"/>
  </r>
  <r>
    <n v="500649"/>
    <n v="2025"/>
    <s v="Direkte betaling med ekstern ID TR473350836 er gjennomført og bokført."/>
    <d v="2025-05-28T00:00:00"/>
    <m/>
    <x v="78"/>
    <x v="78"/>
    <m/>
    <m/>
    <n v="20015"/>
    <s v="Mats Hynne Blakseth"/>
    <m/>
    <m/>
    <x v="1"/>
    <x v="1"/>
    <m/>
    <m/>
    <m/>
    <m/>
    <n v="0"/>
    <s v="Ingen avgiftsbehandling"/>
    <s v="Betaling: FOTBALL: Klubbdommerregning fra Mats. Fakturanr. OELJLAD4603ZQ5."/>
    <n v="300"/>
    <s v="NOK"/>
    <n v="300"/>
    <s v="OELJLAD4603ZQ5"/>
    <s v="-218496.97"/>
  </r>
  <r>
    <n v="959"/>
    <n v="2025"/>
    <s v="Faktura nummer 11365001781 fra Sport Holding Retail AS - avd Bekkestua"/>
    <d v="2025-05-28T00:00:00"/>
    <d v="2025-06-27T00:00:00"/>
    <x v="78"/>
    <x v="78"/>
    <m/>
    <m/>
    <n v="20059"/>
    <s v="Sport Holding Retail AS - avd Bekkestua"/>
    <m/>
    <m/>
    <x v="1"/>
    <x v="1"/>
    <m/>
    <m/>
    <m/>
    <m/>
    <n v="0"/>
    <s v="Ingen avgiftsbehandling"/>
    <s v="Faktura nummer 11365001781 fra Sport Holding Retail AS - avd Bekkestua"/>
    <n v="-2653"/>
    <s v="NOK"/>
    <n v="-2653"/>
    <n v="11365001781"/>
    <s v="-221149.97"/>
  </r>
  <r>
    <n v="975"/>
    <n v="2025"/>
    <s v="dommer regning FOTBALL"/>
    <d v="2025-05-28T00:00:00"/>
    <d v="2025-06-06T00:00:00"/>
    <x v="78"/>
    <x v="78"/>
    <m/>
    <m/>
    <n v="20139"/>
    <s v="Fehd El Hour"/>
    <m/>
    <m/>
    <x v="1"/>
    <x v="1"/>
    <m/>
    <m/>
    <m/>
    <m/>
    <n v="0"/>
    <s v="Ingen avgiftsbehandling"/>
    <s v="dommer regning FOTBALL"/>
    <n v="-529.26"/>
    <s v="NOK"/>
    <n v="-529.26"/>
    <m/>
    <s v="-221679.23"/>
  </r>
  <r>
    <n v="1093"/>
    <n v="2025"/>
    <s v="FOTBALL"/>
    <d v="2025-05-28T00:00:00"/>
    <d v="2025-06-27T00:00:00"/>
    <x v="78"/>
    <x v="78"/>
    <m/>
    <m/>
    <n v="20130"/>
    <s v="Morten Taraldsvik Olafsen"/>
    <m/>
    <m/>
    <x v="1"/>
    <x v="1"/>
    <m/>
    <m/>
    <m/>
    <m/>
    <n v="0"/>
    <s v="Ingen avgiftsbehandling"/>
    <s v="FOTBALL"/>
    <n v="-297"/>
    <s v="NOK"/>
    <n v="-297"/>
    <n v="3120981021"/>
    <s v="-221976.23"/>
  </r>
  <r>
    <n v="1207"/>
    <n v="2025"/>
    <m/>
    <d v="2025-05-28T00:00:00"/>
    <m/>
    <x v="78"/>
    <x v="78"/>
    <m/>
    <m/>
    <n v="20451"/>
    <s v="William Duesund"/>
    <m/>
    <m/>
    <x v="0"/>
    <x v="0"/>
    <m/>
    <m/>
    <m/>
    <m/>
    <n v="0"/>
    <s v="Ingen avgiftsbehandling"/>
    <m/>
    <n v="200"/>
    <s v="NOK"/>
    <n v="200"/>
    <m/>
    <s v="-221776.23"/>
  </r>
  <r>
    <n v="1246"/>
    <n v="2025"/>
    <n v="1963"/>
    <d v="2025-05-28T00:00:00"/>
    <m/>
    <x v="78"/>
    <x v="78"/>
    <m/>
    <m/>
    <n v="20440"/>
    <s v="Davy Enwia"/>
    <m/>
    <m/>
    <x v="0"/>
    <x v="0"/>
    <m/>
    <m/>
    <m/>
    <m/>
    <n v="0"/>
    <s v="Ingen avgiftsbehandling"/>
    <n v="1963"/>
    <n v="150"/>
    <s v="NOK"/>
    <n v="150"/>
    <m/>
    <s v="-221626.23"/>
  </r>
  <r>
    <n v="2047"/>
    <n v="2025"/>
    <s v="Fwd: Refusjon"/>
    <d v="2025-05-28T00:00:00"/>
    <d v="2025-05-28T00:00:00"/>
    <x v="78"/>
    <x v="78"/>
    <m/>
    <m/>
    <n v="20262"/>
    <s v="Linn Marita Lilledal"/>
    <m/>
    <m/>
    <x v="6"/>
    <x v="6"/>
    <m/>
    <m/>
    <m/>
    <m/>
    <n v="0"/>
    <s v="Ingen avgiftsbehandling"/>
    <s v="Fwd: Refusjon"/>
    <n v="-2500"/>
    <s v="NOK"/>
    <n v="-2500"/>
    <s v="Refusjon e avtale dugnad"/>
    <s v="-224126.23"/>
  </r>
  <r>
    <n v="983"/>
    <n v="2025"/>
    <s v="Faktura nummer 6422 fra AS Bærum Ishall"/>
    <d v="2025-05-29T00:00:00"/>
    <d v="2025-06-05T00:00:00"/>
    <x v="78"/>
    <x v="78"/>
    <m/>
    <m/>
    <n v="20353"/>
    <s v="AS Bærum Ishall"/>
    <m/>
    <m/>
    <x v="5"/>
    <x v="5"/>
    <m/>
    <m/>
    <m/>
    <m/>
    <n v="0"/>
    <s v="Ingen avgiftsbehandling"/>
    <s v="Faktura nummer 6422 fra AS Bærum Ishall"/>
    <n v="-3000"/>
    <s v="NOK"/>
    <n v="-3000"/>
    <n v="6422"/>
    <s v="-227126.23"/>
  </r>
  <r>
    <n v="984"/>
    <n v="2025"/>
    <s v="Faktura nummer 6429 fra AS Bærum Ishall"/>
    <d v="2025-05-29T00:00:00"/>
    <d v="2025-06-05T00:00:00"/>
    <x v="78"/>
    <x v="78"/>
    <m/>
    <m/>
    <n v="20353"/>
    <s v="AS Bærum Ishall"/>
    <m/>
    <m/>
    <x v="5"/>
    <x v="5"/>
    <m/>
    <m/>
    <m/>
    <m/>
    <n v="0"/>
    <s v="Ingen avgiftsbehandling"/>
    <s v="Faktura nummer 6429 fra AS Bærum Ishall"/>
    <n v="-15900"/>
    <s v="NOK"/>
    <n v="-15900"/>
    <n v="6429"/>
    <s v="-243026.23"/>
  </r>
  <r>
    <n v="500650"/>
    <n v="2025"/>
    <s v="Direkte betaling med ekstern ID TR474749768 er gjennomført og bokført."/>
    <d v="2025-05-30T00:00:00"/>
    <m/>
    <x v="78"/>
    <x v="78"/>
    <m/>
    <m/>
    <n v="20201"/>
    <s v="Vegard Storvik"/>
    <m/>
    <m/>
    <x v="1"/>
    <x v="1"/>
    <m/>
    <m/>
    <m/>
    <m/>
    <n v="0"/>
    <s v="Ingen avgiftsbehandling"/>
    <s v="Betaling: FOTBALL: Dommerregning med ID 417587 / 409778 mottatt fra innsender"/>
    <n v="978.29"/>
    <s v="NOK"/>
    <n v="978.29"/>
    <m/>
    <s v="-242047.94"/>
  </r>
  <r>
    <n v="500651"/>
    <n v="2025"/>
    <s v="Direkte betaling med ekstern ID TR474749769 er gjennomført og bokført."/>
    <d v="2025-05-30T00:00:00"/>
    <m/>
    <x v="78"/>
    <x v="78"/>
    <m/>
    <m/>
    <n v="20225"/>
    <s v="Vehbi Lajqi"/>
    <m/>
    <m/>
    <x v="1"/>
    <x v="1"/>
    <m/>
    <m/>
    <m/>
    <m/>
    <n v="0"/>
    <s v="Ingen avgiftsbehandling"/>
    <s v="Betaling: FOTBALL: Dommerregning med ID 418517 / 410700 mottatt fra innsender"/>
    <n v="1136.07"/>
    <s v="NOK"/>
    <n v="1136.07"/>
    <m/>
    <s v="-240911.87"/>
  </r>
  <r>
    <n v="500652"/>
    <n v="2025"/>
    <s v="Direkte betaling med ekstern ID TR474749765 er gjennomført og bokført."/>
    <d v="2025-05-30T00:00:00"/>
    <m/>
    <x v="78"/>
    <x v="78"/>
    <m/>
    <m/>
    <n v="20476"/>
    <s v="Kjetil Kristiansen"/>
    <m/>
    <m/>
    <x v="7"/>
    <x v="7"/>
    <m/>
    <m/>
    <m/>
    <m/>
    <n v="0"/>
    <s v="Ingen avgiftsbehandling"/>
    <s v="Betaling: HS: Utleggsrefusjon - Kjetil Kristiansen -. Fakturanr. 71246."/>
    <n v="124.7"/>
    <s v="NOK"/>
    <n v="124.7"/>
    <n v="71246"/>
    <s v="-240787.17"/>
  </r>
  <r>
    <n v="500653"/>
    <n v="2025"/>
    <s v="Direkte betaling med ekstern ID TR474749766 er gjennomført og bokført."/>
    <d v="2025-05-30T00:00:00"/>
    <m/>
    <x v="78"/>
    <x v="78"/>
    <m/>
    <m/>
    <n v="20479"/>
    <s v="Monica Døhl Martinsen"/>
    <m/>
    <m/>
    <x v="5"/>
    <x v="5"/>
    <m/>
    <m/>
    <m/>
    <m/>
    <n v="0"/>
    <s v="Ingen avgiftsbehandling"/>
    <s v="Betaling: HOCKEY: Tildeling IL Jutul -hockey- 24"/>
    <n v="99.9"/>
    <s v="NOK"/>
    <n v="99.9"/>
    <m/>
    <s v="-240687.27"/>
  </r>
  <r>
    <n v="500654"/>
    <n v="2025"/>
    <s v="Direkte betaling med ekstern ID TR470537194 er gjennomført og bokført."/>
    <d v="2025-05-30T00:00:00"/>
    <m/>
    <x v="78"/>
    <x v="78"/>
    <m/>
    <m/>
    <n v="20011"/>
    <s v="Telenor Norge AS"/>
    <m/>
    <m/>
    <x v="2"/>
    <x v="2"/>
    <m/>
    <m/>
    <m/>
    <m/>
    <n v="0"/>
    <s v="Ingen avgiftsbehandling"/>
    <s v="Betaling: Faktura nummer 1056276083 fra Telenor Norge AS. Fakturanr. 1056276083."/>
    <n v="4975"/>
    <s v="NOK"/>
    <n v="4975"/>
    <n v="1056276083"/>
    <s v="-235712.27"/>
  </r>
  <r>
    <n v="500655"/>
    <n v="2025"/>
    <s v="Direkte betaling med ekstern ID TR471202599 er gjennomført og bokført."/>
    <d v="2025-05-30T00:00:00"/>
    <m/>
    <x v="78"/>
    <x v="78"/>
    <m/>
    <m/>
    <n v="20208"/>
    <s v="Rubic AS"/>
    <m/>
    <m/>
    <x v="4"/>
    <x v="4"/>
    <m/>
    <m/>
    <m/>
    <m/>
    <n v="0"/>
    <s v="Ingen avgiftsbehandling"/>
    <s v="Betaling: Faktura nummer 17159 fra Rubic AS. Fakturanr. 17159."/>
    <n v="6683.63"/>
    <s v="NOK"/>
    <n v="6683.63"/>
    <n v="17159"/>
    <s v="-229028.64"/>
  </r>
  <r>
    <n v="500656"/>
    <n v="2025"/>
    <s v="Direkte betaling med ekstern ID TR471202600 er gjennomført og bokført."/>
    <d v="2025-05-30T00:00:00"/>
    <m/>
    <x v="78"/>
    <x v="78"/>
    <m/>
    <m/>
    <n v="20083"/>
    <s v="Fygi AS"/>
    <m/>
    <m/>
    <x v="5"/>
    <x v="5"/>
    <m/>
    <m/>
    <m/>
    <m/>
    <n v="0"/>
    <s v="Ingen avgiftsbehandling"/>
    <s v="Betaling: Faktura nummer 10264 fra Fygi AS. Fakturanr. 10264."/>
    <n v="248.75"/>
    <s v="NOK"/>
    <n v="248.75"/>
    <n v="10264"/>
    <s v="-228779.89"/>
  </r>
  <r>
    <n v="500657"/>
    <n v="2025"/>
    <s v="Direkte betaling med ekstern ID TR474749767 er gjennomført og bokført."/>
    <d v="2025-05-30T00:00:00"/>
    <m/>
    <x v="78"/>
    <x v="78"/>
    <m/>
    <m/>
    <n v="20477"/>
    <s v="Turgay Erkiran"/>
    <m/>
    <m/>
    <x v="1"/>
    <x v="1"/>
    <m/>
    <m/>
    <m/>
    <m/>
    <n v="0"/>
    <s v="Ingen avgiftsbehandling"/>
    <s v="Betaling: FOTBALLDommerregning med ID 418481 / 410664 mottatt fra innsender"/>
    <n v="710.35"/>
    <s v="NOK"/>
    <n v="710.35"/>
    <m/>
    <s v="-228069.54"/>
  </r>
  <r>
    <n v="985"/>
    <n v="2025"/>
    <s v="HS: Fakture for vaske Mai"/>
    <d v="2025-05-30T00:00:00"/>
    <d v="2025-06-06T00:00:00"/>
    <x v="78"/>
    <x v="78"/>
    <m/>
    <m/>
    <n v="20035"/>
    <s v="Steadyreadygo Banaszkiewicz"/>
    <m/>
    <m/>
    <x v="4"/>
    <x v="4"/>
    <m/>
    <m/>
    <m/>
    <m/>
    <n v="0"/>
    <s v="Ingen avgiftsbehandling"/>
    <s v="HS: Fakture for vaske Mai"/>
    <n v="-11475"/>
    <s v="NOK"/>
    <n v="-11475"/>
    <n v="1170"/>
    <s v="-239544.54"/>
  </r>
  <r>
    <n v="1180"/>
    <n v="2025"/>
    <m/>
    <d v="2025-05-30T00:00:00"/>
    <m/>
    <x v="78"/>
    <x v="78"/>
    <m/>
    <m/>
    <n v="20109"/>
    <s v="Vøyenenga Pizza AS"/>
    <m/>
    <m/>
    <x v="0"/>
    <x v="0"/>
    <m/>
    <m/>
    <m/>
    <m/>
    <n v="0"/>
    <s v="Ingen avgiftsbehandling"/>
    <m/>
    <n v="1614"/>
    <s v="NOK"/>
    <n v="1614"/>
    <m/>
    <s v="-237930.54"/>
  </r>
  <r>
    <n v="1200"/>
    <n v="2025"/>
    <s v="Sandar"/>
    <d v="2025-05-30T00:00:00"/>
    <m/>
    <x v="78"/>
    <x v="78"/>
    <m/>
    <m/>
    <n v="20032"/>
    <s v="Sandarcupen"/>
    <m/>
    <m/>
    <x v="0"/>
    <x v="0"/>
    <m/>
    <m/>
    <m/>
    <m/>
    <n v="0"/>
    <s v="Ingen avgiftsbehandling"/>
    <s v="Sandar"/>
    <n v="18800"/>
    <s v="NOK"/>
    <n v="18800"/>
    <m/>
    <s v="-219130.54"/>
  </r>
  <r>
    <n v="1215"/>
    <n v="2025"/>
    <n v="1999"/>
    <d v="2025-05-30T00:00:00"/>
    <m/>
    <x v="78"/>
    <x v="78"/>
    <m/>
    <m/>
    <n v="20060"/>
    <s v="NFF Oslo"/>
    <m/>
    <m/>
    <x v="0"/>
    <x v="0"/>
    <m/>
    <m/>
    <m/>
    <m/>
    <n v="0"/>
    <s v="Ingen avgiftsbehandling"/>
    <n v="1999"/>
    <n v="500"/>
    <s v="NOK"/>
    <n v="500"/>
    <m/>
    <s v="-218630.54"/>
  </r>
  <r>
    <n v="1220"/>
    <n v="2025"/>
    <n v="1943"/>
    <d v="2025-05-30T00:00:00"/>
    <m/>
    <x v="78"/>
    <x v="78"/>
    <m/>
    <m/>
    <n v="20467"/>
    <s v="Bussto AS"/>
    <m/>
    <m/>
    <x v="0"/>
    <x v="0"/>
    <m/>
    <m/>
    <m/>
    <m/>
    <n v="0"/>
    <s v="Ingen avgiftsbehandling"/>
    <n v="1943"/>
    <n v="16784"/>
    <s v="NOK"/>
    <n v="16784"/>
    <m/>
    <s v="-201846.54"/>
  </r>
  <r>
    <n v="987"/>
    <n v="2025"/>
    <s v="Faktura nummer 103432 fra B&amp;g Regnskap AS"/>
    <d v="2025-05-31T00:00:00"/>
    <d v="2025-06-14T00:00:00"/>
    <x v="78"/>
    <x v="78"/>
    <m/>
    <m/>
    <n v="20001"/>
    <s v="B&amp;g Regnskap AS"/>
    <m/>
    <m/>
    <x v="4"/>
    <x v="4"/>
    <m/>
    <m/>
    <m/>
    <m/>
    <n v="0"/>
    <s v="Ingen avgiftsbehandling"/>
    <s v="Faktura nummer 103432 fra B&amp;g Regnskap AS"/>
    <n v="-22843.75"/>
    <s v="NOK"/>
    <n v="-22843.75"/>
    <n v="103432"/>
    <s v="-224690.29"/>
  </r>
  <r>
    <n v="988"/>
    <n v="2025"/>
    <s v="Faktura nummer 56487332 fra Talkmore AS"/>
    <d v="2025-06-01T00:00:00"/>
    <d v="2025-06-15T00:00:00"/>
    <x v="78"/>
    <x v="78"/>
    <m/>
    <m/>
    <n v="20004"/>
    <s v="Talkmore AS"/>
    <m/>
    <m/>
    <x v="5"/>
    <x v="5"/>
    <m/>
    <m/>
    <m/>
    <m/>
    <n v="0"/>
    <s v="Ingen avgiftsbehandling"/>
    <s v="Faktura nummer 56487332 fra Talkmore AS"/>
    <n v="-273.75"/>
    <s v="NOK"/>
    <n v="-273.75"/>
    <n v="56487332"/>
    <s v="-224964.04"/>
  </r>
  <r>
    <n v="1000"/>
    <n v="2025"/>
    <s v="HS: Faktura fra Talkmore"/>
    <d v="2025-06-01T00:00:00"/>
    <d v="2025-06-15T00:00:00"/>
    <x v="78"/>
    <x v="78"/>
    <m/>
    <m/>
    <n v="20004"/>
    <s v="Talkmore AS"/>
    <m/>
    <m/>
    <x v="4"/>
    <x v="4"/>
    <m/>
    <m/>
    <m/>
    <m/>
    <n v="0"/>
    <s v="Ingen avgiftsbehandling"/>
    <s v="HS: Faktura fra Talkmore"/>
    <n v="-527.37"/>
    <s v="NOK"/>
    <n v="-527.37"/>
    <n v="56509796"/>
    <s v="-225491.41"/>
  </r>
  <r>
    <n v="500658"/>
    <n v="2025"/>
    <s v="Direkte betaling med ekstern ID TR470469378 er gjennomført og bokført."/>
    <d v="2025-06-02T00:00:00"/>
    <m/>
    <x v="78"/>
    <x v="78"/>
    <m/>
    <m/>
    <n v="20009"/>
    <s v="Santander Consumer Bank As"/>
    <m/>
    <m/>
    <x v="5"/>
    <x v="5"/>
    <m/>
    <m/>
    <m/>
    <m/>
    <n v="0"/>
    <s v="Ingen avgiftsbehandling"/>
    <s v="Betaling: Faktura nummer 41166880 fra Santander Consumer Bank As. Fakturanr. 41166880."/>
    <n v="11584.04"/>
    <s v="NOK"/>
    <n v="11584.04"/>
    <n v="41166880"/>
    <s v="-213907.37"/>
  </r>
  <r>
    <n v="500659"/>
    <n v="2025"/>
    <s v="Direkte betaling med ekstern ID TR470469387 er gjennomført og bokført."/>
    <d v="2025-06-02T00:00:00"/>
    <m/>
    <x v="78"/>
    <x v="78"/>
    <m/>
    <m/>
    <n v="20198"/>
    <s v="Verisure AS"/>
    <m/>
    <m/>
    <x v="2"/>
    <x v="2"/>
    <m/>
    <m/>
    <m/>
    <m/>
    <n v="0"/>
    <s v="Ingen avgiftsbehandling"/>
    <s v="Betaling: Faktura nummer 31187840 fra Verisure AS. Fakturanr. 31187840."/>
    <n v="885"/>
    <s v="NOK"/>
    <n v="885"/>
    <n v="31187840"/>
    <s v="-213022.37"/>
  </r>
  <r>
    <n v="500660"/>
    <n v="2025"/>
    <s v="Direkte betaling med ekstern ID TR474749770 er gjennomført og bokført."/>
    <d v="2025-06-02T00:00:00"/>
    <m/>
    <x v="78"/>
    <x v="78"/>
    <m/>
    <m/>
    <n v="20451"/>
    <s v="William Duesund"/>
    <m/>
    <m/>
    <x v="1"/>
    <x v="1"/>
    <m/>
    <m/>
    <m/>
    <m/>
    <n v="0"/>
    <s v="Ingen avgiftsbehandling"/>
    <s v="Betaling: FOTBALL: Klubbdommerregning fra William Duesund"/>
    <n v="300"/>
    <s v="NOK"/>
    <n v="300"/>
    <m/>
    <s v="-212722.37"/>
  </r>
  <r>
    <n v="1006"/>
    <n v="2025"/>
    <s v="FOTBALL: Regning 61136005008620"/>
    <d v="2025-06-02T00:00:00"/>
    <d v="2025-06-16T00:00:00"/>
    <x v="78"/>
    <x v="78"/>
    <m/>
    <m/>
    <n v="20033"/>
    <s v="Norgesgruppen ASA"/>
    <m/>
    <m/>
    <x v="1"/>
    <x v="1"/>
    <m/>
    <m/>
    <m/>
    <m/>
    <n v="0"/>
    <s v="Ingen avgiftsbehandling"/>
    <s v="FOTBALL: Regning 61136005008620"/>
    <n v="-1593.89"/>
    <s v="NOK"/>
    <n v="-1593.89"/>
    <n v="61136005008620"/>
    <s v="-214316.26"/>
  </r>
  <r>
    <n v="1005"/>
    <n v="2025"/>
    <s v="HOCKEY: Regning 61136010918920"/>
    <d v="2025-06-02T00:00:00"/>
    <d v="2025-06-16T00:00:00"/>
    <x v="78"/>
    <x v="78"/>
    <m/>
    <m/>
    <n v="20033"/>
    <s v="Norgesgruppen ASA"/>
    <m/>
    <m/>
    <x v="5"/>
    <x v="5"/>
    <m/>
    <m/>
    <m/>
    <m/>
    <n v="0"/>
    <s v="Ingen avgiftsbehandling"/>
    <s v="HOCKEY: Regning 61136010918920"/>
    <n v="-7054.16"/>
    <s v="NOK"/>
    <n v="-7054.16"/>
    <n v="61136010918920"/>
    <s v="-221370.42"/>
  </r>
  <r>
    <n v="1004"/>
    <n v="2025"/>
    <s v="Akademi: Regning 61136014474920"/>
    <d v="2025-06-02T00:00:00"/>
    <d v="2025-06-16T00:00:00"/>
    <x v="78"/>
    <x v="78"/>
    <m/>
    <m/>
    <n v="20033"/>
    <s v="Norgesgruppen ASA"/>
    <m/>
    <m/>
    <x v="8"/>
    <x v="8"/>
    <m/>
    <m/>
    <m/>
    <m/>
    <n v="0"/>
    <s v="Ingen avgiftsbehandling"/>
    <s v="Akademi: Regning 61136014474920"/>
    <n v="-3243.48"/>
    <s v="NOK"/>
    <n v="-3243.48"/>
    <n v="61136014474920"/>
    <s v="-224613.90"/>
  </r>
  <r>
    <n v="1003"/>
    <n v="2025"/>
    <s v="Fotball kiosk: Regning 61136010973412"/>
    <d v="2025-06-02T00:00:00"/>
    <d v="2025-06-16T00:00:00"/>
    <x v="78"/>
    <x v="78"/>
    <m/>
    <m/>
    <n v="20033"/>
    <s v="Norgesgruppen ASA"/>
    <m/>
    <m/>
    <x v="1"/>
    <x v="1"/>
    <m/>
    <m/>
    <m/>
    <m/>
    <n v="0"/>
    <s v="Ingen avgiftsbehandling"/>
    <s v="Fotball kiosk: Regning 61136010973412"/>
    <n v="-8898.2999999999993"/>
    <s v="NOK"/>
    <n v="-8898.2999999999993"/>
    <n v="61136010973412"/>
    <s v="-233512.20"/>
  </r>
  <r>
    <n v="1002"/>
    <n v="2025"/>
    <s v="Faktura nummer 10289 fra Fygi AS"/>
    <d v="2025-06-02T00:00:00"/>
    <d v="2025-06-16T00:00:00"/>
    <x v="78"/>
    <x v="78"/>
    <m/>
    <m/>
    <n v="20083"/>
    <s v="Fygi AS"/>
    <m/>
    <m/>
    <x v="5"/>
    <x v="5"/>
    <m/>
    <m/>
    <m/>
    <m/>
    <n v="0"/>
    <s v="Ingen avgiftsbehandling"/>
    <s v="Faktura nummer 10289 fra Fygi AS"/>
    <n v="-248.75"/>
    <s v="NOK"/>
    <n v="-248.75"/>
    <n v="10289"/>
    <s v="-233760.95"/>
  </r>
  <r>
    <n v="999"/>
    <n v="2025"/>
    <s v="Faktura nummer 00673279 fra Visma Software AS"/>
    <d v="2025-06-02T00:00:00"/>
    <d v="2025-06-17T00:00:00"/>
    <x v="78"/>
    <x v="78"/>
    <m/>
    <m/>
    <n v="20147"/>
    <s v="Visma Software AS"/>
    <m/>
    <m/>
    <x v="4"/>
    <x v="4"/>
    <m/>
    <m/>
    <m/>
    <m/>
    <n v="0"/>
    <s v="Ingen avgiftsbehandling"/>
    <s v="Faktura nummer 00673279 fra Visma Software AS"/>
    <n v="-2171.25"/>
    <s v="NOK"/>
    <n v="-2171.25"/>
    <n v="673279"/>
    <s v="-235932.20"/>
  </r>
  <r>
    <n v="981"/>
    <n v="2025"/>
    <s v="dommer regning FOTBALL"/>
    <d v="2025-06-02T00:00:00"/>
    <d v="2025-06-06T00:00:00"/>
    <x v="78"/>
    <x v="78"/>
    <m/>
    <m/>
    <n v="20481"/>
    <s v="Abdelmajid Boumessaoud"/>
    <m/>
    <m/>
    <x v="1"/>
    <x v="1"/>
    <m/>
    <m/>
    <m/>
    <m/>
    <n v="0"/>
    <s v="Ingen avgiftsbehandling"/>
    <s v="dommer regning FOTBALL"/>
    <n v="-1109.1500000000001"/>
    <s v="NOK"/>
    <n v="-1109.1500000000001"/>
    <m/>
    <s v="-237041.35"/>
  </r>
  <r>
    <n v="1010"/>
    <n v="2025"/>
    <s v="Esport: faktura"/>
    <d v="2025-06-02T00:00:00"/>
    <d v="2025-06-11T00:00:00"/>
    <x v="78"/>
    <x v="78"/>
    <m/>
    <m/>
    <n v="20485"/>
    <s v="Schwung Design Christoffer Marchesan"/>
    <m/>
    <m/>
    <x v="2"/>
    <x v="2"/>
    <m/>
    <m/>
    <m/>
    <m/>
    <n v="0"/>
    <s v="Ingen avgiftsbehandling"/>
    <s v="Esport: faktura"/>
    <n v="-2000"/>
    <s v="NOK"/>
    <n v="-2000"/>
    <s v="Fakt nr 35"/>
    <s v="-239041.35"/>
  </r>
  <r>
    <n v="1011"/>
    <n v="2025"/>
    <s v="Hornigjengen: Kvittering"/>
    <d v="2025-06-02T00:00:00"/>
    <d v="2025-06-07T00:00:00"/>
    <x v="78"/>
    <x v="78"/>
    <m/>
    <m/>
    <n v="20425"/>
    <s v="Karin Vasaasen"/>
    <m/>
    <m/>
    <x v="9"/>
    <x v="9"/>
    <m/>
    <m/>
    <m/>
    <m/>
    <n v="0"/>
    <s v="Ingen avgiftsbehandling"/>
    <s v="Hornigjengen: Kvittering"/>
    <n v="-184.9"/>
    <s v="NOK"/>
    <n v="-184.9"/>
    <s v="Utlegg gave jubilant"/>
    <s v="-239226.25"/>
  </r>
  <r>
    <n v="1221"/>
    <n v="2025"/>
    <n v="1937"/>
    <d v="2025-06-02T00:00:00"/>
    <m/>
    <x v="78"/>
    <x v="78"/>
    <m/>
    <m/>
    <n v="20060"/>
    <s v="NFF Oslo"/>
    <m/>
    <m/>
    <x v="0"/>
    <x v="0"/>
    <m/>
    <m/>
    <m/>
    <m/>
    <n v="0"/>
    <s v="Ingen avgiftsbehandling"/>
    <n v="1937"/>
    <n v="500"/>
    <s v="NOK"/>
    <n v="500"/>
    <m/>
    <s v="-238726.25"/>
  </r>
  <r>
    <n v="1226"/>
    <n v="2025"/>
    <n v="1934"/>
    <d v="2025-06-02T00:00:00"/>
    <m/>
    <x v="78"/>
    <x v="78"/>
    <m/>
    <m/>
    <n v="20470"/>
    <s v="ARKEL ASKER OG BÆRUM AS"/>
    <m/>
    <m/>
    <x v="0"/>
    <x v="0"/>
    <m/>
    <m/>
    <m/>
    <m/>
    <n v="0"/>
    <s v="Ingen avgiftsbehandling"/>
    <n v="1934"/>
    <n v="7500"/>
    <s v="NOK"/>
    <n v="7500"/>
    <m/>
    <s v="-231226.25"/>
  </r>
  <r>
    <n v="1226"/>
    <n v="2025"/>
    <n v="1934"/>
    <d v="2025-06-02T00:00:00"/>
    <m/>
    <x v="78"/>
    <x v="78"/>
    <m/>
    <m/>
    <n v="20470"/>
    <s v="ARKEL ASKER OG BÆRUM AS"/>
    <m/>
    <m/>
    <x v="0"/>
    <x v="0"/>
    <m/>
    <m/>
    <m/>
    <m/>
    <n v="0"/>
    <s v="Ingen avgiftsbehandling"/>
    <n v="1934"/>
    <n v="18204.29"/>
    <s v="NOK"/>
    <n v="18204.29"/>
    <m/>
    <s v="-213021.96"/>
  </r>
  <r>
    <n v="2045"/>
    <n v="2025"/>
    <s v="VS: HOCKEY: Faktura 11014 fra Holmen Ishall Drift AS"/>
    <d v="2025-06-02T00:00:00"/>
    <d v="2025-11-04T00:00:00"/>
    <x v="78"/>
    <x v="78"/>
    <m/>
    <m/>
    <n v="20475"/>
    <s v="Holmen Ishall Drift AS"/>
    <m/>
    <m/>
    <x v="5"/>
    <x v="5"/>
    <m/>
    <m/>
    <m/>
    <m/>
    <n v="0"/>
    <s v="Ingen avgiftsbehandling"/>
    <s v="VS: HOCKEY: Faktura 11014 fra Holmen Ishall Drift AS"/>
    <n v="-44000"/>
    <s v="NOK"/>
    <n v="-44000"/>
    <n v="11014"/>
    <s v="-257021.96"/>
  </r>
  <r>
    <n v="998"/>
    <n v="2025"/>
    <s v="FOTBALL: Klubbdommerregning fra Ludwik"/>
    <d v="2025-06-03T00:00:00"/>
    <d v="2025-06-10T00:00:00"/>
    <x v="78"/>
    <x v="78"/>
    <m/>
    <m/>
    <n v="20484"/>
    <s v="Ludwik Bydlinski"/>
    <m/>
    <m/>
    <x v="1"/>
    <x v="1"/>
    <m/>
    <m/>
    <m/>
    <m/>
    <n v="0"/>
    <s v="Ingen avgiftsbehandling"/>
    <s v="FOTBALL: Klubbdommerregning fra Ludwik"/>
    <n v="-200"/>
    <s v="NOK"/>
    <n v="-200"/>
    <s v="XV0A73NDMZ710W"/>
    <s v="-257221.96"/>
  </r>
  <r>
    <n v="997"/>
    <n v="2025"/>
    <s v="Fotball kiosk: Nets - FAKTURA 438683891"/>
    <d v="2025-06-03T00:00:00"/>
    <d v="2025-06-17T00:00:00"/>
    <x v="78"/>
    <x v="78"/>
    <m/>
    <m/>
    <n v="20483"/>
    <s v="Nets Branch Norway NUF"/>
    <m/>
    <m/>
    <x v="1"/>
    <x v="1"/>
    <m/>
    <m/>
    <m/>
    <m/>
    <n v="0"/>
    <s v="Ingen avgiftsbehandling"/>
    <s v="Fotball kiosk: Nets - FAKTURA 438683891"/>
    <n v="-219.56"/>
    <s v="NOK"/>
    <n v="-219.56"/>
    <n v="438683891"/>
    <s v="-257441.52"/>
  </r>
  <r>
    <n v="996"/>
    <n v="2025"/>
    <s v="G2016: Klubbdommerregning fra Wilhelm"/>
    <d v="2025-06-03T00:00:00"/>
    <d v="2025-06-10T00:00:00"/>
    <x v="78"/>
    <x v="78"/>
    <m/>
    <m/>
    <n v="20482"/>
    <s v="Wilhelm Eliassen"/>
    <m/>
    <m/>
    <x v="1"/>
    <x v="1"/>
    <m/>
    <m/>
    <m/>
    <m/>
    <n v="0"/>
    <s v="Ingen avgiftsbehandling"/>
    <s v="G2016: Klubbdommerregning fra Wilhelm"/>
    <n v="-150"/>
    <s v="NOK"/>
    <n v="-150"/>
    <s v="HOOQF3JBA32UU3"/>
    <s v="-257591.52"/>
  </r>
  <r>
    <n v="995"/>
    <n v="2025"/>
    <s v="G2017: Klubbdommerregning fra Tobias Håland Stillerud"/>
    <d v="2025-06-03T00:00:00"/>
    <d v="2025-06-10T00:00:00"/>
    <x v="78"/>
    <x v="78"/>
    <m/>
    <m/>
    <n v="20464"/>
    <s v="Tobias Håland Stillerud"/>
    <m/>
    <m/>
    <x v="1"/>
    <x v="1"/>
    <m/>
    <m/>
    <m/>
    <m/>
    <n v="0"/>
    <s v="Ingen avgiftsbehandling"/>
    <s v="G2017: Klubbdommerregning fra Tobias Håland Stillerud"/>
    <n v="-150"/>
    <s v="NOK"/>
    <n v="-150"/>
    <s v="PF50DE7KG62F7N"/>
    <s v="-257741.52"/>
  </r>
  <r>
    <n v="993"/>
    <n v="2025"/>
    <s v="Faktura nummer 31382969 fra Verisure AS"/>
    <d v="2025-06-03T00:00:00"/>
    <d v="2025-07-01T00:00:00"/>
    <x v="78"/>
    <x v="78"/>
    <m/>
    <m/>
    <n v="20198"/>
    <s v="Verisure AS"/>
    <m/>
    <m/>
    <x v="2"/>
    <x v="2"/>
    <m/>
    <m/>
    <m/>
    <m/>
    <n v="0"/>
    <s v="Ingen avgiftsbehandling"/>
    <s v="Faktura nummer 31382969 fra Verisure AS"/>
    <n v="-885"/>
    <s v="NOK"/>
    <n v="-885"/>
    <n v="31382969"/>
    <s v="-258626.52"/>
  </r>
  <r>
    <n v="991"/>
    <n v="2025"/>
    <s v="FOTBALL: Klubbdommerregning fra William Duesund"/>
    <d v="2025-06-03T00:00:00"/>
    <d v="2025-06-10T00:00:00"/>
    <x v="78"/>
    <x v="78"/>
    <m/>
    <m/>
    <n v="20451"/>
    <s v="William Duesund"/>
    <m/>
    <m/>
    <x v="1"/>
    <x v="1"/>
    <m/>
    <m/>
    <m/>
    <m/>
    <n v="0"/>
    <s v="Ingen avgiftsbehandling"/>
    <s v="FOTBALL: Klubbdommerregning fra William Duesund"/>
    <n v="-300"/>
    <s v="NOK"/>
    <n v="-300"/>
    <s v="UFSVW4WG88545N"/>
    <s v="-258926.52"/>
  </r>
  <r>
    <n v="500746"/>
    <n v="2025"/>
    <s v="Direkte betaling med ekstern ID TR470469385 er gjennomført og bokført."/>
    <d v="2025-06-04T00:00:00"/>
    <m/>
    <x v="78"/>
    <x v="78"/>
    <m/>
    <m/>
    <n v="20059"/>
    <s v="Sport Holding Retail AS - avd Bekkestua"/>
    <m/>
    <m/>
    <x v="1"/>
    <x v="1"/>
    <m/>
    <m/>
    <m/>
    <m/>
    <n v="0"/>
    <s v="Ingen avgiftsbehandling"/>
    <s v="Betaling: Faktura nummer 11365001762 fra Sport Holding Retail AS - avd Bekkestua. Fakturanr. 11365001762."/>
    <n v="12958"/>
    <s v="NOK"/>
    <n v="12958"/>
    <n v="11365001762"/>
    <s v="-245968.52"/>
  </r>
  <r>
    <n v="990"/>
    <n v="2025"/>
    <s v="Faktura nummer 41466906 fra Santander Consumer Bank As"/>
    <d v="2025-06-04T00:00:00"/>
    <d v="2025-07-01T00:00:00"/>
    <x v="78"/>
    <x v="78"/>
    <m/>
    <m/>
    <n v="20009"/>
    <s v="Santander Consumer Bank As"/>
    <m/>
    <m/>
    <x v="5"/>
    <x v="5"/>
    <m/>
    <m/>
    <m/>
    <m/>
    <n v="0"/>
    <s v="Ingen avgiftsbehandling"/>
    <s v="Faktura nummer 41466906 fra Santander Consumer Bank As"/>
    <n v="-11584.04"/>
    <s v="NOK"/>
    <n v="-11584.04"/>
    <n v="41466906"/>
    <s v="-257552.56"/>
  </r>
  <r>
    <n v="982"/>
    <n v="2025"/>
    <s v="HS"/>
    <d v="2025-06-04T00:00:00"/>
    <d v="2025-06-18T00:00:00"/>
    <x v="78"/>
    <x v="78"/>
    <m/>
    <m/>
    <n v="20029"/>
    <s v="Viken Fiber AS"/>
    <m/>
    <m/>
    <x v="4"/>
    <x v="4"/>
    <m/>
    <m/>
    <m/>
    <m/>
    <n v="0"/>
    <s v="Ingen avgiftsbehandling"/>
    <s v="HS"/>
    <n v="-1119"/>
    <s v="NOK"/>
    <n v="-1119"/>
    <n v="24572893"/>
    <s v="-258671.56"/>
  </r>
  <r>
    <n v="980"/>
    <n v="2025"/>
    <s v="dommer regning FOTBALL"/>
    <d v="2025-06-04T00:00:00"/>
    <d v="2025-06-04T00:00:00"/>
    <x v="78"/>
    <x v="78"/>
    <m/>
    <m/>
    <n v="20067"/>
    <s v="Fredrik Kristian Lindegaard"/>
    <m/>
    <m/>
    <x v="1"/>
    <x v="1"/>
    <m/>
    <m/>
    <m/>
    <m/>
    <n v="0"/>
    <s v="Ingen avgiftsbehandling"/>
    <s v="dommer regning FOTBALL"/>
    <n v="-1060.6199999999999"/>
    <s v="NOK"/>
    <n v="-1060.6199999999999"/>
    <m/>
    <s v="-259732.18"/>
  </r>
  <r>
    <n v="977"/>
    <n v="2025"/>
    <s v="dommer regning FOTBALL"/>
    <d v="2025-06-04T00:00:00"/>
    <d v="2025-06-04T00:00:00"/>
    <x v="78"/>
    <x v="78"/>
    <m/>
    <m/>
    <n v="20211"/>
    <s v="Erik Dan Nguyen"/>
    <m/>
    <m/>
    <x v="1"/>
    <x v="1"/>
    <m/>
    <m/>
    <m/>
    <m/>
    <n v="0"/>
    <s v="Ingen avgiftsbehandling"/>
    <s v="dommer regning FOTBALL"/>
    <n v="-411.13"/>
    <s v="NOK"/>
    <n v="-411.13"/>
    <m/>
    <s v="-260143.31"/>
  </r>
  <r>
    <n v="976"/>
    <n v="2025"/>
    <s v="dommer regning FOTBALL"/>
    <d v="2025-06-04T00:00:00"/>
    <d v="2025-06-04T00:00:00"/>
    <x v="78"/>
    <x v="78"/>
    <m/>
    <m/>
    <n v="20480"/>
    <s v="Frode Mølmen Nilsen"/>
    <m/>
    <m/>
    <x v="1"/>
    <x v="1"/>
    <m/>
    <m/>
    <m/>
    <m/>
    <n v="0"/>
    <s v="Ingen avgiftsbehandling"/>
    <s v="dommer regning FOTBALL"/>
    <n v="-621.98"/>
    <s v="NOK"/>
    <n v="-621.98"/>
    <m/>
    <s v="-260765.29"/>
  </r>
  <r>
    <n v="974"/>
    <n v="2025"/>
    <s v="HOCKEY: Faktura nummer 767 fra NIHF Region Viken Vest"/>
    <d v="2025-06-04T00:00:00"/>
    <d v="2025-06-14T00:00:00"/>
    <x v="78"/>
    <x v="78"/>
    <m/>
    <m/>
    <n v="20238"/>
    <s v="Nihf Region Viken Vest"/>
    <m/>
    <m/>
    <x v="5"/>
    <x v="5"/>
    <m/>
    <m/>
    <m/>
    <m/>
    <n v="0"/>
    <s v="Ingen avgiftsbehandling"/>
    <s v="HOCKEY: Faktura nummer 767 fra NIHF Region Viken Vest"/>
    <n v="-5650"/>
    <s v="NOK"/>
    <n v="-5650"/>
    <n v="767"/>
    <s v="-266415.29"/>
  </r>
  <r>
    <n v="973"/>
    <n v="2025"/>
    <s v="HOCKEY: Faktura nummer 776 fra NIHF Region Viken Vest"/>
    <d v="2025-06-04T00:00:00"/>
    <d v="2025-06-14T00:00:00"/>
    <x v="78"/>
    <x v="78"/>
    <m/>
    <m/>
    <n v="20238"/>
    <s v="Nihf Region Viken Vest"/>
    <m/>
    <m/>
    <x v="5"/>
    <x v="5"/>
    <m/>
    <m/>
    <m/>
    <m/>
    <n v="0"/>
    <s v="Ingen avgiftsbehandling"/>
    <s v="HOCKEY: Faktura nummer 776 fra NIHF Region Viken Vest"/>
    <n v="-2000"/>
    <s v="NOK"/>
    <n v="-2000"/>
    <n v="776"/>
    <s v="-268415.29"/>
  </r>
  <r>
    <n v="972"/>
    <n v="2025"/>
    <s v="Faktura nummer 126945403 fra Lyreco Norge AS, Retail"/>
    <d v="2025-06-04T00:00:00"/>
    <d v="2025-07-04T00:00:00"/>
    <x v="78"/>
    <x v="78"/>
    <m/>
    <m/>
    <n v="20123"/>
    <s v="Lyreco Norge AS, Retail"/>
    <m/>
    <m/>
    <x v="6"/>
    <x v="6"/>
    <m/>
    <m/>
    <m/>
    <m/>
    <n v="0"/>
    <s v="Ingen avgiftsbehandling"/>
    <s v="Faktura nummer 126945403 fra Lyreco Norge AS, Retail"/>
    <n v="-477"/>
    <s v="NOK"/>
    <n v="-477"/>
    <n v="126945403"/>
    <s v="-268892.29"/>
  </r>
  <r>
    <n v="971"/>
    <n v="2025"/>
    <s v="Faktura nummer 70611430 fra Bærum Kommune"/>
    <d v="2025-06-04T00:00:00"/>
    <d v="2025-06-21T00:00:00"/>
    <x v="78"/>
    <x v="78"/>
    <m/>
    <m/>
    <n v="20094"/>
    <s v="Bærum Kommune"/>
    <m/>
    <m/>
    <x v="5"/>
    <x v="5"/>
    <m/>
    <m/>
    <m/>
    <m/>
    <n v="0"/>
    <s v="Ingen avgiftsbehandling"/>
    <s v="Faktura nummer 70611430 fra Bærum Kommune"/>
    <n v="-600"/>
    <s v="NOK"/>
    <n v="-600"/>
    <n v="70611430"/>
    <s v="-269492.29"/>
  </r>
  <r>
    <n v="970"/>
    <n v="2025"/>
    <s v="Faktura nummer 5510006664130 fra Telenor Norge AS"/>
    <d v="2025-06-04T00:00:00"/>
    <d v="2025-06-25T00:00:00"/>
    <x v="78"/>
    <x v="78"/>
    <m/>
    <m/>
    <n v="20011"/>
    <s v="Telenor Norge AS"/>
    <m/>
    <m/>
    <x v="4"/>
    <x v="4"/>
    <m/>
    <m/>
    <m/>
    <m/>
    <n v="0"/>
    <s v="Ingen avgiftsbehandling"/>
    <s v="Faktura nummer 5510006664130 fra Telenor Norge AS"/>
    <n v="-195"/>
    <s v="NOK"/>
    <n v="-195"/>
    <n v="5510006664130"/>
    <s v="-269687.29"/>
  </r>
  <r>
    <n v="1209"/>
    <n v="2025"/>
    <m/>
    <d v="2025-06-04T00:00:00"/>
    <m/>
    <x v="78"/>
    <x v="78"/>
    <m/>
    <m/>
    <n v="20482"/>
    <s v="Wilhelm Eliassen"/>
    <m/>
    <m/>
    <x v="0"/>
    <x v="0"/>
    <m/>
    <m/>
    <m/>
    <m/>
    <n v="0"/>
    <s v="Ingen avgiftsbehandling"/>
    <m/>
    <n v="150"/>
    <s v="NOK"/>
    <n v="150"/>
    <m/>
    <s v="-269537.29"/>
  </r>
  <r>
    <n v="1245"/>
    <n v="2025"/>
    <m/>
    <d v="2025-06-04T00:00:00"/>
    <m/>
    <x v="78"/>
    <x v="78"/>
    <m/>
    <m/>
    <n v="20464"/>
    <s v="Tobias Håland Stillerud"/>
    <m/>
    <m/>
    <x v="0"/>
    <x v="0"/>
    <m/>
    <m/>
    <m/>
    <m/>
    <n v="0"/>
    <s v="Ingen avgiftsbehandling"/>
    <m/>
    <n v="150"/>
    <s v="NOK"/>
    <n v="150"/>
    <m/>
    <s v="-269387.29"/>
  </r>
  <r>
    <n v="978"/>
    <n v="2025"/>
    <s v="VS: Jutulkara."/>
    <d v="2025-06-05T00:00:00"/>
    <d v="2025-06-05T00:00:00"/>
    <x v="78"/>
    <x v="78"/>
    <m/>
    <m/>
    <n v="20439"/>
    <s v="Lasse Knudsen"/>
    <m/>
    <m/>
    <x v="7"/>
    <x v="7"/>
    <m/>
    <m/>
    <m/>
    <m/>
    <n v="0"/>
    <s v="Ingen avgiftsbehandling"/>
    <s v="VS: Jutulkara."/>
    <n v="-1094.3"/>
    <s v="NOK"/>
    <n v="-1094.3"/>
    <m/>
    <s v="-270481.59"/>
  </r>
  <r>
    <n v="979"/>
    <n v="2025"/>
    <s v="G2017: Klubbdommerregning fra David"/>
    <d v="2025-06-05T00:00:00"/>
    <d v="2025-06-12T00:00:00"/>
    <x v="78"/>
    <x v="78"/>
    <m/>
    <m/>
    <n v="20446"/>
    <s v="David Jonassen"/>
    <m/>
    <m/>
    <x v="1"/>
    <x v="1"/>
    <m/>
    <m/>
    <m/>
    <m/>
    <n v="0"/>
    <s v="Ingen avgiftsbehandling"/>
    <s v="G2017: Klubbdommerregning fra David"/>
    <n v="-150"/>
    <s v="NOK"/>
    <n v="-150"/>
    <s v="6W81WI8PUGYHHO"/>
    <s v="-270631.59"/>
  </r>
  <r>
    <n v="969"/>
    <n v="2025"/>
    <s v="FOTBALL: Klubbdommerregning fra William Duesund"/>
    <d v="2025-06-05T00:00:00"/>
    <d v="2025-06-12T00:00:00"/>
    <x v="78"/>
    <x v="78"/>
    <m/>
    <m/>
    <n v="20451"/>
    <s v="William Duesund"/>
    <m/>
    <m/>
    <x v="1"/>
    <x v="1"/>
    <m/>
    <m/>
    <m/>
    <m/>
    <n v="0"/>
    <s v="Ingen avgiftsbehandling"/>
    <s v="FOTBALL: Klubbdommerregning fra William Duesund"/>
    <n v="-300"/>
    <s v="NOK"/>
    <n v="-300"/>
    <s v="OYXWACZFHFM060"/>
    <s v="-270931.59"/>
  </r>
  <r>
    <n v="1007"/>
    <n v="2025"/>
    <s v="Faktura nummer 51518 fra Mykid AS BEDT OM KREDITNOTA"/>
    <d v="2025-06-05T00:00:00"/>
    <d v="2025-06-19T00:00:00"/>
    <x v="78"/>
    <x v="78"/>
    <m/>
    <m/>
    <n v="20112"/>
    <s v="Mykid AS"/>
    <m/>
    <m/>
    <x v="0"/>
    <x v="0"/>
    <m/>
    <m/>
    <m/>
    <m/>
    <n v="0"/>
    <s v="Ingen avgiftsbehandling"/>
    <s v="Faktura nummer 51518 fra Mykid AS BEDT OM KREDITNOTA"/>
    <n v="-12321.75"/>
    <s v="NOK"/>
    <n v="-12321.75"/>
    <n v="51518"/>
    <s v="-283253.34"/>
  </r>
  <r>
    <n v="968"/>
    <n v="2025"/>
    <s v="Faktura nummer F0004274533 fra DNB Livsforsikring AS"/>
    <d v="2025-06-06T00:00:00"/>
    <d v="2025-06-20T00:00:00"/>
    <x v="78"/>
    <x v="78"/>
    <m/>
    <m/>
    <n v="20012"/>
    <s v="DNB Livsforsikring AS"/>
    <m/>
    <m/>
    <x v="4"/>
    <x v="4"/>
    <m/>
    <m/>
    <m/>
    <m/>
    <n v="0"/>
    <s v="Ingen avgiftsbehandling"/>
    <s v="Faktura nummer F0004274533 fra DNB Livsforsikring AS"/>
    <n v="-12442.91"/>
    <s v="NOK"/>
    <n v="-12442.91"/>
    <s v="F0004274533"/>
    <s v="-295696.25"/>
  </r>
  <r>
    <n v="500747"/>
    <n v="2025"/>
    <s v="Direkte betaling med ekstern ID TR476980463 er gjennomført og bokført."/>
    <d v="2025-06-06T00:00:00"/>
    <m/>
    <x v="78"/>
    <x v="78"/>
    <m/>
    <m/>
    <n v="20139"/>
    <s v="Fehd El Hour"/>
    <m/>
    <m/>
    <x v="1"/>
    <x v="1"/>
    <m/>
    <m/>
    <m/>
    <m/>
    <n v="0"/>
    <s v="Ingen avgiftsbehandling"/>
    <s v="Betaling: dommer regning FOTBALL"/>
    <n v="529.26"/>
    <s v="NOK"/>
    <n v="529.26"/>
    <m/>
    <s v="-295166.99"/>
  </r>
  <r>
    <n v="500748"/>
    <n v="2025"/>
    <s v="Direkte betaling med ekstern ID TR476980460 er gjennomført og bokført."/>
    <d v="2025-06-06T00:00:00"/>
    <m/>
    <x v="78"/>
    <x v="78"/>
    <m/>
    <m/>
    <n v="20480"/>
    <s v="Frode Mølmen Nilsen"/>
    <m/>
    <m/>
    <x v="1"/>
    <x v="1"/>
    <m/>
    <m/>
    <m/>
    <m/>
    <n v="0"/>
    <s v="Ingen avgiftsbehandling"/>
    <s v="Betaling: dommer regning FOTBALL"/>
    <n v="621.98"/>
    <s v="NOK"/>
    <n v="621.98"/>
    <m/>
    <s v="-294545.01"/>
  </r>
  <r>
    <n v="500749"/>
    <n v="2025"/>
    <s v="Direkte betaling med ekstern ID TR476980461 er gjennomført og bokført."/>
    <d v="2025-06-06T00:00:00"/>
    <m/>
    <x v="78"/>
    <x v="78"/>
    <m/>
    <m/>
    <n v="20211"/>
    <s v="Erik Dan Nguyen"/>
    <m/>
    <m/>
    <x v="1"/>
    <x v="1"/>
    <m/>
    <m/>
    <m/>
    <m/>
    <n v="0"/>
    <s v="Ingen avgiftsbehandling"/>
    <s v="Betaling: dommer regning FOTBALL"/>
    <n v="411.13"/>
    <s v="NOK"/>
    <n v="411.13"/>
    <m/>
    <s v="-294133.88"/>
  </r>
  <r>
    <n v="500750"/>
    <n v="2025"/>
    <s v="Direkte betaling med ekstern ID TR476980462 er gjennomført og bokført."/>
    <d v="2025-06-06T00:00:00"/>
    <m/>
    <x v="78"/>
    <x v="78"/>
    <m/>
    <m/>
    <n v="20067"/>
    <s v="Fredrik Kristian Lindegaard"/>
    <m/>
    <m/>
    <x v="1"/>
    <x v="1"/>
    <m/>
    <m/>
    <m/>
    <m/>
    <n v="0"/>
    <s v="Ingen avgiftsbehandling"/>
    <s v="Betaling: dommer regning FOTBALL"/>
    <n v="1060.6199999999999"/>
    <s v="NOK"/>
    <n v="1060.6199999999999"/>
    <m/>
    <s v="-293073.26"/>
  </r>
  <r>
    <n v="500751"/>
    <n v="2025"/>
    <s v="Direkte betaling med ekstern ID TR476980464 er gjennomført og bokført."/>
    <d v="2025-06-06T00:00:00"/>
    <m/>
    <x v="78"/>
    <x v="78"/>
    <m/>
    <m/>
    <n v="20481"/>
    <s v="Abdelmajid Boumessaoud"/>
    <m/>
    <m/>
    <x v="1"/>
    <x v="1"/>
    <m/>
    <m/>
    <m/>
    <m/>
    <n v="0"/>
    <s v="Ingen avgiftsbehandling"/>
    <s v="Betaling: dommer regning FOTBALL"/>
    <n v="1109.1500000000001"/>
    <s v="NOK"/>
    <n v="1109.1500000000001"/>
    <m/>
    <s v="-291964.11"/>
  </r>
  <r>
    <n v="500752"/>
    <n v="2025"/>
    <s v="Direkte betaling med ekstern ID TR476980452 er gjennomført og bokført."/>
    <d v="2025-06-06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422 fra AS Bærum Ishall. Fakturanr. 6422."/>
    <n v="3000"/>
    <s v="NOK"/>
    <n v="3000"/>
    <n v="6422"/>
    <s v="-288964.11"/>
  </r>
  <r>
    <n v="500753"/>
    <n v="2025"/>
    <s v="Direkte betaling med ekstern ID TR476980451 er gjennomført og bokført."/>
    <d v="2025-06-06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429 fra AS Bærum Ishall. Fakturanr. 6429."/>
    <n v="15900"/>
    <s v="NOK"/>
    <n v="15900"/>
    <n v="6429"/>
    <s v="-273064.11"/>
  </r>
  <r>
    <n v="500754"/>
    <n v="2025"/>
    <s v="Direkte betaling med ekstern ID TR476980450 er gjennomført og bokført."/>
    <d v="2025-06-06T00:00:00"/>
    <m/>
    <x v="78"/>
    <x v="78"/>
    <m/>
    <m/>
    <n v="20353"/>
    <s v="AS Bærum Ishall"/>
    <m/>
    <m/>
    <x v="5"/>
    <x v="5"/>
    <m/>
    <m/>
    <m/>
    <m/>
    <n v="0"/>
    <s v="Ingen avgiftsbehandling"/>
    <s v="Betaling: HOCKEY: Faktura 5.-25.5.Fakturanr. 006417."/>
    <n v="62000"/>
    <s v="NOK"/>
    <n v="62000"/>
    <n v="6417"/>
    <s v="-211064.11"/>
  </r>
  <r>
    <n v="500755"/>
    <n v="2025"/>
    <s v="Direkte betaling med ekstern ID TR476980443 er gjennomført og bokført."/>
    <d v="2025-06-06T00:00:00"/>
    <m/>
    <x v="78"/>
    <x v="78"/>
    <m/>
    <m/>
    <n v="20035"/>
    <s v="Steadyreadygo Banaszkiewicz"/>
    <m/>
    <m/>
    <x v="4"/>
    <x v="4"/>
    <m/>
    <m/>
    <m/>
    <m/>
    <n v="0"/>
    <s v="Ingen avgiftsbehandling"/>
    <s v="Betaling: HS: Fakture for vaske Mai. Fakturanr. 1170."/>
    <n v="11475"/>
    <s v="NOK"/>
    <n v="11475"/>
    <n v="1170"/>
    <s v="-199589.11"/>
  </r>
  <r>
    <n v="1009"/>
    <n v="2025"/>
    <s v="Faktura nummer 1056287672 fra Telenor Norge AS"/>
    <d v="2025-06-06T00:00:00"/>
    <d v="2025-06-27T00:00:00"/>
    <x v="78"/>
    <x v="78"/>
    <m/>
    <m/>
    <n v="20011"/>
    <s v="Telenor Norge AS"/>
    <m/>
    <m/>
    <x v="2"/>
    <x v="2"/>
    <m/>
    <m/>
    <m/>
    <m/>
    <n v="0"/>
    <s v="Ingen avgiftsbehandling"/>
    <s v="Faktura nummer 1056287672 fra Telenor Norge AS"/>
    <n v="-4975"/>
    <s v="NOK"/>
    <n v="-4975"/>
    <n v="1056287672"/>
    <s v="-204564.11"/>
  </r>
  <r>
    <n v="1032"/>
    <n v="2025"/>
    <s v="FOTBALL: Faktura mai"/>
    <d v="2025-06-06T00:00:00"/>
    <d v="2025-06-16T00:00:00"/>
    <x v="78"/>
    <x v="78"/>
    <m/>
    <m/>
    <n v="20089"/>
    <s v="Advokatfirmaet Justad Johnsen"/>
    <m/>
    <m/>
    <x v="1"/>
    <x v="1"/>
    <m/>
    <m/>
    <m/>
    <m/>
    <n v="0"/>
    <s v="Ingen avgiftsbehandling"/>
    <s v="FOTBALL: Faktura mai"/>
    <n v="-77875"/>
    <s v="NOK"/>
    <n v="-77875"/>
    <n v="245"/>
    <s v="-282439.11"/>
  </r>
  <r>
    <n v="1227"/>
    <n v="2025"/>
    <n v="1934"/>
    <d v="2025-06-06T00:00:00"/>
    <m/>
    <x v="78"/>
    <x v="78"/>
    <m/>
    <m/>
    <n v="20439"/>
    <s v="Lasse Knudsen"/>
    <m/>
    <m/>
    <x v="0"/>
    <x v="0"/>
    <m/>
    <m/>
    <m/>
    <m/>
    <n v="0"/>
    <s v="Ingen avgiftsbehandling"/>
    <n v="1934"/>
    <n v="1094.3"/>
    <s v="NOK"/>
    <n v="1094.3"/>
    <m/>
    <s v="-281344.81"/>
  </r>
  <r>
    <n v="1247"/>
    <n v="2025"/>
    <n v="1963"/>
    <d v="2025-06-06T00:00:00"/>
    <m/>
    <x v="78"/>
    <x v="78"/>
    <m/>
    <m/>
    <n v="20446"/>
    <s v="David Jonassen"/>
    <m/>
    <m/>
    <x v="0"/>
    <x v="0"/>
    <m/>
    <m/>
    <m/>
    <m/>
    <n v="0"/>
    <s v="Ingen avgiftsbehandling"/>
    <n v="1963"/>
    <n v="150"/>
    <s v="NOK"/>
    <n v="150"/>
    <m/>
    <s v="-281194.81"/>
  </r>
  <r>
    <n v="1013"/>
    <n v="2025"/>
    <s v="FOTBALL: Utlegg påmelding 2 cuper høst jenter 2014"/>
    <d v="2025-06-09T00:00:00"/>
    <d v="2025-06-10T00:00:00"/>
    <x v="78"/>
    <x v="78"/>
    <m/>
    <m/>
    <n v="20048"/>
    <s v="marthe kristiansen"/>
    <m/>
    <m/>
    <x v="1"/>
    <x v="1"/>
    <m/>
    <m/>
    <m/>
    <m/>
    <n v="0"/>
    <s v="Ingen avgiftsbehandling"/>
    <s v="FOTBALL: Utlegg påmelding 2 cuper høst jenter 2014"/>
    <n v="-1250"/>
    <s v="NOK"/>
    <n v="-1250"/>
    <s v="Cup deltakelse Ullern cup"/>
    <s v="-282444.81"/>
  </r>
  <r>
    <n v="1012"/>
    <n v="2025"/>
    <s v="J2014: Utlegg påmelding 2 cuper høst jenter 2014"/>
    <d v="2025-06-09T00:00:00"/>
    <d v="2025-06-10T00:00:00"/>
    <x v="78"/>
    <x v="78"/>
    <m/>
    <m/>
    <n v="20048"/>
    <s v="marthe kristiansen"/>
    <m/>
    <m/>
    <x v="1"/>
    <x v="1"/>
    <m/>
    <m/>
    <m/>
    <m/>
    <n v="0"/>
    <s v="Ingen avgiftsbehandling"/>
    <s v="J2014: Utlegg påmelding 2 cuper høst jenter 2014"/>
    <n v="-1350"/>
    <s v="NOK"/>
    <n v="-1350"/>
    <s v="Utlegg ØHIL cup"/>
    <s v="-283794.81"/>
  </r>
  <r>
    <n v="1020"/>
    <n v="2025"/>
    <s v="Fwd: Utlegg som ønskes refundert - Jenter 2014"/>
    <d v="2025-06-09T00:00:00"/>
    <d v="2025-06-09T00:00:00"/>
    <x v="78"/>
    <x v="78"/>
    <m/>
    <m/>
    <n v="20048"/>
    <s v="marthe kristiansen"/>
    <m/>
    <m/>
    <x v="1"/>
    <x v="1"/>
    <m/>
    <m/>
    <m/>
    <m/>
    <n v="0"/>
    <s v="Ingen avgiftsbehandling"/>
    <s v="Fwd: Utlegg som ønskes refundert - Jenter 2014"/>
    <n v="-1250"/>
    <s v="NOK"/>
    <n v="-1250"/>
    <s v="utlegg Uller cup"/>
    <s v="-285044.81"/>
  </r>
  <r>
    <n v="2548"/>
    <n v="2025"/>
    <s v="Reversering av bilag 1020-2025. Fwd: Utlegg som ønskes refundert - Jenter 2014"/>
    <d v="2025-06-09T00:00:00"/>
    <m/>
    <x v="78"/>
    <x v="78"/>
    <m/>
    <m/>
    <n v="20048"/>
    <s v="marthe kristiansen"/>
    <m/>
    <m/>
    <x v="1"/>
    <x v="1"/>
    <m/>
    <m/>
    <m/>
    <m/>
    <n v="0"/>
    <s v="Ingen avgiftsbehandling"/>
    <s v="Reversering av bilag 1020-2025. Fwd: Utlegg som ønskes refundert - Jenter 2014"/>
    <n v="1250"/>
    <s v="NOK"/>
    <n v="1250"/>
    <s v="utlegg Uller cup"/>
    <s v="-283794.81"/>
  </r>
  <r>
    <n v="500756"/>
    <n v="2025"/>
    <s v="Direkte betaling med ekstern ID TR475312798 er gjennomført og bokført."/>
    <d v="2025-06-10T00:00:00"/>
    <m/>
    <x v="78"/>
    <x v="78"/>
    <m/>
    <m/>
    <n v="20110"/>
    <s v="Xxl Sport &amp; Villmark AS"/>
    <m/>
    <m/>
    <x v="1"/>
    <x v="1"/>
    <m/>
    <m/>
    <m/>
    <m/>
    <n v="0"/>
    <s v="Ingen avgiftsbehandling"/>
    <s v="Betaling: FOTBALL: Faktura / Fotballer A-laget. Fakturanr. 187218729."/>
    <n v="5031.6000000000004"/>
    <s v="NOK"/>
    <n v="5031.6000000000004"/>
    <n v="187218729"/>
    <s v="-278763.21"/>
  </r>
  <r>
    <n v="500757"/>
    <n v="2025"/>
    <s v="Direkte betaling med ekstern ID TR476980466 er gjennomført og bokført."/>
    <d v="2025-06-10T00:00:00"/>
    <m/>
    <x v="78"/>
    <x v="78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UFSVW4WG88545N."/>
    <n v="300"/>
    <s v="NOK"/>
    <n v="300"/>
    <s v="UFSVW4WG88545N"/>
    <s v="-278463.21"/>
  </r>
  <r>
    <n v="500758"/>
    <n v="2025"/>
    <s v="Direkte betaling med ekstern ID TR476980465 er gjennomført og bokført."/>
    <d v="2025-06-10T00:00:00"/>
    <m/>
    <x v="78"/>
    <x v="78"/>
    <m/>
    <m/>
    <n v="20484"/>
    <s v="Ludwik Bydlinski"/>
    <m/>
    <m/>
    <x v="1"/>
    <x v="1"/>
    <m/>
    <m/>
    <m/>
    <m/>
    <n v="0"/>
    <s v="Ingen avgiftsbehandling"/>
    <s v="Betaling: FOTBALL: Klubbdommerregning fra Ludwik. Fakturanr. XV0A73NDMZ710W."/>
    <n v="200"/>
    <s v="NOK"/>
    <n v="200"/>
    <s v="XV0A73NDMZ710W"/>
    <s v="-278263.21"/>
  </r>
  <r>
    <n v="1008"/>
    <n v="2025"/>
    <s v="Faktura nummer 019309 fra NFF Oslo"/>
    <d v="2025-06-10T00:00:00"/>
    <d v="2025-06-24T00:00:00"/>
    <x v="78"/>
    <x v="78"/>
    <m/>
    <m/>
    <n v="20060"/>
    <s v="NFF Oslo"/>
    <m/>
    <m/>
    <x v="1"/>
    <x v="1"/>
    <m/>
    <m/>
    <m/>
    <m/>
    <n v="0"/>
    <s v="Ingen avgiftsbehandling"/>
    <s v="Faktura nummer 019309 fra NFF Oslo"/>
    <n v="-500"/>
    <s v="NOK"/>
    <n v="-500"/>
    <n v="19309"/>
    <s v="-278763.21"/>
  </r>
  <r>
    <n v="1031"/>
    <n v="2025"/>
    <s v="Faktura nummer 6438 fra AS Bærum Ishall"/>
    <d v="2025-06-10T00:00:00"/>
    <d v="2025-06-20T00:00:00"/>
    <x v="78"/>
    <x v="78"/>
    <m/>
    <m/>
    <n v="20353"/>
    <s v="AS Bærum Ishall"/>
    <m/>
    <m/>
    <x v="5"/>
    <x v="5"/>
    <m/>
    <m/>
    <m/>
    <m/>
    <n v="0"/>
    <s v="Ingen avgiftsbehandling"/>
    <s v="Faktura nummer 6438 fra AS Bærum Ishall"/>
    <n v="-37700"/>
    <s v="NOK"/>
    <n v="-37700"/>
    <n v="6438"/>
    <s v="-316463.21"/>
  </r>
  <r>
    <n v="1030"/>
    <n v="2025"/>
    <s v="FOTBALL: Klubbdommerregning fra Elias"/>
    <d v="2025-06-10T00:00:00"/>
    <d v="2025-06-13T00:00:00"/>
    <x v="78"/>
    <x v="78"/>
    <m/>
    <m/>
    <n v="20488"/>
    <s v="Elias Stensrud"/>
    <m/>
    <m/>
    <x v="1"/>
    <x v="1"/>
    <m/>
    <m/>
    <m/>
    <m/>
    <n v="0"/>
    <s v="Ingen avgiftsbehandling"/>
    <s v="FOTBALL: Klubbdommerregning fra Elias"/>
    <n v="-200"/>
    <s v="NOK"/>
    <n v="-200"/>
    <s v="HZQ04V6GJA7CTQ"/>
    <s v="-316663.21"/>
  </r>
  <r>
    <n v="1029"/>
    <n v="2025"/>
    <s v="G2017: Klubbdommerregning fra Jonathan"/>
    <d v="2025-06-10T00:00:00"/>
    <d v="2025-06-10T00:00:00"/>
    <x v="78"/>
    <x v="78"/>
    <m/>
    <m/>
    <n v="20239"/>
    <s v="Jonathan Duesund"/>
    <m/>
    <m/>
    <x v="1"/>
    <x v="1"/>
    <m/>
    <m/>
    <m/>
    <m/>
    <n v="0"/>
    <s v="Ingen avgiftsbehandling"/>
    <s v="G2017: Klubbdommerregning fra Jonathan"/>
    <n v="-150"/>
    <s v="NOK"/>
    <n v="-150"/>
    <s v="8KU29SH2RA3J9U"/>
    <s v="-316813.21"/>
  </r>
  <r>
    <n v="1028"/>
    <n v="2025"/>
    <s v="G2017: Klubbdommerregning fra David"/>
    <d v="2025-06-10T00:00:00"/>
    <d v="2025-06-10T00:00:00"/>
    <x v="78"/>
    <x v="78"/>
    <m/>
    <m/>
    <n v="20446"/>
    <s v="David Jonassen"/>
    <m/>
    <m/>
    <x v="1"/>
    <x v="1"/>
    <m/>
    <m/>
    <m/>
    <m/>
    <n v="0"/>
    <s v="Ingen avgiftsbehandling"/>
    <s v="G2017: Klubbdommerregning fra David"/>
    <n v="-150"/>
    <s v="NOK"/>
    <n v="-150"/>
    <s v="CQ4JC3XIBOX4PI"/>
    <s v="-316963.21"/>
  </r>
  <r>
    <n v="1027"/>
    <n v="2025"/>
    <s v="G2016: Klubbdommerregning fra Jonathan"/>
    <d v="2025-06-10T00:00:00"/>
    <d v="2025-06-12T00:00:00"/>
    <x v="78"/>
    <x v="78"/>
    <m/>
    <m/>
    <n v="20239"/>
    <s v="Jonathan Duesund"/>
    <m/>
    <m/>
    <x v="1"/>
    <x v="1"/>
    <m/>
    <m/>
    <m/>
    <m/>
    <n v="0"/>
    <s v="Ingen avgiftsbehandling"/>
    <s v="G2016: Klubbdommerregning fra Jonathan"/>
    <n v="-150"/>
    <s v="NOK"/>
    <n v="-150"/>
    <s v="CTHOUIW6BUZ5VS"/>
    <s v="-317113.21"/>
  </r>
  <r>
    <n v="1026"/>
    <n v="2025"/>
    <s v="G2015: Klubbdommerregning fra William Duesund"/>
    <d v="2025-06-10T00:00:00"/>
    <d v="2025-06-12T00:00:00"/>
    <x v="78"/>
    <x v="78"/>
    <m/>
    <m/>
    <n v="20451"/>
    <s v="William Duesund"/>
    <m/>
    <m/>
    <x v="1"/>
    <x v="1"/>
    <m/>
    <m/>
    <m/>
    <m/>
    <n v="0"/>
    <s v="Ingen avgiftsbehandling"/>
    <s v="G2015: Klubbdommerregning fra William Duesund"/>
    <n v="-200"/>
    <s v="NOK"/>
    <n v="-200"/>
    <s v="MM24UZFLBV64IQ"/>
    <s v="-317313.21"/>
  </r>
  <r>
    <n v="1022"/>
    <n v="2025"/>
    <s v="Hornigjengen: Kvitteringer"/>
    <d v="2025-06-10T00:00:00"/>
    <d v="2025-06-12T00:00:00"/>
    <x v="78"/>
    <x v="78"/>
    <m/>
    <m/>
    <n v="20426"/>
    <s v="Gerd Løwe Vedvik"/>
    <m/>
    <m/>
    <x v="9"/>
    <x v="9"/>
    <m/>
    <m/>
    <m/>
    <m/>
    <n v="0"/>
    <s v="Ingen avgiftsbehandling"/>
    <s v="Hornigjengen: Kvitteringer"/>
    <n v="-728.77"/>
    <s v="NOK"/>
    <n v="-728.77"/>
    <s v="Utlegg Horigjengen"/>
    <s v="-318041.98"/>
  </r>
  <r>
    <n v="1210"/>
    <n v="2025"/>
    <m/>
    <d v="2025-06-10T00:00:00"/>
    <m/>
    <x v="78"/>
    <x v="78"/>
    <m/>
    <m/>
    <n v="20048"/>
    <s v="marthe kristiansen"/>
    <m/>
    <m/>
    <x v="0"/>
    <x v="0"/>
    <m/>
    <m/>
    <m/>
    <m/>
    <n v="0"/>
    <s v="Ingen avgiftsbehandling"/>
    <m/>
    <n v="1350"/>
    <s v="NOK"/>
    <n v="1350"/>
    <m/>
    <s v="-316691.98"/>
  </r>
  <r>
    <n v="1228"/>
    <n v="2025"/>
    <n v="1930"/>
    <d v="2025-06-10T00:00:00"/>
    <m/>
    <x v="78"/>
    <x v="78"/>
    <m/>
    <m/>
    <n v="20425"/>
    <s v="Karin Vasaasen"/>
    <m/>
    <m/>
    <x v="0"/>
    <x v="0"/>
    <m/>
    <m/>
    <m/>
    <m/>
    <n v="0"/>
    <s v="Ingen avgiftsbehandling"/>
    <n v="1930"/>
    <n v="184.9"/>
    <s v="NOK"/>
    <n v="184.9"/>
    <m/>
    <s v="-316507.08"/>
  </r>
  <r>
    <n v="500759"/>
    <n v="2025"/>
    <s v="Sletting av ubetydelig saldo"/>
    <d v="2025-06-11T00:00:00"/>
    <m/>
    <x v="78"/>
    <x v="78"/>
    <m/>
    <m/>
    <n v="20469"/>
    <s v="Anne Lomsdal"/>
    <m/>
    <m/>
    <x v="0"/>
    <x v="0"/>
    <m/>
    <m/>
    <m/>
    <m/>
    <n v="0"/>
    <s v="Ingen avgiftsbehandling"/>
    <s v="Sletting av ubetydelig saldo"/>
    <n v="-0.1"/>
    <s v="NOK"/>
    <n v="-0.1"/>
    <m/>
    <s v="-316507.18"/>
  </r>
  <r>
    <n v="1024"/>
    <n v="2025"/>
    <s v="Fotball: Klubbdommerregning fra Jonathan"/>
    <d v="2025-06-11T00:00:00"/>
    <d v="2025-06-13T00:00:00"/>
    <x v="78"/>
    <x v="78"/>
    <m/>
    <m/>
    <n v="20239"/>
    <s v="Jonathan Duesund"/>
    <m/>
    <m/>
    <x v="1"/>
    <x v="1"/>
    <m/>
    <m/>
    <m/>
    <m/>
    <n v="0"/>
    <s v="Ingen avgiftsbehandling"/>
    <s v="Fotball: Klubbdommerregning fra Jonathan"/>
    <n v="-200"/>
    <s v="NOK"/>
    <n v="-200"/>
    <s v="QOC3KEPOONV82X"/>
    <s v="-316707.18"/>
  </r>
  <r>
    <n v="1021"/>
    <n v="2025"/>
    <s v="FOTBALL: Faktura 545273"/>
    <d v="2025-06-11T00:00:00"/>
    <d v="2025-06-25T00:00:00"/>
    <x v="78"/>
    <x v="78"/>
    <m/>
    <m/>
    <n v="20487"/>
    <s v="Advokatfirmaet Hjort AS"/>
    <m/>
    <m/>
    <x v="1"/>
    <x v="1"/>
    <m/>
    <m/>
    <m/>
    <m/>
    <n v="0"/>
    <s v="Ingen avgiftsbehandling"/>
    <s v="FOTBALL: Faktura 545273"/>
    <n v="-25000"/>
    <s v="NOK"/>
    <n v="-25000"/>
    <n v="545273"/>
    <s v="-341707.18"/>
  </r>
  <r>
    <n v="1023"/>
    <n v="2025"/>
    <s v="G2015: Klubbdommerregning fra Aksel Irgens"/>
    <d v="2025-06-11T00:00:00"/>
    <d v="2025-06-12T00:00:00"/>
    <x v="78"/>
    <x v="78"/>
    <m/>
    <m/>
    <n v="20437"/>
    <s v="Aksel Irgens"/>
    <m/>
    <m/>
    <x v="1"/>
    <x v="1"/>
    <m/>
    <m/>
    <m/>
    <m/>
    <n v="0"/>
    <s v="Ingen avgiftsbehandling"/>
    <s v="G2015: Klubbdommerregning fra Aksel Irgens"/>
    <n v="-200"/>
    <s v="NOK"/>
    <n v="-200"/>
    <s v="ZA9XCYM4AV3IE5"/>
    <s v="-341907.18"/>
  </r>
  <r>
    <n v="1049"/>
    <n v="2025"/>
    <s v="J2017: Klubbdommerregning fra Winston Devlin"/>
    <d v="2025-06-11T00:00:00"/>
    <d v="2025-06-19T00:00:00"/>
    <x v="78"/>
    <x v="78"/>
    <m/>
    <m/>
    <n v="20456"/>
    <s v="Winston Devlin"/>
    <m/>
    <m/>
    <x v="1"/>
    <x v="1"/>
    <m/>
    <m/>
    <m/>
    <m/>
    <n v="0"/>
    <s v="Ingen avgiftsbehandling"/>
    <s v="J2017: Klubbdommerregning fra Winston Devlin"/>
    <n v="-150"/>
    <s v="NOK"/>
    <n v="-150"/>
    <s v="C910502G9BDQ6U"/>
    <s v="-342057.18"/>
  </r>
  <r>
    <n v="1207"/>
    <n v="2025"/>
    <m/>
    <d v="2025-06-11T00:00:00"/>
    <m/>
    <x v="78"/>
    <x v="78"/>
    <m/>
    <m/>
    <n v="20451"/>
    <s v="William Duesund"/>
    <m/>
    <m/>
    <x v="0"/>
    <x v="0"/>
    <m/>
    <m/>
    <m/>
    <m/>
    <n v="0"/>
    <s v="Ingen avgiftsbehandling"/>
    <m/>
    <n v="200"/>
    <s v="NOK"/>
    <n v="200"/>
    <m/>
    <s v="-341857.18"/>
  </r>
  <r>
    <n v="1208"/>
    <n v="2025"/>
    <m/>
    <d v="2025-06-11T00:00:00"/>
    <m/>
    <x v="78"/>
    <x v="78"/>
    <m/>
    <m/>
    <n v="20239"/>
    <s v="Jonathan Duesund"/>
    <m/>
    <m/>
    <x v="0"/>
    <x v="0"/>
    <m/>
    <m/>
    <m/>
    <m/>
    <n v="0"/>
    <s v="Ingen avgiftsbehandling"/>
    <m/>
    <n v="150"/>
    <s v="NOK"/>
    <n v="150"/>
    <m/>
    <s v="-341707.18"/>
  </r>
  <r>
    <n v="1216"/>
    <n v="2025"/>
    <n v="1997"/>
    <d v="2025-06-11T00:00:00"/>
    <m/>
    <x v="78"/>
    <x v="78"/>
    <m/>
    <m/>
    <n v="20189"/>
    <s v="Lisbeth Kalsnes"/>
    <m/>
    <m/>
    <x v="0"/>
    <x v="0"/>
    <m/>
    <m/>
    <m/>
    <m/>
    <n v="0"/>
    <s v="Ingen avgiftsbehandling"/>
    <n v="1997"/>
    <n v="1790"/>
    <s v="NOK"/>
    <n v="1790"/>
    <m/>
    <s v="-339917.18"/>
  </r>
  <r>
    <n v="1247"/>
    <n v="2025"/>
    <n v="1963"/>
    <d v="2025-06-11T00:00:00"/>
    <m/>
    <x v="78"/>
    <x v="78"/>
    <m/>
    <m/>
    <n v="20446"/>
    <s v="David Jonassen"/>
    <m/>
    <m/>
    <x v="0"/>
    <x v="0"/>
    <m/>
    <m/>
    <m/>
    <m/>
    <n v="0"/>
    <s v="Ingen avgiftsbehandling"/>
    <n v="1963"/>
    <n v="150"/>
    <s v="NOK"/>
    <n v="150"/>
    <m/>
    <s v="-339767.18"/>
  </r>
  <r>
    <n v="1033"/>
    <n v="2025"/>
    <s v="J2016: Utlegg"/>
    <d v="2025-06-12T00:00:00"/>
    <d v="2025-06-12T00:00:00"/>
    <x v="78"/>
    <x v="78"/>
    <m/>
    <m/>
    <n v="20189"/>
    <s v="Lisbeth Kalsnes"/>
    <m/>
    <m/>
    <x v="1"/>
    <x v="1"/>
    <m/>
    <m/>
    <m/>
    <m/>
    <n v="0"/>
    <s v="Ingen avgiftsbehandling"/>
    <s v="J2016: Utlegg"/>
    <n v="-1790"/>
    <s v="NOK"/>
    <n v="-1790"/>
    <s v="Utlegg lag baller"/>
    <s v="-341557.18"/>
  </r>
  <r>
    <n v="500760"/>
    <n v="2025"/>
    <s v="Direkte betaling med ekstern ID TR476980467 er gjennomført og bokført."/>
    <d v="2025-06-12T00:00:00"/>
    <m/>
    <x v="78"/>
    <x v="78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OYXWACZFHFM060."/>
    <n v="300"/>
    <s v="NOK"/>
    <n v="300"/>
    <s v="OYXWACZFHFM060"/>
    <s v="-341257.18"/>
  </r>
  <r>
    <n v="1206"/>
    <n v="2025"/>
    <m/>
    <d v="2025-06-12T00:00:00"/>
    <m/>
    <x v="78"/>
    <x v="78"/>
    <m/>
    <m/>
    <n v="20437"/>
    <s v="Aksel Irgens"/>
    <m/>
    <m/>
    <x v="0"/>
    <x v="0"/>
    <m/>
    <m/>
    <m/>
    <m/>
    <n v="0"/>
    <s v="Ingen avgiftsbehandling"/>
    <m/>
    <n v="200"/>
    <s v="NOK"/>
    <n v="200"/>
    <m/>
    <s v="-341057.18"/>
  </r>
  <r>
    <n v="1019"/>
    <n v="2025"/>
    <s v="Fwd: Utlegg som ønskes refundert - Jenter 2014"/>
    <d v="2025-06-13T00:00:00"/>
    <d v="2025-06-13T00:00:00"/>
    <x v="78"/>
    <x v="78"/>
    <m/>
    <m/>
    <n v="20048"/>
    <s v="marthe kristiansen"/>
    <m/>
    <m/>
    <x v="1"/>
    <x v="1"/>
    <m/>
    <m/>
    <m/>
    <m/>
    <n v="0"/>
    <s v="Ingen avgiftsbehandling"/>
    <s v="Fwd: Utlegg som ønskes refundert - Jenter 2014"/>
    <n v="-1925"/>
    <s v="NOK"/>
    <n v="-1925"/>
    <m/>
    <s v="-342982.18"/>
  </r>
  <r>
    <n v="500761"/>
    <n v="2025"/>
    <s v="Direkte betaling med ekstern ID TR479362098 er gjennomført og bokført."/>
    <d v="2025-06-13T00:00:00"/>
    <m/>
    <x v="78"/>
    <x v="78"/>
    <m/>
    <m/>
    <n v="20048"/>
    <s v="marthe kristiansen"/>
    <m/>
    <m/>
    <x v="1"/>
    <x v="1"/>
    <m/>
    <m/>
    <m/>
    <m/>
    <n v="0"/>
    <s v="Ingen avgiftsbehandling"/>
    <s v="Betaling: FOTBALL: Utlegg påmelding 2 cuper høst jenter 2014. Fakturanr. Cup deltakelse Ullern cup."/>
    <n v="1250"/>
    <s v="NOK"/>
    <n v="1250"/>
    <s v="Cup deltakelse Ullern cup"/>
    <s v="-341732.18"/>
  </r>
  <r>
    <n v="500762"/>
    <n v="2025"/>
    <s v="Direkte betaling med ekstern ID TR479362099 er gjennomført og bokført."/>
    <d v="2025-06-13T00:00:00"/>
    <m/>
    <x v="78"/>
    <x v="78"/>
    <m/>
    <m/>
    <n v="20485"/>
    <s v="Schwung Design Christoffer Marchesan"/>
    <m/>
    <m/>
    <x v="2"/>
    <x v="2"/>
    <m/>
    <m/>
    <m/>
    <m/>
    <n v="0"/>
    <s v="Ingen avgiftsbehandling"/>
    <s v="Betaling: Esport: faktura. Fakturanr. Fakt nr 35."/>
    <n v="2000"/>
    <s v="NOK"/>
    <n v="2000"/>
    <s v="Fakt nr 35"/>
    <s v="-339732.18"/>
  </r>
  <r>
    <n v="1210"/>
    <n v="2025"/>
    <m/>
    <d v="2025-06-13T00:00:00"/>
    <m/>
    <x v="78"/>
    <x v="78"/>
    <m/>
    <m/>
    <n v="20048"/>
    <s v="marthe kristiansen"/>
    <m/>
    <m/>
    <x v="0"/>
    <x v="0"/>
    <m/>
    <m/>
    <m/>
    <m/>
    <n v="0"/>
    <s v="Ingen avgiftsbehandling"/>
    <m/>
    <n v="1925"/>
    <s v="NOK"/>
    <n v="1925"/>
    <m/>
    <s v="-337807.18"/>
  </r>
  <r>
    <n v="1228"/>
    <n v="2025"/>
    <n v="1930"/>
    <d v="2025-06-13T00:00:00"/>
    <m/>
    <x v="78"/>
    <x v="78"/>
    <m/>
    <m/>
    <n v="20426"/>
    <s v="Gerd Løwe Vedvik"/>
    <m/>
    <m/>
    <x v="0"/>
    <x v="0"/>
    <m/>
    <m/>
    <m/>
    <m/>
    <n v="0"/>
    <s v="Ingen avgiftsbehandling"/>
    <n v="1930"/>
    <n v="728.77"/>
    <s v="NOK"/>
    <n v="728.77"/>
    <m/>
    <s v="-337078.41"/>
  </r>
  <r>
    <n v="1036"/>
    <n v="2025"/>
    <s v="Belastes  G2018  Jutul - faktura 607"/>
    <d v="2025-06-15T00:00:00"/>
    <d v="2025-06-25T00:00:00"/>
    <x v="78"/>
    <x v="78"/>
    <m/>
    <m/>
    <n v="20489"/>
    <s v="Sportsforeningen Grei"/>
    <m/>
    <m/>
    <x v="1"/>
    <x v="1"/>
    <m/>
    <m/>
    <m/>
    <m/>
    <n v="0"/>
    <s v="Ingen avgiftsbehandling"/>
    <s v="Belastes  G2018  Jutul - faktura 607"/>
    <n v="-1600"/>
    <s v="NOK"/>
    <n v="-1600"/>
    <s v="607 bealstes G2018"/>
    <s v="-338678.41"/>
  </r>
  <r>
    <n v="1035"/>
    <n v="2025"/>
    <s v="HOCKEY, Faktura nummer 785 fra NIHF Region Viken Vest"/>
    <d v="2025-06-15T00:00:00"/>
    <d v="2025-06-25T00:00:00"/>
    <x v="78"/>
    <x v="78"/>
    <m/>
    <m/>
    <n v="20238"/>
    <s v="Nihf Region Viken Vest"/>
    <m/>
    <m/>
    <x v="5"/>
    <x v="5"/>
    <m/>
    <m/>
    <m/>
    <m/>
    <n v="0"/>
    <s v="Ingen avgiftsbehandling"/>
    <s v="HOCKEY, Faktura nummer 785 fra NIHF Region Viken Vest"/>
    <n v="-500"/>
    <s v="NOK"/>
    <n v="-500"/>
    <n v="785"/>
    <s v="-339178.41"/>
  </r>
  <r>
    <n v="1037"/>
    <n v="2025"/>
    <s v="HOCKEY: Faktura nummer 790 fra NIHF Region Viken Vest"/>
    <d v="2025-06-15T00:00:00"/>
    <d v="2025-06-25T00:00:00"/>
    <x v="78"/>
    <x v="78"/>
    <m/>
    <m/>
    <n v="20238"/>
    <s v="Nihf Region Viken Vest"/>
    <m/>
    <m/>
    <x v="5"/>
    <x v="5"/>
    <m/>
    <m/>
    <m/>
    <m/>
    <n v="0"/>
    <s v="Ingen avgiftsbehandling"/>
    <s v="HOCKEY: Faktura nummer 790 fra NIHF Region Viken Vest"/>
    <n v="-29000"/>
    <s v="NOK"/>
    <n v="-29000"/>
    <n v="790"/>
    <s v="-368178.41"/>
  </r>
  <r>
    <n v="500765"/>
    <n v="2025"/>
    <s v="Direkte betaling med ekstern ID TR479590920 er gjennomført og bokført."/>
    <d v="2025-06-16T00:00:00"/>
    <m/>
    <x v="78"/>
    <x v="78"/>
    <m/>
    <m/>
    <n v="20488"/>
    <s v="Elias Stensrud"/>
    <m/>
    <m/>
    <x v="1"/>
    <x v="1"/>
    <m/>
    <m/>
    <m/>
    <m/>
    <n v="0"/>
    <s v="Ingen avgiftsbehandling"/>
    <s v="Betaling: FOTBALL: Klubbdommerregning fra Elias. Fakturanr. HZQ04V6GJA7CTQ."/>
    <n v="200"/>
    <s v="NOK"/>
    <n v="200"/>
    <s v="HZQ04V6GJA7CTQ"/>
    <s v="-367978.41"/>
  </r>
  <r>
    <n v="500766"/>
    <n v="2025"/>
    <s v="Direkte betaling med ekstern ID TR476980454 er gjennomført og bokført."/>
    <d v="2025-06-16T00:00:00"/>
    <m/>
    <x v="78"/>
    <x v="78"/>
    <m/>
    <m/>
    <n v="20238"/>
    <s v="Nihf Region Viken Vest"/>
    <m/>
    <m/>
    <x v="5"/>
    <x v="5"/>
    <m/>
    <m/>
    <m/>
    <m/>
    <n v="0"/>
    <s v="Ingen avgiftsbehandling"/>
    <s v="Betaling: HOCKEY: Faktura nummer 776 fra NIHF Region Viken Vest. Fakturanr. 776."/>
    <n v="2000"/>
    <s v="NOK"/>
    <n v="2000"/>
    <n v="776"/>
    <s v="-365978.41"/>
  </r>
  <r>
    <n v="500767"/>
    <n v="2025"/>
    <s v="Direkte betaling med ekstern ID TR476980453 er gjennomført og bokført."/>
    <d v="2025-06-16T00:00:00"/>
    <m/>
    <x v="78"/>
    <x v="78"/>
    <m/>
    <m/>
    <n v="20238"/>
    <s v="Nihf Region Viken Vest"/>
    <m/>
    <m/>
    <x v="5"/>
    <x v="5"/>
    <m/>
    <m/>
    <m/>
    <m/>
    <n v="0"/>
    <s v="Ingen avgiftsbehandling"/>
    <s v="Betaling: HOCKEY: Faktura nummer 767 fra NIHF Region Viken Vest. Fakturanr. 767."/>
    <n v="5650"/>
    <s v="NOK"/>
    <n v="5650"/>
    <n v="767"/>
    <s v="-360328.41"/>
  </r>
  <r>
    <n v="500768"/>
    <n v="2025"/>
    <s v="Direkte betaling med ekstern ID TR474749772 er gjennomført og bokført."/>
    <d v="2025-06-16T00:00:00"/>
    <m/>
    <x v="78"/>
    <x v="78"/>
    <m/>
    <m/>
    <n v="20478"/>
    <s v="Østmarka Orienteringsklubb"/>
    <m/>
    <m/>
    <x v="6"/>
    <x v="6"/>
    <m/>
    <m/>
    <m/>
    <m/>
    <n v="0"/>
    <s v="Ingen avgiftsbehandling"/>
    <s v="Betaling: SKI: Faktura 134 fra Østmarka Orienteringsklubb. Fakturanr. 134."/>
    <n v="150"/>
    <s v="NOK"/>
    <n v="150"/>
    <n v="134"/>
    <s v="-360178.41"/>
  </r>
  <r>
    <n v="500769"/>
    <n v="2025"/>
    <s v="Direkte betaling med ekstern ID TR476980469 er gjennomført og bokført."/>
    <d v="2025-06-16T00:00:00"/>
    <m/>
    <x v="78"/>
    <x v="78"/>
    <m/>
    <m/>
    <n v="20033"/>
    <s v="Norgesgruppen ASA"/>
    <m/>
    <m/>
    <x v="8"/>
    <x v="8"/>
    <m/>
    <m/>
    <m/>
    <m/>
    <n v="0"/>
    <s v="Ingen avgiftsbehandling"/>
    <s v="Betaling: Akademi: Regning 61136014474920. Fakturanr. 61136014474920."/>
    <n v="3243.48"/>
    <s v="NOK"/>
    <n v="3243.48"/>
    <n v="61136014474920"/>
    <s v="-356934.93"/>
  </r>
  <r>
    <n v="500770"/>
    <n v="2025"/>
    <s v="Direkte betaling med ekstern ID TR476980468 er gjennomført og bokført."/>
    <d v="2025-06-16T00:00:00"/>
    <m/>
    <x v="78"/>
    <x v="78"/>
    <m/>
    <m/>
    <n v="20033"/>
    <s v="Norgesgruppen ASA"/>
    <m/>
    <m/>
    <x v="1"/>
    <x v="1"/>
    <m/>
    <m/>
    <m/>
    <m/>
    <n v="0"/>
    <s v="Ingen avgiftsbehandling"/>
    <s v="Betaling: FOTBALL: Regning 61136005008620. Fakturanr. 61136005008620."/>
    <n v="1593.89"/>
    <s v="NOK"/>
    <n v="1593.89"/>
    <n v="61136005008620"/>
    <s v="-355341.04"/>
  </r>
  <r>
    <n v="500771"/>
    <n v="2025"/>
    <s v="Direkte betaling med ekstern ID TR476980455 er gjennomført og bokført."/>
    <d v="2025-06-16T00:00:00"/>
    <m/>
    <x v="78"/>
    <x v="78"/>
    <m/>
    <m/>
    <n v="20004"/>
    <s v="Talkmore AS"/>
    <m/>
    <m/>
    <x v="5"/>
    <x v="5"/>
    <m/>
    <m/>
    <m/>
    <m/>
    <n v="0"/>
    <s v="Ingen avgiftsbehandling"/>
    <s v="Betaling: Faktura nummer 56487332 fra Talkmore AS. Fakturanr. 56487332."/>
    <n v="273.75"/>
    <s v="NOK"/>
    <n v="273.75"/>
    <n v="56487332"/>
    <s v="-355067.29"/>
  </r>
  <r>
    <n v="500772"/>
    <n v="2025"/>
    <s v="Direkte betaling med ekstern ID TR476980457 er gjennomført og bokført."/>
    <d v="2025-06-16T00:00:00"/>
    <m/>
    <x v="78"/>
    <x v="78"/>
    <m/>
    <m/>
    <n v="20083"/>
    <s v="Fygi AS"/>
    <m/>
    <m/>
    <x v="5"/>
    <x v="5"/>
    <m/>
    <m/>
    <m/>
    <m/>
    <n v="0"/>
    <s v="Ingen avgiftsbehandling"/>
    <s v="Betaling: Faktura nummer 10289 fra Fygi AS. Fakturanr. 10289."/>
    <n v="248.75"/>
    <s v="NOK"/>
    <n v="248.75"/>
    <n v="10289"/>
    <s v="-354818.54"/>
  </r>
  <r>
    <n v="500773"/>
    <n v="2025"/>
    <s v="Direkte betaling med ekstern ID TR476980456 er gjennomført og bokført."/>
    <d v="2025-06-16T00:00:00"/>
    <m/>
    <x v="78"/>
    <x v="78"/>
    <m/>
    <m/>
    <n v="20033"/>
    <s v="Norgesgruppen ASA"/>
    <m/>
    <m/>
    <x v="5"/>
    <x v="5"/>
    <m/>
    <m/>
    <m/>
    <m/>
    <n v="0"/>
    <s v="Ingen avgiftsbehandling"/>
    <s v="Betaling: HOCKEY: Regning 61136010918920. Fakturanr. 61136010918920."/>
    <n v="7054.16"/>
    <s v="NOK"/>
    <n v="7054.16"/>
    <n v="61136010918920"/>
    <s v="-347764.38"/>
  </r>
  <r>
    <n v="500774"/>
    <n v="2025"/>
    <s v="Direkte betaling med ekstern ID TR476980444 er gjennomført og bokført."/>
    <d v="2025-06-16T00:00:00"/>
    <m/>
    <x v="78"/>
    <x v="78"/>
    <m/>
    <m/>
    <n v="20001"/>
    <s v="B&amp;g Regnskap AS"/>
    <m/>
    <m/>
    <x v="4"/>
    <x v="4"/>
    <m/>
    <m/>
    <m/>
    <m/>
    <n v="0"/>
    <s v="Ingen avgiftsbehandling"/>
    <s v="Betaling: Faktura nummer 103432 fra B&amp;g Regnskap AS. Fakturanr. 103432."/>
    <n v="22843.75"/>
    <s v="NOK"/>
    <n v="22843.75"/>
    <n v="103432"/>
    <s v="-324920.63"/>
  </r>
  <r>
    <n v="500775"/>
    <n v="2025"/>
    <s v="Direkte betaling med ekstern ID TR476980445 er gjennomført og bokført."/>
    <d v="2025-06-16T00:00:00"/>
    <m/>
    <x v="78"/>
    <x v="78"/>
    <m/>
    <m/>
    <n v="20004"/>
    <s v="Talkmore AS"/>
    <m/>
    <m/>
    <x v="4"/>
    <x v="4"/>
    <m/>
    <m/>
    <m/>
    <m/>
    <n v="0"/>
    <s v="Ingen avgiftsbehandling"/>
    <s v="Betaling: HS: Faktura fra Talkmore. Fakturanr. 56509796."/>
    <n v="527.37"/>
    <s v="NOK"/>
    <n v="527.37"/>
    <n v="56509796"/>
    <s v="-324393.26"/>
  </r>
  <r>
    <n v="500777"/>
    <n v="2025"/>
    <s v="Direkte betaling med ekstern ID TR479590921 er gjennomført og bokført."/>
    <d v="2025-06-16T00:00:00"/>
    <m/>
    <x v="78"/>
    <x v="78"/>
    <m/>
    <m/>
    <n v="20089"/>
    <s v="Advokatfirmaet Justad Johnsen"/>
    <m/>
    <m/>
    <x v="1"/>
    <x v="1"/>
    <m/>
    <m/>
    <m/>
    <m/>
    <n v="0"/>
    <s v="Ingen avgiftsbehandling"/>
    <s v="Betaling: FOTBALL: Faktura mai. Fakturanr. 245."/>
    <n v="77875"/>
    <s v="NOK"/>
    <n v="77875"/>
    <n v="245"/>
    <s v="-246518.26"/>
  </r>
  <r>
    <n v="500779"/>
    <n v="2025"/>
    <s v="Direkte betaling med ekstern ID TR479750693 er gjennomført og bokført."/>
    <d v="2025-06-16T00:00:00"/>
    <m/>
    <x v="78"/>
    <x v="78"/>
    <m/>
    <m/>
    <n v="20238"/>
    <s v="Nihf Region Viken Vest"/>
    <m/>
    <m/>
    <x v="5"/>
    <x v="5"/>
    <m/>
    <m/>
    <m/>
    <m/>
    <n v="0"/>
    <s v="Ingen avgiftsbehandling"/>
    <s v="Betaling: HOCKEY: Faktura nummer 723 fra NIHF Region Viken Vest. Fakturanr. 723."/>
    <n v="2000"/>
    <s v="NOK"/>
    <n v="2000"/>
    <n v="723"/>
    <s v="-244518.26"/>
  </r>
  <r>
    <n v="1048"/>
    <n v="2025"/>
    <s v="G2014: Faktura fra Vøyenenga Pizza AS - Fakturanummer: 11101524"/>
    <d v="2025-06-16T00:00:00"/>
    <d v="2025-06-30T00:00:00"/>
    <x v="78"/>
    <x v="78"/>
    <m/>
    <m/>
    <n v="20109"/>
    <s v="Vøyenenga Pizza AS"/>
    <m/>
    <m/>
    <x v="1"/>
    <x v="1"/>
    <m/>
    <m/>
    <m/>
    <m/>
    <n v="0"/>
    <s v="Ingen avgiftsbehandling"/>
    <s v="G2014: Faktura fra Vøyenenga Pizza AS - Fakturanummer: 11101524"/>
    <n v="-1927"/>
    <s v="NOK"/>
    <n v="-1927"/>
    <n v="11101524"/>
    <s v="-246445.26"/>
  </r>
  <r>
    <n v="1047"/>
    <n v="2025"/>
    <s v="Fwd: Klubbdommerregning fra Julie"/>
    <d v="2025-06-16T00:00:00"/>
    <d v="2025-06-17T00:00:00"/>
    <x v="78"/>
    <x v="78"/>
    <m/>
    <m/>
    <n v="20030"/>
    <s v="Julie Wee"/>
    <m/>
    <m/>
    <x v="1"/>
    <x v="1"/>
    <m/>
    <m/>
    <m/>
    <m/>
    <n v="0"/>
    <s v="Ingen avgiftsbehandling"/>
    <s v="Fwd: Klubbdommerregning fra Julie"/>
    <n v="-300"/>
    <s v="NOK"/>
    <n v="-300"/>
    <s v="3M2GZ39RTYALCZ"/>
    <s v="-246745.26"/>
  </r>
  <r>
    <n v="1046"/>
    <n v="2025"/>
    <s v="FOTBALL: Klubbdommerregning fra Ludwik"/>
    <d v="2025-06-16T00:00:00"/>
    <d v="2025-06-17T00:00:00"/>
    <x v="78"/>
    <x v="78"/>
    <m/>
    <m/>
    <n v="20484"/>
    <s v="Ludwik Bydlinski"/>
    <m/>
    <m/>
    <x v="1"/>
    <x v="1"/>
    <m/>
    <m/>
    <m/>
    <m/>
    <n v="0"/>
    <s v="Ingen avgiftsbehandling"/>
    <s v="FOTBALL: Klubbdommerregning fra Ludwik"/>
    <n v="-200"/>
    <s v="NOK"/>
    <n v="-200"/>
    <s v="6MZAQM9BKDTDJI"/>
    <s v="-246945.26"/>
  </r>
  <r>
    <n v="1045"/>
    <n v="2025"/>
    <s v="1 time hockeyskole HOCKEY"/>
    <d v="2025-06-16T00:00:00"/>
    <d v="2025-06-17T00:00:00"/>
    <x v="78"/>
    <x v="78"/>
    <m/>
    <m/>
    <n v="20494"/>
    <s v="Emil VIdal Torgersen"/>
    <m/>
    <m/>
    <x v="5"/>
    <x v="5"/>
    <m/>
    <m/>
    <m/>
    <m/>
    <n v="0"/>
    <s v="Ingen avgiftsbehandling"/>
    <s v="1 time hockeyskole HOCKEY"/>
    <n v="-100"/>
    <s v="NOK"/>
    <n v="-100"/>
    <m/>
    <s v="-247045.26"/>
  </r>
  <r>
    <n v="1044"/>
    <n v="2025"/>
    <s v="G2015: Klubbdommerregning fra William Duesund"/>
    <d v="2025-06-16T00:00:00"/>
    <d v="2025-06-17T00:00:00"/>
    <x v="78"/>
    <x v="78"/>
    <m/>
    <m/>
    <n v="20451"/>
    <s v="William Duesund"/>
    <m/>
    <m/>
    <x v="1"/>
    <x v="1"/>
    <m/>
    <m/>
    <m/>
    <m/>
    <n v="0"/>
    <s v="Ingen avgiftsbehandling"/>
    <s v="G2015: Klubbdommerregning fra William Duesund"/>
    <n v="-200"/>
    <s v="NOK"/>
    <n v="-200"/>
    <s v="MURA1NCJ4WHJHD"/>
    <s v="-247245.26"/>
  </r>
  <r>
    <n v="1050"/>
    <n v="2025"/>
    <s v="SKIFwd: Opp Kantebakk 2025"/>
    <d v="2025-06-16T00:00:00"/>
    <d v="2025-06-23T00:00:00"/>
    <x v="78"/>
    <x v="78"/>
    <m/>
    <m/>
    <n v="20079"/>
    <s v="Jostein Tofte"/>
    <m/>
    <m/>
    <x v="6"/>
    <x v="6"/>
    <m/>
    <m/>
    <m/>
    <m/>
    <n v="0"/>
    <s v="Ingen avgiftsbehandling"/>
    <s v="SKIFwd: Opp Kantebakk 2025"/>
    <n v="-6380"/>
    <s v="NOK"/>
    <n v="-6380"/>
    <s v="2025-1"/>
    <s v="-253625.26"/>
  </r>
  <r>
    <n v="1095"/>
    <n v="2025"/>
    <s v="SKI: utlegg Opp Kantebakk"/>
    <d v="2025-06-16T00:00:00"/>
    <d v="2025-06-30T00:00:00"/>
    <x v="78"/>
    <x v="78"/>
    <m/>
    <m/>
    <n v="20053"/>
    <s v="Markus Reitevold"/>
    <m/>
    <m/>
    <x v="6"/>
    <x v="6"/>
    <m/>
    <m/>
    <m/>
    <m/>
    <n v="0"/>
    <s v="Ingen avgiftsbehandling"/>
    <s v="SKI: utlegg Opp Kantebakk"/>
    <n v="-3239"/>
    <s v="NOK"/>
    <n v="-3239"/>
    <s v="Utlegg opp Kantebakk"/>
    <s v="-256864.26"/>
  </r>
  <r>
    <n v="1201"/>
    <n v="2025"/>
    <s v="Sandar"/>
    <d v="2025-06-16T00:00:00"/>
    <m/>
    <x v="78"/>
    <x v="78"/>
    <m/>
    <m/>
    <n v="20032"/>
    <s v="Sandarcupen"/>
    <m/>
    <m/>
    <x v="0"/>
    <x v="0"/>
    <m/>
    <m/>
    <m/>
    <m/>
    <n v="0"/>
    <s v="Ingen avgiftsbehandling"/>
    <s v="Sandar"/>
    <n v="16800"/>
    <s v="NOK"/>
    <n v="16800"/>
    <m/>
    <s v="-240064.26"/>
  </r>
  <r>
    <n v="1201"/>
    <n v="2025"/>
    <s v="Sandar"/>
    <d v="2025-06-16T00:00:00"/>
    <m/>
    <x v="78"/>
    <x v="78"/>
    <m/>
    <m/>
    <n v="20032"/>
    <s v="Sandarcupen"/>
    <m/>
    <m/>
    <x v="0"/>
    <x v="0"/>
    <m/>
    <m/>
    <m/>
    <m/>
    <n v="0"/>
    <s v="Ingen avgiftsbehandling"/>
    <s v="Sandar"/>
    <n v="-900"/>
    <s v="NOK"/>
    <n v="-900"/>
    <m/>
    <s v="-240964.26"/>
  </r>
  <r>
    <n v="1218"/>
    <n v="2025"/>
    <n v="1955"/>
    <d v="2025-06-16T00:00:00"/>
    <m/>
    <x v="78"/>
    <x v="78"/>
    <m/>
    <m/>
    <n v="20033"/>
    <s v="Norgesgruppen ASA"/>
    <m/>
    <m/>
    <x v="0"/>
    <x v="0"/>
    <m/>
    <m/>
    <m/>
    <m/>
    <n v="0"/>
    <s v="Ingen avgiftsbehandling"/>
    <n v="1955"/>
    <n v="8898.2999999999993"/>
    <s v="NOK"/>
    <n v="8898.2999999999993"/>
    <m/>
    <s v="-232065.96"/>
  </r>
  <r>
    <n v="500780"/>
    <n v="2025"/>
    <s v="Direkte betaling med ekstern ID TR476980446 er gjennomført og bokført."/>
    <d v="2025-06-17T00:00:00"/>
    <m/>
    <x v="78"/>
    <x v="78"/>
    <m/>
    <m/>
    <n v="20147"/>
    <s v="Visma Software AS"/>
    <m/>
    <m/>
    <x v="4"/>
    <x v="4"/>
    <m/>
    <m/>
    <m/>
    <m/>
    <n v="0"/>
    <s v="Ingen avgiftsbehandling"/>
    <s v="Betaling: Faktura nummer 00673279 fra Visma Software AS. Fakturanr. 00673279."/>
    <n v="2171.25"/>
    <s v="NOK"/>
    <n v="2171.25"/>
    <n v="673279"/>
    <s v="-229894.71"/>
  </r>
  <r>
    <n v="1043"/>
    <n v="2025"/>
    <s v="FOTBALL, 4230"/>
    <d v="2025-06-17T00:00:00"/>
    <d v="2025-06-17T00:00:00"/>
    <x v="78"/>
    <x v="78"/>
    <m/>
    <m/>
    <n v="20493"/>
    <s v="Rezgar Babayi"/>
    <m/>
    <m/>
    <x v="1"/>
    <x v="1"/>
    <m/>
    <m/>
    <m/>
    <m/>
    <n v="0"/>
    <s v="Ingen avgiftsbehandling"/>
    <s v="FOTBALL, 4230"/>
    <n v="-738"/>
    <s v="NOK"/>
    <n v="-738"/>
    <m/>
    <s v="-230632.71"/>
  </r>
  <r>
    <n v="1038"/>
    <n v="2025"/>
    <s v="fotball 4230"/>
    <d v="2025-06-17T00:00:00"/>
    <d v="2025-06-17T00:00:00"/>
    <x v="78"/>
    <x v="78"/>
    <m/>
    <m/>
    <n v="20211"/>
    <s v="Erik Dan Nguyen"/>
    <m/>
    <m/>
    <x v="1"/>
    <x v="1"/>
    <m/>
    <m/>
    <m/>
    <m/>
    <n v="0"/>
    <s v="Ingen avgiftsbehandling"/>
    <s v="fotball 4230"/>
    <n v="-936.13"/>
    <s v="NOK"/>
    <n v="-936.13"/>
    <m/>
    <s v="-231568.84"/>
  </r>
  <r>
    <n v="1039"/>
    <n v="2025"/>
    <s v="VS: FOTBALL 4230"/>
    <d v="2025-06-17T00:00:00"/>
    <d v="2025-06-17T00:00:00"/>
    <x v="78"/>
    <x v="78"/>
    <m/>
    <m/>
    <n v="20211"/>
    <s v="Erik Dan Nguyen"/>
    <m/>
    <m/>
    <x v="1"/>
    <x v="1"/>
    <m/>
    <m/>
    <m/>
    <m/>
    <n v="0"/>
    <s v="Ingen avgiftsbehandling"/>
    <s v="VS: FOTBALL 4230"/>
    <n v="-586.13"/>
    <s v="NOK"/>
    <n v="-586.13"/>
    <s v="Kamp nr 03113201040"/>
    <s v="-232154.97"/>
  </r>
  <r>
    <n v="1042"/>
    <n v="2025"/>
    <s v="fotball 4230"/>
    <d v="2025-06-17T00:00:00"/>
    <d v="2025-06-17T00:00:00"/>
    <x v="78"/>
    <x v="78"/>
    <m/>
    <m/>
    <n v="20492"/>
    <s v="Linnea Søvik Boije"/>
    <m/>
    <m/>
    <x v="1"/>
    <x v="1"/>
    <m/>
    <m/>
    <m/>
    <m/>
    <n v="0"/>
    <s v="Ingen avgiftsbehandling"/>
    <s v="fotball 4230"/>
    <n v="-721.94"/>
    <s v="NOK"/>
    <n v="-721.94"/>
    <m/>
    <s v="-232876.91"/>
  </r>
  <r>
    <n v="1041"/>
    <n v="2025"/>
    <s v="fotball 4230"/>
    <d v="2025-06-17T00:00:00"/>
    <d v="2025-06-17T00:00:00"/>
    <x v="78"/>
    <x v="78"/>
    <m/>
    <m/>
    <n v="20491"/>
    <s v="Cumhur Karumca Yasar"/>
    <m/>
    <m/>
    <x v="1"/>
    <x v="1"/>
    <m/>
    <m/>
    <m/>
    <m/>
    <n v="0"/>
    <s v="Ingen avgiftsbehandling"/>
    <s v="fotball 4230"/>
    <n v="-602.19000000000005"/>
    <s v="NOK"/>
    <n v="-602.19000000000005"/>
    <n v="3113201035"/>
    <s v="-233479.10"/>
  </r>
  <r>
    <n v="500781"/>
    <n v="2025"/>
    <s v="Direkte betaling med ekstern ID TR480198925 er gjennomført og bokført."/>
    <d v="2025-06-17T00:00:00"/>
    <m/>
    <x v="78"/>
    <x v="78"/>
    <m/>
    <m/>
    <n v="20211"/>
    <s v="Erik Dan Nguyen"/>
    <m/>
    <m/>
    <x v="1"/>
    <x v="1"/>
    <m/>
    <m/>
    <m/>
    <m/>
    <n v="0"/>
    <s v="Ingen avgiftsbehandling"/>
    <s v="Betaling: fotball 4230"/>
    <n v="936.13"/>
    <s v="NOK"/>
    <n v="936.13"/>
    <m/>
    <s v="-232542.97"/>
  </r>
  <r>
    <n v="500782"/>
    <n v="2025"/>
    <s v="Direkte betaling med ekstern ID TR480198926 er gjennomført og bokført."/>
    <d v="2025-06-17T00:00:00"/>
    <m/>
    <x v="78"/>
    <x v="78"/>
    <m/>
    <m/>
    <n v="20211"/>
    <s v="Erik Dan Nguyen"/>
    <m/>
    <m/>
    <x v="1"/>
    <x v="1"/>
    <m/>
    <m/>
    <m/>
    <m/>
    <n v="0"/>
    <s v="Ingen avgiftsbehandling"/>
    <s v="Betaling: VS: FOTBALL 4230. Fakturanr. Kamp nr 03113201040."/>
    <n v="586.13"/>
    <s v="NOK"/>
    <n v="586.13"/>
    <s v="Kamp nr 03113201040"/>
    <s v="-231956.84"/>
  </r>
  <r>
    <n v="500783"/>
    <n v="2025"/>
    <s v="Direkte betaling med ekstern ID TR480198927 er gjennomført og bokført."/>
    <d v="2025-06-17T00:00:00"/>
    <m/>
    <x v="78"/>
    <x v="78"/>
    <m/>
    <m/>
    <n v="20490"/>
    <s v="Jesper Warløs Næss"/>
    <m/>
    <m/>
    <x v="1"/>
    <x v="1"/>
    <m/>
    <m/>
    <m/>
    <m/>
    <n v="0"/>
    <s v="Ingen avgiftsbehandling"/>
    <s v="Betaling: fotball 4230. Fakturanr. kamp nr 03114781007."/>
    <n v="329"/>
    <s v="NOK"/>
    <n v="329"/>
    <s v="kamp nr 03114781007"/>
    <s v="-231627.84"/>
  </r>
  <r>
    <n v="500784"/>
    <n v="2025"/>
    <s v="Direkte betaling med ekstern ID TR480246590 er gjennomført og bokført."/>
    <d v="2025-06-17T00:00:00"/>
    <m/>
    <x v="78"/>
    <x v="78"/>
    <m/>
    <m/>
    <n v="20491"/>
    <s v="Cumhur Karumca Yasar"/>
    <m/>
    <m/>
    <x v="1"/>
    <x v="1"/>
    <m/>
    <m/>
    <m/>
    <m/>
    <n v="0"/>
    <s v="Ingen avgiftsbehandling"/>
    <s v="Betaling: fotball 4230. Fakturanr. 03113201035."/>
    <n v="602.19000000000005"/>
    <s v="NOK"/>
    <n v="602.19000000000005"/>
    <n v="3113201035"/>
    <s v="-231025.65"/>
  </r>
  <r>
    <n v="500785"/>
    <n v="2025"/>
    <s v="Direkte betaling med ekstern ID TR480246591 er gjennomført og bokført."/>
    <d v="2025-06-17T00:00:00"/>
    <m/>
    <x v="78"/>
    <x v="78"/>
    <m/>
    <m/>
    <n v="20492"/>
    <s v="Linnea Søvik Boije"/>
    <m/>
    <m/>
    <x v="1"/>
    <x v="1"/>
    <m/>
    <m/>
    <m/>
    <m/>
    <n v="0"/>
    <s v="Ingen avgiftsbehandling"/>
    <s v="Betaling: fotball 4230"/>
    <n v="721.94"/>
    <s v="NOK"/>
    <n v="721.94"/>
    <m/>
    <s v="-230303.71"/>
  </r>
  <r>
    <n v="500786"/>
    <n v="2025"/>
    <s v="Direkte betaling med ekstern ID TR480246592 er gjennomført og bokført."/>
    <d v="2025-06-17T00:00:00"/>
    <m/>
    <x v="78"/>
    <x v="78"/>
    <m/>
    <m/>
    <n v="20493"/>
    <s v="Rezgar Babayi"/>
    <m/>
    <m/>
    <x v="1"/>
    <x v="1"/>
    <m/>
    <m/>
    <m/>
    <m/>
    <n v="0"/>
    <s v="Ingen avgiftsbehandling"/>
    <s v="Betaling: FOTBALL, 4230"/>
    <n v="738"/>
    <s v="NOK"/>
    <n v="738"/>
    <m/>
    <s v="-229565.71"/>
  </r>
  <r>
    <n v="500787"/>
    <n v="2025"/>
    <s v="Direkte betaling med ekstern ID TR480246593 er gjennomført og bokført."/>
    <d v="2025-06-17T00:00:00"/>
    <m/>
    <x v="78"/>
    <x v="78"/>
    <m/>
    <m/>
    <n v="20484"/>
    <s v="Ludwik Bydlinski"/>
    <m/>
    <m/>
    <x v="1"/>
    <x v="1"/>
    <m/>
    <m/>
    <m/>
    <m/>
    <n v="0"/>
    <s v="Ingen avgiftsbehandling"/>
    <s v="Betaling: FOTBALL: Klubbdommerregning fra Ludwik. Fakturanr. 6MZAQM9BKDTDJI."/>
    <n v="200"/>
    <s v="NOK"/>
    <n v="200"/>
    <s v="6MZAQM9BKDTDJI"/>
    <s v="-229365.71"/>
  </r>
  <r>
    <n v="500788"/>
    <n v="2025"/>
    <s v="Direkte betaling med ekstern ID TR480246594 er gjennomført og bokført."/>
    <d v="2025-06-17T00:00:00"/>
    <m/>
    <x v="78"/>
    <x v="78"/>
    <m/>
    <m/>
    <n v="20030"/>
    <s v="Julie Wee"/>
    <m/>
    <m/>
    <x v="1"/>
    <x v="1"/>
    <m/>
    <m/>
    <m/>
    <m/>
    <n v="0"/>
    <s v="Ingen avgiftsbehandling"/>
    <s v="Betaling: Fwd: Klubbdommerregning fra Julie. Fakturanr. 3M2GZ39RTYALCZ."/>
    <n v="300"/>
    <s v="NOK"/>
    <n v="300"/>
    <s v="3M2GZ39RTYALCZ"/>
    <s v="-229065.71"/>
  </r>
  <r>
    <n v="1062"/>
    <n v="2025"/>
    <s v="Faktura nummer 2514203 fra Tripletex AS"/>
    <d v="2025-06-17T00:00:00"/>
    <d v="2025-07-02T00:00:00"/>
    <x v="78"/>
    <x v="78"/>
    <m/>
    <m/>
    <n v="20097"/>
    <s v="Tripletex AS"/>
    <m/>
    <m/>
    <x v="4"/>
    <x v="4"/>
    <m/>
    <m/>
    <m/>
    <m/>
    <n v="0"/>
    <s v="Ingen avgiftsbehandling"/>
    <s v="Faktura nummer 2514203 fra Tripletex AS"/>
    <n v="-9332.5"/>
    <s v="NOK"/>
    <n v="-9332.5"/>
    <n v="2514203"/>
    <s v="-238398.21"/>
  </r>
  <r>
    <n v="1064"/>
    <n v="2025"/>
    <s v="Faktura nummer 259 fra Bærums Skiklub"/>
    <d v="2025-06-17T00:00:00"/>
    <d v="2025-07-01T00:00:00"/>
    <x v="78"/>
    <x v="78"/>
    <m/>
    <m/>
    <n v="20008"/>
    <s v="Bærums Skiklub"/>
    <m/>
    <m/>
    <x v="6"/>
    <x v="6"/>
    <m/>
    <m/>
    <m/>
    <m/>
    <n v="0"/>
    <s v="Ingen avgiftsbehandling"/>
    <s v="Faktura nummer 259 fra Bærums Skiklub"/>
    <n v="-8009"/>
    <s v="NOK"/>
    <n v="-8009"/>
    <n v="259"/>
    <s v="-246407.21"/>
  </r>
  <r>
    <n v="1207"/>
    <n v="2025"/>
    <m/>
    <d v="2025-06-17T00:00:00"/>
    <m/>
    <x v="78"/>
    <x v="78"/>
    <m/>
    <m/>
    <n v="20451"/>
    <s v="William Duesund"/>
    <m/>
    <m/>
    <x v="0"/>
    <x v="0"/>
    <m/>
    <m/>
    <m/>
    <m/>
    <n v="0"/>
    <s v="Ingen avgiftsbehandling"/>
    <m/>
    <n v="200"/>
    <s v="NOK"/>
    <n v="200"/>
    <m/>
    <s v="-246207.21"/>
  </r>
  <r>
    <n v="1211"/>
    <n v="2025"/>
    <s v="Emil"/>
    <d v="2025-06-17T00:00:00"/>
    <m/>
    <x v="78"/>
    <x v="78"/>
    <m/>
    <m/>
    <n v="20494"/>
    <s v="Emil VIdal Torgersen"/>
    <m/>
    <m/>
    <x v="0"/>
    <x v="0"/>
    <m/>
    <m/>
    <m/>
    <m/>
    <n v="0"/>
    <s v="Ingen avgiftsbehandling"/>
    <s v="Emil"/>
    <n v="100"/>
    <s v="NOK"/>
    <n v="100"/>
    <m/>
    <s v="-246107.21"/>
  </r>
  <r>
    <n v="1218"/>
    <n v="2025"/>
    <n v="1955"/>
    <d v="2025-06-17T00:00:00"/>
    <m/>
    <x v="78"/>
    <x v="78"/>
    <m/>
    <m/>
    <n v="20483"/>
    <s v="Nets Branch Norway NUF"/>
    <m/>
    <m/>
    <x v="0"/>
    <x v="0"/>
    <m/>
    <m/>
    <m/>
    <m/>
    <n v="0"/>
    <s v="Ingen avgiftsbehandling"/>
    <n v="1955"/>
    <n v="983.3"/>
    <s v="NOK"/>
    <n v="983.3"/>
    <m/>
    <s v="-245123.91"/>
  </r>
  <r>
    <n v="500789"/>
    <n v="2025"/>
    <s v="Direkte betaling med ekstern ID TR476980447 er gjennomført og bokført."/>
    <d v="2025-06-18T00:00:00"/>
    <m/>
    <x v="78"/>
    <x v="78"/>
    <m/>
    <m/>
    <n v="20029"/>
    <s v="Viken Fiber AS"/>
    <m/>
    <m/>
    <x v="4"/>
    <x v="4"/>
    <m/>
    <m/>
    <m/>
    <m/>
    <n v="0"/>
    <s v="Ingen avgiftsbehandling"/>
    <s v="Betaling: HS. Fakturanr. 24572893."/>
    <n v="1119"/>
    <s v="NOK"/>
    <n v="1119"/>
    <n v="24572893"/>
    <s v="-244004.91"/>
  </r>
  <r>
    <n v="500790"/>
    <n v="2025"/>
    <s v="Direkte betaling med ekstern ID TR479590923 er gjennomført og bokført."/>
    <d v="2025-06-18T00:00:00"/>
    <m/>
    <x v="78"/>
    <x v="78"/>
    <m/>
    <m/>
    <n v="20239"/>
    <s v="Jonathan Duesund"/>
    <m/>
    <m/>
    <x v="1"/>
    <x v="1"/>
    <m/>
    <m/>
    <m/>
    <m/>
    <n v="0"/>
    <s v="Ingen avgiftsbehandling"/>
    <s v="Betaling: Fotball: Klubbdommerregning fra Jonathan. Fakturanr. QOC3KEPOONV82X."/>
    <n v="200"/>
    <s v="NOK"/>
    <n v="200"/>
    <s v="QOC3KEPOONV82X"/>
    <s v="-243804.91"/>
  </r>
  <r>
    <n v="1066"/>
    <n v="2025"/>
    <s v="Hockey 2013: Din bestilling hos Pizzabakeren Vøyenenga - 14069870"/>
    <d v="2025-06-18T00:00:00"/>
    <d v="2025-06-23T00:00:00"/>
    <x v="78"/>
    <x v="78"/>
    <m/>
    <m/>
    <n v="20496"/>
    <s v="Cecilie Paulsen Lund"/>
    <m/>
    <m/>
    <x v="5"/>
    <x v="5"/>
    <m/>
    <m/>
    <m/>
    <m/>
    <n v="0"/>
    <s v="Ingen avgiftsbehandling"/>
    <s v="Hockey 2013: Din bestilling hos Pizzabakeren Vøyenenga - 14069870"/>
    <n v="-2093"/>
    <s v="NOK"/>
    <n v="-2093"/>
    <m/>
    <s v="-245897.91"/>
  </r>
  <r>
    <n v="1051"/>
    <n v="2025"/>
    <s v="Faktura nummer 1097 fra JAVID ZAFARI"/>
    <d v="2025-06-19T00:00:00"/>
    <d v="2025-06-24T00:00:00"/>
    <x v="78"/>
    <x v="78"/>
    <m/>
    <m/>
    <n v="20076"/>
    <s v="JAVID ZAFARI"/>
    <m/>
    <m/>
    <x v="8"/>
    <x v="8"/>
    <m/>
    <m/>
    <m/>
    <m/>
    <n v="0"/>
    <s v="Ingen avgiftsbehandling"/>
    <s v="Faktura nummer 1097 fra JAVID ZAFARI"/>
    <n v="-17472"/>
    <s v="NOK"/>
    <n v="-17472"/>
    <n v="1097"/>
    <s v="-263369.91"/>
  </r>
  <r>
    <n v="500791"/>
    <n v="2025"/>
    <s v="Direkte betaling med ekstern ID TR479362100 er gjennomført og bokført."/>
    <d v="2025-06-19T00:00:00"/>
    <m/>
    <x v="78"/>
    <x v="78"/>
    <m/>
    <m/>
    <n v="20112"/>
    <s v="Mykid AS"/>
    <m/>
    <m/>
    <x v="0"/>
    <x v="0"/>
    <m/>
    <m/>
    <m/>
    <m/>
    <n v="0"/>
    <s v="Ingen avgiftsbehandling"/>
    <s v="Betaling: Faktura nummer 51518 fra Mykid AS BEDT OM KREDITNOTA. Fakturanr. 51518."/>
    <n v="12321.75"/>
    <s v="NOK"/>
    <n v="12321.75"/>
    <n v="51518"/>
    <s v="-251048.16"/>
  </r>
  <r>
    <n v="1067"/>
    <n v="2025"/>
    <s v="G2017: Klubbdommerregning fra David"/>
    <d v="2025-06-19T00:00:00"/>
    <d v="2025-06-26T00:00:00"/>
    <x v="78"/>
    <x v="78"/>
    <m/>
    <m/>
    <n v="20446"/>
    <s v="David Jonassen"/>
    <m/>
    <m/>
    <x v="1"/>
    <x v="1"/>
    <m/>
    <m/>
    <m/>
    <m/>
    <n v="0"/>
    <s v="Ingen avgiftsbehandling"/>
    <s v="G2017: Klubbdommerregning fra David"/>
    <n v="-150"/>
    <s v="NOK"/>
    <n v="-150"/>
    <s v="OWML5161KN18K4"/>
    <s v="-251198.16"/>
  </r>
  <r>
    <n v="1068"/>
    <n v="2025"/>
    <s v="Fotball : Klubbdommerregning fra Julie"/>
    <d v="2025-06-19T00:00:00"/>
    <d v="2025-06-26T00:00:00"/>
    <x v="78"/>
    <x v="78"/>
    <m/>
    <m/>
    <n v="20030"/>
    <s v="Julie Wee"/>
    <m/>
    <m/>
    <x v="1"/>
    <x v="1"/>
    <m/>
    <m/>
    <m/>
    <m/>
    <n v="0"/>
    <s v="Ingen avgiftsbehandling"/>
    <s v="Fotball : Klubbdommerregning fra Julie"/>
    <n v="-300"/>
    <s v="NOK"/>
    <n v="-300"/>
    <s v="FUZWOZU3PPCHEY"/>
    <s v="-251498.16"/>
  </r>
  <r>
    <n v="1069"/>
    <n v="2025"/>
    <s v="G2018"/>
    <d v="2025-06-19T00:00:00"/>
    <d v="2025-06-23T00:00:00"/>
    <x v="78"/>
    <x v="78"/>
    <m/>
    <m/>
    <n v="20041"/>
    <s v="Thea Hasle"/>
    <m/>
    <m/>
    <x v="1"/>
    <x v="1"/>
    <m/>
    <m/>
    <m/>
    <m/>
    <n v="0"/>
    <s v="Ingen avgiftsbehandling"/>
    <s v="G2018"/>
    <n v="-2164.5"/>
    <s v="NOK"/>
    <n v="-2164.5"/>
    <m/>
    <s v="-253662.66"/>
  </r>
  <r>
    <n v="1070"/>
    <n v="2025"/>
    <s v="J2015: Utlegg sommeravslutning J2015"/>
    <d v="2025-06-19T00:00:00"/>
    <d v="2025-06-23T00:00:00"/>
    <x v="78"/>
    <x v="78"/>
    <m/>
    <m/>
    <n v="20255"/>
    <s v="Marit Søderberg"/>
    <m/>
    <m/>
    <x v="1"/>
    <x v="1"/>
    <m/>
    <m/>
    <m/>
    <m/>
    <n v="0"/>
    <s v="Ingen avgiftsbehandling"/>
    <s v="J2015: Utlegg sommeravslutning J2015"/>
    <n v="-687.5"/>
    <s v="NOK"/>
    <n v="-687.5"/>
    <s v="Utlegg J2015"/>
    <s v="-254350.16"/>
  </r>
  <r>
    <n v="1071"/>
    <n v="2025"/>
    <s v="Faktura nummer 6454 fra AS Bærum Ishall"/>
    <d v="2025-06-19T00:00:00"/>
    <d v="2025-06-29T00:00:00"/>
    <x v="78"/>
    <x v="78"/>
    <m/>
    <m/>
    <n v="20353"/>
    <s v="AS Bærum Ishall"/>
    <m/>
    <m/>
    <x v="5"/>
    <x v="5"/>
    <m/>
    <m/>
    <m/>
    <m/>
    <n v="0"/>
    <s v="Ingen avgiftsbehandling"/>
    <s v="Faktura nummer 6454 fra AS Bærum Ishall"/>
    <n v="-2000"/>
    <s v="NOK"/>
    <n v="-2000"/>
    <n v="6454"/>
    <s v="-256350.16"/>
  </r>
  <r>
    <n v="1197"/>
    <n v="2025"/>
    <m/>
    <d v="2025-06-19T00:00:00"/>
    <m/>
    <x v="78"/>
    <x v="78"/>
    <m/>
    <m/>
    <n v="20456"/>
    <s v="Winston Devlin"/>
    <m/>
    <m/>
    <x v="0"/>
    <x v="0"/>
    <m/>
    <m/>
    <m/>
    <m/>
    <n v="0"/>
    <s v="Ingen avgiftsbehandling"/>
    <m/>
    <n v="150"/>
    <s v="NOK"/>
    <n v="150"/>
    <m/>
    <s v="-256200.16"/>
  </r>
  <r>
    <n v="500792"/>
    <n v="2025"/>
    <s v="Direkte betaling med ekstern ID TR479590919 er gjennomført og bokført."/>
    <d v="2025-06-20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438 fra AS Bærum Ishall. Fakturanr. 6438."/>
    <n v="37700"/>
    <s v="NOK"/>
    <n v="37700"/>
    <n v="6438"/>
    <s v="-218500.16"/>
  </r>
  <r>
    <n v="500793"/>
    <n v="2025"/>
    <s v="Direkte betaling med ekstern ID TR476980448 er gjennomført og bokført."/>
    <d v="2025-06-20T00:00:00"/>
    <m/>
    <x v="78"/>
    <x v="78"/>
    <m/>
    <m/>
    <n v="20012"/>
    <s v="DNB Livsforsikring AS"/>
    <m/>
    <m/>
    <x v="0"/>
    <x v="0"/>
    <m/>
    <m/>
    <m/>
    <m/>
    <n v="0"/>
    <s v="Ingen avgiftsbehandling"/>
    <s v="Betaling: Faktura nummer F0004274533 fra DNB Livsforsikring AS. Fakturanr. F0004274533."/>
    <n v="12442.91"/>
    <s v="NOK"/>
    <n v="12442.91"/>
    <s v="F0004274533"/>
    <s v="-206057.25"/>
  </r>
  <r>
    <n v="1202"/>
    <n v="2025"/>
    <s v="Marit Søderberg"/>
    <d v="2025-06-20T00:00:00"/>
    <m/>
    <x v="78"/>
    <x v="78"/>
    <m/>
    <m/>
    <n v="20255"/>
    <s v="Marit Søderberg"/>
    <m/>
    <m/>
    <x v="0"/>
    <x v="0"/>
    <m/>
    <m/>
    <m/>
    <m/>
    <n v="0"/>
    <s v="Ingen avgiftsbehandling"/>
    <s v="Marit Søderberg"/>
    <n v="687.5"/>
    <s v="NOK"/>
    <n v="687.5"/>
    <m/>
    <s v="-205369.75"/>
  </r>
  <r>
    <n v="1203"/>
    <n v="2025"/>
    <m/>
    <d v="2025-06-20T00:00:00"/>
    <m/>
    <x v="78"/>
    <x v="78"/>
    <m/>
    <m/>
    <n v="20041"/>
    <s v="Thea Hasle"/>
    <m/>
    <m/>
    <x v="0"/>
    <x v="0"/>
    <m/>
    <m/>
    <m/>
    <m/>
    <n v="0"/>
    <s v="Ingen avgiftsbehandling"/>
    <m/>
    <n v="2164.5"/>
    <s v="NOK"/>
    <n v="2164.5"/>
    <m/>
    <s v="-203205.25"/>
  </r>
  <r>
    <n v="1217"/>
    <n v="2025"/>
    <n v="1995"/>
    <d v="2025-06-20T00:00:00"/>
    <m/>
    <x v="78"/>
    <x v="78"/>
    <m/>
    <m/>
    <n v="20496"/>
    <s v="Cecilie Paulsen Lund"/>
    <m/>
    <m/>
    <x v="0"/>
    <x v="0"/>
    <m/>
    <m/>
    <m/>
    <m/>
    <n v="0"/>
    <s v="Ingen avgiftsbehandling"/>
    <n v="1995"/>
    <n v="2093"/>
    <s v="NOK"/>
    <n v="2093"/>
    <m/>
    <s v="-201112.25"/>
  </r>
  <r>
    <n v="1247"/>
    <n v="2025"/>
    <n v="1963"/>
    <d v="2025-06-20T00:00:00"/>
    <m/>
    <x v="78"/>
    <x v="78"/>
    <m/>
    <m/>
    <n v="20446"/>
    <s v="David Jonassen"/>
    <m/>
    <m/>
    <x v="0"/>
    <x v="0"/>
    <m/>
    <m/>
    <m/>
    <m/>
    <n v="0"/>
    <s v="Ingen avgiftsbehandling"/>
    <n v="1963"/>
    <n v="150"/>
    <s v="NOK"/>
    <n v="150"/>
    <m/>
    <s v="-200962.25"/>
  </r>
  <r>
    <n v="1090"/>
    <n v="2025"/>
    <s v="Hockey 2013: Klubbdommerregning fra Liam"/>
    <d v="2025-06-21T00:00:00"/>
    <d v="2025-06-28T00:00:00"/>
    <x v="78"/>
    <x v="78"/>
    <m/>
    <m/>
    <n v="20227"/>
    <s v="Liam Elserud"/>
    <m/>
    <m/>
    <x v="5"/>
    <x v="5"/>
    <m/>
    <m/>
    <m/>
    <m/>
    <n v="0"/>
    <s v="Ingen avgiftsbehandling"/>
    <s v="Hockey 2013: Klubbdommerregning fra Liam"/>
    <n v="-345"/>
    <s v="NOK"/>
    <n v="-345"/>
    <s v="32T988LVY4FYWI"/>
    <s v="-201307.25"/>
  </r>
  <r>
    <n v="1257"/>
    <n v="2025"/>
    <s v="Oscar 23.6.pdf"/>
    <d v="2025-06-21T00:00:00"/>
    <d v="2025-06-28T00:00:00"/>
    <x v="78"/>
    <x v="78"/>
    <m/>
    <m/>
    <n v="20285"/>
    <s v="Oscar Willy Danielsen"/>
    <m/>
    <m/>
    <x v="5"/>
    <x v="5"/>
    <m/>
    <m/>
    <m/>
    <m/>
    <n v="0"/>
    <s v="Ingen avgiftsbehandling"/>
    <s v="Oscar 23.6.pdf"/>
    <n v="-345"/>
    <s v="NOK"/>
    <n v="-345"/>
    <s v="13LG41YGRLAQF5"/>
    <s v="-201652.25"/>
  </r>
  <r>
    <n v="1089"/>
    <n v="2025"/>
    <s v="FOTBALL: Klubbdommerregning fra William Duesund"/>
    <d v="2025-06-22T00:00:00"/>
    <d v="2025-06-27T00:00:00"/>
    <x v="78"/>
    <x v="78"/>
    <m/>
    <m/>
    <n v="20451"/>
    <s v="William Duesund"/>
    <m/>
    <m/>
    <x v="1"/>
    <x v="1"/>
    <m/>
    <m/>
    <m/>
    <m/>
    <n v="0"/>
    <s v="Ingen avgiftsbehandling"/>
    <s v="FOTBALL: Klubbdommerregning fra William Duesund"/>
    <n v="-300"/>
    <s v="NOK"/>
    <n v="-300"/>
    <s v="H4D3WVLJPWDRXC"/>
    <s v="-201952.25"/>
  </r>
  <r>
    <n v="1085"/>
    <n v="2025"/>
    <s v="Faktura nummer 17887991 fra Byggmakker Handel AS"/>
    <d v="2025-06-22T00:00:00"/>
    <d v="2025-07-07T00:00:00"/>
    <x v="78"/>
    <x v="78"/>
    <m/>
    <m/>
    <n v="20495"/>
    <s v="Byggmakker Handel AS"/>
    <m/>
    <m/>
    <x v="1"/>
    <x v="1"/>
    <m/>
    <m/>
    <m/>
    <m/>
    <n v="0"/>
    <s v="Ingen avgiftsbehandling"/>
    <s v="Faktura nummer 17887991 fra Byggmakker Handel AS"/>
    <n v="-11955.23"/>
    <s v="NOK"/>
    <n v="-11955.23"/>
    <n v="17887991"/>
    <s v="-213907.48"/>
  </r>
  <r>
    <n v="1080"/>
    <n v="2025"/>
    <s v="Fwd: «Utleggsskjema%20J2017»"/>
    <d v="2025-06-23T00:00:00"/>
    <d v="2025-06-23T00:00:00"/>
    <x v="78"/>
    <x v="78"/>
    <m/>
    <m/>
    <n v="20249"/>
    <s v="Lars Joakim Aslaksrud"/>
    <m/>
    <m/>
    <x v="1"/>
    <x v="1"/>
    <m/>
    <m/>
    <m/>
    <m/>
    <n v="0"/>
    <s v="Ingen avgiftsbehandling"/>
    <s v="Fwd: «Utleggsskjema%20J2017»"/>
    <n v="-2700"/>
    <s v="NOK"/>
    <n v="-2700"/>
    <s v="Utlegg J2017"/>
    <s v="-216607.48"/>
  </r>
  <r>
    <n v="500794"/>
    <n v="2025"/>
    <s v="Direkte betaling med ekstern ID TR476980458 er gjennomført og bokført."/>
    <d v="2025-06-23T00:00:00"/>
    <m/>
    <x v="78"/>
    <x v="78"/>
    <m/>
    <m/>
    <n v="20094"/>
    <s v="Bærum Kommune"/>
    <m/>
    <m/>
    <x v="5"/>
    <x v="5"/>
    <m/>
    <m/>
    <m/>
    <m/>
    <n v="0"/>
    <s v="Ingen avgiftsbehandling"/>
    <s v="Betaling: Faktura nummer 70611430 fra Bærum Kommune. Fakturanr. 70611430."/>
    <n v="600"/>
    <s v="NOK"/>
    <n v="600"/>
    <n v="70611430"/>
    <s v="-216007.48"/>
  </r>
  <r>
    <n v="500796"/>
    <n v="2025"/>
    <s v="Direkte betaling med ekstern ID TR481823079 er gjennomført og bokført."/>
    <d v="2025-06-23T00:00:00"/>
    <m/>
    <x v="78"/>
    <x v="78"/>
    <m/>
    <m/>
    <n v="20079"/>
    <s v="Jostein Tofte"/>
    <m/>
    <m/>
    <x v="6"/>
    <x v="6"/>
    <m/>
    <m/>
    <m/>
    <m/>
    <n v="0"/>
    <s v="Ingen avgiftsbehandling"/>
    <s v="Betaling: SKIFwd: Opp Kantebakk 2025. Fakturanr. 2025-1."/>
    <n v="6380"/>
    <s v="NOK"/>
    <n v="6380"/>
    <s v="2025-1"/>
    <s v="-209627.48"/>
  </r>
  <r>
    <n v="1087"/>
    <n v="2025"/>
    <s v="Faktura nummer 127062066 fra Lyreco Norge AS, Retail"/>
    <d v="2025-06-23T00:00:00"/>
    <d v="2025-07-23T00:00:00"/>
    <x v="78"/>
    <x v="78"/>
    <m/>
    <m/>
    <n v="20123"/>
    <s v="Lyreco Norge AS, Retail"/>
    <m/>
    <m/>
    <x v="4"/>
    <x v="4"/>
    <m/>
    <m/>
    <m/>
    <m/>
    <n v="0"/>
    <s v="Ingen avgiftsbehandling"/>
    <s v="Faktura nummer 127062066 fra Lyreco Norge AS, Retail"/>
    <n v="-944"/>
    <s v="NOK"/>
    <n v="-944"/>
    <n v="127062066"/>
    <s v="-210571.48"/>
  </r>
  <r>
    <n v="1196"/>
    <n v="2025"/>
    <m/>
    <d v="2025-06-23T00:00:00"/>
    <m/>
    <x v="78"/>
    <x v="78"/>
    <m/>
    <m/>
    <n v="20249"/>
    <s v="Lars Joakim Aslaksrud"/>
    <m/>
    <m/>
    <x v="0"/>
    <x v="0"/>
    <m/>
    <m/>
    <m/>
    <m/>
    <n v="0"/>
    <s v="Ingen avgiftsbehandling"/>
    <m/>
    <n v="2700"/>
    <s v="NOK"/>
    <n v="2700"/>
    <m/>
    <s v="-207871.48"/>
  </r>
  <r>
    <n v="1217"/>
    <n v="2025"/>
    <n v="1995"/>
    <d v="2025-06-23T00:00:00"/>
    <m/>
    <x v="78"/>
    <x v="78"/>
    <m/>
    <m/>
    <n v="20227"/>
    <s v="Liam Elserud"/>
    <m/>
    <m/>
    <x v="0"/>
    <x v="0"/>
    <m/>
    <m/>
    <m/>
    <m/>
    <n v="0"/>
    <s v="Ingen avgiftsbehandling"/>
    <n v="1995"/>
    <n v="345"/>
    <s v="NOK"/>
    <n v="345"/>
    <m/>
    <s v="-207526.48"/>
  </r>
  <r>
    <n v="1258"/>
    <n v="2025"/>
    <s v="1995.pdf"/>
    <d v="2025-06-23T00:00:00"/>
    <m/>
    <x v="78"/>
    <x v="78"/>
    <m/>
    <m/>
    <n v="20285"/>
    <s v="Oscar Willy Danielsen"/>
    <m/>
    <m/>
    <x v="0"/>
    <x v="0"/>
    <m/>
    <m/>
    <m/>
    <m/>
    <n v="0"/>
    <s v="Ingen avgiftsbehandling"/>
    <s v="1995.pdf"/>
    <n v="345"/>
    <s v="NOK"/>
    <n v="345"/>
    <m/>
    <s v="-207181.48"/>
  </r>
  <r>
    <n v="500797"/>
    <n v="2025"/>
    <s v="Direkte betaling med ekstern ID TR481823078 er gjennomført og bokført."/>
    <d v="2025-06-24T00:00:00"/>
    <m/>
    <x v="78"/>
    <x v="78"/>
    <m/>
    <m/>
    <n v="20076"/>
    <s v="JAVID ZAFARI"/>
    <m/>
    <m/>
    <x v="8"/>
    <x v="8"/>
    <m/>
    <m/>
    <m/>
    <m/>
    <n v="0"/>
    <s v="Ingen avgiftsbehandling"/>
    <s v="Betaling: Faktura nummer 1097 fra JAVID ZAFARI. Fakturanr. 1097."/>
    <n v="17472"/>
    <s v="NOK"/>
    <n v="17472"/>
    <n v="1097"/>
    <s v="-189709.48"/>
  </r>
  <r>
    <n v="1086"/>
    <n v="2025"/>
    <s v="Faktura nummer 11365001796 fra Sport Holding Retail AS - avd Bekkestua"/>
    <d v="2025-06-24T00:00:00"/>
    <d v="2025-07-24T00:00:00"/>
    <x v="78"/>
    <x v="78"/>
    <m/>
    <m/>
    <n v="20059"/>
    <s v="Sport Holding Retail AS - avd Bekkestua"/>
    <m/>
    <m/>
    <x v="8"/>
    <x v="8"/>
    <m/>
    <m/>
    <m/>
    <m/>
    <n v="0"/>
    <s v="Ingen avgiftsbehandling"/>
    <s v="Faktura nummer 11365001796 fra Sport Holding Retail AS - avd Bekkestua"/>
    <n v="-8760"/>
    <s v="NOK"/>
    <n v="-8760"/>
    <n v="11365001796"/>
    <s v="-198469.48"/>
  </r>
  <r>
    <n v="1084"/>
    <n v="2025"/>
    <s v="Faktura nummer 6461 fra AS Bærum Ishall"/>
    <d v="2025-06-24T00:00:00"/>
    <d v="2025-07-04T00:00:00"/>
    <x v="78"/>
    <x v="78"/>
    <m/>
    <m/>
    <n v="20353"/>
    <s v="AS Bærum Ishall"/>
    <m/>
    <m/>
    <x v="5"/>
    <x v="5"/>
    <m/>
    <m/>
    <m/>
    <m/>
    <n v="0"/>
    <s v="Ingen avgiftsbehandling"/>
    <s v="Faktura nummer 6461 fra AS Bærum Ishall"/>
    <n v="-1500"/>
    <s v="NOK"/>
    <n v="-1500"/>
    <n v="6461"/>
    <s v="-199969.48"/>
  </r>
  <r>
    <n v="1091"/>
    <n v="2025"/>
    <s v="FOTBALL"/>
    <d v="2025-06-24T00:00:00"/>
    <d v="2025-06-24T00:00:00"/>
    <x v="78"/>
    <x v="78"/>
    <m/>
    <m/>
    <n v="20201"/>
    <s v="Vegard Storvik"/>
    <m/>
    <m/>
    <x v="1"/>
    <x v="1"/>
    <m/>
    <m/>
    <m/>
    <m/>
    <n v="0"/>
    <s v="Ingen avgiftsbehandling"/>
    <s v="FOTBALL"/>
    <n v="-978.29"/>
    <s v="NOK"/>
    <n v="-978.29"/>
    <m/>
    <s v="-200947.77"/>
  </r>
  <r>
    <n v="1092"/>
    <n v="2025"/>
    <s v="FOTBALL"/>
    <d v="2025-06-24T00:00:00"/>
    <d v="2025-06-24T00:00:00"/>
    <x v="78"/>
    <x v="78"/>
    <m/>
    <m/>
    <n v="20499"/>
    <s v="Odd Erik Simonsen"/>
    <m/>
    <m/>
    <x v="1"/>
    <x v="1"/>
    <m/>
    <m/>
    <m/>
    <m/>
    <n v="0"/>
    <s v="Ingen avgiftsbehandling"/>
    <s v="FOTBALL"/>
    <n v="-650"/>
    <s v="NOK"/>
    <n v="-650"/>
    <m/>
    <s v="-201597.77"/>
  </r>
  <r>
    <n v="1094"/>
    <n v="2025"/>
    <s v="FOTBALL"/>
    <d v="2025-06-24T00:00:00"/>
    <d v="2025-06-24T00:00:00"/>
    <x v="78"/>
    <x v="78"/>
    <m/>
    <m/>
    <n v="20500"/>
    <s v="Chukwudi Ikenna Christopher Dimokpala"/>
    <m/>
    <m/>
    <x v="1"/>
    <x v="1"/>
    <m/>
    <m/>
    <m/>
    <m/>
    <n v="0"/>
    <s v="Ingen avgiftsbehandling"/>
    <s v="FOTBALL"/>
    <n v="-888"/>
    <s v="NOK"/>
    <n v="-888"/>
    <n v="3119401037"/>
    <s v="-202485.77"/>
  </r>
  <r>
    <n v="1215"/>
    <n v="2025"/>
    <n v="1999"/>
    <d v="2025-06-24T00:00:00"/>
    <m/>
    <x v="78"/>
    <x v="78"/>
    <m/>
    <m/>
    <n v="20060"/>
    <s v="NFF Oslo"/>
    <m/>
    <m/>
    <x v="0"/>
    <x v="0"/>
    <m/>
    <m/>
    <m/>
    <m/>
    <n v="0"/>
    <s v="Ingen avgiftsbehandling"/>
    <n v="1999"/>
    <n v="500"/>
    <s v="NOK"/>
    <n v="500"/>
    <m/>
    <s v="-201985.77"/>
  </r>
  <r>
    <n v="1079"/>
    <n v="2025"/>
    <s v=": Utlegg sommeravslutning G2015"/>
    <d v="2025-06-25T00:00:00"/>
    <d v="2025-06-26T00:00:00"/>
    <x v="78"/>
    <x v="78"/>
    <m/>
    <m/>
    <n v="20497"/>
    <s v="Tom Eduardo Svartvadet"/>
    <m/>
    <m/>
    <x v="1"/>
    <x v="1"/>
    <m/>
    <m/>
    <m/>
    <m/>
    <n v="0"/>
    <s v="Ingen avgiftsbehandling"/>
    <s v=": Utlegg sommeravslutning G2015"/>
    <n v="-1050.8599999999999"/>
    <s v="NOK"/>
    <n v="-1050.8599999999999"/>
    <s v="Utlegg avsl G2015"/>
    <s v="-203036.63"/>
  </r>
  <r>
    <n v="500798"/>
    <n v="2025"/>
    <s v="Direkte betaling med ekstern ID TR474749773 er gjennomført og bokført."/>
    <d v="2025-06-25T00:00:00"/>
    <m/>
    <x v="78"/>
    <x v="78"/>
    <m/>
    <m/>
    <n v="20123"/>
    <s v="Lyreco Norge AS, Retail"/>
    <m/>
    <m/>
    <x v="6"/>
    <x v="6"/>
    <m/>
    <m/>
    <m/>
    <m/>
    <n v="0"/>
    <s v="Ingen avgiftsbehandling"/>
    <s v="Betaling: Faktura nummer 126879107 fra Lyreco Norge AS, Retail. Fakturanr. 126879107."/>
    <n v="712.41"/>
    <s v="NOK"/>
    <n v="712.41"/>
    <n v="126879107"/>
    <s v="-202324.22"/>
  </r>
  <r>
    <n v="500799"/>
    <n v="2025"/>
    <s v="Direkte betaling med ekstern ID TR474749774 er gjennomført og bokført."/>
    <d v="2025-06-25T00:00:00"/>
    <m/>
    <x v="78"/>
    <x v="78"/>
    <m/>
    <m/>
    <n v="20123"/>
    <s v="Lyreco Norge AS, Retail"/>
    <m/>
    <m/>
    <x v="6"/>
    <x v="6"/>
    <m/>
    <m/>
    <m/>
    <m/>
    <n v="0"/>
    <s v="Ingen avgiftsbehandling"/>
    <s v="Betaling: Faktura nummer 126877200 fra Lyreco Norge AS, Retail. Fakturanr. 126877200."/>
    <n v="250"/>
    <s v="NOK"/>
    <n v="250"/>
    <n v="126877200"/>
    <s v="-202074.22"/>
  </r>
  <r>
    <n v="500800"/>
    <n v="2025"/>
    <s v="Direkte betaling med ekstern ID TR476980449 er gjennomført og bokført."/>
    <d v="2025-06-25T00:00:00"/>
    <m/>
    <x v="78"/>
    <x v="78"/>
    <m/>
    <m/>
    <n v="20011"/>
    <s v="Telenor Norge AS"/>
    <m/>
    <m/>
    <x v="4"/>
    <x v="4"/>
    <m/>
    <m/>
    <m/>
    <m/>
    <n v="0"/>
    <s v="Ingen avgiftsbehandling"/>
    <s v="Betaling: Faktura nummer 5510006664130 fra Telenor Norge AS. Fakturanr. 5510006664130."/>
    <n v="195"/>
    <s v="NOK"/>
    <n v="195"/>
    <n v="5510006664130"/>
    <s v="-201879.22"/>
  </r>
  <r>
    <n v="500801"/>
    <n v="2025"/>
    <s v="Direkte betaling med ekstern ID TR479750694 er gjennomført og bokført."/>
    <d v="2025-06-25T00:00:00"/>
    <m/>
    <x v="78"/>
    <x v="78"/>
    <m/>
    <m/>
    <n v="20238"/>
    <s v="Nihf Region Viken Vest"/>
    <m/>
    <m/>
    <x v="5"/>
    <x v="5"/>
    <m/>
    <m/>
    <m/>
    <m/>
    <n v="0"/>
    <s v="Ingen avgiftsbehandling"/>
    <s v="Betaling: HOCKEY, Faktura nummer 785 fra NIHF Region Viken Vest. Fakturanr. 785."/>
    <n v="500"/>
    <s v="NOK"/>
    <n v="500"/>
    <n v="785"/>
    <s v="-201379.22"/>
  </r>
  <r>
    <n v="500802"/>
    <n v="2025"/>
    <s v="Direkte betaling med ekstern ID TR479750695 er gjennomført og bokført."/>
    <d v="2025-06-25T00:00:00"/>
    <m/>
    <x v="78"/>
    <x v="78"/>
    <m/>
    <m/>
    <n v="20238"/>
    <s v="Nihf Region Viken Vest"/>
    <m/>
    <m/>
    <x v="5"/>
    <x v="5"/>
    <m/>
    <m/>
    <m/>
    <m/>
    <n v="0"/>
    <s v="Ingen avgiftsbehandling"/>
    <s v="Betaling: HOCKEY: Faktura nummer 790 fra NIHF Region Viken Vest. Fakturanr. 790."/>
    <n v="29000"/>
    <s v="NOK"/>
    <n v="29000"/>
    <n v="790"/>
    <s v="-172379.22"/>
  </r>
  <r>
    <n v="500803"/>
    <n v="2025"/>
    <s v="Direkte betaling med ekstern ID TR479590924 er gjennomført og bokført."/>
    <d v="2025-06-25T00:00:00"/>
    <m/>
    <x v="78"/>
    <x v="78"/>
    <m/>
    <m/>
    <n v="20487"/>
    <s v="Advokatfirmaet Hjort AS"/>
    <m/>
    <m/>
    <x v="1"/>
    <x v="1"/>
    <m/>
    <m/>
    <m/>
    <m/>
    <n v="0"/>
    <s v="Ingen avgiftsbehandling"/>
    <s v="Betaling: FOTBALL: Faktura 545273. Fakturanr. 545273."/>
    <n v="25000"/>
    <s v="NOK"/>
    <n v="25000"/>
    <n v="545273"/>
    <s v="-147379.22"/>
  </r>
  <r>
    <n v="1081"/>
    <n v="2025"/>
    <s v="FOTBALL: Klubbdommerregning fra Winston Devlin"/>
    <d v="2025-06-25T00:00:00"/>
    <d v="2025-07-02T00:00:00"/>
    <x v="78"/>
    <x v="78"/>
    <m/>
    <m/>
    <n v="20456"/>
    <s v="Winston Devlin"/>
    <m/>
    <m/>
    <x v="1"/>
    <x v="1"/>
    <m/>
    <m/>
    <m/>
    <m/>
    <n v="0"/>
    <s v="Ingen avgiftsbehandling"/>
    <s v="FOTBALL: Klubbdommerregning fra Winston Devlin"/>
    <n v="-200"/>
    <s v="NOK"/>
    <n v="-200"/>
    <s v="4XYK833SMOMRRX"/>
    <s v="-147579.22"/>
  </r>
  <r>
    <n v="1204"/>
    <n v="2025"/>
    <m/>
    <d v="2025-06-25T00:00:00"/>
    <m/>
    <x v="78"/>
    <x v="78"/>
    <m/>
    <m/>
    <n v="20489"/>
    <s v="Sportsforeningen Grei"/>
    <m/>
    <m/>
    <x v="0"/>
    <x v="0"/>
    <m/>
    <m/>
    <m/>
    <m/>
    <n v="0"/>
    <s v="Ingen avgiftsbehandling"/>
    <m/>
    <n v="1600"/>
    <s v="NOK"/>
    <n v="1600"/>
    <m/>
    <s v="-145979.22"/>
  </r>
  <r>
    <n v="1205"/>
    <n v="2025"/>
    <m/>
    <d v="2025-06-25T00:00:00"/>
    <m/>
    <x v="78"/>
    <x v="78"/>
    <m/>
    <m/>
    <n v="20497"/>
    <s v="Tom Eduardo Svartvadet"/>
    <m/>
    <m/>
    <x v="0"/>
    <x v="0"/>
    <m/>
    <m/>
    <m/>
    <m/>
    <n v="0"/>
    <s v="Ingen avgiftsbehandling"/>
    <m/>
    <n v="1050.8599999999999"/>
    <s v="NOK"/>
    <n v="1050.8599999999999"/>
    <m/>
    <s v="-144928.36"/>
  </r>
  <r>
    <n v="1082"/>
    <n v="2025"/>
    <s v="FOTBALL: Faktura 86 fra SAGFOSSEN ENTREPRENØR"/>
    <d v="2025-06-26T00:00:00"/>
    <d v="2025-07-06T00:00:00"/>
    <x v="78"/>
    <x v="78"/>
    <m/>
    <m/>
    <n v="20498"/>
    <s v="Sagfossen Entreprenør"/>
    <m/>
    <m/>
    <x v="1"/>
    <x v="1"/>
    <m/>
    <m/>
    <m/>
    <m/>
    <n v="0"/>
    <s v="Ingen avgiftsbehandling"/>
    <s v="FOTBALL: Faktura 86 fra SAGFOSSEN ENTREPRENØR"/>
    <n v="-22000"/>
    <s v="NOK"/>
    <n v="-22000"/>
    <n v="86"/>
    <s v="-166928.36"/>
  </r>
  <r>
    <n v="500804"/>
    <n v="2025"/>
    <s v="Direkte betaling med ekstern ID TR474749771 er gjennomført og bokført."/>
    <d v="2025-06-27T00:00:00"/>
    <m/>
    <x v="78"/>
    <x v="78"/>
    <m/>
    <m/>
    <n v="20059"/>
    <s v="Sport Holding Retail AS - avd Bekkestua"/>
    <m/>
    <m/>
    <x v="1"/>
    <x v="1"/>
    <m/>
    <m/>
    <m/>
    <m/>
    <n v="0"/>
    <s v="Ingen avgiftsbehandling"/>
    <s v="Betaling: Faktura nummer 11365001781 fra Sport Holding Retail AS - avd Bekkestua. Fakturanr. 11365001781."/>
    <n v="2653"/>
    <s v="NOK"/>
    <n v="2653"/>
    <n v="11365001781"/>
    <s v="-164275.36"/>
  </r>
  <r>
    <n v="500805"/>
    <n v="2025"/>
    <s v="Direkte betaling med ekstern ID TR479362097 er gjennomført og bokført."/>
    <d v="2025-06-27T00:00:00"/>
    <m/>
    <x v="78"/>
    <x v="78"/>
    <m/>
    <m/>
    <n v="20011"/>
    <s v="Telenor Norge AS"/>
    <m/>
    <m/>
    <x v="2"/>
    <x v="2"/>
    <m/>
    <m/>
    <m/>
    <m/>
    <n v="0"/>
    <s v="Ingen avgiftsbehandling"/>
    <s v="Betaling: Faktura nummer 1056287672 fra Telenor Norge AS. Fakturanr. 1056287672."/>
    <n v="4975"/>
    <s v="NOK"/>
    <n v="4975"/>
    <n v="1056287672"/>
    <s v="-159300.36"/>
  </r>
  <r>
    <n v="500806"/>
    <n v="2025"/>
    <s v="Direkte betaling med ekstern ID TR483441529 er gjennomført og bokført."/>
    <d v="2025-06-27T00:00:00"/>
    <m/>
    <x v="78"/>
    <x v="78"/>
    <m/>
    <m/>
    <n v="20201"/>
    <s v="Vegard Storvik"/>
    <m/>
    <m/>
    <x v="1"/>
    <x v="1"/>
    <m/>
    <m/>
    <m/>
    <m/>
    <n v="0"/>
    <s v="Ingen avgiftsbehandling"/>
    <s v="Betaling: FOTBALL"/>
    <n v="978.29"/>
    <s v="NOK"/>
    <n v="978.29"/>
    <m/>
    <s v="-158322.07"/>
  </r>
  <r>
    <n v="500807"/>
    <n v="2025"/>
    <s v="Direkte betaling med ekstern ID TR483441530 er gjennomført og bokført."/>
    <d v="2025-06-27T00:00:00"/>
    <m/>
    <x v="78"/>
    <x v="78"/>
    <m/>
    <m/>
    <n v="20499"/>
    <s v="Odd Erik Simonsen"/>
    <m/>
    <m/>
    <x v="1"/>
    <x v="1"/>
    <m/>
    <m/>
    <m/>
    <m/>
    <n v="0"/>
    <s v="Ingen avgiftsbehandling"/>
    <s v="Betaling: FOTBALL"/>
    <n v="650"/>
    <s v="NOK"/>
    <n v="650"/>
    <m/>
    <s v="-157672.07"/>
  </r>
  <r>
    <n v="500808"/>
    <n v="2025"/>
    <s v="Direkte betaling med ekstern ID TR483441532 er gjennomført og bokført."/>
    <d v="2025-06-27T00:00:00"/>
    <m/>
    <x v="78"/>
    <x v="78"/>
    <m/>
    <m/>
    <n v="20130"/>
    <s v="Morten Taraldsvik Olafsen"/>
    <m/>
    <m/>
    <x v="1"/>
    <x v="1"/>
    <m/>
    <m/>
    <m/>
    <m/>
    <n v="0"/>
    <s v="Ingen avgiftsbehandling"/>
    <s v="Betaling: FOTBALL. Fakturanr. 03120981021."/>
    <n v="297"/>
    <s v="NOK"/>
    <n v="297"/>
    <n v="3120981021"/>
    <s v="-157375.07"/>
  </r>
  <r>
    <n v="500809"/>
    <n v="2025"/>
    <s v="Direkte betaling med ekstern ID TR483441531 er gjennomført og bokført."/>
    <d v="2025-06-27T00:00:00"/>
    <m/>
    <x v="78"/>
    <x v="78"/>
    <m/>
    <m/>
    <n v="20500"/>
    <s v="Chukwudi Ikenna Christopher Dimokpala"/>
    <m/>
    <m/>
    <x v="1"/>
    <x v="1"/>
    <m/>
    <m/>
    <m/>
    <m/>
    <n v="0"/>
    <s v="Ingen avgiftsbehandling"/>
    <s v="Betaling: FOTBALL. Fakturanr. 03119401037."/>
    <n v="888"/>
    <s v="NOK"/>
    <n v="888"/>
    <n v="3119401037"/>
    <s v="-156487.07"/>
  </r>
  <r>
    <n v="500810"/>
    <n v="2025"/>
    <s v="Direkte betaling med ekstern ID TR483418556 er gjennomført og bokført."/>
    <d v="2025-06-27T00:00:00"/>
    <m/>
    <x v="78"/>
    <x v="78"/>
    <m/>
    <m/>
    <n v="20372"/>
    <s v="Sigbjørn Nerhus"/>
    <m/>
    <m/>
    <x v="5"/>
    <x v="5"/>
    <m/>
    <m/>
    <m/>
    <m/>
    <n v="0"/>
    <s v="Ingen avgiftsbehandling"/>
    <s v="Betaling: HOCKEY: Svar: Dommerregning utestående Jutul i Bærum. Fakturanr. 673d1e4a5f2803aba00a0567."/>
    <n v="1553"/>
    <s v="NOK"/>
    <n v="1553"/>
    <s v="673d1e4a5f2803aba00a0567"/>
    <s v="-154934.07"/>
  </r>
  <r>
    <n v="500811"/>
    <n v="2025"/>
    <s v="Direkte betaling med ekstern ID TR483418558 er gjennomført og bokført."/>
    <d v="2025-06-27T00:00:00"/>
    <m/>
    <x v="78"/>
    <x v="78"/>
    <m/>
    <m/>
    <n v="20030"/>
    <s v="Julie Wee"/>
    <m/>
    <m/>
    <x v="1"/>
    <x v="1"/>
    <m/>
    <m/>
    <m/>
    <m/>
    <n v="0"/>
    <s v="Ingen avgiftsbehandling"/>
    <s v="Betaling: Fotball : Klubbdommerregning fra Julie. Fakturanr. FUZWOZU3PPCHEY."/>
    <n v="300"/>
    <s v="NOK"/>
    <n v="300"/>
    <s v="FUZWOZU3PPCHEY"/>
    <s v="-154634.07"/>
  </r>
  <r>
    <n v="1097"/>
    <n v="2025"/>
    <s v="Faktura nummer 1171 fra Jar Idrettslag overbet våris"/>
    <d v="2025-06-27T00:00:00"/>
    <d v="2025-07-07T00:00:00"/>
    <x v="78"/>
    <x v="78"/>
    <m/>
    <m/>
    <n v="20169"/>
    <s v="Jar Idrettslag"/>
    <m/>
    <m/>
    <x v="5"/>
    <x v="5"/>
    <m/>
    <m/>
    <m/>
    <m/>
    <n v="0"/>
    <s v="Ingen avgiftsbehandling"/>
    <s v="Faktura nummer 1171 fra Jar Idrettslag overbet våris"/>
    <n v="-2700"/>
    <s v="NOK"/>
    <n v="-2700"/>
    <n v="1171"/>
    <s v="-157334.07"/>
  </r>
  <r>
    <n v="1096"/>
    <n v="2025"/>
    <s v="Faktura nummer 28902 fra Kvalitetstid AS"/>
    <d v="2025-06-27T00:00:00"/>
    <d v="2025-07-07T00:00:00"/>
    <x v="78"/>
    <x v="78"/>
    <m/>
    <m/>
    <n v="20501"/>
    <s v="Kvalitetstid AS"/>
    <m/>
    <m/>
    <x v="8"/>
    <x v="8"/>
    <m/>
    <m/>
    <m/>
    <m/>
    <n v="0"/>
    <s v="Ingen avgiftsbehandling"/>
    <s v="Faktura nummer 28902 fra Kvalitetstid AS"/>
    <n v="-13445"/>
    <s v="NOK"/>
    <n v="-13445"/>
    <n v="28902"/>
    <s v="-170779.07"/>
  </r>
  <r>
    <n v="500812"/>
    <n v="2025"/>
    <s v="Direkte betaling med ekstern ID TR483418557 er gjennomført og bokført."/>
    <d v="2025-06-30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454 fra AS Bærum Ishall. Fakturanr. 6454."/>
    <n v="2000"/>
    <s v="NOK"/>
    <n v="2000"/>
    <n v="6454"/>
    <s v="-168779.07"/>
  </r>
  <r>
    <n v="500813"/>
    <n v="2025"/>
    <s v="Direkte betaling med ekstern ID TR483441533 er gjennomført og bokført."/>
    <d v="2025-06-30T00:00:00"/>
    <m/>
    <x v="78"/>
    <x v="78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H4D3WVLJPWDRXC."/>
    <n v="300"/>
    <s v="NOK"/>
    <n v="300"/>
    <s v="H4D3WVLJPWDRXC"/>
    <s v="-168479.07"/>
  </r>
  <r>
    <n v="1098"/>
    <n v="2025"/>
    <s v="Fwd: Fakture for vaske juni"/>
    <d v="2025-06-30T00:00:00"/>
    <d v="2025-07-07T00:00:00"/>
    <x v="78"/>
    <x v="78"/>
    <m/>
    <m/>
    <n v="20035"/>
    <s v="Steadyreadygo Banaszkiewicz"/>
    <m/>
    <m/>
    <x v="0"/>
    <x v="0"/>
    <m/>
    <m/>
    <m/>
    <m/>
    <n v="0"/>
    <s v="Ingen avgiftsbehandling"/>
    <s v="Fwd: Fakture for vaske juni"/>
    <n v="-12750"/>
    <s v="NOK"/>
    <n v="-12750"/>
    <n v="1174"/>
    <s v="-181229.07"/>
  </r>
  <r>
    <n v="500814"/>
    <n v="2025"/>
    <s v="Direkte betaling med ekstern ID TR483793781 er gjennomført og bokført."/>
    <d v="2025-06-30T00:00:00"/>
    <m/>
    <x v="78"/>
    <x v="78"/>
    <m/>
    <m/>
    <n v="20053"/>
    <s v="Markus Reitevold"/>
    <m/>
    <m/>
    <x v="6"/>
    <x v="6"/>
    <m/>
    <m/>
    <m/>
    <m/>
    <n v="0"/>
    <s v="Ingen avgiftsbehandling"/>
    <s v="Betaling: SKI: utlegg Opp Kantebakk. Fakturanr. Utlegg opp Kantebakk."/>
    <n v="3239"/>
    <s v="NOK"/>
    <n v="3239"/>
    <s v="Utlegg opp Kantebakk"/>
    <s v="-177990.07"/>
  </r>
  <r>
    <n v="1101"/>
    <n v="2025"/>
    <s v="Faktura nummer 103473 fra B&amp;g Regnskap AS"/>
    <d v="2025-06-30T00:00:00"/>
    <d v="2025-07-14T00:00:00"/>
    <x v="78"/>
    <x v="78"/>
    <m/>
    <m/>
    <n v="20001"/>
    <s v="B&amp;g Regnskap AS"/>
    <m/>
    <m/>
    <x v="4"/>
    <x v="4"/>
    <m/>
    <m/>
    <m/>
    <m/>
    <n v="0"/>
    <s v="Ingen avgiftsbehandling"/>
    <s v="Faktura nummer 103473 fra B&amp;g Regnskap AS"/>
    <n v="-9562.5"/>
    <s v="NOK"/>
    <n v="-9562.5"/>
    <n v="103473"/>
    <s v="-187552.57"/>
  </r>
  <r>
    <n v="1107"/>
    <n v="2025"/>
    <s v="Faktura nummer 506 fra Bjerke Dagligvare AS"/>
    <d v="2025-06-30T00:00:00"/>
    <d v="2025-07-16T00:00:00"/>
    <x v="78"/>
    <x v="78"/>
    <m/>
    <m/>
    <n v="20081"/>
    <s v="Bjerke Dagligvare AS"/>
    <m/>
    <m/>
    <x v="6"/>
    <x v="6"/>
    <m/>
    <m/>
    <m/>
    <m/>
    <n v="0"/>
    <s v="Ingen avgiftsbehandling"/>
    <s v="Faktura nummer 506 fra Bjerke Dagligvare AS"/>
    <n v="-3392.53"/>
    <s v="NOK"/>
    <n v="-3392.53"/>
    <n v="506"/>
    <s v="-190945.10"/>
  </r>
  <r>
    <n v="1198"/>
    <n v="2025"/>
    <m/>
    <d v="2025-06-30T00:00:00"/>
    <m/>
    <x v="78"/>
    <x v="78"/>
    <m/>
    <m/>
    <n v="20109"/>
    <s v="Vøyenenga Pizza AS"/>
    <m/>
    <m/>
    <x v="0"/>
    <x v="0"/>
    <m/>
    <m/>
    <m/>
    <m/>
    <n v="0"/>
    <s v="Ingen avgiftsbehandling"/>
    <m/>
    <n v="1927"/>
    <s v="NOK"/>
    <n v="1927"/>
    <m/>
    <s v="-189018.10"/>
  </r>
  <r>
    <n v="1536"/>
    <n v="2025"/>
    <s v="Kreditnota nummer 53431 fra Norsk Hjertestarterregister AS"/>
    <d v="2025-06-30T00:00:00"/>
    <m/>
    <x v="78"/>
    <x v="78"/>
    <m/>
    <m/>
    <n v="20486"/>
    <s v="Norsk Hjertestarterregister AS"/>
    <m/>
    <m/>
    <x v="4"/>
    <x v="4"/>
    <m/>
    <m/>
    <m/>
    <m/>
    <n v="0"/>
    <s v="Ingen avgiftsbehandling"/>
    <s v="Kreditnota nummer 53431 fra Norsk Hjertestarterregister AS"/>
    <n v="2850"/>
    <s v="NOK"/>
    <n v="2850"/>
    <n v="53431"/>
    <s v="-186168.10"/>
  </r>
  <r>
    <n v="2551"/>
    <n v="2025"/>
    <s v="Reversering av bilag 1536-2025. Kreditnota nummer 53431 fra Norsk Hjertestarterregister AS"/>
    <d v="2025-06-30T00:00:00"/>
    <m/>
    <x v="78"/>
    <x v="78"/>
    <m/>
    <m/>
    <n v="20486"/>
    <s v="Norsk Hjertestarterregister AS"/>
    <m/>
    <m/>
    <x v="4"/>
    <x v="4"/>
    <m/>
    <m/>
    <m/>
    <m/>
    <n v="0"/>
    <s v="Ingen avgiftsbehandling"/>
    <s v="Reversering av bilag 1536-2025. Kreditnota nummer 53431 fra Norsk Hjertestarterregister AS"/>
    <n v="-2850"/>
    <s v="NOK"/>
    <n v="-2850"/>
    <n v="53431"/>
    <s v="-189018.10"/>
  </r>
  <r>
    <n v="500815"/>
    <n v="2025"/>
    <s v="Direkte betaling med ekstern ID TR476980470 er gjennomført og bokført."/>
    <d v="2025-07-01T00:00:00"/>
    <m/>
    <x v="78"/>
    <x v="78"/>
    <m/>
    <m/>
    <n v="20198"/>
    <s v="Verisure AS"/>
    <m/>
    <m/>
    <x v="2"/>
    <x v="2"/>
    <m/>
    <m/>
    <m/>
    <m/>
    <n v="0"/>
    <s v="Ingen avgiftsbehandling"/>
    <s v="Betaling: Faktura nummer 31382969 fra Verisure AS. Fakturanr. 31382969."/>
    <n v="885"/>
    <s v="NOK"/>
    <n v="885"/>
    <n v="31382969"/>
    <s v="-188133.10"/>
  </r>
  <r>
    <n v="500816"/>
    <n v="2025"/>
    <s v="Direkte betaling med ekstern ID TR476980459 er gjennomført og bokført."/>
    <d v="2025-07-01T00:00:00"/>
    <m/>
    <x v="78"/>
    <x v="78"/>
    <m/>
    <m/>
    <n v="20009"/>
    <s v="Santander Consumer Bank As"/>
    <m/>
    <m/>
    <x v="5"/>
    <x v="5"/>
    <m/>
    <m/>
    <m/>
    <m/>
    <n v="0"/>
    <s v="Ingen avgiftsbehandling"/>
    <s v="Betaling: Faktura nummer 41466906 fra Santander Consumer Bank As. Fakturanr. 41466906."/>
    <n v="11584.04"/>
    <s v="NOK"/>
    <n v="11584.04"/>
    <n v="41466906"/>
    <s v="-176549.06"/>
  </r>
  <r>
    <n v="500817"/>
    <n v="2025"/>
    <s v="Direkte betaling med ekstern ID TR483418559 er gjennomført og bokført."/>
    <d v="2025-07-01T00:00:00"/>
    <m/>
    <x v="78"/>
    <x v="78"/>
    <m/>
    <m/>
    <n v="20008"/>
    <s v="Bærums Skiklub"/>
    <m/>
    <m/>
    <x v="6"/>
    <x v="6"/>
    <m/>
    <m/>
    <m/>
    <m/>
    <n v="0"/>
    <s v="Ingen avgiftsbehandling"/>
    <s v="Betaling: Faktura nummer 259 fra Bærums Skiklub. Fakturanr. 259."/>
    <n v="8009"/>
    <s v="NOK"/>
    <n v="8009"/>
    <n v="259"/>
    <s v="-168540.06"/>
  </r>
  <r>
    <n v="1102"/>
    <n v="2025"/>
    <s v="G19: Faktura fra Vøyenenga Pizza AS - Fakturanummer: 11101530"/>
    <d v="2025-07-01T00:00:00"/>
    <d v="2025-07-15T00:00:00"/>
    <x v="78"/>
    <x v="78"/>
    <m/>
    <m/>
    <n v="20109"/>
    <s v="Vøyenenga Pizza AS"/>
    <m/>
    <m/>
    <x v="1"/>
    <x v="1"/>
    <m/>
    <m/>
    <m/>
    <m/>
    <n v="0"/>
    <s v="Ingen avgiftsbehandling"/>
    <s v="G19: Faktura fra Vøyenenga Pizza AS - Fakturanummer: 11101530"/>
    <n v="-1641.99"/>
    <s v="NOK"/>
    <n v="-1641.99"/>
    <n v="11101530"/>
    <s v="-170182.05"/>
  </r>
  <r>
    <n v="1105"/>
    <n v="2025"/>
    <s v="FOTBALL: Regning 61136005008621"/>
    <d v="2025-07-01T00:00:00"/>
    <d v="2025-07-16T00:00:00"/>
    <x v="78"/>
    <x v="78"/>
    <m/>
    <m/>
    <n v="20033"/>
    <s v="Norgesgruppen ASA"/>
    <m/>
    <m/>
    <x v="1"/>
    <x v="1"/>
    <m/>
    <m/>
    <m/>
    <m/>
    <n v="0"/>
    <s v="Ingen avgiftsbehandling"/>
    <s v="FOTBALL: Regning 61136005008621"/>
    <n v="-954.7"/>
    <s v="NOK"/>
    <n v="-954.7"/>
    <n v="61136005008621"/>
    <s v="-171136.75"/>
  </r>
  <r>
    <n v="1104"/>
    <n v="2025"/>
    <s v="HOCKEYFwd: Regning 61136010918921"/>
    <d v="2025-07-01T00:00:00"/>
    <d v="2025-07-16T00:00:00"/>
    <x v="78"/>
    <x v="78"/>
    <m/>
    <m/>
    <n v="20033"/>
    <s v="Norgesgruppen ASA"/>
    <m/>
    <m/>
    <x v="5"/>
    <x v="5"/>
    <m/>
    <m/>
    <m/>
    <m/>
    <n v="0"/>
    <s v="Ingen avgiftsbehandling"/>
    <s v="HOCKEYFwd: Regning 61136010918921"/>
    <n v="-4867.49"/>
    <s v="NOK"/>
    <n v="-4867.49"/>
    <n v="61136010918921"/>
    <s v="-176004.24"/>
  </r>
  <r>
    <n v="1106"/>
    <n v="2025"/>
    <s v="KIOSK: Regning 61136010973413"/>
    <d v="2025-07-01T00:00:00"/>
    <d v="2025-07-16T00:00:00"/>
    <x v="78"/>
    <x v="78"/>
    <m/>
    <m/>
    <n v="20033"/>
    <s v="Norgesgruppen ASA"/>
    <m/>
    <m/>
    <x v="1"/>
    <x v="1"/>
    <m/>
    <m/>
    <m/>
    <m/>
    <n v="0"/>
    <s v="Ingen avgiftsbehandling"/>
    <s v="KIOSK: Regning 61136010973413"/>
    <n v="-983.3"/>
    <s v="NOK"/>
    <n v="-983.3"/>
    <n v="61136010973413"/>
    <s v="-176987.54"/>
  </r>
  <r>
    <n v="1103"/>
    <n v="2025"/>
    <s v="AKADEMI: Regning 61136014474921"/>
    <d v="2025-07-01T00:00:00"/>
    <d v="2025-07-16T00:00:00"/>
    <x v="78"/>
    <x v="78"/>
    <m/>
    <m/>
    <n v="20033"/>
    <s v="Norgesgruppen ASA"/>
    <m/>
    <m/>
    <x v="8"/>
    <x v="8"/>
    <m/>
    <m/>
    <m/>
    <m/>
    <n v="0"/>
    <s v="Ingen avgiftsbehandling"/>
    <s v="AKADEMI: Regning 61136014474921"/>
    <n v="-3073.65"/>
    <s v="NOK"/>
    <n v="-3073.65"/>
    <n v="61136014474921"/>
    <s v="-180061.19"/>
  </r>
  <r>
    <n v="1118"/>
    <n v="2025"/>
    <s v="HS: Faktura fra Talkmore"/>
    <d v="2025-07-01T00:00:00"/>
    <d v="2025-07-15T00:00:00"/>
    <x v="78"/>
    <x v="78"/>
    <m/>
    <m/>
    <n v="20004"/>
    <s v="Talkmore AS"/>
    <m/>
    <m/>
    <x v="4"/>
    <x v="4"/>
    <m/>
    <m/>
    <m/>
    <m/>
    <n v="0"/>
    <s v="Ingen avgiftsbehandling"/>
    <s v="HS: Faktura fra Talkmore"/>
    <n v="-579.73"/>
    <s v="NOK"/>
    <n v="-579.73"/>
    <n v="56792187"/>
    <s v="-180640.92"/>
  </r>
  <r>
    <n v="500853"/>
    <n v="2025"/>
    <s v="Direkte betaling med ekstern ID TR482517326 er gjennomført og bokført."/>
    <d v="2025-07-02T00:00:00"/>
    <m/>
    <x v="78"/>
    <x v="78"/>
    <m/>
    <m/>
    <n v="20097"/>
    <s v="Tripletex AS"/>
    <m/>
    <m/>
    <x v="4"/>
    <x v="4"/>
    <m/>
    <m/>
    <m/>
    <m/>
    <n v="0"/>
    <s v="Ingen avgiftsbehandling"/>
    <s v="Betaling: Faktura nummer 2514203 fra Tripletex AS. Fakturanr. 2514203."/>
    <n v="9332.5"/>
    <s v="NOK"/>
    <n v="9332.5"/>
    <n v="2514203"/>
    <s v="-171308.42"/>
  </r>
  <r>
    <n v="500854"/>
    <n v="2025"/>
    <s v="Direkte betaling med ekstern ID TR483441534 er gjennomført og bokført."/>
    <d v="2025-07-02T00:00:00"/>
    <m/>
    <x v="78"/>
    <x v="78"/>
    <m/>
    <m/>
    <n v="20456"/>
    <s v="Winston Devlin"/>
    <m/>
    <m/>
    <x v="1"/>
    <x v="1"/>
    <m/>
    <m/>
    <m/>
    <m/>
    <n v="0"/>
    <s v="Ingen avgiftsbehandling"/>
    <s v="Betaling: FOTBALL: Klubbdommerregning fra Winston Devlin. Fakturanr. 4XYK833SMOMRRX."/>
    <n v="200"/>
    <s v="NOK"/>
    <n v="200"/>
    <s v="4XYK833SMOMRRX"/>
    <s v="-171108.42"/>
  </r>
  <r>
    <n v="1113"/>
    <n v="2025"/>
    <s v="J2016: Utlegg"/>
    <d v="2025-07-02T00:00:00"/>
    <d v="2025-07-02T00:00:00"/>
    <x v="78"/>
    <x v="78"/>
    <m/>
    <m/>
    <n v="20503"/>
    <s v="Sindre Bueng"/>
    <m/>
    <m/>
    <x v="1"/>
    <x v="1"/>
    <m/>
    <m/>
    <m/>
    <m/>
    <n v="0"/>
    <s v="Ingen avgiftsbehandling"/>
    <s v="J2016: Utlegg"/>
    <n v="-349"/>
    <s v="NOK"/>
    <n v="-349"/>
    <m/>
    <s v="-171457.42"/>
  </r>
  <r>
    <n v="1114"/>
    <n v="2025"/>
    <s v="Faktura nummer 31587031 fra Verisure AS"/>
    <d v="2025-07-02T00:00:00"/>
    <d v="2025-08-01T00:00:00"/>
    <x v="78"/>
    <x v="78"/>
    <m/>
    <m/>
    <n v="20198"/>
    <s v="Verisure AS"/>
    <m/>
    <m/>
    <x v="2"/>
    <x v="2"/>
    <m/>
    <m/>
    <m/>
    <m/>
    <n v="0"/>
    <s v="Ingen avgiftsbehandling"/>
    <s v="Faktura nummer 31587031 fra Verisure AS"/>
    <n v="-885"/>
    <s v="NOK"/>
    <n v="-885"/>
    <n v="31587031"/>
    <s v="-172342.42"/>
  </r>
  <r>
    <n v="1218"/>
    <n v="2025"/>
    <n v="1955"/>
    <d v="2025-07-02T00:00:00"/>
    <m/>
    <x v="78"/>
    <x v="78"/>
    <m/>
    <m/>
    <n v="20033"/>
    <s v="Norgesgruppen ASA"/>
    <m/>
    <m/>
    <x v="0"/>
    <x v="0"/>
    <m/>
    <m/>
    <m/>
    <m/>
    <n v="0"/>
    <s v="Ingen avgiftsbehandling"/>
    <n v="1955"/>
    <n v="219.56"/>
    <s v="NOK"/>
    <n v="219.56"/>
    <m/>
    <s v="-172122.86"/>
  </r>
  <r>
    <n v="1115"/>
    <n v="2025"/>
    <s v="Faktura nummer 41780177 fra Santander Consumer Bank As"/>
    <d v="2025-07-03T00:00:00"/>
    <d v="2025-08-01T00:00:00"/>
    <x v="78"/>
    <x v="78"/>
    <m/>
    <m/>
    <n v="20009"/>
    <s v="Santander Consumer Bank As"/>
    <m/>
    <m/>
    <x v="5"/>
    <x v="5"/>
    <m/>
    <m/>
    <m/>
    <m/>
    <n v="0"/>
    <s v="Ingen avgiftsbehandling"/>
    <s v="Faktura nummer 41780177 fra Santander Consumer Bank As"/>
    <n v="-11584.04"/>
    <s v="NOK"/>
    <n v="-11584.04"/>
    <n v="41780177"/>
    <s v="-183706.90"/>
  </r>
  <r>
    <n v="1216"/>
    <n v="2025"/>
    <n v="1997"/>
    <d v="2025-07-03T00:00:00"/>
    <m/>
    <x v="78"/>
    <x v="78"/>
    <m/>
    <m/>
    <n v="20503"/>
    <s v="Sindre Bueng"/>
    <m/>
    <m/>
    <x v="0"/>
    <x v="0"/>
    <m/>
    <m/>
    <m/>
    <m/>
    <n v="0"/>
    <s v="Ingen avgiftsbehandling"/>
    <n v="1997"/>
    <n v="349"/>
    <s v="NOK"/>
    <n v="349"/>
    <m/>
    <s v="-183357.90"/>
  </r>
  <r>
    <n v="500855"/>
    <n v="2025"/>
    <s v="Direkte betaling med ekstern ID TR476980471 er gjennomført og bokført."/>
    <d v="2025-07-04T00:00:00"/>
    <m/>
    <x v="78"/>
    <x v="78"/>
    <m/>
    <m/>
    <n v="20123"/>
    <s v="Lyreco Norge AS, Retail"/>
    <m/>
    <m/>
    <x v="6"/>
    <x v="6"/>
    <m/>
    <m/>
    <m/>
    <m/>
    <n v="0"/>
    <s v="Ingen avgiftsbehandling"/>
    <s v="Betaling: Faktura nummer 126945403 fra Lyreco Norge AS, Retail. Fakturanr. 126945403."/>
    <n v="477"/>
    <s v="NOK"/>
    <n v="477"/>
    <n v="126945403"/>
    <s v="-182880.90"/>
  </r>
  <r>
    <n v="500856"/>
    <n v="2025"/>
    <s v="Direkte betaling med ekstern ID TR483441528 er gjennomført og bokført."/>
    <d v="2025-07-04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461 fra AS Bærum Ishall. Fakturanr. 6461."/>
    <n v="1500"/>
    <s v="NOK"/>
    <n v="1500"/>
    <n v="6461"/>
    <s v="-181380.90"/>
  </r>
  <r>
    <n v="1117"/>
    <n v="2025"/>
    <s v="Faktura nummer 70654560 fra Bærum Kommune"/>
    <d v="2025-07-04T00:00:00"/>
    <d v="2025-07-21T00:00:00"/>
    <x v="78"/>
    <x v="78"/>
    <m/>
    <m/>
    <n v="20094"/>
    <s v="Bærum Kommune"/>
    <m/>
    <m/>
    <x v="0"/>
    <x v="0"/>
    <m/>
    <m/>
    <m/>
    <m/>
    <n v="0"/>
    <s v="Ingen avgiftsbehandling"/>
    <s v="Faktura nummer 70654560 fra Bærum Kommune"/>
    <n v="-1940"/>
    <s v="NOK"/>
    <n v="-1940"/>
    <n v="70654560"/>
    <s v="-183320.90"/>
  </r>
  <r>
    <n v="1215"/>
    <n v="2025"/>
    <n v="1999"/>
    <d v="2025-07-04T00:00:00"/>
    <m/>
    <x v="78"/>
    <x v="78"/>
    <m/>
    <m/>
    <n v="20504"/>
    <s v="Hezar Salih"/>
    <m/>
    <m/>
    <x v="0"/>
    <x v="0"/>
    <m/>
    <m/>
    <m/>
    <m/>
    <n v="0"/>
    <s v="Ingen avgiftsbehandling"/>
    <n v="1999"/>
    <n v="773"/>
    <s v="NOK"/>
    <n v="773"/>
    <m/>
    <s v="-182547.90"/>
  </r>
  <r>
    <n v="1120"/>
    <n v="2025"/>
    <s v="Kreditnota nummer 17975923 fra Byggmakker Handel AS"/>
    <d v="2025-07-06T00:00:00"/>
    <m/>
    <x v="78"/>
    <x v="78"/>
    <m/>
    <m/>
    <n v="20495"/>
    <s v="Byggmakker Handel AS"/>
    <m/>
    <m/>
    <x v="1"/>
    <x v="1"/>
    <m/>
    <m/>
    <m/>
    <m/>
    <n v="0"/>
    <s v="Ingen avgiftsbehandling"/>
    <s v="Kreditnota nummer 17975923 fra Byggmakker Handel AS"/>
    <n v="6368.51"/>
    <s v="NOK"/>
    <n v="6368.51"/>
    <n v="17975923"/>
    <s v="-176179.39"/>
  </r>
  <r>
    <n v="500857"/>
    <n v="2025"/>
    <s v="Direkte betaling med ekstern ID TR483441535 er gjennomført og bokført."/>
    <d v="2025-07-07T00:00:00"/>
    <m/>
    <x v="78"/>
    <x v="78"/>
    <m/>
    <m/>
    <n v="20498"/>
    <s v="Sagfossen Entreprenør"/>
    <m/>
    <m/>
    <x v="1"/>
    <x v="1"/>
    <m/>
    <m/>
    <m/>
    <m/>
    <n v="0"/>
    <s v="Ingen avgiftsbehandling"/>
    <s v="Betaling: FOTBALL: Faktura 86 fra SAGFOSSEN ENTREPRENØR. Fakturanr. 86."/>
    <n v="22000"/>
    <s v="NOK"/>
    <n v="22000"/>
    <n v="86"/>
    <s v="-154179.39"/>
  </r>
  <r>
    <n v="500858"/>
    <n v="2025"/>
    <s v="Direkte betaling med ekstern ID TR483441536 er gjennomført og bokført."/>
    <d v="2025-07-07T00:00:00"/>
    <m/>
    <x v="78"/>
    <x v="78"/>
    <m/>
    <m/>
    <n v="20495"/>
    <s v="Byggmakker Handel AS"/>
    <m/>
    <m/>
    <x v="1"/>
    <x v="1"/>
    <m/>
    <m/>
    <m/>
    <m/>
    <n v="0"/>
    <s v="Ingen avgiftsbehandling"/>
    <s v="Betaling: Faktura nummer 17887991 fra Byggmakker Handel AS. Fakturanr. 17887991."/>
    <n v="11955.23"/>
    <s v="NOK"/>
    <n v="11955.23"/>
    <n v="17887991"/>
    <s v="-142224.16"/>
  </r>
  <r>
    <n v="500859"/>
    <n v="2025"/>
    <s v="Direkte betaling med ekstern ID TR483793780 er gjennomført og bokført."/>
    <d v="2025-07-07T00:00:00"/>
    <m/>
    <x v="78"/>
    <x v="78"/>
    <m/>
    <m/>
    <n v="20501"/>
    <s v="Kvalitetstid AS"/>
    <m/>
    <m/>
    <x v="8"/>
    <x v="8"/>
    <m/>
    <m/>
    <m/>
    <m/>
    <n v="0"/>
    <s v="Ingen avgiftsbehandling"/>
    <s v="Betaling: Faktura nummer 28902 fra Kvalitetstid AS. Fakturanr. 28902."/>
    <n v="13445"/>
    <s v="NOK"/>
    <n v="13445"/>
    <n v="28902"/>
    <s v="-128779.16"/>
  </r>
  <r>
    <n v="500860"/>
    <n v="2025"/>
    <s v="Direkte betaling med ekstern ID TR483793778 er gjennomført og bokført."/>
    <d v="2025-07-07T00:00:00"/>
    <m/>
    <x v="78"/>
    <x v="78"/>
    <m/>
    <m/>
    <n v="20035"/>
    <s v="Steadyreadygo Banaszkiewicz"/>
    <m/>
    <m/>
    <x v="0"/>
    <x v="0"/>
    <m/>
    <m/>
    <m/>
    <m/>
    <n v="0"/>
    <s v="Ingen avgiftsbehandling"/>
    <s v="Betaling: Fwd: Fakture for vaske juni. Fakturanr. 1174."/>
    <n v="12750"/>
    <s v="NOK"/>
    <n v="12750"/>
    <n v="1174"/>
    <s v="-116029.16"/>
  </r>
  <r>
    <n v="1112"/>
    <n v="2025"/>
    <s v="HS"/>
    <d v="2025-07-07T00:00:00"/>
    <d v="2025-07-21T00:00:00"/>
    <x v="78"/>
    <x v="78"/>
    <m/>
    <m/>
    <n v="20029"/>
    <s v="Viken Fiber AS"/>
    <m/>
    <m/>
    <x v="4"/>
    <x v="4"/>
    <m/>
    <m/>
    <m/>
    <m/>
    <n v="0"/>
    <s v="Ingen avgiftsbehandling"/>
    <s v="HS"/>
    <n v="-1119"/>
    <s v="NOK"/>
    <n v="-1119"/>
    <n v="24681520"/>
    <s v="-117148.16"/>
  </r>
  <r>
    <n v="1111"/>
    <n v="2025"/>
    <s v="Faktura nummer F0004302578 fra DNB Livsforsikring AS"/>
    <d v="2025-07-07T00:00:00"/>
    <d v="2025-07-21T00:00:00"/>
    <x v="78"/>
    <x v="78"/>
    <m/>
    <m/>
    <n v="20012"/>
    <s v="DNB Livsforsikring AS"/>
    <m/>
    <m/>
    <x v="4"/>
    <x v="4"/>
    <m/>
    <m/>
    <m/>
    <m/>
    <n v="0"/>
    <s v="Ingen avgiftsbehandling"/>
    <s v="Faktura nummer F0004302578 fra DNB Livsforsikring AS"/>
    <n v="-6987.14"/>
    <s v="NOK"/>
    <n v="-6987.14"/>
    <s v="F0004302578"/>
    <s v="-124135.30"/>
  </r>
  <r>
    <n v="1110"/>
    <n v="2025"/>
    <s v="Faktura nummer 1056292909 fra Telenor Norge AS"/>
    <d v="2025-07-07T00:00:00"/>
    <d v="2025-07-28T00:00:00"/>
    <x v="78"/>
    <x v="78"/>
    <m/>
    <m/>
    <n v="20011"/>
    <s v="Telenor Norge AS"/>
    <m/>
    <m/>
    <x v="2"/>
    <x v="2"/>
    <m/>
    <m/>
    <m/>
    <m/>
    <n v="0"/>
    <s v="Ingen avgiftsbehandling"/>
    <s v="Faktura nummer 1056292909 fra Telenor Norge AS"/>
    <n v="-4975"/>
    <s v="NOK"/>
    <n v="-4975"/>
    <n v="1056292909"/>
    <s v="-129110.30"/>
  </r>
  <r>
    <n v="1109"/>
    <n v="2025"/>
    <s v="HS"/>
    <d v="2025-07-07T00:00:00"/>
    <d v="2025-07-21T00:00:00"/>
    <x v="78"/>
    <x v="78"/>
    <m/>
    <m/>
    <n v="20094"/>
    <s v="Bærum Kommune"/>
    <m/>
    <m/>
    <x v="4"/>
    <x v="4"/>
    <m/>
    <m/>
    <m/>
    <m/>
    <n v="0"/>
    <s v="Ingen avgiftsbehandling"/>
    <s v="HS"/>
    <n v="-85"/>
    <s v="NOK"/>
    <n v="-85"/>
    <n v="64042977"/>
    <s v="-129195.30"/>
  </r>
  <r>
    <n v="1347"/>
    <n v="2025"/>
    <s v="Fwd: Faktura tjenester - Sandarcupen 2025 - Jutul, IL (G-14-11)"/>
    <d v="2025-07-08T00:00:00"/>
    <d v="2025-07-15T00:00:00"/>
    <x v="78"/>
    <x v="78"/>
    <m/>
    <m/>
    <n v="20032"/>
    <s v="Sandarcupen"/>
    <m/>
    <m/>
    <x v="1"/>
    <x v="1"/>
    <m/>
    <m/>
    <m/>
    <m/>
    <n v="0"/>
    <s v="Ingen avgiftsbehandling"/>
    <s v="Fwd: Faktura tjenester - Sandarcupen 2025 - Jutul, IL (G-14-11)"/>
    <n v="-5600"/>
    <s v="NOK"/>
    <n v="-5600"/>
    <s v="1707rest"/>
    <s v="-134795.30"/>
  </r>
  <r>
    <n v="500861"/>
    <n v="2025"/>
    <s v="Direkte betaling med ekstern ID TR483793779 er gjennomført og bokført."/>
    <d v="2025-07-09T00:00:00"/>
    <m/>
    <x v="78"/>
    <x v="78"/>
    <m/>
    <m/>
    <n v="20169"/>
    <s v="Jar Idrettslag"/>
    <m/>
    <m/>
    <x v="5"/>
    <x v="5"/>
    <m/>
    <m/>
    <m/>
    <m/>
    <n v="0"/>
    <s v="Ingen avgiftsbehandling"/>
    <s v="Betaling: Faktura nummer 1171 fra Jar Idrettslag overbet våris. Fakturanr. 1171."/>
    <n v="2700"/>
    <s v="NOK"/>
    <n v="2700"/>
    <n v="1171"/>
    <s v="-132095.30"/>
  </r>
  <r>
    <n v="500862"/>
    <n v="2025"/>
    <s v="Direkte betaling med ekstern ID TR487051169 er gjennomført og bokført."/>
    <d v="2025-07-09T00:00:00"/>
    <m/>
    <x v="78"/>
    <x v="78"/>
    <m/>
    <m/>
    <n v="20502"/>
    <s v="Grønlandsveien SA"/>
    <m/>
    <m/>
    <x v="6"/>
    <x v="6"/>
    <m/>
    <m/>
    <m/>
    <m/>
    <n v="0"/>
    <s v="Ingen avgiftsbehandling"/>
    <s v="Betaling: Ski. Fakturanr. 22."/>
    <n v="1600"/>
    <s v="NOK"/>
    <n v="1600"/>
    <n v="22"/>
    <s v="-130495.30"/>
  </r>
  <r>
    <n v="500863"/>
    <n v="2025"/>
    <s v="Direkte betaling med ekstern ID TR487126641 er gjennomført og bokført."/>
    <d v="2025-07-09T00:00:00"/>
    <m/>
    <x v="78"/>
    <x v="78"/>
    <m/>
    <m/>
    <n v="20188"/>
    <s v="Coca-cola Europacific Partners Norge AS"/>
    <m/>
    <m/>
    <x v="5"/>
    <x v="5"/>
    <m/>
    <m/>
    <m/>
    <m/>
    <n v="0"/>
    <s v="Ingen avgiftsbehandling"/>
    <s v="Betaling: HOCKEY: Sak 11244944 er sendt til deg fra Coca-Cola. Fakturanr. 9204490247."/>
    <n v="4670.21"/>
    <s v="NOK"/>
    <n v="4670.21"/>
    <n v="9204490247"/>
    <s v="-125825.09"/>
  </r>
  <r>
    <n v="500864"/>
    <n v="2025"/>
    <s v="Direkte betaling med ekstern ID TR487126642 er gjennomført og bokført."/>
    <d v="2025-07-09T00:00:00"/>
    <m/>
    <x v="78"/>
    <x v="78"/>
    <m/>
    <m/>
    <n v="20188"/>
    <s v="Coca-cola Europacific Partners Norge AS"/>
    <m/>
    <m/>
    <x v="5"/>
    <x v="5"/>
    <m/>
    <m/>
    <m/>
    <m/>
    <n v="0"/>
    <s v="Ingen avgiftsbehandling"/>
    <s v="Betaling: HOCKEY: Sak 11244944 er sendt til deg fra Coca-Cola. Fakturanr. 9204548717."/>
    <n v="3385.24"/>
    <s v="NOK"/>
    <n v="3385.24"/>
    <n v="9204548717"/>
    <s v="-122439.85"/>
  </r>
  <r>
    <n v="1123"/>
    <n v="2025"/>
    <s v="HOCKEY: Faktura 9452 (ZS24117 FORD Transit)"/>
    <d v="2025-07-10T00:00:00"/>
    <d v="2025-07-25T00:00:00"/>
    <x v="78"/>
    <x v="78"/>
    <m/>
    <m/>
    <n v="20068"/>
    <s v="Tip Trailer Services Norway ANS"/>
    <m/>
    <m/>
    <x v="5"/>
    <x v="5"/>
    <m/>
    <m/>
    <m/>
    <m/>
    <n v="0"/>
    <s v="Ingen avgiftsbehandling"/>
    <s v="HOCKEY: Faktura 9452 (ZS24117 FORD Transit)"/>
    <n v="-2807.5"/>
    <s v="NOK"/>
    <n v="-2807.5"/>
    <n v="9452"/>
    <s v="-125247.35"/>
  </r>
  <r>
    <n v="1292"/>
    <n v="2025"/>
    <s v="1928.pdf"/>
    <d v="2025-07-11T00:00:00"/>
    <m/>
    <x v="78"/>
    <x v="78"/>
    <m/>
    <m/>
    <n v="20495"/>
    <s v="Byggmakker Handel AS"/>
    <m/>
    <m/>
    <x v="0"/>
    <x v="0"/>
    <m/>
    <m/>
    <m/>
    <m/>
    <n v="0"/>
    <s v="Ingen avgiftsbehandling"/>
    <s v="Stoke"/>
    <n v="-6368.51"/>
    <s v="NOK"/>
    <n v="-6368.51"/>
    <m/>
    <s v="-131615.86"/>
  </r>
  <r>
    <n v="500865"/>
    <n v="2025"/>
    <s v="Direkte betaling med ekstern ID TR487051157 er gjennomført og bokført."/>
    <d v="2025-07-14T00:00:00"/>
    <m/>
    <x v="78"/>
    <x v="78"/>
    <m/>
    <m/>
    <n v="20001"/>
    <s v="B&amp;g Regnskap AS"/>
    <m/>
    <m/>
    <x v="4"/>
    <x v="4"/>
    <m/>
    <m/>
    <m/>
    <m/>
    <n v="0"/>
    <s v="Ingen avgiftsbehandling"/>
    <s v="Betaling: Faktura nummer 103473 fra B&amp;g Regnskap AS. Fakturanr. 103473."/>
    <n v="9562.5"/>
    <s v="NOK"/>
    <n v="9562.5"/>
    <n v="103473"/>
    <s v="-122053.36"/>
  </r>
  <r>
    <n v="500868"/>
    <n v="2025"/>
    <s v="Direkte betaling med ekstern ID TR487051158 er gjennomført og bokført."/>
    <d v="2025-07-15T00:00:00"/>
    <m/>
    <x v="78"/>
    <x v="78"/>
    <m/>
    <m/>
    <n v="20004"/>
    <s v="Talkmore AS"/>
    <m/>
    <m/>
    <x v="4"/>
    <x v="4"/>
    <m/>
    <m/>
    <m/>
    <m/>
    <n v="0"/>
    <s v="Ingen avgiftsbehandling"/>
    <s v="Betaling: HS: Faktura fra Talkmore. Fakturanr. 56792187."/>
    <n v="579.73"/>
    <s v="NOK"/>
    <n v="579.73"/>
    <n v="56792187"/>
    <s v="-121473.63"/>
  </r>
  <r>
    <n v="1124"/>
    <n v="2025"/>
    <s v="Faktura nummer 14682 fra Baker Tilly Grimsrud &amp; Co."/>
    <d v="2025-07-15T00:00:00"/>
    <d v="2025-07-29T00:00:00"/>
    <x v="78"/>
    <x v="78"/>
    <m/>
    <m/>
    <n v="20137"/>
    <s v="Baker Tilly Grimsrud &amp; Co."/>
    <m/>
    <m/>
    <x v="4"/>
    <x v="4"/>
    <m/>
    <m/>
    <m/>
    <m/>
    <n v="0"/>
    <s v="Ingen avgiftsbehandling"/>
    <s v="Faktura nummer 14682 fra Baker Tilly Grimsrud &amp; Co."/>
    <n v="-22813"/>
    <s v="NOK"/>
    <n v="-22813"/>
    <n v="14682"/>
    <s v="-144286.63"/>
  </r>
  <r>
    <n v="1179"/>
    <n v="2025"/>
    <m/>
    <d v="2025-07-15T00:00:00"/>
    <m/>
    <x v="78"/>
    <x v="78"/>
    <m/>
    <m/>
    <n v="20109"/>
    <s v="Vøyenenga Pizza AS"/>
    <m/>
    <m/>
    <x v="0"/>
    <x v="0"/>
    <m/>
    <m/>
    <m/>
    <m/>
    <n v="0"/>
    <s v="Ingen avgiftsbehandling"/>
    <m/>
    <n v="1641.99"/>
    <s v="NOK"/>
    <n v="1641.99"/>
    <m/>
    <s v="-142644.64"/>
  </r>
  <r>
    <n v="500869"/>
    <n v="2025"/>
    <s v="Direkte betaling med ekstern ID TR487051170 er gjennomført og bokført."/>
    <d v="2025-07-16T00:00:00"/>
    <m/>
    <x v="78"/>
    <x v="78"/>
    <m/>
    <m/>
    <n v="20081"/>
    <s v="Bjerke Dagligvare AS"/>
    <m/>
    <m/>
    <x v="6"/>
    <x v="6"/>
    <m/>
    <m/>
    <m/>
    <m/>
    <n v="0"/>
    <s v="Ingen avgiftsbehandling"/>
    <s v="Betaling: Faktura nummer 506 fra Bjerke Dagligvare AS. Fakturanr. 506."/>
    <n v="3392.53"/>
    <s v="NOK"/>
    <n v="3392.53"/>
    <n v="506"/>
    <s v="-139252.11"/>
  </r>
  <r>
    <n v="500870"/>
    <n v="2025"/>
    <s v="Direkte betaling med ekstern ID TR487051163 er gjennomført og bokført."/>
    <d v="2025-07-16T00:00:00"/>
    <m/>
    <x v="78"/>
    <x v="78"/>
    <m/>
    <m/>
    <n v="20033"/>
    <s v="Norgesgruppen ASA"/>
    <m/>
    <m/>
    <x v="5"/>
    <x v="5"/>
    <m/>
    <m/>
    <m/>
    <m/>
    <n v="0"/>
    <s v="Ingen avgiftsbehandling"/>
    <s v="Betaling: HOCKEYFwd: Regning 61136010918921. Fakturanr. 61136010918921."/>
    <n v="4867.49"/>
    <s v="NOK"/>
    <n v="4867.49"/>
    <n v="61136010918921"/>
    <s v="-134384.62"/>
  </r>
  <r>
    <n v="500871"/>
    <n v="2025"/>
    <s v="Direkte betaling med ekstern ID TR487051165 er gjennomført og bokført."/>
    <d v="2025-07-16T00:00:00"/>
    <m/>
    <x v="78"/>
    <x v="78"/>
    <m/>
    <m/>
    <n v="20033"/>
    <s v="Norgesgruppen ASA"/>
    <m/>
    <m/>
    <x v="1"/>
    <x v="1"/>
    <m/>
    <m/>
    <m/>
    <m/>
    <n v="0"/>
    <s v="Ingen avgiftsbehandling"/>
    <s v="Betaling: FOTBALL: Regning 61136005008621. Fakturanr. 61136005008621."/>
    <n v="954.7"/>
    <s v="NOK"/>
    <n v="954.7"/>
    <n v="61136005008621"/>
    <s v="-133429.92"/>
  </r>
  <r>
    <n v="500872"/>
    <n v="2025"/>
    <s v="Direkte betaling med ekstern ID TR487051166 er gjennomført og bokført."/>
    <d v="2025-07-16T00:00:00"/>
    <m/>
    <x v="78"/>
    <x v="78"/>
    <m/>
    <m/>
    <n v="20033"/>
    <s v="Norgesgruppen ASA"/>
    <m/>
    <m/>
    <x v="8"/>
    <x v="8"/>
    <m/>
    <m/>
    <m/>
    <m/>
    <n v="0"/>
    <s v="Ingen avgiftsbehandling"/>
    <s v="Betaling: AKADEMI: Regning 61136014474921. Fakturanr. 61136014474921."/>
    <n v="3073.65"/>
    <s v="NOK"/>
    <n v="3073.65"/>
    <n v="61136014474921"/>
    <s v="-130356.27"/>
  </r>
  <r>
    <n v="1125"/>
    <n v="2025"/>
    <s v="FOTBALL: Faktura juni"/>
    <d v="2025-07-16T00:00:00"/>
    <d v="2025-07-26T00:00:00"/>
    <x v="78"/>
    <x v="78"/>
    <m/>
    <m/>
    <n v="20089"/>
    <s v="Advokatfirmaet Justad Johnsen"/>
    <m/>
    <m/>
    <x v="1"/>
    <x v="1"/>
    <m/>
    <m/>
    <m/>
    <m/>
    <n v="0"/>
    <s v="Ingen avgiftsbehandling"/>
    <s v="FOTBALL: Faktura juni"/>
    <n v="-33750"/>
    <s v="NOK"/>
    <n v="-33750"/>
    <n v="250"/>
    <s v="-164106.27"/>
  </r>
  <r>
    <n v="1126"/>
    <n v="2025"/>
    <s v="Faktura nummer 9092 fra Sports Hub AS"/>
    <d v="2025-07-17T00:00:00"/>
    <d v="2025-07-27T00:00:00"/>
    <x v="78"/>
    <x v="78"/>
    <m/>
    <m/>
    <n v="20505"/>
    <s v="Sports Hub AS"/>
    <m/>
    <m/>
    <x v="0"/>
    <x v="0"/>
    <m/>
    <m/>
    <m/>
    <m/>
    <n v="0"/>
    <s v="Ingen avgiftsbehandling"/>
    <s v="Faktura nummer 9092 fra Sports Hub AS"/>
    <n v="-4362.5"/>
    <s v="NOK"/>
    <n v="-4362.5"/>
    <n v="9092"/>
    <s v="-168468.77"/>
  </r>
  <r>
    <n v="1127"/>
    <n v="2025"/>
    <s v="Faktura nummer 10316 fra Fygi AS"/>
    <d v="2025-07-17T00:00:00"/>
    <d v="2025-07-31T00:00:00"/>
    <x v="78"/>
    <x v="78"/>
    <m/>
    <m/>
    <n v="20083"/>
    <s v="Fygi AS"/>
    <m/>
    <m/>
    <x v="5"/>
    <x v="5"/>
    <m/>
    <m/>
    <m/>
    <m/>
    <n v="0"/>
    <s v="Ingen avgiftsbehandling"/>
    <s v="Faktura nummer 10316 fra Fygi AS"/>
    <n v="-248.75"/>
    <s v="NOK"/>
    <n v="-248.75"/>
    <n v="10316"/>
    <s v="-168717.52"/>
  </r>
  <r>
    <n v="500873"/>
    <n v="2025"/>
    <s v="Direkte betaling med ekstern ID TR487051159 er gjennomført og bokført."/>
    <d v="2025-07-21T00:00:00"/>
    <m/>
    <x v="78"/>
    <x v="78"/>
    <m/>
    <m/>
    <n v="20094"/>
    <s v="Bærum Kommune"/>
    <m/>
    <m/>
    <x v="4"/>
    <x v="4"/>
    <m/>
    <m/>
    <m/>
    <m/>
    <n v="0"/>
    <s v="Ingen avgiftsbehandling"/>
    <s v="Betaling: HS. Fakturanr. 64042977."/>
    <n v="85"/>
    <s v="NOK"/>
    <n v="85"/>
    <n v="64042977"/>
    <s v="-168632.52"/>
  </r>
  <r>
    <n v="500874"/>
    <n v="2025"/>
    <s v="Direkte betaling med ekstern ID TR487051160 er gjennomført og bokført."/>
    <d v="2025-07-21T00:00:00"/>
    <m/>
    <x v="78"/>
    <x v="78"/>
    <m/>
    <m/>
    <n v="20012"/>
    <s v="DNB Livsforsikring AS"/>
    <m/>
    <m/>
    <x v="4"/>
    <x v="4"/>
    <m/>
    <m/>
    <m/>
    <m/>
    <n v="0"/>
    <s v="Ingen avgiftsbehandling"/>
    <s v="Betaling: Faktura nummer F0004302578 fra DNB Livsforsikring AS. Fakturanr. F0004302578."/>
    <n v="6987.14"/>
    <s v="NOK"/>
    <n v="6987.14"/>
    <s v="F0004302578"/>
    <s v="-161645.38"/>
  </r>
  <r>
    <n v="500875"/>
    <n v="2025"/>
    <s v="Direkte betaling med ekstern ID TR487051161 er gjennomført og bokført."/>
    <d v="2025-07-21T00:00:00"/>
    <m/>
    <x v="78"/>
    <x v="78"/>
    <m/>
    <m/>
    <n v="20029"/>
    <s v="Viken Fiber AS"/>
    <m/>
    <m/>
    <x v="4"/>
    <x v="4"/>
    <m/>
    <m/>
    <m/>
    <m/>
    <n v="0"/>
    <s v="Ingen avgiftsbehandling"/>
    <s v="Betaling: HS. Fakturanr. 24681520."/>
    <n v="1119"/>
    <s v="NOK"/>
    <n v="1119"/>
    <n v="24681520"/>
    <s v="-160526.38"/>
  </r>
  <r>
    <n v="500876"/>
    <n v="2025"/>
    <s v="Direkte betaling med ekstern ID TR487051162 er gjennomført og bokført."/>
    <d v="2025-07-21T00:00:00"/>
    <m/>
    <x v="78"/>
    <x v="78"/>
    <m/>
    <m/>
    <n v="20094"/>
    <s v="Bærum Kommune"/>
    <m/>
    <m/>
    <x v="0"/>
    <x v="0"/>
    <m/>
    <m/>
    <m/>
    <m/>
    <n v="0"/>
    <s v="Ingen avgiftsbehandling"/>
    <s v="Betaling: Faktura nummer 70654560 fra Bærum Kommune. Fakturanr. 70654560."/>
    <n v="1940"/>
    <s v="NOK"/>
    <n v="1940"/>
    <n v="70654560"/>
    <s v="-158586.38"/>
  </r>
  <r>
    <n v="500877"/>
    <n v="2025"/>
    <s v="Direkte betaling med ekstern ID TR483441527 er gjennomført og bokført."/>
    <d v="2025-07-23T00:00:00"/>
    <m/>
    <x v="78"/>
    <x v="78"/>
    <m/>
    <m/>
    <n v="20123"/>
    <s v="Lyreco Norge AS, Retail"/>
    <m/>
    <m/>
    <x v="4"/>
    <x v="4"/>
    <m/>
    <m/>
    <m/>
    <m/>
    <n v="0"/>
    <s v="Ingen avgiftsbehandling"/>
    <s v="Betaling: Faktura nummer 127062066 fra Lyreco Norge AS, Retail. Fakturanr. 127062066."/>
    <n v="944"/>
    <s v="NOK"/>
    <n v="944"/>
    <n v="127062066"/>
    <s v="-157642.38"/>
  </r>
  <r>
    <n v="500878"/>
    <n v="2025"/>
    <s v="Direkte betaling med ekstern ID TR483441537 er gjennomført og bokført."/>
    <d v="2025-07-24T00:00:00"/>
    <m/>
    <x v="78"/>
    <x v="78"/>
    <m/>
    <m/>
    <n v="20059"/>
    <s v="Sport Holding Retail AS - avd Bekkestua"/>
    <m/>
    <m/>
    <x v="8"/>
    <x v="8"/>
    <m/>
    <m/>
    <m/>
    <m/>
    <n v="0"/>
    <s v="Ingen avgiftsbehandling"/>
    <s v="Betaling: Faktura nummer 11365001796 fra Sport Holding Retail AS - avd Bekkestua. Fakturanr. 11365001796."/>
    <n v="8760"/>
    <s v="NOK"/>
    <n v="8760"/>
    <n v="11365001796"/>
    <s v="-148882.38"/>
  </r>
  <r>
    <n v="500879"/>
    <n v="2025"/>
    <s v="Direkte betaling med ekstern ID TR488707999 er gjennomført og bokført."/>
    <d v="2025-07-25T00:00:00"/>
    <m/>
    <x v="78"/>
    <x v="78"/>
    <m/>
    <m/>
    <n v="20068"/>
    <s v="Tip Trailer Services Norway ANS"/>
    <m/>
    <m/>
    <x v="5"/>
    <x v="5"/>
    <m/>
    <m/>
    <m/>
    <m/>
    <n v="0"/>
    <s v="Ingen avgiftsbehandling"/>
    <s v="Betaling: HOCKEY: Faktura 9452 (ZS24117 FORD Transit). Fakturanr. 9452."/>
    <n v="2807.5"/>
    <s v="NOK"/>
    <n v="2807.5"/>
    <n v="9452"/>
    <s v="-146074.88"/>
  </r>
  <r>
    <n v="1128"/>
    <n v="2025"/>
    <s v="FOTBALL"/>
    <d v="2025-07-25T00:00:00"/>
    <d v="2025-07-25T00:00:00"/>
    <x v="78"/>
    <x v="78"/>
    <m/>
    <m/>
    <n v="20414"/>
    <s v="Eivind Paaske"/>
    <m/>
    <m/>
    <x v="1"/>
    <x v="1"/>
    <m/>
    <m/>
    <m/>
    <m/>
    <n v="0"/>
    <s v="Ingen avgiftsbehandling"/>
    <s v="FOTBALL"/>
    <n v="-637.79999999999995"/>
    <s v="NOK"/>
    <n v="-637.79999999999995"/>
    <n v="3115401083"/>
    <s v="-146712.68"/>
  </r>
  <r>
    <n v="1129"/>
    <n v="2025"/>
    <s v="FOTBALL"/>
    <d v="2025-07-25T00:00:00"/>
    <d v="2025-07-25T00:00:00"/>
    <x v="78"/>
    <x v="78"/>
    <m/>
    <m/>
    <n v="20414"/>
    <s v="Eivind Paaske"/>
    <m/>
    <m/>
    <x v="1"/>
    <x v="1"/>
    <m/>
    <m/>
    <m/>
    <m/>
    <n v="0"/>
    <s v="Ingen avgiftsbehandling"/>
    <s v="FOTBALL"/>
    <n v="-837.8"/>
    <s v="NOK"/>
    <n v="-837.8"/>
    <n v="3119301015"/>
    <s v="-147550.48"/>
  </r>
  <r>
    <n v="500880"/>
    <n v="2025"/>
    <s v="Direkte betaling med ekstern ID TR491398163 er gjennomført og bokført."/>
    <d v="2025-07-25T00:00:00"/>
    <m/>
    <x v="78"/>
    <x v="78"/>
    <m/>
    <m/>
    <n v="20414"/>
    <s v="Eivind Paaske"/>
    <m/>
    <m/>
    <x v="1"/>
    <x v="1"/>
    <m/>
    <m/>
    <m/>
    <m/>
    <n v="0"/>
    <s v="Ingen avgiftsbehandling"/>
    <s v="Betaling: FOTBALL. Fakturanr. 03115401 083."/>
    <n v="637.79999999999995"/>
    <s v="NOK"/>
    <n v="637.79999999999995"/>
    <n v="3115401083"/>
    <s v="-146912.68"/>
  </r>
  <r>
    <n v="500881"/>
    <n v="2025"/>
    <s v="Direkte betaling med ekstern ID TR491398164 er gjennomført og bokført."/>
    <d v="2025-07-25T00:00:00"/>
    <m/>
    <x v="78"/>
    <x v="78"/>
    <m/>
    <m/>
    <n v="20414"/>
    <s v="Eivind Paaske"/>
    <m/>
    <m/>
    <x v="1"/>
    <x v="1"/>
    <m/>
    <m/>
    <m/>
    <m/>
    <n v="0"/>
    <s v="Ingen avgiftsbehandling"/>
    <s v="Betaling: FOTBALL. Fakturanr. 03119301015."/>
    <n v="837.8"/>
    <s v="NOK"/>
    <n v="837.8"/>
    <n v="3119301015"/>
    <s v="-146074.88"/>
  </r>
  <r>
    <n v="1138"/>
    <n v="2025"/>
    <s v=": Refusjon jenter 2014"/>
    <d v="2025-07-26T00:00:00"/>
    <d v="2025-08-04T00:00:00"/>
    <x v="78"/>
    <x v="78"/>
    <m/>
    <m/>
    <n v="20048"/>
    <s v="marthe kristiansen"/>
    <m/>
    <m/>
    <x v="1"/>
    <x v="1"/>
    <m/>
    <m/>
    <m/>
    <m/>
    <n v="0"/>
    <s v="Ingen avgiftsbehandling"/>
    <s v=": Refusjon jenter 2014"/>
    <n v="-990"/>
    <s v="NOK"/>
    <n v="-990"/>
    <s v="Utlegg cup J2014"/>
    <s v="-147064.88"/>
  </r>
  <r>
    <n v="500882"/>
    <n v="2025"/>
    <s v="Direkte betaling med ekstern ID TR491309063 er gjennomført og bokført."/>
    <d v="2025-07-28T00:00:00"/>
    <m/>
    <x v="78"/>
    <x v="78"/>
    <m/>
    <m/>
    <n v="20505"/>
    <s v="Sports Hub AS"/>
    <m/>
    <m/>
    <x v="0"/>
    <x v="0"/>
    <m/>
    <m/>
    <m/>
    <m/>
    <n v="0"/>
    <s v="Ingen avgiftsbehandling"/>
    <s v="Betaling: Faktura nummer 9092 fra Sports Hub AS. Fakturanr. 9092."/>
    <n v="4362.5"/>
    <s v="NOK"/>
    <n v="4362.5"/>
    <n v="9092"/>
    <s v="-142702.38"/>
  </r>
  <r>
    <n v="500883"/>
    <n v="2025"/>
    <s v="Direkte betaling med ekstern ID TR487051167 er gjennomført og bokført."/>
    <d v="2025-07-28T00:00:00"/>
    <m/>
    <x v="78"/>
    <x v="78"/>
    <m/>
    <m/>
    <n v="20011"/>
    <s v="Telenor Norge AS"/>
    <m/>
    <m/>
    <x v="2"/>
    <x v="2"/>
    <m/>
    <m/>
    <m/>
    <m/>
    <n v="0"/>
    <s v="Ingen avgiftsbehandling"/>
    <s v="Betaling: Faktura nummer 1056292909 fra Telenor Norge AS. Fakturanr. 1056292909."/>
    <n v="4975"/>
    <s v="NOK"/>
    <n v="4975"/>
    <n v="1056292909"/>
    <s v="-137727.38"/>
  </r>
  <r>
    <n v="500884"/>
    <n v="2025"/>
    <s v="Direkte betaling med ekstern ID TR491309062 er gjennomført og bokført."/>
    <d v="2025-07-28T00:00:00"/>
    <m/>
    <x v="78"/>
    <x v="78"/>
    <m/>
    <m/>
    <n v="20089"/>
    <s v="Advokatfirmaet Justad Johnsen"/>
    <m/>
    <m/>
    <x v="1"/>
    <x v="1"/>
    <m/>
    <m/>
    <m/>
    <m/>
    <n v="0"/>
    <s v="Ingen avgiftsbehandling"/>
    <s v="Betaling: FOTBALL: Faktura juni. Fakturanr. 250."/>
    <n v="33750"/>
    <s v="NOK"/>
    <n v="33750"/>
    <n v="250"/>
    <s v="-103977.38"/>
  </r>
  <r>
    <n v="500885"/>
    <n v="2025"/>
    <s v="Direkte betaling med ekstern ID TR491309060 er gjennomført og bokført."/>
    <d v="2025-07-29T00:00:00"/>
    <m/>
    <x v="78"/>
    <x v="78"/>
    <m/>
    <m/>
    <n v="20137"/>
    <s v="Baker Tilly Grimsrud &amp; Co."/>
    <m/>
    <m/>
    <x v="4"/>
    <x v="4"/>
    <m/>
    <m/>
    <m/>
    <m/>
    <n v="0"/>
    <s v="Ingen avgiftsbehandling"/>
    <s v="Betaling: Faktura nummer 14682 fra Baker Tilly Grimsrud &amp; Co.Fakturanr. 14682."/>
    <n v="22813"/>
    <s v="NOK"/>
    <n v="22813"/>
    <n v="14682"/>
    <s v="-81164.38"/>
  </r>
  <r>
    <n v="1357"/>
    <n v="2025"/>
    <s v="VS: [EXTERNAL] - Jutul"/>
    <d v="2025-07-30T00:00:00"/>
    <d v="2025-09-13T00:00:00"/>
    <x v="78"/>
    <x v="78"/>
    <m/>
    <m/>
    <n v="20516"/>
    <s v="Adam Cookson"/>
    <m/>
    <m/>
    <x v="1"/>
    <x v="1"/>
    <m/>
    <m/>
    <m/>
    <m/>
    <n v="0"/>
    <s v="Ingen avgiftsbehandling"/>
    <s v="VS: [EXTERNAL] - Jutul"/>
    <n v="-3828"/>
    <s v="NOK"/>
    <n v="-3828"/>
    <n v="2086703"/>
    <s v="-84992.38"/>
  </r>
  <r>
    <n v="1460"/>
    <n v="2025"/>
    <s v="Reversering av bilag 1357-2025. VS: [EXTERNAL] - Jutul"/>
    <d v="2025-07-30T00:00:00"/>
    <m/>
    <x v="78"/>
    <x v="78"/>
    <m/>
    <m/>
    <n v="20516"/>
    <s v="Adam Cookson"/>
    <m/>
    <m/>
    <x v="1"/>
    <x v="1"/>
    <m/>
    <m/>
    <m/>
    <m/>
    <n v="0"/>
    <s v="Ingen avgiftsbehandling"/>
    <s v="Reversering av bilag 1357-2025. VS: [EXTERNAL] - Jutul"/>
    <n v="3828"/>
    <s v="NOK"/>
    <n v="3828"/>
    <n v="2086703"/>
    <s v="-81164.38"/>
  </r>
  <r>
    <n v="500886"/>
    <n v="2025"/>
    <s v="Direkte betaling med ekstern ID TR491309061 er gjennomført og bokført."/>
    <d v="2025-07-31T00:00:00"/>
    <m/>
    <x v="78"/>
    <x v="78"/>
    <m/>
    <m/>
    <n v="20083"/>
    <s v="Fygi AS"/>
    <m/>
    <m/>
    <x v="5"/>
    <x v="5"/>
    <m/>
    <m/>
    <m/>
    <m/>
    <n v="0"/>
    <s v="Ingen avgiftsbehandling"/>
    <s v="Betaling: Faktura nummer 10316 fra Fygi AS. Fakturanr. 10316."/>
    <n v="248.75"/>
    <s v="NOK"/>
    <n v="248.75"/>
    <n v="10316"/>
    <s v="-80915.63"/>
  </r>
  <r>
    <n v="1136"/>
    <n v="2025"/>
    <s v="Faktura nummer 10124 fra BILMEGLER KARIMI AS"/>
    <d v="2025-07-31T00:00:00"/>
    <d v="2025-08-06T00:00:00"/>
    <x v="78"/>
    <x v="78"/>
    <m/>
    <m/>
    <n v="20506"/>
    <s v="BILMEGLER KARIMI AS"/>
    <m/>
    <m/>
    <x v="2"/>
    <x v="2"/>
    <m/>
    <m/>
    <m/>
    <m/>
    <n v="0"/>
    <s v="Ingen avgiftsbehandling"/>
    <s v="Faktura nummer 10124 fra BILMEGLER KARIMI AS"/>
    <n v="-40000"/>
    <s v="NOK"/>
    <n v="-40000"/>
    <n v="10124"/>
    <s v="-120915.63"/>
  </r>
  <r>
    <n v="1133"/>
    <n v="2025"/>
    <s v="HS: Fakture for vaske Juli"/>
    <d v="2025-07-31T00:00:00"/>
    <d v="2025-08-07T00:00:00"/>
    <x v="78"/>
    <x v="78"/>
    <m/>
    <m/>
    <n v="20035"/>
    <s v="Steadyreadygo Banaszkiewicz"/>
    <m/>
    <m/>
    <x v="4"/>
    <x v="4"/>
    <m/>
    <m/>
    <m/>
    <m/>
    <n v="0"/>
    <s v="Ingen avgiftsbehandling"/>
    <s v="HS: Fakture for vaske Juli"/>
    <n v="-2550"/>
    <s v="NOK"/>
    <n v="-2550"/>
    <n v="1179"/>
    <s v="-123465.63"/>
  </r>
  <r>
    <n v="1130"/>
    <n v="2025"/>
    <s v="Faktura nummer 103536 fra B&amp;g Regnskap AS"/>
    <d v="2025-07-31T00:00:00"/>
    <d v="2025-08-14T00:00:00"/>
    <x v="78"/>
    <x v="78"/>
    <m/>
    <m/>
    <n v="20001"/>
    <s v="B&amp;g Regnskap AS"/>
    <m/>
    <m/>
    <x v="4"/>
    <x v="4"/>
    <m/>
    <m/>
    <m/>
    <m/>
    <n v="0"/>
    <s v="Ingen avgiftsbehandling"/>
    <s v="Faktura nummer 103536 fra B&amp;g Regnskap AS"/>
    <n v="-1062.5"/>
    <s v="NOK"/>
    <n v="-1062.5"/>
    <n v="103536"/>
    <s v="-124528.13"/>
  </r>
  <r>
    <n v="1292"/>
    <n v="2025"/>
    <s v="1928.pdf"/>
    <d v="2025-07-31T00:00:00"/>
    <m/>
    <x v="78"/>
    <x v="78"/>
    <m/>
    <m/>
    <n v="20184"/>
    <s v="Stoke City community trust"/>
    <m/>
    <m/>
    <x v="1"/>
    <x v="1"/>
    <m/>
    <m/>
    <m/>
    <m/>
    <n v="0"/>
    <s v="Ingen avgiftsbehandling"/>
    <s v="Stoke"/>
    <n v="50612.88"/>
    <s v="NOK"/>
    <n v="50612.88"/>
    <m/>
    <s v="-73915.25"/>
  </r>
  <r>
    <n v="500887"/>
    <n v="2025"/>
    <s v="Direkte betaling med ekstern ID TR487051164 er gjennomført og bokført."/>
    <d v="2025-08-01T00:00:00"/>
    <m/>
    <x v="78"/>
    <x v="78"/>
    <m/>
    <m/>
    <n v="20009"/>
    <s v="Santander Consumer Bank As"/>
    <m/>
    <m/>
    <x v="5"/>
    <x v="5"/>
    <m/>
    <m/>
    <m/>
    <m/>
    <n v="0"/>
    <s v="Ingen avgiftsbehandling"/>
    <s v="Betaling: Faktura nummer 41780177 fra Santander Consumer Bank As. Fakturanr. 41780177."/>
    <n v="11584.04"/>
    <s v="NOK"/>
    <n v="11584.04"/>
    <n v="41780177"/>
    <s v="-62331.21"/>
  </r>
  <r>
    <n v="500888"/>
    <n v="2025"/>
    <s v="Direkte betaling med ekstern ID TR487051168 er gjennomført og bokført."/>
    <d v="2025-08-01T00:00:00"/>
    <m/>
    <x v="78"/>
    <x v="78"/>
    <m/>
    <m/>
    <n v="20198"/>
    <s v="Verisure AS"/>
    <m/>
    <m/>
    <x v="2"/>
    <x v="2"/>
    <m/>
    <m/>
    <m/>
    <m/>
    <n v="0"/>
    <s v="Ingen avgiftsbehandling"/>
    <s v="Betaling: Faktura nummer 31587031 fra Verisure AS. Fakturanr. 31587031."/>
    <n v="885"/>
    <s v="NOK"/>
    <n v="885"/>
    <n v="31587031"/>
    <s v="-61446.21"/>
  </r>
  <r>
    <n v="1135"/>
    <n v="2025"/>
    <s v="Faktura nummer 57058275 fra Talkmore AS"/>
    <d v="2025-08-01T00:00:00"/>
    <d v="2025-08-15T00:00:00"/>
    <x v="78"/>
    <x v="78"/>
    <m/>
    <m/>
    <n v="20004"/>
    <s v="Talkmore AS"/>
    <m/>
    <m/>
    <x v="3"/>
    <x v="3"/>
    <m/>
    <m/>
    <m/>
    <m/>
    <n v="0"/>
    <s v="Ingen avgiftsbehandling"/>
    <s v="Faktura nummer 57058275 fra Talkmore AS"/>
    <n v="-1368.8"/>
    <s v="NOK"/>
    <n v="-1368.8"/>
    <n v="57058275"/>
    <s v="-62815.01"/>
  </r>
  <r>
    <n v="1132"/>
    <n v="2025"/>
    <s v="HOCKEY: Regning 61136010918922"/>
    <d v="2025-08-01T00:00:00"/>
    <d v="2025-08-16T00:00:00"/>
    <x v="78"/>
    <x v="78"/>
    <m/>
    <m/>
    <n v="20033"/>
    <s v="Norgesgruppen ASA"/>
    <m/>
    <m/>
    <x v="5"/>
    <x v="5"/>
    <m/>
    <m/>
    <m/>
    <m/>
    <n v="0"/>
    <s v="Ingen avgiftsbehandling"/>
    <s v="HOCKEY: Regning 61136010918922"/>
    <n v="-179"/>
    <s v="NOK"/>
    <n v="-179"/>
    <n v="61136010918922"/>
    <s v="-62994.01"/>
  </r>
  <r>
    <n v="1131"/>
    <n v="2025"/>
    <s v="HS: Faktura fra Talkmore"/>
    <d v="2025-08-01T00:00:00"/>
    <d v="2025-08-15T00:00:00"/>
    <x v="78"/>
    <x v="78"/>
    <m/>
    <m/>
    <n v="20004"/>
    <s v="Talkmore AS"/>
    <m/>
    <m/>
    <x v="4"/>
    <x v="4"/>
    <m/>
    <m/>
    <m/>
    <m/>
    <n v="0"/>
    <s v="Ingen avgiftsbehandling"/>
    <s v="HS: Faktura fra Talkmore"/>
    <n v="-573.75"/>
    <s v="NOK"/>
    <n v="-573.75"/>
    <n v="57079392"/>
    <s v="-63567.76"/>
  </r>
  <r>
    <n v="1334"/>
    <n v="2025"/>
    <n v="1862"/>
    <d v="2025-08-01T00:00:00"/>
    <m/>
    <x v="78"/>
    <x v="78"/>
    <m/>
    <m/>
    <n v="20256"/>
    <s v="Frida Devlin"/>
    <m/>
    <m/>
    <x v="0"/>
    <x v="0"/>
    <m/>
    <m/>
    <m/>
    <m/>
    <n v="0"/>
    <s v="Ingen avgiftsbehandling"/>
    <n v="1862"/>
    <n v="5281"/>
    <s v="NOK"/>
    <n v="5281"/>
    <m/>
    <s v="-58286.76"/>
  </r>
  <r>
    <n v="1134"/>
    <n v="2025"/>
    <s v="G2015: Takk for din ordre - ST41835652"/>
    <d v="2025-08-02T00:00:00"/>
    <d v="2025-08-03T00:00:00"/>
    <x v="78"/>
    <x v="78"/>
    <m/>
    <m/>
    <n v="20507"/>
    <s v="Christian Friessnegg"/>
    <m/>
    <m/>
    <x v="1"/>
    <x v="1"/>
    <m/>
    <m/>
    <m/>
    <m/>
    <n v="0"/>
    <s v="Ingen avgiftsbehandling"/>
    <s v="G2015: Takk for din ordre - ST41835652"/>
    <n v="-3117"/>
    <s v="NOK"/>
    <n v="-3117"/>
    <m/>
    <s v="-61403.76"/>
  </r>
  <r>
    <n v="1137"/>
    <n v="2025"/>
    <s v="Faktura nummer 31780656 fra Verisure AS"/>
    <d v="2025-08-02T00:00:00"/>
    <d v="2025-09-01T00:00:00"/>
    <x v="78"/>
    <x v="78"/>
    <m/>
    <m/>
    <n v="20198"/>
    <s v="Verisure AS"/>
    <m/>
    <m/>
    <x v="2"/>
    <x v="2"/>
    <m/>
    <m/>
    <m/>
    <m/>
    <n v="0"/>
    <s v="Ingen avgiftsbehandling"/>
    <s v="Faktura nummer 31780656 fra Verisure AS"/>
    <n v="-988.75"/>
    <s v="NOK"/>
    <n v="-988.75"/>
    <n v="31780656"/>
    <s v="-62392.51"/>
  </r>
  <r>
    <n v="1140"/>
    <n v="2025"/>
    <s v="Fwd: Fakturapåminnelse for deltagelse på GIF stafetten, KM Stafett - iSonen"/>
    <d v="2025-08-04T00:00:00"/>
    <d v="2025-08-04T00:00:00"/>
    <x v="78"/>
    <x v="78"/>
    <m/>
    <m/>
    <n v="20382"/>
    <s v="Buypass Payment AS"/>
    <m/>
    <m/>
    <x v="6"/>
    <x v="6"/>
    <m/>
    <m/>
    <m/>
    <m/>
    <n v="0"/>
    <s v="Ingen avgiftsbehandling"/>
    <s v="Fwd: Fakturapåminnelse for deltagelse på GIF stafetten, KM Stafett - iSonen"/>
    <n v="-390"/>
    <s v="NOK"/>
    <n v="-390"/>
    <n v="22129"/>
    <s v="-62782.51"/>
  </r>
  <r>
    <n v="1139"/>
    <n v="2025"/>
    <s v="Fwd: Utlegg J2017"/>
    <d v="2025-08-04T00:00:00"/>
    <d v="2025-08-04T00:00:00"/>
    <x v="78"/>
    <x v="78"/>
    <m/>
    <m/>
    <n v="20256"/>
    <s v="Frida Devlin"/>
    <m/>
    <m/>
    <x v="1"/>
    <x v="1"/>
    <m/>
    <m/>
    <m/>
    <m/>
    <n v="0"/>
    <s v="Ingen avgiftsbehandling"/>
    <s v="Fwd: Utlegg J2017"/>
    <n v="-5281"/>
    <s v="NOK"/>
    <n v="-5281"/>
    <s v="Div utlegg cup, avsl"/>
    <s v="-68063.51"/>
  </r>
  <r>
    <n v="500897"/>
    <n v="2025"/>
    <s v="Direkte betaling med ekstern ID TR493309301 er gjennomført og bokført."/>
    <d v="2025-08-04T00:00:00"/>
    <m/>
    <x v="78"/>
    <x v="78"/>
    <m/>
    <m/>
    <n v="20382"/>
    <s v="Buypass Payment AS"/>
    <m/>
    <m/>
    <x v="6"/>
    <x v="6"/>
    <m/>
    <m/>
    <m/>
    <m/>
    <n v="0"/>
    <s v="Ingen avgiftsbehandling"/>
    <s v="Betaling: Fwd: Fakturapåminnelse for deltagelse på GIF stafetten, KM Stafett - iSonen. Fakturanr. 22129."/>
    <n v="390"/>
    <s v="NOK"/>
    <n v="390"/>
    <n v="22129"/>
    <s v="-67673.51"/>
  </r>
  <r>
    <n v="1143"/>
    <n v="2025"/>
    <s v="Fwd: Nets - FAKTURA 438747395"/>
    <d v="2025-08-04T00:00:00"/>
    <d v="2025-08-18T00:00:00"/>
    <x v="78"/>
    <x v="78"/>
    <m/>
    <m/>
    <n v="20483"/>
    <s v="Nets Branch Norway NUF"/>
    <m/>
    <m/>
    <x v="0"/>
    <x v="0"/>
    <m/>
    <m/>
    <m/>
    <m/>
    <n v="0"/>
    <s v="Ingen avgiftsbehandling"/>
    <s v="Fwd: Nets - FAKTURA 438747395"/>
    <n v="-247.5"/>
    <s v="NOK"/>
    <n v="-247.5"/>
    <n v="438747395"/>
    <s v="-67921.01"/>
  </r>
  <r>
    <n v="1281"/>
    <n v="2025"/>
    <s v="VS: Utlegg J2017"/>
    <d v="2025-08-04T00:00:00"/>
    <d v="2025-08-07T00:00:00"/>
    <x v="78"/>
    <x v="78"/>
    <m/>
    <m/>
    <n v="20511"/>
    <s v="Sara Christine Westrum Leiddal"/>
    <m/>
    <m/>
    <x v="1"/>
    <x v="1"/>
    <m/>
    <m/>
    <m/>
    <m/>
    <n v="0"/>
    <s v="Ingen avgiftsbehandling"/>
    <s v="VS: Utlegg J2017"/>
    <n v="-162"/>
    <s v="NOK"/>
    <n v="-162"/>
    <s v="Utlegg avsl J017"/>
    <s v="-68083.01"/>
  </r>
  <r>
    <n v="1280"/>
    <n v="2025"/>
    <s v="Refusjon"/>
    <d v="2025-08-04T00:00:00"/>
    <d v="2025-08-11T00:00:00"/>
    <x v="78"/>
    <x v="78"/>
    <m/>
    <m/>
    <n v="20510"/>
    <s v="Jesper Henrik Guldahl Gundersen"/>
    <m/>
    <m/>
    <x v="5"/>
    <x v="5"/>
    <m/>
    <m/>
    <m/>
    <m/>
    <n v="0"/>
    <s v="Ingen avgiftsbehandling"/>
    <s v="Refusjon"/>
    <n v="-310"/>
    <s v="NOK"/>
    <n v="-310"/>
    <s v="Refusjon medl kont"/>
    <s v="-68393.01"/>
  </r>
  <r>
    <n v="1336"/>
    <n v="2025"/>
    <n v="1881"/>
    <d v="2025-08-04T00:00:00"/>
    <m/>
    <x v="78"/>
    <x v="78"/>
    <m/>
    <m/>
    <n v="20048"/>
    <s v="marthe kristiansen"/>
    <m/>
    <m/>
    <x v="0"/>
    <x v="0"/>
    <m/>
    <m/>
    <m/>
    <m/>
    <n v="0"/>
    <s v="Ingen avgiftsbehandling"/>
    <n v="1881"/>
    <n v="990"/>
    <s v="NOK"/>
    <n v="990"/>
    <m/>
    <s v="-67403.01"/>
  </r>
  <r>
    <n v="1338"/>
    <n v="2025"/>
    <n v="1899"/>
    <d v="2025-08-04T00:00:00"/>
    <m/>
    <x v="78"/>
    <x v="78"/>
    <m/>
    <m/>
    <n v="20507"/>
    <s v="Christian Friessnegg"/>
    <m/>
    <m/>
    <x v="0"/>
    <x v="0"/>
    <m/>
    <m/>
    <m/>
    <m/>
    <n v="0"/>
    <s v="Ingen avgiftsbehandling"/>
    <n v="1899"/>
    <n v="3117"/>
    <s v="NOK"/>
    <n v="3117"/>
    <m/>
    <s v="-64286.01"/>
  </r>
  <r>
    <n v="1368"/>
    <n v="2025"/>
    <s v="Dommerkvittering-33-21060-2025-06-11 (1).pdf"/>
    <d v="2025-08-04T00:00:00"/>
    <m/>
    <x v="78"/>
    <x v="78"/>
    <m/>
    <m/>
    <n v="20456"/>
    <s v="Winston Devlin"/>
    <m/>
    <m/>
    <x v="0"/>
    <x v="0"/>
    <m/>
    <m/>
    <m/>
    <m/>
    <n v="0"/>
    <s v="Ingen avgiftsbehandling"/>
    <s v="Dommerkvittering-33-21060-2025-06-11 (1).pdf"/>
    <n v="150"/>
    <s v="NOK"/>
    <n v="150"/>
    <m/>
    <s v="-64136.01"/>
  </r>
  <r>
    <n v="1368"/>
    <n v="2025"/>
    <s v="Dommerkvittering-33-21060-2025-06-11 (1).pdf"/>
    <d v="2025-08-04T00:00:00"/>
    <m/>
    <x v="78"/>
    <x v="78"/>
    <m/>
    <m/>
    <n v="20456"/>
    <s v="Winston Devlin"/>
    <m/>
    <m/>
    <x v="1"/>
    <x v="1"/>
    <m/>
    <m/>
    <m/>
    <m/>
    <n v="0"/>
    <s v="Ingen avgiftsbehandling"/>
    <s v="Dommerkvittering-33-21060-2025-06-11 (1).pdf"/>
    <n v="-150"/>
    <s v="NOK"/>
    <n v="-150"/>
    <m/>
    <s v="-64286.01"/>
  </r>
  <r>
    <n v="1145"/>
    <n v="2025"/>
    <s v="Faktura nummer 5510006664131 fra Telenor Norge AS"/>
    <d v="2025-08-05T00:00:00"/>
    <d v="2025-08-26T00:00:00"/>
    <x v="78"/>
    <x v="78"/>
    <m/>
    <m/>
    <n v="20011"/>
    <s v="Telenor Norge AS"/>
    <m/>
    <m/>
    <x v="4"/>
    <x v="4"/>
    <m/>
    <m/>
    <m/>
    <m/>
    <n v="0"/>
    <s v="Ingen avgiftsbehandling"/>
    <s v="Faktura nummer 5510006664131 fra Telenor Norge AS"/>
    <n v="-195"/>
    <s v="NOK"/>
    <n v="-195"/>
    <n v="5510006664131"/>
    <s v="-64481.01"/>
  </r>
  <r>
    <n v="1144"/>
    <n v="2025"/>
    <s v="Faktura nummer 42083754 fra Santander Consumer Bank As"/>
    <d v="2025-08-05T00:00:00"/>
    <d v="2025-09-01T00:00:00"/>
    <x v="78"/>
    <x v="78"/>
    <m/>
    <m/>
    <n v="20009"/>
    <s v="Santander Consumer Bank As"/>
    <m/>
    <m/>
    <x v="5"/>
    <x v="5"/>
    <m/>
    <m/>
    <m/>
    <m/>
    <n v="0"/>
    <s v="Ingen avgiftsbehandling"/>
    <s v="Faktura nummer 42083754 fra Santander Consumer Bank As"/>
    <n v="-11584.04"/>
    <s v="NOK"/>
    <n v="-11584.04"/>
    <n v="42083754"/>
    <s v="-76065.05"/>
  </r>
  <r>
    <n v="1146"/>
    <n v="2025"/>
    <s v="klubbhus"/>
    <d v="2025-08-05T00:00:00"/>
    <d v="2025-08-19T00:00:00"/>
    <x v="78"/>
    <x v="78"/>
    <m/>
    <m/>
    <n v="20094"/>
    <s v="Bærum Kommune"/>
    <m/>
    <m/>
    <x v="4"/>
    <x v="4"/>
    <m/>
    <m/>
    <m/>
    <m/>
    <n v="0"/>
    <s v="Ingen avgiftsbehandling"/>
    <s v="klubbhus"/>
    <n v="-85"/>
    <s v="NOK"/>
    <n v="-85"/>
    <n v="64045360"/>
    <s v="-76150.05"/>
  </r>
  <r>
    <n v="1147"/>
    <n v="2025"/>
    <s v="Reversering av bilag 1146-2025. klubbhus"/>
    <d v="2025-08-05T00:00:00"/>
    <m/>
    <x v="78"/>
    <x v="78"/>
    <m/>
    <m/>
    <n v="20094"/>
    <s v="Bærum Kommune"/>
    <m/>
    <m/>
    <x v="4"/>
    <x v="4"/>
    <m/>
    <m/>
    <m/>
    <m/>
    <n v="0"/>
    <s v="Ingen avgiftsbehandling"/>
    <s v="Reversering av bilag 1146-2025. klubbhus"/>
    <n v="85"/>
    <s v="NOK"/>
    <n v="85"/>
    <n v="64045360"/>
    <s v="-76065.05"/>
  </r>
  <r>
    <n v="1335"/>
    <n v="2025"/>
    <n v="1874"/>
    <d v="2025-08-05T00:00:00"/>
    <m/>
    <x v="78"/>
    <x v="78"/>
    <m/>
    <m/>
    <n v="20403"/>
    <s v="Strømsgodset Idrettsforening"/>
    <m/>
    <m/>
    <x v="0"/>
    <x v="0"/>
    <m/>
    <m/>
    <m/>
    <m/>
    <n v="0"/>
    <s v="Ingen avgiftsbehandling"/>
    <n v="1874"/>
    <n v="3350"/>
    <s v="NOK"/>
    <n v="3350"/>
    <m/>
    <s v="-72715.05"/>
  </r>
  <r>
    <n v="1338"/>
    <n v="2025"/>
    <n v="1899"/>
    <d v="2025-08-05T00:00:00"/>
    <m/>
    <x v="78"/>
    <x v="78"/>
    <m/>
    <m/>
    <n v="20403"/>
    <s v="Strømsgodset Idrettsforening"/>
    <m/>
    <m/>
    <x v="0"/>
    <x v="0"/>
    <m/>
    <m/>
    <m/>
    <m/>
    <n v="0"/>
    <s v="Ingen avgiftsbehandling"/>
    <n v="1899"/>
    <n v="1700"/>
    <s v="NOK"/>
    <n v="1700"/>
    <m/>
    <s v="-71015.05"/>
  </r>
  <r>
    <n v="1282"/>
    <n v="2025"/>
    <s v="Faktura nummer F0004330437 fra DNB Livsforsikring AS"/>
    <d v="2025-08-06T00:00:00"/>
    <d v="2025-08-20T00:00:00"/>
    <x v="78"/>
    <x v="78"/>
    <m/>
    <m/>
    <n v="20012"/>
    <s v="DNB Livsforsikring AS"/>
    <m/>
    <m/>
    <x v="4"/>
    <x v="4"/>
    <m/>
    <m/>
    <m/>
    <m/>
    <n v="0"/>
    <s v="Ingen avgiftsbehandling"/>
    <s v="Faktura nummer F0004330437 fra DNB Livsforsikring AS"/>
    <n v="-3893.44"/>
    <s v="NOK"/>
    <n v="-3893.44"/>
    <s v="F0004330437"/>
    <s v="-74908.49"/>
  </r>
  <r>
    <n v="500898"/>
    <n v="2025"/>
    <s v="Direkte betaling med ekstern ID TR493208501 er gjennomført og bokført."/>
    <d v="2025-08-06T00:00:00"/>
    <m/>
    <x v="78"/>
    <x v="78"/>
    <m/>
    <m/>
    <n v="20506"/>
    <s v="BILMEGLER KARIMI AS"/>
    <m/>
    <m/>
    <x v="2"/>
    <x v="2"/>
    <m/>
    <m/>
    <m/>
    <m/>
    <n v="0"/>
    <s v="Ingen avgiftsbehandling"/>
    <s v="Betaling: Faktura nummer 10124 fra BILMEGLER KARIMI AS. Fakturanr. 10124."/>
    <n v="40000"/>
    <s v="NOK"/>
    <n v="40000"/>
    <n v="10124"/>
    <s v="-34908.49"/>
  </r>
  <r>
    <n v="1276"/>
    <n v="2025"/>
    <s v="HS"/>
    <d v="2025-08-06T00:00:00"/>
    <d v="2025-08-20T00:00:00"/>
    <x v="78"/>
    <x v="78"/>
    <m/>
    <m/>
    <n v="20029"/>
    <s v="Viken Fiber AS"/>
    <m/>
    <m/>
    <x v="4"/>
    <x v="4"/>
    <m/>
    <m/>
    <m/>
    <m/>
    <n v="0"/>
    <s v="Ingen avgiftsbehandling"/>
    <s v="HS"/>
    <n v="-1119"/>
    <s v="NOK"/>
    <n v="-1119"/>
    <n v="24982409"/>
    <s v="-36027.49"/>
  </r>
  <r>
    <n v="1275"/>
    <n v="2025"/>
    <s v="Faktura nummer 308000190 fra Akershus fylkeskommune"/>
    <d v="2025-08-06T00:00:00"/>
    <d v="2025-09-05T00:00:00"/>
    <x v="78"/>
    <x v="78"/>
    <m/>
    <m/>
    <n v="20303"/>
    <s v="Akershus fylkeskommune"/>
    <m/>
    <m/>
    <x v="1"/>
    <x v="1"/>
    <m/>
    <m/>
    <m/>
    <m/>
    <n v="0"/>
    <s v="Ingen avgiftsbehandling"/>
    <s v="Faktura nummer 308000190 fra Akershus fylkeskommune"/>
    <n v="-1391.5"/>
    <s v="NOK"/>
    <n v="-1391.5"/>
    <n v="308000190"/>
    <s v="-37418.99"/>
  </r>
  <r>
    <n v="1334"/>
    <n v="2025"/>
    <n v="1862"/>
    <d v="2025-08-06T00:00:00"/>
    <m/>
    <x v="78"/>
    <x v="78"/>
    <m/>
    <m/>
    <n v="20511"/>
    <s v="Sara Christine Westrum Leiddal"/>
    <m/>
    <m/>
    <x v="0"/>
    <x v="0"/>
    <m/>
    <m/>
    <m/>
    <m/>
    <n v="0"/>
    <s v="Ingen avgiftsbehandling"/>
    <n v="1862"/>
    <n v="162"/>
    <s v="NOK"/>
    <n v="162"/>
    <m/>
    <s v="-37256.99"/>
  </r>
  <r>
    <n v="500899"/>
    <n v="2025"/>
    <s v="Direkte betaling med ekstern ID TR493208496 er gjennomført og bokført."/>
    <d v="2025-08-07T00:00:00"/>
    <m/>
    <x v="78"/>
    <x v="78"/>
    <m/>
    <m/>
    <n v="20035"/>
    <s v="Steadyreadygo Banaszkiewicz"/>
    <m/>
    <m/>
    <x v="4"/>
    <x v="4"/>
    <m/>
    <m/>
    <m/>
    <m/>
    <n v="0"/>
    <s v="Ingen avgiftsbehandling"/>
    <s v="Betaling: HS: Fakture for vaske Juli. Fakturanr. 1179."/>
    <n v="2550"/>
    <s v="NOK"/>
    <n v="2550"/>
    <n v="1179"/>
    <s v="-34706.99"/>
  </r>
  <r>
    <n v="1274"/>
    <n v="2025"/>
    <s v="HS: Invoice from PayEx Norge AS"/>
    <d v="2025-08-07T00:00:00"/>
    <d v="2025-09-06T00:00:00"/>
    <x v="78"/>
    <x v="78"/>
    <m/>
    <m/>
    <n v="20025"/>
    <s v="Payex Norge AS"/>
    <m/>
    <m/>
    <x v="4"/>
    <x v="4"/>
    <m/>
    <m/>
    <m/>
    <m/>
    <n v="0"/>
    <s v="Ingen avgiftsbehandling"/>
    <s v="HS: Invoice from PayEx Norge AS"/>
    <n v="-312.5"/>
    <s v="NOK"/>
    <n v="-312.5"/>
    <s v="R38514-0030"/>
    <s v="-35019.49"/>
  </r>
  <r>
    <n v="1279"/>
    <n v="2025"/>
    <s v="HOCKEY: Videresend: Faktura 194430625 fra XXL"/>
    <d v="2025-08-07T00:00:00"/>
    <d v="2025-09-06T00:00:00"/>
    <x v="78"/>
    <x v="78"/>
    <m/>
    <m/>
    <n v="20509"/>
    <s v="Walley"/>
    <m/>
    <m/>
    <x v="5"/>
    <x v="5"/>
    <m/>
    <m/>
    <m/>
    <m/>
    <n v="0"/>
    <s v="Ingen avgiftsbehandling"/>
    <s v="HOCKEY: Videresend: Faktura 194430625 fra XXL"/>
    <n v="-2337"/>
    <s v="NOK"/>
    <n v="-2337"/>
    <n v="194430625"/>
    <s v="-37356.49"/>
  </r>
  <r>
    <n v="1277"/>
    <n v="2025"/>
    <s v="HOCKEY: Videresend: Faktura/Invoice 1902161 - Oda Norway AS"/>
    <d v="2025-08-07T00:00:00"/>
    <d v="2025-08-21T00:00:00"/>
    <x v="78"/>
    <x v="78"/>
    <m/>
    <m/>
    <n v="20508"/>
    <s v="Oda Norway AS"/>
    <m/>
    <m/>
    <x v="5"/>
    <x v="5"/>
    <m/>
    <m/>
    <m/>
    <m/>
    <n v="0"/>
    <s v="Ingen avgiftsbehandling"/>
    <s v="HOCKEY: Videresend: Faktura/Invoice 1902161 - Oda Norway AS"/>
    <n v="-5146.4399999999996"/>
    <s v="NOK"/>
    <n v="-5146.4399999999996"/>
    <n v="1902161"/>
    <s v="-42502.93"/>
  </r>
  <r>
    <n v="1278"/>
    <n v="2025"/>
    <s v="Fwd: Faktura 10880 fra Team Vestmarka"/>
    <d v="2025-08-08T00:00:00"/>
    <d v="2025-08-18T00:00:00"/>
    <x v="78"/>
    <x v="78"/>
    <m/>
    <m/>
    <n v="20172"/>
    <s v="Team Vestmarka"/>
    <m/>
    <m/>
    <x v="6"/>
    <x v="6"/>
    <m/>
    <m/>
    <m/>
    <m/>
    <n v="0"/>
    <s v="Ingen avgiftsbehandling"/>
    <s v="Fwd: Faktura 10880 fra Team Vestmarka"/>
    <n v="-32750"/>
    <s v="NOK"/>
    <n v="-32750"/>
    <n v="10880"/>
    <s v="-75252.93"/>
  </r>
  <r>
    <n v="1272"/>
    <n v="2025"/>
    <s v="Faktura nummer 1056321266 fra Telenor Norge AS"/>
    <d v="2025-08-08T00:00:00"/>
    <d v="2025-08-29T00:00:00"/>
    <x v="78"/>
    <x v="78"/>
    <m/>
    <m/>
    <n v="20011"/>
    <s v="Telenor Norge AS"/>
    <m/>
    <m/>
    <x v="2"/>
    <x v="2"/>
    <m/>
    <m/>
    <m/>
    <m/>
    <n v="0"/>
    <s v="Ingen avgiftsbehandling"/>
    <s v="Faktura nummer 1056321266 fra Telenor Norge AS"/>
    <n v="-4975"/>
    <s v="NOK"/>
    <n v="-4975"/>
    <n v="1056321266"/>
    <s v="-80227.93"/>
  </r>
  <r>
    <n v="1491"/>
    <n v="2025"/>
    <s v="3516963_Faktura_2025-09-01_14.17.51.pdf"/>
    <d v="2025-08-08T00:00:00"/>
    <d v="2025-08-08T00:00:00"/>
    <x v="78"/>
    <x v="78"/>
    <m/>
    <m/>
    <n v="20246"/>
    <s v="Klubben AS"/>
    <m/>
    <m/>
    <x v="2"/>
    <x v="2"/>
    <m/>
    <m/>
    <m/>
    <m/>
    <n v="0"/>
    <s v="Ingen avgiftsbehandling"/>
    <s v="3516963_Faktura_2025-09-01_14.17.51.pdf"/>
    <n v="-3273.03"/>
    <s v="NOK"/>
    <n v="-3273.03"/>
    <n v="3516963"/>
    <s v="-83500.96"/>
  </r>
  <r>
    <n v="1273"/>
    <n v="2025"/>
    <s v="2011/2012: Utlegg Sandarcup"/>
    <d v="2025-08-09T00:00:00"/>
    <d v="2025-08-09T00:00:00"/>
    <x v="78"/>
    <x v="78"/>
    <m/>
    <m/>
    <n v="20086"/>
    <s v="Lene Nilsen Duesund"/>
    <m/>
    <m/>
    <x v="1"/>
    <x v="1"/>
    <m/>
    <m/>
    <m/>
    <m/>
    <n v="0"/>
    <s v="Ingen avgiftsbehandling"/>
    <s v="2011/2012: Utlegg Sandarcup"/>
    <n v="-2330"/>
    <s v="NOK"/>
    <n v="-2330"/>
    <s v="Domino's Sandar 2011/2012"/>
    <s v="-85830.96"/>
  </r>
  <r>
    <n v="500900"/>
    <n v="2025"/>
    <s v="Direkte betaling med ekstern ID TR495129931 er gjennomført og bokført."/>
    <d v="2025-08-11T00:00:00"/>
    <m/>
    <x v="78"/>
    <x v="78"/>
    <m/>
    <m/>
    <n v="20510"/>
    <s v="Jesper Henrik Guldahl Gundersen"/>
    <m/>
    <m/>
    <x v="5"/>
    <x v="5"/>
    <m/>
    <m/>
    <m/>
    <m/>
    <n v="0"/>
    <s v="Ingen avgiftsbehandling"/>
    <s v="Betaling: Refusjon. Fakturanr. Refusjon medl kont."/>
    <n v="310"/>
    <s v="NOK"/>
    <n v="310"/>
    <s v="Refusjon medl kont"/>
    <s v="-85520.96"/>
  </r>
  <r>
    <n v="1306"/>
    <n v="2025"/>
    <s v="HOCKEY: Videresend: Faktura fra MENY Levert hjem Oslo"/>
    <d v="2025-08-11T00:00:00"/>
    <d v="2025-08-25T00:00:00"/>
    <x v="78"/>
    <x v="78"/>
    <m/>
    <m/>
    <n v="20509"/>
    <s v="Walley"/>
    <m/>
    <m/>
    <x v="5"/>
    <x v="5"/>
    <m/>
    <m/>
    <m/>
    <m/>
    <n v="0"/>
    <s v="Ingen avgiftsbehandling"/>
    <s v="HOCKEY: Videresend: Faktura fra MENY Levert hjem Oslo"/>
    <n v="-1445.1"/>
    <s v="NOK"/>
    <n v="-1445.1"/>
    <n v="194405497"/>
    <s v="-86966.06"/>
  </r>
  <r>
    <n v="1305"/>
    <n v="2025"/>
    <s v="FOTBALL: Dommerregning med ID 440624 / 432621 mottatt fra innsender"/>
    <d v="2025-08-11T00:00:00"/>
    <d v="2025-08-11T00:00:00"/>
    <x v="78"/>
    <x v="78"/>
    <m/>
    <m/>
    <n v="20512"/>
    <s v="Tron Munthe Landsnes"/>
    <m/>
    <m/>
    <x v="1"/>
    <x v="1"/>
    <m/>
    <m/>
    <m/>
    <m/>
    <n v="0"/>
    <s v="Ingen avgiftsbehandling"/>
    <s v="FOTBALL: Dommerregning med ID 440624 / 432621 mottatt fra innsender"/>
    <n v="-1082.96"/>
    <s v="NOK"/>
    <n v="-1082.96"/>
    <n v="3119201065"/>
    <s v="-88049.02"/>
  </r>
  <r>
    <n v="1346"/>
    <n v="2025"/>
    <s v="VS: Invoice from Stoke City FC"/>
    <d v="2025-08-11T00:00:00"/>
    <d v="2025-09-10T00:00:00"/>
    <x v="78"/>
    <x v="78"/>
    <m/>
    <m/>
    <n v="20184"/>
    <s v="Stoke City community trust"/>
    <m/>
    <m/>
    <x v="1"/>
    <x v="1"/>
    <m/>
    <m/>
    <m/>
    <m/>
    <n v="0"/>
    <s v="Ingen avgiftsbehandling"/>
    <s v="VS: Invoice from Stoke City FC"/>
    <n v="-50612.88"/>
    <s v="GBP"/>
    <n v="-3680"/>
    <n v="5.0069999999999997"/>
    <s v="-138661.90"/>
  </r>
  <r>
    <n v="1337"/>
    <n v="2025"/>
    <s v="1875/1882"/>
    <d v="2025-08-11T00:00:00"/>
    <m/>
    <x v="78"/>
    <x v="78"/>
    <m/>
    <m/>
    <n v="20086"/>
    <s v="Lene Nilsen Duesund"/>
    <m/>
    <m/>
    <x v="0"/>
    <x v="0"/>
    <m/>
    <m/>
    <m/>
    <m/>
    <n v="0"/>
    <s v="Ingen avgiftsbehandling"/>
    <s v="1875/1882"/>
    <n v="2330"/>
    <s v="NOK"/>
    <n v="2330"/>
    <m/>
    <s v="-136331.90"/>
  </r>
  <r>
    <n v="1370"/>
    <n v="2025"/>
    <s v="1920.pdf"/>
    <d v="2025-08-11T00:00:00"/>
    <m/>
    <x v="78"/>
    <x v="78"/>
    <m/>
    <m/>
    <n v="20510"/>
    <s v="Jesper Henrik Guldahl Gundersen"/>
    <m/>
    <m/>
    <x v="0"/>
    <x v="0"/>
    <m/>
    <m/>
    <m/>
    <m/>
    <n v="0"/>
    <s v="Ingen avgiftsbehandling"/>
    <s v="Betalt to ganger, en gang 06.08.25"/>
    <n v="310"/>
    <s v="NOK"/>
    <n v="310"/>
    <m/>
    <s v="-136021.90"/>
  </r>
  <r>
    <n v="1945"/>
    <n v="2025"/>
    <s v="Utlandsbetaling Invoice from Stoke City FC"/>
    <d v="2025-08-11T00:00:00"/>
    <d v="2025-09-10T00:00:00"/>
    <x v="78"/>
    <x v="78"/>
    <m/>
    <m/>
    <n v="20184"/>
    <s v="Stoke City community trust"/>
    <m/>
    <m/>
    <x v="1"/>
    <x v="1"/>
    <m/>
    <m/>
    <m/>
    <m/>
    <n v="0"/>
    <s v="Ingen avgiftsbehandling"/>
    <s v="Utlandsbetaling Invoice from Stoke City FC"/>
    <n v="-50612.88"/>
    <s v="GBP"/>
    <n v="-3680"/>
    <s v="5,007 del 2"/>
    <s v="-186634.78"/>
  </r>
  <r>
    <n v="1344"/>
    <n v="2025"/>
    <s v="Hockey 2014"/>
    <d v="2025-08-12T00:00:00"/>
    <d v="2025-08-12T00:00:00"/>
    <x v="78"/>
    <x v="78"/>
    <m/>
    <m/>
    <n v="20132"/>
    <s v="Tom Ivar Riseth"/>
    <m/>
    <m/>
    <x v="5"/>
    <x v="5"/>
    <m/>
    <m/>
    <m/>
    <m/>
    <n v="0"/>
    <s v="Ingen avgiftsbehandling"/>
    <s v="Hockey 2014"/>
    <n v="-4200"/>
    <s v="NOK"/>
    <n v="-4200"/>
    <m/>
    <s v="-190834.78"/>
  </r>
  <r>
    <n v="500901"/>
    <n v="2025"/>
    <s v="Direkte betaling med ekstern ID TR495444497 er gjennomført og bokført."/>
    <d v="2025-08-12T00:00:00"/>
    <m/>
    <x v="78"/>
    <x v="78"/>
    <m/>
    <m/>
    <n v="20512"/>
    <s v="Tron Munthe Landsnes"/>
    <m/>
    <m/>
    <x v="1"/>
    <x v="1"/>
    <m/>
    <m/>
    <m/>
    <m/>
    <n v="0"/>
    <s v="Ingen avgiftsbehandling"/>
    <s v="Betaling: FOTBALL: Dommerregning med ID 440624 / 432621 mottatt fra innsender. Fakturanr. 03119201065."/>
    <n v="1082.96"/>
    <s v="NOK"/>
    <n v="1082.96"/>
    <n v="3119201065"/>
    <s v="-189751.82"/>
  </r>
  <r>
    <n v="1345"/>
    <n v="2025"/>
    <s v="Faktura nummer 10339 fra Fygi AS"/>
    <d v="2025-08-12T00:00:00"/>
    <d v="2025-08-26T00:00:00"/>
    <x v="78"/>
    <x v="78"/>
    <m/>
    <m/>
    <n v="20083"/>
    <s v="Fygi AS"/>
    <m/>
    <m/>
    <x v="5"/>
    <x v="5"/>
    <m/>
    <m/>
    <m/>
    <m/>
    <n v="0"/>
    <s v="Ingen avgiftsbehandling"/>
    <s v="Faktura nummer 10339 fra Fygi AS"/>
    <n v="-248.75"/>
    <s v="NOK"/>
    <n v="-248.75"/>
    <n v="10339"/>
    <s v="-190000.57"/>
  </r>
  <r>
    <n v="1349"/>
    <n v="2025"/>
    <s v="HOCKEY: Videresend: Faktura/Invoice 1905369 - Oda Norway AS"/>
    <d v="2025-08-12T00:00:00"/>
    <d v="2025-08-26T00:00:00"/>
    <x v="78"/>
    <x v="78"/>
    <m/>
    <m/>
    <n v="20508"/>
    <s v="Oda Norway AS"/>
    <m/>
    <m/>
    <x v="5"/>
    <x v="5"/>
    <m/>
    <m/>
    <m/>
    <m/>
    <n v="0"/>
    <s v="Ingen avgiftsbehandling"/>
    <s v="HOCKEY: Videresend: Faktura/Invoice 1905369 - Oda Norway AS"/>
    <n v="-1705.7"/>
    <s v="NOK"/>
    <n v="-1705.7"/>
    <n v="1905369"/>
    <s v="-191706.27"/>
  </r>
  <r>
    <n v="1372"/>
    <n v="2025"/>
    <n v="1994"/>
    <d v="2025-08-12T00:00:00"/>
    <m/>
    <x v="78"/>
    <x v="78"/>
    <m/>
    <m/>
    <n v="20132"/>
    <s v="Tom Ivar Riseth"/>
    <m/>
    <m/>
    <x v="0"/>
    <x v="0"/>
    <m/>
    <m/>
    <m/>
    <m/>
    <n v="0"/>
    <s v="Ingen avgiftsbehandling"/>
    <n v="1994"/>
    <n v="4200"/>
    <s v="NOK"/>
    <n v="4200"/>
    <m/>
    <s v="-187506.27"/>
  </r>
  <r>
    <n v="1348"/>
    <n v="2025"/>
    <s v="Faktura nummer 11365001821 fra Sport Holding Retail AS - avd Bekkestua"/>
    <d v="2025-08-13T00:00:00"/>
    <d v="2025-09-12T00:00:00"/>
    <x v="78"/>
    <x v="78"/>
    <m/>
    <m/>
    <n v="20059"/>
    <s v="Sport Holding Retail AS - avd Bekkestua"/>
    <m/>
    <m/>
    <x v="1"/>
    <x v="1"/>
    <m/>
    <m/>
    <m/>
    <m/>
    <n v="0"/>
    <s v="Ingen avgiftsbehandling"/>
    <s v="Faktura nummer 11365001821 fra Sport Holding Retail AS - avd Bekkestua"/>
    <n v="-1374"/>
    <s v="NOK"/>
    <n v="-1374"/>
    <n v="11365001821"/>
    <s v="-188880.27"/>
  </r>
  <r>
    <n v="1350"/>
    <n v="2025"/>
    <s v="FOTBALL: Klubbdommerregning fra Julie"/>
    <d v="2025-08-13T00:00:00"/>
    <d v="2025-08-20T00:00:00"/>
    <x v="78"/>
    <x v="78"/>
    <m/>
    <m/>
    <n v="20030"/>
    <s v="Julie Wee"/>
    <m/>
    <m/>
    <x v="1"/>
    <x v="1"/>
    <m/>
    <m/>
    <m/>
    <m/>
    <n v="0"/>
    <s v="Ingen avgiftsbehandling"/>
    <s v="FOTBALL: Klubbdommerregning fra Julie"/>
    <n v="-300"/>
    <s v="NOK"/>
    <n v="-300"/>
    <s v="A2JXTY7P6ICOYZ"/>
    <s v="-189180.27"/>
  </r>
  <r>
    <n v="500902"/>
    <n v="2025"/>
    <s v="Direkte betaling med ekstern ID TR493208497 er gjennomført og bokført."/>
    <d v="2025-08-14T00:00:00"/>
    <m/>
    <x v="78"/>
    <x v="78"/>
    <m/>
    <m/>
    <n v="20001"/>
    <s v="B&amp;g Regnskap AS"/>
    <m/>
    <m/>
    <x v="4"/>
    <x v="4"/>
    <m/>
    <m/>
    <m/>
    <m/>
    <n v="0"/>
    <s v="Ingen avgiftsbehandling"/>
    <s v="Betaling: Faktura nummer 103536 fra B&amp;g Regnskap AS. Fakturanr. 103536."/>
    <n v="1062.5"/>
    <s v="NOK"/>
    <n v="1062.5"/>
    <n v="103536"/>
    <s v="-188117.77"/>
  </r>
  <r>
    <n v="500903"/>
    <n v="2025"/>
    <s v="Direkte betaling med ekstern ID TR493208499 er gjennomført og bokført."/>
    <d v="2025-08-15T00:00:00"/>
    <m/>
    <x v="78"/>
    <x v="78"/>
    <m/>
    <m/>
    <n v="20004"/>
    <s v="Talkmore AS"/>
    <m/>
    <m/>
    <x v="3"/>
    <x v="3"/>
    <m/>
    <m/>
    <m/>
    <m/>
    <n v="0"/>
    <s v="Ingen avgiftsbehandling"/>
    <s v="Betaling: Faktura nummer 57058275 fra Talkmore AS. Fakturanr. 57058275."/>
    <n v="1368.8"/>
    <s v="NOK"/>
    <n v="1368.8"/>
    <n v="57058275"/>
    <s v="-186748.97"/>
  </r>
  <r>
    <n v="500904"/>
    <n v="2025"/>
    <s v="Direkte betaling med ekstern ID TR493208498 er gjennomført og bokført."/>
    <d v="2025-08-15T00:00:00"/>
    <m/>
    <x v="78"/>
    <x v="78"/>
    <m/>
    <m/>
    <n v="20004"/>
    <s v="Talkmore AS"/>
    <m/>
    <m/>
    <x v="4"/>
    <x v="4"/>
    <m/>
    <m/>
    <m/>
    <m/>
    <n v="0"/>
    <s v="Ingen avgiftsbehandling"/>
    <s v="Betaling: HS: Faktura fra Talkmore. Fakturanr. 57079392."/>
    <n v="573.75"/>
    <s v="NOK"/>
    <n v="573.75"/>
    <n v="57079392"/>
    <s v="-186175.22"/>
  </r>
  <r>
    <n v="1351"/>
    <n v="2025"/>
    <s v="Faktura nummer 2622668 fra Tripletex AS"/>
    <d v="2025-08-15T00:00:00"/>
    <d v="2025-08-30T00:00:00"/>
    <x v="78"/>
    <x v="78"/>
    <m/>
    <m/>
    <n v="20097"/>
    <s v="Tripletex AS"/>
    <m/>
    <m/>
    <x v="4"/>
    <x v="4"/>
    <m/>
    <m/>
    <m/>
    <m/>
    <n v="0"/>
    <s v="Ingen avgiftsbehandling"/>
    <s v="Faktura nummer 2622668 fra Tripletex AS"/>
    <n v="-7133"/>
    <s v="NOK"/>
    <n v="-7133"/>
    <n v="2622668"/>
    <s v="-193308.22"/>
  </r>
  <r>
    <n v="1365"/>
    <n v="2025"/>
    <s v="VS: Utlegg ifm sosialt arrangement"/>
    <d v="2025-08-15T00:00:00"/>
    <d v="2025-08-15T00:00:00"/>
    <x v="78"/>
    <x v="78"/>
    <m/>
    <m/>
    <n v="20438"/>
    <s v="Eva Mari Nakstad"/>
    <m/>
    <m/>
    <x v="1"/>
    <x v="1"/>
    <m/>
    <m/>
    <m/>
    <m/>
    <n v="0"/>
    <s v="Ingen avgiftsbehandling"/>
    <s v="VS: Utlegg ifm sosialt arrangement"/>
    <n v="-1897"/>
    <s v="NOK"/>
    <n v="-1897"/>
    <s v="Utlegg gokart G19"/>
    <s v="-195205.22"/>
  </r>
  <r>
    <n v="1355"/>
    <n v="2025"/>
    <s v="FOTBALL: Utgifter fotball"/>
    <d v="2025-08-16T00:00:00"/>
    <d v="2025-08-16T00:00:00"/>
    <x v="78"/>
    <x v="78"/>
    <m/>
    <m/>
    <n v="20075"/>
    <s v="Elin Kristiansen"/>
    <m/>
    <m/>
    <x v="1"/>
    <x v="1"/>
    <m/>
    <m/>
    <m/>
    <m/>
    <n v="0"/>
    <s v="Ingen avgiftsbehandling"/>
    <s v="FOTBALL: Utgifter fotball"/>
    <n v="-906.06"/>
    <s v="NOK"/>
    <n v="-906.06"/>
    <m/>
    <s v="-196111.28"/>
  </r>
  <r>
    <n v="1363"/>
    <n v="2025"/>
    <s v="Faktura nummer 10025 fra Eilev Ronny Halstenrud"/>
    <d v="2025-08-17T00:00:00"/>
    <d v="2025-08-27T00:00:00"/>
    <x v="78"/>
    <x v="78"/>
    <m/>
    <m/>
    <n v="20513"/>
    <s v="Eilev Ronny Halstenrud"/>
    <m/>
    <m/>
    <x v="1"/>
    <x v="1"/>
    <m/>
    <m/>
    <m/>
    <m/>
    <n v="0"/>
    <s v="Ingen avgiftsbehandling"/>
    <s v="Faktura nummer 10025 fra Eilev Ronny Halstenrud"/>
    <n v="-16200"/>
    <s v="NOK"/>
    <n v="-16200"/>
    <n v="10025"/>
    <s v="-212311.28"/>
  </r>
  <r>
    <n v="1353"/>
    <n v="2025"/>
    <s v="Esport: Faktura nummer 15279 fra SANDVIKA RØRSERVICE AS"/>
    <d v="2025-08-17T00:00:00"/>
    <d v="2025-08-27T00:00:00"/>
    <x v="78"/>
    <x v="78"/>
    <m/>
    <m/>
    <n v="20515"/>
    <s v="Sandvika Rørservice AS"/>
    <m/>
    <m/>
    <x v="2"/>
    <x v="2"/>
    <m/>
    <m/>
    <m/>
    <m/>
    <n v="0"/>
    <s v="Ingen avgiftsbehandling"/>
    <s v="Esport: Faktura nummer 15279 fra SANDVIKA RØRSERVICE AS"/>
    <n v="-41689"/>
    <s v="NOK"/>
    <n v="-41689"/>
    <n v="15279"/>
    <s v="-254000.28"/>
  </r>
  <r>
    <n v="1358"/>
    <n v="2025"/>
    <s v="FOTBALL"/>
    <d v="2025-08-18T00:00:00"/>
    <m/>
    <x v="78"/>
    <x v="78"/>
    <m/>
    <m/>
    <n v="20516"/>
    <s v="Adam Cookson"/>
    <m/>
    <m/>
    <x v="1"/>
    <x v="1"/>
    <m/>
    <m/>
    <m/>
    <m/>
    <n v="0"/>
    <s v="Ingen avgiftsbehandling"/>
    <s v="FOTBALL"/>
    <n v="-1409"/>
    <s v="NOK"/>
    <n v="-1409"/>
    <m/>
    <s v="-255409.28"/>
  </r>
  <r>
    <n v="500905"/>
    <n v="2025"/>
    <s v="Direkte betaling med ekstern ID TR493208500 er gjennomført og bokført."/>
    <d v="2025-08-18T00:00:00"/>
    <m/>
    <x v="78"/>
    <x v="78"/>
    <m/>
    <m/>
    <n v="20033"/>
    <s v="Norgesgruppen ASA"/>
    <m/>
    <m/>
    <x v="5"/>
    <x v="5"/>
    <m/>
    <m/>
    <m/>
    <m/>
    <n v="0"/>
    <s v="Ingen avgiftsbehandling"/>
    <s v="Betaling: HOCKEY: Regning 61136010918922. Fakturanr. 61136010918922."/>
    <n v="179"/>
    <s v="NOK"/>
    <n v="179"/>
    <n v="61136010918922"/>
    <s v="-255230.28"/>
  </r>
  <r>
    <n v="500906"/>
    <n v="2025"/>
    <s v="Direkte betaling med ekstern ID TR493569185 er gjennomført og bokført."/>
    <d v="2025-08-18T00:00:00"/>
    <m/>
    <x v="78"/>
    <x v="78"/>
    <m/>
    <m/>
    <n v="20483"/>
    <s v="Nets Branch Norway NUF"/>
    <m/>
    <m/>
    <x v="0"/>
    <x v="0"/>
    <m/>
    <m/>
    <m/>
    <m/>
    <n v="0"/>
    <s v="Ingen avgiftsbehandling"/>
    <s v="Betaling: Fwd: Nets - FAKTURA 438747395. Fakturanr. 438747395."/>
    <n v="247.5"/>
    <s v="NOK"/>
    <n v="247.5"/>
    <n v="438747395"/>
    <s v="-254982.78"/>
  </r>
  <r>
    <n v="500907"/>
    <n v="2025"/>
    <s v="Direkte betaling med ekstern ID TR495129939 er gjennomført og bokført."/>
    <d v="2025-08-18T00:00:00"/>
    <m/>
    <x v="78"/>
    <x v="78"/>
    <m/>
    <m/>
    <n v="20172"/>
    <s v="Team Vestmarka"/>
    <m/>
    <m/>
    <x v="6"/>
    <x v="6"/>
    <m/>
    <m/>
    <m/>
    <m/>
    <n v="0"/>
    <s v="Ingen avgiftsbehandling"/>
    <s v="Betaling: Fwd: Faktura 10880 fra Team Vestmarka. Fakturanr. 10880."/>
    <n v="32750"/>
    <s v="NOK"/>
    <n v="32750"/>
    <n v="10880"/>
    <s v="-222232.78"/>
  </r>
  <r>
    <n v="1356"/>
    <n v="2025"/>
    <s v="Faktura nummer 019673 fra NFF Oslo  G 11 ÅR. Faktura nummer 019673 fra NFF Oslo  G 13 ÅR. Faktura nummer 019673 fra NFF Oslo  J 11 ÅR. Faktura nummer 019673 fra NFF Oslo  J 12 ÅR. Faktura nummer 019673 fra NFF Oslo G 9 ÅR"/>
    <d v="2025-08-18T00:00:00"/>
    <d v="2025-09-01T00:00:00"/>
    <x v="78"/>
    <x v="78"/>
    <m/>
    <m/>
    <n v="20060"/>
    <s v="NFF Oslo"/>
    <m/>
    <m/>
    <x v="1"/>
    <x v="1"/>
    <m/>
    <m/>
    <m/>
    <m/>
    <n v="0"/>
    <s v="Ingen avgiftsbehandling"/>
    <s v="Faktura nummer 019673 fra NFF Oslo  G 11 ÅR. Faktura nummer 019673 fra NFF Oslo  G 13 ÅR. Faktura nummer 019673 fra NFF Oslo  J 11 ÅR. Faktura nummer 019673 fra NFF Oslo  J 12 ÅR. Faktura nummer 019673 fra NFF Oslo G 9 ÅR"/>
    <n v="-16500"/>
    <s v="NOK"/>
    <n v="-16500"/>
    <n v="19673"/>
    <s v="-238732.78"/>
  </r>
  <r>
    <n v="1364"/>
    <n v="2025"/>
    <s v="FOTBALL 4230"/>
    <d v="2025-08-18T00:00:00"/>
    <d v="2025-08-18T00:00:00"/>
    <x v="78"/>
    <x v="78"/>
    <m/>
    <m/>
    <n v="20024"/>
    <s v="Haris Puzic"/>
    <m/>
    <m/>
    <x v="1"/>
    <x v="1"/>
    <m/>
    <m/>
    <m/>
    <m/>
    <n v="0"/>
    <s v="Ingen avgiftsbehandling"/>
    <s v="FOTBALL 4230"/>
    <n v="-932.21"/>
    <s v="NOK"/>
    <n v="-932.21"/>
    <n v="3119201068"/>
    <s v="-239664.99"/>
  </r>
  <r>
    <n v="1359"/>
    <n v="2025"/>
    <s v="Faktura nummer 6477 fra AS Bærum Ishall"/>
    <d v="2025-08-18T00:00:00"/>
    <d v="2025-08-29T00:00:00"/>
    <x v="78"/>
    <x v="78"/>
    <m/>
    <m/>
    <n v="20353"/>
    <s v="AS Bærum Ishall"/>
    <m/>
    <m/>
    <x v="5"/>
    <x v="5"/>
    <m/>
    <m/>
    <m/>
    <m/>
    <n v="0"/>
    <s v="Ingen avgiftsbehandling"/>
    <s v="Faktura nummer 6477 fra AS Bærum Ishall"/>
    <n v="-20145"/>
    <s v="NOK"/>
    <n v="-20145"/>
    <n v="6477"/>
    <s v="-259809.99"/>
  </r>
  <r>
    <n v="1386"/>
    <n v="2025"/>
    <n v="1869"/>
    <d v="2025-08-18T00:00:00"/>
    <m/>
    <x v="78"/>
    <x v="78"/>
    <m/>
    <m/>
    <n v="20438"/>
    <s v="Eva Mari Nakstad"/>
    <m/>
    <m/>
    <x v="0"/>
    <x v="0"/>
    <m/>
    <m/>
    <m/>
    <m/>
    <n v="0"/>
    <s v="Ingen avgiftsbehandling"/>
    <n v="1869"/>
    <n v="1897"/>
    <s v="NOK"/>
    <n v="1897"/>
    <m/>
    <s v="-257912.99"/>
  </r>
  <r>
    <n v="1458"/>
    <n v="2025"/>
    <s v="Adam Cookson"/>
    <d v="2025-08-18T00:00:00"/>
    <m/>
    <x v="78"/>
    <x v="78"/>
    <m/>
    <m/>
    <n v="20516"/>
    <s v="Adam Cookson"/>
    <m/>
    <m/>
    <x v="0"/>
    <x v="0"/>
    <m/>
    <m/>
    <m/>
    <m/>
    <n v="0"/>
    <s v="Ingen avgiftsbehandling"/>
    <s v="Adam Cookson"/>
    <n v="1409"/>
    <s v="NOK"/>
    <n v="1409"/>
    <m/>
    <s v="-256503.99"/>
  </r>
  <r>
    <n v="1352"/>
    <n v="2025"/>
    <s v="Faktura nummer 59253 fra Gjelleråsen Idrettsforening"/>
    <d v="2025-08-19T00:00:00"/>
    <d v="2025-08-25T00:00:00"/>
    <x v="78"/>
    <x v="78"/>
    <m/>
    <m/>
    <n v="20514"/>
    <s v="Gjelleråsen Idrettsforening"/>
    <m/>
    <m/>
    <x v="6"/>
    <x v="6"/>
    <m/>
    <m/>
    <m/>
    <m/>
    <n v="0"/>
    <s v="Ingen avgiftsbehandling"/>
    <s v="Faktura nummer 59253 fra Gjelleråsen Idrettsforening"/>
    <n v="-960"/>
    <s v="NOK"/>
    <n v="-960"/>
    <n v="59253"/>
    <s v="-257463.99"/>
  </r>
  <r>
    <n v="1361"/>
    <n v="2025"/>
    <s v="FOTBALL: Klubbdommerregning fra Jonathan"/>
    <d v="2025-08-19T00:00:00"/>
    <d v="2025-08-26T00:00:00"/>
    <x v="78"/>
    <x v="78"/>
    <m/>
    <m/>
    <n v="20239"/>
    <s v="Jonathan Duesund"/>
    <m/>
    <m/>
    <x v="1"/>
    <x v="1"/>
    <m/>
    <m/>
    <m/>
    <m/>
    <n v="0"/>
    <s v="Ingen avgiftsbehandling"/>
    <s v="FOTBALL: Klubbdommerregning fra Jonathan"/>
    <n v="-200"/>
    <s v="NOK"/>
    <n v="-200"/>
    <s v="4COUVR1VSD185Y"/>
    <s v="-257663.99"/>
  </r>
  <r>
    <n v="1377"/>
    <n v="2025"/>
    <s v="G2015: Klubbdommerregning fra Julie"/>
    <d v="2025-08-19T00:00:00"/>
    <d v="2025-08-20T00:00:00"/>
    <x v="78"/>
    <x v="78"/>
    <m/>
    <m/>
    <n v="20030"/>
    <s v="Julie Wee"/>
    <m/>
    <m/>
    <x v="1"/>
    <x v="1"/>
    <m/>
    <m/>
    <m/>
    <m/>
    <n v="0"/>
    <s v="Ingen avgiftsbehandling"/>
    <s v="G2015: Klubbdommerregning fra Julie"/>
    <n v="-200"/>
    <s v="NOK"/>
    <n v="-200"/>
    <s v="ID: 4T1EDCCLDD01SA"/>
    <s v="-257863.99"/>
  </r>
  <r>
    <n v="1373"/>
    <n v="2025"/>
    <s v="Fwd: Klubbdommerregning fra William Duesund"/>
    <d v="2025-08-19T00:00:00"/>
    <d v="2025-08-26T00:00:00"/>
    <x v="78"/>
    <x v="78"/>
    <m/>
    <m/>
    <n v="20451"/>
    <s v="William Duesund"/>
    <m/>
    <m/>
    <x v="1"/>
    <x v="1"/>
    <m/>
    <m/>
    <m/>
    <m/>
    <n v="0"/>
    <s v="Ingen avgiftsbehandling"/>
    <s v="Fwd: Klubbdommerregning fra William Duesund"/>
    <n v="-300"/>
    <s v="NOK"/>
    <n v="-300"/>
    <s v="1THSNTCUBT6U3J"/>
    <s v="-258163.99"/>
  </r>
  <r>
    <n v="1417"/>
    <n v="2025"/>
    <s v="Fwd: [EXTERNAL] - Jutul"/>
    <d v="2025-08-19T00:00:00"/>
    <d v="2025-08-19T00:00:00"/>
    <x v="78"/>
    <x v="78"/>
    <m/>
    <m/>
    <n v="20516"/>
    <s v="Adam Cookson"/>
    <m/>
    <m/>
    <x v="1"/>
    <x v="1"/>
    <m/>
    <m/>
    <m/>
    <m/>
    <n v="0"/>
    <s v="Ingen avgiftsbehandling"/>
    <s v="Fwd: [EXTERNAL] - Jutul"/>
    <n v="-3828"/>
    <s v="NOK"/>
    <n v="-3828"/>
    <s v="Stoke utlegg"/>
    <s v="-261991.99"/>
  </r>
  <r>
    <n v="500908"/>
    <n v="2025"/>
    <s v="Direkte betaling med ekstern ID TR495129932 er gjennomført og bokført."/>
    <d v="2025-08-20T00:00:00"/>
    <m/>
    <x v="78"/>
    <x v="78"/>
    <m/>
    <m/>
    <n v="20029"/>
    <s v="Viken Fiber AS"/>
    <m/>
    <m/>
    <x v="4"/>
    <x v="4"/>
    <m/>
    <m/>
    <m/>
    <m/>
    <n v="0"/>
    <s v="Ingen avgiftsbehandling"/>
    <s v="Betaling: HS. Fakturanr. 24982409."/>
    <n v="1119"/>
    <s v="NOK"/>
    <n v="1119"/>
    <n v="24982409"/>
    <s v="-260872.99"/>
  </r>
  <r>
    <n v="500909"/>
    <n v="2025"/>
    <s v="Direkte betaling med ekstern ID TR495129933 er gjennomført og bokført."/>
    <d v="2025-08-20T00:00:00"/>
    <m/>
    <x v="78"/>
    <x v="78"/>
    <m/>
    <m/>
    <n v="20012"/>
    <s v="DNB Livsforsikring AS"/>
    <m/>
    <m/>
    <x v="4"/>
    <x v="4"/>
    <m/>
    <m/>
    <m/>
    <m/>
    <n v="0"/>
    <s v="Ingen avgiftsbehandling"/>
    <s v="Betaling: Faktura nummer F0004330437 fra DNB Livsforsikring AS. Fakturanr. F0004330437."/>
    <n v="3893.44"/>
    <s v="NOK"/>
    <n v="3893.44"/>
    <s v="F0004330437"/>
    <s v="-256979.55"/>
  </r>
  <r>
    <n v="1360"/>
    <n v="2025"/>
    <s v="FOTBALL Regnskap Stoke"/>
    <d v="2025-08-20T00:00:00"/>
    <d v="2025-08-20T00:00:00"/>
    <x v="78"/>
    <x v="78"/>
    <m/>
    <m/>
    <n v="20141"/>
    <s v="Svein Nilsen"/>
    <m/>
    <m/>
    <x v="1"/>
    <x v="1"/>
    <m/>
    <m/>
    <m/>
    <m/>
    <n v="0"/>
    <s v="Ingen avgiftsbehandling"/>
    <s v="FOTBALL Regnskap Stoke"/>
    <n v="-22189"/>
    <s v="NOK"/>
    <n v="-22189"/>
    <m/>
    <s v="-279168.55"/>
  </r>
  <r>
    <n v="1362"/>
    <n v="2025"/>
    <s v="HOCKEY Trenerkurs"/>
    <d v="2025-08-20T00:00:00"/>
    <d v="2025-08-20T00:00:00"/>
    <x v="78"/>
    <x v="78"/>
    <m/>
    <m/>
    <n v="20238"/>
    <s v="Nihf Region Viken Vest"/>
    <m/>
    <m/>
    <x v="5"/>
    <x v="5"/>
    <m/>
    <m/>
    <m/>
    <m/>
    <n v="0"/>
    <s v="Ingen avgiftsbehandling"/>
    <s v="HOCKEY Trenerkurs"/>
    <n v="-1000"/>
    <s v="NOK"/>
    <n v="-1000"/>
    <n v="10291"/>
    <s v="-280168.55"/>
  </r>
  <r>
    <n v="500910"/>
    <n v="2025"/>
    <s v="Direkte betaling med ekstern ID TR497654028 er gjennomført og bokført."/>
    <d v="2025-08-20T00:00:00"/>
    <m/>
    <x v="78"/>
    <x v="78"/>
    <m/>
    <m/>
    <n v="20141"/>
    <s v="Svein Nilsen"/>
    <m/>
    <m/>
    <x v="1"/>
    <x v="1"/>
    <m/>
    <m/>
    <m/>
    <m/>
    <n v="0"/>
    <s v="Ingen avgiftsbehandling"/>
    <s v="Betaling: FOTBALL Regnskap Stoke"/>
    <n v="22189"/>
    <s v="NOK"/>
    <n v="22189"/>
    <m/>
    <s v="-257979.55"/>
  </r>
  <r>
    <n v="500911"/>
    <n v="2025"/>
    <s v="Direkte betaling med ekstern ID TR497655512 er gjennomført og bokført."/>
    <d v="2025-08-20T00:00:00"/>
    <m/>
    <x v="78"/>
    <x v="78"/>
    <m/>
    <m/>
    <n v="20075"/>
    <s v="Elin Kristiansen"/>
    <m/>
    <m/>
    <x v="1"/>
    <x v="1"/>
    <m/>
    <m/>
    <m/>
    <m/>
    <n v="0"/>
    <s v="Ingen avgiftsbehandling"/>
    <s v="Betaling: FOTBALL: Utgifter fotball"/>
    <n v="906.06"/>
    <s v="NOK"/>
    <n v="906.06"/>
    <m/>
    <s v="-257073.49"/>
  </r>
  <r>
    <n v="500912"/>
    <n v="2025"/>
    <s v="Direkte betaling med ekstern ID TR497667501 er gjennomført og bokført."/>
    <d v="2025-08-20T00:00:00"/>
    <m/>
    <x v="78"/>
    <x v="78"/>
    <m/>
    <m/>
    <n v="20024"/>
    <s v="Haris Puzic"/>
    <m/>
    <m/>
    <x v="1"/>
    <x v="1"/>
    <m/>
    <m/>
    <m/>
    <m/>
    <n v="0"/>
    <s v="Ingen avgiftsbehandling"/>
    <s v="Betaling: FOTBALL 4230. Fakturanr. 03119201068."/>
    <n v="932.21"/>
    <s v="NOK"/>
    <n v="932.21"/>
    <n v="3119201068"/>
    <s v="-256141.28"/>
  </r>
  <r>
    <n v="500913"/>
    <n v="2025"/>
    <s v="Direkte betaling med ekstern ID TR497631132 er gjennomført og bokført."/>
    <d v="2025-08-20T00:00:00"/>
    <m/>
    <x v="78"/>
    <x v="78"/>
    <m/>
    <m/>
    <n v="20030"/>
    <s v="Julie Wee"/>
    <m/>
    <m/>
    <x v="1"/>
    <x v="1"/>
    <m/>
    <m/>
    <m/>
    <m/>
    <n v="0"/>
    <s v="Ingen avgiftsbehandling"/>
    <s v="Betaling: FOTBALL: Klubbdommerregning fra Julie. Fakturanr. A2JXTY7P6ICOYZ."/>
    <n v="300"/>
    <s v="NOK"/>
    <n v="300"/>
    <s v="A2JXTY7P6ICOYZ"/>
    <s v="-255841.28"/>
  </r>
  <r>
    <n v="1376"/>
    <n v="2025"/>
    <s v="G2011"/>
    <d v="2025-08-20T00:00:00"/>
    <d v="2025-08-20T00:00:00"/>
    <x v="78"/>
    <x v="78"/>
    <m/>
    <m/>
    <n v="20032"/>
    <s v="Sandarcupen"/>
    <m/>
    <m/>
    <x v="1"/>
    <x v="1"/>
    <m/>
    <m/>
    <m/>
    <m/>
    <n v="0"/>
    <s v="Ingen avgiftsbehandling"/>
    <s v="G2011"/>
    <n v="-800"/>
    <s v="NOK"/>
    <n v="-800"/>
    <s v="Rest Sandar"/>
    <s v="-256641.28"/>
  </r>
  <r>
    <n v="1375"/>
    <n v="2025"/>
    <s v="FOTBALL: Klubbdommerregning fra William Duesund"/>
    <d v="2025-08-20T00:00:00"/>
    <d v="2025-08-27T00:00:00"/>
    <x v="78"/>
    <x v="78"/>
    <m/>
    <m/>
    <n v="20451"/>
    <s v="William Duesund"/>
    <m/>
    <m/>
    <x v="1"/>
    <x v="1"/>
    <m/>
    <m/>
    <m/>
    <m/>
    <n v="0"/>
    <s v="Ingen avgiftsbehandling"/>
    <s v="FOTBALL: Klubbdommerregning fra William Duesund"/>
    <n v="-300"/>
    <s v="NOK"/>
    <n v="-300"/>
    <s v="L9R1VZVIZY4C7K"/>
    <s v="-256941.28"/>
  </r>
  <r>
    <n v="1374"/>
    <n v="2025"/>
    <s v="G2012 utlegg"/>
    <d v="2025-08-20T00:00:00"/>
    <d v="2025-08-21T00:00:00"/>
    <x v="78"/>
    <x v="78"/>
    <m/>
    <m/>
    <n v="20086"/>
    <s v="Lene Nilsen Duesund"/>
    <m/>
    <m/>
    <x v="1"/>
    <x v="1"/>
    <m/>
    <m/>
    <m/>
    <m/>
    <n v="0"/>
    <s v="Ingen avgiftsbehandling"/>
    <s v="G2012 utlegg"/>
    <n v="-1200"/>
    <s v="NOK"/>
    <n v="-1200"/>
    <s v="Liungen cup G2012"/>
    <s v="-258141.28"/>
  </r>
  <r>
    <n v="1389"/>
    <n v="2025"/>
    <n v="1875"/>
    <d v="2025-08-20T00:00:00"/>
    <m/>
    <x v="78"/>
    <x v="78"/>
    <m/>
    <m/>
    <n v="20032"/>
    <s v="Sandarcupen"/>
    <m/>
    <m/>
    <x v="0"/>
    <x v="0"/>
    <m/>
    <m/>
    <m/>
    <m/>
    <n v="0"/>
    <s v="Ingen avgiftsbehandling"/>
    <n v="1875"/>
    <n v="800"/>
    <s v="NOK"/>
    <n v="800"/>
    <m/>
    <s v="-257341.28"/>
  </r>
  <r>
    <n v="1394"/>
    <n v="2025"/>
    <n v="1899"/>
    <d v="2025-08-20T00:00:00"/>
    <m/>
    <x v="78"/>
    <x v="78"/>
    <m/>
    <m/>
    <n v="20030"/>
    <s v="Julie Wee"/>
    <m/>
    <m/>
    <x v="0"/>
    <x v="0"/>
    <m/>
    <m/>
    <m/>
    <m/>
    <n v="0"/>
    <s v="Ingen avgiftsbehandling"/>
    <n v="1899"/>
    <n v="200"/>
    <s v="NOK"/>
    <n v="200"/>
    <m/>
    <s v="-257141.28"/>
  </r>
  <r>
    <n v="1416"/>
    <n v="2025"/>
    <s v="G2017: Klubbdommerregning fra Tobias Håland Stillerud"/>
    <d v="2025-08-20T00:00:00"/>
    <d v="2025-08-26T00:00:00"/>
    <x v="78"/>
    <x v="78"/>
    <m/>
    <m/>
    <n v="20464"/>
    <s v="Tobias Håland Stillerud"/>
    <m/>
    <m/>
    <x v="1"/>
    <x v="1"/>
    <m/>
    <m/>
    <m/>
    <m/>
    <n v="0"/>
    <s v="Ingen avgiftsbehandling"/>
    <s v="G2017: Klubbdommerregning fra Tobias Håland Stillerud"/>
    <n v="-150"/>
    <s v="NOK"/>
    <n v="-150"/>
    <s v="RKMX36AB8B240X"/>
    <s v="-257291.28"/>
  </r>
  <r>
    <n v="1458"/>
    <n v="2025"/>
    <s v="Adam Cookson"/>
    <d v="2025-08-20T00:00:00"/>
    <m/>
    <x v="78"/>
    <x v="78"/>
    <m/>
    <m/>
    <n v="20516"/>
    <s v="Adam Cookson"/>
    <m/>
    <m/>
    <x v="0"/>
    <x v="0"/>
    <m/>
    <m/>
    <m/>
    <m/>
    <n v="0"/>
    <s v="Ingen avgiftsbehandling"/>
    <s v="Adam Cookson"/>
    <n v="3828"/>
    <s v="NOK"/>
    <n v="3828"/>
    <m/>
    <s v="-253463.28"/>
  </r>
  <r>
    <n v="1466"/>
    <n v="2025"/>
    <n v="1963"/>
    <d v="2025-08-20T00:00:00"/>
    <m/>
    <x v="78"/>
    <x v="78"/>
    <m/>
    <m/>
    <n v="20464"/>
    <s v="Tobias Håland Stillerud"/>
    <m/>
    <m/>
    <x v="0"/>
    <x v="0"/>
    <m/>
    <m/>
    <m/>
    <m/>
    <n v="0"/>
    <s v="Ingen avgiftsbehandling"/>
    <n v="1963"/>
    <n v="150"/>
    <s v="NOK"/>
    <n v="150"/>
    <m/>
    <s v="-253313.28"/>
  </r>
  <r>
    <n v="500914"/>
    <n v="2025"/>
    <s v="Direkte betaling med ekstern ID TR495129935 er gjennomført og bokført."/>
    <d v="2025-08-21T00:00:00"/>
    <m/>
    <x v="78"/>
    <x v="78"/>
    <m/>
    <m/>
    <n v="20508"/>
    <s v="Oda Norway AS"/>
    <m/>
    <m/>
    <x v="5"/>
    <x v="5"/>
    <m/>
    <m/>
    <m/>
    <m/>
    <n v="0"/>
    <s v="Ingen avgiftsbehandling"/>
    <s v="Betaling: HOCKEY: Videresend: Faktura/Invoice 1902161 - Oda Norway AS. Fakturanr. 1902161."/>
    <n v="5146.4399999999996"/>
    <s v="NOK"/>
    <n v="5146.4399999999996"/>
    <n v="1902161"/>
    <s v="-248166.84"/>
  </r>
  <r>
    <n v="1414"/>
    <n v="2025"/>
    <s v="J2018: Din kvittering fra XXL"/>
    <d v="2025-08-21T00:00:00"/>
    <d v="2025-08-21T00:00:00"/>
    <x v="78"/>
    <x v="78"/>
    <m/>
    <m/>
    <n v="20212"/>
    <s v="Vihvi Margrethe Boye"/>
    <m/>
    <m/>
    <x v="1"/>
    <x v="1"/>
    <m/>
    <m/>
    <m/>
    <m/>
    <n v="0"/>
    <s v="Ingen avgiftsbehandling"/>
    <s v="J2018: Din kvittering fra XXL"/>
    <n v="-2373.6"/>
    <s v="NOK"/>
    <n v="-2373.6"/>
    <s v="Utlegg J2018"/>
    <s v="-250540.44"/>
  </r>
  <r>
    <n v="1420"/>
    <n v="2025"/>
    <s v="Fwd: Utlegg g2016"/>
    <d v="2025-08-21T00:00:00"/>
    <d v="2025-08-21T00:00:00"/>
    <x v="78"/>
    <x v="78"/>
    <m/>
    <m/>
    <n v="20212"/>
    <s v="Vihvi Margrethe Boye"/>
    <m/>
    <m/>
    <x v="1"/>
    <x v="1"/>
    <m/>
    <m/>
    <m/>
    <m/>
    <n v="0"/>
    <s v="Ingen avgiftsbehandling"/>
    <s v="Fwd: Utlegg g2016"/>
    <n v="-750"/>
    <s v="NOK"/>
    <n v="-750"/>
    <m/>
    <s v="-251290.44"/>
  </r>
  <r>
    <n v="1722"/>
    <n v="2025"/>
    <s v="Fwd: Faktura for fornyelse av hostingtjenester og domenet (tourdebaerum.no)"/>
    <d v="2025-08-21T00:00:00"/>
    <d v="2025-09-20T00:00:00"/>
    <x v="78"/>
    <x v="78"/>
    <m/>
    <m/>
    <n v="20126"/>
    <s v="One.com No AS"/>
    <m/>
    <m/>
    <x v="6"/>
    <x v="6"/>
    <m/>
    <m/>
    <m/>
    <m/>
    <n v="0"/>
    <s v="Ingen avgiftsbehandling"/>
    <s v="Fwd: Faktura for fornyelse av hostingtjenester og domenet (tourdebaerum.no)"/>
    <n v="-1897"/>
    <s v="NOK"/>
    <n v="-1897"/>
    <n v="41923792"/>
    <s v="-253187.44"/>
  </r>
  <r>
    <n v="1421"/>
    <n v="2025"/>
    <s v="G2016: Klubbdommerregning fra Tobias Håland Stillerud"/>
    <d v="2025-08-21T00:00:00"/>
    <d v="2025-08-22T00:00:00"/>
    <x v="78"/>
    <x v="78"/>
    <m/>
    <m/>
    <n v="20464"/>
    <s v="Tobias Håland Stillerud"/>
    <m/>
    <m/>
    <x v="1"/>
    <x v="1"/>
    <m/>
    <m/>
    <m/>
    <m/>
    <n v="0"/>
    <s v="Ingen avgiftsbehandling"/>
    <s v="G2016: Klubbdommerregning fra Tobias Håland Stillerud"/>
    <n v="-150"/>
    <s v="NOK"/>
    <n v="-150"/>
    <m/>
    <s v="-253337.44"/>
  </r>
  <r>
    <n v="1415"/>
    <n v="2025"/>
    <s v="G2017: Klubbdommerregning fra Aksel Irgens"/>
    <d v="2025-08-21T00:00:00"/>
    <d v="2025-08-28T00:00:00"/>
    <x v="78"/>
    <x v="78"/>
    <m/>
    <m/>
    <n v="20437"/>
    <s v="Aksel Irgens"/>
    <m/>
    <m/>
    <x v="1"/>
    <x v="1"/>
    <m/>
    <m/>
    <m/>
    <m/>
    <n v="0"/>
    <s v="Ingen avgiftsbehandling"/>
    <s v="G2017: Klubbdommerregning fra Aksel Irgens"/>
    <n v="-150"/>
    <s v="NOK"/>
    <n v="-150"/>
    <s v="FALN90FNPZ3ETA"/>
    <s v="-253487.44"/>
  </r>
  <r>
    <n v="1393"/>
    <n v="2025"/>
    <s v="e17fdd48-d63e-4fe6-9d1e-76af26da3d13.pdf"/>
    <d v="2025-08-21T00:00:00"/>
    <m/>
    <x v="78"/>
    <x v="78"/>
    <m/>
    <m/>
    <n v="20086"/>
    <s v="Lene Nilsen Duesund"/>
    <m/>
    <m/>
    <x v="0"/>
    <x v="0"/>
    <m/>
    <m/>
    <m/>
    <m/>
    <n v="0"/>
    <s v="Ingen avgiftsbehandling"/>
    <s v="e17fdd48-d63e-4fe6-9d1e-76af26da3d13.pdf"/>
    <n v="1200"/>
    <s v="NOK"/>
    <n v="1200"/>
    <m/>
    <s v="-252287.44"/>
  </r>
  <r>
    <n v="1444"/>
    <n v="2025"/>
    <s v="Faktura 9725211.pdf"/>
    <d v="2025-08-21T00:00:00"/>
    <d v="2025-08-21T00:00:00"/>
    <x v="78"/>
    <x v="78"/>
    <m/>
    <m/>
    <n v="20125"/>
    <s v="Eureca Engros AS"/>
    <m/>
    <m/>
    <x v="2"/>
    <x v="2"/>
    <m/>
    <m/>
    <m/>
    <m/>
    <n v="0"/>
    <s v="Ingen avgiftsbehandling"/>
    <s v="Faktura 9725211.pdf"/>
    <n v="-5047.68"/>
    <s v="NOK"/>
    <n v="-5047.68"/>
    <n v="9725211"/>
    <s v="-257335.12"/>
  </r>
  <r>
    <n v="1464"/>
    <n v="2025"/>
    <n v="1876"/>
    <d v="2025-08-21T00:00:00"/>
    <m/>
    <x v="78"/>
    <x v="78"/>
    <m/>
    <m/>
    <n v="20212"/>
    <s v="Vihvi Margrethe Boye"/>
    <m/>
    <m/>
    <x v="0"/>
    <x v="0"/>
    <m/>
    <m/>
    <m/>
    <m/>
    <n v="0"/>
    <s v="Ingen avgiftsbehandling"/>
    <n v="1876"/>
    <n v="750"/>
    <s v="NOK"/>
    <n v="750"/>
    <m/>
    <s v="-256585.12"/>
  </r>
  <r>
    <n v="1467"/>
    <n v="2025"/>
    <m/>
    <d v="2025-08-21T00:00:00"/>
    <m/>
    <x v="78"/>
    <x v="78"/>
    <m/>
    <m/>
    <n v="20212"/>
    <s v="Vihvi Margrethe Boye"/>
    <m/>
    <m/>
    <x v="0"/>
    <x v="0"/>
    <m/>
    <m/>
    <m/>
    <m/>
    <n v="0"/>
    <s v="Ingen avgiftsbehandling"/>
    <m/>
    <n v="2373.6"/>
    <s v="NOK"/>
    <n v="2373.6"/>
    <m/>
    <s v="-254211.52"/>
  </r>
  <r>
    <n v="1537"/>
    <n v="2025"/>
    <s v="FOTBALL"/>
    <d v="2025-08-21T00:00:00"/>
    <d v="2025-08-21T00:00:00"/>
    <x v="78"/>
    <x v="78"/>
    <m/>
    <m/>
    <n v="20067"/>
    <s v="Fredrik Kristian Lindegaard"/>
    <m/>
    <m/>
    <x v="1"/>
    <x v="1"/>
    <m/>
    <m/>
    <m/>
    <m/>
    <n v="0"/>
    <s v="Ingen avgiftsbehandling"/>
    <s v="FOTBALL"/>
    <n v="-1040.82"/>
    <s v="NOK"/>
    <n v="-1040.82"/>
    <n v="3120701047"/>
    <s v="-255252.34"/>
  </r>
  <r>
    <n v="1422"/>
    <n v="2025"/>
    <s v="J2017: Klubbdommerregning fra Winston Devlin"/>
    <d v="2025-08-22T00:00:00"/>
    <d v="2025-08-28T00:00:00"/>
    <x v="78"/>
    <x v="78"/>
    <m/>
    <m/>
    <n v="20456"/>
    <s v="Winston Devlin"/>
    <m/>
    <m/>
    <x v="1"/>
    <x v="1"/>
    <m/>
    <m/>
    <m/>
    <m/>
    <n v="0"/>
    <s v="Ingen avgiftsbehandling"/>
    <s v="J2017: Klubbdommerregning fra Winston Devlin"/>
    <n v="-150"/>
    <s v="NOK"/>
    <n v="-150"/>
    <s v="U01H1R7QKKZ3N4"/>
    <s v="-255402.34"/>
  </r>
  <r>
    <n v="1419"/>
    <n v="2025"/>
    <s v="Fwd: Utleggsskjema - J2013 -  JenteTalentcup 2025 deltager kort"/>
    <d v="2025-08-22T00:00:00"/>
    <m/>
    <x v="78"/>
    <x v="78"/>
    <m/>
    <m/>
    <n v="20107"/>
    <s v="Kristian Håland Wee"/>
    <m/>
    <m/>
    <x v="1"/>
    <x v="1"/>
    <m/>
    <m/>
    <m/>
    <m/>
    <n v="0"/>
    <s v="Ingen avgiftsbehandling"/>
    <s v="Fwd: Utleggsskjema - J2013 -  JenteTalentcup 2025 deltager kort"/>
    <n v="-23664"/>
    <s v="NOK"/>
    <n v="-23664"/>
    <m/>
    <s v="-279066.34"/>
  </r>
  <r>
    <n v="1446"/>
    <n v="2025"/>
    <s v="CamScanner 29.08.2025 16.09 (1).pdf"/>
    <d v="2025-08-22T00:00:00"/>
    <m/>
    <x v="78"/>
    <x v="78"/>
    <m/>
    <m/>
    <n v="20125"/>
    <s v="Eureca Engros AS"/>
    <m/>
    <m/>
    <x v="2"/>
    <x v="2"/>
    <m/>
    <m/>
    <m/>
    <m/>
    <n v="0"/>
    <s v="Ingen avgiftsbehandling"/>
    <s v="CamScanner 29.08.2025 16.09 (1).pdf"/>
    <n v="5047.68"/>
    <s v="NOK"/>
    <n v="5047.68"/>
    <m/>
    <s v="-274018.66"/>
  </r>
  <r>
    <n v="1463"/>
    <n v="2025"/>
    <m/>
    <d v="2025-08-22T00:00:00"/>
    <m/>
    <x v="78"/>
    <x v="78"/>
    <m/>
    <m/>
    <n v="20456"/>
    <s v="Winston Devlin"/>
    <m/>
    <m/>
    <x v="0"/>
    <x v="0"/>
    <m/>
    <m/>
    <m/>
    <m/>
    <n v="0"/>
    <s v="Ingen avgiftsbehandling"/>
    <m/>
    <n v="150"/>
    <s v="NOK"/>
    <n v="150"/>
    <m/>
    <s v="-273868.66"/>
  </r>
  <r>
    <n v="1464"/>
    <n v="2025"/>
    <n v="1876"/>
    <d v="2025-08-22T00:00:00"/>
    <m/>
    <x v="78"/>
    <x v="78"/>
    <m/>
    <m/>
    <n v="20464"/>
    <s v="Tobias Håland Stillerud"/>
    <m/>
    <m/>
    <x v="0"/>
    <x v="0"/>
    <m/>
    <m/>
    <m/>
    <m/>
    <n v="0"/>
    <s v="Ingen avgiftsbehandling"/>
    <n v="1876"/>
    <n v="150"/>
    <s v="NOK"/>
    <n v="150"/>
    <m/>
    <s v="-273718.66"/>
  </r>
  <r>
    <n v="1465"/>
    <n v="2025"/>
    <n v="1880"/>
    <d v="2025-08-22T00:00:00"/>
    <m/>
    <x v="78"/>
    <x v="78"/>
    <m/>
    <m/>
    <n v="20107"/>
    <s v="Kristian Håland Wee"/>
    <m/>
    <m/>
    <x v="0"/>
    <x v="0"/>
    <m/>
    <m/>
    <m/>
    <m/>
    <n v="0"/>
    <s v="Ingen avgiftsbehandling"/>
    <n v="1880"/>
    <n v="23664"/>
    <s v="NOK"/>
    <n v="23664"/>
    <m/>
    <s v="-250054.66"/>
  </r>
  <r>
    <n v="1466"/>
    <n v="2025"/>
    <n v="1963"/>
    <d v="2025-08-22T00:00:00"/>
    <m/>
    <x v="78"/>
    <x v="78"/>
    <m/>
    <m/>
    <n v="20437"/>
    <s v="Aksel Irgens"/>
    <m/>
    <m/>
    <x v="0"/>
    <x v="0"/>
    <m/>
    <m/>
    <m/>
    <m/>
    <n v="0"/>
    <s v="Ingen avgiftsbehandling"/>
    <n v="1963"/>
    <n v="150"/>
    <s v="NOK"/>
    <n v="150"/>
    <m/>
    <s v="-249904.66"/>
  </r>
  <r>
    <n v="1495"/>
    <n v="2025"/>
    <s v="Jutultreffen park bill"/>
    <d v="2025-08-22T00:00:00"/>
    <d v="2025-09-21T00:00:00"/>
    <x v="78"/>
    <x v="78"/>
    <m/>
    <m/>
    <n v="20185"/>
    <s v="Bryn Trykkservice AS"/>
    <m/>
    <m/>
    <x v="1"/>
    <x v="1"/>
    <m/>
    <m/>
    <m/>
    <m/>
    <n v="0"/>
    <s v="Ingen avgiftsbehandling"/>
    <s v="Jutultreffen park bill"/>
    <n v="-2563"/>
    <s v="NOK"/>
    <n v="-2563"/>
    <n v="30470"/>
    <s v="-252467.66"/>
  </r>
  <r>
    <n v="500915"/>
    <n v="2025"/>
    <s v="Direkte betaling med ekstern ID TR497631134 er gjennomført og bokført."/>
    <d v="2025-08-25T00:00:00"/>
    <m/>
    <x v="78"/>
    <x v="78"/>
    <m/>
    <m/>
    <n v="20514"/>
    <s v="Gjelleråsen Idrettsforening"/>
    <m/>
    <m/>
    <x v="6"/>
    <x v="6"/>
    <m/>
    <m/>
    <m/>
    <m/>
    <n v="0"/>
    <s v="Ingen avgiftsbehandling"/>
    <s v="Betaling: Faktura nummer 59253 fra Gjelleråsen Idrettsforening. Fakturanr. 59253."/>
    <n v="960"/>
    <s v="NOK"/>
    <n v="960"/>
    <n v="59253"/>
    <s v="-251507.66"/>
  </r>
  <r>
    <n v="500916"/>
    <n v="2025"/>
    <s v="Direkte betaling med ekstern ID TR495441845 er gjennomført og bokført."/>
    <d v="2025-08-25T00:00:00"/>
    <m/>
    <x v="78"/>
    <x v="78"/>
    <m/>
    <m/>
    <n v="20509"/>
    <s v="Walley"/>
    <m/>
    <m/>
    <x v="5"/>
    <x v="5"/>
    <m/>
    <m/>
    <m/>
    <m/>
    <n v="0"/>
    <s v="Ingen avgiftsbehandling"/>
    <s v="Betaling: HOCKEY: Videresend: Faktura fra MENY Levert hjem Oslo. Fakturanr. 194405497."/>
    <n v="1445.1"/>
    <s v="NOK"/>
    <n v="1445.1"/>
    <n v="194405497"/>
    <s v="-250062.56"/>
  </r>
  <r>
    <n v="1425"/>
    <n v="2025"/>
    <s v="Faktura nummer 1179 fra Jar Idrettslag"/>
    <d v="2025-08-25T00:00:00"/>
    <d v="2025-09-04T00:00:00"/>
    <x v="78"/>
    <x v="78"/>
    <m/>
    <m/>
    <n v="20169"/>
    <s v="Jar Idrettslag"/>
    <m/>
    <m/>
    <x v="5"/>
    <x v="5"/>
    <m/>
    <m/>
    <m/>
    <m/>
    <n v="0"/>
    <s v="Ingen avgiftsbehandling"/>
    <s v="Faktura nummer 1179 fra Jar Idrettslag"/>
    <n v="-12132"/>
    <s v="NOK"/>
    <n v="-12132"/>
    <n v="1179"/>
    <s v="-262194.56"/>
  </r>
  <r>
    <n v="1409"/>
    <n v="2025"/>
    <s v="Faktura nummer 99018 fra Arba AS"/>
    <d v="2025-08-25T00:00:00"/>
    <d v="2025-09-09T00:00:00"/>
    <x v="78"/>
    <x v="78"/>
    <m/>
    <m/>
    <n v="20272"/>
    <s v="Arba AS"/>
    <m/>
    <m/>
    <x v="5"/>
    <x v="5"/>
    <m/>
    <m/>
    <m/>
    <m/>
    <n v="0"/>
    <s v="Ingen avgiftsbehandling"/>
    <s v="Faktura nummer 99018 fra Arba AS"/>
    <n v="-1593.75"/>
    <s v="NOK"/>
    <n v="-1593.75"/>
    <n v="99018"/>
    <s v="-263788.31"/>
  </r>
  <r>
    <n v="1432"/>
    <n v="2025"/>
    <s v="Fwd: Klubbdommerregning fra William Duesund"/>
    <d v="2025-08-25T00:00:00"/>
    <d v="2025-08-29T00:00:00"/>
    <x v="78"/>
    <x v="78"/>
    <m/>
    <m/>
    <n v="20451"/>
    <s v="William Duesund"/>
    <m/>
    <m/>
    <x v="1"/>
    <x v="1"/>
    <m/>
    <m/>
    <m/>
    <m/>
    <n v="0"/>
    <s v="Ingen avgiftsbehandling"/>
    <s v="Fwd: Klubbdommerregning fra William Duesund"/>
    <n v="-300"/>
    <s v="NOK"/>
    <n v="-300"/>
    <m/>
    <s v="-264088.31"/>
  </r>
  <r>
    <n v="1413"/>
    <n v="2025"/>
    <s v="JUTULTREFFEN Faktura nummer 70699782 fra Bærum Kommune"/>
    <d v="2025-08-25T00:00:00"/>
    <d v="2025-09-11T00:00:00"/>
    <x v="78"/>
    <x v="78"/>
    <m/>
    <m/>
    <n v="20094"/>
    <s v="Bærum Kommune"/>
    <m/>
    <m/>
    <x v="1"/>
    <x v="1"/>
    <m/>
    <m/>
    <m/>
    <m/>
    <n v="0"/>
    <s v="Ingen avgiftsbehandling"/>
    <s v="JUTULTREFFEN Faktura nummer 70699782 fra Bærum Kommune"/>
    <n v="-6400"/>
    <s v="NOK"/>
    <n v="-6400"/>
    <n v="70699782"/>
    <s v="-270488.31"/>
  </r>
  <r>
    <n v="500917"/>
    <n v="2025"/>
    <s v="Direkte betaling med ekstern ID TR497661484 er gjennomført og bokført."/>
    <d v="2025-08-26T00:00:00"/>
    <m/>
    <x v="78"/>
    <x v="78"/>
    <m/>
    <m/>
    <n v="20239"/>
    <s v="Jonathan Duesund"/>
    <m/>
    <m/>
    <x v="1"/>
    <x v="1"/>
    <m/>
    <m/>
    <m/>
    <m/>
    <n v="0"/>
    <s v="Ingen avgiftsbehandling"/>
    <s v="Betaling: FOTBALL: Klubbdommerregning fra Jonathan. Fakturanr. 4COUVR1VSD185Y."/>
    <n v="200"/>
    <s v="NOK"/>
    <n v="200"/>
    <s v="4COUVR1VSD185Y"/>
    <s v="-270288.31"/>
  </r>
  <r>
    <n v="500918"/>
    <n v="2025"/>
    <s v="Direkte betaling med ekstern ID TR493569183 er gjennomført og bokført."/>
    <d v="2025-08-26T00:00:00"/>
    <m/>
    <x v="78"/>
    <x v="78"/>
    <m/>
    <m/>
    <n v="20011"/>
    <s v="Telenor Norge AS"/>
    <m/>
    <m/>
    <x v="4"/>
    <x v="4"/>
    <m/>
    <m/>
    <m/>
    <m/>
    <n v="0"/>
    <s v="Ingen avgiftsbehandling"/>
    <s v="Betaling: Faktura nummer 5510006664131 fra Telenor Norge AS. Fakturanr. 5510006664131."/>
    <n v="195"/>
    <s v="NOK"/>
    <n v="195"/>
    <n v="5510006664131"/>
    <s v="-270093.31"/>
  </r>
  <r>
    <n v="500919"/>
    <n v="2025"/>
    <s v="Direkte betaling med ekstern ID TR497961846 er gjennomført og bokført."/>
    <d v="2025-08-26T00:00:00"/>
    <m/>
    <x v="78"/>
    <x v="78"/>
    <m/>
    <m/>
    <n v="20451"/>
    <s v="William Duesund"/>
    <m/>
    <m/>
    <x v="1"/>
    <x v="1"/>
    <m/>
    <m/>
    <m/>
    <m/>
    <n v="0"/>
    <s v="Ingen avgiftsbehandling"/>
    <s v="Betaling: Fwd: Klubbdommerregning fra William Duesund. Fakturanr. 1THSNTCUBT6U3J."/>
    <n v="300"/>
    <s v="NOK"/>
    <n v="300"/>
    <s v="1THSNTCUBT6U3J"/>
    <s v="-269793.31"/>
  </r>
  <r>
    <n v="1408"/>
    <n v="2025"/>
    <s v="Fwd: Inkassovarsel"/>
    <d v="2025-08-26T00:00:00"/>
    <d v="2025-09-09T00:00:00"/>
    <x v="78"/>
    <x v="78"/>
    <m/>
    <m/>
    <n v="20125"/>
    <s v="Eureca Engros AS"/>
    <m/>
    <m/>
    <x v="5"/>
    <x v="5"/>
    <m/>
    <m/>
    <m/>
    <m/>
    <n v="0"/>
    <s v="Ingen avgiftsbehandling"/>
    <s v="Fwd: Inkassovarsel"/>
    <n v="-3380.4"/>
    <s v="NOK"/>
    <n v="-3380.4"/>
    <m/>
    <s v="-273173.71"/>
  </r>
  <r>
    <n v="1430"/>
    <n v="2025"/>
    <s v="HOCKEY: Videresend: Utleggsskjema"/>
    <d v="2025-08-26T00:00:00"/>
    <d v="2025-08-26T00:00:00"/>
    <x v="78"/>
    <x v="78"/>
    <m/>
    <m/>
    <n v="20520"/>
    <s v="Mikael Johansson"/>
    <m/>
    <m/>
    <x v="5"/>
    <x v="5"/>
    <m/>
    <m/>
    <m/>
    <m/>
    <n v="0"/>
    <s v="Ingen avgiftsbehandling"/>
    <s v="HOCKEY: Videresend: Utleggsskjema"/>
    <n v="-1290"/>
    <s v="NOK"/>
    <n v="-1290"/>
    <s v="teambuilding 2016"/>
    <s v="-274463.71"/>
  </r>
  <r>
    <n v="1429"/>
    <n v="2025"/>
    <s v="J2017: Klubbdommerregning fra David"/>
    <d v="2025-08-26T00:00:00"/>
    <d v="2025-09-02T00:00:00"/>
    <x v="78"/>
    <x v="78"/>
    <m/>
    <m/>
    <n v="20446"/>
    <s v="David Jonassen"/>
    <m/>
    <m/>
    <x v="1"/>
    <x v="1"/>
    <m/>
    <m/>
    <m/>
    <m/>
    <n v="0"/>
    <s v="Ingen avgiftsbehandling"/>
    <s v="J2017: Klubbdommerregning fra David"/>
    <n v="-150"/>
    <s v="NOK"/>
    <n v="-150"/>
    <s v="4VVEHN859T4PBH"/>
    <s v="-274613.71"/>
  </r>
  <r>
    <n v="1428"/>
    <n v="2025"/>
    <s v="G2016: Klubbdommerregning fra Emil"/>
    <d v="2025-08-26T00:00:00"/>
    <d v="2025-09-02T00:00:00"/>
    <x v="78"/>
    <x v="78"/>
    <m/>
    <m/>
    <n v="20037"/>
    <s v="Emil Gjerde"/>
    <m/>
    <m/>
    <x v="1"/>
    <x v="1"/>
    <m/>
    <m/>
    <m/>
    <m/>
    <n v="0"/>
    <s v="Ingen avgiftsbehandling"/>
    <s v="G2016: Klubbdommerregning fra Emil"/>
    <n v="-150"/>
    <s v="NOK"/>
    <n v="-150"/>
    <m/>
    <s v="-274763.71"/>
  </r>
  <r>
    <n v="1427"/>
    <n v="2025"/>
    <s v="J15: Utlegg Kiwi - Jenter 15 - refusjon"/>
    <d v="2025-08-26T00:00:00"/>
    <d v="2025-08-26T00:00:00"/>
    <x v="78"/>
    <x v="78"/>
    <m/>
    <m/>
    <n v="20103"/>
    <s v="Torbjørn Tveiten"/>
    <m/>
    <m/>
    <x v="1"/>
    <x v="1"/>
    <m/>
    <m/>
    <m/>
    <m/>
    <n v="0"/>
    <s v="Ingen avgiftsbehandling"/>
    <s v="J15: Utlegg Kiwi - Jenter 15 - refusjon"/>
    <n v="-303.2"/>
    <s v="NOK"/>
    <n v="-303.2"/>
    <s v="J15"/>
    <s v="-275066.91"/>
  </r>
  <r>
    <n v="1434"/>
    <n v="2025"/>
    <s v="FOTBALL: Klubbdommerregning fra Julie"/>
    <d v="2025-08-26T00:00:00"/>
    <d v="2025-08-28T00:00:00"/>
    <x v="78"/>
    <x v="78"/>
    <m/>
    <m/>
    <n v="20030"/>
    <s v="Julie Wee"/>
    <m/>
    <m/>
    <x v="1"/>
    <x v="1"/>
    <m/>
    <m/>
    <m/>
    <m/>
    <n v="0"/>
    <s v="Ingen avgiftsbehandling"/>
    <s v="FOTBALL: Klubbdommerregning fra Julie"/>
    <n v="-300"/>
    <s v="NOK"/>
    <n v="-300"/>
    <s v="TL4UHVAQRF88Y2"/>
    <s v="-275366.91"/>
  </r>
  <r>
    <n v="1426"/>
    <n v="2025"/>
    <s v="Fwd: G2014: Utlegg"/>
    <d v="2025-08-26T00:00:00"/>
    <d v="2025-08-26T00:00:00"/>
    <x v="78"/>
    <x v="78"/>
    <m/>
    <m/>
    <n v="20263"/>
    <s v="Dorota Bilska"/>
    <m/>
    <m/>
    <x v="1"/>
    <x v="1"/>
    <m/>
    <m/>
    <m/>
    <m/>
    <n v="0"/>
    <s v="Ingen avgiftsbehandling"/>
    <s v="Fwd: G2014: Utlegg"/>
    <n v="-3881"/>
    <s v="NOK"/>
    <n v="-3881"/>
    <m/>
    <s v="-279247.91"/>
  </r>
  <r>
    <n v="1454"/>
    <n v="2025"/>
    <n v="1920"/>
    <d v="2025-08-26T00:00:00"/>
    <m/>
    <x v="78"/>
    <x v="78"/>
    <m/>
    <m/>
    <n v="20510"/>
    <s v="Jesper Henrik Guldahl Gundersen"/>
    <m/>
    <m/>
    <x v="0"/>
    <x v="0"/>
    <m/>
    <m/>
    <m/>
    <m/>
    <n v="0"/>
    <s v="Ingen avgiftsbehandling"/>
    <n v="1920"/>
    <n v="-310"/>
    <s v="NOK"/>
    <n v="-310"/>
    <m/>
    <s v="-279557.91"/>
  </r>
  <r>
    <n v="1479"/>
    <n v="2025"/>
    <n v="1996"/>
    <d v="2025-08-26T00:00:00"/>
    <m/>
    <x v="78"/>
    <x v="78"/>
    <m/>
    <m/>
    <n v="20521"/>
    <s v="Arne Magnus Alhaug"/>
    <m/>
    <m/>
    <x v="0"/>
    <x v="0"/>
    <m/>
    <m/>
    <m/>
    <m/>
    <n v="0"/>
    <s v="Ingen avgiftsbehandling"/>
    <n v="1996"/>
    <n v="500"/>
    <s v="NOK"/>
    <n v="500"/>
    <m/>
    <s v="-279057.91"/>
  </r>
  <r>
    <n v="2549"/>
    <n v="2025"/>
    <s v="Reversering av bilag 1430-2025. HOCKEY: Videresend: Utleggsskjema"/>
    <d v="2025-08-26T00:00:00"/>
    <m/>
    <x v="78"/>
    <x v="78"/>
    <m/>
    <m/>
    <n v="20520"/>
    <s v="Mikael Johansson"/>
    <m/>
    <m/>
    <x v="5"/>
    <x v="5"/>
    <m/>
    <m/>
    <m/>
    <m/>
    <n v="0"/>
    <s v="Ingen avgiftsbehandling"/>
    <s v="Reversering av bilag 1430-2025. HOCKEY: Videresend: Utleggsskjema"/>
    <n v="1290"/>
    <s v="NOK"/>
    <n v="1290"/>
    <s v="teambuilding 2016"/>
    <s v="-277767.91"/>
  </r>
  <r>
    <n v="1431"/>
    <n v="2025"/>
    <s v="Hockey 2015"/>
    <d v="2025-08-27T00:00:00"/>
    <d v="2025-08-27T00:00:00"/>
    <x v="78"/>
    <x v="78"/>
    <m/>
    <m/>
    <n v="20521"/>
    <s v="Arne Magnus Alhaug"/>
    <m/>
    <m/>
    <x v="5"/>
    <x v="5"/>
    <m/>
    <m/>
    <m/>
    <m/>
    <n v="0"/>
    <s v="Ingen avgiftsbehandling"/>
    <s v="Hockey 2015"/>
    <n v="-500"/>
    <s v="NOK"/>
    <n v="-500"/>
    <m/>
    <s v="-278267.91"/>
  </r>
  <r>
    <n v="500920"/>
    <n v="2025"/>
    <s v="Direkte betaling med ekstern ID TR497961847 er gjennomført og bokført."/>
    <d v="2025-08-27T00:00:00"/>
    <m/>
    <x v="78"/>
    <x v="78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L9R1VZVIZY4C7K."/>
    <n v="300"/>
    <s v="NOK"/>
    <n v="300"/>
    <s v="L9R1VZVIZY4C7K"/>
    <s v="-277967.91"/>
  </r>
  <r>
    <n v="500921"/>
    <n v="2025"/>
    <s v="Direkte betaling med ekstern ID TR497655514 er gjennomført og bokført."/>
    <d v="2025-08-27T00:00:00"/>
    <m/>
    <x v="78"/>
    <x v="78"/>
    <m/>
    <m/>
    <n v="20515"/>
    <s v="Sandvika Rørservice AS"/>
    <m/>
    <m/>
    <x v="2"/>
    <x v="2"/>
    <m/>
    <m/>
    <m/>
    <m/>
    <n v="0"/>
    <s v="Ingen avgiftsbehandling"/>
    <s v="Betaling: Esport: Faktura nummer 15279 fra SANDVIKA RØRSERVICE AS. Fakturanr. 15279."/>
    <n v="41689"/>
    <s v="NOK"/>
    <n v="41689"/>
    <n v="15279"/>
    <s v="-236278.91"/>
  </r>
  <r>
    <n v="500922"/>
    <n v="2025"/>
    <s v="Direkte betaling med ekstern ID TR499157395 er gjennomført og bokført."/>
    <d v="2025-08-27T00:00:00"/>
    <m/>
    <x v="78"/>
    <x v="78"/>
    <m/>
    <m/>
    <n v="20083"/>
    <s v="Fygi AS"/>
    <m/>
    <m/>
    <x v="5"/>
    <x v="5"/>
    <m/>
    <m/>
    <m/>
    <m/>
    <n v="0"/>
    <s v="Ingen avgiftsbehandling"/>
    <s v="Betaling: Faktura nummer 10339 fra Fygi AS. Fakturanr. 10339."/>
    <n v="248.75"/>
    <s v="NOK"/>
    <n v="248.75"/>
    <n v="10339"/>
    <s v="-236030.16"/>
  </r>
  <r>
    <n v="500923"/>
    <n v="2025"/>
    <s v="Direkte betaling med ekstern ID TR499157396 er gjennomført og bokført."/>
    <d v="2025-08-27T00:00:00"/>
    <m/>
    <x v="78"/>
    <x v="78"/>
    <m/>
    <m/>
    <n v="20508"/>
    <s v="Oda Norway AS"/>
    <m/>
    <m/>
    <x v="5"/>
    <x v="5"/>
    <m/>
    <m/>
    <m/>
    <m/>
    <n v="0"/>
    <s v="Ingen avgiftsbehandling"/>
    <s v="Betaling: HOCKEY: Videresend: Faktura/Invoice 1905369 - Oda Norway AS. Fakturanr. 1905369."/>
    <n v="1705.7"/>
    <s v="NOK"/>
    <n v="1705.7"/>
    <n v="1905369"/>
    <s v="-234324.46"/>
  </r>
  <r>
    <n v="500924"/>
    <n v="2025"/>
    <s v="Direkte betaling med ekstern ID TR499157394 er gjennomført og bokført."/>
    <d v="2025-08-27T00:00:00"/>
    <m/>
    <x v="78"/>
    <x v="78"/>
    <m/>
    <m/>
    <n v="20238"/>
    <s v="Nihf Region Viken Vest"/>
    <m/>
    <m/>
    <x v="5"/>
    <x v="5"/>
    <m/>
    <m/>
    <m/>
    <m/>
    <n v="0"/>
    <s v="Ingen avgiftsbehandling"/>
    <s v="Betaling: HOCKEY dommerkurs. Fakturanr. 10291."/>
    <n v="1000"/>
    <s v="NOK"/>
    <n v="1000"/>
    <n v="10291"/>
    <s v="-233324.46"/>
  </r>
  <r>
    <n v="1412"/>
    <n v="2025"/>
    <s v="FOTBALL"/>
    <d v="2025-08-27T00:00:00"/>
    <d v="2025-08-27T00:00:00"/>
    <x v="78"/>
    <x v="78"/>
    <m/>
    <m/>
    <n v="20211"/>
    <s v="Erik Dan Nguyen"/>
    <m/>
    <m/>
    <x v="1"/>
    <x v="1"/>
    <m/>
    <m/>
    <m/>
    <m/>
    <n v="0"/>
    <s v="Ingen avgiftsbehandling"/>
    <s v="FOTBALL"/>
    <n v="-823.23"/>
    <s v="NOK"/>
    <n v="-823.23"/>
    <m/>
    <s v="-234147.69"/>
  </r>
  <r>
    <n v="1411"/>
    <n v="2025"/>
    <s v="FOTBALL"/>
    <d v="2025-08-27T00:00:00"/>
    <d v="2025-08-27T00:00:00"/>
    <x v="78"/>
    <x v="78"/>
    <m/>
    <m/>
    <n v="20518"/>
    <s v="serkan keser"/>
    <m/>
    <m/>
    <x v="1"/>
    <x v="1"/>
    <m/>
    <m/>
    <m/>
    <m/>
    <n v="0"/>
    <s v="Ingen avgiftsbehandling"/>
    <s v="FOTBALL"/>
    <n v="-465"/>
    <s v="NOK"/>
    <n v="-465"/>
    <n v="3119981015"/>
    <s v="-234612.69"/>
  </r>
  <r>
    <n v="1410"/>
    <n v="2025"/>
    <s v="FOTBALL"/>
    <d v="2025-08-27T00:00:00"/>
    <d v="2025-08-27T00:00:00"/>
    <x v="78"/>
    <x v="78"/>
    <m/>
    <m/>
    <n v="20517"/>
    <s v="Renas Berken Topal"/>
    <m/>
    <m/>
    <x v="1"/>
    <x v="1"/>
    <m/>
    <m/>
    <m/>
    <m/>
    <n v="0"/>
    <s v="Ingen avgiftsbehandling"/>
    <s v="FOTBALL"/>
    <n v="-372.71"/>
    <s v="NOK"/>
    <n v="-372.71"/>
    <n v="3119981015"/>
    <s v="-234985.40"/>
  </r>
  <r>
    <n v="1433"/>
    <n v="2025"/>
    <s v="G2015: Klubbdommerregning fra Aksel Irgens"/>
    <d v="2025-08-27T00:00:00"/>
    <d v="2025-08-27T00:00:00"/>
    <x v="78"/>
    <x v="78"/>
    <m/>
    <m/>
    <n v="20437"/>
    <s v="Aksel Irgens"/>
    <m/>
    <m/>
    <x v="1"/>
    <x v="1"/>
    <m/>
    <m/>
    <m/>
    <m/>
    <n v="0"/>
    <s v="Ingen avgiftsbehandling"/>
    <s v="G2015: Klubbdommerregning fra Aksel Irgens"/>
    <n v="-200"/>
    <s v="NOK"/>
    <n v="-200"/>
    <s v="5TCFXIWCCO038S"/>
    <s v="-235185.40"/>
  </r>
  <r>
    <n v="1468"/>
    <n v="2025"/>
    <m/>
    <d v="2025-08-27T00:00:00"/>
    <m/>
    <x v="78"/>
    <x v="78"/>
    <m/>
    <m/>
    <n v="20446"/>
    <s v="David Jonassen"/>
    <m/>
    <m/>
    <x v="0"/>
    <x v="0"/>
    <m/>
    <m/>
    <m/>
    <m/>
    <n v="0"/>
    <s v="Ingen avgiftsbehandling"/>
    <m/>
    <n v="150"/>
    <s v="NOK"/>
    <n v="150"/>
    <m/>
    <s v="-235035.40"/>
  </r>
  <r>
    <n v="1469"/>
    <n v="2025"/>
    <n v="1866"/>
    <d v="2025-08-27T00:00:00"/>
    <m/>
    <x v="78"/>
    <x v="78"/>
    <m/>
    <m/>
    <n v="20103"/>
    <s v="Torbjørn Tveiten"/>
    <m/>
    <m/>
    <x v="0"/>
    <x v="0"/>
    <m/>
    <m/>
    <m/>
    <m/>
    <n v="0"/>
    <s v="Ingen avgiftsbehandling"/>
    <s v="1866 cup"/>
    <n v="303.2"/>
    <s v="NOK"/>
    <n v="303.2"/>
    <m/>
    <s v="-234732.20"/>
  </r>
  <r>
    <n v="1470"/>
    <n v="2025"/>
    <n v="1869"/>
    <d v="2025-08-27T00:00:00"/>
    <m/>
    <x v="78"/>
    <x v="78"/>
    <m/>
    <m/>
    <n v="20513"/>
    <s v="Eilev Ronny Halstenrud"/>
    <m/>
    <m/>
    <x v="0"/>
    <x v="0"/>
    <m/>
    <m/>
    <m/>
    <m/>
    <n v="0"/>
    <s v="Ingen avgiftsbehandling"/>
    <n v="1869"/>
    <n v="16200"/>
    <s v="NOK"/>
    <n v="16200"/>
    <m/>
    <s v="-218532.20"/>
  </r>
  <r>
    <n v="1471"/>
    <n v="2025"/>
    <s v="Dorota"/>
    <d v="2025-08-27T00:00:00"/>
    <m/>
    <x v="78"/>
    <x v="78"/>
    <m/>
    <m/>
    <n v="20263"/>
    <s v="Dorota Bilska"/>
    <m/>
    <m/>
    <x v="0"/>
    <x v="0"/>
    <m/>
    <m/>
    <m/>
    <m/>
    <n v="0"/>
    <s v="Ingen avgiftsbehandling"/>
    <s v="Dorota"/>
    <n v="3881"/>
    <s v="NOK"/>
    <n v="3881"/>
    <m/>
    <s v="-214651.20"/>
  </r>
  <r>
    <n v="1472"/>
    <n v="2025"/>
    <n v="1876"/>
    <d v="2025-08-27T00:00:00"/>
    <m/>
    <x v="78"/>
    <x v="78"/>
    <m/>
    <m/>
    <n v="20037"/>
    <s v="Emil Gjerde"/>
    <m/>
    <m/>
    <x v="0"/>
    <x v="0"/>
    <m/>
    <m/>
    <m/>
    <m/>
    <n v="0"/>
    <s v="Ingen avgiftsbehandling"/>
    <n v="1876"/>
    <n v="150"/>
    <s v="NOK"/>
    <n v="150"/>
    <m/>
    <s v="-214501.20"/>
  </r>
  <r>
    <n v="1514"/>
    <n v="2025"/>
    <s v="Hockey 2016: Utlegg Teambuilding"/>
    <d v="2025-08-27T00:00:00"/>
    <d v="2025-08-27T00:00:00"/>
    <x v="78"/>
    <x v="78"/>
    <m/>
    <m/>
    <n v="20510"/>
    <s v="Jesper Henrik Guldahl Gundersen"/>
    <m/>
    <m/>
    <x v="5"/>
    <x v="5"/>
    <m/>
    <m/>
    <m/>
    <m/>
    <n v="0"/>
    <s v="Ingen avgiftsbehandling"/>
    <s v="Hockey 2016: Utlegg Teambuilding"/>
    <n v="-11881.36"/>
    <s v="NOK"/>
    <n v="-11881.36"/>
    <s v="Utlegg teambuilding hockey 2016"/>
    <s v="-226382.56"/>
  </r>
  <r>
    <n v="1568"/>
    <n v="2025"/>
    <m/>
    <d v="2025-08-27T00:00:00"/>
    <m/>
    <x v="78"/>
    <x v="78"/>
    <m/>
    <m/>
    <n v="20510"/>
    <s v="Jesper Henrik Guldahl Gundersen"/>
    <m/>
    <m/>
    <x v="0"/>
    <x v="0"/>
    <m/>
    <m/>
    <m/>
    <m/>
    <n v="0"/>
    <s v="Ingen avgiftsbehandling"/>
    <m/>
    <n v="11881.36"/>
    <s v="NOK"/>
    <n v="11881.36"/>
    <m/>
    <s v="-214501.20"/>
  </r>
  <r>
    <n v="500925"/>
    <n v="2025"/>
    <s v="Direkte betaling med ekstern ID TR499371532 er gjennomført og bokført."/>
    <d v="2025-08-28T00:00:00"/>
    <m/>
    <x v="78"/>
    <x v="78"/>
    <m/>
    <m/>
    <n v="20517"/>
    <s v="Renas Berken Topal"/>
    <m/>
    <m/>
    <x v="1"/>
    <x v="1"/>
    <m/>
    <m/>
    <m/>
    <m/>
    <n v="0"/>
    <s v="Ingen avgiftsbehandling"/>
    <s v="Betaling: FOTBALL. Fakturanr. 03119981015."/>
    <n v="372.71"/>
    <s v="NOK"/>
    <n v="372.71"/>
    <n v="3119981015"/>
    <s v="-214128.49"/>
  </r>
  <r>
    <n v="500926"/>
    <n v="2025"/>
    <s v="Direkte betaling med ekstern ID TR499371533 er gjennomført og bokført."/>
    <d v="2025-08-28T00:00:00"/>
    <m/>
    <x v="78"/>
    <x v="78"/>
    <m/>
    <m/>
    <n v="20518"/>
    <s v="serkan keser"/>
    <m/>
    <m/>
    <x v="1"/>
    <x v="1"/>
    <m/>
    <m/>
    <m/>
    <m/>
    <n v="0"/>
    <s v="Ingen avgiftsbehandling"/>
    <s v="Betaling: FOTBALL. Fakturanr. 03119981015."/>
    <n v="465"/>
    <s v="NOK"/>
    <n v="465"/>
    <n v="3119981015"/>
    <s v="-213663.49"/>
  </r>
  <r>
    <n v="500927"/>
    <n v="2025"/>
    <s v="Direkte betaling med ekstern ID TR499371534 er gjennomført og bokført."/>
    <d v="2025-08-28T00:00:00"/>
    <m/>
    <x v="78"/>
    <x v="78"/>
    <m/>
    <m/>
    <n v="20211"/>
    <s v="Erik Dan Nguyen"/>
    <m/>
    <m/>
    <x v="1"/>
    <x v="1"/>
    <m/>
    <m/>
    <m/>
    <m/>
    <n v="0"/>
    <s v="Ingen avgiftsbehandling"/>
    <s v="Betaling: FOTBALL"/>
    <n v="823.23"/>
    <s v="NOK"/>
    <n v="823.23"/>
    <m/>
    <s v="-212840.26"/>
  </r>
  <r>
    <n v="1439"/>
    <n v="2025"/>
    <s v="Faktura nummer 11365001830 fra Sport Holding Retail AS - avd Bekkestua"/>
    <d v="2025-08-28T00:00:00"/>
    <d v="2025-09-27T00:00:00"/>
    <x v="78"/>
    <x v="78"/>
    <m/>
    <m/>
    <n v="20059"/>
    <s v="Sport Holding Retail AS - avd Bekkestua"/>
    <m/>
    <m/>
    <x v="1"/>
    <x v="1"/>
    <m/>
    <m/>
    <m/>
    <m/>
    <n v="0"/>
    <s v="Ingen avgiftsbehandling"/>
    <s v="Faktura nummer 11365001830 fra Sport Holding Retail AS - avd Bekkestua"/>
    <n v="-7705"/>
    <s v="NOK"/>
    <n v="-7705"/>
    <n v="11365001830"/>
    <s v="-220545.26"/>
  </r>
  <r>
    <n v="1423"/>
    <n v="2025"/>
    <s v="Faktura nummer 95890 fra Garda Sikring AS"/>
    <d v="2025-08-28T00:00:00"/>
    <d v="2025-09-15T00:00:00"/>
    <x v="78"/>
    <x v="78"/>
    <m/>
    <m/>
    <n v="20519"/>
    <s v="Garda Sikring AS"/>
    <m/>
    <m/>
    <x v="1"/>
    <x v="1"/>
    <m/>
    <m/>
    <m/>
    <m/>
    <n v="0"/>
    <s v="Ingen avgiftsbehandling"/>
    <s v="Faktura nummer 95890 fra Garda Sikring AS"/>
    <n v="-47125"/>
    <s v="NOK"/>
    <n v="-47125"/>
    <n v="95890"/>
    <s v="-267670.26"/>
  </r>
  <r>
    <n v="1440"/>
    <n v="2025"/>
    <s v="G2017: Klubbdommerregning fra David"/>
    <d v="2025-08-28T00:00:00"/>
    <d v="2025-08-28T00:00:00"/>
    <x v="78"/>
    <x v="78"/>
    <m/>
    <m/>
    <n v="20446"/>
    <s v="David Jonassen"/>
    <m/>
    <m/>
    <x v="1"/>
    <x v="1"/>
    <m/>
    <m/>
    <m/>
    <m/>
    <n v="0"/>
    <s v="Ingen avgiftsbehandling"/>
    <s v="G2017: Klubbdommerregning fra David"/>
    <n v="-150"/>
    <s v="NOK"/>
    <n v="-150"/>
    <s v="46B6701QF8QSKT"/>
    <s v="-267820.26"/>
  </r>
  <r>
    <n v="1441"/>
    <n v="2025"/>
    <s v="G2017: Klubbdommerregning fra Davy"/>
    <d v="2025-08-28T00:00:00"/>
    <d v="2025-08-28T00:00:00"/>
    <x v="78"/>
    <x v="78"/>
    <m/>
    <m/>
    <n v="20440"/>
    <s v="Davy Enwia"/>
    <m/>
    <m/>
    <x v="1"/>
    <x v="1"/>
    <m/>
    <m/>
    <m/>
    <m/>
    <n v="0"/>
    <s v="Ingen avgiftsbehandling"/>
    <s v="G2017: Klubbdommerregning fra Davy"/>
    <n v="-150"/>
    <s v="NOK"/>
    <n v="-150"/>
    <s v="CJPTTF6PJDX1EE"/>
    <s v="-267970.26"/>
  </r>
  <r>
    <n v="1442"/>
    <n v="2025"/>
    <s v="J2016 Klubbdommerregning fra Aksel Irgens"/>
    <d v="2025-08-28T00:00:00"/>
    <d v="2025-08-28T00:00:00"/>
    <x v="78"/>
    <x v="78"/>
    <m/>
    <m/>
    <n v="20437"/>
    <s v="Aksel Irgens"/>
    <m/>
    <m/>
    <x v="1"/>
    <x v="1"/>
    <m/>
    <m/>
    <m/>
    <m/>
    <n v="0"/>
    <s v="Ingen avgiftsbehandling"/>
    <s v="J2016 Klubbdommerregning fra Aksel Irgens"/>
    <n v="-150"/>
    <s v="NOK"/>
    <n v="-150"/>
    <m/>
    <s v="-268120.26"/>
  </r>
  <r>
    <n v="1443"/>
    <n v="2025"/>
    <s v="Fwd: Klubbdommerregning fra Julie"/>
    <d v="2025-08-28T00:00:00"/>
    <d v="2025-09-01T00:00:00"/>
    <x v="78"/>
    <x v="78"/>
    <m/>
    <m/>
    <n v="20030"/>
    <s v="Julie Wee"/>
    <m/>
    <m/>
    <x v="1"/>
    <x v="1"/>
    <m/>
    <m/>
    <m/>
    <m/>
    <n v="0"/>
    <s v="Ingen avgiftsbehandling"/>
    <s v="Fwd: Klubbdommerregning fra Julie"/>
    <n v="-300"/>
    <s v="NOK"/>
    <n v="-300"/>
    <s v="FIM97AW46835Q0"/>
    <s v="-268420.26"/>
  </r>
  <r>
    <n v="1474"/>
    <n v="2025"/>
    <n v="1899"/>
    <d v="2025-08-28T00:00:00"/>
    <m/>
    <x v="78"/>
    <x v="78"/>
    <m/>
    <m/>
    <n v="20437"/>
    <s v="Aksel Irgens"/>
    <m/>
    <m/>
    <x v="0"/>
    <x v="0"/>
    <m/>
    <m/>
    <m/>
    <m/>
    <n v="0"/>
    <s v="Ingen avgiftsbehandling"/>
    <n v="1899"/>
    <n v="200"/>
    <s v="NOK"/>
    <n v="200"/>
    <m/>
    <s v="-268220.26"/>
  </r>
  <r>
    <n v="500928"/>
    <n v="2025"/>
    <s v="Direkte betaling med ekstern ID TR495129938 er gjennomført og bokført."/>
    <d v="2025-08-29T00:00:00"/>
    <m/>
    <x v="78"/>
    <x v="78"/>
    <m/>
    <m/>
    <n v="20011"/>
    <s v="Telenor Norge AS"/>
    <m/>
    <m/>
    <x v="2"/>
    <x v="2"/>
    <m/>
    <m/>
    <m/>
    <m/>
    <n v="0"/>
    <s v="Ingen avgiftsbehandling"/>
    <s v="Betaling: Faktura nummer 1056321266 fra Telenor Norge AS. Fakturanr. 1056321266."/>
    <n v="4975"/>
    <s v="NOK"/>
    <n v="4975"/>
    <n v="1056321266"/>
    <s v="-263245.26"/>
  </r>
  <r>
    <n v="500929"/>
    <n v="2025"/>
    <s v="Direkte betaling med ekstern ID TR499157397 er gjennomført og bokført."/>
    <d v="2025-08-29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477 fra AS Bærum Ishall. Fakturanr. 6477."/>
    <n v="20145"/>
    <s v="NOK"/>
    <n v="20145"/>
    <n v="6477"/>
    <s v="-243100.26"/>
  </r>
  <r>
    <n v="500930"/>
    <n v="2025"/>
    <s v="Direkte betaling med ekstern ID TR499938745 er gjennomført og bokført."/>
    <d v="2025-08-29T00:00:00"/>
    <m/>
    <x v="78"/>
    <x v="78"/>
    <m/>
    <m/>
    <n v="20451"/>
    <s v="William Duesund"/>
    <m/>
    <m/>
    <x v="1"/>
    <x v="1"/>
    <m/>
    <m/>
    <m/>
    <m/>
    <n v="0"/>
    <s v="Ingen avgiftsbehandling"/>
    <s v="Betaling: Fwd: Klubbdommerregning fra William Duesund"/>
    <n v="300"/>
    <s v="NOK"/>
    <n v="300"/>
    <m/>
    <s v="-242800.26"/>
  </r>
  <r>
    <n v="1438"/>
    <n v="2025"/>
    <s v="Faktura nummer 6479 fra AS Bærum Ishall"/>
    <d v="2025-08-29T00:00:00"/>
    <d v="2025-09-08T00:00:00"/>
    <x v="78"/>
    <x v="78"/>
    <m/>
    <m/>
    <n v="20353"/>
    <s v="AS Bærum Ishall"/>
    <m/>
    <m/>
    <x v="5"/>
    <x v="5"/>
    <m/>
    <m/>
    <m/>
    <m/>
    <n v="0"/>
    <s v="Ingen avgiftsbehandling"/>
    <s v="Faktura nummer 6479 fra AS Bærum Ishall"/>
    <n v="-5700"/>
    <s v="NOK"/>
    <n v="-5700"/>
    <n v="6479"/>
    <s v="-248500.26"/>
  </r>
  <r>
    <n v="1477"/>
    <n v="2025"/>
    <n v="1963"/>
    <d v="2025-08-29T00:00:00"/>
    <m/>
    <x v="78"/>
    <x v="78"/>
    <m/>
    <m/>
    <n v="20440"/>
    <s v="Davy Enwia"/>
    <m/>
    <m/>
    <x v="0"/>
    <x v="0"/>
    <m/>
    <m/>
    <m/>
    <m/>
    <n v="0"/>
    <s v="Ingen avgiftsbehandling"/>
    <n v="1963"/>
    <n v="150"/>
    <s v="NOK"/>
    <n v="150"/>
    <m/>
    <s v="-248350.26"/>
  </r>
  <r>
    <n v="1477"/>
    <n v="2025"/>
    <n v="1963"/>
    <d v="2025-08-29T00:00:00"/>
    <m/>
    <x v="78"/>
    <x v="78"/>
    <m/>
    <m/>
    <n v="20446"/>
    <s v="David Jonassen"/>
    <m/>
    <m/>
    <x v="0"/>
    <x v="0"/>
    <m/>
    <m/>
    <m/>
    <m/>
    <n v="0"/>
    <s v="Ingen avgiftsbehandling"/>
    <n v="1963"/>
    <n v="150"/>
    <s v="NOK"/>
    <n v="150"/>
    <m/>
    <s v="-248200.26"/>
  </r>
  <r>
    <n v="1480"/>
    <n v="2025"/>
    <n v="1997"/>
    <d v="2025-08-29T00:00:00"/>
    <m/>
    <x v="78"/>
    <x v="78"/>
    <m/>
    <m/>
    <n v="20437"/>
    <s v="Aksel Irgens"/>
    <m/>
    <m/>
    <x v="0"/>
    <x v="0"/>
    <m/>
    <m/>
    <m/>
    <m/>
    <n v="0"/>
    <s v="Ingen avgiftsbehandling"/>
    <n v="1997"/>
    <n v="150"/>
    <s v="NOK"/>
    <n v="150"/>
    <m/>
    <s v="-248050.26"/>
  </r>
  <r>
    <n v="1437"/>
    <n v="2025"/>
    <s v="HS: Fakture for vaske August"/>
    <d v="2025-08-30T00:00:00"/>
    <d v="2025-09-06T00:00:00"/>
    <x v="78"/>
    <x v="78"/>
    <m/>
    <m/>
    <n v="20035"/>
    <s v="Steadyreadygo Banaszkiewicz"/>
    <m/>
    <m/>
    <x v="4"/>
    <x v="4"/>
    <m/>
    <m/>
    <m/>
    <m/>
    <n v="0"/>
    <s v="Ingen avgiftsbehandling"/>
    <s v="HS: Fakture for vaske August"/>
    <n v="-10800"/>
    <s v="NOK"/>
    <n v="-10800"/>
    <n v="1181"/>
    <s v="-258850.26"/>
  </r>
  <r>
    <n v="1436"/>
    <n v="2025"/>
    <s v="Faktura nummer 103621 fra B&amp;g Regnskap AS"/>
    <d v="2025-08-30T00:00:00"/>
    <d v="2025-09-13T00:00:00"/>
    <x v="78"/>
    <x v="78"/>
    <m/>
    <m/>
    <n v="20001"/>
    <s v="B&amp;g Regnskap AS"/>
    <m/>
    <m/>
    <x v="4"/>
    <x v="4"/>
    <m/>
    <m/>
    <m/>
    <m/>
    <n v="0"/>
    <s v="Ingen avgiftsbehandling"/>
    <s v="Faktura nummer 103621 fra B&amp;g Regnskap AS"/>
    <n v="-35593.75"/>
    <s v="NOK"/>
    <n v="-35593.75"/>
    <n v="103621"/>
    <s v="-294444.01"/>
  </r>
  <r>
    <n v="1492"/>
    <n v="2025"/>
    <s v="VS: Jutultreffen"/>
    <d v="2025-08-30T00:00:00"/>
    <d v="2025-09-13T00:00:00"/>
    <x v="78"/>
    <x v="78"/>
    <m/>
    <m/>
    <n v="20175"/>
    <s v="Popcorn Compagniet AS"/>
    <m/>
    <m/>
    <x v="1"/>
    <x v="1"/>
    <m/>
    <m/>
    <m/>
    <m/>
    <n v="0"/>
    <s v="Ingen avgiftsbehandling"/>
    <s v="VS: Jutultreffen"/>
    <n v="-7619"/>
    <s v="NOK"/>
    <n v="-7619"/>
    <n v="117102"/>
    <s v="-302063.01"/>
  </r>
  <r>
    <n v="1569"/>
    <n v="2025"/>
    <s v="J2010: Skjema for refusjon av utlegg"/>
    <d v="2025-08-30T00:00:00"/>
    <d v="2025-09-01T00:00:00"/>
    <x v="78"/>
    <x v="78"/>
    <m/>
    <m/>
    <n v="20040"/>
    <s v="Tine Walle"/>
    <m/>
    <m/>
    <x v="1"/>
    <x v="1"/>
    <m/>
    <m/>
    <m/>
    <m/>
    <n v="0"/>
    <s v="Ingen avgiftsbehandling"/>
    <s v="J2010: Skjema for refusjon av utlegg"/>
    <n v="-738"/>
    <s v="NOK"/>
    <n v="-738"/>
    <m/>
    <s v="-302801.01"/>
  </r>
  <r>
    <n v="1490"/>
    <n v="2025"/>
    <s v="Fwd: Faktura isleie ukene 33-35"/>
    <d v="2025-08-31T00:00:00"/>
    <d v="2025-09-12T00:00:00"/>
    <x v="78"/>
    <x v="78"/>
    <m/>
    <m/>
    <n v="20353"/>
    <s v="AS Bærum Ishall"/>
    <m/>
    <m/>
    <x v="5"/>
    <x v="5"/>
    <m/>
    <m/>
    <m/>
    <m/>
    <n v="0"/>
    <s v="Ingen avgiftsbehandling"/>
    <s v="Fwd: Faktura isleie ukene 33-35"/>
    <n v="-62093.75"/>
    <s v="NOK"/>
    <n v="-62093.75"/>
    <n v="6492"/>
    <s v="-364894.76"/>
  </r>
  <r>
    <n v="1489"/>
    <n v="2025"/>
    <s v="Faktura nummer 17830 fra Rubic AS"/>
    <d v="2025-08-31T00:00:00"/>
    <d v="2025-09-07T00:00:00"/>
    <x v="78"/>
    <x v="78"/>
    <m/>
    <m/>
    <n v="20208"/>
    <s v="Rubic AS"/>
    <m/>
    <m/>
    <x v="1"/>
    <x v="1"/>
    <m/>
    <m/>
    <m/>
    <m/>
    <n v="0"/>
    <s v="Ingen avgiftsbehandling"/>
    <s v="Faktura nummer 17830 fra Rubic AS"/>
    <n v="-4875.38"/>
    <s v="NOK"/>
    <n v="-4875.38"/>
    <n v="17830"/>
    <s v="-369770.14"/>
  </r>
  <r>
    <n v="1482"/>
    <n v="2025"/>
    <s v="Faktura nummer 8087242 fra Uno-X Mobility Norge AS (Comme"/>
    <d v="2025-08-31T00:00:00"/>
    <d v="2025-09-15T00:00:00"/>
    <x v="78"/>
    <x v="78"/>
    <m/>
    <m/>
    <n v="20007"/>
    <s v="Uno-X Mobility Norge AS (Comme"/>
    <m/>
    <m/>
    <x v="5"/>
    <x v="5"/>
    <m/>
    <m/>
    <m/>
    <m/>
    <n v="0"/>
    <s v="Ingen avgiftsbehandling"/>
    <s v="Faktura nummer 8087242 fra Uno-X Mobility Norge AS (Comme"/>
    <n v="-1141.3800000000001"/>
    <s v="NOK"/>
    <n v="-1141.3800000000001"/>
    <n v="8087242"/>
    <s v="-370911.52"/>
  </r>
  <r>
    <n v="500931"/>
    <n v="2025"/>
    <s v="Direkte betaling med ekstern ID TR493309300 er gjennomført og bokført."/>
    <d v="2025-09-01T00:00:00"/>
    <m/>
    <x v="78"/>
    <x v="78"/>
    <m/>
    <m/>
    <n v="20198"/>
    <s v="Verisure AS"/>
    <m/>
    <m/>
    <x v="2"/>
    <x v="2"/>
    <m/>
    <m/>
    <m/>
    <m/>
    <n v="0"/>
    <s v="Ingen avgiftsbehandling"/>
    <s v="Betaling: Faktura nummer 31780656 fra Verisure AS. Fakturanr. 31780656."/>
    <n v="988.75"/>
    <s v="NOK"/>
    <n v="988.75"/>
    <n v="31780656"/>
    <s v="-369922.77"/>
  </r>
  <r>
    <n v="500932"/>
    <n v="2025"/>
    <s v="Direkte betaling med ekstern ID TR497655513 er gjennomført og bokført."/>
    <d v="2025-09-01T00:00:00"/>
    <m/>
    <x v="78"/>
    <x v="78"/>
    <m/>
    <m/>
    <n v="20060"/>
    <s v="NFF Oslo"/>
    <m/>
    <m/>
    <x v="1"/>
    <x v="1"/>
    <m/>
    <m/>
    <m/>
    <m/>
    <n v="0"/>
    <s v="Ingen avgiftsbehandling"/>
    <s v="Betaling: Faktura nummer 019673 fra NFF Oslo  G 11 ÅR. Faktura nummer 019673 fra NFF Oslo G 9 ÅR. Faktura nummer 019673 fra NFF Oslo  J 12 ÅR. Faktura nummer 019673 fra NFF Oslo  J 11 ÅR. Faktura nummer 019673 fra NFF Oslo  G 13 ÅR. Fakturanr. 019673."/>
    <n v="16500"/>
    <s v="NOK"/>
    <n v="16500"/>
    <n v="19673"/>
    <s v="-353422.77"/>
  </r>
  <r>
    <n v="500933"/>
    <n v="2025"/>
    <s v="Direkte betaling med ekstern ID TR493569184 er gjennomført og bokført."/>
    <d v="2025-09-01T00:00:00"/>
    <m/>
    <x v="78"/>
    <x v="78"/>
    <m/>
    <m/>
    <n v="20009"/>
    <s v="Santander Consumer Bank As"/>
    <m/>
    <m/>
    <x v="5"/>
    <x v="5"/>
    <m/>
    <m/>
    <m/>
    <m/>
    <n v="0"/>
    <s v="Ingen avgiftsbehandling"/>
    <s v="Betaling: Faktura nummer 42083754 fra Santander Consumer Bank As. Fakturanr. 42083754."/>
    <n v="11584.04"/>
    <s v="NOK"/>
    <n v="11584.04"/>
    <n v="42083754"/>
    <s v="-341838.73"/>
  </r>
  <r>
    <n v="500934"/>
    <n v="2025"/>
    <s v="Direkte betaling med ekstern ID TR497631131 er gjennomført og bokført."/>
    <d v="2025-09-01T00:00:00"/>
    <m/>
    <x v="78"/>
    <x v="78"/>
    <m/>
    <m/>
    <n v="20097"/>
    <s v="Tripletex AS"/>
    <m/>
    <m/>
    <x v="4"/>
    <x v="4"/>
    <m/>
    <m/>
    <m/>
    <m/>
    <n v="0"/>
    <s v="Ingen avgiftsbehandling"/>
    <s v="Betaling: Faktura nummer 2622668 fra Tripletex AS. Fakturanr. 2622668."/>
    <n v="7133"/>
    <s v="NOK"/>
    <n v="7133"/>
    <n v="2622668"/>
    <s v="-334705.73"/>
  </r>
  <r>
    <n v="500935"/>
    <n v="2025"/>
    <s v="Direkte betaling med ekstern ID TR500120851 er gjennomført og bokført."/>
    <d v="2025-09-01T00:00:00"/>
    <m/>
    <x v="78"/>
    <x v="78"/>
    <m/>
    <m/>
    <n v="20030"/>
    <s v="Julie Wee"/>
    <m/>
    <m/>
    <x v="1"/>
    <x v="1"/>
    <m/>
    <m/>
    <m/>
    <m/>
    <n v="0"/>
    <s v="Ingen avgiftsbehandling"/>
    <s v="Betaling: Fwd: Klubbdommerregning fra Julie. Fakturanr. FIM97AW46835Q0."/>
    <n v="300"/>
    <s v="NOK"/>
    <n v="300"/>
    <s v="FIM97AW46835Q0"/>
    <s v="-334405.73"/>
  </r>
  <r>
    <n v="1502"/>
    <n v="2025"/>
    <s v="Fwd: Regning 61136014474923"/>
    <d v="2025-09-01T00:00:00"/>
    <d v="2025-09-16T00:00:00"/>
    <x v="78"/>
    <x v="78"/>
    <m/>
    <m/>
    <n v="20033"/>
    <s v="Norgesgruppen ASA"/>
    <m/>
    <m/>
    <x v="8"/>
    <x v="8"/>
    <m/>
    <m/>
    <m/>
    <m/>
    <n v="0"/>
    <s v="Ingen avgiftsbehandling"/>
    <s v="Fwd: Regning 61136014474923"/>
    <n v="-1549.01"/>
    <s v="NOK"/>
    <n v="-1549.01"/>
    <n v="61136014474923"/>
    <s v="-335954.74"/>
  </r>
  <r>
    <n v="1503"/>
    <n v="2025"/>
    <s v="Fwd: Regning 61136010918923"/>
    <d v="2025-09-01T00:00:00"/>
    <d v="2025-09-16T00:00:00"/>
    <x v="78"/>
    <x v="78"/>
    <m/>
    <m/>
    <n v="20033"/>
    <s v="Norgesgruppen ASA"/>
    <m/>
    <m/>
    <x v="5"/>
    <x v="5"/>
    <m/>
    <m/>
    <m/>
    <m/>
    <n v="0"/>
    <s v="Ingen avgiftsbehandling"/>
    <s v="Fwd: Regning 61136010918923"/>
    <n v="-2661.9"/>
    <s v="NOK"/>
    <n v="-2661.9"/>
    <n v="61136010918923"/>
    <s v="-338616.64"/>
  </r>
  <r>
    <n v="1504"/>
    <n v="2025"/>
    <s v="Faktura nummer 57342396 fra Talkmore AS"/>
    <d v="2025-09-01T00:00:00"/>
    <d v="2025-09-15T00:00:00"/>
    <x v="78"/>
    <x v="78"/>
    <m/>
    <m/>
    <n v="20004"/>
    <s v="Talkmore AS"/>
    <m/>
    <m/>
    <x v="3"/>
    <x v="3"/>
    <m/>
    <m/>
    <m/>
    <m/>
    <n v="0"/>
    <s v="Ingen avgiftsbehandling"/>
    <s v="Faktura nummer 57342396 fra Talkmore AS"/>
    <n v="-502.25"/>
    <s v="NOK"/>
    <n v="-502.25"/>
    <n v="57342396"/>
    <s v="-339118.89"/>
  </r>
  <r>
    <n v="1509"/>
    <n v="2025"/>
    <s v="Faktura nummer 00699044 fra Visma Software AS"/>
    <d v="2025-09-01T00:00:00"/>
    <d v="2025-09-16T00:00:00"/>
    <x v="78"/>
    <x v="78"/>
    <m/>
    <m/>
    <n v="20147"/>
    <s v="Visma Software AS"/>
    <m/>
    <m/>
    <x v="4"/>
    <x v="4"/>
    <m/>
    <m/>
    <m/>
    <m/>
    <n v="0"/>
    <s v="Ingen avgiftsbehandling"/>
    <s v="Faktura nummer 00699044 fra Visma Software AS"/>
    <n v="-2171.25"/>
    <s v="NOK"/>
    <n v="-2171.25"/>
    <n v="699044"/>
    <s v="-341290.14"/>
  </r>
  <r>
    <n v="1511"/>
    <n v="2025"/>
    <s v="Faktura nummer 10086 fra AZUN FREESTYLE AS"/>
    <d v="2025-09-01T00:00:00"/>
    <d v="2025-09-15T00:00:00"/>
    <x v="78"/>
    <x v="78"/>
    <m/>
    <m/>
    <n v="20136"/>
    <s v="AZUN FREESTYLE AS"/>
    <m/>
    <m/>
    <x v="1"/>
    <x v="1"/>
    <m/>
    <m/>
    <m/>
    <m/>
    <n v="0"/>
    <s v="Ingen avgiftsbehandling"/>
    <s v="Faktura nummer 10086 fra AZUN FREESTYLE AS"/>
    <n v="-12000"/>
    <s v="NOK"/>
    <n v="-12000"/>
    <n v="10086"/>
    <s v="-353290.14"/>
  </r>
  <r>
    <n v="1512"/>
    <n v="2025"/>
    <s v="Faktura nummer 2248 fra Invite AS JUTULTREFFEN"/>
    <d v="2025-09-01T00:00:00"/>
    <d v="2025-09-15T00:00:00"/>
    <x v="78"/>
    <x v="78"/>
    <m/>
    <m/>
    <n v="20522"/>
    <s v="Invite AS"/>
    <m/>
    <m/>
    <x v="1"/>
    <x v="1"/>
    <m/>
    <m/>
    <m/>
    <m/>
    <n v="0"/>
    <s v="Ingen avgiftsbehandling"/>
    <s v="Faktura nummer 2248 fra Invite AS JUTULTREFFEN"/>
    <n v="-10125"/>
    <s v="NOK"/>
    <n v="-10125"/>
    <n v="2248"/>
    <s v="-363415.14"/>
  </r>
  <r>
    <n v="1506"/>
    <n v="2025"/>
    <s v="Faktura nummer 1099 fra JAVID ZAFARI"/>
    <d v="2025-09-01T00:00:00"/>
    <d v="2025-09-11T00:00:00"/>
    <x v="78"/>
    <x v="78"/>
    <m/>
    <m/>
    <n v="20076"/>
    <s v="JAVID ZAFARI"/>
    <m/>
    <m/>
    <x v="0"/>
    <x v="0"/>
    <m/>
    <m/>
    <m/>
    <m/>
    <n v="0"/>
    <s v="Ingen avgiftsbehandling"/>
    <s v="Faktura nummer 1099 fra JAVID ZAFARI"/>
    <n v="-4982.1000000000004"/>
    <s v="NOK"/>
    <n v="-4982.1000000000004"/>
    <n v="1099"/>
    <s v="-368397.24"/>
  </r>
  <r>
    <n v="1507"/>
    <n v="2025"/>
    <s v="Faktura nummer 10368 fra Fygi AS"/>
    <d v="2025-09-01T00:00:00"/>
    <d v="2025-09-15T00:00:00"/>
    <x v="78"/>
    <x v="78"/>
    <m/>
    <m/>
    <n v="20083"/>
    <s v="Fygi AS"/>
    <m/>
    <m/>
    <x v="5"/>
    <x v="5"/>
    <m/>
    <m/>
    <m/>
    <m/>
    <n v="0"/>
    <s v="Ingen avgiftsbehandling"/>
    <s v="Faktura nummer 10368 fra Fygi AS"/>
    <n v="-248.75"/>
    <s v="NOK"/>
    <n v="-248.75"/>
    <n v="10368"/>
    <s v="-368645.99"/>
  </r>
  <r>
    <n v="1508"/>
    <n v="2025"/>
    <s v="Faktura nummer 1100 fra JAVID ZAFARI"/>
    <d v="2025-09-01T00:00:00"/>
    <d v="2025-09-11T00:00:00"/>
    <x v="78"/>
    <x v="78"/>
    <m/>
    <m/>
    <n v="20076"/>
    <s v="JAVID ZAFARI"/>
    <m/>
    <m/>
    <x v="0"/>
    <x v="0"/>
    <m/>
    <m/>
    <m/>
    <m/>
    <n v="0"/>
    <s v="Ingen avgiftsbehandling"/>
    <s v="Faktura nummer 1100 fra JAVID ZAFARI"/>
    <n v="-3588"/>
    <s v="NOK"/>
    <n v="-3588"/>
    <n v="1100"/>
    <s v="-372233.99"/>
  </r>
  <r>
    <n v="1501"/>
    <n v="2025"/>
    <s v="Fotball kiosk: Regning 61136010973415"/>
    <d v="2025-09-01T00:00:00"/>
    <d v="2025-09-16T00:00:00"/>
    <x v="78"/>
    <x v="78"/>
    <m/>
    <m/>
    <n v="20033"/>
    <s v="Norgesgruppen ASA"/>
    <m/>
    <m/>
    <x v="1"/>
    <x v="1"/>
    <m/>
    <m/>
    <m/>
    <m/>
    <n v="0"/>
    <s v="Ingen avgiftsbehandling"/>
    <s v="Fotball kiosk: Regning 61136010973415"/>
    <n v="-3061.7"/>
    <s v="NOK"/>
    <n v="-3061.7"/>
    <n v="61136010973415"/>
    <s v="-375295.69"/>
  </r>
  <r>
    <n v="1499"/>
    <n v="2025"/>
    <s v="G2015: Klubbdommerregning fra Julie"/>
    <d v="2025-09-01T00:00:00"/>
    <d v="2025-09-08T00:00:00"/>
    <x v="78"/>
    <x v="78"/>
    <m/>
    <m/>
    <n v="20030"/>
    <s v="Julie Wee"/>
    <m/>
    <m/>
    <x v="1"/>
    <x v="1"/>
    <m/>
    <m/>
    <m/>
    <m/>
    <n v="0"/>
    <s v="Ingen avgiftsbehandling"/>
    <s v="G2015: Klubbdommerregning fra Julie"/>
    <n v="-150"/>
    <s v="NOK"/>
    <n v="-150"/>
    <m/>
    <s v="-375445.69"/>
  </r>
  <r>
    <n v="1493"/>
    <n v="2025"/>
    <s v="Faktura nummer 42370680 fra Santander Consumer Bank As"/>
    <d v="2025-09-01T00:00:00"/>
    <d v="2025-10-01T00:00:00"/>
    <x v="78"/>
    <x v="78"/>
    <m/>
    <m/>
    <n v="20009"/>
    <s v="Santander Consumer Bank As"/>
    <m/>
    <m/>
    <x v="5"/>
    <x v="5"/>
    <m/>
    <m/>
    <m/>
    <m/>
    <n v="0"/>
    <s v="Ingen avgiftsbehandling"/>
    <s v="Faktura nummer 42370680 fra Santander Consumer Bank As"/>
    <n v="-11584.04"/>
    <s v="NOK"/>
    <n v="-11584.04"/>
    <n v="42370680"/>
    <s v="-387029.73"/>
  </r>
  <r>
    <n v="1513"/>
    <n v="2025"/>
    <s v="VS: Faktura fra Talkmore"/>
    <d v="2025-09-01T00:00:00"/>
    <d v="2025-09-15T00:00:00"/>
    <x v="78"/>
    <x v="78"/>
    <m/>
    <m/>
    <n v="20004"/>
    <s v="Talkmore AS"/>
    <m/>
    <m/>
    <x v="4"/>
    <x v="4"/>
    <m/>
    <m/>
    <m/>
    <m/>
    <n v="0"/>
    <s v="Ingen avgiftsbehandling"/>
    <s v="VS: Faktura fra Talkmore"/>
    <n v="-575.24"/>
    <s v="NOK"/>
    <n v="-575.24"/>
    <n v="57363002"/>
    <s v="-387604.97"/>
  </r>
  <r>
    <n v="1554"/>
    <n v="2025"/>
    <n v="1875"/>
    <d v="2025-09-01T00:00:00"/>
    <m/>
    <x v="78"/>
    <x v="78"/>
    <m/>
    <m/>
    <n v="20214"/>
    <s v="Silje Øvergaard-Olsen"/>
    <m/>
    <m/>
    <x v="0"/>
    <x v="0"/>
    <m/>
    <m/>
    <m/>
    <m/>
    <n v="0"/>
    <s v="Ingen avgiftsbehandling"/>
    <n v="1875"/>
    <n v="369"/>
    <s v="NOK"/>
    <n v="369"/>
    <m/>
    <s v="-387235.97"/>
  </r>
  <r>
    <n v="1558"/>
    <n v="2025"/>
    <n v="1899"/>
    <d v="2025-09-01T00:00:00"/>
    <m/>
    <x v="78"/>
    <x v="78"/>
    <m/>
    <m/>
    <n v="20525"/>
    <s v="LARS ANDRESEN"/>
    <m/>
    <m/>
    <x v="0"/>
    <x v="0"/>
    <m/>
    <m/>
    <m/>
    <m/>
    <n v="0"/>
    <s v="Ingen avgiftsbehandling"/>
    <n v="1899"/>
    <n v="169"/>
    <s v="NOK"/>
    <n v="169"/>
    <m/>
    <s v="-387066.97"/>
  </r>
  <r>
    <n v="1573"/>
    <n v="2025"/>
    <n v="1866"/>
    <d v="2025-09-01T00:00:00"/>
    <m/>
    <x v="78"/>
    <x v="78"/>
    <m/>
    <m/>
    <n v="20040"/>
    <s v="Tine Walle"/>
    <m/>
    <m/>
    <x v="0"/>
    <x v="0"/>
    <m/>
    <m/>
    <m/>
    <m/>
    <n v="0"/>
    <s v="Ingen avgiftsbehandling"/>
    <n v="1866"/>
    <n v="738"/>
    <s v="NOK"/>
    <n v="738"/>
    <m/>
    <s v="-386328.97"/>
  </r>
  <r>
    <n v="1578"/>
    <n v="2025"/>
    <s v="Jutultreffen"/>
    <d v="2025-09-01T00:00:00"/>
    <d v="2025-09-14T00:00:00"/>
    <x v="78"/>
    <x v="78"/>
    <m/>
    <m/>
    <n v="20532"/>
    <s v="Aud Ingvild Lia"/>
    <m/>
    <m/>
    <x v="1"/>
    <x v="1"/>
    <m/>
    <m/>
    <m/>
    <m/>
    <n v="0"/>
    <s v="Ingen avgiftsbehandling"/>
    <s v="Jutultreffen"/>
    <n v="-3737.5"/>
    <s v="NOK"/>
    <n v="-3737.5"/>
    <s v="Utlegg vaffelrøre JTRF"/>
    <s v="-390066.47"/>
  </r>
  <r>
    <n v="1505"/>
    <n v="2025"/>
    <s v="Fwd: Utlegg G2015 Jutul. Fotballgruppa, sommeravslutning"/>
    <d v="2025-09-02T00:00:00"/>
    <d v="2025-09-02T00:00:00"/>
    <x v="78"/>
    <x v="78"/>
    <m/>
    <m/>
    <n v="20525"/>
    <s v="LARS ANDRESEN"/>
    <m/>
    <m/>
    <x v="1"/>
    <x v="1"/>
    <m/>
    <m/>
    <m/>
    <m/>
    <n v="0"/>
    <s v="Ingen avgiftsbehandling"/>
    <s v="Fwd: Utlegg G2015 Jutul. Fotballgruppa, sommeravslutning"/>
    <n v="-169"/>
    <s v="NOK"/>
    <n v="-169"/>
    <s v="UTLEGG g2015 AVSLUTNING"/>
    <s v="-390235.47"/>
  </r>
  <r>
    <n v="1500"/>
    <n v="2025"/>
    <s v="Hockey 2017: Eagles Cup - Holmen"/>
    <d v="2025-09-02T00:00:00"/>
    <d v="2025-09-02T00:00:00"/>
    <x v="78"/>
    <x v="78"/>
    <m/>
    <m/>
    <n v="20369"/>
    <s v="Jonas Moe"/>
    <m/>
    <m/>
    <x v="5"/>
    <x v="5"/>
    <m/>
    <m/>
    <m/>
    <m/>
    <n v="0"/>
    <s v="Ingen avgiftsbehandling"/>
    <s v="Hockey 2017: Eagles Cup - Holmen"/>
    <n v="-5000"/>
    <s v="NOK"/>
    <n v="-5000"/>
    <m/>
    <s v="-395235.47"/>
  </r>
  <r>
    <n v="1497"/>
    <n v="2025"/>
    <s v="G2011: Overføre"/>
    <d v="2025-09-02T00:00:00"/>
    <d v="2025-09-02T00:00:00"/>
    <x v="78"/>
    <x v="78"/>
    <m/>
    <m/>
    <n v="20214"/>
    <s v="Silje Øvergaard-Olsen"/>
    <m/>
    <m/>
    <x v="1"/>
    <x v="1"/>
    <m/>
    <m/>
    <m/>
    <m/>
    <n v="0"/>
    <s v="Ingen avgiftsbehandling"/>
    <s v="G2011: Overføre"/>
    <n v="-369"/>
    <s v="NOK"/>
    <n v="-369"/>
    <m/>
    <s v="-395604.47"/>
  </r>
  <r>
    <n v="500960"/>
    <n v="2025"/>
    <s v="Direkte betaling med ekstern ID TR499938746 er gjennomført og bokført."/>
    <d v="2025-09-02T00:00:00"/>
    <m/>
    <x v="78"/>
    <x v="78"/>
    <m/>
    <m/>
    <n v="20030"/>
    <s v="Julie Wee"/>
    <m/>
    <m/>
    <x v="1"/>
    <x v="1"/>
    <m/>
    <m/>
    <m/>
    <m/>
    <n v="0"/>
    <s v="Ingen avgiftsbehandling"/>
    <s v="Betaling: FOTBALL: Klubbdommerregning fra Julie. Fakturanr. TL4UHVAQRF88Y2."/>
    <n v="300"/>
    <s v="NOK"/>
    <n v="300"/>
    <s v="TL4UHVAQRF88Y2"/>
    <s v="-395304.47"/>
  </r>
  <r>
    <n v="1496"/>
    <n v="2025"/>
    <s v="FOTBALL"/>
    <d v="2025-09-02T00:00:00"/>
    <d v="2025-09-02T00:00:00"/>
    <x v="78"/>
    <x v="78"/>
    <m/>
    <m/>
    <n v="20139"/>
    <s v="Fehd El Hour"/>
    <m/>
    <m/>
    <x v="1"/>
    <x v="1"/>
    <m/>
    <m/>
    <m/>
    <m/>
    <n v="0"/>
    <s v="Ingen avgiftsbehandling"/>
    <s v="FOTBALL"/>
    <n v="-1048.6400000000001"/>
    <s v="NOK"/>
    <n v="-1048.6400000000001"/>
    <n v="3119201082"/>
    <s v="-396353.11"/>
  </r>
  <r>
    <n v="1494"/>
    <n v="2025"/>
    <s v="Faktura nummer 019828 fra NFF Oslo"/>
    <d v="2025-09-02T00:00:00"/>
    <d v="2025-09-16T00:00:00"/>
    <x v="78"/>
    <x v="78"/>
    <m/>
    <m/>
    <n v="20060"/>
    <s v="NFF Oslo"/>
    <m/>
    <m/>
    <x v="1"/>
    <x v="1"/>
    <m/>
    <m/>
    <m/>
    <m/>
    <n v="0"/>
    <s v="Ingen avgiftsbehandling"/>
    <s v="Faktura nummer 019828 fra NFF Oslo"/>
    <n v="-2500"/>
    <s v="NOK"/>
    <n v="-2500"/>
    <n v="19828"/>
    <s v="-398853.11"/>
  </r>
  <r>
    <n v="1487"/>
    <n v="2025"/>
    <s v="FOTBALL: Klubbdommerregning fra William Duesund"/>
    <d v="2025-09-02T00:00:00"/>
    <d v="2025-09-09T00:00:00"/>
    <x v="78"/>
    <x v="78"/>
    <m/>
    <m/>
    <n v="20451"/>
    <s v="William Duesund"/>
    <m/>
    <m/>
    <x v="1"/>
    <x v="1"/>
    <m/>
    <m/>
    <m/>
    <m/>
    <n v="0"/>
    <s v="Ingen avgiftsbehandling"/>
    <s v="FOTBALL: Klubbdommerregning fra William Duesund"/>
    <n v="-300"/>
    <s v="NOK"/>
    <n v="-300"/>
    <s v="V2IK5TQRW7T2FV"/>
    <s v="-399153.11"/>
  </r>
  <r>
    <n v="1486"/>
    <n v="2025"/>
    <s v="Faktura nummer 31975227 fra Verisure AS"/>
    <d v="2025-09-02T00:00:00"/>
    <d v="2025-10-01T00:00:00"/>
    <x v="78"/>
    <x v="78"/>
    <m/>
    <m/>
    <n v="20198"/>
    <s v="Verisure AS"/>
    <m/>
    <m/>
    <x v="2"/>
    <x v="2"/>
    <m/>
    <m/>
    <m/>
    <m/>
    <n v="0"/>
    <s v="Ingen avgiftsbehandling"/>
    <s v="Faktura nummer 31975227 fra Verisure AS"/>
    <n v="-988.75"/>
    <s v="NOK"/>
    <n v="-988.75"/>
    <n v="31975227"/>
    <s v="-400141.86"/>
  </r>
  <r>
    <n v="1484"/>
    <n v="2025"/>
    <s v="Bankterminal Jutultreffen Nets - FAKTURA 438781818"/>
    <d v="2025-09-02T00:00:00"/>
    <d v="2025-09-16T00:00:00"/>
    <x v="78"/>
    <x v="78"/>
    <m/>
    <m/>
    <n v="20483"/>
    <s v="Nets Branch Norway NUF"/>
    <m/>
    <m/>
    <x v="1"/>
    <x v="1"/>
    <m/>
    <m/>
    <m/>
    <m/>
    <n v="0"/>
    <s v="Ingen avgiftsbehandling"/>
    <s v="Bankterminal Jutultreffen Nets - FAKTURA 438781818"/>
    <n v="-1418.75"/>
    <s v="NOK"/>
    <n v="-1418.75"/>
    <s v="438781818 LEIE TERMINAL JUTULTREFFEN"/>
    <s v="-401560.61"/>
  </r>
  <r>
    <n v="1498"/>
    <n v="2025"/>
    <s v="FOTBALL"/>
    <d v="2025-09-02T00:00:00"/>
    <d v="2025-09-02T00:00:00"/>
    <x v="78"/>
    <x v="78"/>
    <m/>
    <m/>
    <n v="20523"/>
    <s v="Kenneth Ringvold"/>
    <m/>
    <m/>
    <x v="1"/>
    <x v="1"/>
    <m/>
    <m/>
    <m/>
    <m/>
    <n v="0"/>
    <s v="Ingen avgiftsbehandling"/>
    <s v="FOTBALL"/>
    <n v="-1101.83"/>
    <s v="NOK"/>
    <n v="-1101.83"/>
    <n v="3120701059"/>
    <s v="-402662.44"/>
  </r>
  <r>
    <n v="1558"/>
    <n v="2025"/>
    <n v="1899"/>
    <d v="2025-09-02T00:00:00"/>
    <m/>
    <x v="78"/>
    <x v="78"/>
    <m/>
    <m/>
    <n v="20030"/>
    <s v="Julie Wee"/>
    <m/>
    <m/>
    <x v="0"/>
    <x v="0"/>
    <m/>
    <m/>
    <m/>
    <m/>
    <n v="0"/>
    <s v="Ingen avgiftsbehandling"/>
    <n v="1899"/>
    <n v="150"/>
    <s v="NOK"/>
    <n v="150"/>
    <m/>
    <s v="-402512.44"/>
  </r>
  <r>
    <n v="1558"/>
    <n v="2025"/>
    <n v="1899"/>
    <d v="2025-09-02T00:00:00"/>
    <m/>
    <x v="78"/>
    <x v="78"/>
    <m/>
    <m/>
    <n v="20464"/>
    <s v="Tobias Håland Stillerud"/>
    <m/>
    <m/>
    <x v="0"/>
    <x v="0"/>
    <m/>
    <m/>
    <m/>
    <m/>
    <n v="0"/>
    <s v="Ingen avgiftsbehandling"/>
    <n v="1899"/>
    <n v="200"/>
    <s v="NOK"/>
    <n v="200"/>
    <m/>
    <s v="-402312.44"/>
  </r>
  <r>
    <n v="1565"/>
    <n v="2025"/>
    <n v="1962"/>
    <d v="2025-09-02T00:00:00"/>
    <m/>
    <x v="78"/>
    <x v="78"/>
    <m/>
    <m/>
    <n v="20369"/>
    <s v="Jonas Moe"/>
    <m/>
    <m/>
    <x v="0"/>
    <x v="0"/>
    <m/>
    <m/>
    <m/>
    <m/>
    <n v="0"/>
    <s v="Ingen avgiftsbehandling"/>
    <n v="1962"/>
    <n v="5000"/>
    <s v="NOK"/>
    <n v="5000"/>
    <m/>
    <s v="-397312.44"/>
  </r>
  <r>
    <n v="1483"/>
    <n v="2025"/>
    <s v="FOTBALL: Klubbdommerregning fra Julie"/>
    <d v="2025-09-03T00:00:00"/>
    <d v="2025-09-10T00:00:00"/>
    <x v="78"/>
    <x v="78"/>
    <m/>
    <m/>
    <n v="20030"/>
    <s v="Julie Wee"/>
    <m/>
    <m/>
    <x v="1"/>
    <x v="1"/>
    <m/>
    <m/>
    <m/>
    <m/>
    <n v="0"/>
    <s v="Ingen avgiftsbehandling"/>
    <s v="FOTBALL: Klubbdommerregning fra Julie"/>
    <n v="-200"/>
    <s v="NOK"/>
    <n v="-200"/>
    <s v="P48L8YCAAVQ82Q"/>
    <s v="-397512.44"/>
  </r>
  <r>
    <n v="1531"/>
    <n v="2025"/>
    <s v="G2015: Klubbdommerregning fra Tobias Håland Stillerud"/>
    <d v="2025-09-03T00:00:00"/>
    <d v="2025-09-04T00:00:00"/>
    <x v="78"/>
    <x v="78"/>
    <m/>
    <m/>
    <n v="20464"/>
    <s v="Tobias Håland Stillerud"/>
    <m/>
    <m/>
    <x v="1"/>
    <x v="1"/>
    <m/>
    <m/>
    <m/>
    <m/>
    <n v="0"/>
    <s v="Ingen avgiftsbehandling"/>
    <s v="G2015: Klubbdommerregning fra Tobias Håland Stillerud"/>
    <n v="-200"/>
    <s v="NOK"/>
    <n v="-200"/>
    <s v="OF8PWIE8TD900R"/>
    <s v="-397712.44"/>
  </r>
  <r>
    <n v="1540"/>
    <n v="2025"/>
    <s v="Grendern dekkes av bufdir tillskudd"/>
    <d v="2025-09-03T00:00:00"/>
    <d v="2025-09-17T00:00:00"/>
    <x v="78"/>
    <x v="78"/>
    <m/>
    <m/>
    <n v="20247"/>
    <s v="Nansen Elektro AS"/>
    <m/>
    <m/>
    <x v="2"/>
    <x v="2"/>
    <m/>
    <m/>
    <m/>
    <m/>
    <n v="0"/>
    <s v="Ingen avgiftsbehandling"/>
    <s v="Grendern dekkes av bufdir tillskudd"/>
    <n v="-72113"/>
    <s v="NOK"/>
    <n v="-72113"/>
    <n v="14730"/>
    <s v="-469825.44"/>
  </r>
  <r>
    <n v="1524"/>
    <n v="2025"/>
    <s v="Fwd: Utleggsskjema - J2013 -  Haslum jentecup 2025"/>
    <d v="2025-09-04T00:00:00"/>
    <d v="2025-09-04T00:00:00"/>
    <x v="78"/>
    <x v="78"/>
    <m/>
    <m/>
    <n v="20107"/>
    <s v="Kristian Håland Wee"/>
    <m/>
    <m/>
    <x v="1"/>
    <x v="1"/>
    <m/>
    <m/>
    <m/>
    <m/>
    <n v="0"/>
    <s v="Ingen avgiftsbehandling"/>
    <s v="Fwd: Utleggsskjema - J2013 -  Haslum jentecup 2025"/>
    <n v="-1500"/>
    <s v="NOK"/>
    <n v="-1500"/>
    <s v="utlegg Haslum cup"/>
    <s v="-471325.44"/>
  </r>
  <r>
    <n v="1525"/>
    <n v="2025"/>
    <s v="G2016: Klubbdommerregning fra Wilhelm"/>
    <d v="2025-09-04T00:00:00"/>
    <d v="2025-09-04T00:00:00"/>
    <x v="78"/>
    <x v="78"/>
    <m/>
    <m/>
    <n v="20482"/>
    <s v="Wilhelm Eliassen"/>
    <m/>
    <m/>
    <x v="1"/>
    <x v="1"/>
    <m/>
    <m/>
    <m/>
    <m/>
    <n v="0"/>
    <s v="Ingen avgiftsbehandling"/>
    <s v="G2016: Klubbdommerregning fra Wilhelm"/>
    <n v="-150"/>
    <s v="NOK"/>
    <n v="-150"/>
    <s v="8C6E9WW0DU908D"/>
    <s v="-471475.44"/>
  </r>
  <r>
    <n v="1534"/>
    <n v="2025"/>
    <s v="HS tfn"/>
    <d v="2025-09-04T00:00:00"/>
    <d v="2025-09-18T00:00:00"/>
    <x v="78"/>
    <x v="78"/>
    <m/>
    <m/>
    <n v="20029"/>
    <s v="Viken Fiber AS"/>
    <m/>
    <m/>
    <x v="4"/>
    <x v="4"/>
    <m/>
    <m/>
    <m/>
    <m/>
    <n v="0"/>
    <s v="Ingen avgiftsbehandling"/>
    <s v="HS tfn"/>
    <n v="-1119"/>
    <s v="NOK"/>
    <n v="-1119"/>
    <n v="25124097"/>
    <s v="-472594.44"/>
  </r>
  <r>
    <n v="1563"/>
    <n v="2025"/>
    <s v="betlalinger"/>
    <d v="2025-09-04T00:00:00"/>
    <m/>
    <x v="78"/>
    <x v="78"/>
    <m/>
    <m/>
    <n v="20175"/>
    <s v="Popcorn Compagniet AS"/>
    <m/>
    <m/>
    <x v="0"/>
    <x v="0"/>
    <m/>
    <m/>
    <m/>
    <m/>
    <n v="0"/>
    <s v="Ingen avgiftsbehandling"/>
    <s v="betlalinger"/>
    <n v="7619"/>
    <s v="NOK"/>
    <n v="7619"/>
    <m/>
    <s v="-464975.44"/>
  </r>
  <r>
    <n v="1563"/>
    <n v="2025"/>
    <s v="betlalinger"/>
    <d v="2025-09-04T00:00:00"/>
    <m/>
    <x v="78"/>
    <x v="78"/>
    <m/>
    <m/>
    <n v="20185"/>
    <s v="Bryn Trykkservice AS"/>
    <m/>
    <m/>
    <x v="0"/>
    <x v="0"/>
    <m/>
    <m/>
    <m/>
    <m/>
    <n v="0"/>
    <s v="Ingen avgiftsbehandling"/>
    <s v="betlalinger"/>
    <n v="2563"/>
    <s v="NOK"/>
    <n v="2563"/>
    <m/>
    <s v="-462412.44"/>
  </r>
  <r>
    <n v="1567"/>
    <n v="2025"/>
    <n v="1999"/>
    <d v="2025-09-04T00:00:00"/>
    <m/>
    <x v="78"/>
    <x v="78"/>
    <m/>
    <m/>
    <n v="20060"/>
    <s v="NFF Oslo"/>
    <m/>
    <m/>
    <x v="0"/>
    <x v="0"/>
    <m/>
    <m/>
    <m/>
    <m/>
    <n v="0"/>
    <s v="Ingen avgiftsbehandling"/>
    <n v="1999"/>
    <n v="2500"/>
    <s v="NOK"/>
    <n v="2500"/>
    <m/>
    <s v="-459912.44"/>
  </r>
  <r>
    <n v="1570"/>
    <n v="2025"/>
    <s v="G2016: Klubbdommerregning fra Jonathan"/>
    <d v="2025-09-04T00:00:00"/>
    <d v="2025-09-04T00:00:00"/>
    <x v="78"/>
    <x v="78"/>
    <m/>
    <m/>
    <n v="20239"/>
    <s v="Jonathan Duesund"/>
    <m/>
    <m/>
    <x v="1"/>
    <x v="1"/>
    <m/>
    <m/>
    <m/>
    <m/>
    <n v="0"/>
    <s v="Ingen avgiftsbehandling"/>
    <s v="G2016: Klubbdommerregning fra Jonathan"/>
    <n v="-150"/>
    <s v="NOK"/>
    <n v="-150"/>
    <s v="ZWCNF58B1RER06"/>
    <s v="-460062.44"/>
  </r>
  <r>
    <n v="500966"/>
    <n v="2025"/>
    <s v="Direkte betaling med ekstern ID TR501466982 er gjennomført og bokført."/>
    <d v="2025-09-05T00:00:00"/>
    <m/>
    <x v="78"/>
    <x v="78"/>
    <m/>
    <m/>
    <n v="20246"/>
    <s v="Klubben AS"/>
    <m/>
    <m/>
    <x v="2"/>
    <x v="2"/>
    <m/>
    <m/>
    <m/>
    <m/>
    <n v="0"/>
    <s v="Ingen avgiftsbehandling"/>
    <s v="Betaling: 3516963_Faktura_2025-09-01_14.17.51.pdf. Fakturanr. 3516963."/>
    <n v="3273.03"/>
    <s v="NOK"/>
    <n v="3273.03"/>
    <n v="3516963"/>
    <s v="-456789.41"/>
  </r>
  <r>
    <n v="500967"/>
    <n v="2025"/>
    <s v="Direkte betaling med ekstern ID TR501466979 er gjennomført og bokført."/>
    <d v="2025-09-05T00:00:00"/>
    <m/>
    <x v="78"/>
    <x v="78"/>
    <m/>
    <m/>
    <n v="20139"/>
    <s v="Fehd El Hour"/>
    <m/>
    <m/>
    <x v="1"/>
    <x v="1"/>
    <m/>
    <m/>
    <m/>
    <m/>
    <n v="0"/>
    <s v="Ingen avgiftsbehandling"/>
    <s v="Betaling: FOTBALL. Fakturanr. 03119201082."/>
    <n v="1048.6400000000001"/>
    <s v="NOK"/>
    <n v="1048.6400000000001"/>
    <n v="3119201082"/>
    <s v="-455740.77"/>
  </r>
  <r>
    <n v="500968"/>
    <n v="2025"/>
    <s v="Direkte betaling med ekstern ID TR495129937 er gjennomført og bokført."/>
    <d v="2025-09-05T00:00:00"/>
    <m/>
    <x v="78"/>
    <x v="78"/>
    <m/>
    <m/>
    <n v="20303"/>
    <s v="Akershus fylkeskommune"/>
    <m/>
    <m/>
    <x v="1"/>
    <x v="1"/>
    <m/>
    <m/>
    <m/>
    <m/>
    <n v="0"/>
    <s v="Ingen avgiftsbehandling"/>
    <s v="Betaling: Faktura nummer 308000190 fra Akershus fylkeskommune. Fakturanr. 308000190."/>
    <n v="1391.5"/>
    <s v="NOK"/>
    <n v="1391.5"/>
    <n v="308000190"/>
    <s v="-454349.27"/>
  </r>
  <r>
    <n v="1532"/>
    <n v="2025"/>
    <s v="Fwd: Faktura 9727162 fra Eureca engros AS"/>
    <d v="2025-09-05T00:00:00"/>
    <d v="2025-09-15T00:00:00"/>
    <x v="78"/>
    <x v="78"/>
    <m/>
    <m/>
    <n v="20125"/>
    <s v="Eureca Engros AS"/>
    <m/>
    <m/>
    <x v="5"/>
    <x v="5"/>
    <m/>
    <m/>
    <m/>
    <m/>
    <n v="0"/>
    <s v="Ingen avgiftsbehandling"/>
    <s v="Fwd: Faktura 9727162 fra Eureca engros AS"/>
    <n v="-18461.75"/>
    <s v="NOK"/>
    <n v="-18461.75"/>
    <n v="9727162"/>
    <s v="-472811.02"/>
  </r>
  <r>
    <n v="1533"/>
    <n v="2025"/>
    <s v="VS: Dommerregning med ID 455634 / 447552 mottatt fra innsender"/>
    <d v="2025-09-05T00:00:00"/>
    <d v="2025-09-05T00:00:00"/>
    <x v="78"/>
    <x v="78"/>
    <m/>
    <m/>
    <n v="20528"/>
    <s v="Jan  Egil Brekke"/>
    <m/>
    <m/>
    <x v="1"/>
    <x v="1"/>
    <m/>
    <m/>
    <m/>
    <m/>
    <n v="0"/>
    <s v="Ingen avgiftsbehandling"/>
    <s v="VS: Dommerregning med ID 455634 / 447552 mottatt fra innsender"/>
    <n v="-576.80999999999995"/>
    <s v="NOK"/>
    <n v="-576.80999999999995"/>
    <n v="3114301059"/>
    <s v="-473387.83"/>
  </r>
  <r>
    <n v="1527"/>
    <n v="2025"/>
    <s v="Faktura nummer 101660 fra Oslo og Akershus Friidrettskrets"/>
    <d v="2025-09-05T00:00:00"/>
    <d v="2025-09-19T00:00:00"/>
    <x v="78"/>
    <x v="78"/>
    <m/>
    <m/>
    <n v="20526"/>
    <s v="Oslo og Akershus Friidrettskrets"/>
    <m/>
    <m/>
    <x v="6"/>
    <x v="6"/>
    <m/>
    <m/>
    <m/>
    <m/>
    <n v="0"/>
    <s v="Ingen avgiftsbehandling"/>
    <s v="Faktura nummer 101660 fra Oslo og Akershus Friidrettskrets"/>
    <n v="-2500"/>
    <s v="NOK"/>
    <n v="-2500"/>
    <n v="101660"/>
    <s v="-475887.83"/>
  </r>
  <r>
    <n v="1526"/>
    <n v="2025"/>
    <s v="Kreditnota nummer 20017 fra BIRKELANDS"/>
    <d v="2025-09-05T00:00:00"/>
    <m/>
    <x v="78"/>
    <x v="78"/>
    <m/>
    <m/>
    <n v="20524"/>
    <s v="BIRKELANDS"/>
    <m/>
    <m/>
    <x v="8"/>
    <x v="8"/>
    <m/>
    <m/>
    <m/>
    <m/>
    <n v="0"/>
    <s v="Ingen avgiftsbehandling"/>
    <s v="Kreditnota nummer 20017 fra BIRKELANDS"/>
    <n v="19000"/>
    <s v="NOK"/>
    <n v="19000"/>
    <n v="20017"/>
    <s v="-456887.83"/>
  </r>
  <r>
    <n v="1528"/>
    <n v="2025"/>
    <s v="Faktura nummer 10339 fra BIRKELANDS"/>
    <d v="2025-09-05T00:00:00"/>
    <d v="2025-09-19T00:00:00"/>
    <x v="78"/>
    <x v="78"/>
    <m/>
    <m/>
    <n v="20524"/>
    <s v="BIRKELANDS"/>
    <m/>
    <m/>
    <x v="8"/>
    <x v="8"/>
    <m/>
    <m/>
    <m/>
    <m/>
    <n v="0"/>
    <s v="Ingen avgiftsbehandling"/>
    <s v="Faktura nummer 10339 fra BIRKELANDS"/>
    <n v="-18000"/>
    <s v="NOK"/>
    <n v="-18000"/>
    <n v="10339"/>
    <s v="-474887.83"/>
  </r>
  <r>
    <n v="1529"/>
    <n v="2025"/>
    <s v="JUTULTREFFEN Faktura nummer 900439518 fra iSEKK"/>
    <d v="2025-09-05T00:00:00"/>
    <d v="2025-09-20T00:00:00"/>
    <x v="78"/>
    <x v="78"/>
    <m/>
    <m/>
    <n v="20527"/>
    <s v="iSEKK"/>
    <m/>
    <m/>
    <x v="1"/>
    <x v="1"/>
    <m/>
    <m/>
    <m/>
    <m/>
    <n v="0"/>
    <s v="Ingen avgiftsbehandling"/>
    <s v="JUTULTREFFEN Faktura nummer 900439518 fra iSEKK"/>
    <n v="-1677.5"/>
    <s v="NOK"/>
    <n v="-1677.5"/>
    <n v="900439518"/>
    <s v="-476565.33"/>
  </r>
  <r>
    <n v="1541"/>
    <n v="2025"/>
    <s v="Faktura nummer 1056335929 fra Telenor Norge AS"/>
    <d v="2025-09-05T00:00:00"/>
    <d v="2025-09-26T00:00:00"/>
    <x v="78"/>
    <x v="78"/>
    <m/>
    <m/>
    <n v="20011"/>
    <s v="Telenor Norge AS"/>
    <m/>
    <m/>
    <x v="2"/>
    <x v="2"/>
    <m/>
    <m/>
    <m/>
    <m/>
    <n v="0"/>
    <s v="Ingen avgiftsbehandling"/>
    <s v="Faktura nummer 1056335929 fra Telenor Norge AS"/>
    <n v="-4975"/>
    <s v="NOK"/>
    <n v="-4975"/>
    <n v="1056335929"/>
    <s v="-481540.33"/>
  </r>
  <r>
    <n v="1555"/>
    <n v="2025"/>
    <n v="1876"/>
    <d v="2025-09-05T00:00:00"/>
    <m/>
    <x v="78"/>
    <x v="78"/>
    <m/>
    <m/>
    <n v="20482"/>
    <s v="Wilhelm Eliassen"/>
    <m/>
    <m/>
    <x v="0"/>
    <x v="0"/>
    <m/>
    <m/>
    <m/>
    <m/>
    <n v="0"/>
    <s v="Ingen avgiftsbehandling"/>
    <n v="1876"/>
    <n v="150"/>
    <s v="NOK"/>
    <n v="150"/>
    <m/>
    <s v="-481390.33"/>
  </r>
  <r>
    <n v="1556"/>
    <n v="2025"/>
    <n v="1880"/>
    <d v="2025-09-05T00:00:00"/>
    <m/>
    <x v="78"/>
    <x v="78"/>
    <m/>
    <m/>
    <n v="20107"/>
    <s v="Kristian Håland Wee"/>
    <m/>
    <m/>
    <x v="0"/>
    <x v="0"/>
    <m/>
    <m/>
    <m/>
    <m/>
    <n v="0"/>
    <s v="Ingen avgiftsbehandling"/>
    <n v="1880"/>
    <n v="1500"/>
    <s v="NOK"/>
    <n v="1500"/>
    <m/>
    <s v="-479890.33"/>
  </r>
  <r>
    <n v="1563"/>
    <n v="2025"/>
    <s v="betlalinger"/>
    <d v="2025-09-05T00:00:00"/>
    <m/>
    <x v="78"/>
    <x v="78"/>
    <m/>
    <m/>
    <n v="20136"/>
    <s v="AZUN FREESTYLE AS"/>
    <m/>
    <m/>
    <x v="0"/>
    <x v="0"/>
    <m/>
    <m/>
    <m/>
    <m/>
    <n v="0"/>
    <s v="Ingen avgiftsbehandling"/>
    <s v="betlalinger"/>
    <n v="12000"/>
    <s v="NOK"/>
    <n v="12000"/>
    <m/>
    <s v="-467890.33"/>
  </r>
  <r>
    <n v="1563"/>
    <n v="2025"/>
    <s v="betlalinger"/>
    <d v="2025-09-05T00:00:00"/>
    <m/>
    <x v="78"/>
    <x v="78"/>
    <m/>
    <m/>
    <n v="20522"/>
    <s v="Invite AS"/>
    <m/>
    <m/>
    <x v="0"/>
    <x v="0"/>
    <m/>
    <m/>
    <m/>
    <m/>
    <n v="0"/>
    <s v="Ingen avgiftsbehandling"/>
    <s v="betlalinger"/>
    <n v="10125"/>
    <s v="NOK"/>
    <n v="10125"/>
    <m/>
    <s v="-457765.33"/>
  </r>
  <r>
    <n v="1694"/>
    <n v="2025"/>
    <s v="kreditnota_2025_20017.pdf"/>
    <d v="2025-09-05T00:00:00"/>
    <d v="2025-09-18T00:00:00"/>
    <x v="78"/>
    <x v="78"/>
    <m/>
    <m/>
    <n v="20524"/>
    <s v="BIRKELANDS"/>
    <m/>
    <m/>
    <x v="8"/>
    <x v="8"/>
    <m/>
    <m/>
    <m/>
    <m/>
    <n v="0"/>
    <s v="Ingen avgiftsbehandling"/>
    <s v="kreditnota_2025_20017.pdf"/>
    <n v="-19000"/>
    <s v="NOK"/>
    <n v="-19000"/>
    <n v="10338"/>
    <s v="-476765.33"/>
  </r>
  <r>
    <n v="1728"/>
    <n v="2025"/>
    <s v="Fwd: Utlegg jutultreffen"/>
    <d v="2025-09-05T00:00:00"/>
    <d v="2025-09-05T00:00:00"/>
    <x v="78"/>
    <x v="78"/>
    <m/>
    <m/>
    <n v="20249"/>
    <s v="Lars Joakim Aslaksrud"/>
    <m/>
    <m/>
    <x v="1"/>
    <x v="1"/>
    <m/>
    <m/>
    <m/>
    <m/>
    <n v="0"/>
    <s v="Ingen avgiftsbehandling"/>
    <s v="Fwd: Utlegg jutultreffen"/>
    <n v="-1212.68"/>
    <s v="NOK"/>
    <n v="-1212.68"/>
    <n v="1070557"/>
    <s v="-477978.01"/>
  </r>
  <r>
    <n v="1530"/>
    <n v="2025"/>
    <s v="FOTBALL"/>
    <d v="2025-09-06T00:00:00"/>
    <d v="2025-09-06T00:00:00"/>
    <x v="78"/>
    <x v="78"/>
    <m/>
    <m/>
    <n v="20223"/>
    <s v="Tuan Nguyen"/>
    <m/>
    <m/>
    <x v="1"/>
    <x v="1"/>
    <m/>
    <m/>
    <m/>
    <m/>
    <n v="0"/>
    <s v="Ingen avgiftsbehandling"/>
    <s v="FOTBALL"/>
    <n v="-750"/>
    <s v="NOK"/>
    <n v="-750"/>
    <n v="3215301058"/>
    <s v="-478728.01"/>
  </r>
  <r>
    <n v="1535"/>
    <n v="2025"/>
    <s v="Fwd: Paintball G2011 og G2012"/>
    <d v="2025-09-06T00:00:00"/>
    <d v="2025-09-06T00:00:00"/>
    <x v="78"/>
    <x v="78"/>
    <m/>
    <m/>
    <n v="20529"/>
    <s v="Lier Paintball AS"/>
    <m/>
    <m/>
    <x v="1"/>
    <x v="1"/>
    <m/>
    <m/>
    <m/>
    <m/>
    <n v="0"/>
    <s v="Ingen avgiftsbehandling"/>
    <s v="Fwd: Paintball G2011 og G2012"/>
    <n v="-9425"/>
    <s v="NOK"/>
    <n v="-9425"/>
    <m/>
    <s v="-488153.01"/>
  </r>
  <r>
    <n v="1538"/>
    <n v="2025"/>
    <s v="FOTBALL: Klubbdommerregning fra Julie"/>
    <d v="2025-09-07T00:00:00"/>
    <d v="2025-09-08T00:00:00"/>
    <x v="78"/>
    <x v="78"/>
    <m/>
    <m/>
    <n v="20030"/>
    <s v="Julie Wee"/>
    <m/>
    <m/>
    <x v="1"/>
    <x v="1"/>
    <m/>
    <m/>
    <m/>
    <m/>
    <n v="0"/>
    <s v="Ingen avgiftsbehandling"/>
    <s v="FOTBALL: Klubbdommerregning fra Julie"/>
    <n v="-300"/>
    <s v="NOK"/>
    <n v="-300"/>
    <s v="ME3ENOWG9IMU7N"/>
    <s v="-488453.01"/>
  </r>
  <r>
    <n v="500969"/>
    <n v="2025"/>
    <s v="Direkte betaling med ekstern ID TR500120849 er gjennomført og bokført."/>
    <d v="2025-09-08T00:00:00"/>
    <m/>
    <x v="78"/>
    <x v="78"/>
    <m/>
    <m/>
    <n v="20035"/>
    <s v="Steadyreadygo Banaszkiewicz"/>
    <m/>
    <m/>
    <x v="4"/>
    <x v="4"/>
    <m/>
    <m/>
    <m/>
    <m/>
    <n v="0"/>
    <s v="Ingen avgiftsbehandling"/>
    <s v="Betaling: HS: Fakture for vaske August. Fakturanr. 1181."/>
    <n v="10800"/>
    <s v="NOK"/>
    <n v="10800"/>
    <n v="1181"/>
    <s v="-477653.01"/>
  </r>
  <r>
    <n v="500970"/>
    <n v="2025"/>
    <s v="Direkte betaling med ekstern ID TR501469950 er gjennomført og bokført."/>
    <d v="2025-09-08T00:00:00"/>
    <m/>
    <x v="78"/>
    <x v="78"/>
    <m/>
    <m/>
    <n v="20169"/>
    <s v="Jar Idrettslag"/>
    <m/>
    <m/>
    <x v="5"/>
    <x v="5"/>
    <m/>
    <m/>
    <m/>
    <m/>
    <n v="0"/>
    <s v="Ingen avgiftsbehandling"/>
    <s v="Betaling: Faktura nummer 1179 fra Jar Idrettslag. Fakturanr. 1179."/>
    <n v="12132"/>
    <s v="NOK"/>
    <n v="12132"/>
    <n v="1179"/>
    <s v="-465521.01"/>
  </r>
  <r>
    <n v="500971"/>
    <n v="2025"/>
    <s v="Direkte betaling med ekstern ID TR501784423 er gjennomført og bokført."/>
    <d v="2025-09-08T00:00:00"/>
    <m/>
    <x v="78"/>
    <x v="78"/>
    <m/>
    <m/>
    <n v="20223"/>
    <s v="Tuan Nguyen"/>
    <m/>
    <m/>
    <x v="1"/>
    <x v="1"/>
    <m/>
    <m/>
    <m/>
    <m/>
    <n v="0"/>
    <s v="Ingen avgiftsbehandling"/>
    <s v="Betaling: FOTBALL. Fakturanr. 03215301058."/>
    <n v="750"/>
    <s v="NOK"/>
    <n v="750"/>
    <n v="3215301058"/>
    <s v="-464771.01"/>
  </r>
  <r>
    <n v="500972"/>
    <n v="2025"/>
    <s v="Direkte betaling med ekstern ID TR501780077 er gjennomført og bokført."/>
    <d v="2025-09-08T00:00:00"/>
    <m/>
    <x v="78"/>
    <x v="78"/>
    <m/>
    <m/>
    <n v="20067"/>
    <s v="Fredrik Kristian Lindegaard"/>
    <m/>
    <m/>
    <x v="1"/>
    <x v="1"/>
    <m/>
    <m/>
    <m/>
    <m/>
    <n v="0"/>
    <s v="Ingen avgiftsbehandling"/>
    <s v="Betaling: FOTBALL. Fakturanr. 03120701047."/>
    <n v="1040.82"/>
    <s v="NOK"/>
    <n v="1040.82"/>
    <n v="3120701047"/>
    <s v="-463730.19"/>
  </r>
  <r>
    <n v="500973"/>
    <n v="2025"/>
    <s v="Direkte betaling med ekstern ID TR501212656 er gjennomført og bokført."/>
    <d v="2025-09-08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479 fra AS Bærum Ishall. Fakturanr. 6479."/>
    <n v="5700"/>
    <s v="NOK"/>
    <n v="5700"/>
    <n v="6479"/>
    <s v="-458030.19"/>
  </r>
  <r>
    <n v="500974"/>
    <n v="2025"/>
    <s v="Direkte betaling med ekstern ID TR495129934 er gjennomført og bokført."/>
    <d v="2025-09-08T00:00:00"/>
    <m/>
    <x v="78"/>
    <x v="78"/>
    <m/>
    <m/>
    <n v="20025"/>
    <s v="Payex Norge AS"/>
    <m/>
    <m/>
    <x v="4"/>
    <x v="4"/>
    <m/>
    <m/>
    <m/>
    <m/>
    <n v="0"/>
    <s v="Ingen avgiftsbehandling"/>
    <s v="Betaling: HS: Invoice from PayEx Norge AS. Fakturanr. R38514-0030."/>
    <n v="312.5"/>
    <s v="NOK"/>
    <n v="312.5"/>
    <s v="R38514-0030"/>
    <s v="-457717.69"/>
  </r>
  <r>
    <n v="500975"/>
    <n v="2025"/>
    <s v="Direkte betaling med ekstern ID TR501784422 er gjennomført og bokført."/>
    <d v="2025-09-08T00:00:00"/>
    <m/>
    <x v="78"/>
    <x v="78"/>
    <m/>
    <m/>
    <n v="20528"/>
    <s v="Jan  Egil Brekke"/>
    <m/>
    <m/>
    <x v="1"/>
    <x v="1"/>
    <m/>
    <m/>
    <m/>
    <m/>
    <n v="0"/>
    <s v="Ingen avgiftsbehandling"/>
    <s v="Betaling: VS: Dommerregning med ID 455634 / 447552 mottatt fra innsender. Fakturanr. 03114301059."/>
    <n v="576.80999999999995"/>
    <s v="NOK"/>
    <n v="576.80999999999995"/>
    <n v="3114301059"/>
    <s v="-457140.88"/>
  </r>
  <r>
    <n v="500976"/>
    <n v="2025"/>
    <s v="Direkte betaling med ekstern ID TR501466976 er gjennomført og bokført."/>
    <d v="2025-09-08T00:00:00"/>
    <m/>
    <x v="78"/>
    <x v="78"/>
    <m/>
    <m/>
    <n v="20208"/>
    <s v="Rubic AS"/>
    <m/>
    <m/>
    <x v="1"/>
    <x v="1"/>
    <m/>
    <m/>
    <m/>
    <m/>
    <n v="0"/>
    <s v="Ingen avgiftsbehandling"/>
    <s v="Betaling: Faktura nummer 17830 fra Rubic AS. Fakturanr. 17830."/>
    <n v="4875.38"/>
    <s v="NOK"/>
    <n v="4875.38"/>
    <n v="17830"/>
    <s v="-452265.50"/>
  </r>
  <r>
    <n v="500977"/>
    <n v="2025"/>
    <s v="Direkte betaling med ekstern ID TR499156242 er gjennomført og bokført."/>
    <d v="2025-09-08T00:00:00"/>
    <m/>
    <x v="78"/>
    <x v="78"/>
    <m/>
    <m/>
    <n v="20509"/>
    <s v="Walley"/>
    <m/>
    <m/>
    <x v="5"/>
    <x v="5"/>
    <m/>
    <m/>
    <m/>
    <m/>
    <n v="0"/>
    <s v="Ingen avgiftsbehandling"/>
    <s v="Betaling: HOCKEY: Videresend: Faktura 194430625 fra XXL. Fakturanr. 194430625."/>
    <n v="2337"/>
    <s v="NOK"/>
    <n v="2337"/>
    <n v="194430625"/>
    <s v="-449928.50"/>
  </r>
  <r>
    <n v="1539"/>
    <n v="2025"/>
    <s v="Faktura nummer F0004358603 fra DNB Livsforsikring AS"/>
    <d v="2025-09-08T00:00:00"/>
    <d v="2025-09-22T00:00:00"/>
    <x v="78"/>
    <x v="78"/>
    <m/>
    <m/>
    <n v="20012"/>
    <s v="DNB Livsforsikring AS"/>
    <m/>
    <m/>
    <x v="4"/>
    <x v="4"/>
    <m/>
    <m/>
    <m/>
    <m/>
    <n v="0"/>
    <s v="Ingen avgiftsbehandling"/>
    <s v="Faktura nummer F0004358603 fra DNB Livsforsikring AS"/>
    <n v="-12011.1"/>
    <s v="NOK"/>
    <n v="-12011.1"/>
    <s v="F0004358603"/>
    <s v="-461939.60"/>
  </r>
  <r>
    <n v="500978"/>
    <n v="2025"/>
    <s v="Direkte betaling med ekstern ID TR501937738 er gjennomført og bokført."/>
    <d v="2025-09-08T00:00:00"/>
    <m/>
    <x v="78"/>
    <x v="78"/>
    <m/>
    <m/>
    <n v="20030"/>
    <s v="Julie Wee"/>
    <m/>
    <m/>
    <x v="1"/>
    <x v="1"/>
    <m/>
    <m/>
    <m/>
    <m/>
    <n v="0"/>
    <s v="Ingen avgiftsbehandling"/>
    <s v="Betaling: FOTBALL: Klubbdommerregning fra Julie. Fakturanr. ME3ENOWG9IMU7N."/>
    <n v="300"/>
    <s v="NOK"/>
    <n v="300"/>
    <s v="ME3ENOWG9IMU7N"/>
    <s v="-461639.60"/>
  </r>
  <r>
    <n v="1593"/>
    <n v="2025"/>
    <s v="SKI: Faktura 18988 fra POKALFORUM APS"/>
    <d v="2025-09-08T00:00:00"/>
    <d v="2025-09-22T00:00:00"/>
    <x v="78"/>
    <x v="78"/>
    <m/>
    <m/>
    <n v="20436"/>
    <s v="POKALFORUM APS"/>
    <m/>
    <m/>
    <x v="6"/>
    <x v="6"/>
    <m/>
    <m/>
    <m/>
    <m/>
    <n v="0"/>
    <s v="Ingen avgiftsbehandling"/>
    <s v="SKI: Faktura 18988 fra POKALFORUM APS"/>
    <n v="-3509"/>
    <s v="NOK"/>
    <n v="-3509"/>
    <n v="18988"/>
    <s v="-465148.60"/>
  </r>
  <r>
    <n v="1592"/>
    <n v="2025"/>
    <s v="FOTBALL: Klubbdommerregning fra Julie"/>
    <d v="2025-09-08T00:00:00"/>
    <d v="2025-09-15T00:00:00"/>
    <x v="78"/>
    <x v="78"/>
    <m/>
    <m/>
    <n v="20030"/>
    <s v="Julie Wee"/>
    <m/>
    <m/>
    <x v="1"/>
    <x v="1"/>
    <m/>
    <m/>
    <m/>
    <m/>
    <n v="0"/>
    <s v="Ingen avgiftsbehandling"/>
    <s v="FOTBALL: Klubbdommerregning fra Julie"/>
    <n v="-300"/>
    <s v="NOK"/>
    <n v="-300"/>
    <s v="169NX9EKOH1DWR"/>
    <s v="-465448.60"/>
  </r>
  <r>
    <n v="1591"/>
    <n v="2025"/>
    <s v="Faktura nummer 900440003 fra iSEKK JTRF"/>
    <d v="2025-09-08T00:00:00"/>
    <d v="2025-09-23T00:00:00"/>
    <x v="78"/>
    <x v="78"/>
    <m/>
    <m/>
    <n v="20527"/>
    <s v="iSEKK"/>
    <m/>
    <m/>
    <x v="1"/>
    <x v="1"/>
    <m/>
    <m/>
    <m/>
    <m/>
    <n v="0"/>
    <s v="Ingen avgiftsbehandling"/>
    <s v="Faktura nummer 900440003 fra iSEKK JTRF"/>
    <n v="-4235"/>
    <s v="NOK"/>
    <n v="-4235"/>
    <n v="900440003"/>
    <s v="-469683.60"/>
  </r>
  <r>
    <n v="1588"/>
    <n v="2025"/>
    <s v="VS: Utlegg"/>
    <d v="2025-09-08T00:00:00"/>
    <d v="2025-09-08T00:00:00"/>
    <x v="78"/>
    <x v="78"/>
    <m/>
    <m/>
    <n v="20132"/>
    <s v="Tom Ivar Riseth"/>
    <m/>
    <m/>
    <x v="5"/>
    <x v="5"/>
    <m/>
    <m/>
    <m/>
    <m/>
    <n v="0"/>
    <s v="Ingen avgiftsbehandling"/>
    <s v="VS: Utlegg"/>
    <n v="-1400"/>
    <s v="NOK"/>
    <n v="-1400"/>
    <s v="utlegg 2014"/>
    <s v="-471083.60"/>
  </r>
  <r>
    <n v="1587"/>
    <n v="2025"/>
    <s v="Fwd: Svar: Svar: Eagles Cup - Holmen"/>
    <d v="2025-09-08T00:00:00"/>
    <d v="2025-09-08T00:00:00"/>
    <x v="78"/>
    <x v="78"/>
    <m/>
    <m/>
    <n v="20369"/>
    <s v="Jonas Moe"/>
    <m/>
    <m/>
    <x v="5"/>
    <x v="5"/>
    <m/>
    <m/>
    <m/>
    <m/>
    <n v="0"/>
    <s v="Ingen avgiftsbehandling"/>
    <s v="Fwd: Svar: Svar: Eagles Cup - Holmen"/>
    <n v="-2682"/>
    <s v="NOK"/>
    <n v="-2682"/>
    <s v="utlegg cup"/>
    <s v="-473765.60"/>
  </r>
  <r>
    <n v="1618"/>
    <n v="2025"/>
    <n v="1875"/>
    <d v="2025-09-08T00:00:00"/>
    <m/>
    <x v="78"/>
    <x v="78"/>
    <m/>
    <m/>
    <n v="20529"/>
    <s v="Lier Paintball AS"/>
    <m/>
    <m/>
    <x v="0"/>
    <x v="0"/>
    <m/>
    <m/>
    <m/>
    <m/>
    <n v="0"/>
    <s v="Ingen avgiftsbehandling"/>
    <n v="1875"/>
    <n v="9425"/>
    <s v="NOK"/>
    <n v="9425"/>
    <m/>
    <s v="-464340.60"/>
  </r>
  <r>
    <n v="500979"/>
    <n v="2025"/>
    <s v="Direkte betaling med ekstern ID TR501466980 er gjennomført og bokført."/>
    <d v="2025-09-09T00:00:00"/>
    <m/>
    <x v="78"/>
    <x v="78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V2IK5TQRW7T2FV."/>
    <n v="300"/>
    <s v="NOK"/>
    <n v="300"/>
    <s v="V2IK5TQRW7T2FV"/>
    <s v="-464040.60"/>
  </r>
  <r>
    <n v="500980"/>
    <n v="2025"/>
    <s v="Direkte betaling med ekstern ID TR501212657 er gjennomført og bokført."/>
    <d v="2025-09-09T00:00:00"/>
    <m/>
    <x v="78"/>
    <x v="78"/>
    <m/>
    <m/>
    <n v="20272"/>
    <s v="Arba AS"/>
    <m/>
    <m/>
    <x v="5"/>
    <x v="5"/>
    <m/>
    <m/>
    <m/>
    <m/>
    <n v="0"/>
    <s v="Ingen avgiftsbehandling"/>
    <s v="Betaling: Faktura nummer 99018 fra Arba AS. Fakturanr. 99018."/>
    <n v="1593.75"/>
    <s v="NOK"/>
    <n v="1593.75"/>
    <n v="99018"/>
    <s v="-462446.85"/>
  </r>
  <r>
    <n v="500981"/>
    <n v="2025"/>
    <s v="Direkte betaling med ekstern ID TR499150117 er gjennomført og bokført."/>
    <d v="2025-09-09T00:00:00"/>
    <m/>
    <x v="78"/>
    <x v="78"/>
    <m/>
    <m/>
    <n v="20125"/>
    <s v="Eureca Engros AS"/>
    <m/>
    <m/>
    <x v="5"/>
    <x v="5"/>
    <m/>
    <m/>
    <m/>
    <m/>
    <n v="0"/>
    <s v="Ingen avgiftsbehandling"/>
    <s v="Betaling: Fwd: Inkassovarsel"/>
    <n v="3380.4"/>
    <s v="NOK"/>
    <n v="3380.4"/>
    <m/>
    <s v="-459066.45"/>
  </r>
  <r>
    <n v="1590"/>
    <n v="2025"/>
    <s v=": Klubbdommerregning fra Julie"/>
    <d v="2025-09-09T00:00:00"/>
    <d v="2025-09-15T00:00:00"/>
    <x v="78"/>
    <x v="78"/>
    <m/>
    <m/>
    <n v="20030"/>
    <s v="Julie Wee"/>
    <m/>
    <m/>
    <x v="1"/>
    <x v="1"/>
    <m/>
    <m/>
    <m/>
    <m/>
    <n v="0"/>
    <s v="Ingen avgiftsbehandling"/>
    <s v=": Klubbdommerregning fra Julie"/>
    <n v="-200"/>
    <s v="NOK"/>
    <n v="-200"/>
    <s v="2GYPH7F2X3HMA0"/>
    <s v="-459266.45"/>
  </r>
  <r>
    <n v="500982"/>
    <n v="2025"/>
    <s v="Direkte betaling med ekstern ID TR501466981 er gjennomført og bokført."/>
    <d v="2025-09-10T00:00:00"/>
    <m/>
    <x v="78"/>
    <x v="78"/>
    <m/>
    <m/>
    <n v="20030"/>
    <s v="Julie Wee"/>
    <m/>
    <m/>
    <x v="1"/>
    <x v="1"/>
    <m/>
    <m/>
    <m/>
    <m/>
    <n v="0"/>
    <s v="Ingen avgiftsbehandling"/>
    <s v="Betaling: FOTBALL: Klubbdommerregning fra Julie. Fakturanr. P48L8YCAAVQ82Q."/>
    <n v="200"/>
    <s v="NOK"/>
    <n v="200"/>
    <s v="P48L8YCAAVQ82Q"/>
    <s v="-459066.45"/>
  </r>
  <r>
    <n v="1589"/>
    <n v="2025"/>
    <s v="Faktura nummer 70737874 fra Bærum Kommune"/>
    <d v="2025-09-10T00:00:00"/>
    <d v="2025-09-27T00:00:00"/>
    <x v="78"/>
    <x v="78"/>
    <m/>
    <m/>
    <n v="20094"/>
    <s v="Bærum Kommune"/>
    <m/>
    <m/>
    <x v="10"/>
    <x v="10"/>
    <m/>
    <m/>
    <m/>
    <m/>
    <n v="0"/>
    <s v="Ingen avgiftsbehandling"/>
    <s v="Faktura nummer 70737874 fra Bærum Kommune"/>
    <n v="-1740"/>
    <s v="NOK"/>
    <n v="-1740"/>
    <n v="70737874"/>
    <s v="-460806.45"/>
  </r>
  <r>
    <n v="1585"/>
    <n v="2025"/>
    <s v="FOTBALL: Klubbdommerregning fra Mats"/>
    <d v="2025-09-10T00:00:00"/>
    <d v="2025-09-15T00:00:00"/>
    <x v="78"/>
    <x v="78"/>
    <m/>
    <m/>
    <n v="20015"/>
    <s v="Mats Hynne Blakseth"/>
    <m/>
    <m/>
    <x v="1"/>
    <x v="1"/>
    <m/>
    <m/>
    <m/>
    <m/>
    <n v="0"/>
    <s v="Ingen avgiftsbehandling"/>
    <s v="FOTBALL: Klubbdommerregning fra Mats"/>
    <n v="-300"/>
    <s v="NOK"/>
    <n v="-300"/>
    <s v="P55KJ5IM906ISU"/>
    <s v="-461106.45"/>
  </r>
  <r>
    <n v="1579"/>
    <n v="2025"/>
    <s v="HOCKEY: Utlegg"/>
    <d v="2025-09-10T00:00:00"/>
    <d v="2025-09-10T00:00:00"/>
    <x v="78"/>
    <x v="78"/>
    <m/>
    <m/>
    <n v="20132"/>
    <s v="Tom Ivar Riseth"/>
    <m/>
    <m/>
    <x v="5"/>
    <x v="5"/>
    <m/>
    <m/>
    <m/>
    <m/>
    <n v="0"/>
    <s v="Ingen avgiftsbehandling"/>
    <s v="HOCKEY: Utlegg"/>
    <n v="-520"/>
    <s v="NOK"/>
    <n v="-520"/>
    <s v="Utlegg slipemaskin"/>
    <s v="-461626.45"/>
  </r>
  <r>
    <n v="1603"/>
    <n v="2025"/>
    <n v="1994"/>
    <d v="2025-09-10T00:00:00"/>
    <m/>
    <x v="78"/>
    <x v="78"/>
    <m/>
    <m/>
    <n v="20132"/>
    <s v="Tom Ivar Riseth"/>
    <m/>
    <m/>
    <x v="0"/>
    <x v="0"/>
    <m/>
    <m/>
    <m/>
    <m/>
    <n v="0"/>
    <s v="Ingen avgiftsbehandling"/>
    <n v="1994"/>
    <n v="1400"/>
    <s v="NOK"/>
    <n v="1400"/>
    <m/>
    <s v="-460226.45"/>
  </r>
  <r>
    <n v="1608"/>
    <n v="2025"/>
    <n v="1962"/>
    <d v="2025-09-10T00:00:00"/>
    <m/>
    <x v="78"/>
    <x v="78"/>
    <m/>
    <m/>
    <n v="20369"/>
    <s v="Jonas Moe"/>
    <m/>
    <m/>
    <x v="0"/>
    <x v="0"/>
    <m/>
    <m/>
    <m/>
    <m/>
    <n v="0"/>
    <s v="Ingen avgiftsbehandling"/>
    <n v="1962"/>
    <n v="2682"/>
    <s v="NOK"/>
    <n v="2682"/>
    <m/>
    <s v="-457544.45"/>
  </r>
  <r>
    <n v="1614"/>
    <n v="2025"/>
    <n v="1876"/>
    <d v="2025-09-10T00:00:00"/>
    <m/>
    <x v="78"/>
    <x v="78"/>
    <m/>
    <m/>
    <n v="20239"/>
    <s v="Jonathan Duesund"/>
    <m/>
    <m/>
    <x v="0"/>
    <x v="0"/>
    <m/>
    <m/>
    <m/>
    <m/>
    <n v="0"/>
    <s v="Ingen avgiftsbehandling"/>
    <n v="1876"/>
    <n v="150"/>
    <s v="NOK"/>
    <n v="150"/>
    <m/>
    <s v="-457394.45"/>
  </r>
  <r>
    <n v="500983"/>
    <n v="2025"/>
    <s v="Direkte betaling med ekstern ID TR501466984 er gjennomført og bokført."/>
    <d v="2025-09-11T00:00:00"/>
    <m/>
    <x v="78"/>
    <x v="78"/>
    <m/>
    <m/>
    <n v="20076"/>
    <s v="JAVID ZAFARI"/>
    <m/>
    <m/>
    <x v="0"/>
    <x v="0"/>
    <m/>
    <m/>
    <m/>
    <m/>
    <n v="0"/>
    <s v="Ingen avgiftsbehandling"/>
    <s v="Betaling: Faktura nummer 1100 fra JAVID ZAFARI. Fakturanr. 1100."/>
    <n v="3588"/>
    <s v="NOK"/>
    <n v="3588"/>
    <n v="1100"/>
    <s v="-453806.45"/>
  </r>
  <r>
    <n v="500984"/>
    <n v="2025"/>
    <s v="Direkte betaling med ekstern ID TR501466978 er gjennomført og bokført."/>
    <d v="2025-09-11T00:00:00"/>
    <m/>
    <x v="78"/>
    <x v="78"/>
    <m/>
    <m/>
    <n v="20076"/>
    <s v="JAVID ZAFARI"/>
    <m/>
    <m/>
    <x v="0"/>
    <x v="0"/>
    <m/>
    <m/>
    <m/>
    <m/>
    <n v="0"/>
    <s v="Ingen avgiftsbehandling"/>
    <s v="Betaling: Faktura nummer 1099 fra JAVID ZAFARI. Fakturanr. 1099."/>
    <n v="4982.1000000000004"/>
    <s v="NOK"/>
    <n v="4982.1000000000004"/>
    <n v="1099"/>
    <s v="-448824.35"/>
  </r>
  <r>
    <n v="500985"/>
    <n v="2025"/>
    <s v="Direkte betaling med ekstern ID TR499371535 er gjennomført og bokført."/>
    <d v="2025-09-11T00:00:00"/>
    <m/>
    <x v="78"/>
    <x v="78"/>
    <m/>
    <m/>
    <n v="20094"/>
    <s v="Bærum Kommune"/>
    <m/>
    <m/>
    <x v="1"/>
    <x v="1"/>
    <m/>
    <m/>
    <m/>
    <m/>
    <n v="0"/>
    <s v="Ingen avgiftsbehandling"/>
    <s v="Betaling: JUTULTREFFEN Faktura nummer 70699782 fra Bærum Kommune. Fakturanr. 70699782."/>
    <n v="6400"/>
    <s v="NOK"/>
    <n v="6400"/>
    <n v="70699782"/>
    <s v="-442424.35"/>
  </r>
  <r>
    <n v="1584"/>
    <n v="2025"/>
    <s v="FOTBALL"/>
    <d v="2025-09-11T00:00:00"/>
    <d v="2025-09-11T00:00:00"/>
    <x v="78"/>
    <x v="78"/>
    <m/>
    <m/>
    <n v="20499"/>
    <s v="Odd Erik Simonsen"/>
    <m/>
    <m/>
    <x v="1"/>
    <x v="1"/>
    <m/>
    <m/>
    <m/>
    <m/>
    <n v="0"/>
    <s v="Ingen avgiftsbehandling"/>
    <s v="FOTBALL"/>
    <n v="-685.63"/>
    <s v="NOK"/>
    <n v="-685.63"/>
    <n v="3117201062"/>
    <s v="-443109.98"/>
  </r>
  <r>
    <n v="1583"/>
    <n v="2025"/>
    <s v="FOTBALL"/>
    <d v="2025-09-11T00:00:00"/>
    <d v="2025-09-11T00:00:00"/>
    <x v="78"/>
    <x v="78"/>
    <m/>
    <m/>
    <n v="20533"/>
    <s v="Ezechiel-Nathanael-Antoine Magagnin"/>
    <m/>
    <m/>
    <x v="1"/>
    <x v="1"/>
    <m/>
    <m/>
    <m/>
    <m/>
    <n v="0"/>
    <s v="Ingen avgiftsbehandling"/>
    <s v="FOTBALL"/>
    <n v="-550.41999999999996"/>
    <s v="NOK"/>
    <n v="-550.41999999999996"/>
    <n v="3113208013"/>
    <s v="-443660.40"/>
  </r>
  <r>
    <n v="1581"/>
    <n v="2025"/>
    <s v="Faktura nummer 000805 fra Røa Allianseidrettslag"/>
    <d v="2025-09-11T00:00:00"/>
    <d v="2025-09-25T00:00:00"/>
    <x v="78"/>
    <x v="78"/>
    <m/>
    <m/>
    <n v="20530"/>
    <s v="Røa Allianseidrettslag"/>
    <m/>
    <m/>
    <x v="1"/>
    <x v="1"/>
    <m/>
    <m/>
    <m/>
    <m/>
    <n v="0"/>
    <s v="Ingen avgiftsbehandling"/>
    <s v="Faktura nummer 000805 fra Røa Allianseidrettslag"/>
    <n v="-400"/>
    <s v="NOK"/>
    <n v="-400"/>
    <n v="805"/>
    <s v="-444060.40"/>
  </r>
  <r>
    <n v="1580"/>
    <n v="2025"/>
    <s v="G2017: Klubbdommerregning fra David"/>
    <d v="2025-09-11T00:00:00"/>
    <d v="2025-09-11T00:00:00"/>
    <x v="78"/>
    <x v="78"/>
    <m/>
    <m/>
    <n v="20446"/>
    <s v="David Jonassen"/>
    <m/>
    <m/>
    <x v="1"/>
    <x v="1"/>
    <m/>
    <m/>
    <m/>
    <m/>
    <n v="0"/>
    <s v="Ingen avgiftsbehandling"/>
    <s v="G2017: Klubbdommerregning fra David"/>
    <n v="-150"/>
    <s v="NOK"/>
    <n v="-150"/>
    <s v="UVNLEPQTNQQCCJ"/>
    <s v="-444210.40"/>
  </r>
  <r>
    <n v="1642"/>
    <n v="2025"/>
    <s v="J2016: Klubbdommerregning fra Oscar Glåmseter"/>
    <d v="2025-09-11T00:00:00"/>
    <d v="2025-09-11T00:00:00"/>
    <x v="78"/>
    <x v="78"/>
    <m/>
    <m/>
    <n v="20535"/>
    <s v="Oscar Glåmseter"/>
    <m/>
    <m/>
    <x v="1"/>
    <x v="1"/>
    <m/>
    <m/>
    <m/>
    <m/>
    <n v="0"/>
    <s v="Ingen avgiftsbehandling"/>
    <s v="J2016: Klubbdommerregning fra Oscar Glåmseter"/>
    <n v="-150"/>
    <s v="NOK"/>
    <n v="-150"/>
    <s v="7Z8TM416UQ3L13"/>
    <s v="-444360.40"/>
  </r>
  <r>
    <n v="1665"/>
    <n v="2025"/>
    <s v="davy 11.9.pdf"/>
    <d v="2025-09-11T00:00:00"/>
    <d v="2025-09-18T00:00:00"/>
    <x v="78"/>
    <x v="78"/>
    <m/>
    <m/>
    <n v="20440"/>
    <s v="Davy Enwia"/>
    <m/>
    <m/>
    <x v="1"/>
    <x v="1"/>
    <m/>
    <m/>
    <m/>
    <m/>
    <n v="0"/>
    <s v="Ingen avgiftsbehandling"/>
    <s v="davy 11.9.pdf"/>
    <n v="-150"/>
    <s v="NOK"/>
    <n v="-150"/>
    <s v="HETBWW07UY7BHA"/>
    <s v="-444510.40"/>
  </r>
  <r>
    <n v="500986"/>
    <n v="2025"/>
    <s v="Direkte betaling med ekstern ID TR497631133 er gjennomført og bokført."/>
    <d v="2025-09-12T00:00:00"/>
    <m/>
    <x v="78"/>
    <x v="78"/>
    <m/>
    <m/>
    <n v="20059"/>
    <s v="Sport Holding Retail AS - avd Bekkestua"/>
    <m/>
    <m/>
    <x v="1"/>
    <x v="1"/>
    <m/>
    <m/>
    <m/>
    <m/>
    <n v="0"/>
    <s v="Ingen avgiftsbehandling"/>
    <s v="Betaling: Faktura nummer 11365001821 fra Sport Holding Retail AS - avd Bekkestua. Fakturanr. 11365001821."/>
    <n v="1374"/>
    <s v="NOK"/>
    <n v="1374"/>
    <n v="11365001821"/>
    <s v="-443136.40"/>
  </r>
  <r>
    <n v="1577"/>
    <n v="2025"/>
    <s v="Faktura nummer 127608689 fra Lyreco Norge AS, Retail"/>
    <d v="2025-09-12T00:00:00"/>
    <d v="2025-10-12T00:00:00"/>
    <x v="78"/>
    <x v="78"/>
    <m/>
    <m/>
    <n v="20123"/>
    <s v="Lyreco Norge AS, Retail"/>
    <m/>
    <m/>
    <x v="6"/>
    <x v="6"/>
    <m/>
    <m/>
    <m/>
    <m/>
    <n v="0"/>
    <s v="Ingen avgiftsbehandling"/>
    <s v="Faktura nummer 127608689 fra Lyreco Norge AS, Retail"/>
    <n v="-369"/>
    <s v="NOK"/>
    <n v="-369"/>
    <n v="127608689"/>
    <s v="-443505.40"/>
  </r>
  <r>
    <n v="1636"/>
    <n v="2025"/>
    <s v="Fwd: Utlegg Anton Sport - Jenter 15 - refusjon"/>
    <d v="2025-09-12T00:00:00"/>
    <d v="2025-09-12T00:00:00"/>
    <x v="78"/>
    <x v="78"/>
    <m/>
    <m/>
    <n v="20103"/>
    <s v="Torbjørn Tveiten"/>
    <m/>
    <m/>
    <x v="1"/>
    <x v="1"/>
    <m/>
    <m/>
    <m/>
    <m/>
    <n v="0"/>
    <s v="Ingen avgiftsbehandling"/>
    <s v="Fwd: Utlegg Anton Sport - Jenter 15 - refusjon"/>
    <n v="-198"/>
    <s v="NOK"/>
    <n v="-198"/>
    <n v="655374"/>
    <s v="-443703.40"/>
  </r>
  <r>
    <n v="1604"/>
    <n v="2025"/>
    <s v="david"/>
    <d v="2025-09-12T00:00:00"/>
    <m/>
    <x v="78"/>
    <x v="78"/>
    <m/>
    <m/>
    <n v="20446"/>
    <s v="David Jonassen"/>
    <m/>
    <m/>
    <x v="0"/>
    <x v="0"/>
    <m/>
    <m/>
    <m/>
    <m/>
    <n v="0"/>
    <s v="Ingen avgiftsbehandling"/>
    <s v="david"/>
    <n v="150"/>
    <s v="NOK"/>
    <n v="150"/>
    <m/>
    <s v="-443553.40"/>
  </r>
  <r>
    <n v="1651"/>
    <n v="2025"/>
    <n v="1997"/>
    <d v="2025-09-12T00:00:00"/>
    <m/>
    <x v="78"/>
    <x v="78"/>
    <m/>
    <m/>
    <n v="20535"/>
    <s v="Oscar Glåmseter"/>
    <m/>
    <m/>
    <x v="0"/>
    <x v="0"/>
    <m/>
    <m/>
    <m/>
    <m/>
    <n v="0"/>
    <s v="Ingen avgiftsbehandling"/>
    <n v="1997"/>
    <n v="150"/>
    <s v="NOK"/>
    <n v="150"/>
    <m/>
    <s v="-443403.40"/>
  </r>
  <r>
    <n v="1666"/>
    <n v="2025"/>
    <n v="1963"/>
    <d v="2025-09-12T00:00:00"/>
    <m/>
    <x v="78"/>
    <x v="78"/>
    <m/>
    <m/>
    <n v="20440"/>
    <s v="Davy Enwia"/>
    <m/>
    <m/>
    <x v="0"/>
    <x v="0"/>
    <m/>
    <m/>
    <m/>
    <m/>
    <n v="0"/>
    <s v="Ingen avgiftsbehandling"/>
    <n v="1963"/>
    <n v="150"/>
    <s v="NOK"/>
    <n v="150"/>
    <m/>
    <s v="-443253.40"/>
  </r>
  <r>
    <n v="1841"/>
    <n v="2025"/>
    <s v="HOCKEY: Faktura Luis Lyster, betalt via bank"/>
    <d v="2025-09-12T00:00:00"/>
    <d v="2025-09-26T00:00:00"/>
    <x v="78"/>
    <x v="78"/>
    <m/>
    <m/>
    <n v="20552"/>
    <s v="Luis Lyster"/>
    <m/>
    <m/>
    <x v="5"/>
    <x v="5"/>
    <m/>
    <m/>
    <m/>
    <m/>
    <n v="0"/>
    <s v="Ingen avgiftsbehandling"/>
    <s v="HOCKEY: Faktura Luis Lyster, betalt via bank"/>
    <n v="-6000"/>
    <s v="NOK"/>
    <n v="-6000"/>
    <n v="1"/>
    <s v="-449253.40"/>
  </r>
  <r>
    <n v="1632"/>
    <n v="2025"/>
    <s v="Utlegg J15"/>
    <d v="2025-09-13T00:00:00"/>
    <d v="2025-09-13T00:00:00"/>
    <x v="78"/>
    <x v="78"/>
    <m/>
    <m/>
    <n v="20534"/>
    <s v="Nora Kristiansen"/>
    <m/>
    <m/>
    <x v="1"/>
    <x v="1"/>
    <m/>
    <m/>
    <m/>
    <m/>
    <n v="0"/>
    <s v="Ingen avgiftsbehandling"/>
    <s v="Utlegg J15"/>
    <n v="-1589.3"/>
    <s v="NOK"/>
    <n v="-1589.3"/>
    <m/>
    <s v="-450842.70"/>
  </r>
  <r>
    <n v="1576"/>
    <n v="2025"/>
    <s v="FOTBALL"/>
    <d v="2025-09-14T00:00:00"/>
    <d v="2025-09-14T00:00:00"/>
    <x v="78"/>
    <x v="78"/>
    <m/>
    <m/>
    <n v="20531"/>
    <s v="Mohammad Atta Akram Alhosria"/>
    <m/>
    <m/>
    <x v="1"/>
    <x v="1"/>
    <m/>
    <m/>
    <m/>
    <m/>
    <n v="0"/>
    <s v="Ingen avgiftsbehandling"/>
    <s v="FOTBALL"/>
    <n v="-370"/>
    <s v="NOK"/>
    <n v="-370"/>
    <n v="3119981020"/>
    <s v="-451212.70"/>
  </r>
  <r>
    <n v="500987"/>
    <n v="2025"/>
    <s v="Direkte betaling med ekstern ID TR504306890 er gjennomført og bokført."/>
    <d v="2025-09-15T00:00:00"/>
    <m/>
    <x v="78"/>
    <x v="78"/>
    <m/>
    <m/>
    <n v="20353"/>
    <s v="AS Bærum Ishall"/>
    <m/>
    <m/>
    <x v="5"/>
    <x v="5"/>
    <m/>
    <m/>
    <m/>
    <m/>
    <n v="0"/>
    <s v="Ingen avgiftsbehandling"/>
    <s v="Betaling: Fwd: Faktura isleie ukene 33-35. Fakturanr. 006492."/>
    <n v="62093.75"/>
    <s v="NOK"/>
    <n v="62093.75"/>
    <n v="6492"/>
    <s v="-389118.95"/>
  </r>
  <r>
    <n v="500988"/>
    <n v="2025"/>
    <s v="Direkte betaling med ekstern ID TR500120850 er gjennomført og bokført."/>
    <d v="2025-09-15T00:00:00"/>
    <m/>
    <x v="78"/>
    <x v="78"/>
    <m/>
    <m/>
    <n v="20001"/>
    <s v="B&amp;g Regnskap AS"/>
    <m/>
    <m/>
    <x v="4"/>
    <x v="4"/>
    <m/>
    <m/>
    <m/>
    <m/>
    <n v="0"/>
    <s v="Ingen avgiftsbehandling"/>
    <s v="Betaling: Faktura nummer 103621 fra B&amp;g Regnskap AS. Fakturanr. 103621."/>
    <n v="35593.75"/>
    <s v="NOK"/>
    <n v="35593.75"/>
    <n v="103621"/>
    <s v="-353525.20"/>
  </r>
  <r>
    <n v="500989"/>
    <n v="2025"/>
    <s v="Direkte betaling med ekstern ID TR499938747 er gjennomført og bokført."/>
    <d v="2025-09-15T00:00:00"/>
    <m/>
    <x v="78"/>
    <x v="78"/>
    <m/>
    <m/>
    <n v="20519"/>
    <s v="Garda Sikring AS"/>
    <m/>
    <m/>
    <x v="1"/>
    <x v="1"/>
    <m/>
    <m/>
    <m/>
    <m/>
    <n v="0"/>
    <s v="Ingen avgiftsbehandling"/>
    <s v="Betaling: Faktura nummer 95890 fra Garda Sikring AS. Fakturanr. 95890."/>
    <n v="47125"/>
    <s v="NOK"/>
    <n v="47125"/>
    <n v="95890"/>
    <s v="-306400.20"/>
  </r>
  <r>
    <n v="500992"/>
    <n v="2025"/>
    <s v="Direkte betaling med ekstern ID TR501470535 er gjennomført og bokført."/>
    <d v="2025-09-15T00:00:00"/>
    <m/>
    <x v="78"/>
    <x v="78"/>
    <m/>
    <m/>
    <n v="20004"/>
    <s v="Talkmore AS"/>
    <m/>
    <m/>
    <x v="4"/>
    <x v="4"/>
    <m/>
    <m/>
    <m/>
    <m/>
    <n v="0"/>
    <s v="Ingen avgiftsbehandling"/>
    <s v="Betaling: VS: Faktura fra Talkmore. Fakturanr. 57363002."/>
    <n v="575.24"/>
    <s v="NOK"/>
    <n v="575.24"/>
    <n v="57363002"/>
    <s v="-305824.96"/>
  </r>
  <r>
    <n v="1633"/>
    <n v="2025"/>
    <s v="VS: Svar: Dommerlisens"/>
    <d v="2025-09-15T00:00:00"/>
    <d v="2025-09-18T00:00:00"/>
    <x v="78"/>
    <x v="78"/>
    <m/>
    <m/>
    <n v="20144"/>
    <s v="Gustav Rydmell"/>
    <m/>
    <m/>
    <x v="5"/>
    <x v="5"/>
    <m/>
    <m/>
    <m/>
    <m/>
    <n v="0"/>
    <s v="Ingen avgiftsbehandling"/>
    <s v="VS: Svar: Dommerlisens"/>
    <n v="-1980"/>
    <s v="NOK"/>
    <n v="-1980"/>
    <m/>
    <s v="-307804.96"/>
  </r>
  <r>
    <n v="1637"/>
    <n v="2025"/>
    <s v="Faktura nummer 008281 fra Norges Ishockeyforbund"/>
    <d v="2025-09-15T00:00:00"/>
    <d v="2025-09-29T00:00:00"/>
    <x v="78"/>
    <x v="78"/>
    <m/>
    <m/>
    <n v="20005"/>
    <s v="Norges Ishockeyforbund"/>
    <m/>
    <m/>
    <x v="5"/>
    <x v="5"/>
    <m/>
    <m/>
    <m/>
    <m/>
    <n v="0"/>
    <s v="Ingen avgiftsbehandling"/>
    <s v="Faktura nummer 008281 fra Norges Ishockeyforbund"/>
    <n v="-7500"/>
    <s v="NOK"/>
    <n v="-7500"/>
    <n v="8281"/>
    <s v="-315304.96"/>
  </r>
  <r>
    <n v="1634"/>
    <n v="2025"/>
    <s v="Faktura nummer 019940 fra NFF Oslo"/>
    <d v="2025-09-15T00:00:00"/>
    <d v="2025-09-29T00:00:00"/>
    <x v="78"/>
    <x v="78"/>
    <m/>
    <m/>
    <n v="20060"/>
    <s v="NFF Oslo"/>
    <m/>
    <m/>
    <x v="1"/>
    <x v="1"/>
    <m/>
    <m/>
    <m/>
    <m/>
    <n v="0"/>
    <s v="Ingen avgiftsbehandling"/>
    <s v="Faktura nummer 019940 fra NFF Oslo"/>
    <n v="-500"/>
    <s v="NOK"/>
    <n v="-500"/>
    <n v="19940"/>
    <s v="-315804.96"/>
  </r>
  <r>
    <n v="1635"/>
    <n v="2025"/>
    <s v="Faktura nummer 1188 fra Jar Idrettslag"/>
    <d v="2025-09-15T00:00:00"/>
    <d v="2025-09-25T00:00:00"/>
    <x v="78"/>
    <x v="78"/>
    <m/>
    <m/>
    <n v="20169"/>
    <s v="Jar Idrettslag"/>
    <m/>
    <m/>
    <x v="5"/>
    <x v="5"/>
    <m/>
    <m/>
    <m/>
    <m/>
    <n v="0"/>
    <s v="Ingen avgiftsbehandling"/>
    <s v="Faktura nummer 1188 fra Jar Idrettslag"/>
    <n v="-12965"/>
    <s v="NOK"/>
    <n v="-12965"/>
    <n v="1188"/>
    <s v="-328769.96"/>
  </r>
  <r>
    <n v="500993"/>
    <n v="2025"/>
    <s v="Direkte betaling med ekstern ID TR504306891 er gjennomført og bokført."/>
    <d v="2025-09-15T00:00:00"/>
    <m/>
    <x v="78"/>
    <x v="78"/>
    <m/>
    <m/>
    <n v="20125"/>
    <s v="Eureca Engros AS"/>
    <m/>
    <m/>
    <x v="5"/>
    <x v="5"/>
    <m/>
    <m/>
    <m/>
    <m/>
    <n v="0"/>
    <s v="Ingen avgiftsbehandling"/>
    <s v="Betaling: Fwd: Faktura 9727162 fra Eureca engros AS. Fakturanr. 9727162."/>
    <n v="18461.75"/>
    <s v="NOK"/>
    <n v="18461.75"/>
    <n v="9727162"/>
    <s v="-310308.21"/>
  </r>
  <r>
    <n v="1638"/>
    <n v="2025"/>
    <s v="J2017: Klubbdommerregning fra David"/>
    <d v="2025-09-15T00:00:00"/>
    <d v="2025-09-17T00:00:00"/>
    <x v="78"/>
    <x v="78"/>
    <m/>
    <m/>
    <n v="20446"/>
    <s v="David Jonassen"/>
    <m/>
    <m/>
    <x v="1"/>
    <x v="1"/>
    <m/>
    <m/>
    <m/>
    <m/>
    <n v="0"/>
    <s v="Ingen avgiftsbehandling"/>
    <s v="J2017: Klubbdommerregning fra David"/>
    <n v="-150"/>
    <s v="NOK"/>
    <n v="-150"/>
    <s v="6H8WDPFH1Z56G7"/>
    <s v="-310458.21"/>
  </r>
  <r>
    <n v="1640"/>
    <n v="2025"/>
    <s v="HOCKEY: Videresend: Kvittering skøyter"/>
    <d v="2025-09-15T00:00:00"/>
    <d v="2025-09-18T00:00:00"/>
    <x v="78"/>
    <x v="78"/>
    <m/>
    <m/>
    <n v="20520"/>
    <s v="Mikael Johansson"/>
    <m/>
    <m/>
    <x v="5"/>
    <x v="5"/>
    <m/>
    <m/>
    <m/>
    <m/>
    <n v="0"/>
    <s v="Ingen avgiftsbehandling"/>
    <s v="HOCKEY: Videresend: Kvittering skøyter"/>
    <n v="-11000"/>
    <s v="NOK"/>
    <n v="-11000"/>
    <s v="Utlegg skøyter avtale dommer"/>
    <s v="-321458.21"/>
  </r>
  <r>
    <n v="1679"/>
    <n v="2025"/>
    <n v="1866"/>
    <d v="2025-09-15T00:00:00"/>
    <m/>
    <x v="78"/>
    <x v="78"/>
    <m/>
    <m/>
    <n v="20103"/>
    <s v="Torbjørn Tveiten"/>
    <m/>
    <m/>
    <x v="0"/>
    <x v="0"/>
    <m/>
    <m/>
    <m/>
    <m/>
    <n v="0"/>
    <s v="Ingen avgiftsbehandling"/>
    <n v="1866"/>
    <n v="198"/>
    <s v="NOK"/>
    <n v="198"/>
    <m/>
    <s v="-321260.21"/>
  </r>
  <r>
    <n v="1679"/>
    <n v="2025"/>
    <n v="1866"/>
    <d v="2025-09-15T00:00:00"/>
    <m/>
    <x v="78"/>
    <x v="78"/>
    <m/>
    <m/>
    <n v="20534"/>
    <s v="Nora Kristiansen"/>
    <m/>
    <m/>
    <x v="0"/>
    <x v="0"/>
    <m/>
    <m/>
    <m/>
    <m/>
    <n v="0"/>
    <s v="Ingen avgiftsbehandling"/>
    <n v="1866"/>
    <n v="1589.3"/>
    <s v="NOK"/>
    <n v="1589.3"/>
    <m/>
    <s v="-319670.91"/>
  </r>
  <r>
    <n v="1686"/>
    <n v="2025"/>
    <n v="1933"/>
    <d v="2025-09-15T00:00:00"/>
    <m/>
    <x v="78"/>
    <x v="78"/>
    <m/>
    <m/>
    <n v="20483"/>
    <s v="Nets Branch Norway NUF"/>
    <m/>
    <m/>
    <x v="0"/>
    <x v="0"/>
    <m/>
    <m/>
    <m/>
    <m/>
    <n v="0"/>
    <s v="Ingen avgiftsbehandling"/>
    <n v="1933"/>
    <n v="1418.75"/>
    <s v="NOK"/>
    <n v="1418.75"/>
    <m/>
    <s v="-318252.16"/>
  </r>
  <r>
    <n v="1686"/>
    <n v="2025"/>
    <n v="1933"/>
    <d v="2025-09-15T00:00:00"/>
    <m/>
    <x v="78"/>
    <x v="78"/>
    <m/>
    <m/>
    <n v="20532"/>
    <s v="Aud Ingvild Lia"/>
    <m/>
    <m/>
    <x v="0"/>
    <x v="0"/>
    <m/>
    <m/>
    <m/>
    <m/>
    <n v="0"/>
    <s v="Ingen avgiftsbehandling"/>
    <n v="1933"/>
    <n v="3737.5"/>
    <s v="NOK"/>
    <n v="3737.5"/>
    <m/>
    <s v="-314514.66"/>
  </r>
  <r>
    <n v="1686"/>
    <n v="2025"/>
    <n v="1933"/>
    <d v="2025-09-15T00:00:00"/>
    <m/>
    <x v="78"/>
    <x v="78"/>
    <m/>
    <m/>
    <n v="20527"/>
    <s v="iSEKK"/>
    <m/>
    <m/>
    <x v="0"/>
    <x v="0"/>
    <m/>
    <m/>
    <m/>
    <m/>
    <n v="0"/>
    <s v="Ingen avgiftsbehandling"/>
    <n v="1933"/>
    <n v="1677.5"/>
    <s v="NOK"/>
    <n v="1677.5"/>
    <m/>
    <s v="-312837.16"/>
  </r>
  <r>
    <n v="2348"/>
    <n v="2025"/>
    <s v="FOTBALL"/>
    <d v="2025-09-15T00:00:00"/>
    <d v="2025-12-12T00:00:00"/>
    <x v="78"/>
    <x v="78"/>
    <m/>
    <m/>
    <n v="20414"/>
    <s v="Eivind Paaske"/>
    <m/>
    <m/>
    <x v="1"/>
    <x v="1"/>
    <m/>
    <m/>
    <m/>
    <m/>
    <n v="0"/>
    <s v="Ingen avgiftsbehandling"/>
    <s v="FOTBALL"/>
    <n v="-837.8"/>
    <s v="NOK"/>
    <n v="-837.8"/>
    <n v="3119201091"/>
    <s v="-313674.96"/>
  </r>
  <r>
    <n v="500994"/>
    <n v="2025"/>
    <s v="Direkte betaling med ekstern ID TR501466985 er gjennomført og bokført."/>
    <d v="2025-09-16T00:00:00"/>
    <m/>
    <x v="78"/>
    <x v="78"/>
    <m/>
    <m/>
    <n v="20033"/>
    <s v="Norgesgruppen ASA"/>
    <m/>
    <m/>
    <x v="8"/>
    <x v="8"/>
    <m/>
    <m/>
    <m/>
    <m/>
    <n v="0"/>
    <s v="Ingen avgiftsbehandling"/>
    <s v="Betaling: Fwd: Regning 61136014474923. Fakturanr. 61136014474923."/>
    <n v="1549.01"/>
    <s v="NOK"/>
    <n v="1549.01"/>
    <n v="61136014474923"/>
    <s v="-312125.95"/>
  </r>
  <r>
    <n v="500995"/>
    <n v="2025"/>
    <s v="Direkte betaling med ekstern ID TR504306892 er gjennomført og bokført."/>
    <d v="2025-09-16T00:00:00"/>
    <m/>
    <x v="78"/>
    <x v="78"/>
    <m/>
    <m/>
    <n v="20033"/>
    <s v="Norgesgruppen ASA"/>
    <m/>
    <m/>
    <x v="5"/>
    <x v="5"/>
    <m/>
    <m/>
    <m/>
    <m/>
    <n v="0"/>
    <s v="Ingen avgiftsbehandling"/>
    <s v="Betaling: Fwd: Regning 61136010918923. Fakturanr. 61136010918923."/>
    <n v="2661.9"/>
    <s v="NOK"/>
    <n v="2661.9"/>
    <n v="61136010918923"/>
    <s v="-309464.05"/>
  </r>
  <r>
    <n v="500996"/>
    <n v="2025"/>
    <s v="Direkte betaling med ekstern ID TR501466977 er gjennomført og bokført."/>
    <d v="2025-09-16T00:00:00"/>
    <m/>
    <x v="78"/>
    <x v="78"/>
    <m/>
    <m/>
    <n v="20147"/>
    <s v="Visma Software AS"/>
    <m/>
    <m/>
    <x v="4"/>
    <x v="4"/>
    <m/>
    <m/>
    <m/>
    <m/>
    <n v="0"/>
    <s v="Ingen avgiftsbehandling"/>
    <s v="Betaling: Faktura nummer 00699044 fra Visma Software AS. Fakturanr. 00699044."/>
    <n v="2171.25"/>
    <s v="NOK"/>
    <n v="2171.25"/>
    <n v="699044"/>
    <s v="-307292.80"/>
  </r>
  <r>
    <n v="1621"/>
    <n v="2025"/>
    <s v="fakturanummer 9726414"/>
    <d v="2025-09-16T00:00:00"/>
    <d v="2025-09-30T00:00:00"/>
    <x v="78"/>
    <x v="78"/>
    <m/>
    <m/>
    <n v="20125"/>
    <s v="Eureca Engros AS"/>
    <m/>
    <m/>
    <x v="5"/>
    <x v="5"/>
    <m/>
    <m/>
    <m/>
    <m/>
    <n v="0"/>
    <s v="Ingen avgiftsbehandling"/>
    <s v="fakturanummer 9726414"/>
    <n v="-4005.02"/>
    <s v="NOK"/>
    <n v="-4005.02"/>
    <m/>
    <s v="-311297.82"/>
  </r>
  <r>
    <n v="1639"/>
    <n v="2025"/>
    <s v="FOTBALL: Klubbdommerregning fra Julie"/>
    <d v="2025-09-16T00:00:00"/>
    <d v="2025-09-23T00:00:00"/>
    <x v="78"/>
    <x v="78"/>
    <m/>
    <m/>
    <n v="20030"/>
    <s v="Julie Wee"/>
    <m/>
    <m/>
    <x v="1"/>
    <x v="1"/>
    <m/>
    <m/>
    <m/>
    <m/>
    <n v="0"/>
    <s v="Ingen avgiftsbehandling"/>
    <s v="FOTBALL: Klubbdommerregning fra Julie"/>
    <n v="-300"/>
    <s v="NOK"/>
    <n v="-300"/>
    <s v="XBPVEV3XWSHZN9"/>
    <s v="-311597.82"/>
  </r>
  <r>
    <n v="1641"/>
    <n v="2025"/>
    <s v="FOTBALL: Klubbdommerregning fra Emil"/>
    <d v="2025-09-16T00:00:00"/>
    <d v="2025-09-18T00:00:00"/>
    <x v="78"/>
    <x v="78"/>
    <m/>
    <m/>
    <n v="20037"/>
    <s v="Emil Gjerde"/>
    <m/>
    <m/>
    <x v="1"/>
    <x v="1"/>
    <m/>
    <m/>
    <m/>
    <m/>
    <n v="0"/>
    <s v="Ingen avgiftsbehandling"/>
    <s v="FOTBALL: Klubbdommerregning fra Emil"/>
    <n v="-200"/>
    <s v="NOK"/>
    <n v="-200"/>
    <s v="5D5VI3B3LS1XIQ"/>
    <s v="-311797.82"/>
  </r>
  <r>
    <n v="1631"/>
    <n v="2025"/>
    <s v="Fwd:"/>
    <d v="2025-09-16T00:00:00"/>
    <d v="2025-09-16T00:00:00"/>
    <x v="78"/>
    <x v="78"/>
    <m/>
    <m/>
    <n v="20189"/>
    <s v="Lisbeth Kalsnes"/>
    <m/>
    <m/>
    <x v="1"/>
    <x v="1"/>
    <m/>
    <m/>
    <m/>
    <m/>
    <n v="0"/>
    <s v="Ingen avgiftsbehandling"/>
    <s v="Fwd:"/>
    <n v="-631"/>
    <s v="NOK"/>
    <n v="-631"/>
    <s v="Cup J2019"/>
    <s v="-312428.82"/>
  </r>
  <r>
    <n v="1630"/>
    <n v="2025"/>
    <s v="J2016"/>
    <d v="2025-09-16T00:00:00"/>
    <d v="2025-09-16T00:00:00"/>
    <x v="78"/>
    <x v="78"/>
    <m/>
    <m/>
    <n v="20189"/>
    <s v="Lisbeth Kalsnes"/>
    <m/>
    <m/>
    <x v="1"/>
    <x v="1"/>
    <m/>
    <m/>
    <m/>
    <m/>
    <n v="0"/>
    <s v="Ingen avgiftsbehandling"/>
    <s v="J2016"/>
    <n v="-110"/>
    <s v="NOK"/>
    <n v="-110"/>
    <s v="Cup J2016"/>
    <s v="-312538.82"/>
  </r>
  <r>
    <n v="1629"/>
    <n v="2025"/>
    <s v="G2014: Faktura fra Vøyenenga Pizza AS - Fakturanummer: 11101552"/>
    <d v="2025-09-16T00:00:00"/>
    <d v="2025-09-30T00:00:00"/>
    <x v="78"/>
    <x v="78"/>
    <m/>
    <m/>
    <n v="20109"/>
    <s v="Vøyenenga Pizza AS"/>
    <m/>
    <m/>
    <x v="1"/>
    <x v="1"/>
    <m/>
    <m/>
    <m/>
    <m/>
    <n v="0"/>
    <s v="Ingen avgiftsbehandling"/>
    <s v="G2014: Faktura fra Vøyenenga Pizza AS - Fakturanummer: 11101552"/>
    <n v="-2777.97"/>
    <s v="NOK"/>
    <n v="-2777.97"/>
    <n v="11101552"/>
    <s v="-315316.79"/>
  </r>
  <r>
    <n v="1628"/>
    <n v="2025"/>
    <s v="G2015: Klubbdommerregning fra Julie"/>
    <d v="2025-09-16T00:00:00"/>
    <d v="2025-09-17T00:00:00"/>
    <x v="78"/>
    <x v="78"/>
    <m/>
    <m/>
    <n v="20030"/>
    <s v="Julie Wee"/>
    <m/>
    <m/>
    <x v="1"/>
    <x v="1"/>
    <m/>
    <m/>
    <m/>
    <m/>
    <n v="0"/>
    <s v="Ingen avgiftsbehandling"/>
    <s v="G2015: Klubbdommerregning fra Julie"/>
    <n v="-200"/>
    <s v="NOK"/>
    <n v="-200"/>
    <s v="LV6R89FEE10VCC"/>
    <s v="-315516.79"/>
  </r>
  <r>
    <n v="1627"/>
    <n v="2025"/>
    <s v="G2015: Klubbdommerregning fra William Duesund"/>
    <d v="2025-09-16T00:00:00"/>
    <d v="2025-09-17T00:00:00"/>
    <x v="78"/>
    <x v="78"/>
    <m/>
    <m/>
    <n v="20451"/>
    <s v="William Duesund"/>
    <m/>
    <m/>
    <x v="1"/>
    <x v="1"/>
    <m/>
    <m/>
    <m/>
    <m/>
    <n v="0"/>
    <s v="Ingen avgiftsbehandling"/>
    <s v="G2015: Klubbdommerregning fra William Duesund"/>
    <n v="-200"/>
    <s v="NOK"/>
    <n v="-200"/>
    <s v="8CDEF5K7J7EQQE"/>
    <s v="-315716.79"/>
  </r>
  <r>
    <n v="1625"/>
    <n v="2025"/>
    <s v="Fwd: Faktura NOHA sesong 2025/2026"/>
    <d v="2025-09-16T00:00:00"/>
    <d v="2025-09-30T00:00:00"/>
    <x v="78"/>
    <x v="78"/>
    <m/>
    <m/>
    <n v="20266"/>
    <s v="Norges Veteran Hockey Forbund"/>
    <m/>
    <m/>
    <x v="5"/>
    <x v="5"/>
    <m/>
    <m/>
    <m/>
    <m/>
    <n v="0"/>
    <s v="Ingen avgiftsbehandling"/>
    <s v="Fwd: Faktura NOHA sesong 2025/2026"/>
    <n v="-2800"/>
    <s v="NOK"/>
    <n v="-2800"/>
    <n v="84"/>
    <s v="-318516.79"/>
  </r>
  <r>
    <n v="1667"/>
    <n v="2025"/>
    <m/>
    <d v="2025-09-16T00:00:00"/>
    <m/>
    <x v="78"/>
    <x v="78"/>
    <m/>
    <m/>
    <n v="20446"/>
    <s v="David Jonassen"/>
    <m/>
    <m/>
    <x v="0"/>
    <x v="0"/>
    <m/>
    <m/>
    <m/>
    <m/>
    <n v="0"/>
    <s v="Ingen avgiftsbehandling"/>
    <m/>
    <n v="150"/>
    <s v="NOK"/>
    <n v="150"/>
    <m/>
    <s v="-318366.79"/>
  </r>
  <r>
    <n v="1681"/>
    <n v="2025"/>
    <n v="1920"/>
    <d v="2025-09-16T00:00:00"/>
    <m/>
    <x v="78"/>
    <x v="78"/>
    <m/>
    <m/>
    <n v="20033"/>
    <s v="Norgesgruppen ASA"/>
    <m/>
    <m/>
    <x v="0"/>
    <x v="0"/>
    <m/>
    <m/>
    <m/>
    <m/>
    <n v="0"/>
    <s v="Ingen avgiftsbehandling"/>
    <n v="1920"/>
    <n v="3061.7"/>
    <s v="NOK"/>
    <n v="3061.7"/>
    <m/>
    <s v="-315305.09"/>
  </r>
  <r>
    <n v="1689"/>
    <n v="2025"/>
    <n v="1955"/>
    <d v="2025-09-16T00:00:00"/>
    <m/>
    <x v="78"/>
    <x v="78"/>
    <m/>
    <m/>
    <n v="20033"/>
    <s v="Norgesgruppen ASA"/>
    <m/>
    <m/>
    <x v="0"/>
    <x v="0"/>
    <m/>
    <m/>
    <m/>
    <m/>
    <n v="0"/>
    <s v="Ingen avgiftsbehandling"/>
    <n v="1955"/>
    <n v="3061.7"/>
    <s v="NOK"/>
    <n v="3061.7"/>
    <m/>
    <s v="-312243.39"/>
  </r>
  <r>
    <n v="500997"/>
    <n v="2025"/>
    <s v="Direkte betaling med ekstern ID TR505028599 er gjennomført og bokført."/>
    <d v="2025-09-17T00:00:00"/>
    <m/>
    <x v="78"/>
    <x v="78"/>
    <m/>
    <m/>
    <n v="20132"/>
    <s v="Tom Ivar Riseth"/>
    <m/>
    <m/>
    <x v="5"/>
    <x v="5"/>
    <m/>
    <m/>
    <m/>
    <m/>
    <n v="0"/>
    <s v="Ingen avgiftsbehandling"/>
    <s v="Betaling: HOCKEY: Utlegg. Fakturanr. Utlegg slipemaskin."/>
    <n v="520"/>
    <s v="NOK"/>
    <n v="520"/>
    <s v="Utlegg slipemaskin"/>
    <s v="-311723.39"/>
  </r>
  <r>
    <n v="500998"/>
    <n v="2025"/>
    <s v="Direkte betaling med ekstern ID TR505028607 er gjennomført og bokført."/>
    <d v="2025-09-17T00:00:00"/>
    <m/>
    <x v="78"/>
    <x v="78"/>
    <m/>
    <m/>
    <n v="20030"/>
    <s v="Julie Wee"/>
    <m/>
    <m/>
    <x v="1"/>
    <x v="1"/>
    <m/>
    <m/>
    <m/>
    <m/>
    <n v="0"/>
    <s v="Ingen avgiftsbehandling"/>
    <s v="Betaling: : Klubbdommerregning fra Julie. Fakturanr. 2GYPH7F2X3HMA0."/>
    <n v="200"/>
    <s v="NOK"/>
    <n v="200"/>
    <s v="2GYPH7F2X3HMA0"/>
    <s v="-311523.39"/>
  </r>
  <r>
    <n v="500999"/>
    <n v="2025"/>
    <s v="Direkte betaling med ekstern ID TR505028608 er gjennomført og bokført."/>
    <d v="2025-09-17T00:00:00"/>
    <m/>
    <x v="78"/>
    <x v="78"/>
    <m/>
    <m/>
    <n v="20030"/>
    <s v="Julie Wee"/>
    <m/>
    <m/>
    <x v="1"/>
    <x v="1"/>
    <m/>
    <m/>
    <m/>
    <m/>
    <n v="0"/>
    <s v="Ingen avgiftsbehandling"/>
    <s v="Betaling: FOTBALL: Klubbdommerregning fra Julie. Fakturanr. 169NX9EKOH1DWR."/>
    <n v="300"/>
    <s v="NOK"/>
    <n v="300"/>
    <s v="169NX9EKOH1DWR"/>
    <s v="-311223.39"/>
  </r>
  <r>
    <n v="501000"/>
    <n v="2025"/>
    <s v="Direkte betaling med ekstern ID TR501937829 er gjennomført og bokført."/>
    <d v="2025-09-17T00:00:00"/>
    <m/>
    <x v="78"/>
    <x v="78"/>
    <m/>
    <m/>
    <n v="20247"/>
    <s v="Nansen Elektro AS"/>
    <m/>
    <m/>
    <x v="4"/>
    <x v="4"/>
    <m/>
    <m/>
    <m/>
    <m/>
    <n v="0"/>
    <s v="Ingen avgiftsbehandling"/>
    <s v="Betaling: Grendern. Fakturanr. 14730."/>
    <n v="72113"/>
    <s v="NOK"/>
    <n v="72113"/>
    <n v="14730"/>
    <s v="-239110.39"/>
  </r>
  <r>
    <n v="501001"/>
    <n v="2025"/>
    <s v="Direkte betaling med ekstern ID TR505028600 er gjennomført og bokført."/>
    <d v="2025-09-17T00:00:00"/>
    <m/>
    <x v="78"/>
    <x v="78"/>
    <m/>
    <m/>
    <n v="20007"/>
    <s v="Uno-X Mobility Norge AS (Comme"/>
    <m/>
    <m/>
    <x v="5"/>
    <x v="5"/>
    <m/>
    <m/>
    <m/>
    <m/>
    <n v="0"/>
    <s v="Ingen avgiftsbehandling"/>
    <s v="Betaling: Faktura nummer 8087242 fra Uno-X Mobility Norge AS (Comme. Fakturanr. 8087242."/>
    <n v="1141.3800000000001"/>
    <s v="NOK"/>
    <n v="1141.3800000000001"/>
    <n v="8087242"/>
    <s v="-237969.01"/>
  </r>
  <r>
    <n v="501002"/>
    <n v="2025"/>
    <s v="Direkte betaling med ekstern ID TR505028601 er gjennomført og bokført."/>
    <d v="2025-09-17T00:00:00"/>
    <m/>
    <x v="78"/>
    <x v="78"/>
    <m/>
    <m/>
    <n v="20083"/>
    <s v="Fygi AS"/>
    <m/>
    <m/>
    <x v="5"/>
    <x v="5"/>
    <m/>
    <m/>
    <m/>
    <m/>
    <n v="0"/>
    <s v="Ingen avgiftsbehandling"/>
    <s v="Betaling: Faktura nummer 10368 fra Fygi AS. Fakturanr. 10368."/>
    <n v="248.75"/>
    <s v="NOK"/>
    <n v="248.75"/>
    <n v="10368"/>
    <s v="-237720.26"/>
  </r>
  <r>
    <n v="501003"/>
    <n v="2025"/>
    <s v="Direkte betaling med ekstern ID TR505028605 er gjennomført og bokført."/>
    <d v="2025-09-17T00:00:00"/>
    <m/>
    <x v="78"/>
    <x v="78"/>
    <m/>
    <m/>
    <n v="20531"/>
    <s v="Mohammad Atta Akram Alhosria"/>
    <m/>
    <m/>
    <x v="1"/>
    <x v="1"/>
    <m/>
    <m/>
    <m/>
    <m/>
    <n v="0"/>
    <s v="Ingen avgiftsbehandling"/>
    <s v="Betaling: FOTBALL. Fakturanr. 03119981020."/>
    <n v="370"/>
    <s v="NOK"/>
    <n v="370"/>
    <n v="3119981020"/>
    <s v="-237350.26"/>
  </r>
  <r>
    <n v="501004"/>
    <n v="2025"/>
    <s v="Direkte betaling med ekstern ID TR505028603 er gjennomført og bokført."/>
    <d v="2025-09-17T00:00:00"/>
    <m/>
    <x v="78"/>
    <x v="78"/>
    <m/>
    <m/>
    <n v="20533"/>
    <s v="Ezechiel-Nathanael-Antoine Magagnin"/>
    <m/>
    <m/>
    <x v="1"/>
    <x v="1"/>
    <m/>
    <m/>
    <m/>
    <m/>
    <n v="0"/>
    <s v="Ingen avgiftsbehandling"/>
    <s v="Betaling: FOTBALL. Fakturanr. 03113208013."/>
    <n v="550.41999999999996"/>
    <s v="NOK"/>
    <n v="550.41999999999996"/>
    <n v="3113208013"/>
    <s v="-236799.84"/>
  </r>
  <r>
    <n v="501005"/>
    <n v="2025"/>
    <s v="Direkte betaling med ekstern ID TR505028604 er gjennomført og bokført."/>
    <d v="2025-09-17T00:00:00"/>
    <m/>
    <x v="78"/>
    <x v="78"/>
    <m/>
    <m/>
    <n v="20499"/>
    <s v="Odd Erik Simonsen"/>
    <m/>
    <m/>
    <x v="1"/>
    <x v="1"/>
    <m/>
    <m/>
    <m/>
    <m/>
    <n v="0"/>
    <s v="Ingen avgiftsbehandling"/>
    <s v="Betaling: FOTBALL. Fakturanr. 03117201062."/>
    <n v="685.63"/>
    <s v="NOK"/>
    <n v="685.63"/>
    <n v="3117201062"/>
    <s v="-236114.21"/>
  </r>
  <r>
    <n v="501006"/>
    <n v="2025"/>
    <s v="Direkte betaling med ekstern ID TR505028606 er gjennomført og bokført."/>
    <d v="2025-09-17T00:00:00"/>
    <m/>
    <x v="78"/>
    <x v="78"/>
    <m/>
    <m/>
    <n v="20015"/>
    <s v="Mats Hynne Blakseth"/>
    <m/>
    <m/>
    <x v="1"/>
    <x v="1"/>
    <m/>
    <m/>
    <m/>
    <m/>
    <n v="0"/>
    <s v="Ingen avgiftsbehandling"/>
    <s v="Betaling: FOTBALL: Klubbdommerregning fra Mats. Fakturanr. P55KJ5IM906ISU."/>
    <n v="300"/>
    <s v="NOK"/>
    <n v="300"/>
    <s v="P55KJ5IM906ISU"/>
    <s v="-235814.21"/>
  </r>
  <r>
    <n v="501007"/>
    <n v="2025"/>
    <s v="Direkte betaling med ekstern ID TR505028610 er gjennomført og bokført."/>
    <d v="2025-09-17T00:00:00"/>
    <m/>
    <x v="78"/>
    <x v="78"/>
    <m/>
    <m/>
    <n v="20004"/>
    <s v="Talkmore AS"/>
    <m/>
    <m/>
    <x v="3"/>
    <x v="3"/>
    <m/>
    <m/>
    <m/>
    <m/>
    <n v="0"/>
    <s v="Ingen avgiftsbehandling"/>
    <s v="Betaling: Faktura nummer 57342396 fra Talkmore AS. Fakturanr. 57342396."/>
    <n v="502.25"/>
    <s v="NOK"/>
    <n v="502.25"/>
    <n v="57342396"/>
    <s v="-235311.96"/>
  </r>
  <r>
    <n v="1626"/>
    <n v="2025"/>
    <s v="FOTBALL: Klubbdommerregning fra Julie"/>
    <d v="2025-09-17T00:00:00"/>
    <d v="2025-09-18T00:00:00"/>
    <x v="78"/>
    <x v="78"/>
    <m/>
    <m/>
    <n v="20030"/>
    <s v="Julie Wee"/>
    <m/>
    <m/>
    <x v="1"/>
    <x v="1"/>
    <m/>
    <m/>
    <m/>
    <m/>
    <n v="0"/>
    <s v="Ingen avgiftsbehandling"/>
    <s v="FOTBALL: Klubbdommerregning fra Julie"/>
    <n v="-200"/>
    <s v="NOK"/>
    <n v="-200"/>
    <s v="46BWPNBW8T1270"/>
    <s v="-235511.96"/>
  </r>
  <r>
    <n v="1624"/>
    <n v="2025"/>
    <s v="G2016: Klubbdommerregning fra Emil"/>
    <d v="2025-09-17T00:00:00"/>
    <d v="2025-09-17T00:00:00"/>
    <x v="78"/>
    <x v="78"/>
    <m/>
    <m/>
    <n v="20037"/>
    <s v="Emil Gjerde"/>
    <m/>
    <m/>
    <x v="1"/>
    <x v="1"/>
    <m/>
    <m/>
    <m/>
    <m/>
    <n v="0"/>
    <s v="Ingen avgiftsbehandling"/>
    <s v="G2016: Klubbdommerregning fra Emil"/>
    <n v="-150"/>
    <s v="NOK"/>
    <n v="-150"/>
    <s v="83OPS9DPAEKBP1"/>
    <s v="-235661.96"/>
  </r>
  <r>
    <n v="1623"/>
    <n v="2025"/>
    <s v="G2015: Klubbdommerregning fra Aksel Irgens"/>
    <d v="2025-09-17T00:00:00"/>
    <d v="2025-09-17T00:00:00"/>
    <x v="78"/>
    <x v="78"/>
    <m/>
    <m/>
    <n v="20437"/>
    <s v="Aksel Irgens"/>
    <m/>
    <m/>
    <x v="1"/>
    <x v="1"/>
    <m/>
    <m/>
    <m/>
    <m/>
    <n v="0"/>
    <s v="Ingen avgiftsbehandling"/>
    <s v="G2015: Klubbdommerregning fra Aksel Irgens"/>
    <n v="-200"/>
    <s v="NOK"/>
    <n v="-200"/>
    <s v="3XBPHCJ6U19HJV"/>
    <s v="-235861.96"/>
  </r>
  <r>
    <n v="1671"/>
    <n v="2025"/>
    <n v="1899"/>
    <d v="2025-09-17T00:00:00"/>
    <m/>
    <x v="78"/>
    <x v="78"/>
    <m/>
    <m/>
    <n v="20437"/>
    <s v="Aksel Irgens"/>
    <m/>
    <m/>
    <x v="0"/>
    <x v="0"/>
    <m/>
    <m/>
    <m/>
    <m/>
    <n v="0"/>
    <s v="Ingen avgiftsbehandling"/>
    <n v="1899"/>
    <n v="200"/>
    <s v="NOK"/>
    <n v="200"/>
    <m/>
    <s v="-235661.96"/>
  </r>
  <r>
    <n v="1671"/>
    <n v="2025"/>
    <n v="1899"/>
    <d v="2025-09-17T00:00:00"/>
    <m/>
    <x v="78"/>
    <x v="78"/>
    <m/>
    <m/>
    <n v="20030"/>
    <s v="Julie Wee"/>
    <m/>
    <m/>
    <x v="0"/>
    <x v="0"/>
    <m/>
    <m/>
    <m/>
    <m/>
    <n v="0"/>
    <s v="Ingen avgiftsbehandling"/>
    <n v="1899"/>
    <n v="200"/>
    <s v="NOK"/>
    <n v="200"/>
    <m/>
    <s v="-235461.96"/>
  </r>
  <r>
    <n v="1671"/>
    <n v="2025"/>
    <n v="1899"/>
    <d v="2025-09-17T00:00:00"/>
    <m/>
    <x v="78"/>
    <x v="78"/>
    <m/>
    <m/>
    <n v="20451"/>
    <s v="William Duesund"/>
    <m/>
    <m/>
    <x v="0"/>
    <x v="0"/>
    <m/>
    <m/>
    <m/>
    <m/>
    <n v="0"/>
    <s v="Ingen avgiftsbehandling"/>
    <n v="1899"/>
    <n v="200"/>
    <s v="NOK"/>
    <n v="200"/>
    <m/>
    <s v="-235261.96"/>
  </r>
  <r>
    <n v="2546"/>
    <n v="2025"/>
    <s v="Reversering av bilag 1624-2025. G2016: Klubbdommerregning fra Emil"/>
    <d v="2025-09-17T00:00:00"/>
    <m/>
    <x v="78"/>
    <x v="78"/>
    <m/>
    <m/>
    <n v="20037"/>
    <s v="Emil Gjerde"/>
    <m/>
    <m/>
    <x v="1"/>
    <x v="1"/>
    <m/>
    <m/>
    <m/>
    <m/>
    <n v="0"/>
    <s v="Ingen avgiftsbehandling"/>
    <s v="Reversering av bilag 1624-2025. G2016: Klubbdommerregning fra Emil"/>
    <n v="150"/>
    <s v="NOK"/>
    <n v="150"/>
    <s v="83OPS9DPAEKBP1"/>
    <s v="-235111.96"/>
  </r>
  <r>
    <n v="501008"/>
    <n v="2025"/>
    <s v="Direkte betaling med ekstern ID TR501784421 er gjennomført og bokført."/>
    <d v="2025-09-18T00:00:00"/>
    <m/>
    <x v="78"/>
    <x v="78"/>
    <m/>
    <m/>
    <n v="20029"/>
    <s v="Viken Fiber AS"/>
    <m/>
    <m/>
    <x v="4"/>
    <x v="4"/>
    <m/>
    <m/>
    <m/>
    <m/>
    <n v="0"/>
    <s v="Ingen avgiftsbehandling"/>
    <s v="Betaling: HS tfn. Fakturanr. 25124097."/>
    <n v="1119"/>
    <s v="NOK"/>
    <n v="1119"/>
    <n v="25124097"/>
    <s v="-233992.96"/>
  </r>
  <r>
    <n v="1622"/>
    <n v="2025"/>
    <s v="Fwd: Refusjon påmelding cup jenter 2014"/>
    <d v="2025-09-18T00:00:00"/>
    <d v="2025-09-18T00:00:00"/>
    <x v="78"/>
    <x v="78"/>
    <m/>
    <m/>
    <n v="20048"/>
    <s v="marthe kristiansen"/>
    <m/>
    <m/>
    <x v="1"/>
    <x v="1"/>
    <m/>
    <m/>
    <m/>
    <m/>
    <n v="0"/>
    <s v="Ingen avgiftsbehandling"/>
    <s v="Fwd: Refusjon påmelding cup jenter 2014"/>
    <n v="-1200"/>
    <s v="NOK"/>
    <n v="-1200"/>
    <s v="Utlegg J2014 cup Høstkick"/>
    <s v="-235192.96"/>
  </r>
  <r>
    <n v="501009"/>
    <n v="2025"/>
    <s v="Direkte betaling med ekstern ID TR505480623 er gjennomført og bokført."/>
    <d v="2025-09-18T00:00:00"/>
    <m/>
    <x v="78"/>
    <x v="78"/>
    <m/>
    <m/>
    <n v="20030"/>
    <s v="Julie Wee"/>
    <m/>
    <m/>
    <x v="1"/>
    <x v="1"/>
    <m/>
    <m/>
    <m/>
    <m/>
    <n v="0"/>
    <s v="Ingen avgiftsbehandling"/>
    <s v="Betaling: FOTBALL: Klubbdommerregning fra Julie. Fakturanr. 46BWPNBW8T1270."/>
    <n v="200"/>
    <s v="NOK"/>
    <n v="200"/>
    <s v="46BWPNBW8T1270"/>
    <s v="-234992.96"/>
  </r>
  <r>
    <n v="1661"/>
    <n v="2025"/>
    <s v="G2017: Klubbdommerregning fra Davy"/>
    <d v="2025-09-18T00:00:00"/>
    <d v="2025-09-18T00:00:00"/>
    <x v="78"/>
    <x v="78"/>
    <m/>
    <m/>
    <n v="20440"/>
    <s v="Davy Enwia"/>
    <m/>
    <m/>
    <x v="1"/>
    <x v="1"/>
    <m/>
    <m/>
    <m/>
    <m/>
    <n v="0"/>
    <s v="Ingen avgiftsbehandling"/>
    <s v="G2017: Klubbdommerregning fra Davy"/>
    <n v="-150"/>
    <s v="NOK"/>
    <n v="-150"/>
    <s v="VM92WSHWSZ2241"/>
    <s v="-235142.96"/>
  </r>
  <r>
    <n v="1660"/>
    <n v="2025"/>
    <s v="Faktura nummer 9204834564 fra Coca-cola Europacific Partners Norge AS"/>
    <d v="2025-09-18T00:00:00"/>
    <d v="2025-10-03T00:00:00"/>
    <x v="78"/>
    <x v="78"/>
    <m/>
    <m/>
    <n v="20188"/>
    <s v="Coca-cola Europacific Partners Norge AS"/>
    <m/>
    <m/>
    <x v="5"/>
    <x v="5"/>
    <m/>
    <m/>
    <m/>
    <m/>
    <n v="0"/>
    <s v="Ingen avgiftsbehandling"/>
    <s v="Faktura nummer 9204834564 fra Coca-cola Europacific Partners Norge AS"/>
    <n v="-3689.68"/>
    <s v="NOK"/>
    <n v="-3689.68"/>
    <n v="9204834564"/>
    <s v="-238832.64"/>
  </r>
  <r>
    <n v="1669"/>
    <n v="2025"/>
    <m/>
    <d v="2025-09-18T00:00:00"/>
    <m/>
    <x v="78"/>
    <x v="78"/>
    <m/>
    <m/>
    <n v="20048"/>
    <s v="marthe kristiansen"/>
    <m/>
    <m/>
    <x v="0"/>
    <x v="0"/>
    <m/>
    <m/>
    <m/>
    <m/>
    <n v="0"/>
    <s v="Ingen avgiftsbehandling"/>
    <m/>
    <n v="1200"/>
    <s v="NOK"/>
    <n v="1200"/>
    <m/>
    <s v="-237632.64"/>
  </r>
  <r>
    <n v="1670"/>
    <n v="2025"/>
    <s v="NFF"/>
    <d v="2025-09-18T00:00:00"/>
    <m/>
    <x v="78"/>
    <x v="78"/>
    <m/>
    <m/>
    <n v="20060"/>
    <s v="NFF Oslo"/>
    <m/>
    <m/>
    <x v="0"/>
    <x v="0"/>
    <m/>
    <m/>
    <m/>
    <m/>
    <n v="0"/>
    <s v="Ingen avgiftsbehandling"/>
    <s v="NFF"/>
    <n v="500"/>
    <s v="NOK"/>
    <n v="500"/>
    <m/>
    <s v="-237132.64"/>
  </r>
  <r>
    <n v="1678"/>
    <n v="2025"/>
    <s v="Lisbeth"/>
    <d v="2025-09-18T00:00:00"/>
    <m/>
    <x v="78"/>
    <x v="78"/>
    <m/>
    <m/>
    <n v="20189"/>
    <s v="Lisbeth Kalsnes"/>
    <m/>
    <m/>
    <x v="0"/>
    <x v="0"/>
    <m/>
    <m/>
    <m/>
    <m/>
    <n v="0"/>
    <s v="Ingen avgiftsbehandling"/>
    <s v="Lisbeth"/>
    <n v="110"/>
    <s v="NOK"/>
    <n v="110"/>
    <m/>
    <s v="-237022.64"/>
  </r>
  <r>
    <n v="501010"/>
    <n v="2025"/>
    <s v="Direkte betaling med ekstern ID TR501784425 er gjennomført og bokført."/>
    <d v="2025-09-19T00:00:00"/>
    <m/>
    <x v="78"/>
    <x v="78"/>
    <m/>
    <m/>
    <n v="20526"/>
    <s v="Oslo og Akershus Friidrettskrets"/>
    <m/>
    <m/>
    <x v="6"/>
    <x v="6"/>
    <m/>
    <m/>
    <m/>
    <m/>
    <n v="0"/>
    <s v="Ingen avgiftsbehandling"/>
    <s v="Betaling: Faktura nummer 101660 fra Oslo og Akershus Friidrettskrets. Fakturanr. 101660."/>
    <n v="2500"/>
    <s v="NOK"/>
    <n v="2500"/>
    <n v="101660"/>
    <s v="-234522.64"/>
  </r>
  <r>
    <n v="501011"/>
    <n v="2025"/>
    <s v="Direkte betaling med ekstern ID TR501784424 er gjennomført og bokført."/>
    <d v="2025-09-19T00:00:00"/>
    <m/>
    <x v="78"/>
    <x v="78"/>
    <m/>
    <m/>
    <n v="20524"/>
    <s v="BIRKELANDS"/>
    <m/>
    <m/>
    <x v="8"/>
    <x v="8"/>
    <m/>
    <m/>
    <m/>
    <m/>
    <n v="0"/>
    <s v="Ingen avgiftsbehandling"/>
    <s v="Betaling: Faktura nummer 10339 fra BIRKELANDS. Fakturanr. 10339."/>
    <n v="18000"/>
    <s v="NOK"/>
    <n v="18000"/>
    <n v="10339"/>
    <s v="-216522.64"/>
  </r>
  <r>
    <n v="1655"/>
    <n v="2025"/>
    <s v="VS: Dommerregning med ID 465010 / 456871 mottatt fra innsender"/>
    <d v="2025-09-19T00:00:00"/>
    <d v="2025-09-19T00:00:00"/>
    <x v="78"/>
    <x v="78"/>
    <m/>
    <m/>
    <n v="20537"/>
    <s v="Gholam Hossein Moghbelle"/>
    <m/>
    <m/>
    <x v="1"/>
    <x v="1"/>
    <m/>
    <m/>
    <m/>
    <m/>
    <n v="0"/>
    <s v="Ingen avgiftsbehandling"/>
    <s v="VS: Dommerregning med ID 465010 / 456871 mottatt fra innsender"/>
    <n v="-694"/>
    <s v="NOK"/>
    <n v="-694"/>
    <m/>
    <s v="-217216.64"/>
  </r>
  <r>
    <n v="1652"/>
    <n v="2025"/>
    <s v="FOTB"/>
    <d v="2025-09-19T00:00:00"/>
    <d v="2025-09-19T00:00:00"/>
    <x v="78"/>
    <x v="78"/>
    <m/>
    <m/>
    <n v="20067"/>
    <s v="Fredrik Kristian Lindegaard"/>
    <m/>
    <m/>
    <x v="1"/>
    <x v="1"/>
    <m/>
    <m/>
    <m/>
    <m/>
    <n v="0"/>
    <s v="Ingen avgiftsbehandling"/>
    <s v="FOTB"/>
    <n v="-1040.6199999999999"/>
    <s v="NOK"/>
    <n v="-1040.6199999999999"/>
    <m/>
    <s v="-218257.26"/>
  </r>
  <r>
    <n v="1653"/>
    <n v="2025"/>
    <s v="FOTB"/>
    <d v="2025-09-19T00:00:00"/>
    <d v="2025-09-19T00:00:00"/>
    <x v="78"/>
    <x v="78"/>
    <m/>
    <m/>
    <n v="20077"/>
    <s v="Jørn Tysnes"/>
    <m/>
    <m/>
    <x v="1"/>
    <x v="1"/>
    <m/>
    <m/>
    <m/>
    <m/>
    <n v="0"/>
    <s v="Ingen avgiftsbehandling"/>
    <s v="FOTB"/>
    <n v="-906.66"/>
    <s v="NOK"/>
    <n v="-906.66"/>
    <n v="3215301050"/>
    <s v="-219163.92"/>
  </r>
  <r>
    <n v="1654"/>
    <n v="2025"/>
    <s v="FOTB"/>
    <d v="2025-09-19T00:00:00"/>
    <d v="2025-09-19T00:00:00"/>
    <x v="78"/>
    <x v="78"/>
    <m/>
    <m/>
    <n v="20536"/>
    <s v="Vegard Standal"/>
    <m/>
    <m/>
    <x v="1"/>
    <x v="1"/>
    <m/>
    <m/>
    <m/>
    <m/>
    <n v="0"/>
    <s v="Ingen avgiftsbehandling"/>
    <s v="FOTB"/>
    <n v="-475.05"/>
    <s v="NOK"/>
    <n v="-475.05"/>
    <n v="3119981020"/>
    <s v="-219638.97"/>
  </r>
  <r>
    <n v="1656"/>
    <n v="2025"/>
    <s v="fotb"/>
    <d v="2025-09-19T00:00:00"/>
    <d v="2025-09-19T00:00:00"/>
    <x v="78"/>
    <x v="78"/>
    <m/>
    <m/>
    <n v="20538"/>
    <s v="Gunilla Sofie Leirfall Danielsen"/>
    <m/>
    <m/>
    <x v="1"/>
    <x v="1"/>
    <m/>
    <m/>
    <m/>
    <m/>
    <n v="0"/>
    <s v="Ingen avgiftsbehandling"/>
    <s v="fotb"/>
    <n v="-369"/>
    <s v="NOK"/>
    <n v="-369"/>
    <m/>
    <s v="-220007.97"/>
  </r>
  <r>
    <n v="1658"/>
    <n v="2025"/>
    <s v="fotb"/>
    <d v="2025-09-19T00:00:00"/>
    <d v="2025-09-19T00:00:00"/>
    <x v="78"/>
    <x v="78"/>
    <m/>
    <m/>
    <n v="20539"/>
    <s v="Özgen Kulbay"/>
    <m/>
    <m/>
    <x v="1"/>
    <x v="1"/>
    <m/>
    <m/>
    <m/>
    <m/>
    <n v="0"/>
    <s v="Ingen avgiftsbehandling"/>
    <s v="fotb"/>
    <n v="-478.25"/>
    <s v="NOK"/>
    <n v="-478.25"/>
    <m/>
    <s v="-220486.22"/>
  </r>
  <r>
    <n v="1675"/>
    <n v="2025"/>
    <n v="1963"/>
    <d v="2025-09-19T00:00:00"/>
    <m/>
    <x v="78"/>
    <x v="78"/>
    <m/>
    <m/>
    <n v="20440"/>
    <s v="Davy Enwia"/>
    <m/>
    <m/>
    <x v="0"/>
    <x v="0"/>
    <m/>
    <m/>
    <m/>
    <m/>
    <n v="0"/>
    <s v="Ingen avgiftsbehandling"/>
    <n v="1963"/>
    <n v="150"/>
    <s v="NOK"/>
    <n v="150"/>
    <m/>
    <s v="-220336.22"/>
  </r>
  <r>
    <n v="501012"/>
    <n v="2025"/>
    <s v="Direkte betaling med ekstern ID TR501937737 er gjennomført og bokført."/>
    <d v="2025-09-22T00:00:00"/>
    <m/>
    <x v="78"/>
    <x v="78"/>
    <m/>
    <m/>
    <n v="20012"/>
    <s v="DNB Livsforsikring AS"/>
    <m/>
    <m/>
    <x v="4"/>
    <x v="4"/>
    <m/>
    <m/>
    <m/>
    <m/>
    <n v="0"/>
    <s v="Ingen avgiftsbehandling"/>
    <s v="Betaling: Faktura nummer F0004358603 fra DNB Livsforsikring AS. Fakturanr. F0004358603."/>
    <n v="12011.1"/>
    <s v="NOK"/>
    <n v="12011.1"/>
    <s v="F0004358603"/>
    <s v="-208325.12"/>
  </r>
  <r>
    <n v="501013"/>
    <n v="2025"/>
    <s v="Direkte betaling med ekstern ID TR505028611 er gjennomført og bokført."/>
    <d v="2025-09-22T00:00:00"/>
    <m/>
    <x v="78"/>
    <x v="78"/>
    <m/>
    <m/>
    <n v="20436"/>
    <s v="POKALFORUM APS"/>
    <m/>
    <m/>
    <x v="6"/>
    <x v="6"/>
    <m/>
    <m/>
    <m/>
    <m/>
    <n v="0"/>
    <s v="Ingen avgiftsbehandling"/>
    <s v="Betaling: SKI: Faktura 18988 fra POKALFORUM APS. Fakturanr. 18988."/>
    <n v="3509"/>
    <s v="NOK"/>
    <n v="3509"/>
    <n v="18988"/>
    <s v="-204816.12"/>
  </r>
  <r>
    <n v="1690"/>
    <n v="2025"/>
    <s v="Faktura nummer 019987 fra NFF Oslo"/>
    <d v="2025-09-22T00:00:00"/>
    <d v="2025-10-06T00:00:00"/>
    <x v="78"/>
    <x v="78"/>
    <m/>
    <m/>
    <n v="20060"/>
    <s v="NFF Oslo"/>
    <m/>
    <m/>
    <x v="1"/>
    <x v="1"/>
    <m/>
    <m/>
    <m/>
    <m/>
    <n v="0"/>
    <s v="Ingen avgiftsbehandling"/>
    <s v="Faktura nummer 019987 fra NFF Oslo"/>
    <n v="-2500"/>
    <s v="NOK"/>
    <n v="-2500"/>
    <n v="19987"/>
    <s v="-207316.12"/>
  </r>
  <r>
    <n v="1693"/>
    <n v="2025"/>
    <s v="Fwd: Påmelding til Jevnaker Fotball julecup 2025"/>
    <d v="2025-09-22T00:00:00"/>
    <d v="2025-09-22T00:00:00"/>
    <x v="78"/>
    <x v="78"/>
    <m/>
    <m/>
    <n v="20086"/>
    <s v="Lene Nilsen Duesund"/>
    <m/>
    <m/>
    <x v="1"/>
    <x v="1"/>
    <m/>
    <m/>
    <m/>
    <m/>
    <n v="0"/>
    <s v="Ingen avgiftsbehandling"/>
    <s v="Fwd: Påmelding til Jevnaker Fotball julecup 2025"/>
    <n v="-1000"/>
    <s v="NOK"/>
    <n v="-1000"/>
    <s v="Julecup G2012"/>
    <s v="-208316.12"/>
  </r>
  <r>
    <n v="1692"/>
    <n v="2025"/>
    <s v="Fwd: Faktura Fossum Cup G2013"/>
    <d v="2025-09-22T00:00:00"/>
    <d v="2025-09-22T00:00:00"/>
    <x v="78"/>
    <x v="78"/>
    <m/>
    <m/>
    <n v="20540"/>
    <s v="Runar Veiby"/>
    <m/>
    <m/>
    <x v="1"/>
    <x v="1"/>
    <m/>
    <m/>
    <m/>
    <m/>
    <n v="0"/>
    <s v="Ingen avgiftsbehandling"/>
    <s v="Fwd: Faktura Fossum Cup G2013"/>
    <n v="-2400"/>
    <s v="NOK"/>
    <n v="-2400"/>
    <s v="Cup påmelding G2013"/>
    <s v="-210716.12"/>
  </r>
  <r>
    <n v="1691"/>
    <n v="2025"/>
    <s v="Fotball : Klubbdommerregning fra Julie"/>
    <d v="2025-09-22T00:00:00"/>
    <d v="2025-09-23T00:00:00"/>
    <x v="78"/>
    <x v="78"/>
    <m/>
    <m/>
    <n v="20030"/>
    <s v="Julie Wee"/>
    <m/>
    <m/>
    <x v="1"/>
    <x v="1"/>
    <m/>
    <m/>
    <m/>
    <m/>
    <n v="0"/>
    <s v="Ingen avgiftsbehandling"/>
    <s v="Fotball : Klubbdommerregning fra Julie"/>
    <n v="-300"/>
    <s v="NOK"/>
    <n v="-300"/>
    <s v="KH41C5Z9PGEUFJ"/>
    <s v="-211016.12"/>
  </r>
  <r>
    <n v="1833"/>
    <n v="2025"/>
    <s v="Hockey 2012 Refusjon utlegg Frisk Asker -Leon Linker"/>
    <d v="2025-09-22T00:00:00"/>
    <d v="2025-09-22T00:00:00"/>
    <x v="78"/>
    <x v="78"/>
    <m/>
    <m/>
    <n v="20549"/>
    <s v="Yulia Linker"/>
    <m/>
    <m/>
    <x v="5"/>
    <x v="5"/>
    <m/>
    <m/>
    <m/>
    <m/>
    <n v="0"/>
    <s v="Ingen avgiftsbehandling"/>
    <s v="Hockey 2012 Refusjon utlegg Frisk Asker -Leon Linker"/>
    <n v="-1028"/>
    <s v="NOK"/>
    <n v="-1028"/>
    <s v="Utlegg hockey 2012"/>
    <s v="-212044.12"/>
  </r>
  <r>
    <n v="501014"/>
    <n v="2025"/>
    <s v="Direkte betaling med ekstern ID TR505578007 er gjennomført og bokført."/>
    <d v="2025-09-23T00:00:00"/>
    <m/>
    <x v="78"/>
    <x v="78"/>
    <m/>
    <m/>
    <n v="20030"/>
    <s v="Julie Wee"/>
    <m/>
    <m/>
    <x v="1"/>
    <x v="1"/>
    <m/>
    <m/>
    <m/>
    <m/>
    <n v="0"/>
    <s v="Ingen avgiftsbehandling"/>
    <s v="Betaling: FOTBALL: Klubbdommerregning fra Julie. Fakturanr. XBPVEV3XWSHZN9."/>
    <n v="300"/>
    <s v="NOK"/>
    <n v="300"/>
    <s v="XBPVEV3XWSHZN9"/>
    <s v="-211744.12"/>
  </r>
  <r>
    <n v="501015"/>
    <n v="2025"/>
    <s v="Direkte betaling med ekstern ID TR506648050 er gjennomført og bokført."/>
    <d v="2025-09-23T00:00:00"/>
    <m/>
    <x v="78"/>
    <x v="78"/>
    <m/>
    <m/>
    <n v="20037"/>
    <s v="Emil Gjerde"/>
    <m/>
    <m/>
    <x v="1"/>
    <x v="1"/>
    <m/>
    <m/>
    <m/>
    <m/>
    <n v="0"/>
    <s v="Ingen avgiftsbehandling"/>
    <s v="Betaling: FOTBALL: Klubbdommerregning fra Emil. Fakturanr. 5D5VI3B3LS1XIQ."/>
    <n v="200"/>
    <s v="NOK"/>
    <n v="200"/>
    <s v="5D5VI3B3LS1XIQ"/>
    <s v="-211544.12"/>
  </r>
  <r>
    <n v="501016"/>
    <n v="2025"/>
    <s v="Direkte betaling med ekstern ID TR506648044 er gjennomført og bokført."/>
    <d v="2025-09-23T00:00:00"/>
    <m/>
    <x v="78"/>
    <x v="78"/>
    <m/>
    <m/>
    <n v="20067"/>
    <s v="Fredrik Kristian Lindegaard"/>
    <m/>
    <m/>
    <x v="1"/>
    <x v="1"/>
    <m/>
    <m/>
    <m/>
    <m/>
    <n v="0"/>
    <s v="Ingen avgiftsbehandling"/>
    <s v="Betaling: FOTB"/>
    <n v="1040.6199999999999"/>
    <s v="NOK"/>
    <n v="1040.6199999999999"/>
    <m/>
    <s v="-210503.50"/>
  </r>
  <r>
    <n v="501017"/>
    <n v="2025"/>
    <s v="Direkte betaling med ekstern ID TR506648045 er gjennomført og bokført."/>
    <d v="2025-09-23T00:00:00"/>
    <m/>
    <x v="78"/>
    <x v="78"/>
    <m/>
    <m/>
    <n v="20077"/>
    <s v="Jørn Tysnes"/>
    <m/>
    <m/>
    <x v="1"/>
    <x v="1"/>
    <m/>
    <m/>
    <m/>
    <m/>
    <n v="0"/>
    <s v="Ingen avgiftsbehandling"/>
    <s v="Betaling: FOTB. Fakturanr. 03215301050."/>
    <n v="906.66"/>
    <s v="NOK"/>
    <n v="906.66"/>
    <n v="3215301050"/>
    <s v="-209596.84"/>
  </r>
  <r>
    <n v="501018"/>
    <n v="2025"/>
    <s v="Direkte betaling med ekstern ID TR506648046 er gjennomført og bokført."/>
    <d v="2025-09-23T00:00:00"/>
    <m/>
    <x v="78"/>
    <x v="78"/>
    <m/>
    <m/>
    <n v="20536"/>
    <s v="Vegard Standal"/>
    <m/>
    <m/>
    <x v="1"/>
    <x v="1"/>
    <m/>
    <m/>
    <m/>
    <m/>
    <n v="0"/>
    <s v="Ingen avgiftsbehandling"/>
    <s v="Betaling: FOTB. Fakturanr. 03119981020."/>
    <n v="475.05"/>
    <s v="NOK"/>
    <n v="475.05"/>
    <n v="3119981020"/>
    <s v="-209121.79"/>
  </r>
  <r>
    <n v="501019"/>
    <n v="2025"/>
    <s v="Direkte betaling med ekstern ID TR506648047 er gjennomført og bokført."/>
    <d v="2025-09-23T00:00:00"/>
    <m/>
    <x v="78"/>
    <x v="78"/>
    <m/>
    <m/>
    <n v="20537"/>
    <s v="Gholam Hossein Moghbelle"/>
    <m/>
    <m/>
    <x v="1"/>
    <x v="1"/>
    <m/>
    <m/>
    <m/>
    <m/>
    <n v="0"/>
    <s v="Ingen avgiftsbehandling"/>
    <s v="Betaling: VS: Dommerregning med ID 465010 / 456871 mottatt fra innsender"/>
    <n v="694"/>
    <s v="NOK"/>
    <n v="694"/>
    <m/>
    <s v="-208427.79"/>
  </r>
  <r>
    <n v="501020"/>
    <n v="2025"/>
    <s v="Direkte betaling med ekstern ID TR506648048 er gjennomført og bokført."/>
    <d v="2025-09-23T00:00:00"/>
    <m/>
    <x v="78"/>
    <x v="78"/>
    <m/>
    <m/>
    <n v="20538"/>
    <s v="Gunilla Sofie Leirfall Danielsen"/>
    <m/>
    <m/>
    <x v="1"/>
    <x v="1"/>
    <m/>
    <m/>
    <m/>
    <m/>
    <n v="0"/>
    <s v="Ingen avgiftsbehandling"/>
    <s v="Betaling: fotb"/>
    <n v="369"/>
    <s v="NOK"/>
    <n v="369"/>
    <m/>
    <s v="-208058.79"/>
  </r>
  <r>
    <n v="501021"/>
    <n v="2025"/>
    <s v="Direkte betaling med ekstern ID TR506648049 er gjennomført og bokført."/>
    <d v="2025-09-23T00:00:00"/>
    <m/>
    <x v="78"/>
    <x v="78"/>
    <m/>
    <m/>
    <n v="20539"/>
    <s v="Özgen Kulbay"/>
    <m/>
    <m/>
    <x v="1"/>
    <x v="1"/>
    <m/>
    <m/>
    <m/>
    <m/>
    <n v="0"/>
    <s v="Ingen avgiftsbehandling"/>
    <s v="Betaling: fotb"/>
    <n v="478.25"/>
    <s v="NOK"/>
    <n v="478.25"/>
    <m/>
    <s v="-207580.54"/>
  </r>
  <r>
    <n v="1734"/>
    <n v="2025"/>
    <s v="FOTBALL: Klubbdommerregning fra Emil"/>
    <d v="2025-09-23T00:00:00"/>
    <d v="2025-09-30T00:00:00"/>
    <x v="78"/>
    <x v="78"/>
    <m/>
    <m/>
    <n v="20037"/>
    <s v="Emil Gjerde"/>
    <m/>
    <m/>
    <x v="1"/>
    <x v="1"/>
    <m/>
    <m/>
    <m/>
    <m/>
    <n v="0"/>
    <s v="Ingen avgiftsbehandling"/>
    <s v="FOTBALL: Klubbdommerregning fra Emil"/>
    <n v="-200"/>
    <s v="NOK"/>
    <n v="-200"/>
    <s v="ALH0Q7700PDRCJ"/>
    <s v="-207780.54"/>
  </r>
  <r>
    <n v="1733"/>
    <n v="2025"/>
    <s v=": Refusjon cup-påmelding jenter 2014"/>
    <d v="2025-09-23T00:00:00"/>
    <d v="2025-09-23T00:00:00"/>
    <x v="78"/>
    <x v="78"/>
    <m/>
    <m/>
    <n v="20048"/>
    <s v="marthe kristiansen"/>
    <m/>
    <m/>
    <x v="1"/>
    <x v="1"/>
    <m/>
    <m/>
    <m/>
    <m/>
    <n v="0"/>
    <s v="Ingen avgiftsbehandling"/>
    <s v=": Refusjon cup-påmelding jenter 2014"/>
    <n v="-1250"/>
    <s v="NOK"/>
    <n v="-1250"/>
    <s v="1120 J2014 cup"/>
    <s v="-209030.54"/>
  </r>
  <r>
    <n v="1732"/>
    <n v="2025"/>
    <s v="J2017: Klubbdommerregning fra David"/>
    <d v="2025-09-23T00:00:00"/>
    <d v="2025-09-24T00:00:00"/>
    <x v="78"/>
    <x v="78"/>
    <m/>
    <m/>
    <n v="20446"/>
    <s v="David Jonassen"/>
    <m/>
    <m/>
    <x v="1"/>
    <x v="1"/>
    <m/>
    <m/>
    <m/>
    <m/>
    <n v="0"/>
    <s v="Ingen avgiftsbehandling"/>
    <s v="J2017: Klubbdommerregning fra David"/>
    <n v="-150"/>
    <s v="NOK"/>
    <n v="-150"/>
    <s v="Dommer regn J2017"/>
    <s v="-209180.54"/>
  </r>
  <r>
    <n v="1709"/>
    <n v="2025"/>
    <n v="1882"/>
    <d v="2025-09-23T00:00:00"/>
    <m/>
    <x v="78"/>
    <x v="78"/>
    <m/>
    <m/>
    <n v="20086"/>
    <s v="Lene Nilsen Duesund"/>
    <m/>
    <m/>
    <x v="0"/>
    <x v="0"/>
    <m/>
    <m/>
    <m/>
    <m/>
    <n v="0"/>
    <s v="Ingen avgiftsbehandling"/>
    <n v="1882"/>
    <n v="1000"/>
    <s v="NOK"/>
    <n v="1000"/>
    <m/>
    <s v="-208180.54"/>
  </r>
  <r>
    <n v="1710"/>
    <n v="2025"/>
    <n v="1883"/>
    <d v="2025-09-23T00:00:00"/>
    <m/>
    <x v="78"/>
    <x v="78"/>
    <m/>
    <m/>
    <n v="20540"/>
    <s v="Runar Veiby"/>
    <m/>
    <m/>
    <x v="0"/>
    <x v="0"/>
    <m/>
    <m/>
    <m/>
    <m/>
    <n v="0"/>
    <s v="Ingen avgiftsbehandling"/>
    <n v="1883"/>
    <n v="2400"/>
    <s v="NOK"/>
    <n v="2400"/>
    <m/>
    <s v="-205780.54"/>
  </r>
  <r>
    <n v="1711"/>
    <n v="2025"/>
    <n v="1933"/>
    <d v="2025-09-23T00:00:00"/>
    <m/>
    <x v="78"/>
    <x v="78"/>
    <m/>
    <m/>
    <n v="20527"/>
    <s v="iSEKK"/>
    <m/>
    <m/>
    <x v="0"/>
    <x v="0"/>
    <m/>
    <m/>
    <m/>
    <m/>
    <n v="0"/>
    <s v="Ingen avgiftsbehandling"/>
    <n v="1933"/>
    <n v="4235"/>
    <s v="NOK"/>
    <n v="4235"/>
    <m/>
    <s v="-201545.54"/>
  </r>
  <r>
    <n v="1767"/>
    <n v="2025"/>
    <s v="elias.jpg"/>
    <d v="2025-09-23T00:00:00"/>
    <d v="2025-09-30T00:00:00"/>
    <x v="78"/>
    <x v="78"/>
    <m/>
    <m/>
    <n v="20544"/>
    <s v="Elias Jama"/>
    <m/>
    <m/>
    <x v="1"/>
    <x v="1"/>
    <m/>
    <m/>
    <m/>
    <m/>
    <n v="0"/>
    <s v="Ingen avgiftsbehandling"/>
    <s v="elias.jpg"/>
    <n v="-150"/>
    <s v="NOK"/>
    <n v="-150"/>
    <s v="9DSRT2KMB9T1N4"/>
    <s v="-201695.54"/>
  </r>
  <r>
    <n v="1837"/>
    <n v="2025"/>
    <s v="Hockey 2012: Betaling til Frisk Asker"/>
    <d v="2025-09-23T00:00:00"/>
    <d v="2025-09-23T00:00:00"/>
    <x v="78"/>
    <x v="78"/>
    <m/>
    <m/>
    <n v="20347"/>
    <s v="Lars Aatlo"/>
    <m/>
    <m/>
    <x v="5"/>
    <x v="5"/>
    <m/>
    <m/>
    <m/>
    <m/>
    <n v="0"/>
    <s v="Ingen avgiftsbehandling"/>
    <s v="Hockey 2012: Betaling til Frisk Asker"/>
    <n v="-3000"/>
    <s v="NOK"/>
    <n v="-3000"/>
    <n v="2012"/>
    <s v="-204695.54"/>
  </r>
  <r>
    <n v="501022"/>
    <n v="2025"/>
    <s v="Direkte betaling med ekstern ID TR507039638 er gjennomført og bokført."/>
    <d v="2025-09-24T00:00:00"/>
    <m/>
    <x v="78"/>
    <x v="78"/>
    <m/>
    <m/>
    <n v="20030"/>
    <s v="Julie Wee"/>
    <m/>
    <m/>
    <x v="1"/>
    <x v="1"/>
    <m/>
    <m/>
    <m/>
    <m/>
    <n v="0"/>
    <s v="Ingen avgiftsbehandling"/>
    <s v="Betaling: Fotball : Klubbdommerregning fra Julie. Fakturanr. KH41C5Z9PGEUFJ."/>
    <n v="300"/>
    <s v="NOK"/>
    <n v="300"/>
    <s v="KH41C5Z9PGEUFJ"/>
    <s v="-204395.54"/>
  </r>
  <r>
    <n v="501023"/>
    <n v="2025"/>
    <s v="Direkte betaling med ekstern ID TR507039634 er gjennomført og bokført."/>
    <d v="2025-09-24T00:00:00"/>
    <m/>
    <x v="78"/>
    <x v="78"/>
    <m/>
    <m/>
    <n v="20144"/>
    <s v="Gustav Rydmell"/>
    <m/>
    <m/>
    <x v="5"/>
    <x v="5"/>
    <m/>
    <m/>
    <m/>
    <m/>
    <n v="0"/>
    <s v="Ingen avgiftsbehandling"/>
    <s v="Betaling: VS: Svar: Dommerlisens"/>
    <n v="1980"/>
    <s v="NOK"/>
    <n v="1980"/>
    <m/>
    <s v="-202415.54"/>
  </r>
  <r>
    <n v="501024"/>
    <n v="2025"/>
    <s v="Direkte betaling med ekstern ID TR507039633 er gjennomført og bokført."/>
    <d v="2025-09-24T00:00:00"/>
    <m/>
    <x v="78"/>
    <x v="78"/>
    <m/>
    <m/>
    <n v="20520"/>
    <s v="Mikael Johansson"/>
    <m/>
    <m/>
    <x v="5"/>
    <x v="5"/>
    <m/>
    <m/>
    <m/>
    <m/>
    <n v="0"/>
    <s v="Ingen avgiftsbehandling"/>
    <s v="Betaling: HOCKEY: Videresend: Kvittering skøyter. Fakturanr. Utlegg skøyter avtale dommer."/>
    <n v="11000"/>
    <s v="NOK"/>
    <n v="11000"/>
    <s v="Utlegg skøyter avtale dommer"/>
    <s v="-191415.54"/>
  </r>
  <r>
    <n v="1731"/>
    <n v="2025"/>
    <s v="Fwd: Klubbdommerregning fra William Duesund"/>
    <d v="2025-09-24T00:00:00"/>
    <d v="2025-09-30T00:00:00"/>
    <x v="78"/>
    <x v="78"/>
    <m/>
    <m/>
    <n v="20451"/>
    <s v="William Duesund"/>
    <m/>
    <m/>
    <x v="1"/>
    <x v="1"/>
    <m/>
    <m/>
    <m/>
    <m/>
    <n v="0"/>
    <s v="Ingen avgiftsbehandling"/>
    <s v="Fwd: Klubbdommerregning fra William Duesund"/>
    <n v="-300"/>
    <s v="NOK"/>
    <n v="-300"/>
    <s v="U3RXZ4LT3ADR3F"/>
    <s v="-191715.54"/>
  </r>
  <r>
    <n v="1721"/>
    <n v="2025"/>
    <s v="Fwd: Faktura Fossum Cup G2013"/>
    <d v="2025-09-24T00:00:00"/>
    <d v="2025-09-24T00:00:00"/>
    <x v="78"/>
    <x v="78"/>
    <m/>
    <m/>
    <n v="20540"/>
    <s v="Runar Veiby"/>
    <m/>
    <m/>
    <x v="1"/>
    <x v="1"/>
    <m/>
    <m/>
    <m/>
    <m/>
    <n v="0"/>
    <s v="Ingen avgiftsbehandling"/>
    <s v="Fwd: Faktura Fossum Cup G2013"/>
    <n v="-2400"/>
    <s v="NOK"/>
    <n v="-2400"/>
    <s v="Utlegg cup G2013"/>
    <s v="-194115.54"/>
  </r>
  <r>
    <n v="1716"/>
    <n v="2025"/>
    <s v="FOTBALL: Kvittering for oppmersomhet"/>
    <d v="2025-09-24T00:00:00"/>
    <d v="2025-09-29T00:00:00"/>
    <x v="78"/>
    <x v="78"/>
    <m/>
    <m/>
    <n v="20085"/>
    <s v="Henrik Ramberg"/>
    <m/>
    <m/>
    <x v="1"/>
    <x v="1"/>
    <m/>
    <m/>
    <m/>
    <m/>
    <n v="0"/>
    <s v="Ingen avgiftsbehandling"/>
    <s v="FOTBALL: Kvittering for oppmersomhet"/>
    <n v="-608"/>
    <s v="NOK"/>
    <n v="-608"/>
    <s v="Utlegg gavemorgenlevering"/>
    <s v="-194723.54"/>
  </r>
  <r>
    <n v="1715"/>
    <n v="2025"/>
    <s v="Fwd: U16 refusjon av utgift"/>
    <d v="2025-09-24T00:00:00"/>
    <d v="2025-09-24T00:00:00"/>
    <x v="78"/>
    <x v="78"/>
    <m/>
    <m/>
    <n v="20541"/>
    <s v="Siri Winther"/>
    <m/>
    <m/>
    <x v="5"/>
    <x v="5"/>
    <m/>
    <m/>
    <m/>
    <m/>
    <n v="0"/>
    <s v="Ingen avgiftsbehandling"/>
    <s v="Fwd: U16 refusjon av utgift"/>
    <n v="-850"/>
    <s v="NOK"/>
    <n v="-850"/>
    <s v="Utlegg hockey 2009"/>
    <s v="-195573.54"/>
  </r>
  <r>
    <n v="1708"/>
    <n v="2025"/>
    <n v="1881"/>
    <d v="2025-09-24T00:00:00"/>
    <m/>
    <x v="78"/>
    <x v="78"/>
    <m/>
    <m/>
    <n v="20048"/>
    <s v="marthe kristiansen"/>
    <m/>
    <m/>
    <x v="0"/>
    <x v="0"/>
    <m/>
    <m/>
    <m/>
    <m/>
    <n v="0"/>
    <s v="Ingen avgiftsbehandling"/>
    <n v="1881"/>
    <n v="1250"/>
    <s v="NOK"/>
    <n v="1250"/>
    <m/>
    <s v="-194323.54"/>
  </r>
  <r>
    <n v="1725"/>
    <n v="2025"/>
    <s v="FOTBALL: faktura"/>
    <d v="2025-09-24T00:00:00"/>
    <d v="2025-10-08T00:00:00"/>
    <x v="78"/>
    <x v="78"/>
    <m/>
    <m/>
    <n v="20247"/>
    <s v="Nansen Elektro AS"/>
    <m/>
    <m/>
    <x v="1"/>
    <x v="1"/>
    <m/>
    <m/>
    <m/>
    <m/>
    <n v="0"/>
    <s v="Ingen avgiftsbehandling"/>
    <s v="FOTBALL: faktura"/>
    <n v="-2474"/>
    <s v="NOK"/>
    <n v="-2474"/>
    <n v="14796"/>
    <s v="-196797.54"/>
  </r>
  <r>
    <n v="1766"/>
    <n v="2025"/>
    <n v="1862"/>
    <d v="2025-09-24T00:00:00"/>
    <m/>
    <x v="78"/>
    <x v="78"/>
    <m/>
    <m/>
    <n v="20446"/>
    <s v="David Jonassen"/>
    <m/>
    <m/>
    <x v="0"/>
    <x v="0"/>
    <m/>
    <m/>
    <m/>
    <m/>
    <n v="0"/>
    <s v="Ingen avgiftsbehandling"/>
    <n v="1862"/>
    <n v="150"/>
    <s v="NOK"/>
    <n v="150"/>
    <m/>
    <s v="-196647.54"/>
  </r>
  <r>
    <n v="2554"/>
    <n v="2025"/>
    <s v="Reversering av bilag 1721-2025. Fwd: Faktura Fossum Cup G2013"/>
    <d v="2025-09-24T00:00:00"/>
    <m/>
    <x v="78"/>
    <x v="78"/>
    <m/>
    <m/>
    <n v="20540"/>
    <s v="Runar Veiby"/>
    <m/>
    <m/>
    <x v="1"/>
    <x v="1"/>
    <m/>
    <m/>
    <m/>
    <m/>
    <n v="0"/>
    <s v="Ingen avgiftsbehandling"/>
    <s v="Reversering av bilag 1721-2025. Fwd: Faktura Fossum Cup G2013"/>
    <n v="2400"/>
    <s v="NOK"/>
    <n v="2400"/>
    <s v="Utlegg cup G2013"/>
    <s v="-194247.54"/>
  </r>
  <r>
    <n v="501025"/>
    <n v="2025"/>
    <s v="Direkte betaling med ekstern ID TR507039635 er gjennomført og bokført."/>
    <d v="2025-09-25T00:00:00"/>
    <m/>
    <x v="78"/>
    <x v="78"/>
    <m/>
    <m/>
    <n v="20169"/>
    <s v="Jar Idrettslag"/>
    <m/>
    <m/>
    <x v="5"/>
    <x v="5"/>
    <m/>
    <m/>
    <m/>
    <m/>
    <n v="0"/>
    <s v="Ingen avgiftsbehandling"/>
    <s v="Betaling: Faktura nummer 1188 fra Jar Idrettslag. Fakturanr. 1188."/>
    <n v="12965"/>
    <s v="NOK"/>
    <n v="12965"/>
    <n v="1188"/>
    <s v="-181282.54"/>
  </r>
  <r>
    <n v="501026"/>
    <n v="2025"/>
    <s v="Direkte betaling med ekstern ID TR505028609 er gjennomført og bokført."/>
    <d v="2025-09-25T00:00:00"/>
    <m/>
    <x v="78"/>
    <x v="78"/>
    <m/>
    <m/>
    <n v="20530"/>
    <s v="Røa Allianseidrettslag"/>
    <m/>
    <m/>
    <x v="1"/>
    <x v="1"/>
    <m/>
    <m/>
    <m/>
    <m/>
    <n v="0"/>
    <s v="Ingen avgiftsbehandling"/>
    <s v="Betaling: Faktura nummer 000805 fra Røa Allianseidrettslag. Fakturanr. 000805."/>
    <n v="400"/>
    <s v="NOK"/>
    <n v="400"/>
    <n v="805"/>
    <s v="-180882.54"/>
  </r>
  <r>
    <n v="1720"/>
    <n v="2025"/>
    <s v="G2017: Klubbdommerregning fra Julie"/>
    <d v="2025-09-25T00:00:00"/>
    <d v="2025-09-26T00:00:00"/>
    <x v="78"/>
    <x v="78"/>
    <m/>
    <m/>
    <n v="20030"/>
    <s v="Julie Wee"/>
    <m/>
    <m/>
    <x v="1"/>
    <x v="1"/>
    <m/>
    <m/>
    <m/>
    <m/>
    <n v="0"/>
    <s v="Ingen avgiftsbehandling"/>
    <s v="G2017: Klubbdommerregning fra Julie"/>
    <n v="-150"/>
    <s v="NOK"/>
    <n v="-150"/>
    <s v="N72H65HF7JIUUD"/>
    <s v="-181032.54"/>
  </r>
  <r>
    <n v="1719"/>
    <n v="2025"/>
    <s v="G2017: Klubbdommerregning fra Tobias Håland Stillerud"/>
    <d v="2025-09-25T00:00:00"/>
    <d v="2025-09-26T00:00:00"/>
    <x v="78"/>
    <x v="78"/>
    <m/>
    <m/>
    <n v="20464"/>
    <s v="Tobias Håland Stillerud"/>
    <m/>
    <m/>
    <x v="1"/>
    <x v="1"/>
    <m/>
    <m/>
    <m/>
    <m/>
    <n v="0"/>
    <s v="Ingen avgiftsbehandling"/>
    <s v="G2017: Klubbdommerregning fra Tobias Håland Stillerud"/>
    <n v="-150"/>
    <s v="NOK"/>
    <n v="-150"/>
    <s v="Q0K0855SC5ONSJ"/>
    <s v="-181182.54"/>
  </r>
  <r>
    <n v="1718"/>
    <n v="2025"/>
    <s v="G2016: Klubbdommerregning fra Oscar Glåmseter"/>
    <d v="2025-09-25T00:00:00"/>
    <d v="2025-09-26T00:00:00"/>
    <x v="78"/>
    <x v="78"/>
    <m/>
    <m/>
    <n v="20535"/>
    <s v="Oscar Glåmseter"/>
    <m/>
    <m/>
    <x v="1"/>
    <x v="1"/>
    <m/>
    <m/>
    <m/>
    <m/>
    <n v="0"/>
    <s v="Ingen avgiftsbehandling"/>
    <s v="G2016: Klubbdommerregning fra Oscar Glåmseter"/>
    <n v="-150"/>
    <s v="NOK"/>
    <n v="-150"/>
    <s v="ADW809YIQOO2YZ"/>
    <s v="-181332.54"/>
  </r>
  <r>
    <n v="1766"/>
    <n v="2025"/>
    <n v="1862"/>
    <d v="2025-09-25T00:00:00"/>
    <m/>
    <x v="78"/>
    <x v="78"/>
    <m/>
    <m/>
    <n v="20249"/>
    <s v="Lars Joakim Aslaksrud"/>
    <m/>
    <m/>
    <x v="0"/>
    <x v="0"/>
    <m/>
    <m/>
    <m/>
    <m/>
    <n v="0"/>
    <s v="Ingen avgiftsbehandling"/>
    <n v="1862"/>
    <n v="770"/>
    <s v="NOK"/>
    <n v="770"/>
    <m/>
    <s v="-180562.54"/>
  </r>
  <r>
    <n v="1768"/>
    <n v="2025"/>
    <n v="1876"/>
    <d v="2025-09-25T00:00:00"/>
    <m/>
    <x v="78"/>
    <x v="78"/>
    <m/>
    <m/>
    <n v="20535"/>
    <s v="Oscar Glåmseter"/>
    <m/>
    <m/>
    <x v="0"/>
    <x v="0"/>
    <m/>
    <m/>
    <m/>
    <m/>
    <n v="0"/>
    <s v="Ingen avgiftsbehandling"/>
    <n v="1876"/>
    <n v="150"/>
    <s v="NOK"/>
    <n v="150"/>
    <m/>
    <s v="-180412.54"/>
  </r>
  <r>
    <n v="1771"/>
    <n v="2025"/>
    <n v="1934"/>
    <d v="2025-09-25T00:00:00"/>
    <m/>
    <x v="78"/>
    <x v="78"/>
    <m/>
    <m/>
    <n v="20542"/>
    <s v="Dag Morten Iversen"/>
    <m/>
    <m/>
    <x v="0"/>
    <x v="0"/>
    <m/>
    <m/>
    <m/>
    <m/>
    <n v="0"/>
    <s v="Ingen avgiftsbehandling"/>
    <n v="1934"/>
    <n v="1150"/>
    <s v="NOK"/>
    <n v="1150"/>
    <m/>
    <s v="-179262.54"/>
  </r>
  <r>
    <n v="1775"/>
    <n v="2025"/>
    <n v="1933"/>
    <d v="2025-09-25T00:00:00"/>
    <m/>
    <x v="78"/>
    <x v="78"/>
    <m/>
    <m/>
    <n v="20249"/>
    <s v="Lars Joakim Aslaksrud"/>
    <m/>
    <m/>
    <x v="0"/>
    <x v="0"/>
    <m/>
    <m/>
    <m/>
    <m/>
    <n v="0"/>
    <s v="Ingen avgiftsbehandling"/>
    <n v="1933"/>
    <n v="1212.68"/>
    <s v="NOK"/>
    <n v="1212.68"/>
    <m/>
    <s v="-178049.86"/>
  </r>
  <r>
    <n v="1797"/>
    <n v="2025"/>
    <s v="Nets"/>
    <d v="2025-09-25T00:00:00"/>
    <d v="2025-10-07T00:00:00"/>
    <x v="78"/>
    <x v="78"/>
    <m/>
    <m/>
    <n v="20028"/>
    <s v="Intrum AS"/>
    <m/>
    <m/>
    <x v="1"/>
    <x v="1"/>
    <m/>
    <m/>
    <m/>
    <m/>
    <n v="0"/>
    <s v="Ingen avgiftsbehandling"/>
    <s v="Nets"/>
    <n v="-318.16000000000003"/>
    <s v="NOK"/>
    <n v="-318.16000000000003"/>
    <n v="44033486"/>
    <s v="-178368.02"/>
  </r>
  <r>
    <n v="1967"/>
    <n v="2025"/>
    <s v="Reversering av bilag 1797-2025. Nets"/>
    <d v="2025-09-25T00:00:00"/>
    <m/>
    <x v="78"/>
    <x v="78"/>
    <m/>
    <m/>
    <n v="20028"/>
    <s v="Intrum AS"/>
    <m/>
    <m/>
    <x v="1"/>
    <x v="1"/>
    <m/>
    <m/>
    <m/>
    <m/>
    <n v="0"/>
    <s v="Ingen avgiftsbehandling"/>
    <s v="Reversering av bilag 1797-2025. Nets"/>
    <n v="318.16000000000003"/>
    <s v="NOK"/>
    <n v="318.16000000000003"/>
    <n v="44033486"/>
    <s v="-178049.86"/>
  </r>
  <r>
    <n v="1730"/>
    <n v="2025"/>
    <s v="Kara: Utleggsrefusjon"/>
    <d v="2025-09-26T00:00:00"/>
    <d v="2025-09-26T00:00:00"/>
    <x v="78"/>
    <x v="78"/>
    <m/>
    <m/>
    <n v="20542"/>
    <s v="Dag Morten Iversen"/>
    <m/>
    <m/>
    <x v="7"/>
    <x v="7"/>
    <m/>
    <m/>
    <m/>
    <m/>
    <n v="0"/>
    <s v="Ingen avgiftsbehandling"/>
    <s v="Kara: Utleggsrefusjon"/>
    <n v="-1150"/>
    <s v="NOK"/>
    <n v="-1150"/>
    <s v="Utlegg Ringnes JK"/>
    <s v="-179199.86"/>
  </r>
  <r>
    <n v="501027"/>
    <n v="2025"/>
    <s v="Direkte betaling med ekstern ID TR501937739 er gjennomført og bokført."/>
    <d v="2025-09-26T00:00:00"/>
    <m/>
    <x v="78"/>
    <x v="78"/>
    <m/>
    <m/>
    <n v="20011"/>
    <s v="Telenor Norge AS"/>
    <m/>
    <m/>
    <x v="2"/>
    <x v="2"/>
    <m/>
    <m/>
    <m/>
    <m/>
    <n v="0"/>
    <s v="Ingen avgiftsbehandling"/>
    <s v="Betaling: Faktura nummer 1056335929 fra Telenor Norge AS. Fakturanr. 1056335929."/>
    <n v="4975"/>
    <s v="NOK"/>
    <n v="4975"/>
    <n v="1056335929"/>
    <s v="-174224.86"/>
  </r>
  <r>
    <n v="1717"/>
    <n v="2025"/>
    <s v="Omberamming kamp x2"/>
    <d v="2025-09-26T00:00:00"/>
    <d v="2025-10-10T00:00:00"/>
    <x v="78"/>
    <x v="78"/>
    <m/>
    <m/>
    <n v="20005"/>
    <s v="Norges Ishockeyforbund"/>
    <m/>
    <m/>
    <x v="5"/>
    <x v="5"/>
    <m/>
    <m/>
    <m/>
    <m/>
    <n v="0"/>
    <s v="Ingen avgiftsbehandling"/>
    <s v="Omberamming kamp x2"/>
    <n v="-1000"/>
    <s v="NOK"/>
    <n v="-1000"/>
    <n v="8387"/>
    <s v="-175224.86"/>
  </r>
  <r>
    <n v="1768"/>
    <n v="2025"/>
    <n v="1876"/>
    <d v="2025-09-26T00:00:00"/>
    <m/>
    <x v="78"/>
    <x v="78"/>
    <m/>
    <m/>
    <n v="20544"/>
    <s v="Elias Jama"/>
    <m/>
    <m/>
    <x v="0"/>
    <x v="0"/>
    <m/>
    <m/>
    <m/>
    <m/>
    <n v="0"/>
    <s v="Ingen avgiftsbehandling"/>
    <n v="1876"/>
    <n v="150"/>
    <s v="NOK"/>
    <n v="150"/>
    <m/>
    <s v="-175074.86"/>
  </r>
  <r>
    <n v="1772"/>
    <n v="2025"/>
    <n v="1963"/>
    <d v="2025-09-26T00:00:00"/>
    <m/>
    <x v="78"/>
    <x v="78"/>
    <m/>
    <m/>
    <n v="20030"/>
    <s v="Julie Wee"/>
    <m/>
    <m/>
    <x v="0"/>
    <x v="0"/>
    <m/>
    <m/>
    <m/>
    <m/>
    <n v="0"/>
    <s v="Ingen avgiftsbehandling"/>
    <n v="1963"/>
    <n v="150"/>
    <s v="NOK"/>
    <n v="150"/>
    <m/>
    <s v="-174924.86"/>
  </r>
  <r>
    <n v="1772"/>
    <n v="2025"/>
    <n v="1963"/>
    <d v="2025-09-26T00:00:00"/>
    <m/>
    <x v="78"/>
    <x v="78"/>
    <m/>
    <m/>
    <n v="20464"/>
    <s v="Tobias Håland Stillerud"/>
    <m/>
    <m/>
    <x v="0"/>
    <x v="0"/>
    <m/>
    <m/>
    <m/>
    <m/>
    <n v="0"/>
    <s v="Ingen avgiftsbehandling"/>
    <n v="1963"/>
    <n v="150"/>
    <s v="NOK"/>
    <n v="150"/>
    <m/>
    <s v="-174774.86"/>
  </r>
  <r>
    <n v="1714"/>
    <n v="2025"/>
    <s v="Faktura nummer 10344 fra BIRKELANDS"/>
    <d v="2025-09-28T00:00:00"/>
    <d v="2025-10-12T00:00:00"/>
    <x v="78"/>
    <x v="78"/>
    <m/>
    <m/>
    <n v="20524"/>
    <s v="BIRKELANDS"/>
    <m/>
    <m/>
    <x v="8"/>
    <x v="8"/>
    <m/>
    <m/>
    <m/>
    <m/>
    <n v="0"/>
    <s v="Ingen avgiftsbehandling"/>
    <s v="Faktura nummer 10344 fra BIRKELANDS"/>
    <n v="-28800"/>
    <s v="NOK"/>
    <n v="-28800"/>
    <n v="10344"/>
    <s v="-203574.86"/>
  </r>
  <r>
    <n v="501028"/>
    <n v="2025"/>
    <s v="Direkte betaling med ekstern ID TR507039636 er gjennomført og bokført."/>
    <d v="2025-09-29T00:00:00"/>
    <m/>
    <x v="78"/>
    <x v="78"/>
    <m/>
    <m/>
    <n v="20005"/>
    <s v="Norges Ishockeyforbund"/>
    <m/>
    <m/>
    <x v="5"/>
    <x v="5"/>
    <m/>
    <m/>
    <m/>
    <m/>
    <n v="0"/>
    <s v="Ingen avgiftsbehandling"/>
    <s v="Betaling: Faktura nummer 008281 fra Norges Ishockeyforbund. Fakturanr. 008281."/>
    <n v="7500"/>
    <s v="NOK"/>
    <n v="7500"/>
    <n v="8281"/>
    <s v="-196074.86"/>
  </r>
  <r>
    <n v="501029"/>
    <n v="2025"/>
    <s v="Direkte betaling med ekstern ID TR500120852 er gjennomført og bokført."/>
    <d v="2025-09-29T00:00:00"/>
    <m/>
    <x v="78"/>
    <x v="78"/>
    <m/>
    <m/>
    <n v="20059"/>
    <s v="Sport Holding Retail AS - avd Bekkestua"/>
    <m/>
    <m/>
    <x v="1"/>
    <x v="1"/>
    <m/>
    <m/>
    <m/>
    <m/>
    <n v="0"/>
    <s v="Ingen avgiftsbehandling"/>
    <s v="Betaling: Faktura nummer 11365001830 fra Sport Holding Retail AS - avd Bekkestua. Fakturanr. 11365001830."/>
    <n v="7705"/>
    <s v="NOK"/>
    <n v="7705"/>
    <n v="11365001830"/>
    <s v="-188369.86"/>
  </r>
  <r>
    <n v="501030"/>
    <n v="2025"/>
    <s v="Direkte betaling med ekstern ID TR505028598 er gjennomført og bokført."/>
    <d v="2025-09-29T00:00:00"/>
    <m/>
    <x v="78"/>
    <x v="78"/>
    <m/>
    <m/>
    <n v="20094"/>
    <s v="Bærum Kommune"/>
    <m/>
    <m/>
    <x v="10"/>
    <x v="10"/>
    <m/>
    <m/>
    <m/>
    <m/>
    <n v="0"/>
    <s v="Ingen avgiftsbehandling"/>
    <s v="Betaling: Faktura nummer 70737874 fra Bærum Kommune. Fakturanr. 70737874."/>
    <n v="1740"/>
    <s v="NOK"/>
    <n v="1740"/>
    <n v="70737874"/>
    <s v="-186629.86"/>
  </r>
  <r>
    <n v="1713"/>
    <n v="2025"/>
    <s v="Faktura nummer 020037 fra NFF Oslo"/>
    <d v="2025-09-29T00:00:00"/>
    <d v="2025-10-13T00:00:00"/>
    <x v="78"/>
    <x v="78"/>
    <m/>
    <m/>
    <n v="20060"/>
    <s v="NFF Oslo"/>
    <m/>
    <m/>
    <x v="1"/>
    <x v="1"/>
    <m/>
    <m/>
    <m/>
    <m/>
    <n v="0"/>
    <s v="Ingen avgiftsbehandling"/>
    <s v="Faktura nummer 020037 fra NFF Oslo"/>
    <n v="-8750"/>
    <s v="NOK"/>
    <n v="-8750"/>
    <n v="20037"/>
    <s v="-195379.86"/>
  </r>
  <r>
    <n v="1765"/>
    <n v="2025"/>
    <s v="Faktura nummer 10442 fra KURS AS KREDITNOTA vedlagt"/>
    <d v="2025-09-29T00:00:00"/>
    <d v="2025-10-13T00:00:00"/>
    <x v="78"/>
    <x v="78"/>
    <m/>
    <m/>
    <n v="20160"/>
    <s v="KURS AS"/>
    <m/>
    <m/>
    <x v="2"/>
    <x v="2"/>
    <m/>
    <m/>
    <m/>
    <m/>
    <n v="0"/>
    <s v="Ingen avgiftsbehandling"/>
    <s v="Faktura nummer 10442 fra KURS AS KREDITNOTA vedlagt"/>
    <n v="-0.1"/>
    <s v="NOK"/>
    <n v="-0.1"/>
    <n v="10442"/>
    <s v="-195379.96"/>
  </r>
  <r>
    <n v="1724"/>
    <n v="2025"/>
    <s v="HOCKEY: Faktura/Invoice 1943444 - Oda Norway AS"/>
    <d v="2025-09-29T00:00:00"/>
    <d v="2025-10-13T00:00:00"/>
    <x v="78"/>
    <x v="78"/>
    <m/>
    <m/>
    <n v="20508"/>
    <s v="Oda Norway AS"/>
    <m/>
    <m/>
    <x v="5"/>
    <x v="5"/>
    <m/>
    <m/>
    <m/>
    <m/>
    <n v="0"/>
    <s v="Ingen avgiftsbehandling"/>
    <s v="HOCKEY: Faktura/Invoice 1943444 - Oda Norway AS"/>
    <n v="-727.46"/>
    <s v="NOK"/>
    <n v="-727.46"/>
    <n v="1943444"/>
    <s v="-196107.42"/>
  </r>
  <r>
    <n v="1786"/>
    <n v="2025"/>
    <n v="1948"/>
    <d v="2025-09-29T00:00:00"/>
    <m/>
    <x v="78"/>
    <x v="78"/>
    <m/>
    <m/>
    <n v="20541"/>
    <s v="Siri Winther"/>
    <m/>
    <m/>
    <x v="0"/>
    <x v="0"/>
    <m/>
    <m/>
    <m/>
    <m/>
    <n v="0"/>
    <s v="Ingen avgiftsbehandling"/>
    <n v="1948"/>
    <n v="850"/>
    <s v="NOK"/>
    <n v="850"/>
    <m/>
    <s v="-195257.42"/>
  </r>
  <r>
    <n v="1941"/>
    <n v="2025"/>
    <s v="Reversering av bilag 1765-2025. Faktura nummer 10442 fra KURS AS KREDITNOTA vedlagt"/>
    <d v="2025-09-29T00:00:00"/>
    <m/>
    <x v="78"/>
    <x v="78"/>
    <m/>
    <m/>
    <n v="20160"/>
    <s v="KURS AS"/>
    <m/>
    <m/>
    <x v="2"/>
    <x v="2"/>
    <m/>
    <m/>
    <m/>
    <m/>
    <n v="0"/>
    <s v="Ingen avgiftsbehandling"/>
    <s v="Reversering av bilag 1765-2025. Faktura nummer 10442 fra KURS AS KREDITNOTA vedlagt"/>
    <n v="0.1"/>
    <s v="NOK"/>
    <n v="0.1"/>
    <n v="10442"/>
    <s v="-195257.32"/>
  </r>
  <r>
    <n v="1729"/>
    <n v="2025"/>
    <s v="Fwd: Utlegg J2017"/>
    <d v="2025-09-30T00:00:00"/>
    <d v="2025-09-30T00:00:00"/>
    <x v="78"/>
    <x v="78"/>
    <m/>
    <m/>
    <n v="20249"/>
    <s v="Lars Joakim Aslaksrud"/>
    <m/>
    <m/>
    <x v="1"/>
    <x v="1"/>
    <m/>
    <m/>
    <m/>
    <m/>
    <n v="0"/>
    <s v="Ingen avgiftsbehandling"/>
    <s v="Fwd: Utlegg J2017"/>
    <n v="-770"/>
    <s v="NOK"/>
    <n v="-770"/>
    <s v="Utlegg J2017 nr2"/>
    <s v="-196027.32"/>
  </r>
  <r>
    <n v="501031"/>
    <n v="2025"/>
    <s v="Direkte betaling med ekstern ID TR505038409 er gjennomført og bokført."/>
    <d v="2025-09-30T00:00:00"/>
    <m/>
    <x v="78"/>
    <x v="78"/>
    <m/>
    <m/>
    <n v="20125"/>
    <s v="Eureca Engros AS"/>
    <m/>
    <m/>
    <x v="5"/>
    <x v="5"/>
    <m/>
    <m/>
    <m/>
    <m/>
    <n v="0"/>
    <s v="Ingen avgiftsbehandling"/>
    <s v="Betaling: fakturanummer 9726414"/>
    <n v="4005.02"/>
    <s v="NOK"/>
    <n v="4005.02"/>
    <m/>
    <s v="-192022.30"/>
  </r>
  <r>
    <n v="1727"/>
    <n v="2025"/>
    <s v="Arne fondet; Utlegg skøyteskolen"/>
    <d v="2025-09-30T00:00:00"/>
    <d v="2025-09-30T00:00:00"/>
    <x v="78"/>
    <x v="78"/>
    <m/>
    <m/>
    <n v="20132"/>
    <s v="Tom Ivar Riseth"/>
    <m/>
    <m/>
    <x v="5"/>
    <x v="5"/>
    <m/>
    <m/>
    <m/>
    <m/>
    <n v="0"/>
    <s v="Ingen avgiftsbehandling"/>
    <s v="Arne fondet; Utlegg skøyteskolen"/>
    <n v="-1216.2"/>
    <s v="NOK"/>
    <n v="-1216.2"/>
    <s v="Utlegg til skøyteskole Arne fondet"/>
    <s v="-193238.50"/>
  </r>
  <r>
    <n v="1726"/>
    <n v="2025"/>
    <s v="VS: Fakture for vaske"/>
    <d v="2025-09-30T00:00:00"/>
    <d v="2025-10-07T00:00:00"/>
    <x v="78"/>
    <x v="78"/>
    <m/>
    <m/>
    <n v="20035"/>
    <s v="Steadyreadygo Banaszkiewicz"/>
    <m/>
    <m/>
    <x v="0"/>
    <x v="0"/>
    <m/>
    <m/>
    <m/>
    <m/>
    <n v="0"/>
    <s v="Ingen avgiftsbehandling"/>
    <s v="VS: Fakture for vaske"/>
    <n v="-14250"/>
    <s v="NOK"/>
    <n v="-14250"/>
    <n v="1184"/>
    <s v="-207488.50"/>
  </r>
  <r>
    <n v="501032"/>
    <n v="2025"/>
    <s v="Direkte betaling med ekstern ID TR508722439 er gjennomført og bokført."/>
    <d v="2025-09-30T00:00:00"/>
    <m/>
    <x v="78"/>
    <x v="78"/>
    <m/>
    <m/>
    <n v="20126"/>
    <s v="One.com No AS"/>
    <m/>
    <m/>
    <x v="6"/>
    <x v="6"/>
    <m/>
    <m/>
    <m/>
    <m/>
    <n v="0"/>
    <s v="Ingen avgiftsbehandling"/>
    <s v="Betaling: Fwd: Faktura for fornyelse av hostingtjenester og domenet (tourdebaerum.no). Fakturanr. 41923792."/>
    <n v="1897"/>
    <s v="NOK"/>
    <n v="1897"/>
    <n v="41923792"/>
    <s v="-205591.50"/>
  </r>
  <r>
    <n v="501033"/>
    <n v="2025"/>
    <s v="Direkte betaling med ekstern ID TR508722437 er gjennomført og bokført."/>
    <d v="2025-09-30T00:00:00"/>
    <m/>
    <x v="78"/>
    <x v="78"/>
    <m/>
    <m/>
    <n v="20085"/>
    <s v="Henrik Ramberg"/>
    <m/>
    <m/>
    <x v="1"/>
    <x v="1"/>
    <m/>
    <m/>
    <m/>
    <m/>
    <n v="0"/>
    <s v="Ingen avgiftsbehandling"/>
    <s v="Betaling: FOTBALL: Kvittering for oppmersomhet. Fakturanr. Utlegg gavemorgenlevering."/>
    <n v="608"/>
    <s v="NOK"/>
    <n v="608"/>
    <s v="Utlegg gavemorgenlevering"/>
    <s v="-204983.50"/>
  </r>
  <r>
    <n v="1723"/>
    <n v="2025"/>
    <s v="Fwd: Støtte til utstyr"/>
    <d v="2025-09-30T00:00:00"/>
    <d v="2025-09-30T00:00:00"/>
    <x v="78"/>
    <x v="78"/>
    <m/>
    <m/>
    <n v="20158"/>
    <s v="Inga Arlauskaite"/>
    <m/>
    <m/>
    <x v="5"/>
    <x v="5"/>
    <m/>
    <m/>
    <m/>
    <m/>
    <n v="0"/>
    <s v="Ingen avgiftsbehandling"/>
    <s v="Fwd: Støtte til utstyr"/>
    <n v="-1878"/>
    <s v="NOK"/>
    <n v="-1878"/>
    <s v="Refusjon utstyr Arne fondet"/>
    <s v="-206861.50"/>
  </r>
  <r>
    <n v="1735"/>
    <n v="2025"/>
    <s v="HOCKEY Faktura 9729789 fra Eureca engros AS"/>
    <d v="2025-09-30T00:00:00"/>
    <d v="2025-10-10T00:00:00"/>
    <x v="78"/>
    <x v="78"/>
    <m/>
    <m/>
    <n v="20125"/>
    <s v="Eureca Engros AS"/>
    <m/>
    <m/>
    <x v="5"/>
    <x v="5"/>
    <m/>
    <m/>
    <m/>
    <m/>
    <n v="0"/>
    <s v="Ingen avgiftsbehandling"/>
    <s v="HOCKEY Faktura 9729789 fra Eureca engros AS"/>
    <n v="-4887.87"/>
    <s v="NOK"/>
    <n v="-4887.87"/>
    <n v="9729789"/>
    <s v="-211749.37"/>
  </r>
  <r>
    <n v="501034"/>
    <n v="2025"/>
    <s v="Direkte betaling med ekstern ID TR508911398 er gjennomført og bokført."/>
    <d v="2025-09-30T00:00:00"/>
    <m/>
    <x v="78"/>
    <x v="78"/>
    <m/>
    <m/>
    <n v="20037"/>
    <s v="Emil Gjerde"/>
    <m/>
    <m/>
    <x v="1"/>
    <x v="1"/>
    <m/>
    <m/>
    <m/>
    <m/>
    <n v="0"/>
    <s v="Ingen avgiftsbehandling"/>
    <s v="Betaling: FOTBALL: Klubbdommerregning fra Emil. Fakturanr. ALH0Q7700PDRCJ."/>
    <n v="200"/>
    <s v="NOK"/>
    <n v="200"/>
    <s v="ALH0Q7700PDRCJ"/>
    <s v="-211549.37"/>
  </r>
  <r>
    <n v="1764"/>
    <n v="2025"/>
    <s v="Fwd: Faktura skillscamp uke 40, bestilt av Dehn"/>
    <d v="2025-09-30T00:00:00"/>
    <d v="2025-10-10T00:00:00"/>
    <x v="78"/>
    <x v="78"/>
    <m/>
    <m/>
    <n v="20353"/>
    <s v="AS Bærum Ishall"/>
    <m/>
    <m/>
    <x v="5"/>
    <x v="5"/>
    <m/>
    <m/>
    <m/>
    <m/>
    <n v="0"/>
    <s v="Ingen avgiftsbehandling"/>
    <s v="Fwd: Faktura skillscamp uke 40, bestilt av Dehn"/>
    <n v="-5832"/>
    <s v="NOK"/>
    <n v="-5832"/>
    <n v="6494"/>
    <s v="-217381.37"/>
  </r>
  <r>
    <n v="1763"/>
    <n v="2025"/>
    <s v="Fwd: Faktura tr.rom vedlagt"/>
    <d v="2025-09-30T00:00:00"/>
    <d v="2025-10-10T00:00:00"/>
    <x v="78"/>
    <x v="78"/>
    <m/>
    <m/>
    <n v="20353"/>
    <s v="AS Bærum Ishall"/>
    <m/>
    <m/>
    <x v="5"/>
    <x v="5"/>
    <m/>
    <m/>
    <m/>
    <m/>
    <n v="0"/>
    <s v="Ingen avgiftsbehandling"/>
    <s v="Fwd: Faktura tr.rom vedlagt"/>
    <n v="-3000"/>
    <s v="NOK"/>
    <n v="-3000"/>
    <n v="6508"/>
    <s v="-220381.37"/>
  </r>
  <r>
    <n v="1762"/>
    <n v="2025"/>
    <s v="Faktura nummer 103692 fra B&amp;g Regnskap AS"/>
    <d v="2025-09-30T00:00:00"/>
    <d v="2025-10-14T00:00:00"/>
    <x v="78"/>
    <x v="78"/>
    <m/>
    <m/>
    <n v="20001"/>
    <s v="B&amp;g Regnskap AS"/>
    <m/>
    <m/>
    <x v="4"/>
    <x v="4"/>
    <m/>
    <m/>
    <m/>
    <m/>
    <n v="0"/>
    <s v="Ingen avgiftsbehandling"/>
    <s v="Faktura nummer 103692 fra B&amp;g Regnskap AS"/>
    <n v="-23375"/>
    <s v="NOK"/>
    <n v="-23375"/>
    <n v="103692"/>
    <s v="-243756.37"/>
  </r>
  <r>
    <n v="1760"/>
    <n v="2025"/>
    <s v="Faktura nummer 6509 fra AS Bærum Ishall"/>
    <d v="2025-09-30T00:00:00"/>
    <d v="2025-10-12T00:00:00"/>
    <x v="78"/>
    <x v="78"/>
    <m/>
    <m/>
    <n v="20353"/>
    <s v="AS Bærum Ishall"/>
    <m/>
    <m/>
    <x v="5"/>
    <x v="5"/>
    <m/>
    <m/>
    <m/>
    <m/>
    <n v="0"/>
    <s v="Ingen avgiftsbehandling"/>
    <s v="Faktura nummer 6509 fra AS Bærum Ishall"/>
    <n v="-107525"/>
    <s v="NOK"/>
    <n v="-107525"/>
    <n v="6509"/>
    <s v="-351281.37"/>
  </r>
  <r>
    <n v="1755"/>
    <n v="2025"/>
    <s v="Faktura nummer 5141105 fra Domeneshop AS"/>
    <d v="2025-09-30T00:00:00"/>
    <d v="2025-10-14T00:00:00"/>
    <x v="78"/>
    <x v="78"/>
    <m/>
    <m/>
    <n v="20195"/>
    <s v="Domeneshop AS"/>
    <m/>
    <m/>
    <x v="4"/>
    <x v="4"/>
    <m/>
    <m/>
    <m/>
    <m/>
    <n v="0"/>
    <s v="Ingen avgiftsbehandling"/>
    <s v="Faktura nummer 5141105 fra Domeneshop AS"/>
    <n v="-568"/>
    <s v="NOK"/>
    <n v="-568"/>
    <n v="5141105"/>
    <s v="-351849.37"/>
  </r>
  <r>
    <n v="1845"/>
    <n v="2025"/>
    <s v="Faktura nummer 8109070 fra Uno-X Mobility Norge AS (Comme"/>
    <d v="2025-09-30T00:00:00"/>
    <d v="2025-10-15T00:00:00"/>
    <x v="78"/>
    <x v="78"/>
    <m/>
    <m/>
    <n v="20007"/>
    <s v="Uno-X Mobility Norge AS (Comme"/>
    <m/>
    <m/>
    <x v="5"/>
    <x v="5"/>
    <m/>
    <m/>
    <m/>
    <m/>
    <n v="0"/>
    <s v="Ingen avgiftsbehandling"/>
    <s v="Faktura nummer 8109070 fra Uno-X Mobility Norge AS (Comme"/>
    <n v="-1680.16"/>
    <s v="NOK"/>
    <n v="-1680.16"/>
    <n v="8109070"/>
    <s v="-353529.53"/>
  </r>
  <r>
    <n v="1783"/>
    <n v="2025"/>
    <m/>
    <d v="2025-09-30T00:00:00"/>
    <m/>
    <x v="78"/>
    <x v="78"/>
    <m/>
    <m/>
    <n v="20109"/>
    <s v="Vøyenenga Pizza AS"/>
    <m/>
    <m/>
    <x v="0"/>
    <x v="0"/>
    <m/>
    <m/>
    <m/>
    <m/>
    <n v="0"/>
    <s v="Ingen avgiftsbehandling"/>
    <m/>
    <n v="2777.97"/>
    <s v="NOK"/>
    <n v="2777.97"/>
    <m/>
    <s v="-350751.56"/>
  </r>
  <r>
    <n v="1787"/>
    <n v="2025"/>
    <n v="1952"/>
    <d v="2025-09-30T00:00:00"/>
    <m/>
    <x v="78"/>
    <x v="78"/>
    <m/>
    <m/>
    <n v="20266"/>
    <s v="Norges Veteran Hockey Forbund"/>
    <m/>
    <m/>
    <x v="0"/>
    <x v="0"/>
    <m/>
    <m/>
    <m/>
    <m/>
    <n v="0"/>
    <s v="Ingen avgiftsbehandling"/>
    <n v="1952"/>
    <n v="2800"/>
    <s v="NOK"/>
    <n v="2800"/>
    <m/>
    <s v="-347951.56"/>
  </r>
  <r>
    <n v="1790"/>
    <n v="2025"/>
    <n v="1912"/>
    <d v="2025-09-30T00:00:00"/>
    <m/>
    <x v="78"/>
    <x v="78"/>
    <m/>
    <m/>
    <n v="20158"/>
    <s v="Inga Arlauskaite"/>
    <m/>
    <m/>
    <x v="0"/>
    <x v="0"/>
    <m/>
    <m/>
    <m/>
    <m/>
    <n v="0"/>
    <s v="Ingen avgiftsbehandling"/>
    <n v="1912"/>
    <n v="1878"/>
    <s v="NOK"/>
    <n v="1878"/>
    <m/>
    <s v="-346073.56"/>
  </r>
  <r>
    <n v="1790"/>
    <n v="2025"/>
    <n v="1912"/>
    <d v="2025-09-30T00:00:00"/>
    <m/>
    <x v="78"/>
    <x v="78"/>
    <m/>
    <m/>
    <n v="20132"/>
    <s v="Tom Ivar Riseth"/>
    <m/>
    <m/>
    <x v="0"/>
    <x v="0"/>
    <m/>
    <m/>
    <m/>
    <m/>
    <n v="0"/>
    <s v="Ingen avgiftsbehandling"/>
    <n v="1912"/>
    <n v="1216.2"/>
    <s v="NOK"/>
    <n v="1216.2"/>
    <m/>
    <s v="-344857.36"/>
  </r>
  <r>
    <n v="501035"/>
    <n v="2025"/>
    <s v="Direkte betaling med ekstern ID TR501466983 er gjennomført og bokført."/>
    <d v="2025-10-01T00:00:00"/>
    <m/>
    <x v="78"/>
    <x v="78"/>
    <m/>
    <m/>
    <n v="20198"/>
    <s v="Verisure AS"/>
    <m/>
    <m/>
    <x v="2"/>
    <x v="2"/>
    <m/>
    <m/>
    <m/>
    <m/>
    <n v="0"/>
    <s v="Ingen avgiftsbehandling"/>
    <s v="Betaling: Faktura nummer 31975227 fra Verisure AS. Fakturanr. 31975227."/>
    <n v="988.75"/>
    <s v="NOK"/>
    <n v="988.75"/>
    <n v="31975227"/>
    <s v="-343868.61"/>
  </r>
  <r>
    <n v="501036"/>
    <n v="2025"/>
    <s v="Direkte betaling med ekstern ID TR508911399 er gjennomført og bokført."/>
    <d v="2025-10-01T00:00:00"/>
    <m/>
    <x v="78"/>
    <x v="78"/>
    <m/>
    <m/>
    <n v="20451"/>
    <s v="William Duesund"/>
    <m/>
    <m/>
    <x v="1"/>
    <x v="1"/>
    <m/>
    <m/>
    <m/>
    <m/>
    <n v="0"/>
    <s v="Ingen avgiftsbehandling"/>
    <s v="Betaling: Fwd: Klubbdommerregning fra William Duesund. Fakturanr. U3RXZ4LT3ADR3F."/>
    <n v="300"/>
    <s v="NOK"/>
    <n v="300"/>
    <s v="U3RXZ4LT3ADR3F"/>
    <s v="-343568.61"/>
  </r>
  <r>
    <n v="501037"/>
    <n v="2025"/>
    <s v="Direkte betaling med ekstern ID TR505028602 er gjennomført og bokført."/>
    <d v="2025-10-01T00:00:00"/>
    <m/>
    <x v="78"/>
    <x v="78"/>
    <m/>
    <m/>
    <n v="20009"/>
    <s v="Santander Consumer Bank As"/>
    <m/>
    <m/>
    <x v="5"/>
    <x v="5"/>
    <m/>
    <m/>
    <m/>
    <m/>
    <n v="0"/>
    <s v="Ingen avgiftsbehandling"/>
    <s v="Betaling: Faktura nummer 42370680 fra Santander Consumer Bank As. Fakturanr. 42370680."/>
    <n v="11584.04"/>
    <s v="NOK"/>
    <n v="11584.04"/>
    <n v="42370680"/>
    <s v="-331984.57"/>
  </r>
  <r>
    <n v="1761"/>
    <n v="2025"/>
    <s v="Faktura nummer 57629811 fra Talkmore AS"/>
    <d v="2025-10-01T00:00:00"/>
    <d v="2025-10-15T00:00:00"/>
    <x v="78"/>
    <x v="78"/>
    <m/>
    <m/>
    <n v="20004"/>
    <s v="Talkmore AS"/>
    <m/>
    <m/>
    <x v="3"/>
    <x v="3"/>
    <m/>
    <m/>
    <m/>
    <m/>
    <n v="0"/>
    <s v="Ingen avgiftsbehandling"/>
    <s v="Faktura nummer 57629811 fra Talkmore AS"/>
    <n v="-330.11"/>
    <s v="NOK"/>
    <n v="-330.11"/>
    <n v="57629811"/>
    <s v="-332314.68"/>
  </r>
  <r>
    <n v="1759"/>
    <n v="2025"/>
    <s v="Fwd: Regning 61136005008624"/>
    <d v="2025-10-01T00:00:00"/>
    <d v="2025-10-16T00:00:00"/>
    <x v="78"/>
    <x v="78"/>
    <m/>
    <m/>
    <n v="20033"/>
    <s v="Norgesgruppen ASA"/>
    <m/>
    <m/>
    <x v="1"/>
    <x v="1"/>
    <m/>
    <m/>
    <m/>
    <m/>
    <n v="0"/>
    <s v="Ingen avgiftsbehandling"/>
    <s v="Fwd: Regning 61136005008624"/>
    <n v="-206.8"/>
    <s v="NOK"/>
    <n v="-206.8"/>
    <n v="61136005008624"/>
    <s v="-332521.48"/>
  </r>
  <r>
    <n v="1758"/>
    <n v="2025"/>
    <s v="Fwd: Regning 61136010918924"/>
    <d v="2025-10-01T00:00:00"/>
    <d v="2025-10-16T00:00:00"/>
    <x v="78"/>
    <x v="78"/>
    <m/>
    <m/>
    <n v="20033"/>
    <s v="Norgesgruppen ASA"/>
    <m/>
    <m/>
    <x v="5"/>
    <x v="5"/>
    <m/>
    <m/>
    <m/>
    <m/>
    <n v="0"/>
    <s v="Ingen avgiftsbehandling"/>
    <s v="Fwd: Regning 61136010918924"/>
    <n v="-4283.08"/>
    <s v="NOK"/>
    <n v="-4283.08"/>
    <n v="61136010918924"/>
    <s v="-336804.56"/>
  </r>
  <r>
    <n v="1757"/>
    <n v="2025"/>
    <s v="Fwd: Regning 61136010973416"/>
    <d v="2025-10-01T00:00:00"/>
    <d v="2025-10-16T00:00:00"/>
    <x v="78"/>
    <x v="78"/>
    <m/>
    <m/>
    <n v="20033"/>
    <s v="Norgesgruppen ASA"/>
    <m/>
    <m/>
    <x v="1"/>
    <x v="1"/>
    <m/>
    <m/>
    <m/>
    <m/>
    <n v="0"/>
    <s v="Ingen avgiftsbehandling"/>
    <s v="Fwd: Regning 61136010973416"/>
    <n v="-0.1"/>
    <s v="NOK"/>
    <n v="-0.1"/>
    <n v="61136010973416"/>
    <s v="-336804.66"/>
  </r>
  <r>
    <n v="1756"/>
    <n v="2025"/>
    <s v="Fwd: Regning 61136014474924"/>
    <d v="2025-10-01T00:00:00"/>
    <d v="2025-10-16T00:00:00"/>
    <x v="78"/>
    <x v="78"/>
    <m/>
    <m/>
    <n v="20033"/>
    <s v="Norgesgruppen ASA"/>
    <m/>
    <m/>
    <x v="8"/>
    <x v="8"/>
    <m/>
    <m/>
    <m/>
    <m/>
    <n v="0"/>
    <s v="Ingen avgiftsbehandling"/>
    <s v="Fwd: Regning 61136014474924"/>
    <n v="-2773.04"/>
    <s v="NOK"/>
    <n v="-2773.04"/>
    <n v="61136014474924"/>
    <s v="-339577.70"/>
  </r>
  <r>
    <n v="1803"/>
    <n v="2025"/>
    <s v="Fwd: Faktura fra Talkmore"/>
    <d v="2025-10-01T00:00:00"/>
    <d v="2025-10-15T00:00:00"/>
    <x v="78"/>
    <x v="78"/>
    <m/>
    <m/>
    <n v="20004"/>
    <s v="Talkmore AS"/>
    <m/>
    <m/>
    <x v="4"/>
    <x v="4"/>
    <m/>
    <m/>
    <m/>
    <m/>
    <n v="0"/>
    <s v="Ingen avgiftsbehandling"/>
    <s v="Fwd: Faktura fra Talkmore"/>
    <n v="-573.75"/>
    <s v="NOK"/>
    <n v="-573.75"/>
    <n v="57649875"/>
    <s v="-340151.45"/>
  </r>
  <r>
    <n v="1843"/>
    <n v="2025"/>
    <s v="J2016: Utlegg"/>
    <d v="2025-10-01T00:00:00"/>
    <d v="2025-10-01T00:00:00"/>
    <x v="78"/>
    <x v="78"/>
    <m/>
    <m/>
    <n v="20189"/>
    <s v="Lisbeth Kalsnes"/>
    <m/>
    <m/>
    <x v="1"/>
    <x v="1"/>
    <m/>
    <m/>
    <m/>
    <m/>
    <n v="0"/>
    <s v="Ingen avgiftsbehandling"/>
    <s v="J2016: Utlegg"/>
    <n v="-2400"/>
    <s v="NOK"/>
    <n v="-2400"/>
    <s v="Utlegg J2016 Lier"/>
    <s v="-342551.45"/>
  </r>
  <r>
    <n v="1842"/>
    <n v="2025"/>
    <s v="J2019: Utlegg"/>
    <d v="2025-10-01T00:00:00"/>
    <d v="2025-10-01T00:00:00"/>
    <x v="78"/>
    <x v="78"/>
    <m/>
    <m/>
    <n v="20189"/>
    <s v="Lisbeth Kalsnes"/>
    <m/>
    <m/>
    <x v="1"/>
    <x v="1"/>
    <m/>
    <m/>
    <m/>
    <m/>
    <n v="0"/>
    <s v="Ingen avgiftsbehandling"/>
    <s v="J2019: Utlegg"/>
    <n v="-700"/>
    <s v="NOK"/>
    <n v="-700"/>
    <s v="Cup J2019 Lier"/>
    <s v="-343251.45"/>
  </r>
  <r>
    <n v="1802"/>
    <n v="2025"/>
    <s v="Faktura nummer 1103 fra JAVID ZAFARI"/>
    <d v="2025-10-01T00:00:00"/>
    <d v="2025-10-15T00:00:00"/>
    <x v="78"/>
    <x v="78"/>
    <m/>
    <m/>
    <n v="20076"/>
    <s v="JAVID ZAFARI"/>
    <m/>
    <m/>
    <x v="0"/>
    <x v="0"/>
    <m/>
    <m/>
    <m/>
    <m/>
    <n v="0"/>
    <s v="Ingen avgiftsbehandling"/>
    <s v="Faktura nummer 1103 fra JAVID ZAFARI"/>
    <n v="-18307"/>
    <s v="NOK"/>
    <n v="-18307"/>
    <n v="1103"/>
    <s v="-361558.45"/>
  </r>
  <r>
    <n v="1840"/>
    <n v="2025"/>
    <s v="Utlandsbetaling via bank"/>
    <d v="2025-10-01T00:00:00"/>
    <d v="2025-10-14T00:00:00"/>
    <x v="78"/>
    <x v="78"/>
    <m/>
    <m/>
    <n v="20551"/>
    <s v="Thomas Storm"/>
    <m/>
    <m/>
    <x v="5"/>
    <x v="5"/>
    <m/>
    <m/>
    <m/>
    <m/>
    <n v="0"/>
    <s v="Ingen avgiftsbehandling"/>
    <s v="Utlandsbetaling via bank"/>
    <n v="-19372.259999999998"/>
    <s v="SEK"/>
    <n v="-18338"/>
    <n v="20251001"/>
    <s v="-380930.71"/>
  </r>
  <r>
    <n v="1860"/>
    <n v="2025"/>
    <n v="1928"/>
    <d v="2025-10-01T00:00:00"/>
    <m/>
    <x v="78"/>
    <x v="78"/>
    <m/>
    <m/>
    <n v="20523"/>
    <s v="Kenneth Ringvold"/>
    <m/>
    <m/>
    <x v="0"/>
    <x v="0"/>
    <m/>
    <m/>
    <m/>
    <m/>
    <n v="0"/>
    <s v="Ingen avgiftsbehandling"/>
    <n v="1928"/>
    <n v="1101.83"/>
    <s v="NOK"/>
    <n v="1101.83"/>
    <m/>
    <s v="-379828.88"/>
  </r>
  <r>
    <n v="1753"/>
    <n v="2025"/>
    <s v="FOTBALL"/>
    <d v="2025-10-02T00:00:00"/>
    <d v="2025-10-02T00:00:00"/>
    <x v="78"/>
    <x v="78"/>
    <m/>
    <m/>
    <n v="20543"/>
    <s v="Luca Herzog Mate"/>
    <m/>
    <m/>
    <x v="1"/>
    <x v="1"/>
    <m/>
    <m/>
    <m/>
    <m/>
    <n v="0"/>
    <s v="Ingen avgiftsbehandling"/>
    <s v="FOTBALL"/>
    <n v="-538"/>
    <s v="NOK"/>
    <n v="-538"/>
    <n v="3113208006"/>
    <s v="-380366.88"/>
  </r>
  <r>
    <n v="1752"/>
    <n v="2025"/>
    <s v="FOTBALL"/>
    <d v="2025-10-02T00:00:00"/>
    <d v="2025-10-02T00:00:00"/>
    <x v="78"/>
    <x v="78"/>
    <m/>
    <m/>
    <n v="20067"/>
    <s v="Fredrik Kristian Lindegaard"/>
    <m/>
    <m/>
    <x v="1"/>
    <x v="1"/>
    <m/>
    <m/>
    <m/>
    <m/>
    <n v="0"/>
    <s v="Ingen avgiftsbehandling"/>
    <s v="FOTBALL"/>
    <n v="-890.62"/>
    <s v="NOK"/>
    <n v="-890.62"/>
    <n v="3117201073"/>
    <s v="-381257.50"/>
  </r>
  <r>
    <n v="1754"/>
    <n v="2025"/>
    <s v="Faktura nummer 42675645 fra Santander Consumer Bank As"/>
    <d v="2025-10-02T00:00:00"/>
    <d v="2025-11-03T00:00:00"/>
    <x v="78"/>
    <x v="78"/>
    <m/>
    <m/>
    <n v="20009"/>
    <s v="Santander Consumer Bank As"/>
    <m/>
    <m/>
    <x v="5"/>
    <x v="5"/>
    <m/>
    <m/>
    <m/>
    <m/>
    <n v="0"/>
    <s v="Ingen avgiftsbehandling"/>
    <s v="Faktura nummer 42675645 fra Santander Consumer Bank As"/>
    <n v="-11584.04"/>
    <s v="NOK"/>
    <n v="-11584.04"/>
    <n v="42675645"/>
    <s v="-392841.54"/>
  </r>
  <r>
    <n v="501072"/>
    <n v="2025"/>
    <s v="Direkte betaling med ekstern ID TR509611384 er gjennomført og bokført."/>
    <d v="2025-10-02T00:00:00"/>
    <m/>
    <x v="78"/>
    <x v="78"/>
    <m/>
    <m/>
    <n v="20067"/>
    <s v="Fredrik Kristian Lindegaard"/>
    <m/>
    <m/>
    <x v="1"/>
    <x v="1"/>
    <m/>
    <m/>
    <m/>
    <m/>
    <n v="0"/>
    <s v="Ingen avgiftsbehandling"/>
    <s v="Betaling: FOTBALL. Fakturanr. 03117201073."/>
    <n v="890.62"/>
    <s v="NOK"/>
    <n v="890.62"/>
    <n v="3117201073"/>
    <s v="-391950.92"/>
  </r>
  <r>
    <n v="501073"/>
    <n v="2025"/>
    <s v="Direkte betaling med ekstern ID TR509611385 er gjennomført og bokført."/>
    <d v="2025-10-02T00:00:00"/>
    <m/>
    <x v="78"/>
    <x v="78"/>
    <m/>
    <m/>
    <n v="20543"/>
    <s v="Luca Herzog Mate"/>
    <m/>
    <m/>
    <x v="1"/>
    <x v="1"/>
    <m/>
    <m/>
    <m/>
    <m/>
    <n v="0"/>
    <s v="Ingen avgiftsbehandling"/>
    <s v="Betaling: FOTBALL. Fakturanr. 03113208006."/>
    <n v="538"/>
    <s v="NOK"/>
    <n v="538"/>
    <n v="3113208006"/>
    <s v="-391412.92"/>
  </r>
  <r>
    <n v="1844"/>
    <n v="2025"/>
    <s v="Fwd: Nets - FAKTURA 438814934"/>
    <d v="2025-10-02T00:00:00"/>
    <d v="2025-10-16T00:00:00"/>
    <x v="78"/>
    <x v="78"/>
    <m/>
    <m/>
    <n v="20483"/>
    <s v="Nets Branch Norway NUF"/>
    <m/>
    <m/>
    <x v="0"/>
    <x v="0"/>
    <m/>
    <m/>
    <m/>
    <m/>
    <n v="0"/>
    <s v="Ingen avgiftsbehandling"/>
    <s v="Fwd: Nets - FAKTURA 438814934"/>
    <n v="-247.5"/>
    <s v="NOK"/>
    <n v="-247.5"/>
    <n v="438814934"/>
    <s v="-391660.42"/>
  </r>
  <r>
    <n v="1801"/>
    <n v="2025"/>
    <s v="Faktura nummer 32165718 fra Verisure AS"/>
    <d v="2025-10-02T00:00:00"/>
    <d v="2025-11-01T00:00:00"/>
    <x v="78"/>
    <x v="78"/>
    <m/>
    <m/>
    <n v="20198"/>
    <s v="Verisure AS"/>
    <m/>
    <m/>
    <x v="2"/>
    <x v="2"/>
    <m/>
    <m/>
    <m/>
    <m/>
    <n v="0"/>
    <s v="Ingen avgiftsbehandling"/>
    <s v="Faktura nummer 32165718 fra Verisure AS"/>
    <n v="-988.75"/>
    <s v="NOK"/>
    <n v="-988.75"/>
    <n v="32165718"/>
    <s v="-392649.17"/>
  </r>
  <r>
    <n v="1864"/>
    <n v="2025"/>
    <m/>
    <d v="2025-10-02T00:00:00"/>
    <m/>
    <x v="78"/>
    <x v="78"/>
    <m/>
    <m/>
    <n v="20005"/>
    <s v="Norges Ishockeyforbund"/>
    <m/>
    <m/>
    <x v="0"/>
    <x v="0"/>
    <m/>
    <m/>
    <m/>
    <m/>
    <n v="0"/>
    <s v="Ingen avgiftsbehandling"/>
    <m/>
    <n v="1000"/>
    <s v="NOK"/>
    <n v="1000"/>
    <m/>
    <s v="-391649.17"/>
  </r>
  <r>
    <n v="1923"/>
    <n v="2025"/>
    <s v="Kiosk"/>
    <d v="2025-10-02T00:00:00"/>
    <d v="2025-10-16T00:00:00"/>
    <x v="78"/>
    <x v="78"/>
    <m/>
    <m/>
    <n v="20483"/>
    <s v="Nets Branch Norway NUF"/>
    <m/>
    <m/>
    <x v="1"/>
    <x v="1"/>
    <m/>
    <m/>
    <m/>
    <m/>
    <n v="0"/>
    <s v="Ingen avgiftsbehandling"/>
    <s v="Kiosk"/>
    <n v="-217.5"/>
    <s v="NOK"/>
    <n v="-217.5"/>
    <n v="438814932"/>
    <s v="-391866.67"/>
  </r>
  <r>
    <n v="501074"/>
    <n v="2025"/>
    <s v="Direkte betaling med ekstern ID TR507039637 er gjennomført og bokført."/>
    <d v="2025-10-03T00:00:00"/>
    <m/>
    <x v="78"/>
    <x v="78"/>
    <m/>
    <m/>
    <n v="20188"/>
    <s v="Coca-cola Europacific Partners Norge AS"/>
    <m/>
    <m/>
    <x v="5"/>
    <x v="5"/>
    <m/>
    <m/>
    <m/>
    <m/>
    <n v="0"/>
    <s v="Ingen avgiftsbehandling"/>
    <s v="Betaling: Faktura nummer 9204834564 fra Coca-cola Europacific Partners Norge AS. Fakturanr. 9204834564."/>
    <n v="3689.68"/>
    <s v="NOK"/>
    <n v="3689.68"/>
    <n v="9204834564"/>
    <s v="-388176.99"/>
  </r>
  <r>
    <n v="1770"/>
    <n v="2025"/>
    <n v="1933"/>
    <d v="2025-10-03T00:00:00"/>
    <m/>
    <x v="78"/>
    <x v="78"/>
    <m/>
    <m/>
    <n v="20249"/>
    <s v="Lars Joakim Aslaksrud"/>
    <m/>
    <m/>
    <x v="0"/>
    <x v="0"/>
    <m/>
    <m/>
    <m/>
    <m/>
    <n v="0"/>
    <s v="Ingen avgiftsbehandling"/>
    <n v="1933"/>
    <n v="1212.68"/>
    <s v="NOK"/>
    <n v="1212.68"/>
    <m/>
    <s v="-386964.31"/>
  </r>
  <r>
    <n v="1804"/>
    <n v="2025"/>
    <s v="FOTBALL: Jutul dekke cup for G2017"/>
    <d v="2025-10-03T00:00:00"/>
    <d v="2025-10-08T00:00:00"/>
    <x v="78"/>
    <x v="78"/>
    <m/>
    <m/>
    <n v="20143"/>
    <s v="Ståle Pettersen"/>
    <m/>
    <m/>
    <x v="1"/>
    <x v="1"/>
    <m/>
    <m/>
    <m/>
    <m/>
    <n v="0"/>
    <s v="Ingen avgiftsbehandling"/>
    <s v="FOTBALL: Jutul dekke cup for G2017"/>
    <n v="-1500"/>
    <s v="NOK"/>
    <n v="-1500"/>
    <s v="Cup påmedling G2017"/>
    <s v="-388464.31"/>
  </r>
  <r>
    <n v="1862"/>
    <n v="2025"/>
    <s v="Reversering av bilag 1770-2025. 1933"/>
    <d v="2025-10-03T00:00:00"/>
    <m/>
    <x v="78"/>
    <x v="78"/>
    <m/>
    <m/>
    <n v="20249"/>
    <s v="Lars Joakim Aslaksrud"/>
    <m/>
    <m/>
    <x v="0"/>
    <x v="0"/>
    <m/>
    <m/>
    <m/>
    <m/>
    <n v="0"/>
    <s v="Ingen avgiftsbehandling"/>
    <s v="Reversering av bilag 1770-2025. 1933"/>
    <n v="-1212.68"/>
    <s v="NOK"/>
    <n v="-1212.68"/>
    <m/>
    <s v="-389676.99"/>
  </r>
  <r>
    <n v="1873"/>
    <n v="2025"/>
    <s v="lisbeth"/>
    <d v="2025-10-03T00:00:00"/>
    <m/>
    <x v="78"/>
    <x v="78"/>
    <m/>
    <m/>
    <n v="20189"/>
    <s v="Lisbeth Kalsnes"/>
    <m/>
    <m/>
    <x v="0"/>
    <x v="0"/>
    <m/>
    <m/>
    <m/>
    <m/>
    <n v="0"/>
    <s v="Ingen avgiftsbehandling"/>
    <s v="lisbeth"/>
    <n v="631"/>
    <s v="NOK"/>
    <n v="631"/>
    <m/>
    <s v="-389045.99"/>
  </r>
  <r>
    <n v="2553"/>
    <n v="2025"/>
    <s v="Reversering av bilag 1804-2025. FOTBALL: Jutul dekke cup for G2017"/>
    <d v="2025-10-03T00:00:00"/>
    <m/>
    <x v="78"/>
    <x v="78"/>
    <m/>
    <m/>
    <n v="20143"/>
    <s v="Ståle Pettersen"/>
    <m/>
    <m/>
    <x v="1"/>
    <x v="1"/>
    <m/>
    <m/>
    <m/>
    <m/>
    <n v="0"/>
    <s v="Ingen avgiftsbehandling"/>
    <s v="Reversering av bilag 1804-2025. FOTBALL: Jutul dekke cup for G2017"/>
    <n v="1500"/>
    <s v="NOK"/>
    <n v="1500"/>
    <s v="Cup påmedling G2017"/>
    <s v="-387545.99"/>
  </r>
  <r>
    <n v="1832"/>
    <n v="2025"/>
    <s v="Fwd: Dommerregninger"/>
    <d v="2025-10-05T00:00:00"/>
    <d v="2025-10-09T00:00:00"/>
    <x v="78"/>
    <x v="78"/>
    <m/>
    <m/>
    <n v="20388"/>
    <s v="arav seth"/>
    <m/>
    <m/>
    <x v="5"/>
    <x v="5"/>
    <m/>
    <m/>
    <m/>
    <m/>
    <n v="0"/>
    <s v="Ingen avgiftsbehandling"/>
    <s v="Fwd: Dommerregninger"/>
    <n v="-733"/>
    <s v="NOK"/>
    <n v="-733"/>
    <s v="68e2b83e6a3223196cc65a3e"/>
    <s v="-388278.99"/>
  </r>
  <r>
    <n v="1831"/>
    <n v="2025"/>
    <s v="Fwd: Dommerregninger"/>
    <d v="2025-10-05T00:00:00"/>
    <d v="2025-10-09T00:00:00"/>
    <x v="78"/>
    <x v="78"/>
    <m/>
    <m/>
    <n v="20242"/>
    <s v="Ola Smith Monge"/>
    <m/>
    <m/>
    <x v="5"/>
    <x v="5"/>
    <m/>
    <m/>
    <m/>
    <m/>
    <n v="0"/>
    <s v="Ingen avgiftsbehandling"/>
    <s v="Fwd: Dommerregninger"/>
    <n v="-487.1"/>
    <s v="NOK"/>
    <n v="-487.1"/>
    <s v="68e2e50a6a3223196cc65a74"/>
    <s v="-388766.09"/>
  </r>
  <r>
    <n v="1800"/>
    <n v="2025"/>
    <s v="Faktura nummer F0004386389 fra DNB Livsforsikring AS"/>
    <d v="2025-10-06T00:00:00"/>
    <d v="2025-10-20T00:00:00"/>
    <x v="78"/>
    <x v="78"/>
    <m/>
    <m/>
    <n v="20012"/>
    <s v="DNB Livsforsikring AS"/>
    <m/>
    <m/>
    <x v="4"/>
    <x v="4"/>
    <m/>
    <m/>
    <m/>
    <m/>
    <n v="0"/>
    <s v="Ingen avgiftsbehandling"/>
    <s v="Faktura nummer F0004386389 fra DNB Livsforsikring AS"/>
    <n v="-4923.28"/>
    <s v="NOK"/>
    <n v="-4923.28"/>
    <s v="F0004386389"/>
    <s v="-393689.37"/>
  </r>
  <r>
    <n v="1799"/>
    <n v="2025"/>
    <s v="Faktura nummer 5510006664132 fra Telenor Norge AS"/>
    <d v="2025-10-06T00:00:00"/>
    <d v="2025-10-27T00:00:00"/>
    <x v="78"/>
    <x v="78"/>
    <m/>
    <m/>
    <n v="20011"/>
    <s v="Telenor Norge AS"/>
    <m/>
    <m/>
    <x v="4"/>
    <x v="4"/>
    <m/>
    <m/>
    <m/>
    <m/>
    <n v="0"/>
    <s v="Ingen avgiftsbehandling"/>
    <s v="Faktura nummer 5510006664132 fra Telenor Norge AS"/>
    <n v="-195"/>
    <s v="NOK"/>
    <n v="-195"/>
    <n v="5510006664132"/>
    <s v="-393884.37"/>
  </r>
  <r>
    <n v="1839"/>
    <n v="2025"/>
    <s v="Hockey"/>
    <d v="2025-10-06T00:00:00"/>
    <d v="2025-08-22T00:00:00"/>
    <x v="78"/>
    <x v="78"/>
    <m/>
    <m/>
    <n v="20550"/>
    <s v="Foreningen Sandvika Byfest"/>
    <m/>
    <m/>
    <x v="5"/>
    <x v="5"/>
    <m/>
    <m/>
    <m/>
    <m/>
    <n v="0"/>
    <s v="Ingen avgiftsbehandling"/>
    <s v="Hockey"/>
    <n v="-2000"/>
    <s v="NOK"/>
    <n v="-2000"/>
    <n v="576"/>
    <s v="-395884.37"/>
  </r>
  <r>
    <n v="1830"/>
    <n v="2025"/>
    <s v="Fwd: Dommerregninger"/>
    <d v="2025-10-06T00:00:00"/>
    <d v="2025-10-06T00:00:00"/>
    <x v="78"/>
    <x v="78"/>
    <m/>
    <m/>
    <n v="20235"/>
    <s v="Trym Skaar"/>
    <m/>
    <m/>
    <x v="5"/>
    <x v="5"/>
    <m/>
    <m/>
    <m/>
    <m/>
    <n v="0"/>
    <s v="Ingen avgiftsbehandling"/>
    <s v="Fwd: Dommerregninger"/>
    <n v="-499"/>
    <s v="NOK"/>
    <n v="-499"/>
    <s v="68e3e96a6a3223196cc65b05"/>
    <s v="-396383.37"/>
  </r>
  <r>
    <n v="1898"/>
    <n v="2025"/>
    <s v="Betlainger"/>
    <d v="2025-10-06T00:00:00"/>
    <m/>
    <x v="78"/>
    <x v="78"/>
    <m/>
    <m/>
    <n v="20060"/>
    <s v="NFF Oslo"/>
    <m/>
    <m/>
    <x v="0"/>
    <x v="0"/>
    <m/>
    <m/>
    <m/>
    <m/>
    <n v="0"/>
    <s v="Ingen avgiftsbehandling"/>
    <s v="Betlainger"/>
    <n v="2500"/>
    <s v="NOK"/>
    <n v="2500"/>
    <m/>
    <s v="-393883.37"/>
  </r>
  <r>
    <n v="1898"/>
    <n v="2025"/>
    <s v="Betlainger"/>
    <d v="2025-10-06T00:00:00"/>
    <m/>
    <x v="78"/>
    <x v="78"/>
    <m/>
    <m/>
    <n v="20552"/>
    <s v="Luis Lyster"/>
    <m/>
    <m/>
    <x v="0"/>
    <x v="0"/>
    <m/>
    <m/>
    <m/>
    <m/>
    <n v="0"/>
    <s v="Ingen avgiftsbehandling"/>
    <s v="Betlainger"/>
    <n v="6000"/>
    <s v="NOK"/>
    <n v="6000"/>
    <m/>
    <s v="-387883.37"/>
  </r>
  <r>
    <n v="501075"/>
    <n v="2025"/>
    <s v="Direkte betaling med ekstern ID TR508911397 er gjennomført og bokført."/>
    <d v="2025-10-07T00:00:00"/>
    <m/>
    <x v="78"/>
    <x v="78"/>
    <m/>
    <m/>
    <n v="20035"/>
    <s v="Steadyreadygo Banaszkiewicz"/>
    <m/>
    <m/>
    <x v="0"/>
    <x v="0"/>
    <m/>
    <m/>
    <m/>
    <m/>
    <n v="0"/>
    <s v="Ingen avgiftsbehandling"/>
    <s v="Betaling: VS: Fakture for vaske. Fakturanr. 1184."/>
    <n v="14250"/>
    <s v="NOK"/>
    <n v="14250"/>
    <n v="1184"/>
    <s v="-373633.37"/>
  </r>
  <r>
    <n v="1798"/>
    <n v="2025"/>
    <s v="VS: Inkassovarsel"/>
    <d v="2025-10-07T00:00:00"/>
    <d v="2025-10-07T00:00:00"/>
    <x v="78"/>
    <x v="78"/>
    <m/>
    <m/>
    <n v="20125"/>
    <s v="Eureca Engros AS"/>
    <m/>
    <m/>
    <x v="5"/>
    <x v="5"/>
    <m/>
    <m/>
    <m/>
    <m/>
    <n v="0"/>
    <s v="Ingen avgiftsbehandling"/>
    <s v="VS: Inkassovarsel"/>
    <n v="-4214.32"/>
    <s v="NOK"/>
    <n v="-4214.32"/>
    <m/>
    <s v="-377847.69"/>
  </r>
  <r>
    <n v="501076"/>
    <n v="2025"/>
    <s v="Direkte betaling med ekstern ID TR510729330 er gjennomført og bokført."/>
    <d v="2025-10-07T00:00:00"/>
    <m/>
    <x v="78"/>
    <x v="78"/>
    <m/>
    <m/>
    <n v="20028"/>
    <s v="Intrum AS"/>
    <m/>
    <m/>
    <x v="1"/>
    <x v="1"/>
    <m/>
    <m/>
    <m/>
    <m/>
    <n v="0"/>
    <s v="Ingen avgiftsbehandling"/>
    <s v="Betaling: Nets. Fakturanr. 44033486."/>
    <n v="318.16000000000003"/>
    <s v="NOK"/>
    <n v="318.16000000000003"/>
    <n v="44033486"/>
    <s v="-377529.53"/>
  </r>
  <r>
    <n v="1838"/>
    <n v="2025"/>
    <s v="HS, telefon"/>
    <d v="2025-10-07T00:00:00"/>
    <d v="2025-10-21T00:00:00"/>
    <x v="78"/>
    <x v="78"/>
    <m/>
    <m/>
    <n v="20029"/>
    <s v="Viken Fiber AS"/>
    <m/>
    <m/>
    <x v="4"/>
    <x v="4"/>
    <m/>
    <m/>
    <m/>
    <m/>
    <n v="0"/>
    <s v="Ingen avgiftsbehandling"/>
    <s v="HS, telefon"/>
    <n v="-1119"/>
    <s v="NOK"/>
    <n v="-1119"/>
    <n v="25393280"/>
    <s v="-378648.53"/>
  </r>
  <r>
    <n v="1836"/>
    <n v="2025"/>
    <s v="Faktura nummer 12550 fra 1hjelp.no AS"/>
    <d v="2025-10-07T00:00:00"/>
    <d v="2025-11-06T00:00:00"/>
    <x v="78"/>
    <x v="78"/>
    <m/>
    <m/>
    <n v="20545"/>
    <s v="1hjelp.no AS"/>
    <m/>
    <m/>
    <x v="5"/>
    <x v="5"/>
    <m/>
    <m/>
    <m/>
    <m/>
    <n v="0"/>
    <s v="Ingen avgiftsbehandling"/>
    <s v="Faktura nummer 12550 fra 1hjelp.no AS"/>
    <n v="-13192.6"/>
    <s v="NOK"/>
    <n v="-13192.6"/>
    <n v="12550"/>
    <s v="-391841.13"/>
  </r>
  <r>
    <n v="1835"/>
    <n v="2025"/>
    <s v="FOTB: Klubbdommerregning fra Julie"/>
    <d v="2025-10-07T00:00:00"/>
    <d v="2025-10-14T00:00:00"/>
    <x v="78"/>
    <x v="78"/>
    <m/>
    <m/>
    <n v="20030"/>
    <s v="Julie Wee"/>
    <m/>
    <m/>
    <x v="1"/>
    <x v="1"/>
    <m/>
    <m/>
    <m/>
    <m/>
    <n v="0"/>
    <s v="Ingen avgiftsbehandling"/>
    <s v="FOTB: Klubbdommerregning fra Julie"/>
    <n v="-200"/>
    <s v="NOK"/>
    <n v="-200"/>
    <s v="48RP0A1ITB7N1N"/>
    <s v="-392041.13"/>
  </r>
  <r>
    <n v="1834"/>
    <n v="2025"/>
    <s v="Fotb: Klubbdommerregning fra Julie"/>
    <d v="2025-10-07T00:00:00"/>
    <d v="2025-10-09T00:00:00"/>
    <x v="78"/>
    <x v="78"/>
    <m/>
    <m/>
    <n v="20030"/>
    <s v="Julie Wee"/>
    <m/>
    <m/>
    <x v="1"/>
    <x v="1"/>
    <m/>
    <m/>
    <m/>
    <m/>
    <n v="0"/>
    <s v="Ingen avgiftsbehandling"/>
    <s v="Fotb: Klubbdommerregning fra Julie"/>
    <n v="-200"/>
    <s v="NOK"/>
    <n v="-200"/>
    <s v="20D2RL6FIJIHFO"/>
    <s v="-392241.13"/>
  </r>
  <r>
    <n v="1827"/>
    <n v="2025"/>
    <s v="G2017: Klubbdommerregning fra Jonathan"/>
    <d v="2025-10-07T00:00:00"/>
    <d v="2025-10-14T00:00:00"/>
    <x v="78"/>
    <x v="78"/>
    <m/>
    <m/>
    <n v="20239"/>
    <s v="Jonathan Duesund"/>
    <m/>
    <m/>
    <x v="1"/>
    <x v="1"/>
    <m/>
    <m/>
    <m/>
    <m/>
    <n v="0"/>
    <s v="Ingen avgiftsbehandling"/>
    <s v="G2017: Klubbdommerregning fra Jonathan"/>
    <n v="-150"/>
    <s v="NOK"/>
    <n v="-150"/>
    <s v="V40RN1DG187YCT"/>
    <s v="-392391.13"/>
  </r>
  <r>
    <n v="1826"/>
    <n v="2025"/>
    <s v="G2015: Klubbdommerregning fra Julie"/>
    <d v="2025-10-07T00:00:00"/>
    <d v="2025-10-14T00:00:00"/>
    <x v="78"/>
    <x v="78"/>
    <m/>
    <m/>
    <n v="20030"/>
    <s v="Julie Wee"/>
    <m/>
    <m/>
    <x v="1"/>
    <x v="1"/>
    <m/>
    <m/>
    <m/>
    <m/>
    <n v="0"/>
    <s v="Ingen avgiftsbehandling"/>
    <s v="G2015: Klubbdommerregning fra Julie"/>
    <n v="-200"/>
    <s v="NOK"/>
    <n v="-200"/>
    <s v="G2015- Heming"/>
    <s v="-392591.13"/>
  </r>
  <r>
    <n v="1825"/>
    <n v="2025"/>
    <s v="G2015: Klubbdommerregning fra Julie"/>
    <d v="2025-10-07T00:00:00"/>
    <d v="2025-10-08T00:00:00"/>
    <x v="78"/>
    <x v="78"/>
    <m/>
    <m/>
    <n v="20030"/>
    <s v="Julie Wee"/>
    <m/>
    <m/>
    <x v="1"/>
    <x v="1"/>
    <m/>
    <m/>
    <m/>
    <m/>
    <n v="0"/>
    <s v="Ingen avgiftsbehandling"/>
    <s v="G2015: Klubbdommerregning fra Julie"/>
    <n v="-200"/>
    <s v="NOK"/>
    <n v="-200"/>
    <s v="5YSTEWPYFMBW30"/>
    <s v="-392791.13"/>
  </r>
  <r>
    <n v="1898"/>
    <n v="2025"/>
    <s v="Betlainger"/>
    <d v="2025-10-07T00:00:00"/>
    <m/>
    <x v="78"/>
    <x v="78"/>
    <m/>
    <m/>
    <n v="20551"/>
    <s v="Thomas Storm"/>
    <m/>
    <m/>
    <x v="0"/>
    <x v="0"/>
    <m/>
    <m/>
    <m/>
    <m/>
    <n v="0"/>
    <s v="Ingen avgiftsbehandling"/>
    <s v="Betlainger"/>
    <n v="19372.259999999998"/>
    <s v="NOK"/>
    <n v="19372.259999999998"/>
    <m/>
    <s v="-373418.87"/>
  </r>
  <r>
    <n v="2005"/>
    <n v="2025"/>
    <s v="Hornigjengen : Kvitteringer"/>
    <d v="2025-10-07T00:00:00"/>
    <d v="2025-10-07T00:00:00"/>
    <x v="78"/>
    <x v="78"/>
    <m/>
    <m/>
    <n v="20425"/>
    <s v="Karin Vasaasen"/>
    <m/>
    <m/>
    <x v="9"/>
    <x v="9"/>
    <m/>
    <m/>
    <m/>
    <m/>
    <n v="0"/>
    <s v="Ingen avgiftsbehandling"/>
    <s v="Hornigjengen : Kvitteringer"/>
    <n v="-1860.9"/>
    <s v="NOK"/>
    <n v="-1860.9"/>
    <m/>
    <s v="-375279.77"/>
  </r>
  <r>
    <n v="2547"/>
    <n v="2025"/>
    <s v="Reversering av bilag 1826-2025. G2015: Klubbdommerregning fra Julie"/>
    <d v="2025-10-07T00:00:00"/>
    <m/>
    <x v="78"/>
    <x v="78"/>
    <m/>
    <m/>
    <n v="20030"/>
    <s v="Julie Wee"/>
    <m/>
    <m/>
    <x v="1"/>
    <x v="1"/>
    <m/>
    <m/>
    <m/>
    <m/>
    <n v="0"/>
    <s v="Ingen avgiftsbehandling"/>
    <s v="Reversering av bilag 1826-2025. G2015: Klubbdommerregning fra Julie"/>
    <n v="200"/>
    <s v="NOK"/>
    <n v="200"/>
    <s v="G2015- Heming"/>
    <s v="-375079.77"/>
  </r>
  <r>
    <n v="501077"/>
    <n v="2025"/>
    <s v="Direkte betaling med ekstern ID TR508911400 er gjennomført og bokført."/>
    <d v="2025-10-08T00:00:00"/>
    <m/>
    <x v="78"/>
    <x v="78"/>
    <m/>
    <m/>
    <n v="20247"/>
    <s v="Nansen Elektro AS"/>
    <m/>
    <m/>
    <x v="1"/>
    <x v="1"/>
    <m/>
    <m/>
    <m/>
    <m/>
    <n v="0"/>
    <s v="Ingen avgiftsbehandling"/>
    <s v="Betaling: FOTBALL: faktura. Fakturanr. 14796."/>
    <n v="2474"/>
    <s v="NOK"/>
    <n v="2474"/>
    <n v="14796"/>
    <s v="-372605.77"/>
  </r>
  <r>
    <n v="501078"/>
    <n v="2025"/>
    <s v="Direkte betaling med ekstern ID TR511106960 er gjennomført og bokført."/>
    <d v="2025-10-08T00:00:00"/>
    <m/>
    <x v="78"/>
    <x v="78"/>
    <m/>
    <m/>
    <n v="20143"/>
    <s v="Ståle Pettersen"/>
    <m/>
    <m/>
    <x v="1"/>
    <x v="1"/>
    <m/>
    <m/>
    <m/>
    <m/>
    <n v="0"/>
    <s v="Ingen avgiftsbehandling"/>
    <s v="Betaling: FOTBALL: Jutul dekke cup for G2017. Fakturanr. Cup påmedling G2017."/>
    <n v="1500"/>
    <s v="NOK"/>
    <n v="1500"/>
    <s v="Cup påmedling G2017"/>
    <s v="-371105.77"/>
  </r>
  <r>
    <n v="501079"/>
    <n v="2025"/>
    <s v="Direkte betaling med ekstern ID TR511108034 er gjennomført og bokført."/>
    <d v="2025-10-08T00:00:00"/>
    <m/>
    <x v="78"/>
    <x v="78"/>
    <m/>
    <m/>
    <n v="20125"/>
    <s v="Eureca Engros AS"/>
    <m/>
    <m/>
    <x v="5"/>
    <x v="5"/>
    <m/>
    <m/>
    <m/>
    <m/>
    <n v="0"/>
    <s v="Ingen avgiftsbehandling"/>
    <s v="Betaling: VS: Inkassovarsel"/>
    <n v="4214.32"/>
    <s v="NOK"/>
    <n v="4214.32"/>
    <m/>
    <s v="-366891.45"/>
  </r>
  <r>
    <n v="1829"/>
    <n v="2025"/>
    <s v="Faktura nummer 10369 fra BANEFILTER AS"/>
    <d v="2025-10-08T00:00:00"/>
    <d v="2025-10-22T00:00:00"/>
    <x v="78"/>
    <x v="78"/>
    <m/>
    <m/>
    <n v="20546"/>
    <s v="BANEFILTER AS"/>
    <m/>
    <m/>
    <x v="1"/>
    <x v="1"/>
    <m/>
    <m/>
    <m/>
    <m/>
    <n v="0"/>
    <s v="Ingen avgiftsbehandling"/>
    <s v="Faktura nummer 10369 fra BANEFILTER AS"/>
    <n v="-19100"/>
    <s v="NOK"/>
    <n v="-19100"/>
    <n v="10369"/>
    <s v="-385991.45"/>
  </r>
  <r>
    <n v="1828"/>
    <n v="2025"/>
    <s v="FOTBALL: Klubbdommerregning fra Julie"/>
    <d v="2025-10-08T00:00:00"/>
    <d v="2025-10-15T00:00:00"/>
    <x v="78"/>
    <x v="78"/>
    <m/>
    <m/>
    <n v="20030"/>
    <s v="Julie Wee"/>
    <m/>
    <m/>
    <x v="1"/>
    <x v="1"/>
    <m/>
    <m/>
    <m/>
    <m/>
    <n v="0"/>
    <s v="Ingen avgiftsbehandling"/>
    <s v="FOTBALL: Klubbdommerregning fra Julie"/>
    <n v="-300"/>
    <s v="NOK"/>
    <n v="-300"/>
    <s v="5M3SV9L5PNW3RP"/>
    <s v="-386291.45"/>
  </r>
  <r>
    <n v="1824"/>
    <n v="2025"/>
    <s v="G2015: Klubbdommerregning fra Aksel Irgens"/>
    <d v="2025-10-08T00:00:00"/>
    <d v="2025-10-15T00:00:00"/>
    <x v="78"/>
    <x v="78"/>
    <m/>
    <m/>
    <n v="20437"/>
    <s v="Aksel Irgens"/>
    <m/>
    <m/>
    <x v="1"/>
    <x v="1"/>
    <m/>
    <m/>
    <m/>
    <m/>
    <n v="0"/>
    <s v="Ingen avgiftsbehandling"/>
    <s v="G2015: Klubbdommerregning fra Aksel Irgens"/>
    <n v="-200"/>
    <s v="NOK"/>
    <n v="-200"/>
    <s v="NSJWJUXK8Q3SQR"/>
    <s v="-386491.45"/>
  </r>
  <r>
    <n v="1823"/>
    <n v="2025"/>
    <s v="Faktura nummer 9204860016 fra Coca-cola Europacific Partners Norge AS"/>
    <d v="2025-10-08T00:00:00"/>
    <d v="2025-10-23T00:00:00"/>
    <x v="78"/>
    <x v="78"/>
    <m/>
    <m/>
    <n v="20188"/>
    <s v="Coca-cola Europacific Partners Norge AS"/>
    <m/>
    <m/>
    <x v="5"/>
    <x v="5"/>
    <m/>
    <m/>
    <m/>
    <m/>
    <n v="0"/>
    <s v="Ingen avgiftsbehandling"/>
    <s v="Faktura nummer 9204860016 fra Coca-cola Europacific Partners Norge AS"/>
    <n v="-3012.24"/>
    <s v="NOK"/>
    <n v="-3012.24"/>
    <n v="9204860016"/>
    <s v="-389503.69"/>
  </r>
  <r>
    <n v="1883"/>
    <n v="2025"/>
    <s v="Faktura nummer 1056347442 fra Telenor Norge AS"/>
    <d v="2025-10-08T00:00:00"/>
    <d v="2025-10-29T00:00:00"/>
    <x v="78"/>
    <x v="78"/>
    <m/>
    <m/>
    <n v="20011"/>
    <s v="Telenor Norge AS"/>
    <m/>
    <m/>
    <x v="2"/>
    <x v="2"/>
    <m/>
    <m/>
    <m/>
    <m/>
    <n v="0"/>
    <s v="Ingen avgiftsbehandling"/>
    <s v="Faktura nummer 1056347442 fra Telenor Norge AS"/>
    <n v="-4975"/>
    <s v="NOK"/>
    <n v="-4975"/>
    <n v="1056347442"/>
    <s v="-394478.69"/>
  </r>
  <r>
    <n v="1865"/>
    <n v="2025"/>
    <n v="1951"/>
    <d v="2025-10-08T00:00:00"/>
    <m/>
    <x v="78"/>
    <x v="78"/>
    <m/>
    <m/>
    <n v="20347"/>
    <s v="Lars Aatlo"/>
    <m/>
    <m/>
    <x v="0"/>
    <x v="0"/>
    <m/>
    <m/>
    <m/>
    <m/>
    <n v="0"/>
    <s v="Ingen avgiftsbehandling"/>
    <n v="1951"/>
    <n v="3000"/>
    <s v="NOK"/>
    <n v="3000"/>
    <m/>
    <s v="-391478.69"/>
  </r>
  <r>
    <n v="1865"/>
    <n v="2025"/>
    <n v="1951"/>
    <d v="2025-10-08T00:00:00"/>
    <m/>
    <x v="78"/>
    <x v="78"/>
    <m/>
    <m/>
    <n v="20549"/>
    <s v="Yulia Linker"/>
    <m/>
    <m/>
    <x v="0"/>
    <x v="0"/>
    <m/>
    <m/>
    <m/>
    <m/>
    <n v="0"/>
    <s v="Ingen avgiftsbehandling"/>
    <n v="1951"/>
    <n v="1028"/>
    <s v="NOK"/>
    <n v="1028"/>
    <m/>
    <s v="-390450.69"/>
  </r>
  <r>
    <n v="1986"/>
    <n v="2025"/>
    <s v="Ståle Pettersen"/>
    <d v="2025-10-08T00:00:00"/>
    <m/>
    <x v="78"/>
    <x v="78"/>
    <m/>
    <m/>
    <n v="20143"/>
    <s v="Ståle Pettersen"/>
    <m/>
    <m/>
    <x v="0"/>
    <x v="0"/>
    <m/>
    <m/>
    <m/>
    <m/>
    <n v="0"/>
    <s v="Ingen avgiftsbehandling"/>
    <s v="Ståle Pettersen"/>
    <n v="-1500"/>
    <s v="NOK"/>
    <n v="-1500"/>
    <m/>
    <s v="-391950.69"/>
  </r>
  <r>
    <n v="1847"/>
    <n v="2025"/>
    <s v="Faktura nummer 11365001848 fra Sport Holding Retail AS - avd Bekkestua"/>
    <d v="2025-10-09T00:00:00"/>
    <d v="2025-11-08T00:00:00"/>
    <x v="78"/>
    <x v="78"/>
    <m/>
    <m/>
    <n v="20059"/>
    <s v="Sport Holding Retail AS - avd Bekkestua"/>
    <m/>
    <m/>
    <x v="1"/>
    <x v="1"/>
    <m/>
    <m/>
    <m/>
    <m/>
    <n v="0"/>
    <s v="Ingen avgiftsbehandling"/>
    <s v="Faktura nummer 11365001848 fra Sport Holding Retail AS - avd Bekkestua"/>
    <n v="-14195"/>
    <s v="NOK"/>
    <n v="-14195"/>
    <n v="11365001848"/>
    <s v="-406145.69"/>
  </r>
  <r>
    <n v="1822"/>
    <n v="2025"/>
    <s v="FOTBALL"/>
    <d v="2025-10-09T00:00:00"/>
    <d v="2025-10-09T00:00:00"/>
    <x v="78"/>
    <x v="78"/>
    <m/>
    <m/>
    <n v="20548"/>
    <s v="Sofian El Gattassi"/>
    <m/>
    <m/>
    <x v="1"/>
    <x v="1"/>
    <m/>
    <m/>
    <m/>
    <m/>
    <n v="0"/>
    <s v="Ingen avgiftsbehandling"/>
    <s v="FOTBALL"/>
    <n v="-1147.6600000000001"/>
    <s v="NOK"/>
    <n v="-1147.6600000000001"/>
    <m/>
    <s v="-407293.35"/>
  </r>
  <r>
    <n v="1821"/>
    <n v="2025"/>
    <s v="fotball"/>
    <d v="2025-10-09T00:00:00"/>
    <d v="2025-10-09T00:00:00"/>
    <x v="78"/>
    <x v="78"/>
    <m/>
    <m/>
    <n v="20547"/>
    <s v="Yaarob Alznoud"/>
    <m/>
    <m/>
    <x v="1"/>
    <x v="1"/>
    <m/>
    <m/>
    <m/>
    <m/>
    <n v="0"/>
    <s v="Ingen avgiftsbehandling"/>
    <s v="fotball"/>
    <n v="-612.72"/>
    <s v="NOK"/>
    <n v="-612.72"/>
    <m/>
    <s v="-407906.07"/>
  </r>
  <r>
    <n v="501080"/>
    <n v="2025"/>
    <s v="Direkte betaling med ekstern ID TR512019458 er gjennomført og bokført."/>
    <d v="2025-10-09T00:00:00"/>
    <m/>
    <x v="78"/>
    <x v="78"/>
    <m/>
    <m/>
    <n v="20547"/>
    <s v="Yaarob Alznoud"/>
    <m/>
    <m/>
    <x v="1"/>
    <x v="1"/>
    <m/>
    <m/>
    <m/>
    <m/>
    <n v="0"/>
    <s v="Ingen avgiftsbehandling"/>
    <s v="Betaling: fotball"/>
    <n v="612.72"/>
    <s v="NOK"/>
    <n v="612.72"/>
    <m/>
    <s v="-407293.35"/>
  </r>
  <r>
    <n v="501081"/>
    <n v="2025"/>
    <s v="Direkte betaling med ekstern ID TR512019460 er gjennomført og bokført."/>
    <d v="2025-10-09T00:00:00"/>
    <m/>
    <x v="78"/>
    <x v="78"/>
    <m/>
    <m/>
    <n v="20548"/>
    <s v="Sofian El Gattassi"/>
    <m/>
    <m/>
    <x v="1"/>
    <x v="1"/>
    <m/>
    <m/>
    <m/>
    <m/>
    <n v="0"/>
    <s v="Ingen avgiftsbehandling"/>
    <s v="Betaling: FOTBALL"/>
    <n v="1147.6600000000001"/>
    <s v="NOK"/>
    <n v="1147.6600000000001"/>
    <m/>
    <s v="-406145.69"/>
  </r>
  <r>
    <n v="501082"/>
    <n v="2025"/>
    <s v="Direkte betaling med ekstern ID TR512019459 er gjennomført og bokført."/>
    <d v="2025-10-09T00:00:00"/>
    <m/>
    <x v="78"/>
    <x v="78"/>
    <m/>
    <m/>
    <n v="20030"/>
    <s v="Julie Wee"/>
    <m/>
    <m/>
    <x v="1"/>
    <x v="1"/>
    <m/>
    <m/>
    <m/>
    <m/>
    <n v="0"/>
    <s v="Ingen avgiftsbehandling"/>
    <s v="Betaling: Fotb: Klubbdommerregning fra Julie. Fakturanr. 20D2RL6FIJIHFO."/>
    <n v="200"/>
    <s v="NOK"/>
    <n v="200"/>
    <s v="20D2RL6FIJIHFO"/>
    <s v="-405945.69"/>
  </r>
  <r>
    <n v="1884"/>
    <n v="2025"/>
    <s v="G2017: Klubbdommerregning fra Tobias Håland Stillerud"/>
    <d v="2025-10-09T00:00:00"/>
    <d v="2025-10-09T00:00:00"/>
    <x v="78"/>
    <x v="78"/>
    <m/>
    <m/>
    <n v="20464"/>
    <s v="Tobias Håland Stillerud"/>
    <m/>
    <m/>
    <x v="1"/>
    <x v="1"/>
    <m/>
    <m/>
    <m/>
    <m/>
    <n v="0"/>
    <s v="Ingen avgiftsbehandling"/>
    <s v="G2017: Klubbdommerregning fra Tobias Håland Stillerud"/>
    <n v="-150"/>
    <s v="NOK"/>
    <n v="-150"/>
    <m/>
    <s v="-406095.69"/>
  </r>
  <r>
    <n v="1890"/>
    <n v="2025"/>
    <s v="G2016: Klubbdommerregning fra Wilhelm"/>
    <d v="2025-10-09T00:00:00"/>
    <d v="2025-10-10T00:00:00"/>
    <x v="78"/>
    <x v="78"/>
    <m/>
    <m/>
    <n v="20482"/>
    <s v="Wilhelm Eliassen"/>
    <m/>
    <m/>
    <x v="1"/>
    <x v="1"/>
    <m/>
    <m/>
    <m/>
    <m/>
    <n v="0"/>
    <s v="Ingen avgiftsbehandling"/>
    <s v="G2016: Klubbdommerregning fra Wilhelm"/>
    <n v="-150"/>
    <s v="NOK"/>
    <n v="-150"/>
    <s v="55NPZI21QHK5B5"/>
    <s v="-406245.69"/>
  </r>
  <r>
    <n v="1856"/>
    <n v="2025"/>
    <n v="1899"/>
    <d v="2025-10-09T00:00:00"/>
    <m/>
    <x v="78"/>
    <x v="78"/>
    <m/>
    <m/>
    <n v="20030"/>
    <s v="Julie Wee"/>
    <m/>
    <m/>
    <x v="0"/>
    <x v="0"/>
    <m/>
    <m/>
    <m/>
    <m/>
    <n v="0"/>
    <s v="Ingen avgiftsbehandling"/>
    <n v="1899"/>
    <n v="200"/>
    <s v="NOK"/>
    <n v="200"/>
    <m/>
    <s v="-406045.69"/>
  </r>
  <r>
    <n v="1856"/>
    <n v="2025"/>
    <n v="1899"/>
    <d v="2025-10-09T00:00:00"/>
    <m/>
    <x v="78"/>
    <x v="78"/>
    <m/>
    <m/>
    <n v="20437"/>
    <s v="Aksel Irgens"/>
    <m/>
    <m/>
    <x v="0"/>
    <x v="0"/>
    <m/>
    <m/>
    <m/>
    <m/>
    <n v="0"/>
    <s v="Ingen avgiftsbehandling"/>
    <n v="1899"/>
    <n v="200"/>
    <s v="NOK"/>
    <n v="200"/>
    <m/>
    <s v="-405845.69"/>
  </r>
  <r>
    <n v="1867"/>
    <n v="2025"/>
    <m/>
    <d v="2025-10-09T00:00:00"/>
    <m/>
    <x v="78"/>
    <x v="78"/>
    <m/>
    <m/>
    <n v="20239"/>
    <s v="Jonathan Duesund"/>
    <m/>
    <m/>
    <x v="0"/>
    <x v="0"/>
    <m/>
    <m/>
    <m/>
    <m/>
    <n v="0"/>
    <s v="Ingen avgiftsbehandling"/>
    <m/>
    <n v="150"/>
    <s v="NOK"/>
    <n v="150"/>
    <m/>
    <s v="-405695.69"/>
  </r>
  <r>
    <n v="501083"/>
    <n v="2025"/>
    <s v="Direkte betaling med ekstern ID TR509611039 er gjennomført og bokført."/>
    <d v="2025-10-10T00:00:00"/>
    <m/>
    <x v="78"/>
    <x v="78"/>
    <m/>
    <m/>
    <n v="20125"/>
    <s v="Eureca Engros AS"/>
    <m/>
    <m/>
    <x v="5"/>
    <x v="5"/>
    <m/>
    <m/>
    <m/>
    <m/>
    <n v="0"/>
    <s v="Ingen avgiftsbehandling"/>
    <s v="Betaling: HOCKEY Faktura 9729789 fra Eureca engros AS. Fakturanr. 9729789."/>
    <n v="4887.87"/>
    <s v="NOK"/>
    <n v="4887.87"/>
    <n v="9729789"/>
    <s v="-400807.82"/>
  </r>
  <r>
    <n v="501084"/>
    <n v="2025"/>
    <s v="Direkte betaling med ekstern ID TR510729326 er gjennomført og bokført."/>
    <d v="2025-10-10T00:00:00"/>
    <m/>
    <x v="78"/>
    <x v="78"/>
    <m/>
    <m/>
    <n v="20353"/>
    <s v="AS Bærum Ishall"/>
    <m/>
    <m/>
    <x v="5"/>
    <x v="5"/>
    <m/>
    <m/>
    <m/>
    <m/>
    <n v="0"/>
    <s v="Ingen avgiftsbehandling"/>
    <s v="Betaling: Fwd: Faktura tr.rom vedlagt. Fakturanr. 006508."/>
    <n v="3000"/>
    <s v="NOK"/>
    <n v="3000"/>
    <n v="6508"/>
    <s v="-397807.82"/>
  </r>
  <r>
    <n v="501085"/>
    <n v="2025"/>
    <s v="Direkte betaling med ekstern ID TR510729327 er gjennomført og bokført."/>
    <d v="2025-10-10T00:00:00"/>
    <m/>
    <x v="78"/>
    <x v="78"/>
    <m/>
    <m/>
    <n v="20353"/>
    <s v="AS Bærum Ishall"/>
    <m/>
    <m/>
    <x v="5"/>
    <x v="5"/>
    <m/>
    <m/>
    <m/>
    <m/>
    <n v="0"/>
    <s v="Ingen avgiftsbehandling"/>
    <s v="Betaling: Fwd: Faktura skillscamp uke 40, bestilt av Dehn. Fakturanr. 006494."/>
    <n v="5832"/>
    <s v="NOK"/>
    <n v="5832"/>
    <n v="6494"/>
    <s v="-391975.82"/>
  </r>
  <r>
    <n v="2257"/>
    <n v="2025"/>
    <s v="Faktura nummer 14897 fra Baker Tilly Grimsrud &amp; Co."/>
    <d v="2025-10-10T00:00:00"/>
    <d v="2025-10-24T00:00:00"/>
    <x v="78"/>
    <x v="78"/>
    <m/>
    <m/>
    <n v="20137"/>
    <s v="Baker Tilly Grimsrud &amp; Co."/>
    <m/>
    <m/>
    <x v="4"/>
    <x v="4"/>
    <m/>
    <m/>
    <m/>
    <m/>
    <n v="0"/>
    <s v="Ingen avgiftsbehandling"/>
    <s v="Faktura nummer 14897 fra Baker Tilly Grimsrud &amp; Co."/>
    <n v="-37500"/>
    <s v="NOK"/>
    <n v="-37500"/>
    <n v="14897"/>
    <s v="-429475.82"/>
  </r>
  <r>
    <n v="1885"/>
    <n v="2025"/>
    <s v="Faktura nummer 2718572 fra Tripletex AS"/>
    <d v="2025-10-10T00:00:00"/>
    <d v="2025-10-25T00:00:00"/>
    <x v="78"/>
    <x v="78"/>
    <m/>
    <m/>
    <n v="20097"/>
    <s v="Tripletex AS"/>
    <m/>
    <m/>
    <x v="4"/>
    <x v="4"/>
    <m/>
    <m/>
    <m/>
    <m/>
    <n v="0"/>
    <s v="Ingen avgiftsbehandling"/>
    <s v="Faktura nummer 2718572 fra Tripletex AS"/>
    <n v="-8201.2999999999993"/>
    <s v="NOK"/>
    <n v="-8201.2999999999993"/>
    <n v="2718572"/>
    <s v="-437677.12"/>
  </r>
  <r>
    <n v="1898"/>
    <n v="2025"/>
    <s v="Betlainger"/>
    <d v="2025-10-10T00:00:00"/>
    <m/>
    <x v="78"/>
    <x v="78"/>
    <m/>
    <m/>
    <n v="20482"/>
    <s v="Wilhelm Eliassen"/>
    <m/>
    <m/>
    <x v="0"/>
    <x v="0"/>
    <m/>
    <m/>
    <m/>
    <m/>
    <n v="0"/>
    <s v="Ingen avgiftsbehandling"/>
    <s v="Betlainger"/>
    <n v="150"/>
    <s v="NOK"/>
    <n v="150"/>
    <m/>
    <s v="-437527.12"/>
  </r>
  <r>
    <n v="1898"/>
    <n v="2025"/>
    <s v="Betlainger"/>
    <d v="2025-10-10T00:00:00"/>
    <m/>
    <x v="78"/>
    <x v="78"/>
    <m/>
    <m/>
    <n v="20464"/>
    <s v="Tobias Håland Stillerud"/>
    <m/>
    <m/>
    <x v="0"/>
    <x v="0"/>
    <m/>
    <m/>
    <m/>
    <m/>
    <n v="0"/>
    <s v="Ingen avgiftsbehandling"/>
    <s v="Betlainger"/>
    <n v="150"/>
    <s v="NOK"/>
    <n v="150"/>
    <m/>
    <s v="-437377.12"/>
  </r>
  <r>
    <n v="1954"/>
    <n v="2025"/>
    <s v="VS: Utleggsrefusjon Baard Karlstad"/>
    <d v="2025-10-11T00:00:00"/>
    <d v="2025-10-11T00:00:00"/>
    <x v="78"/>
    <x v="78"/>
    <m/>
    <m/>
    <n v="20471"/>
    <s v="Baard Henrik Karlstad"/>
    <m/>
    <m/>
    <x v="7"/>
    <x v="7"/>
    <m/>
    <m/>
    <m/>
    <m/>
    <n v="0"/>
    <s v="Ingen avgiftsbehandling"/>
    <s v="VS: Utleggsrefusjon Baard Karlstad"/>
    <n v="-385"/>
    <s v="NOK"/>
    <n v="-385"/>
    <s v="utlegg Jutulkara"/>
    <s v="-437762.12"/>
  </r>
  <r>
    <n v="1991"/>
    <n v="2025"/>
    <s v="Jutulkara"/>
    <d v="2025-10-11T00:00:00"/>
    <d v="2025-10-24T00:00:00"/>
    <x v="78"/>
    <x v="78"/>
    <m/>
    <m/>
    <n v="20471"/>
    <s v="Baard Henrik Karlstad"/>
    <m/>
    <m/>
    <x v="7"/>
    <x v="7"/>
    <m/>
    <m/>
    <m/>
    <m/>
    <n v="0"/>
    <s v="Ingen avgiftsbehandling"/>
    <s v="Jutulkara"/>
    <n v="-785"/>
    <s v="NOK"/>
    <n v="-785"/>
    <m/>
    <s v="-438547.12"/>
  </r>
  <r>
    <n v="501086"/>
    <n v="2025"/>
    <s v="Direkte betaling med ekstern ID TR509611040 er gjennomført og bokført."/>
    <d v="2025-10-13T00:00:00"/>
    <m/>
    <x v="78"/>
    <x v="78"/>
    <m/>
    <m/>
    <n v="20508"/>
    <s v="Oda Norway AS"/>
    <m/>
    <m/>
    <x v="5"/>
    <x v="5"/>
    <m/>
    <m/>
    <m/>
    <m/>
    <n v="0"/>
    <s v="Ingen avgiftsbehandling"/>
    <s v="Betaling: HOCKEY: Faktura/Invoice 1943444 - Oda Norway AS. Fakturanr. 1943444."/>
    <n v="727.46"/>
    <s v="NOK"/>
    <n v="727.46"/>
    <n v="1943444"/>
    <s v="-437819.66"/>
  </r>
  <r>
    <n v="501087"/>
    <n v="2025"/>
    <s v="Direkte betaling med ekstern ID TR508722438 er gjennomført og bokført."/>
    <d v="2025-10-13T00:00:00"/>
    <m/>
    <x v="78"/>
    <x v="78"/>
    <m/>
    <m/>
    <n v="20060"/>
    <s v="NFF Oslo"/>
    <m/>
    <m/>
    <x v="1"/>
    <x v="1"/>
    <m/>
    <m/>
    <m/>
    <m/>
    <n v="0"/>
    <s v="Ingen avgiftsbehandling"/>
    <s v="Betaling: Faktura nummer 020037 fra NFF Oslo. Fakturanr. 020037."/>
    <n v="8750"/>
    <s v="NOK"/>
    <n v="8750"/>
    <n v="20037"/>
    <s v="-429069.66"/>
  </r>
  <r>
    <n v="501088"/>
    <n v="2025"/>
    <s v="Direkte betaling med ekstern ID TR505028612 er gjennomført og bokført."/>
    <d v="2025-10-13T00:00:00"/>
    <m/>
    <x v="78"/>
    <x v="78"/>
    <m/>
    <m/>
    <n v="20123"/>
    <s v="Lyreco Norge AS, Retail"/>
    <m/>
    <m/>
    <x v="6"/>
    <x v="6"/>
    <m/>
    <m/>
    <m/>
    <m/>
    <n v="0"/>
    <s v="Ingen avgiftsbehandling"/>
    <s v="Betaling: Faktura nummer 127608689 fra Lyreco Norge AS, Retail. Fakturanr. 127608689."/>
    <n v="369"/>
    <s v="NOK"/>
    <n v="369"/>
    <n v="127608689"/>
    <s v="-428700.66"/>
  </r>
  <r>
    <n v="1882"/>
    <n v="2025"/>
    <s v="Faktura nummer 70785402 fra Bærum Kommune"/>
    <d v="2025-10-13T00:00:00"/>
    <d v="2025-10-30T00:00:00"/>
    <x v="78"/>
    <x v="78"/>
    <m/>
    <m/>
    <n v="20094"/>
    <s v="Bærum Kommune"/>
    <m/>
    <m/>
    <x v="1"/>
    <x v="1"/>
    <m/>
    <m/>
    <m/>
    <m/>
    <n v="0"/>
    <s v="Ingen avgiftsbehandling"/>
    <s v="Faktura nummer 70785402 fra Bærum Kommune"/>
    <n v="-1001.68"/>
    <s v="NOK"/>
    <n v="-1001.68"/>
    <n v="70785402"/>
    <s v="-429702.34"/>
  </r>
  <r>
    <n v="1968"/>
    <n v="2025"/>
    <s v="Innkommende betaling498390171 (1).pdf"/>
    <d v="2025-10-13T00:00:00"/>
    <m/>
    <x v="78"/>
    <x v="78"/>
    <m/>
    <m/>
    <n v="20028"/>
    <s v="Intrum AS"/>
    <m/>
    <m/>
    <x v="0"/>
    <x v="0"/>
    <m/>
    <m/>
    <m/>
    <m/>
    <n v="0"/>
    <s v="Ingen avgiftsbehandling"/>
    <s v="Innkommende betaling498390171 (1).pdf"/>
    <n v="-318.16000000000003"/>
    <s v="NOK"/>
    <n v="-318.16000000000003"/>
    <m/>
    <s v="-430020.50"/>
  </r>
  <r>
    <n v="501089"/>
    <n v="2025"/>
    <s v="Direkte betaling med ekstern ID TR509611382 er gjennomført og bokført."/>
    <d v="2025-10-14T00:00:00"/>
    <m/>
    <x v="78"/>
    <x v="78"/>
    <m/>
    <m/>
    <n v="20195"/>
    <s v="Domeneshop AS"/>
    <m/>
    <m/>
    <x v="4"/>
    <x v="4"/>
    <m/>
    <m/>
    <m/>
    <m/>
    <n v="0"/>
    <s v="Ingen avgiftsbehandling"/>
    <s v="Betaling: Faktura nummer 5141105 fra Domeneshop AS. Fakturanr. 5141105."/>
    <n v="568"/>
    <s v="NOK"/>
    <n v="568"/>
    <n v="5141105"/>
    <s v="-429452.50"/>
  </r>
  <r>
    <n v="501090"/>
    <n v="2025"/>
    <s v="Direkte betaling med ekstern ID TR509611383 er gjennomført og bokført."/>
    <d v="2025-10-14T00:00:00"/>
    <m/>
    <x v="78"/>
    <x v="78"/>
    <m/>
    <m/>
    <n v="20001"/>
    <s v="B&amp;g Regnskap AS"/>
    <m/>
    <m/>
    <x v="4"/>
    <x v="4"/>
    <m/>
    <m/>
    <m/>
    <m/>
    <n v="0"/>
    <s v="Ingen avgiftsbehandling"/>
    <s v="Betaling: Faktura nummer 103692 fra B&amp;g Regnskap AS. Fakturanr. 103692."/>
    <n v="23375"/>
    <s v="NOK"/>
    <n v="23375"/>
    <n v="103692"/>
    <s v="-406077.50"/>
  </r>
  <r>
    <n v="501091"/>
    <n v="2025"/>
    <s v="Direkte betaling med ekstern ID TR512019461 er gjennomført og bokført."/>
    <d v="2025-10-14T00:00:00"/>
    <m/>
    <x v="78"/>
    <x v="78"/>
    <m/>
    <m/>
    <n v="20030"/>
    <s v="Julie Wee"/>
    <m/>
    <m/>
    <x v="1"/>
    <x v="1"/>
    <m/>
    <m/>
    <m/>
    <m/>
    <n v="0"/>
    <s v="Ingen avgiftsbehandling"/>
    <s v="Betaling: FOTB: Klubbdommerregning fra Julie. Fakturanr. 48RP0A1ITB7N1N."/>
    <n v="200"/>
    <s v="NOK"/>
    <n v="200"/>
    <s v="48RP0A1ITB7N1N"/>
    <s v="-405877.50"/>
  </r>
  <r>
    <n v="1881"/>
    <n v="2025"/>
    <s v="Hornigj: Kvittering, Gave, hjelp idrettsmerket"/>
    <d v="2025-10-14T00:00:00"/>
    <d v="2025-10-14T00:00:00"/>
    <x v="78"/>
    <x v="78"/>
    <m/>
    <m/>
    <n v="20426"/>
    <s v="Gerd Løwe Vedvik"/>
    <m/>
    <m/>
    <x v="9"/>
    <x v="9"/>
    <m/>
    <m/>
    <m/>
    <m/>
    <n v="0"/>
    <s v="Ingen avgiftsbehandling"/>
    <s v="Hornigj: Kvittering, Gave, hjelp idrettsmerket"/>
    <n v="-150"/>
    <s v="NOK"/>
    <n v="-150"/>
    <n v="562729"/>
    <s v="-406027.50"/>
  </r>
  <r>
    <n v="501092"/>
    <n v="2025"/>
    <s v="Direkte betaling med ekstern ID TR513140301 er gjennomført og bokført."/>
    <d v="2025-10-14T00:00:00"/>
    <m/>
    <x v="78"/>
    <x v="78"/>
    <m/>
    <m/>
    <n v="20189"/>
    <s v="Lisbeth Kalsnes"/>
    <m/>
    <m/>
    <x v="1"/>
    <x v="1"/>
    <m/>
    <m/>
    <m/>
    <m/>
    <n v="0"/>
    <s v="Ingen avgiftsbehandling"/>
    <s v="Betaling: J2016: Utlegg. Fakturanr. Utlegg J2016 Lier."/>
    <n v="2400"/>
    <s v="NOK"/>
    <n v="2400"/>
    <s v="Utlegg J2016 Lier"/>
    <s v="-403627.50"/>
  </r>
  <r>
    <n v="501093"/>
    <n v="2025"/>
    <s v="Direkte betaling med ekstern ID TR513140300 er gjennomført og bokført."/>
    <d v="2025-10-14T00:00:00"/>
    <m/>
    <x v="78"/>
    <x v="78"/>
    <m/>
    <m/>
    <n v="20189"/>
    <s v="Lisbeth Kalsnes"/>
    <m/>
    <m/>
    <x v="1"/>
    <x v="1"/>
    <m/>
    <m/>
    <m/>
    <m/>
    <n v="0"/>
    <s v="Ingen avgiftsbehandling"/>
    <s v="Betaling: J2019: Utlegg. Fakturanr. Cup J2019 Lier."/>
    <n v="700"/>
    <s v="NOK"/>
    <n v="700"/>
    <s v="Cup J2019 Lier"/>
    <s v="-402927.50"/>
  </r>
  <r>
    <n v="501094"/>
    <n v="2025"/>
    <s v="Direkte betaling med ekstern ID TR513139872 er gjennomført og bokført."/>
    <d v="2025-10-14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509 fra AS Bærum Ishall. Fakturanr. 6509."/>
    <n v="107525"/>
    <s v="NOK"/>
    <n v="107525"/>
    <n v="6509"/>
    <s v="-295402.50"/>
  </r>
  <r>
    <n v="501095"/>
    <n v="2025"/>
    <s v="Direkte betaling med ekstern ID TR513139869 er gjennomført og bokført."/>
    <d v="2025-10-14T00:00:00"/>
    <m/>
    <x v="78"/>
    <x v="78"/>
    <m/>
    <m/>
    <n v="20235"/>
    <s v="Trym Skaar"/>
    <m/>
    <m/>
    <x v="5"/>
    <x v="5"/>
    <m/>
    <m/>
    <m/>
    <m/>
    <n v="0"/>
    <s v="Ingen avgiftsbehandling"/>
    <s v="Betaling: Fwd: Dommerregninger. Fakturanr. 68e3e96a6a3223196cc65b05."/>
    <n v="499"/>
    <s v="NOK"/>
    <n v="499"/>
    <s v="68e3e96a6a3223196cc65b05"/>
    <s v="-294903.50"/>
  </r>
  <r>
    <n v="501096"/>
    <n v="2025"/>
    <s v="Direkte betaling med ekstern ID TR513139870 er gjennomført og bokført."/>
    <d v="2025-10-14T00:00:00"/>
    <m/>
    <x v="78"/>
    <x v="78"/>
    <m/>
    <m/>
    <n v="20242"/>
    <s v="Ola Smith Monge"/>
    <m/>
    <m/>
    <x v="5"/>
    <x v="5"/>
    <m/>
    <m/>
    <m/>
    <m/>
    <n v="0"/>
    <s v="Ingen avgiftsbehandling"/>
    <s v="Betaling: Fwd: Dommerregninger. Fakturanr. 68e2e50a6a3223196cc65a74."/>
    <n v="487.1"/>
    <s v="NOK"/>
    <n v="487.1"/>
    <s v="68e2e50a6a3223196cc65a74"/>
    <s v="-294416.40"/>
  </r>
  <r>
    <n v="501097"/>
    <n v="2025"/>
    <s v="Direkte betaling med ekstern ID TR513139871 er gjennomført og bokført."/>
    <d v="2025-10-14T00:00:00"/>
    <m/>
    <x v="78"/>
    <x v="78"/>
    <m/>
    <m/>
    <n v="20388"/>
    <s v="arav seth"/>
    <m/>
    <m/>
    <x v="5"/>
    <x v="5"/>
    <m/>
    <m/>
    <m/>
    <m/>
    <n v="0"/>
    <s v="Ingen avgiftsbehandling"/>
    <s v="Betaling: Fwd: Dommerregninger. Fakturanr. 68e2b83e6a3223196cc65a3e."/>
    <n v="733"/>
    <s v="NOK"/>
    <n v="733"/>
    <s v="68e2b83e6a3223196cc65a3e"/>
    <s v="-293683.40"/>
  </r>
  <r>
    <n v="501098"/>
    <n v="2025"/>
    <s v="Direkte betaling med ekstern ID TR513139868 er gjennomført og bokført."/>
    <d v="2025-10-14T00:00:00"/>
    <m/>
    <x v="78"/>
    <x v="78"/>
    <m/>
    <m/>
    <n v="20550"/>
    <s v="Foreningen Sandvika Byfest"/>
    <m/>
    <m/>
    <x v="5"/>
    <x v="5"/>
    <m/>
    <m/>
    <m/>
    <m/>
    <n v="0"/>
    <s v="Ingen avgiftsbehandling"/>
    <s v="Betaling: Hockey. Fakturanr. 576."/>
    <n v="2000"/>
    <s v="NOK"/>
    <n v="2000"/>
    <n v="576"/>
    <s v="-291683.40"/>
  </r>
  <r>
    <n v="1880"/>
    <n v="2025"/>
    <s v="FOTBALL cup g2016"/>
    <d v="2025-10-14T00:00:00"/>
    <d v="2025-10-14T00:00:00"/>
    <x v="78"/>
    <x v="78"/>
    <m/>
    <m/>
    <n v="20212"/>
    <s v="Vihvi Margrethe Boye"/>
    <m/>
    <m/>
    <x v="1"/>
    <x v="1"/>
    <m/>
    <m/>
    <m/>
    <m/>
    <n v="0"/>
    <s v="Ingen avgiftsbehandling"/>
    <s v="FOTBALL cup g2016"/>
    <n v="-3100"/>
    <s v="NOK"/>
    <n v="-3100"/>
    <s v="Utlegg cup betales av klubb"/>
    <s v="-294783.40"/>
  </r>
  <r>
    <n v="1879"/>
    <n v="2025"/>
    <s v="FOTBALL"/>
    <d v="2025-10-14T00:00:00"/>
    <d v="2025-10-14T00:00:00"/>
    <x v="78"/>
    <x v="78"/>
    <m/>
    <m/>
    <n v="20383"/>
    <s v="Tarik Rajkovic"/>
    <m/>
    <m/>
    <x v="1"/>
    <x v="1"/>
    <m/>
    <m/>
    <m/>
    <m/>
    <n v="0"/>
    <s v="Ingen avgiftsbehandling"/>
    <s v="FOTBALL"/>
    <n v="-1024.23"/>
    <s v="NOK"/>
    <n v="-1024.23"/>
    <n v="3120701085"/>
    <s v="-295807.63"/>
  </r>
  <r>
    <n v="1878"/>
    <n v="2025"/>
    <s v="FOTBALL"/>
    <d v="2025-10-14T00:00:00"/>
    <d v="2025-10-14T00:00:00"/>
    <x v="78"/>
    <x v="78"/>
    <m/>
    <m/>
    <n v="20383"/>
    <s v="Tarik Rajkovic"/>
    <m/>
    <m/>
    <x v="1"/>
    <x v="1"/>
    <m/>
    <m/>
    <m/>
    <m/>
    <n v="0"/>
    <s v="Ingen avgiftsbehandling"/>
    <s v="FOTBALL"/>
    <n v="-800"/>
    <s v="NOK"/>
    <n v="-800"/>
    <n v="3119401075"/>
    <s v="-296607.63"/>
  </r>
  <r>
    <n v="1877"/>
    <n v="2025"/>
    <s v="FOTBALL"/>
    <d v="2025-10-14T00:00:00"/>
    <d v="2025-10-14T00:00:00"/>
    <x v="78"/>
    <x v="78"/>
    <m/>
    <m/>
    <n v="20067"/>
    <s v="Fredrik Kristian Lindegaard"/>
    <m/>
    <m/>
    <x v="1"/>
    <x v="1"/>
    <m/>
    <m/>
    <m/>
    <m/>
    <n v="0"/>
    <s v="Ingen avgiftsbehandling"/>
    <s v="FOTBALL"/>
    <n v="-1040.6199999999999"/>
    <s v="NOK"/>
    <n v="-1040.6199999999999"/>
    <n v="3119201119"/>
    <s v="-297648.25"/>
  </r>
  <r>
    <n v="1876"/>
    <n v="2025"/>
    <s v="FOTBALL"/>
    <d v="2025-10-14T00:00:00"/>
    <d v="2025-10-14T00:00:00"/>
    <x v="78"/>
    <x v="78"/>
    <m/>
    <m/>
    <n v="20553"/>
    <s v="Claire Hauan"/>
    <m/>
    <m/>
    <x v="1"/>
    <x v="1"/>
    <m/>
    <m/>
    <m/>
    <m/>
    <n v="0"/>
    <s v="Ingen avgiftsbehandling"/>
    <s v="FOTBALL"/>
    <n v="-564.16999999999996"/>
    <s v="NOK"/>
    <n v="-564.16999999999996"/>
    <m/>
    <s v="-298212.42"/>
  </r>
  <r>
    <n v="1875"/>
    <n v="2025"/>
    <s v="FOTBALL"/>
    <d v="2025-10-14T00:00:00"/>
    <d v="2025-10-14T00:00:00"/>
    <x v="78"/>
    <x v="78"/>
    <m/>
    <m/>
    <n v="20139"/>
    <s v="Fehd El Hour"/>
    <m/>
    <m/>
    <x v="1"/>
    <x v="1"/>
    <m/>
    <m/>
    <m/>
    <m/>
    <n v="0"/>
    <s v="Ingen avgiftsbehandling"/>
    <s v="FOTBALL"/>
    <n v="-362.15"/>
    <s v="NOK"/>
    <n v="-362.15"/>
    <s v="ID: 477050 / 468786"/>
    <s v="-298574.57"/>
  </r>
  <r>
    <n v="1874"/>
    <n v="2025"/>
    <s v="FOTBALL"/>
    <d v="2025-10-14T00:00:00"/>
    <d v="2025-10-14T00:00:00"/>
    <x v="78"/>
    <x v="78"/>
    <m/>
    <m/>
    <n v="20493"/>
    <s v="Rezgar Babayi"/>
    <m/>
    <m/>
    <x v="1"/>
    <x v="1"/>
    <m/>
    <m/>
    <m/>
    <m/>
    <n v="0"/>
    <s v="Ingen avgiftsbehandling"/>
    <s v="FOTBALL"/>
    <n v="-688"/>
    <s v="NOK"/>
    <n v="-688"/>
    <n v="3215301078"/>
    <s v="-299262.57"/>
  </r>
  <r>
    <n v="501099"/>
    <n v="2025"/>
    <s v="Direkte betaling med ekstern ID TR513261993 er gjennomført og bokført."/>
    <d v="2025-10-14T00:00:00"/>
    <m/>
    <x v="78"/>
    <x v="78"/>
    <m/>
    <m/>
    <n v="20067"/>
    <s v="Fredrik Kristian Lindegaard"/>
    <m/>
    <m/>
    <x v="1"/>
    <x v="1"/>
    <m/>
    <m/>
    <m/>
    <m/>
    <n v="0"/>
    <s v="Ingen avgiftsbehandling"/>
    <s v="Betaling: FOTBALL. Fakturanr. 03119201119."/>
    <n v="1040.6199999999999"/>
    <s v="NOK"/>
    <n v="1040.6199999999999"/>
    <n v="3119201119"/>
    <s v="-298221.95"/>
  </r>
  <r>
    <n v="501100"/>
    <n v="2025"/>
    <s v="Direkte betaling med ekstern ID TR513261994 er gjennomført og bokført."/>
    <d v="2025-10-14T00:00:00"/>
    <m/>
    <x v="78"/>
    <x v="78"/>
    <m/>
    <m/>
    <n v="20383"/>
    <s v="Tarik Rajkovic"/>
    <m/>
    <m/>
    <x v="1"/>
    <x v="1"/>
    <m/>
    <m/>
    <m/>
    <m/>
    <n v="0"/>
    <s v="Ingen avgiftsbehandling"/>
    <s v="Betaling: FOTBALL. Fakturanr. 03119401075."/>
    <n v="800"/>
    <s v="NOK"/>
    <n v="800"/>
    <n v="3119401075"/>
    <s v="-297421.95"/>
  </r>
  <r>
    <n v="501101"/>
    <n v="2025"/>
    <s v="Direkte betaling med ekstern ID TR513261995 er gjennomført og bokført."/>
    <d v="2025-10-14T00:00:00"/>
    <m/>
    <x v="78"/>
    <x v="78"/>
    <m/>
    <m/>
    <n v="20383"/>
    <s v="Tarik Rajkovic"/>
    <m/>
    <m/>
    <x v="1"/>
    <x v="1"/>
    <m/>
    <m/>
    <m/>
    <m/>
    <n v="0"/>
    <s v="Ingen avgiftsbehandling"/>
    <s v="Betaling: FOTBALL. Fakturanr. 03120701085."/>
    <n v="1024.23"/>
    <s v="NOK"/>
    <n v="1024.23"/>
    <n v="3120701085"/>
    <s v="-296397.72"/>
  </r>
  <r>
    <n v="501102"/>
    <n v="2025"/>
    <s v="Direkte betaling med ekstern ID TR513261996 er gjennomført og bokført."/>
    <d v="2025-10-14T00:00:00"/>
    <m/>
    <x v="78"/>
    <x v="78"/>
    <m/>
    <m/>
    <n v="20212"/>
    <s v="Vihvi Margrethe Boye"/>
    <m/>
    <m/>
    <x v="1"/>
    <x v="1"/>
    <m/>
    <m/>
    <m/>
    <m/>
    <n v="0"/>
    <s v="Ingen avgiftsbehandling"/>
    <s v="Betaling: FOTBALL cup g2016. Fakturanr. Utlegg cup betales av klubb."/>
    <n v="3100"/>
    <s v="NOK"/>
    <n v="3100"/>
    <s v="Utlegg cup betales av klubb"/>
    <s v="-293297.72"/>
  </r>
  <r>
    <n v="501103"/>
    <n v="2025"/>
    <s v="Direkte betaling med ekstern ID TR513261990 er gjennomført og bokført."/>
    <d v="2025-10-14T00:00:00"/>
    <m/>
    <x v="78"/>
    <x v="78"/>
    <m/>
    <m/>
    <n v="20493"/>
    <s v="Rezgar Babayi"/>
    <m/>
    <m/>
    <x v="1"/>
    <x v="1"/>
    <m/>
    <m/>
    <m/>
    <m/>
    <n v="0"/>
    <s v="Ingen avgiftsbehandling"/>
    <s v="Betaling: FOTBALL. Fakturanr. 03215301078."/>
    <n v="688"/>
    <s v="NOK"/>
    <n v="688"/>
    <n v="3215301078"/>
    <s v="-292609.72"/>
  </r>
  <r>
    <n v="501104"/>
    <n v="2025"/>
    <s v="Direkte betaling med ekstern ID TR513261991 er gjennomført og bokført."/>
    <d v="2025-10-14T00:00:00"/>
    <m/>
    <x v="78"/>
    <x v="78"/>
    <m/>
    <m/>
    <n v="20139"/>
    <s v="Fehd El Hour"/>
    <m/>
    <m/>
    <x v="1"/>
    <x v="1"/>
    <m/>
    <m/>
    <m/>
    <m/>
    <n v="0"/>
    <s v="Ingen avgiftsbehandling"/>
    <s v="Betaling: FOTBALL. Fakturanr. ID: 477050 / 468786."/>
    <n v="362.15"/>
    <s v="NOK"/>
    <n v="362.15"/>
    <s v="ID: 477050 / 468786"/>
    <s v="-292247.57"/>
  </r>
  <r>
    <n v="501105"/>
    <n v="2025"/>
    <s v="Direkte betaling med ekstern ID TR513261992 er gjennomført og bokført."/>
    <d v="2025-10-14T00:00:00"/>
    <m/>
    <x v="78"/>
    <x v="78"/>
    <m/>
    <m/>
    <n v="20553"/>
    <s v="Claire Hauan"/>
    <m/>
    <m/>
    <x v="1"/>
    <x v="1"/>
    <m/>
    <m/>
    <m/>
    <m/>
    <n v="0"/>
    <s v="Ingen avgiftsbehandling"/>
    <s v="Betaling: FOTBALL"/>
    <n v="564.16999999999996"/>
    <s v="NOK"/>
    <n v="564.16999999999996"/>
    <m/>
    <s v="-291683.40"/>
  </r>
  <r>
    <n v="1888"/>
    <n v="2025"/>
    <s v="J2016: Klubbdommerregning fra Oscar Glåmseter"/>
    <d v="2025-10-14T00:00:00"/>
    <d v="2025-10-14T00:00:00"/>
    <x v="78"/>
    <x v="78"/>
    <m/>
    <m/>
    <n v="20535"/>
    <s v="Oscar Glåmseter"/>
    <m/>
    <m/>
    <x v="1"/>
    <x v="1"/>
    <m/>
    <m/>
    <m/>
    <m/>
    <n v="0"/>
    <s v="Ingen avgiftsbehandling"/>
    <s v="J2016: Klubbdommerregning fra Oscar Glåmseter"/>
    <n v="-150"/>
    <s v="NOK"/>
    <n v="-150"/>
    <s v="R5GP07Y08TLXIK"/>
    <s v="-291833.40"/>
  </r>
  <r>
    <n v="1886"/>
    <n v="2025"/>
    <s v="FOTBALL: Klubbdommerregning fra Mats"/>
    <d v="2025-10-14T00:00:00"/>
    <d v="2025-10-15T00:00:00"/>
    <x v="78"/>
    <x v="78"/>
    <m/>
    <m/>
    <n v="20015"/>
    <s v="Mats Hynne Blakseth"/>
    <m/>
    <m/>
    <x v="1"/>
    <x v="1"/>
    <m/>
    <m/>
    <m/>
    <m/>
    <n v="0"/>
    <s v="Ingen avgiftsbehandling"/>
    <s v="FOTBALL: Klubbdommerregning fra Mats"/>
    <n v="-300"/>
    <s v="NOK"/>
    <n v="-300"/>
    <s v="PSV6PEGLXQR77Q"/>
    <s v="-292133.40"/>
  </r>
  <r>
    <n v="1914"/>
    <n v="2025"/>
    <n v="1930"/>
    <d v="2025-10-14T00:00:00"/>
    <m/>
    <x v="78"/>
    <x v="78"/>
    <m/>
    <m/>
    <n v="20426"/>
    <s v="Gerd Løwe Vedvik"/>
    <m/>
    <m/>
    <x v="0"/>
    <x v="0"/>
    <m/>
    <m/>
    <m/>
    <m/>
    <n v="0"/>
    <s v="Ingen avgiftsbehandling"/>
    <n v="1930"/>
    <n v="150"/>
    <s v="NOK"/>
    <n v="150"/>
    <m/>
    <s v="-291983.40"/>
  </r>
  <r>
    <n v="1887"/>
    <n v="2025"/>
    <s v="FOTBALL: Klubbdommerregning fra William Duesund"/>
    <d v="2025-10-15T00:00:00"/>
    <d v="2025-10-21T00:00:00"/>
    <x v="78"/>
    <x v="78"/>
    <m/>
    <m/>
    <n v="20451"/>
    <s v="William Duesund"/>
    <m/>
    <m/>
    <x v="1"/>
    <x v="1"/>
    <m/>
    <m/>
    <m/>
    <m/>
    <n v="0"/>
    <s v="Ingen avgiftsbehandling"/>
    <s v="FOTBALL: Klubbdommerregning fra William Duesund"/>
    <n v="-300"/>
    <s v="NOK"/>
    <n v="-300"/>
    <s v="NGP3K8SPOBR6X9"/>
    <s v="-292283.40"/>
  </r>
  <r>
    <n v="501106"/>
    <n v="2025"/>
    <s v="Direkte betaling med ekstern ID TR510729333 er gjennomført og bokført."/>
    <d v="2025-10-15T00:00:00"/>
    <m/>
    <x v="78"/>
    <x v="78"/>
    <m/>
    <m/>
    <n v="20076"/>
    <s v="JAVID ZAFARI"/>
    <m/>
    <m/>
    <x v="0"/>
    <x v="0"/>
    <m/>
    <m/>
    <m/>
    <m/>
    <n v="0"/>
    <s v="Ingen avgiftsbehandling"/>
    <s v="Betaling: Faktura nummer 1103 fra JAVID ZAFARI. Fakturanr. 1103."/>
    <n v="18307"/>
    <s v="NOK"/>
    <n v="18307"/>
    <n v="1103"/>
    <s v="-273976.40"/>
  </r>
  <r>
    <n v="501107"/>
    <n v="2025"/>
    <s v="Direkte betaling med ekstern ID TR513139873 er gjennomført og bokført."/>
    <d v="2025-10-15T00:00:00"/>
    <m/>
    <x v="78"/>
    <x v="78"/>
    <m/>
    <m/>
    <n v="20007"/>
    <s v="Uno-X Mobility Norge AS (Comme"/>
    <m/>
    <m/>
    <x v="5"/>
    <x v="5"/>
    <m/>
    <m/>
    <m/>
    <m/>
    <n v="0"/>
    <s v="Ingen avgiftsbehandling"/>
    <s v="Betaling: Faktura nummer 8109070 fra Uno-X Mobility Norge AS (Comme. Fakturanr. 8109070."/>
    <n v="1680.16"/>
    <s v="NOK"/>
    <n v="1680.16"/>
    <n v="8109070"/>
    <s v="-272296.24"/>
  </r>
  <r>
    <n v="501108"/>
    <n v="2025"/>
    <s v="Direkte betaling med ekstern ID TR512019462 er gjennomført og bokført."/>
    <d v="2025-10-15T00:00:00"/>
    <m/>
    <x v="78"/>
    <x v="78"/>
    <m/>
    <m/>
    <n v="20030"/>
    <s v="Julie Wee"/>
    <m/>
    <m/>
    <x v="1"/>
    <x v="1"/>
    <m/>
    <m/>
    <m/>
    <m/>
    <n v="0"/>
    <s v="Ingen avgiftsbehandling"/>
    <s v="Betaling: FOTBALL: Klubbdommerregning fra Julie. Fakturanr. 5M3SV9L5PNW3RP."/>
    <n v="300"/>
    <s v="NOK"/>
    <n v="300"/>
    <s v="5M3SV9L5PNW3RP"/>
    <s v="-271996.24"/>
  </r>
  <r>
    <n v="501109"/>
    <n v="2025"/>
    <s v="Direkte betaling med ekstern ID TR510783911 er gjennomført og bokført."/>
    <d v="2025-10-15T00:00:00"/>
    <m/>
    <x v="78"/>
    <x v="78"/>
    <m/>
    <m/>
    <n v="20004"/>
    <s v="Talkmore AS"/>
    <m/>
    <m/>
    <x v="4"/>
    <x v="4"/>
    <m/>
    <m/>
    <m/>
    <m/>
    <n v="0"/>
    <s v="Ingen avgiftsbehandling"/>
    <s v="Betaling: Fwd: Faktura fra Talkmore. Fakturanr. 57649875."/>
    <n v="573.75"/>
    <s v="NOK"/>
    <n v="573.75"/>
    <n v="57649875"/>
    <s v="-271422.49"/>
  </r>
  <r>
    <n v="501110"/>
    <n v="2025"/>
    <s v="Direkte betaling med ekstern ID TR510729331 er gjennomført og bokført."/>
    <d v="2025-10-15T00:00:00"/>
    <m/>
    <x v="78"/>
    <x v="78"/>
    <m/>
    <m/>
    <n v="20004"/>
    <s v="Talkmore AS"/>
    <m/>
    <m/>
    <x v="3"/>
    <x v="3"/>
    <m/>
    <m/>
    <m/>
    <m/>
    <n v="0"/>
    <s v="Ingen avgiftsbehandling"/>
    <s v="Betaling: Faktura nummer 57629811 fra Talkmore AS. Fakturanr. 57629811."/>
    <n v="330.11"/>
    <s v="NOK"/>
    <n v="330.11"/>
    <n v="57629811"/>
    <s v="-271092.38"/>
  </r>
  <r>
    <n v="1892"/>
    <n v="2025"/>
    <s v="Faktura nummer 008452 fra Norges Ishockeyforbund"/>
    <d v="2025-10-15T00:00:00"/>
    <d v="2025-10-29T00:00:00"/>
    <x v="78"/>
    <x v="78"/>
    <m/>
    <m/>
    <n v="20005"/>
    <s v="Norges Ishockeyforbund"/>
    <m/>
    <m/>
    <x v="5"/>
    <x v="5"/>
    <m/>
    <m/>
    <m/>
    <m/>
    <n v="0"/>
    <s v="Ingen avgiftsbehandling"/>
    <s v="Faktura nummer 008452 fra Norges Ishockeyforbund"/>
    <n v="-5564.13"/>
    <s v="NOK"/>
    <n v="-5564.13"/>
    <n v="8452"/>
    <s v="-276656.51"/>
  </r>
  <r>
    <n v="501111"/>
    <n v="2025"/>
    <s v="Direkte betaling med ekstern ID TR513488237 er gjennomført og bokført."/>
    <d v="2025-10-15T00:00:00"/>
    <m/>
    <x v="78"/>
    <x v="78"/>
    <m/>
    <m/>
    <n v="20015"/>
    <s v="Mats Hynne Blakseth"/>
    <m/>
    <m/>
    <x v="1"/>
    <x v="1"/>
    <m/>
    <m/>
    <m/>
    <m/>
    <n v="0"/>
    <s v="Ingen avgiftsbehandling"/>
    <s v="Betaling: FOTBALL: Klubbdommerregning fra Mats. Fakturanr. PSV6PEGLXQR77Q."/>
    <n v="300"/>
    <s v="NOK"/>
    <n v="300"/>
    <s v="PSV6PEGLXQR77Q"/>
    <s v="-276356.51"/>
  </r>
  <r>
    <n v="501112"/>
    <n v="2025"/>
    <s v="Direkte betaling med ekstern ID TR513488241 er gjennomført og bokført."/>
    <d v="2025-10-15T00:00:00"/>
    <m/>
    <x v="78"/>
    <x v="78"/>
    <m/>
    <m/>
    <n v="20524"/>
    <s v="BIRKELANDS"/>
    <m/>
    <m/>
    <x v="8"/>
    <x v="8"/>
    <m/>
    <m/>
    <m/>
    <m/>
    <n v="0"/>
    <s v="Ingen avgiftsbehandling"/>
    <s v="Betaling: Faktura nummer 10344 fra BIRKELANDS. Fakturanr. 10344."/>
    <n v="28800"/>
    <s v="NOK"/>
    <n v="28800"/>
    <n v="10344"/>
    <s v="-247556.51"/>
  </r>
  <r>
    <n v="1891"/>
    <n v="2025"/>
    <s v="VS: Dragons  hockey 2014"/>
    <d v="2025-10-15T00:00:00"/>
    <d v="2025-10-15T00:00:00"/>
    <x v="78"/>
    <x v="78"/>
    <m/>
    <m/>
    <n v="20159"/>
    <s v="Stine Laursen"/>
    <m/>
    <m/>
    <x v="5"/>
    <x v="5"/>
    <m/>
    <m/>
    <m/>
    <m/>
    <n v="0"/>
    <s v="Ingen avgiftsbehandling"/>
    <s v="VS: Dragons  hockey 2014"/>
    <n v="-3000"/>
    <s v="NOK"/>
    <n v="-3000"/>
    <s v="Utlegg cup hockey 2014"/>
    <s v="-250556.51"/>
  </r>
  <r>
    <n v="1894"/>
    <n v="2025"/>
    <s v="Faktura nummer 008475 fra Norges Ishockeyforbund"/>
    <d v="2025-10-15T00:00:00"/>
    <d v="2025-10-28T00:00:00"/>
    <x v="78"/>
    <x v="78"/>
    <m/>
    <m/>
    <n v="20005"/>
    <s v="Norges Ishockeyforbund"/>
    <m/>
    <m/>
    <x v="5"/>
    <x v="5"/>
    <m/>
    <m/>
    <m/>
    <m/>
    <n v="0"/>
    <s v="Ingen avgiftsbehandling"/>
    <s v="Faktura nummer 008475 fra Norges Ishockeyforbund"/>
    <n v="-15092"/>
    <s v="NOK"/>
    <n v="-15092"/>
    <n v="8475"/>
    <s v="-265648.51"/>
  </r>
  <r>
    <n v="1893"/>
    <n v="2025"/>
    <s v="Faktura nummer 10400 fra Fygi AS"/>
    <d v="2025-10-15T00:00:00"/>
    <d v="2025-10-29T00:00:00"/>
    <x v="78"/>
    <x v="78"/>
    <m/>
    <m/>
    <n v="20083"/>
    <s v="Fygi AS"/>
    <m/>
    <m/>
    <x v="5"/>
    <x v="5"/>
    <m/>
    <m/>
    <m/>
    <m/>
    <n v="0"/>
    <s v="Ingen avgiftsbehandling"/>
    <s v="Faktura nummer 10400 fra Fygi AS"/>
    <n v="-248.75"/>
    <s v="NOK"/>
    <n v="-248.75"/>
    <n v="10400"/>
    <s v="-265897.26"/>
  </r>
  <r>
    <n v="1895"/>
    <n v="2025"/>
    <s v="Fwd: Klubbdommerregning fra Julie"/>
    <d v="2025-10-15T00:00:00"/>
    <d v="2025-10-16T00:00:00"/>
    <x v="78"/>
    <x v="78"/>
    <m/>
    <m/>
    <n v="20030"/>
    <s v="Julie Wee"/>
    <m/>
    <m/>
    <x v="1"/>
    <x v="1"/>
    <m/>
    <m/>
    <m/>
    <m/>
    <n v="0"/>
    <s v="Ingen avgiftsbehandling"/>
    <s v="Fwd: Klubbdommerregning fra Julie"/>
    <n v="-300"/>
    <s v="NOK"/>
    <n v="-300"/>
    <s v="5RIZ6BZ03CLE80"/>
    <s v="-266197.26"/>
  </r>
  <r>
    <n v="1896"/>
    <n v="2025"/>
    <s v="VS: Utlegg j2018"/>
    <d v="2025-10-15T00:00:00"/>
    <d v="2025-10-16T00:00:00"/>
    <x v="78"/>
    <x v="78"/>
    <m/>
    <m/>
    <n v="20212"/>
    <s v="Vihvi Margrethe Boye"/>
    <m/>
    <m/>
    <x v="1"/>
    <x v="1"/>
    <m/>
    <m/>
    <m/>
    <m/>
    <n v="0"/>
    <s v="Ingen avgiftsbehandling"/>
    <s v="VS: Utlegg j2018"/>
    <n v="-600"/>
    <s v="NOK"/>
    <n v="-600"/>
    <s v="Cup klubb betaling"/>
    <s v="-266797.26"/>
  </r>
  <r>
    <n v="1911"/>
    <n v="2025"/>
    <n v="1997"/>
    <d v="2025-10-15T00:00:00"/>
    <m/>
    <x v="78"/>
    <x v="78"/>
    <m/>
    <m/>
    <n v="20535"/>
    <s v="Oscar Glåmseter"/>
    <m/>
    <m/>
    <x v="0"/>
    <x v="0"/>
    <m/>
    <m/>
    <m/>
    <m/>
    <n v="0"/>
    <s v="Ingen avgiftsbehandling"/>
    <n v="1997"/>
    <n v="150"/>
    <s v="NOK"/>
    <n v="150"/>
    <m/>
    <s v="-266647.26"/>
  </r>
  <r>
    <n v="1912"/>
    <n v="2025"/>
    <n v="1994"/>
    <d v="2025-10-15T00:00:00"/>
    <m/>
    <x v="78"/>
    <x v="78"/>
    <m/>
    <m/>
    <n v="20159"/>
    <s v="Stine Laursen"/>
    <m/>
    <m/>
    <x v="0"/>
    <x v="0"/>
    <m/>
    <m/>
    <m/>
    <m/>
    <n v="0"/>
    <s v="Ingen avgiftsbehandling"/>
    <n v="1994"/>
    <n v="3000"/>
    <s v="NOK"/>
    <n v="3000"/>
    <m/>
    <s v="-263647.26"/>
  </r>
  <r>
    <n v="1937"/>
    <n v="2025"/>
    <s v="Jutulkara: Faktura på ny benk"/>
    <d v="2025-10-15T00:00:00"/>
    <d v="2025-10-21T00:00:00"/>
    <x v="78"/>
    <x v="78"/>
    <m/>
    <m/>
    <n v="20043"/>
    <s v="Nordic Sportsmaster AS"/>
    <m/>
    <m/>
    <x v="7"/>
    <x v="7"/>
    <m/>
    <m/>
    <m/>
    <m/>
    <n v="0"/>
    <s v="Ingen avgiftsbehandling"/>
    <s v="Jutulkara: Faktura på ny benk"/>
    <n v="-4000"/>
    <s v="NOK"/>
    <n v="-4000"/>
    <n v="650095"/>
    <s v="-267647.26"/>
  </r>
  <r>
    <n v="2100"/>
    <n v="2025"/>
    <s v="HOCKEY: Ubetalte fakturaer"/>
    <d v="2025-10-15T00:00:00"/>
    <d v="2025-11-14T00:00:00"/>
    <x v="78"/>
    <x v="78"/>
    <m/>
    <m/>
    <n v="20183"/>
    <s v="Holmen Hockey"/>
    <m/>
    <m/>
    <x v="5"/>
    <x v="5"/>
    <m/>
    <m/>
    <m/>
    <m/>
    <n v="0"/>
    <s v="Ingen avgiftsbehandling"/>
    <s v="HOCKEY: Ubetalte fakturaer"/>
    <n v="-7500"/>
    <s v="NOK"/>
    <n v="-7500"/>
    <n v="1001730"/>
    <s v="-275147.26"/>
  </r>
  <r>
    <n v="501113"/>
    <n v="2025"/>
    <s v="Direkte betaling med ekstern ID TR512019463 er gjennomført og bokført."/>
    <d v="2025-10-16T00:00:00"/>
    <m/>
    <x v="78"/>
    <x v="78"/>
    <m/>
    <m/>
    <n v="20483"/>
    <s v="Nets Branch Norway NUF"/>
    <m/>
    <m/>
    <x v="0"/>
    <x v="0"/>
    <m/>
    <m/>
    <m/>
    <m/>
    <n v="0"/>
    <s v="Ingen avgiftsbehandling"/>
    <s v="Betaling: Fwd: Nets - FAKTURA 438814934. Fakturanr. 438814934."/>
    <n v="247.5"/>
    <s v="NOK"/>
    <n v="247.5"/>
    <n v="438814934"/>
    <s v="-274899.76"/>
  </r>
  <r>
    <n v="501114"/>
    <n v="2025"/>
    <s v="Direkte betaling med ekstern ID TR509611387 er gjennomført og bokført."/>
    <d v="2025-10-16T00:00:00"/>
    <m/>
    <x v="78"/>
    <x v="78"/>
    <m/>
    <m/>
    <n v="20033"/>
    <s v="Norgesgruppen ASA"/>
    <m/>
    <m/>
    <x v="8"/>
    <x v="8"/>
    <m/>
    <m/>
    <m/>
    <m/>
    <n v="0"/>
    <s v="Ingen avgiftsbehandling"/>
    <s v="Betaling: Fwd: Regning 61136014474924. Fakturanr. 61136014474924."/>
    <n v="2773.04"/>
    <s v="NOK"/>
    <n v="2773.04"/>
    <n v="61136014474924"/>
    <s v="-272126.72"/>
  </r>
  <r>
    <n v="501115"/>
    <n v="2025"/>
    <s v="Direkte betaling med ekstern ID TR509611386 er gjennomført og bokført."/>
    <d v="2025-10-16T00:00:00"/>
    <m/>
    <x v="78"/>
    <x v="78"/>
    <m/>
    <m/>
    <n v="20033"/>
    <s v="Norgesgruppen ASA"/>
    <m/>
    <m/>
    <x v="1"/>
    <x v="1"/>
    <m/>
    <m/>
    <m/>
    <m/>
    <n v="0"/>
    <s v="Ingen avgiftsbehandling"/>
    <s v="Betaling: Fwd: Regning 61136005008624. Fakturanr. 61136005008624."/>
    <n v="206.8"/>
    <s v="NOK"/>
    <n v="206.8"/>
    <n v="61136005008624"/>
    <s v="-271919.92"/>
  </r>
  <r>
    <n v="501116"/>
    <n v="2025"/>
    <s v="Direkte betaling med ekstern ID TR510729328 er gjennomført og bokført."/>
    <d v="2025-10-16T00:00:00"/>
    <m/>
    <x v="78"/>
    <x v="78"/>
    <m/>
    <m/>
    <n v="20033"/>
    <s v="Norgesgruppen ASA"/>
    <m/>
    <m/>
    <x v="5"/>
    <x v="5"/>
    <m/>
    <m/>
    <m/>
    <m/>
    <n v="0"/>
    <s v="Ingen avgiftsbehandling"/>
    <s v="Betaling: Fwd: Regning 61136010918924. Fakturanr. 61136010918924."/>
    <n v="4283.08"/>
    <s v="NOK"/>
    <n v="4283.08"/>
    <n v="61136010918924"/>
    <s v="-267636.84"/>
  </r>
  <r>
    <n v="1897"/>
    <n v="2025"/>
    <s v="VS: Dommerregning med ID 479403 / 471126 mottatt fra innsender"/>
    <d v="2025-10-16T00:00:00"/>
    <d v="2025-10-16T00:00:00"/>
    <x v="78"/>
    <x v="78"/>
    <m/>
    <m/>
    <n v="20554"/>
    <s v="Nima Mazogi"/>
    <m/>
    <m/>
    <x v="1"/>
    <x v="1"/>
    <m/>
    <m/>
    <m/>
    <m/>
    <n v="0"/>
    <s v="Ingen avgiftsbehandling"/>
    <s v="VS: Dommerregning med ID 479403 / 471126 mottatt fra innsender"/>
    <n v="-269"/>
    <s v="NOK"/>
    <n v="-269"/>
    <m/>
    <s v="-267905.84"/>
  </r>
  <r>
    <n v="1926"/>
    <n v="2025"/>
    <s v="Faktura nummer 020210 fra NFF Oslo"/>
    <d v="2025-10-16T00:00:00"/>
    <d v="2025-10-30T00:00:00"/>
    <x v="78"/>
    <x v="78"/>
    <m/>
    <m/>
    <n v="20060"/>
    <s v="NFF Oslo"/>
    <m/>
    <m/>
    <x v="1"/>
    <x v="1"/>
    <m/>
    <m/>
    <m/>
    <m/>
    <n v="0"/>
    <s v="Ingen avgiftsbehandling"/>
    <s v="Faktura nummer 020210 fra NFF Oslo"/>
    <n v="-1250"/>
    <s v="NOK"/>
    <n v="-1250"/>
    <n v="20210"/>
    <s v="-269155.84"/>
  </r>
  <r>
    <n v="1927"/>
    <n v="2025"/>
    <s v="FOTBALL: Klubbdommerregning fra Julie"/>
    <d v="2025-10-16T00:00:00"/>
    <d v="2025-10-20T00:00:00"/>
    <x v="78"/>
    <x v="78"/>
    <m/>
    <m/>
    <n v="20030"/>
    <s v="Julie Wee"/>
    <m/>
    <m/>
    <x v="1"/>
    <x v="1"/>
    <m/>
    <m/>
    <m/>
    <m/>
    <n v="0"/>
    <s v="Ingen avgiftsbehandling"/>
    <s v="FOTBALL: Klubbdommerregning fra Julie"/>
    <n v="-200"/>
    <s v="NOK"/>
    <n v="-200"/>
    <m/>
    <s v="-269355.84"/>
  </r>
  <r>
    <n v="1928"/>
    <n v="2025"/>
    <s v="G2017: Klubbdommerregning fra David"/>
    <d v="2025-10-16T00:00:00"/>
    <d v="2025-10-17T00:00:00"/>
    <x v="78"/>
    <x v="78"/>
    <m/>
    <m/>
    <n v="20446"/>
    <s v="David Jonassen"/>
    <m/>
    <m/>
    <x v="1"/>
    <x v="1"/>
    <m/>
    <m/>
    <m/>
    <m/>
    <n v="0"/>
    <s v="Ingen avgiftsbehandling"/>
    <s v="G2017: Klubbdommerregning fra David"/>
    <n v="-150"/>
    <s v="NOK"/>
    <n v="-150"/>
    <s v="JY1 RV5KUIEGV5Q"/>
    <s v="-269505.84"/>
  </r>
  <r>
    <n v="1929"/>
    <n v="2025"/>
    <s v="G2017: Klubbdommerregning fra Tobias Håland Stillerud"/>
    <d v="2025-10-16T00:00:00"/>
    <d v="2025-10-17T00:00:00"/>
    <x v="78"/>
    <x v="78"/>
    <m/>
    <m/>
    <n v="20464"/>
    <s v="Tobias Håland Stillerud"/>
    <m/>
    <m/>
    <x v="1"/>
    <x v="1"/>
    <m/>
    <m/>
    <m/>
    <m/>
    <n v="0"/>
    <s v="Ingen avgiftsbehandling"/>
    <s v="G2017: Klubbdommerregning fra Tobias Håland Stillerud"/>
    <n v="-150"/>
    <s v="NOK"/>
    <n v="-150"/>
    <s v="TKQLBMDO0FJ883"/>
    <s v="-269655.84"/>
  </r>
  <r>
    <n v="1930"/>
    <n v="2025"/>
    <s v="G2016: Klubbdommerregning fra Elias"/>
    <d v="2025-10-16T00:00:00"/>
    <d v="2025-10-17T00:00:00"/>
    <x v="78"/>
    <x v="78"/>
    <m/>
    <m/>
    <n v="20544"/>
    <s v="Elias Jama"/>
    <m/>
    <m/>
    <x v="1"/>
    <x v="1"/>
    <m/>
    <m/>
    <m/>
    <m/>
    <n v="0"/>
    <s v="Ingen avgiftsbehandling"/>
    <s v="G2016: Klubbdommerregning fra Elias"/>
    <n v="-150"/>
    <s v="NOK"/>
    <n v="-150"/>
    <s v="U6RYRRTEC5PMN7"/>
    <s v="-269805.84"/>
  </r>
  <r>
    <n v="1931"/>
    <n v="2025"/>
    <s v="FOTBALL: Klubbdommerregning fra William Duesund"/>
    <d v="2025-10-16T00:00:00"/>
    <d v="2025-10-20T00:00:00"/>
    <x v="78"/>
    <x v="78"/>
    <m/>
    <m/>
    <n v="20451"/>
    <s v="William Duesund"/>
    <m/>
    <m/>
    <x v="1"/>
    <x v="1"/>
    <m/>
    <m/>
    <m/>
    <m/>
    <n v="0"/>
    <s v="Ingen avgiftsbehandling"/>
    <s v="FOTBALL: Klubbdommerregning fra William Duesund"/>
    <n v="-300"/>
    <s v="NOK"/>
    <n v="-300"/>
    <s v="TL0FAG4AB3360K"/>
    <s v="-270105.84"/>
  </r>
  <r>
    <n v="501117"/>
    <n v="2025"/>
    <s v="Direkte betaling med ekstern ID TR514078406 er gjennomført og bokført."/>
    <d v="2025-10-17T00:00:00"/>
    <m/>
    <x v="78"/>
    <x v="78"/>
    <m/>
    <m/>
    <n v="20030"/>
    <s v="Julie Wee"/>
    <m/>
    <m/>
    <x v="1"/>
    <x v="1"/>
    <m/>
    <m/>
    <m/>
    <m/>
    <n v="0"/>
    <s v="Ingen avgiftsbehandling"/>
    <s v="Betaling: Fwd: Klubbdommerregning fra Julie. Fakturanr. 5RIZ6BZ03CLE80."/>
    <n v="300"/>
    <s v="NOK"/>
    <n v="300"/>
    <s v="5RIZ6BZ03CLE80"/>
    <s v="-269805.84"/>
  </r>
  <r>
    <n v="501118"/>
    <n v="2025"/>
    <s v="Direkte betaling med ekstern ID TR514078407 er gjennomført og bokført."/>
    <d v="2025-10-17T00:00:00"/>
    <m/>
    <x v="78"/>
    <x v="78"/>
    <m/>
    <m/>
    <n v="20212"/>
    <s v="Vihvi Margrethe Boye"/>
    <m/>
    <m/>
    <x v="1"/>
    <x v="1"/>
    <m/>
    <m/>
    <m/>
    <m/>
    <n v="0"/>
    <s v="Ingen avgiftsbehandling"/>
    <s v="Betaling: VS: Utlegg j2018. Fakturanr. Cup klubb betaling."/>
    <n v="600"/>
    <s v="NOK"/>
    <n v="600"/>
    <s v="Cup klubb betaling"/>
    <s v="-269205.84"/>
  </r>
  <r>
    <n v="1920"/>
    <n v="2025"/>
    <s v="Faktura nummer 18089 fra Rubic AS"/>
    <d v="2025-10-17T00:00:00"/>
    <d v="2025-10-31T00:00:00"/>
    <x v="78"/>
    <x v="78"/>
    <m/>
    <m/>
    <n v="20208"/>
    <s v="Rubic AS"/>
    <m/>
    <m/>
    <x v="4"/>
    <x v="4"/>
    <m/>
    <m/>
    <m/>
    <m/>
    <n v="0"/>
    <s v="Ingen avgiftsbehandling"/>
    <s v="Faktura nummer 18089 fra Rubic AS"/>
    <n v="-272.26"/>
    <s v="NOK"/>
    <n v="-272.26"/>
    <n v="18089"/>
    <s v="-269478.10"/>
  </r>
  <r>
    <n v="1925"/>
    <n v="2025"/>
    <s v="HS kurs, Elin K"/>
    <d v="2025-10-17T00:00:00"/>
    <d v="2025-10-20T00:00:00"/>
    <x v="78"/>
    <x v="78"/>
    <m/>
    <m/>
    <n v="20075"/>
    <s v="Elin Kristiansen"/>
    <m/>
    <m/>
    <x v="4"/>
    <x v="4"/>
    <m/>
    <m/>
    <m/>
    <m/>
    <n v="0"/>
    <s v="Ingen avgiftsbehandling"/>
    <s v="HS kurs, Elin K"/>
    <n v="-2255"/>
    <s v="NOK"/>
    <n v="-2255"/>
    <s v="454372975 BIR samling"/>
    <s v="-271733.10"/>
  </r>
  <r>
    <n v="1932"/>
    <n v="2025"/>
    <s v="Fwd: Dommerregninger"/>
    <d v="2025-10-17T00:00:00"/>
    <d v="2025-10-17T00:00:00"/>
    <x v="78"/>
    <x v="78"/>
    <m/>
    <m/>
    <n v="20555"/>
    <s v="Michael Hranos"/>
    <m/>
    <m/>
    <x v="5"/>
    <x v="5"/>
    <m/>
    <m/>
    <m/>
    <m/>
    <n v="0"/>
    <s v="Ingen avgiftsbehandling"/>
    <s v="Fwd: Dommerregninger"/>
    <n v="-792"/>
    <s v="NOK"/>
    <n v="-792"/>
    <s v="68f2ab156a3223196cc6641a"/>
    <s v="-272525.10"/>
  </r>
  <r>
    <n v="1938"/>
    <n v="2025"/>
    <s v="Betalinger fra diverse konti"/>
    <d v="2025-10-17T00:00:00"/>
    <m/>
    <x v="78"/>
    <x v="78"/>
    <m/>
    <m/>
    <n v="20544"/>
    <s v="Elias Jama"/>
    <m/>
    <m/>
    <x v="0"/>
    <x v="0"/>
    <m/>
    <m/>
    <m/>
    <m/>
    <n v="0"/>
    <s v="Ingen avgiftsbehandling"/>
    <s v="Betalinger fra diverse konti"/>
    <n v="150"/>
    <s v="NOK"/>
    <n v="150"/>
    <m/>
    <s v="-272375.10"/>
  </r>
  <r>
    <n v="1938"/>
    <n v="2025"/>
    <s v="Betalinger fra diverse konti"/>
    <d v="2025-10-17T00:00:00"/>
    <m/>
    <x v="78"/>
    <x v="78"/>
    <m/>
    <m/>
    <n v="20446"/>
    <s v="David Jonassen"/>
    <m/>
    <m/>
    <x v="0"/>
    <x v="0"/>
    <m/>
    <m/>
    <m/>
    <m/>
    <n v="0"/>
    <s v="Ingen avgiftsbehandling"/>
    <s v="Betalinger fra diverse konti"/>
    <n v="150"/>
    <s v="NOK"/>
    <n v="150"/>
    <m/>
    <s v="-272225.10"/>
  </r>
  <r>
    <n v="1938"/>
    <n v="2025"/>
    <s v="Betalinger fra diverse konti"/>
    <d v="2025-10-17T00:00:00"/>
    <m/>
    <x v="78"/>
    <x v="78"/>
    <m/>
    <m/>
    <n v="20464"/>
    <s v="Tobias Håland Stillerud"/>
    <m/>
    <m/>
    <x v="0"/>
    <x v="0"/>
    <m/>
    <m/>
    <m/>
    <m/>
    <n v="0"/>
    <s v="Ingen avgiftsbehandling"/>
    <s v="Betalinger fra diverse konti"/>
    <n v="150"/>
    <s v="NOK"/>
    <n v="150"/>
    <m/>
    <s v="-272075.10"/>
  </r>
  <r>
    <n v="1938"/>
    <n v="2025"/>
    <s v="Betalinger fra diverse konti"/>
    <d v="2025-10-17T00:00:00"/>
    <m/>
    <x v="78"/>
    <x v="78"/>
    <m/>
    <m/>
    <n v="20483"/>
    <s v="Nets Branch Norway NUF"/>
    <m/>
    <m/>
    <x v="0"/>
    <x v="0"/>
    <m/>
    <m/>
    <m/>
    <m/>
    <n v="0"/>
    <s v="Ingen avgiftsbehandling"/>
    <s v="Betalinger fra diverse konti"/>
    <n v="217.5"/>
    <s v="NOK"/>
    <n v="217.5"/>
    <m/>
    <s v="-271857.60"/>
  </r>
  <r>
    <n v="1934"/>
    <n v="2025"/>
    <s v="Fwd: Dommerregninger"/>
    <d v="2025-10-18T00:00:00"/>
    <d v="2025-10-20T00:00:00"/>
    <x v="78"/>
    <x v="78"/>
    <m/>
    <m/>
    <n v="20242"/>
    <s v="Ola Smith Monge"/>
    <m/>
    <m/>
    <x v="5"/>
    <x v="5"/>
    <m/>
    <m/>
    <m/>
    <m/>
    <n v="0"/>
    <s v="Ingen avgiftsbehandling"/>
    <s v="Fwd: Dommerregninger"/>
    <n v="-436"/>
    <s v="NOK"/>
    <n v="-436"/>
    <s v="68f2c5596a3223196cc66426"/>
    <s v="-272293.60"/>
  </r>
  <r>
    <n v="1933"/>
    <n v="2025"/>
    <s v="Fwd: Dommerregninger"/>
    <d v="2025-10-19T00:00:00"/>
    <d v="2025-10-20T00:00:00"/>
    <x v="78"/>
    <x v="78"/>
    <m/>
    <m/>
    <n v="20144"/>
    <s v="Gustav Rydmell"/>
    <m/>
    <m/>
    <x v="5"/>
    <x v="5"/>
    <m/>
    <m/>
    <m/>
    <m/>
    <n v="0"/>
    <s v="Ingen avgiftsbehandling"/>
    <s v="Fwd: Dommerregninger"/>
    <n v="-479.4"/>
    <s v="NOK"/>
    <n v="-479.4"/>
    <s v="68f541a96a3223196cc669cd"/>
    <s v="-272773.00"/>
  </r>
  <r>
    <n v="1925"/>
    <n v="2025"/>
    <s v="HS kurs, Elin K"/>
    <d v="2025-10-20T00:00:00"/>
    <m/>
    <x v="78"/>
    <x v="78"/>
    <m/>
    <m/>
    <n v="20075"/>
    <s v="Elin Kristiansen"/>
    <m/>
    <m/>
    <x v="4"/>
    <x v="4"/>
    <m/>
    <m/>
    <m/>
    <m/>
    <n v="0"/>
    <s v="Ingen avgiftsbehandling"/>
    <s v="Betaling: HS kurs, Elin K. Fakturanr. 454372975 BIR samling."/>
    <n v="2255"/>
    <s v="NOK"/>
    <n v="2255"/>
    <s v="454372975 BIR samling"/>
    <s v="-270518.00"/>
  </r>
  <r>
    <n v="501119"/>
    <n v="2025"/>
    <s v="Direkte betaling med ekstern ID TR510729324 er gjennomført og bokført."/>
    <d v="2025-10-20T00:00:00"/>
    <m/>
    <x v="78"/>
    <x v="78"/>
    <m/>
    <m/>
    <n v="20012"/>
    <s v="DNB Livsforsikring AS"/>
    <m/>
    <m/>
    <x v="4"/>
    <x v="4"/>
    <m/>
    <m/>
    <m/>
    <m/>
    <n v="0"/>
    <s v="Ingen avgiftsbehandling"/>
    <s v="Betaling: Faktura nummer F0004386389 fra DNB Livsforsikring AS. Fakturanr. F0004386389."/>
    <n v="4923.28"/>
    <s v="NOK"/>
    <n v="4923.28"/>
    <s v="F0004386389"/>
    <s v="-265594.72"/>
  </r>
  <r>
    <n v="1921"/>
    <n v="2025"/>
    <s v="Faktura nummer 9731577 fra Eureca Engros AS"/>
    <d v="2025-10-20T00:00:00"/>
    <d v="2025-10-30T00:00:00"/>
    <x v="78"/>
    <x v="78"/>
    <m/>
    <m/>
    <n v="20125"/>
    <s v="Eureca Engros AS"/>
    <m/>
    <m/>
    <x v="5"/>
    <x v="5"/>
    <m/>
    <m/>
    <m/>
    <m/>
    <n v="0"/>
    <s v="Ingen avgiftsbehandling"/>
    <s v="Faktura nummer 9731577 fra Eureca Engros AS"/>
    <n v="-6271.13"/>
    <s v="NOK"/>
    <n v="-6271.13"/>
    <n v="9731577"/>
    <s v="-271865.85"/>
  </r>
  <r>
    <n v="1922"/>
    <n v="2025"/>
    <s v="Faktura nummer 020239 fra NFF Oslo OMBERAMMING"/>
    <d v="2025-10-20T00:00:00"/>
    <d v="2025-11-03T00:00:00"/>
    <x v="78"/>
    <x v="78"/>
    <m/>
    <m/>
    <n v="20060"/>
    <s v="NFF Oslo"/>
    <m/>
    <m/>
    <x v="1"/>
    <x v="1"/>
    <m/>
    <m/>
    <m/>
    <m/>
    <n v="0"/>
    <s v="Ingen avgiftsbehandling"/>
    <s v="Faktura nummer 020239 fra NFF Oslo OMBERAMMING"/>
    <n v="-500"/>
    <s v="NOK"/>
    <n v="-500"/>
    <n v="20239"/>
    <s v="-272365.85"/>
  </r>
  <r>
    <n v="1924"/>
    <n v="2025"/>
    <s v="Fwd: Utlegg g2016"/>
    <d v="2025-10-20T00:00:00"/>
    <d v="2025-10-20T00:00:00"/>
    <x v="78"/>
    <x v="78"/>
    <m/>
    <m/>
    <n v="20212"/>
    <s v="Vihvi Margrethe Boye"/>
    <m/>
    <m/>
    <x v="1"/>
    <x v="1"/>
    <m/>
    <m/>
    <m/>
    <m/>
    <n v="0"/>
    <s v="Ingen avgiftsbehandling"/>
    <s v="Fwd: Utlegg g2016"/>
    <n v="-3000"/>
    <s v="NOK"/>
    <n v="-3000"/>
    <m/>
    <s v="-275365.85"/>
  </r>
  <r>
    <n v="1919"/>
    <n v="2025"/>
    <s v="FOTBALL"/>
    <d v="2025-10-20T00:00:00"/>
    <d v="2025-10-20T00:00:00"/>
    <x v="78"/>
    <x v="78"/>
    <m/>
    <m/>
    <n v="20067"/>
    <s v="Fredrik Kristian Lindegaard"/>
    <m/>
    <m/>
    <x v="1"/>
    <x v="1"/>
    <m/>
    <m/>
    <m/>
    <m/>
    <n v="0"/>
    <s v="Ingen avgiftsbehandling"/>
    <s v="FOTBALL"/>
    <n v="-1040.6199999999999"/>
    <s v="NOK"/>
    <n v="-1040.6199999999999"/>
    <m/>
    <s v="-276406.47"/>
  </r>
  <r>
    <n v="1935"/>
    <n v="2025"/>
    <s v="Fwd: Klubbdommerregning fra Julie"/>
    <d v="2025-10-20T00:00:00"/>
    <d v="2025-10-21T00:00:00"/>
    <x v="78"/>
    <x v="78"/>
    <m/>
    <m/>
    <n v="20030"/>
    <s v="Julie Wee"/>
    <m/>
    <m/>
    <x v="1"/>
    <x v="1"/>
    <m/>
    <m/>
    <m/>
    <m/>
    <n v="0"/>
    <s v="Ingen avgiftsbehandling"/>
    <s v="Fwd: Klubbdommerregning fra Julie"/>
    <n v="-200"/>
    <s v="NOK"/>
    <n v="-200"/>
    <s v="SDBD5LHI5MZFY5"/>
    <s v="-276606.47"/>
  </r>
  <r>
    <n v="1977"/>
    <n v="2025"/>
    <n v="1876"/>
    <d v="2025-10-20T00:00:00"/>
    <m/>
    <x v="78"/>
    <x v="78"/>
    <m/>
    <m/>
    <n v="20212"/>
    <s v="Vihvi Margrethe Boye"/>
    <m/>
    <m/>
    <x v="0"/>
    <x v="0"/>
    <m/>
    <m/>
    <m/>
    <m/>
    <n v="0"/>
    <s v="Ingen avgiftsbehandling"/>
    <n v="1876"/>
    <n v="3000"/>
    <s v="NOK"/>
    <n v="3000"/>
    <m/>
    <s v="-273606.47"/>
  </r>
  <r>
    <n v="501120"/>
    <n v="2025"/>
    <s v="Direkte betaling med ekstern ID TR514935599 er gjennomført og bokført."/>
    <d v="2025-10-21T00:00:00"/>
    <m/>
    <x v="78"/>
    <x v="78"/>
    <m/>
    <m/>
    <n v="20554"/>
    <s v="Nima Mazogi"/>
    <m/>
    <m/>
    <x v="1"/>
    <x v="1"/>
    <m/>
    <m/>
    <m/>
    <m/>
    <n v="0"/>
    <s v="Ingen avgiftsbehandling"/>
    <s v="Betaling: VS: Dommerregning med ID 479403 / 471126 mottatt fra innsender"/>
    <n v="269"/>
    <s v="NOK"/>
    <n v="269"/>
    <m/>
    <s v="-273337.47"/>
  </r>
  <r>
    <n v="501121"/>
    <n v="2025"/>
    <s v="Direkte betaling med ekstern ID TR514935600 er gjennomført og bokført."/>
    <d v="2025-10-21T00:00:00"/>
    <m/>
    <x v="78"/>
    <x v="78"/>
    <m/>
    <m/>
    <n v="20067"/>
    <s v="Fredrik Kristian Lindegaard"/>
    <m/>
    <m/>
    <x v="1"/>
    <x v="1"/>
    <m/>
    <m/>
    <m/>
    <m/>
    <n v="0"/>
    <s v="Ingen avgiftsbehandling"/>
    <s v="Betaling: FOTBALL"/>
    <n v="1040.6199999999999"/>
    <s v="NOK"/>
    <n v="1040.6199999999999"/>
    <m/>
    <s v="-272296.85"/>
  </r>
  <r>
    <n v="501122"/>
    <n v="2025"/>
    <s v="Direkte betaling med ekstern ID TR514970361 er gjennomført og bokført."/>
    <d v="2025-10-21T00:00:00"/>
    <m/>
    <x v="78"/>
    <x v="78"/>
    <m/>
    <m/>
    <n v="20030"/>
    <s v="Julie Wee"/>
    <m/>
    <m/>
    <x v="1"/>
    <x v="1"/>
    <m/>
    <m/>
    <m/>
    <m/>
    <n v="0"/>
    <s v="Ingen avgiftsbehandling"/>
    <s v="Betaling: FOTBALL: Klubbdommerregning fra Julie"/>
    <n v="200"/>
    <s v="NOK"/>
    <n v="200"/>
    <m/>
    <s v="-272096.85"/>
  </r>
  <r>
    <n v="501123"/>
    <n v="2025"/>
    <s v="Direkte betaling med ekstern ID TR512019457 er gjennomført og bokført."/>
    <d v="2025-10-21T00:00:00"/>
    <m/>
    <x v="78"/>
    <x v="78"/>
    <m/>
    <m/>
    <n v="20029"/>
    <s v="Viken Fiber AS"/>
    <m/>
    <m/>
    <x v="4"/>
    <x v="4"/>
    <m/>
    <m/>
    <m/>
    <m/>
    <n v="0"/>
    <s v="Ingen avgiftsbehandling"/>
    <s v="Betaling: HS, telefon. Fakturanr. 25393280."/>
    <n v="1119"/>
    <s v="NOK"/>
    <n v="1119"/>
    <n v="25393280"/>
    <s v="-270977.85"/>
  </r>
  <r>
    <n v="501124"/>
    <n v="2025"/>
    <s v="Direkte betaling med ekstern ID TR514970362 er gjennomført og bokført."/>
    <d v="2025-10-21T00:00:00"/>
    <m/>
    <x v="78"/>
    <x v="78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TL0FAG4AB3360K."/>
    <n v="300"/>
    <s v="NOK"/>
    <n v="300"/>
    <s v="TL0FAG4AB3360K"/>
    <s v="-270677.85"/>
  </r>
  <r>
    <n v="501125"/>
    <n v="2025"/>
    <s v="Direkte betaling med ekstern ID TR513488238 er gjennomført og bokført."/>
    <d v="2025-10-21T00:00:00"/>
    <m/>
    <x v="78"/>
    <x v="78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NGP3K8SPOBR6X9."/>
    <n v="300"/>
    <s v="NOK"/>
    <n v="300"/>
    <s v="NGP3K8SPOBR6X9"/>
    <s v="-270377.85"/>
  </r>
  <r>
    <n v="1936"/>
    <n v="2025"/>
    <s v="FOTBALL"/>
    <d v="2025-10-21T00:00:00"/>
    <d v="2025-10-21T00:00:00"/>
    <x v="78"/>
    <x v="78"/>
    <m/>
    <m/>
    <n v="20556"/>
    <s v="Hasan Ree"/>
    <m/>
    <m/>
    <x v="1"/>
    <x v="1"/>
    <m/>
    <m/>
    <m/>
    <m/>
    <n v="0"/>
    <s v="Ingen avgiftsbehandling"/>
    <s v="FOTBALL"/>
    <n v="-731.15"/>
    <s v="NOK"/>
    <n v="-731.15"/>
    <n v="3215301089"/>
    <s v="-271109.00"/>
  </r>
  <r>
    <n v="501126"/>
    <n v="2025"/>
    <s v="Direkte betaling med ekstern ID TR515029610 er gjennomført og bokført."/>
    <d v="2025-10-21T00:00:00"/>
    <m/>
    <x v="78"/>
    <x v="78"/>
    <m/>
    <m/>
    <n v="20030"/>
    <s v="Julie Wee"/>
    <m/>
    <m/>
    <x v="1"/>
    <x v="1"/>
    <m/>
    <m/>
    <m/>
    <m/>
    <n v="0"/>
    <s v="Ingen avgiftsbehandling"/>
    <s v="Betaling: Fwd: Klubbdommerregning fra Julie. Fakturanr. SDBD5LHI5MZFY5."/>
    <n v="200"/>
    <s v="NOK"/>
    <n v="200"/>
    <s v="SDBD5LHI5MZFY5"/>
    <s v="-270909.00"/>
  </r>
  <r>
    <n v="501127"/>
    <n v="2025"/>
    <s v="Direkte betaling med ekstern ID TR515029611 er gjennomført og bokført."/>
    <d v="2025-10-21T00:00:00"/>
    <m/>
    <x v="78"/>
    <x v="78"/>
    <m/>
    <m/>
    <n v="20556"/>
    <s v="Hasan Ree"/>
    <m/>
    <m/>
    <x v="1"/>
    <x v="1"/>
    <m/>
    <m/>
    <m/>
    <m/>
    <n v="0"/>
    <s v="Ingen avgiftsbehandling"/>
    <s v="Betaling: FOTBALL. Fakturanr. 03215301089."/>
    <n v="731.15"/>
    <s v="NOK"/>
    <n v="731.15"/>
    <n v="3215301089"/>
    <s v="-270177.85"/>
  </r>
  <r>
    <n v="1947"/>
    <n v="2025"/>
    <s v="Fwd: Inkassovarsel"/>
    <d v="2025-10-21T00:00:00"/>
    <d v="2025-11-04T00:00:00"/>
    <x v="78"/>
    <x v="78"/>
    <m/>
    <m/>
    <n v="20125"/>
    <s v="Eureca Engros AS"/>
    <m/>
    <m/>
    <x v="5"/>
    <x v="5"/>
    <m/>
    <m/>
    <m/>
    <m/>
    <n v="0"/>
    <s v="Ingen avgiftsbehandling"/>
    <s v="Fwd: Inkassovarsel"/>
    <n v="-1917.67"/>
    <s v="NOK"/>
    <n v="-1917.67"/>
    <m/>
    <s v="-272095.52"/>
  </r>
  <r>
    <n v="1957"/>
    <n v="2025"/>
    <s v="J2017: Klubbdommerregning fra David"/>
    <d v="2025-10-21T00:00:00"/>
    <d v="2025-10-22T00:00:00"/>
    <x v="78"/>
    <x v="78"/>
    <m/>
    <m/>
    <n v="20446"/>
    <s v="David Jonassen"/>
    <m/>
    <m/>
    <x v="1"/>
    <x v="1"/>
    <m/>
    <m/>
    <m/>
    <m/>
    <n v="0"/>
    <s v="Ingen avgiftsbehandling"/>
    <s v="J2017: Klubbdommerregning fra David"/>
    <n v="-150"/>
    <s v="NOK"/>
    <n v="-150"/>
    <m/>
    <s v="-272245.52"/>
  </r>
  <r>
    <n v="1956"/>
    <n v="2025"/>
    <s v="G2015: Klubbdommerregning fra William Duesund"/>
    <d v="2025-10-21T00:00:00"/>
    <d v="2025-10-22T00:00:00"/>
    <x v="78"/>
    <x v="78"/>
    <m/>
    <m/>
    <n v="20451"/>
    <s v="William Duesund"/>
    <m/>
    <m/>
    <x v="1"/>
    <x v="1"/>
    <m/>
    <m/>
    <m/>
    <m/>
    <n v="0"/>
    <s v="Ingen avgiftsbehandling"/>
    <s v="G2015: Klubbdommerregning fra William Duesund"/>
    <n v="-200"/>
    <s v="NOK"/>
    <n v="-200"/>
    <s v="AIJMWX3EAXE4C8"/>
    <s v="-272445.52"/>
  </r>
  <r>
    <n v="1962"/>
    <n v="2025"/>
    <s v="Fwd: Klubbdommerregning fra Julie"/>
    <d v="2025-10-21T00:00:00"/>
    <d v="2025-10-28T00:00:00"/>
    <x v="78"/>
    <x v="78"/>
    <m/>
    <m/>
    <n v="20030"/>
    <s v="Julie Wee"/>
    <m/>
    <m/>
    <x v="1"/>
    <x v="1"/>
    <m/>
    <m/>
    <m/>
    <m/>
    <n v="0"/>
    <s v="Ingen avgiftsbehandling"/>
    <s v="Fwd: Klubbdommerregning fra Julie"/>
    <n v="-200"/>
    <s v="NOK"/>
    <n v="-200"/>
    <s v="MXXI82C06D1UAJ"/>
    <s v="-272645.52"/>
  </r>
  <r>
    <n v="1976"/>
    <n v="2025"/>
    <n v="1866"/>
    <d v="2025-10-21T00:00:00"/>
    <m/>
    <x v="78"/>
    <x v="78"/>
    <m/>
    <m/>
    <n v="20060"/>
    <s v="NFF Oslo"/>
    <m/>
    <m/>
    <x v="0"/>
    <x v="0"/>
    <m/>
    <m/>
    <m/>
    <m/>
    <n v="0"/>
    <s v="Ingen avgiftsbehandling"/>
    <n v="1866"/>
    <n v="500"/>
    <s v="NOK"/>
    <n v="500"/>
    <m/>
    <s v="-272145.52"/>
  </r>
  <r>
    <n v="1980"/>
    <n v="2025"/>
    <n v="1934"/>
    <d v="2025-10-21T00:00:00"/>
    <m/>
    <x v="78"/>
    <x v="78"/>
    <m/>
    <m/>
    <n v="20043"/>
    <s v="Nordic Sportsmaster AS"/>
    <m/>
    <m/>
    <x v="0"/>
    <x v="0"/>
    <m/>
    <m/>
    <m/>
    <m/>
    <n v="0"/>
    <s v="Ingen avgiftsbehandling"/>
    <n v="1934"/>
    <n v="4000"/>
    <s v="NOK"/>
    <n v="4000"/>
    <m/>
    <s v="-268145.52"/>
  </r>
  <r>
    <n v="501128"/>
    <n v="2025"/>
    <s v="Direkte betaling med ekstern ID TR512019464 er gjennomført og bokført."/>
    <d v="2025-10-22T00:00:00"/>
    <m/>
    <x v="78"/>
    <x v="78"/>
    <m/>
    <m/>
    <n v="20546"/>
    <s v="BANEFILTER AS"/>
    <m/>
    <m/>
    <x v="1"/>
    <x v="1"/>
    <m/>
    <m/>
    <m/>
    <m/>
    <n v="0"/>
    <s v="Ingen avgiftsbehandling"/>
    <s v="Betaling: Faktura nummer 10369 fra BANEFILTER AS. Fakturanr. 10369."/>
    <n v="19100"/>
    <s v="NOK"/>
    <n v="19100"/>
    <n v="10369"/>
    <s v="-249045.52"/>
  </r>
  <r>
    <n v="1955"/>
    <n v="2025"/>
    <s v="Fwd: Utlegg G2018"/>
    <d v="2025-10-22T00:00:00"/>
    <d v="2025-10-22T00:00:00"/>
    <x v="78"/>
    <x v="78"/>
    <m/>
    <m/>
    <n v="20041"/>
    <s v="Thea Hasle"/>
    <m/>
    <m/>
    <x v="1"/>
    <x v="1"/>
    <m/>
    <m/>
    <m/>
    <m/>
    <n v="0"/>
    <s v="Ingen avgiftsbehandling"/>
    <s v="Fwd: Utlegg G2018"/>
    <n v="-3200"/>
    <s v="NOK"/>
    <n v="-3200"/>
    <m/>
    <s v="-252245.52"/>
  </r>
  <r>
    <n v="1958"/>
    <n v="2025"/>
    <s v="Faktura nummer 1383 fra Trondheim Hockeyshop AS"/>
    <d v="2025-10-22T00:00:00"/>
    <d v="2025-11-05T00:00:00"/>
    <x v="78"/>
    <x v="78"/>
    <m/>
    <m/>
    <n v="20557"/>
    <s v="Trondheim Hockeyshop AS"/>
    <m/>
    <m/>
    <x v="5"/>
    <x v="5"/>
    <m/>
    <m/>
    <m/>
    <m/>
    <n v="0"/>
    <s v="Ingen avgiftsbehandling"/>
    <s v="Faktura nummer 1383 fra Trondheim Hockeyshop AS"/>
    <n v="-23358.75"/>
    <s v="NOK"/>
    <n v="-23358.75"/>
    <n v="1383"/>
    <s v="-275604.27"/>
  </r>
  <r>
    <n v="1953"/>
    <n v="2025"/>
    <s v="FOTBALL: Faktura 88 fra SAGFOSSEN ENTREPRENØR"/>
    <d v="2025-10-22T00:00:00"/>
    <d v="2025-11-01T00:00:00"/>
    <x v="78"/>
    <x v="78"/>
    <m/>
    <m/>
    <n v="20498"/>
    <s v="Sagfossen Entreprenør"/>
    <m/>
    <m/>
    <x v="1"/>
    <x v="1"/>
    <m/>
    <m/>
    <m/>
    <m/>
    <n v="0"/>
    <s v="Ingen avgiftsbehandling"/>
    <s v="FOTBALL: Faktura 88 fra SAGFOSSEN ENTREPRENØR"/>
    <n v="-3750"/>
    <s v="NOK"/>
    <n v="-3750"/>
    <n v="88"/>
    <s v="-279354.27"/>
  </r>
  <r>
    <n v="1952"/>
    <n v="2025"/>
    <s v="G2015Klubbdommerregning fra Jonathan"/>
    <d v="2025-10-22T00:00:00"/>
    <d v="2025-10-23T00:00:00"/>
    <x v="78"/>
    <x v="78"/>
    <m/>
    <m/>
    <n v="20239"/>
    <s v="Jonathan Duesund"/>
    <m/>
    <m/>
    <x v="1"/>
    <x v="1"/>
    <m/>
    <m/>
    <m/>
    <m/>
    <n v="0"/>
    <s v="Ingen avgiftsbehandling"/>
    <s v="G2015Klubbdommerregning fra Jonathan"/>
    <n v="-200"/>
    <s v="NOK"/>
    <n v="-200"/>
    <s v="V8ZUA3V5EQW7KV"/>
    <s v="-279554.27"/>
  </r>
  <r>
    <n v="1959"/>
    <n v="2025"/>
    <s v="VS: Faktura busstransport"/>
    <d v="2025-10-22T00:00:00"/>
    <d v="2025-10-22T00:00:00"/>
    <x v="78"/>
    <x v="78"/>
    <m/>
    <m/>
    <n v="20558"/>
    <s v="Ringerud Transport AS"/>
    <m/>
    <m/>
    <x v="7"/>
    <x v="7"/>
    <m/>
    <m/>
    <m/>
    <m/>
    <n v="0"/>
    <s v="Ingen avgiftsbehandling"/>
    <s v="VS: Faktura busstransport"/>
    <n v="-3136"/>
    <s v="NOK"/>
    <n v="-3136"/>
    <m/>
    <s v="-282690.27"/>
  </r>
  <r>
    <n v="1975"/>
    <n v="2025"/>
    <n v="1862"/>
    <d v="2025-10-22T00:00:00"/>
    <m/>
    <x v="78"/>
    <x v="78"/>
    <m/>
    <m/>
    <n v="20446"/>
    <s v="David Jonassen"/>
    <m/>
    <m/>
    <x v="0"/>
    <x v="0"/>
    <m/>
    <m/>
    <m/>
    <m/>
    <n v="0"/>
    <s v="Ingen avgiftsbehandling"/>
    <n v="1862"/>
    <n v="150"/>
    <s v="NOK"/>
    <n v="150"/>
    <m/>
    <s v="-282540.27"/>
  </r>
  <r>
    <n v="1980"/>
    <n v="2025"/>
    <n v="1934"/>
    <d v="2025-10-22T00:00:00"/>
    <m/>
    <x v="78"/>
    <x v="78"/>
    <m/>
    <m/>
    <n v="20558"/>
    <s v="Ringerud Transport AS"/>
    <m/>
    <m/>
    <x v="0"/>
    <x v="0"/>
    <m/>
    <m/>
    <m/>
    <m/>
    <n v="0"/>
    <s v="Ingen avgiftsbehandling"/>
    <n v="1934"/>
    <n v="3136"/>
    <s v="NOK"/>
    <n v="3136"/>
    <m/>
    <s v="-279404.27"/>
  </r>
  <r>
    <n v="2014"/>
    <n v="2025"/>
    <n v="1885"/>
    <d v="2025-10-22T00:00:00"/>
    <m/>
    <x v="78"/>
    <x v="78"/>
    <m/>
    <m/>
    <n v="20041"/>
    <s v="Thea Hasle"/>
    <m/>
    <m/>
    <x v="0"/>
    <x v="0"/>
    <m/>
    <m/>
    <m/>
    <m/>
    <n v="0"/>
    <s v="Ingen avgiftsbehandling"/>
    <n v="1885"/>
    <n v="3200"/>
    <s v="NOK"/>
    <n v="3200"/>
    <m/>
    <s v="-276204.27"/>
  </r>
  <r>
    <n v="2016"/>
    <n v="2025"/>
    <n v="1934"/>
    <d v="2025-10-22T00:00:00"/>
    <m/>
    <x v="78"/>
    <x v="78"/>
    <m/>
    <m/>
    <n v="20559"/>
    <s v="Edgar Martin Solvoll"/>
    <m/>
    <m/>
    <x v="0"/>
    <x v="0"/>
    <m/>
    <m/>
    <m/>
    <m/>
    <n v="0"/>
    <s v="Ingen avgiftsbehandling"/>
    <n v="1934"/>
    <n v="10680.68"/>
    <s v="NOK"/>
    <n v="10680.68"/>
    <m/>
    <s v="-265523.59"/>
  </r>
  <r>
    <n v="2016"/>
    <n v="2025"/>
    <n v="1934"/>
    <d v="2025-10-22T00:00:00"/>
    <m/>
    <x v="78"/>
    <x v="78"/>
    <m/>
    <m/>
    <n v="20471"/>
    <s v="Baard Henrik Karlstad"/>
    <m/>
    <m/>
    <x v="0"/>
    <x v="0"/>
    <m/>
    <m/>
    <m/>
    <m/>
    <n v="0"/>
    <s v="Ingen avgiftsbehandling"/>
    <n v="1934"/>
    <n v="785"/>
    <s v="NOK"/>
    <n v="785"/>
    <m/>
    <s v="-264738.59"/>
  </r>
  <r>
    <n v="501129"/>
    <n v="2025"/>
    <s v="Direkte betaling med ekstern ID TR513139874 er gjennomført og bokført."/>
    <d v="2025-10-23T00:00:00"/>
    <m/>
    <x v="78"/>
    <x v="78"/>
    <m/>
    <m/>
    <n v="20188"/>
    <s v="Coca-cola Europacific Partners Norge AS"/>
    <m/>
    <m/>
    <x v="5"/>
    <x v="5"/>
    <m/>
    <m/>
    <m/>
    <m/>
    <n v="0"/>
    <s v="Ingen avgiftsbehandling"/>
    <s v="Betaling: Faktura nummer 9204860016 fra Coca-cola Europacific Partners Norge AS. Fakturanr. 9204860016."/>
    <n v="3012.24"/>
    <s v="NOK"/>
    <n v="3012.24"/>
    <n v="9204860016"/>
    <s v="-261726.35"/>
  </r>
  <r>
    <n v="1949"/>
    <n v="2025"/>
    <s v="G2016 Klubbdommerregning fra Tobias Håland Stillerud"/>
    <d v="2025-10-23T00:00:00"/>
    <d v="2025-10-24T00:00:00"/>
    <x v="78"/>
    <x v="78"/>
    <m/>
    <m/>
    <n v="20464"/>
    <s v="Tobias Håland Stillerud"/>
    <m/>
    <m/>
    <x v="1"/>
    <x v="1"/>
    <m/>
    <m/>
    <m/>
    <m/>
    <n v="0"/>
    <s v="Ingen avgiftsbehandling"/>
    <s v="G2016 Klubbdommerregning fra Tobias Håland Stillerud"/>
    <n v="-150"/>
    <s v="NOK"/>
    <n v="-150"/>
    <s v="4GE3X547702DHT"/>
    <s v="-261876.35"/>
  </r>
  <r>
    <n v="1948"/>
    <n v="2025"/>
    <s v="G2017 Klubbdommerregning fra Jonathan"/>
    <d v="2025-10-23T00:00:00"/>
    <d v="2025-10-30T00:00:00"/>
    <x v="78"/>
    <x v="78"/>
    <m/>
    <m/>
    <n v="20239"/>
    <s v="Jonathan Duesund"/>
    <m/>
    <m/>
    <x v="1"/>
    <x v="1"/>
    <m/>
    <m/>
    <m/>
    <m/>
    <n v="0"/>
    <s v="Ingen avgiftsbehandling"/>
    <s v="G2017 Klubbdommerregning fra Jonathan"/>
    <n v="-150"/>
    <s v="NOK"/>
    <n v="-150"/>
    <s v="21ZAV293577SQ9"/>
    <s v="-262026.35"/>
  </r>
  <r>
    <n v="1978"/>
    <n v="2025"/>
    <n v="1899"/>
    <d v="2025-10-23T00:00:00"/>
    <m/>
    <x v="78"/>
    <x v="78"/>
    <m/>
    <m/>
    <n v="20239"/>
    <s v="Jonathan Duesund"/>
    <m/>
    <m/>
    <x v="0"/>
    <x v="0"/>
    <m/>
    <m/>
    <m/>
    <m/>
    <n v="0"/>
    <s v="Ingen avgiftsbehandling"/>
    <n v="1899"/>
    <n v="200"/>
    <s v="NOK"/>
    <n v="200"/>
    <m/>
    <s v="-261826.35"/>
  </r>
  <r>
    <n v="1978"/>
    <n v="2025"/>
    <n v="1899"/>
    <d v="2025-10-23T00:00:00"/>
    <m/>
    <x v="78"/>
    <x v="78"/>
    <m/>
    <m/>
    <n v="20451"/>
    <s v="William Duesund"/>
    <m/>
    <m/>
    <x v="0"/>
    <x v="0"/>
    <m/>
    <m/>
    <m/>
    <m/>
    <n v="0"/>
    <s v="Ingen avgiftsbehandling"/>
    <n v="1899"/>
    <n v="200"/>
    <s v="NOK"/>
    <n v="200"/>
    <m/>
    <s v="-261626.35"/>
  </r>
  <r>
    <n v="1990"/>
    <n v="2025"/>
    <s v="Jutulkara"/>
    <d v="2025-10-23T00:00:00"/>
    <d v="2025-10-24T00:00:00"/>
    <x v="78"/>
    <x v="78"/>
    <m/>
    <m/>
    <n v="20559"/>
    <s v="Edgar Martin Solvoll"/>
    <m/>
    <m/>
    <x v="7"/>
    <x v="7"/>
    <m/>
    <m/>
    <m/>
    <m/>
    <n v="0"/>
    <s v="Ingen avgiftsbehandling"/>
    <s v="Jutulkara"/>
    <n v="-10680.68"/>
    <s v="NOK"/>
    <n v="-10680.68"/>
    <m/>
    <s v="-272307.03"/>
  </r>
  <r>
    <n v="2015"/>
    <n v="2025"/>
    <n v="1937"/>
    <d v="2025-10-23T00:00:00"/>
    <m/>
    <x v="78"/>
    <x v="78"/>
    <m/>
    <m/>
    <n v="20438"/>
    <s v="Eva Mari Nakstad"/>
    <m/>
    <m/>
    <x v="0"/>
    <x v="0"/>
    <m/>
    <m/>
    <m/>
    <m/>
    <n v="0"/>
    <s v="Ingen avgiftsbehandling"/>
    <n v="1937"/>
    <n v="398.13"/>
    <s v="NOK"/>
    <n v="398.13"/>
    <m/>
    <s v="-271908.90"/>
  </r>
  <r>
    <n v="1951"/>
    <n v="2025"/>
    <s v="G17: Utlegg ifm kamp"/>
    <d v="2025-10-24T00:00:00"/>
    <d v="2025-10-24T00:00:00"/>
    <x v="78"/>
    <x v="78"/>
    <m/>
    <m/>
    <n v="20438"/>
    <s v="Eva Mari Nakstad"/>
    <m/>
    <m/>
    <x v="1"/>
    <x v="1"/>
    <m/>
    <m/>
    <m/>
    <m/>
    <n v="0"/>
    <s v="Ingen avgiftsbehandling"/>
    <s v="G17: Utlegg ifm kamp"/>
    <n v="-398.13"/>
    <s v="NOK"/>
    <n v="-398.13"/>
    <m/>
    <s v="-272307.03"/>
  </r>
  <r>
    <n v="1961"/>
    <n v="2025"/>
    <s v="Faktura nummer 1202 fra Jar Idrettslag"/>
    <d v="2025-10-24T00:00:00"/>
    <d v="2025-11-03T00:00:00"/>
    <x v="78"/>
    <x v="78"/>
    <m/>
    <m/>
    <n v="20169"/>
    <s v="Jar Idrettslag"/>
    <m/>
    <m/>
    <x v="5"/>
    <x v="5"/>
    <m/>
    <m/>
    <m/>
    <m/>
    <n v="0"/>
    <s v="Ingen avgiftsbehandling"/>
    <s v="Faktura nummer 1202 fra Jar Idrettslag"/>
    <n v="-12965"/>
    <s v="NOK"/>
    <n v="-12965"/>
    <n v="1202"/>
    <s v="-285272.03"/>
  </r>
  <r>
    <n v="1960"/>
    <n v="2025"/>
    <s v="Faktura nummer 1203 fra Jar Idrettslag"/>
    <d v="2025-10-24T00:00:00"/>
    <d v="2025-11-03T00:00:00"/>
    <x v="78"/>
    <x v="78"/>
    <m/>
    <m/>
    <n v="20169"/>
    <s v="Jar Idrettslag"/>
    <m/>
    <m/>
    <x v="5"/>
    <x v="5"/>
    <m/>
    <m/>
    <m/>
    <m/>
    <n v="0"/>
    <s v="Ingen avgiftsbehandling"/>
    <s v="Faktura nummer 1203 fra Jar Idrettslag"/>
    <n v="-19000"/>
    <s v="NOK"/>
    <n v="-19000"/>
    <n v="1203"/>
    <s v="-304272.03"/>
  </r>
  <r>
    <n v="1950"/>
    <n v="2025"/>
    <s v="Utlegg g 2018"/>
    <d v="2025-10-24T00:00:00"/>
    <d v="2025-10-27T00:00:00"/>
    <x v="78"/>
    <x v="78"/>
    <m/>
    <m/>
    <n v="20041"/>
    <s v="Thea Hasle"/>
    <m/>
    <m/>
    <x v="1"/>
    <x v="1"/>
    <m/>
    <m/>
    <m/>
    <m/>
    <n v="0"/>
    <s v="Ingen avgiftsbehandling"/>
    <s v="Utlegg g 2018"/>
    <n v="-3000"/>
    <s v="NOK"/>
    <n v="-3000"/>
    <m/>
    <s v="-307272.03"/>
  </r>
  <r>
    <n v="1946"/>
    <n v="2025"/>
    <s v="Faktura nummer 6522 fra AS Bærum Ishall"/>
    <d v="2025-10-24T00:00:00"/>
    <d v="2025-11-07T00:00:00"/>
    <x v="78"/>
    <x v="78"/>
    <m/>
    <m/>
    <n v="20353"/>
    <s v="AS Bærum Ishall"/>
    <m/>
    <m/>
    <x v="5"/>
    <x v="5"/>
    <m/>
    <m/>
    <m/>
    <m/>
    <n v="0"/>
    <s v="Ingen avgiftsbehandling"/>
    <s v="Faktura nummer 6522 fra AS Bærum Ishall"/>
    <n v="-3000"/>
    <s v="NOK"/>
    <n v="-3000"/>
    <n v="6522"/>
    <s v="-310272.03"/>
  </r>
  <r>
    <n v="1971"/>
    <n v="2025"/>
    <m/>
    <d v="2025-10-24T00:00:00"/>
    <m/>
    <x v="78"/>
    <x v="78"/>
    <m/>
    <m/>
    <n v="20184"/>
    <s v="Stoke City community trust"/>
    <m/>
    <m/>
    <x v="0"/>
    <x v="0"/>
    <m/>
    <m/>
    <m/>
    <m/>
    <n v="0"/>
    <s v="Ingen avgiftsbehandling"/>
    <m/>
    <n v="50612.88"/>
    <s v="NOK"/>
    <n v="50612.88"/>
    <m/>
    <s v="-259659.15"/>
  </r>
  <r>
    <n v="1977"/>
    <n v="2025"/>
    <n v="1876"/>
    <d v="2025-10-24T00:00:00"/>
    <m/>
    <x v="78"/>
    <x v="78"/>
    <m/>
    <m/>
    <n v="20464"/>
    <s v="Tobias Håland Stillerud"/>
    <m/>
    <m/>
    <x v="0"/>
    <x v="0"/>
    <m/>
    <m/>
    <m/>
    <m/>
    <n v="0"/>
    <s v="Ingen avgiftsbehandling"/>
    <n v="1876"/>
    <n v="150"/>
    <s v="NOK"/>
    <n v="150"/>
    <m/>
    <s v="-259509.15"/>
  </r>
  <r>
    <n v="1984"/>
    <n v="2025"/>
    <n v="1963"/>
    <d v="2025-10-24T00:00:00"/>
    <m/>
    <x v="78"/>
    <x v="78"/>
    <m/>
    <m/>
    <n v="20239"/>
    <s v="Jonathan Duesund"/>
    <m/>
    <m/>
    <x v="0"/>
    <x v="0"/>
    <m/>
    <m/>
    <m/>
    <m/>
    <n v="0"/>
    <s v="Ingen avgiftsbehandling"/>
    <n v="1963"/>
    <n v="150"/>
    <s v="NOK"/>
    <n v="150"/>
    <m/>
    <s v="-259359.15"/>
  </r>
  <r>
    <n v="2014"/>
    <n v="2025"/>
    <n v="1885"/>
    <d v="2025-10-24T00:00:00"/>
    <m/>
    <x v="78"/>
    <x v="78"/>
    <m/>
    <m/>
    <n v="20041"/>
    <s v="Thea Hasle"/>
    <m/>
    <m/>
    <x v="0"/>
    <x v="0"/>
    <m/>
    <m/>
    <m/>
    <m/>
    <n v="0"/>
    <s v="Ingen avgiftsbehandling"/>
    <n v="1885"/>
    <n v="3000"/>
    <s v="NOK"/>
    <n v="3000"/>
    <m/>
    <s v="-256359.15"/>
  </r>
  <r>
    <n v="2281"/>
    <n v="2025"/>
    <s v="Bambus Jutultreffen"/>
    <d v="2025-10-24T00:00:00"/>
    <d v="2025-12-04T00:00:00"/>
    <x v="78"/>
    <x v="78"/>
    <m/>
    <m/>
    <n v="20579"/>
    <s v="Eirik Wartiainen"/>
    <m/>
    <m/>
    <x v="1"/>
    <x v="1"/>
    <m/>
    <m/>
    <m/>
    <m/>
    <n v="0"/>
    <s v="Ingen avgiftsbehandling"/>
    <s v="Bambus Jutultreffen"/>
    <n v="-5522"/>
    <s v="NOK"/>
    <n v="-5522"/>
    <m/>
    <s v="-261881.15"/>
  </r>
  <r>
    <n v="2009"/>
    <n v="2025"/>
    <s v="HOCKEY: Dommerregninger"/>
    <d v="2025-10-25T00:00:00"/>
    <d v="2025-10-30T00:00:00"/>
    <x v="78"/>
    <x v="78"/>
    <m/>
    <m/>
    <n v="20234"/>
    <s v="Elise Akse"/>
    <m/>
    <m/>
    <x v="5"/>
    <x v="5"/>
    <m/>
    <m/>
    <m/>
    <m/>
    <n v="0"/>
    <s v="Ingen avgiftsbehandling"/>
    <s v="HOCKEY: Dommerregninger"/>
    <n v="-645.4"/>
    <s v="NOK"/>
    <n v="-645.4"/>
    <s v="68fd292f6a3223196cc67206"/>
    <s v="-262526.55"/>
  </r>
  <r>
    <n v="2010"/>
    <n v="2025"/>
    <s v="HOCKEY: Dommerregninger"/>
    <d v="2025-10-26T00:00:00"/>
    <d v="2025-10-30T00:00:00"/>
    <x v="78"/>
    <x v="78"/>
    <m/>
    <m/>
    <n v="20562"/>
    <s v="Heidar Engebret"/>
    <m/>
    <m/>
    <x v="5"/>
    <x v="5"/>
    <m/>
    <m/>
    <m/>
    <m/>
    <n v="0"/>
    <s v="Ingen avgiftsbehandling"/>
    <s v="HOCKEY: Dommerregninger"/>
    <n v="-416"/>
    <s v="NOK"/>
    <n v="-416"/>
    <s v="68fe0891ff546d6c949a9269"/>
    <s v="-262942.55"/>
  </r>
  <r>
    <n v="2008"/>
    <n v="2025"/>
    <s v="HOCKEY: Dommerregninger"/>
    <d v="2025-10-26T00:00:00"/>
    <m/>
    <x v="78"/>
    <x v="78"/>
    <m/>
    <m/>
    <n v="20144"/>
    <s v="Gustav Rydmell"/>
    <m/>
    <m/>
    <x v="5"/>
    <x v="5"/>
    <m/>
    <m/>
    <m/>
    <m/>
    <n v="0"/>
    <s v="Ingen avgiftsbehandling"/>
    <s v="HOCKEY: Dommerregninger"/>
    <n v="-484.4"/>
    <s v="NOK"/>
    <n v="-484.4"/>
    <s v="68fe6d1bff546d6c949a94b0"/>
    <s v="-263426.95"/>
  </r>
  <r>
    <n v="501130"/>
    <n v="2025"/>
    <s v="Direkte betaling med ekstern ID TR513488236 er gjennomført og bokført."/>
    <d v="2025-10-27T00:00:00"/>
    <m/>
    <x v="78"/>
    <x v="78"/>
    <m/>
    <m/>
    <n v="20097"/>
    <s v="Tripletex AS"/>
    <m/>
    <m/>
    <x v="4"/>
    <x v="4"/>
    <m/>
    <m/>
    <m/>
    <m/>
    <n v="0"/>
    <s v="Ingen avgiftsbehandling"/>
    <s v="Betaling: Faktura nummer 2718572 fra Tripletex AS. Fakturanr. 2718572."/>
    <n v="8201.2999999999993"/>
    <s v="NOK"/>
    <n v="8201.2999999999993"/>
    <n v="2718572"/>
    <s v="-255225.65"/>
  </r>
  <r>
    <n v="501131"/>
    <n v="2025"/>
    <s v="Direkte betaling med ekstern ID TR510729325 er gjennomført og bokført."/>
    <d v="2025-10-27T00:00:00"/>
    <m/>
    <x v="78"/>
    <x v="78"/>
    <m/>
    <m/>
    <n v="20011"/>
    <s v="Telenor Norge AS"/>
    <m/>
    <m/>
    <x v="4"/>
    <x v="4"/>
    <m/>
    <m/>
    <m/>
    <m/>
    <n v="0"/>
    <s v="Ingen avgiftsbehandling"/>
    <s v="Betaling: Faktura nummer 5510006664132 fra Telenor Norge AS. Fakturanr. 5510006664132."/>
    <n v="195"/>
    <s v="NOK"/>
    <n v="195"/>
    <n v="5510006664132"/>
    <s v="-255030.65"/>
  </r>
  <r>
    <n v="2002"/>
    <n v="2025"/>
    <s v="VS: Jutul G19 - utlegg siste seriekamp"/>
    <d v="2025-10-27T00:00:00"/>
    <d v="2025-10-27T00:00:00"/>
    <x v="78"/>
    <x v="78"/>
    <m/>
    <m/>
    <n v="20103"/>
    <s v="Torbjørn Tveiten"/>
    <m/>
    <m/>
    <x v="1"/>
    <x v="1"/>
    <m/>
    <m/>
    <m/>
    <m/>
    <n v="0"/>
    <s v="Ingen avgiftsbehandling"/>
    <s v="VS: Jutul G19 - utlegg siste seriekamp"/>
    <n v="-398"/>
    <s v="NOK"/>
    <n v="-398"/>
    <n v="1088856"/>
    <s v="-255428.65"/>
  </r>
  <r>
    <n v="2007"/>
    <n v="2025"/>
    <s v="Fwd: Utlegg blomster Per Kristian Vellan"/>
    <d v="2025-10-27T00:00:00"/>
    <d v="2025-10-27T00:00:00"/>
    <x v="78"/>
    <x v="78"/>
    <m/>
    <m/>
    <n v="20561"/>
    <s v="Per-Kristian Vellan"/>
    <m/>
    <m/>
    <x v="5"/>
    <x v="5"/>
    <m/>
    <m/>
    <m/>
    <m/>
    <n v="0"/>
    <s v="Ingen avgiftsbehandling"/>
    <s v="Fwd: Utlegg blomster Per Kristian Vellan"/>
    <n v="-1165"/>
    <s v="NOK"/>
    <n v="-1165"/>
    <m/>
    <s v="-256593.65"/>
  </r>
  <r>
    <n v="2042"/>
    <n v="2025"/>
    <s v="VS: Utlegg blomster Per Kristian Vellan"/>
    <d v="2025-10-27T00:00:00"/>
    <d v="2025-10-27T00:00:00"/>
    <x v="78"/>
    <x v="78"/>
    <m/>
    <m/>
    <n v="20563"/>
    <s v="Roar Gjertsen"/>
    <m/>
    <m/>
    <x v="5"/>
    <x v="5"/>
    <m/>
    <m/>
    <m/>
    <m/>
    <n v="0"/>
    <s v="Ingen avgiftsbehandling"/>
    <s v="VS: Utlegg blomster Per Kristian Vellan"/>
    <n v="-1165"/>
    <s v="NOK"/>
    <n v="-1165"/>
    <s v="utlegg old boys"/>
    <s v="-257758.65"/>
  </r>
  <r>
    <n v="2555"/>
    <n v="2025"/>
    <s v="Reversering av bilag 2007-2025. Fwd: Utlegg blomster Per Kristian Vellan"/>
    <d v="2025-10-27T00:00:00"/>
    <m/>
    <x v="78"/>
    <x v="78"/>
    <m/>
    <m/>
    <n v="20561"/>
    <s v="Per-Kristian Vellan"/>
    <m/>
    <m/>
    <x v="5"/>
    <x v="5"/>
    <m/>
    <m/>
    <m/>
    <m/>
    <n v="0"/>
    <s v="Ingen avgiftsbehandling"/>
    <s v="Reversering av bilag 2007-2025. Fwd: Utlegg blomster Per Kristian Vellan"/>
    <n v="1165"/>
    <s v="NOK"/>
    <n v="1165"/>
    <m/>
    <s v="-256593.65"/>
  </r>
  <r>
    <n v="501132"/>
    <n v="2025"/>
    <s v="Direkte betaling med ekstern ID TR516773202 er gjennomført og bokført."/>
    <d v="2025-10-28T00:00:00"/>
    <m/>
    <x v="78"/>
    <x v="78"/>
    <m/>
    <m/>
    <n v="20555"/>
    <s v="Michael Hranos"/>
    <m/>
    <m/>
    <x v="5"/>
    <x v="5"/>
    <m/>
    <m/>
    <m/>
    <m/>
    <n v="0"/>
    <s v="Ingen avgiftsbehandling"/>
    <s v="Betaling: Fwd: Dommerregninger. Fakturanr. 68f2ab156a3223196cc6641a."/>
    <n v="792"/>
    <s v="NOK"/>
    <n v="792"/>
    <s v="68f2ab156a3223196cc6641a"/>
    <s v="-255801.65"/>
  </r>
  <r>
    <n v="501133"/>
    <n v="2025"/>
    <s v="Direkte betaling med ekstern ID TR516773203 er gjennomført og bokført."/>
    <d v="2025-10-28T00:00:00"/>
    <m/>
    <x v="78"/>
    <x v="78"/>
    <m/>
    <m/>
    <n v="20144"/>
    <s v="Gustav Rydmell"/>
    <m/>
    <m/>
    <x v="5"/>
    <x v="5"/>
    <m/>
    <m/>
    <m/>
    <m/>
    <n v="0"/>
    <s v="Ingen avgiftsbehandling"/>
    <s v="Betaling: Fwd: Dommerregninger. Fakturanr. 68f541a96a3223196cc669cd."/>
    <n v="479.4"/>
    <s v="NOK"/>
    <n v="479.4"/>
    <s v="68f541a96a3223196cc669cd"/>
    <s v="-255322.25"/>
  </r>
  <r>
    <n v="501134"/>
    <n v="2025"/>
    <s v="Direkte betaling med ekstern ID TR516773204 er gjennomført og bokført."/>
    <d v="2025-10-28T00:00:00"/>
    <m/>
    <x v="78"/>
    <x v="78"/>
    <m/>
    <m/>
    <n v="20242"/>
    <s v="Ola Smith Monge"/>
    <m/>
    <m/>
    <x v="5"/>
    <x v="5"/>
    <m/>
    <m/>
    <m/>
    <m/>
    <n v="0"/>
    <s v="Ingen avgiftsbehandling"/>
    <s v="Betaling: Fwd: Dommerregninger. Fakturanr. 68f2c5596a3223196cc66426."/>
    <n v="436"/>
    <s v="NOK"/>
    <n v="436"/>
    <s v="68f2c5596a3223196cc66426"/>
    <s v="-254886.25"/>
  </r>
  <r>
    <n v="2001"/>
    <n v="2025"/>
    <s v="HOCKEY: Faktura nummer 799 fra NIHF Region Viken Vest"/>
    <d v="2025-10-28T00:00:00"/>
    <d v="2025-11-07T00:00:00"/>
    <x v="78"/>
    <x v="78"/>
    <m/>
    <m/>
    <n v="20238"/>
    <s v="Nihf Region Viken Vest"/>
    <m/>
    <m/>
    <x v="5"/>
    <x v="5"/>
    <m/>
    <m/>
    <m/>
    <m/>
    <n v="0"/>
    <s v="Ingen avgiftsbehandling"/>
    <s v="HOCKEY: Faktura nummer 799 fra NIHF Region Viken Vest"/>
    <n v="-3000"/>
    <s v="NOK"/>
    <n v="-3000"/>
    <n v="799"/>
    <s v="-257886.25"/>
  </r>
  <r>
    <n v="2006"/>
    <n v="2025"/>
    <s v="Faktura nummer 28409 fra Kolsås Rør AS"/>
    <d v="2025-10-28T00:00:00"/>
    <d v="2025-11-07T00:00:00"/>
    <x v="78"/>
    <x v="78"/>
    <m/>
    <m/>
    <n v="20173"/>
    <s v="Kolsås Rør AS"/>
    <m/>
    <m/>
    <x v="4"/>
    <x v="4"/>
    <m/>
    <m/>
    <m/>
    <m/>
    <n v="0"/>
    <s v="Ingen avgiftsbehandling"/>
    <s v="Faktura nummer 28409 fra Kolsås Rør AS"/>
    <n v="-4413"/>
    <s v="NOK"/>
    <n v="-4413"/>
    <n v="28409"/>
    <s v="-262299.25"/>
  </r>
  <r>
    <n v="2004"/>
    <n v="2025"/>
    <s v="G2012: Påmelding til Nattcup Vallhall Arena 2025"/>
    <d v="2025-10-28T00:00:00"/>
    <d v="2025-10-28T00:00:00"/>
    <x v="78"/>
    <x v="78"/>
    <m/>
    <m/>
    <n v="20086"/>
    <s v="Lene Nilsen Duesund"/>
    <m/>
    <m/>
    <x v="1"/>
    <x v="1"/>
    <m/>
    <m/>
    <m/>
    <m/>
    <n v="0"/>
    <s v="Ingen avgiftsbehandling"/>
    <s v="G2012: Påmelding til Nattcup Vallhall Arena 2025"/>
    <n v="-1500"/>
    <s v="NOK"/>
    <n v="-1500"/>
    <m/>
    <s v="-263799.25"/>
  </r>
  <r>
    <n v="2000"/>
    <n v="2025"/>
    <s v="HOCKEY: faktura 2"/>
    <d v="2025-10-28T00:00:00"/>
    <d v="2025-11-05T00:00:00"/>
    <x v="78"/>
    <x v="78"/>
    <m/>
    <m/>
    <n v="20552"/>
    <s v="Luis Lyster"/>
    <m/>
    <m/>
    <x v="5"/>
    <x v="5"/>
    <m/>
    <m/>
    <m/>
    <m/>
    <n v="0"/>
    <s v="Ingen avgiftsbehandling"/>
    <s v="HOCKEY: faktura 2"/>
    <n v="-6000"/>
    <s v="NOK"/>
    <n v="-6000"/>
    <n v="2"/>
    <s v="-269799.25"/>
  </r>
  <r>
    <n v="2028"/>
    <n v="2025"/>
    <n v="1869"/>
    <d v="2025-10-28T00:00:00"/>
    <m/>
    <x v="78"/>
    <x v="78"/>
    <m/>
    <m/>
    <n v="20103"/>
    <s v="Torbjørn Tveiten"/>
    <m/>
    <m/>
    <x v="0"/>
    <x v="0"/>
    <m/>
    <m/>
    <m/>
    <m/>
    <n v="0"/>
    <s v="Ingen avgiftsbehandling"/>
    <n v="1869"/>
    <n v="398"/>
    <s v="NOK"/>
    <n v="398"/>
    <m/>
    <s v="-269401.25"/>
  </r>
  <r>
    <n v="2031"/>
    <n v="2025"/>
    <n v="1899"/>
    <d v="2025-10-28T00:00:00"/>
    <m/>
    <x v="78"/>
    <x v="78"/>
    <m/>
    <m/>
    <n v="20030"/>
    <s v="Julie Wee"/>
    <m/>
    <m/>
    <x v="0"/>
    <x v="0"/>
    <m/>
    <m/>
    <m/>
    <m/>
    <n v="0"/>
    <s v="Ingen avgiftsbehandling"/>
    <n v="1899"/>
    <n v="200"/>
    <s v="NOK"/>
    <n v="200"/>
    <m/>
    <s v="-269201.25"/>
  </r>
  <r>
    <n v="2568"/>
    <n v="2025"/>
    <s v="Fwd: Betalingspåminnelse fra NIHF Region Viken Vest. Fakturanummer: 807"/>
    <d v="2025-10-28T00:00:00"/>
    <d v="2025-11-07T00:00:00"/>
    <x v="78"/>
    <x v="78"/>
    <m/>
    <m/>
    <n v="20238"/>
    <s v="Nihf Region Viken Vest"/>
    <m/>
    <m/>
    <x v="5"/>
    <x v="5"/>
    <m/>
    <m/>
    <m/>
    <m/>
    <n v="0"/>
    <s v="Ingen avgiftsbehandling"/>
    <s v="Fwd: Betalingspåminnelse fra NIHF Region Viken Vest. Fakturanummer: 807"/>
    <n v="-3000"/>
    <s v="NOK"/>
    <n v="-3000"/>
    <s v="799-2"/>
    <s v="-272201.25"/>
  </r>
  <r>
    <n v="501135"/>
    <n v="2025"/>
    <s v="Direkte betaling med ekstern ID TR515029609 er gjennomført og bokført."/>
    <d v="2025-10-29T00:00:00"/>
    <m/>
    <x v="78"/>
    <x v="78"/>
    <m/>
    <m/>
    <n v="20083"/>
    <s v="Fygi AS"/>
    <m/>
    <m/>
    <x v="5"/>
    <x v="5"/>
    <m/>
    <m/>
    <m/>
    <m/>
    <n v="0"/>
    <s v="Ingen avgiftsbehandling"/>
    <s v="Betaling: Faktura nummer 10400 fra Fygi AS. Fakturanr. 10400."/>
    <n v="248.75"/>
    <s v="NOK"/>
    <n v="248.75"/>
    <n v="10400"/>
    <s v="-271952.50"/>
  </r>
  <r>
    <n v="501136"/>
    <n v="2025"/>
    <s v="Direkte betaling med ekstern ID TR513488240 er gjennomført og bokført."/>
    <d v="2025-10-29T00:00:00"/>
    <m/>
    <x v="78"/>
    <x v="78"/>
    <m/>
    <m/>
    <n v="20011"/>
    <s v="Telenor Norge AS"/>
    <m/>
    <m/>
    <x v="2"/>
    <x v="2"/>
    <m/>
    <m/>
    <m/>
    <m/>
    <n v="0"/>
    <s v="Ingen avgiftsbehandling"/>
    <s v="Betaling: Faktura nummer 1056347442 fra Telenor Norge AS. Fakturanr. 1056347442."/>
    <n v="4975"/>
    <s v="NOK"/>
    <n v="4975"/>
    <n v="1056347442"/>
    <s v="-266977.50"/>
  </r>
  <r>
    <n v="501137"/>
    <n v="2025"/>
    <s v="Direkte betaling med ekstern ID TR514946971 er gjennomført og bokført."/>
    <d v="2025-10-29T00:00:00"/>
    <m/>
    <x v="78"/>
    <x v="78"/>
    <m/>
    <m/>
    <n v="20005"/>
    <s v="Norges Ishockeyforbund"/>
    <m/>
    <m/>
    <x v="5"/>
    <x v="5"/>
    <m/>
    <m/>
    <m/>
    <m/>
    <n v="0"/>
    <s v="Ingen avgiftsbehandling"/>
    <s v="Betaling: Faktura nummer 008452 fra Norges Ishockeyforbund. Fakturanr. 008452."/>
    <n v="5564.13"/>
    <s v="NOK"/>
    <n v="5564.13"/>
    <n v="8452"/>
    <s v="-261413.37"/>
  </r>
  <r>
    <n v="1997"/>
    <n v="2025"/>
    <s v="Fwd: Klubbdommerregning fra Mats"/>
    <d v="2025-10-29T00:00:00"/>
    <d v="2025-10-30T00:00:00"/>
    <x v="78"/>
    <x v="78"/>
    <m/>
    <m/>
    <n v="20015"/>
    <s v="Mats Hynne Blakseth"/>
    <m/>
    <m/>
    <x v="1"/>
    <x v="1"/>
    <m/>
    <m/>
    <m/>
    <m/>
    <n v="0"/>
    <s v="Ingen avgiftsbehandling"/>
    <s v="Fwd: Klubbdommerregning fra Mats"/>
    <n v="-300"/>
    <s v="NOK"/>
    <n v="-300"/>
    <s v="2180F48JM9Z9CW"/>
    <s v="-261713.37"/>
  </r>
  <r>
    <n v="2083"/>
    <n v="2025"/>
    <s v="Faktura nummer 101849 fra Akershus Skikrets"/>
    <d v="2025-10-29T00:00:00"/>
    <d v="2025-11-12T00:00:00"/>
    <x v="78"/>
    <x v="78"/>
    <m/>
    <m/>
    <n v="20209"/>
    <s v="Akershus Skikrets"/>
    <m/>
    <m/>
    <x v="6"/>
    <x v="6"/>
    <m/>
    <m/>
    <m/>
    <m/>
    <n v="0"/>
    <s v="Ingen avgiftsbehandling"/>
    <s v="Faktura nummer 101849 fra Akershus Skikrets"/>
    <n v="-4298"/>
    <s v="NOK"/>
    <n v="-4298"/>
    <n v="101849"/>
    <s v="-266011.37"/>
  </r>
  <r>
    <n v="2030"/>
    <n v="2025"/>
    <n v="1882"/>
    <d v="2025-10-29T00:00:00"/>
    <m/>
    <x v="78"/>
    <x v="78"/>
    <m/>
    <m/>
    <n v="20086"/>
    <s v="Lene Nilsen Duesund"/>
    <m/>
    <m/>
    <x v="0"/>
    <x v="0"/>
    <m/>
    <m/>
    <m/>
    <m/>
    <n v="0"/>
    <s v="Ingen avgiftsbehandling"/>
    <n v="1882"/>
    <n v="1500"/>
    <s v="NOK"/>
    <n v="1500"/>
    <m/>
    <s v="-264511.37"/>
  </r>
  <r>
    <n v="2040"/>
    <n v="2025"/>
    <n v="1930"/>
    <d v="2025-10-29T00:00:00"/>
    <m/>
    <x v="78"/>
    <x v="78"/>
    <m/>
    <m/>
    <n v="20425"/>
    <s v="Karin Vasaasen"/>
    <m/>
    <m/>
    <x v="0"/>
    <x v="0"/>
    <m/>
    <m/>
    <m/>
    <m/>
    <n v="0"/>
    <s v="Ingen avgiftsbehandling"/>
    <n v="1930"/>
    <n v="1860.9"/>
    <s v="NOK"/>
    <n v="1860.9"/>
    <m/>
    <s v="-262650.47"/>
  </r>
  <r>
    <n v="2088"/>
    <n v="2025"/>
    <s v="Hornigjengen: Kvitteringer og utleggsskjema"/>
    <d v="2025-10-29T00:00:00"/>
    <d v="2025-10-29T00:00:00"/>
    <x v="78"/>
    <x v="78"/>
    <m/>
    <m/>
    <n v="20425"/>
    <s v="Karin Vasaasen"/>
    <m/>
    <m/>
    <x v="9"/>
    <x v="9"/>
    <m/>
    <m/>
    <m/>
    <m/>
    <n v="0"/>
    <s v="Ingen avgiftsbehandling"/>
    <s v="Hornigjengen: Kvitteringer og utleggsskjema"/>
    <n v="-981.4"/>
    <s v="NOK"/>
    <n v="-981.4"/>
    <n v="296823"/>
    <s v="-263631.87"/>
  </r>
  <r>
    <n v="2135"/>
    <n v="2025"/>
    <m/>
    <d v="2025-10-29T00:00:00"/>
    <m/>
    <x v="78"/>
    <x v="78"/>
    <m/>
    <m/>
    <n v="20563"/>
    <s v="Roar Gjertsen"/>
    <m/>
    <m/>
    <x v="0"/>
    <x v="0"/>
    <m/>
    <m/>
    <m/>
    <m/>
    <n v="0"/>
    <s v="Ingen avgiftsbehandling"/>
    <m/>
    <n v="1165"/>
    <s v="NOK"/>
    <n v="1165"/>
    <m/>
    <s v="-262466.87"/>
  </r>
  <r>
    <n v="501138"/>
    <n v="2025"/>
    <s v="Direkte betaling med ekstern ID TR516773205 er gjennomført og bokført."/>
    <d v="2025-10-30T00:00:00"/>
    <m/>
    <x v="78"/>
    <x v="78"/>
    <m/>
    <m/>
    <n v="20125"/>
    <s v="Eureca Engros AS"/>
    <m/>
    <m/>
    <x v="5"/>
    <x v="5"/>
    <m/>
    <m/>
    <m/>
    <m/>
    <n v="0"/>
    <s v="Ingen avgiftsbehandling"/>
    <s v="Betaling: Faktura nummer 9731577 fra Eureca Engros AS. Fakturanr. 9731577."/>
    <n v="6271.13"/>
    <s v="NOK"/>
    <n v="6271.13"/>
    <n v="9731577"/>
    <s v="-256195.74"/>
  </r>
  <r>
    <n v="501139"/>
    <n v="2025"/>
    <s v="Direkte betaling med ekstern ID TR513488239 er gjennomført og bokført."/>
    <d v="2025-10-30T00:00:00"/>
    <m/>
    <x v="78"/>
    <x v="78"/>
    <m/>
    <m/>
    <n v="20094"/>
    <s v="Bærum Kommune"/>
    <m/>
    <m/>
    <x v="1"/>
    <x v="1"/>
    <m/>
    <m/>
    <m/>
    <m/>
    <n v="0"/>
    <s v="Ingen avgiftsbehandling"/>
    <s v="Betaling: Faktura nummer 70785402 fra Bærum Kommune. Fakturanr. 70785402."/>
    <n v="1001.68"/>
    <s v="NOK"/>
    <n v="1001.68"/>
    <n v="70785402"/>
    <s v="-255194.06"/>
  </r>
  <r>
    <n v="501140"/>
    <n v="2025"/>
    <s v="Direkte betaling med ekstern ID TR514970363 er gjennomført og bokført."/>
    <d v="2025-10-30T00:00:00"/>
    <m/>
    <x v="78"/>
    <x v="78"/>
    <m/>
    <m/>
    <n v="20060"/>
    <s v="NFF Oslo"/>
    <m/>
    <m/>
    <x v="1"/>
    <x v="1"/>
    <m/>
    <m/>
    <m/>
    <m/>
    <n v="0"/>
    <s v="Ingen avgiftsbehandling"/>
    <s v="Betaling: Faktura nummer 020210 fra NFF Oslo. Fakturanr. 020210."/>
    <n v="1250"/>
    <s v="NOK"/>
    <n v="1250"/>
    <n v="20210"/>
    <s v="-253944.06"/>
  </r>
  <r>
    <n v="1996"/>
    <n v="2025"/>
    <s v="Faktura nummer 3877982 fra Operasjon Dagsverk"/>
    <d v="2025-10-30T00:00:00"/>
    <d v="2025-11-30T00:00:00"/>
    <x v="78"/>
    <x v="78"/>
    <m/>
    <m/>
    <n v="20237"/>
    <s v="Operasjon Dagsverk"/>
    <m/>
    <m/>
    <x v="4"/>
    <x v="4"/>
    <m/>
    <m/>
    <m/>
    <m/>
    <n v="0"/>
    <s v="Ingen avgiftsbehandling"/>
    <s v="Faktura nummer 3877982 fra Operasjon Dagsverk"/>
    <n v="-350"/>
    <s v="NOK"/>
    <n v="-350"/>
    <n v="3877982"/>
    <s v="-254294.06"/>
  </r>
  <r>
    <n v="1995"/>
    <n v="2025"/>
    <s v="FOTBALL"/>
    <d v="2025-10-30T00:00:00"/>
    <d v="2025-10-30T00:00:00"/>
    <x v="78"/>
    <x v="78"/>
    <m/>
    <m/>
    <n v="20560"/>
    <s v="Filip August Johnsen-Angell"/>
    <m/>
    <m/>
    <x v="1"/>
    <x v="1"/>
    <m/>
    <m/>
    <m/>
    <m/>
    <n v="0"/>
    <s v="Ingen avgiftsbehandling"/>
    <s v="FOTBALL"/>
    <n v="-550.79999999999995"/>
    <s v="NOK"/>
    <n v="-550.79999999999995"/>
    <m/>
    <s v="-254844.86"/>
  </r>
  <r>
    <n v="1994"/>
    <n v="2025"/>
    <s v="FB"/>
    <d v="2025-10-30T00:00:00"/>
    <d v="2025-10-30T00:00:00"/>
    <x v="78"/>
    <x v="78"/>
    <m/>
    <m/>
    <n v="20499"/>
    <s v="Odd Erik Simonsen"/>
    <m/>
    <m/>
    <x v="1"/>
    <x v="1"/>
    <m/>
    <m/>
    <m/>
    <m/>
    <n v="0"/>
    <s v="Ingen avgiftsbehandling"/>
    <s v="FB"/>
    <n v="-835"/>
    <s v="NOK"/>
    <n v="-835"/>
    <m/>
    <s v="-255679.86"/>
  </r>
  <r>
    <n v="1992"/>
    <n v="2025"/>
    <s v="VS: Fakture for vaske"/>
    <d v="2025-10-30T00:00:00"/>
    <d v="2025-11-06T00:00:00"/>
    <x v="78"/>
    <x v="78"/>
    <m/>
    <m/>
    <n v="20035"/>
    <s v="Steadyreadygo Banaszkiewicz"/>
    <m/>
    <m/>
    <x v="4"/>
    <x v="4"/>
    <m/>
    <m/>
    <m/>
    <m/>
    <n v="0"/>
    <s v="Ingen avgiftsbehandling"/>
    <s v="VS: Fakture for vaske"/>
    <n v="-13500"/>
    <s v="NOK"/>
    <n v="-13500"/>
    <n v="1187"/>
    <s v="-269179.86"/>
  </r>
  <r>
    <n v="1993"/>
    <n v="2025"/>
    <s v="VS: Jenter 2014 påmeldt vinterturnering"/>
    <d v="2025-10-30T00:00:00"/>
    <d v="2025-10-30T00:00:00"/>
    <x v="78"/>
    <x v="78"/>
    <m/>
    <m/>
    <n v="20048"/>
    <s v="marthe kristiansen"/>
    <m/>
    <m/>
    <x v="1"/>
    <x v="1"/>
    <m/>
    <m/>
    <m/>
    <m/>
    <n v="0"/>
    <s v="Ingen avgiftsbehandling"/>
    <s v="VS: Jenter 2014 påmeldt vinterturnering"/>
    <n v="-2500"/>
    <s v="NOK"/>
    <n v="-2500"/>
    <m/>
    <s v="-271679.86"/>
  </r>
  <r>
    <n v="2013"/>
    <n v="2025"/>
    <s v="Faktura nummer 6543 fra AS Bærum Ishall"/>
    <d v="2025-10-30T00:00:00"/>
    <d v="2025-11-13T00:00:00"/>
    <x v="78"/>
    <x v="78"/>
    <m/>
    <m/>
    <n v="20353"/>
    <s v="AS Bærum Ishall"/>
    <m/>
    <m/>
    <x v="5"/>
    <x v="5"/>
    <m/>
    <m/>
    <m/>
    <m/>
    <n v="0"/>
    <s v="Ingen avgiftsbehandling"/>
    <s v="Faktura nummer 6543 fra AS Bærum Ishall"/>
    <n v="-89750"/>
    <s v="NOK"/>
    <n v="-89750"/>
    <n v="6543"/>
    <s v="-361429.86"/>
  </r>
  <r>
    <n v="501141"/>
    <n v="2025"/>
    <s v="Direkte betaling med ekstern ID TR518106035 er gjennomført og bokført."/>
    <d v="2025-10-31T00:00:00"/>
    <m/>
    <x v="78"/>
    <x v="78"/>
    <m/>
    <m/>
    <n v="20005"/>
    <s v="Norges Ishockeyforbund"/>
    <m/>
    <m/>
    <x v="5"/>
    <x v="5"/>
    <m/>
    <m/>
    <m/>
    <m/>
    <n v="0"/>
    <s v="Ingen avgiftsbehandling"/>
    <s v="Betaling: Faktura nummer 008475 fra Norges Ishockeyforbund. Fakturanr. 008475."/>
    <n v="15092"/>
    <s v="NOK"/>
    <n v="15092"/>
    <n v="8475"/>
    <s v="-346337.86"/>
  </r>
  <r>
    <n v="501142"/>
    <n v="2025"/>
    <s v="Direkte betaling med ekstern ID TR514946970 er gjennomført og bokført."/>
    <d v="2025-10-31T00:00:00"/>
    <m/>
    <x v="78"/>
    <x v="78"/>
    <m/>
    <m/>
    <n v="20208"/>
    <s v="Rubic AS"/>
    <m/>
    <m/>
    <x v="4"/>
    <x v="4"/>
    <m/>
    <m/>
    <m/>
    <m/>
    <n v="0"/>
    <s v="Ingen avgiftsbehandling"/>
    <s v="Betaling: Faktura nummer 18089 fra Rubic AS. Fakturanr. 18089."/>
    <n v="272.26"/>
    <s v="NOK"/>
    <n v="272.26"/>
    <n v="18089"/>
    <s v="-346065.60"/>
  </r>
  <r>
    <n v="501143"/>
    <n v="2025"/>
    <s v="Direkte betaling med ekstern ID TR518106040 er gjennomført og bokført."/>
    <d v="2025-10-31T00:00:00"/>
    <m/>
    <x v="78"/>
    <x v="78"/>
    <m/>
    <m/>
    <n v="20499"/>
    <s v="Odd Erik Simonsen"/>
    <m/>
    <m/>
    <x v="1"/>
    <x v="1"/>
    <m/>
    <m/>
    <m/>
    <m/>
    <n v="0"/>
    <s v="Ingen avgiftsbehandling"/>
    <s v="Betaling: FB"/>
    <n v="835"/>
    <s v="NOK"/>
    <n v="835"/>
    <m/>
    <s v="-345230.60"/>
  </r>
  <r>
    <n v="501144"/>
    <n v="2025"/>
    <s v="Direkte betaling med ekstern ID TR518106041 er gjennomført og bokført."/>
    <d v="2025-10-31T00:00:00"/>
    <m/>
    <x v="78"/>
    <x v="78"/>
    <m/>
    <m/>
    <n v="20560"/>
    <s v="Filip August Johnsen-Angell"/>
    <m/>
    <m/>
    <x v="1"/>
    <x v="1"/>
    <m/>
    <m/>
    <m/>
    <m/>
    <n v="0"/>
    <s v="Ingen avgiftsbehandling"/>
    <s v="Betaling: FOTBALL"/>
    <n v="550.79999999999995"/>
    <s v="NOK"/>
    <n v="550.79999999999995"/>
    <m/>
    <s v="-344679.80"/>
  </r>
  <r>
    <n v="501145"/>
    <n v="2025"/>
    <s v="Direkte betaling med ekstern ID TR518106042 er gjennomført og bokført."/>
    <d v="2025-10-31T00:00:00"/>
    <m/>
    <x v="78"/>
    <x v="78"/>
    <m/>
    <m/>
    <n v="20015"/>
    <s v="Mats Hynne Blakseth"/>
    <m/>
    <m/>
    <x v="1"/>
    <x v="1"/>
    <m/>
    <m/>
    <m/>
    <m/>
    <n v="0"/>
    <s v="Ingen avgiftsbehandling"/>
    <s v="Betaling: Fwd: Klubbdommerregning fra Mats. Fakturanr. 2180F48JM9Z9CW."/>
    <n v="300"/>
    <s v="NOK"/>
    <n v="300"/>
    <s v="2180F48JM9Z9CW"/>
    <s v="-344379.80"/>
  </r>
  <r>
    <n v="2082"/>
    <n v="2025"/>
    <s v="Faktura nummer 11365001858 fra Sport Holding Retail AS - avd Bekkestua"/>
    <d v="2025-10-31T00:00:00"/>
    <d v="2025-11-30T00:00:00"/>
    <x v="78"/>
    <x v="78"/>
    <m/>
    <m/>
    <n v="20059"/>
    <s v="Sport Holding Retail AS - avd Bekkestua"/>
    <m/>
    <m/>
    <x v="8"/>
    <x v="8"/>
    <m/>
    <m/>
    <m/>
    <m/>
    <n v="0"/>
    <s v="Ingen avgiftsbehandling"/>
    <s v="Faktura nummer 11365001858 fra Sport Holding Retail AS - avd Bekkestua"/>
    <n v="-19948"/>
    <s v="NOK"/>
    <n v="-19948"/>
    <n v="11365001858"/>
    <s v="-364327.80"/>
  </r>
  <r>
    <n v="2012"/>
    <n v="2025"/>
    <s v="Fwd: Faktura 9732717 fra Eureca engros AS"/>
    <d v="2025-10-31T00:00:00"/>
    <d v="2025-11-10T00:00:00"/>
    <x v="78"/>
    <x v="78"/>
    <m/>
    <m/>
    <n v="20125"/>
    <s v="Eureca Engros AS"/>
    <m/>
    <m/>
    <x v="5"/>
    <x v="5"/>
    <m/>
    <m/>
    <m/>
    <m/>
    <n v="0"/>
    <s v="Ingen avgiftsbehandling"/>
    <s v="Fwd: Faktura 9732717 fra Eureca engros AS"/>
    <n v="-6016.82"/>
    <s v="NOK"/>
    <n v="-6016.82"/>
    <n v="9732717"/>
    <s v="-370344.62"/>
  </r>
  <r>
    <n v="2011"/>
    <n v="2025"/>
    <s v="Fwd: Faktura 9732716 fra Eureca engros AS"/>
    <d v="2025-10-31T00:00:00"/>
    <d v="2025-11-10T00:00:00"/>
    <x v="78"/>
    <x v="78"/>
    <m/>
    <m/>
    <n v="20125"/>
    <s v="Eureca Engros AS"/>
    <m/>
    <m/>
    <x v="5"/>
    <x v="5"/>
    <m/>
    <m/>
    <m/>
    <m/>
    <n v="0"/>
    <s v="Ingen avgiftsbehandling"/>
    <s v="Fwd: Faktura 9732716 fra Eureca engros AS"/>
    <n v="-1232.57"/>
    <s v="NOK"/>
    <n v="-1232.57"/>
    <n v="9732716"/>
    <s v="-371577.19"/>
  </r>
  <r>
    <n v="2081"/>
    <n v="2025"/>
    <s v="Faktura nummer 103770 fra B&amp;g Regnskap AS"/>
    <d v="2025-10-31T00:00:00"/>
    <d v="2025-11-14T00:00:00"/>
    <x v="78"/>
    <x v="78"/>
    <m/>
    <m/>
    <n v="20001"/>
    <s v="B&amp;g Regnskap AS"/>
    <m/>
    <m/>
    <x v="4"/>
    <x v="4"/>
    <m/>
    <m/>
    <m/>
    <m/>
    <n v="0"/>
    <s v="Ingen avgiftsbehandling"/>
    <s v="Faktura nummer 103770 fra B&amp;g Regnskap AS"/>
    <n v="-21515.63"/>
    <s v="NOK"/>
    <n v="-21515.63"/>
    <n v="103770"/>
    <s v="-393092.82"/>
  </r>
  <r>
    <n v="2080"/>
    <n v="2025"/>
    <s v="Fwd: Utleggsrefusjon Lasse Knudsen"/>
    <d v="2025-10-31T00:00:00"/>
    <d v="2025-11-03T00:00:00"/>
    <x v="78"/>
    <x v="78"/>
    <m/>
    <m/>
    <n v="20439"/>
    <s v="Lasse Knudsen"/>
    <m/>
    <m/>
    <x v="7"/>
    <x v="7"/>
    <m/>
    <m/>
    <m/>
    <m/>
    <n v="0"/>
    <s v="Ingen avgiftsbehandling"/>
    <s v="Fwd: Utleggsrefusjon Lasse Knudsen"/>
    <n v="-491.21"/>
    <s v="NOK"/>
    <n v="-491.21"/>
    <m/>
    <s v="-393584.03"/>
  </r>
  <r>
    <n v="2072"/>
    <n v="2025"/>
    <s v="Faktura nummer 553 fra Bjerke Dagligvare AS"/>
    <d v="2025-10-31T00:00:00"/>
    <d v="2025-11-18T00:00:00"/>
    <x v="78"/>
    <x v="78"/>
    <m/>
    <m/>
    <n v="20081"/>
    <s v="Bjerke Dagligvare AS"/>
    <m/>
    <m/>
    <x v="6"/>
    <x v="6"/>
    <m/>
    <m/>
    <m/>
    <m/>
    <n v="0"/>
    <s v="Ingen avgiftsbehandling"/>
    <s v="Faktura nummer 553 fra Bjerke Dagligvare AS"/>
    <n v="-1561.04"/>
    <s v="NOK"/>
    <n v="-1561.04"/>
    <n v="553"/>
    <s v="-395145.07"/>
  </r>
  <r>
    <n v="2071"/>
    <n v="2025"/>
    <s v="Faktura nummer 8133084 fra Uno-X Mobility Norge AS (Comme"/>
    <d v="2025-10-31T00:00:00"/>
    <d v="2025-11-15T00:00:00"/>
    <x v="78"/>
    <x v="78"/>
    <m/>
    <m/>
    <n v="20007"/>
    <s v="Uno-X Mobility Norge AS (Comme"/>
    <m/>
    <m/>
    <x v="5"/>
    <x v="5"/>
    <m/>
    <m/>
    <m/>
    <m/>
    <n v="0"/>
    <s v="Ingen avgiftsbehandling"/>
    <s v="Faktura nummer 8133084 fra Uno-X Mobility Norge AS (Comme"/>
    <n v="-1707.6"/>
    <s v="NOK"/>
    <n v="-1707.6"/>
    <n v="8133084"/>
    <s v="-396852.67"/>
  </r>
  <r>
    <n v="2029"/>
    <n v="2025"/>
    <n v="1881"/>
    <d v="2025-10-31T00:00:00"/>
    <m/>
    <x v="78"/>
    <x v="78"/>
    <m/>
    <m/>
    <n v="20048"/>
    <s v="marthe kristiansen"/>
    <m/>
    <m/>
    <x v="0"/>
    <x v="0"/>
    <m/>
    <m/>
    <m/>
    <m/>
    <n v="0"/>
    <s v="Ingen avgiftsbehandling"/>
    <n v="1881"/>
    <n v="2500"/>
    <s v="NOK"/>
    <n v="2500"/>
    <m/>
    <s v="-394352.67"/>
  </r>
  <r>
    <n v="2079"/>
    <n v="2025"/>
    <s v="Faktura nummer 57918897 fra Talkmore AS"/>
    <d v="2025-11-01T00:00:00"/>
    <d v="2025-11-15T00:00:00"/>
    <x v="78"/>
    <x v="78"/>
    <m/>
    <m/>
    <n v="20004"/>
    <s v="Talkmore AS"/>
    <m/>
    <m/>
    <x v="3"/>
    <x v="3"/>
    <m/>
    <m/>
    <m/>
    <m/>
    <n v="0"/>
    <s v="Ingen avgiftsbehandling"/>
    <s v="Faktura nummer 57918897 fra Talkmore AS"/>
    <n v="-315.45999999999998"/>
    <s v="NOK"/>
    <n v="-315.45999999999998"/>
    <n v="57918897"/>
    <s v="-394668.13"/>
  </r>
  <r>
    <n v="2078"/>
    <n v="2025"/>
    <s v="SKI: Faktura fra Vøyenenga Pizza AS - Fakturanummer: 11101568"/>
    <d v="2025-11-01T00:00:00"/>
    <d v="2025-11-15T00:00:00"/>
    <x v="78"/>
    <x v="78"/>
    <m/>
    <m/>
    <n v="20109"/>
    <s v="Vøyenenga Pizza AS"/>
    <m/>
    <m/>
    <x v="6"/>
    <x v="6"/>
    <m/>
    <m/>
    <m/>
    <m/>
    <n v="0"/>
    <s v="Ingen avgiftsbehandling"/>
    <s v="SKI: Faktura fra Vøyenenga Pizza AS - Fakturanummer: 11101568"/>
    <n v="-4258.97"/>
    <s v="NOK"/>
    <n v="-4258.97"/>
    <n v="11101568"/>
    <s v="-398927.10"/>
  </r>
  <r>
    <n v="2077"/>
    <n v="2025"/>
    <s v="Faktura nummer 1107 fra JAVID ZAFARI"/>
    <d v="2025-11-01T00:00:00"/>
    <d v="2025-11-14T00:00:00"/>
    <x v="78"/>
    <x v="78"/>
    <m/>
    <m/>
    <n v="20076"/>
    <s v="JAVID ZAFARI"/>
    <m/>
    <m/>
    <x v="0"/>
    <x v="0"/>
    <m/>
    <m/>
    <m/>
    <m/>
    <n v="0"/>
    <s v="Ingen avgiftsbehandling"/>
    <s v="Faktura nummer 1107 fra JAVID ZAFARI"/>
    <n v="-8372"/>
    <s v="NOK"/>
    <n v="-8372"/>
    <n v="1107"/>
    <s v="-407299.10"/>
  </r>
  <r>
    <n v="2076"/>
    <n v="2025"/>
    <s v="Fwd: Regning 61136010918925"/>
    <d v="2025-11-01T00:00:00"/>
    <d v="2025-11-16T00:00:00"/>
    <x v="78"/>
    <x v="78"/>
    <m/>
    <m/>
    <n v="20033"/>
    <s v="Norgesgruppen ASA"/>
    <m/>
    <m/>
    <x v="5"/>
    <x v="5"/>
    <m/>
    <m/>
    <m/>
    <m/>
    <n v="0"/>
    <s v="Ingen avgiftsbehandling"/>
    <s v="Fwd: Regning 61136010918925"/>
    <n v="-1957.31"/>
    <s v="NOK"/>
    <n v="-1957.31"/>
    <n v="61136010918925"/>
    <s v="-409256.41"/>
  </r>
  <r>
    <n v="2075"/>
    <n v="2025"/>
    <s v="Fwd: Regning 61136014474925"/>
    <d v="2025-11-01T00:00:00"/>
    <d v="2025-11-16T00:00:00"/>
    <x v="78"/>
    <x v="78"/>
    <m/>
    <m/>
    <n v="20033"/>
    <s v="Norgesgruppen ASA"/>
    <m/>
    <m/>
    <x v="8"/>
    <x v="8"/>
    <m/>
    <m/>
    <m/>
    <m/>
    <n v="0"/>
    <s v="Ingen avgiftsbehandling"/>
    <s v="Fwd: Regning 61136014474925"/>
    <n v="-3426.37"/>
    <s v="NOK"/>
    <n v="-3426.37"/>
    <n v="61136014474925"/>
    <s v="-412682.78"/>
  </r>
  <r>
    <n v="2056"/>
    <n v="2025"/>
    <s v="Fwd: Utlegg G19 - refusjon"/>
    <d v="2025-11-01T00:00:00"/>
    <d v="2025-11-01T00:00:00"/>
    <x v="78"/>
    <x v="78"/>
    <m/>
    <m/>
    <n v="20103"/>
    <s v="Torbjørn Tveiten"/>
    <m/>
    <m/>
    <x v="1"/>
    <x v="1"/>
    <m/>
    <m/>
    <m/>
    <m/>
    <n v="0"/>
    <s v="Ingen avgiftsbehandling"/>
    <s v="Fwd: Utlegg G19 - refusjon"/>
    <n v="-805.7"/>
    <s v="NOK"/>
    <n v="-805.7"/>
    <s v="utlegg avsl G19"/>
    <s v="-413488.48"/>
  </r>
  <r>
    <n v="2060"/>
    <n v="2025"/>
    <s v="Fwd: Faktura fra Talkmore"/>
    <d v="2025-11-01T00:00:00"/>
    <d v="2025-11-15T00:00:00"/>
    <x v="78"/>
    <x v="78"/>
    <m/>
    <m/>
    <n v="20004"/>
    <s v="Talkmore AS"/>
    <m/>
    <m/>
    <x v="4"/>
    <x v="4"/>
    <m/>
    <m/>
    <m/>
    <m/>
    <n v="0"/>
    <s v="Ingen avgiftsbehandling"/>
    <s v="Fwd: Faktura fra Talkmore"/>
    <n v="-573.75"/>
    <s v="NOK"/>
    <n v="-573.75"/>
    <n v="57938525"/>
    <s v="-414062.23"/>
  </r>
  <r>
    <n v="2105"/>
    <n v="2025"/>
    <s v="Langåshytta"/>
    <d v="2025-11-01T00:00:00"/>
    <d v="2025-12-01T00:00:00"/>
    <x v="78"/>
    <x v="78"/>
    <m/>
    <m/>
    <n v="20502"/>
    <s v="Grønlandsveien SA"/>
    <m/>
    <m/>
    <x v="6"/>
    <x v="6"/>
    <m/>
    <m/>
    <m/>
    <m/>
    <n v="0"/>
    <s v="Ingen avgiftsbehandling"/>
    <s v="Langåshytta"/>
    <n v="-800"/>
    <s v="NOK"/>
    <n v="-800"/>
    <s v="Grønlandsveien"/>
    <s v="-414862.23"/>
  </r>
  <r>
    <n v="2074"/>
    <n v="2025"/>
    <s v="Hockey: Klubbdommerregning fra Daniel Åsheim Alnes"/>
    <d v="2025-11-02T00:00:00"/>
    <d v="2025-11-09T00:00:00"/>
    <x v="78"/>
    <x v="78"/>
    <m/>
    <m/>
    <n v="20301"/>
    <s v="Daniel Åsheim Alnes"/>
    <m/>
    <m/>
    <x v="5"/>
    <x v="5"/>
    <m/>
    <m/>
    <m/>
    <m/>
    <n v="0"/>
    <s v="Ingen avgiftsbehandling"/>
    <s v="Hockey: Klubbdommerregning fra Daniel Åsheim Alnes"/>
    <n v="-445"/>
    <s v="NOK"/>
    <n v="-445"/>
    <s v="UEBY2VLWJZ36YX"/>
    <s v="-415307.23"/>
  </r>
  <r>
    <n v="2073"/>
    <n v="2025"/>
    <s v="HOCKEY: Klubbdommerregning fra Sebastian Bjune"/>
    <d v="2025-11-02T00:00:00"/>
    <d v="2025-11-09T00:00:00"/>
    <x v="78"/>
    <x v="78"/>
    <m/>
    <m/>
    <n v="20192"/>
    <s v="Sebastian Bjune"/>
    <m/>
    <m/>
    <x v="5"/>
    <x v="5"/>
    <m/>
    <m/>
    <m/>
    <m/>
    <n v="0"/>
    <s v="Ingen avgiftsbehandling"/>
    <s v="HOCKEY: Klubbdommerregning fra Sebastian Bjune"/>
    <n v="-445"/>
    <s v="NOK"/>
    <n v="-445"/>
    <s v="GX4XFV7WOCX17F"/>
    <s v="-415752.23"/>
  </r>
  <r>
    <n v="2057"/>
    <n v="2025"/>
    <s v="Dommerregning HOCKEY"/>
    <d v="2025-11-02T00:00:00"/>
    <d v="2025-11-02T00:00:00"/>
    <x v="78"/>
    <x v="78"/>
    <m/>
    <m/>
    <n v="20567"/>
    <s v="Paula Marie Winkler"/>
    <m/>
    <m/>
    <x v="5"/>
    <x v="5"/>
    <m/>
    <m/>
    <m/>
    <m/>
    <n v="0"/>
    <s v="Ingen avgiftsbehandling"/>
    <s v="Dommerregning HOCKEY"/>
    <n v="-395.5"/>
    <s v="NOK"/>
    <n v="-395.5"/>
    <s v="6907b94bff546d6c949a9fdd"/>
    <s v="-416147.73"/>
  </r>
  <r>
    <n v="501147"/>
    <n v="2025"/>
    <s v="Direkte betaling med ekstern ID TR516773207 er gjennomført og bokført."/>
    <d v="2025-11-03T00:00:00"/>
    <m/>
    <x v="78"/>
    <x v="78"/>
    <m/>
    <m/>
    <n v="20498"/>
    <s v="Sagfossen Entreprenør"/>
    <m/>
    <m/>
    <x v="1"/>
    <x v="1"/>
    <m/>
    <m/>
    <m/>
    <m/>
    <n v="0"/>
    <s v="Ingen avgiftsbehandling"/>
    <s v="Betaling: FOTBALL: Faktura 88 fra SAGFOSSEN ENTREPRENØR. Fakturanr. 88."/>
    <n v="3750"/>
    <s v="NOK"/>
    <n v="3750"/>
    <n v="88"/>
    <s v="-412397.73"/>
  </r>
  <r>
    <n v="501181"/>
    <n v="2025"/>
    <s v="Direkte betaling med ekstern ID TR510729329 er gjennomført og bokført."/>
    <d v="2025-11-03T00:00:00"/>
    <m/>
    <x v="78"/>
    <x v="78"/>
    <m/>
    <m/>
    <n v="20009"/>
    <s v="Santander Consumer Bank As"/>
    <m/>
    <m/>
    <x v="5"/>
    <x v="5"/>
    <m/>
    <m/>
    <m/>
    <m/>
    <n v="0"/>
    <s v="Ingen avgiftsbehandling"/>
    <s v="Betaling: Faktura nummer 42675645 fra Santander Consumer Bank As. Fakturanr. 42675645."/>
    <n v="11584.04"/>
    <s v="NOK"/>
    <n v="11584.04"/>
    <n v="42675645"/>
    <s v="-400813.69"/>
  </r>
  <r>
    <n v="501183"/>
    <n v="2025"/>
    <s v="Direkte betaling med ekstern ID TR518106036 er gjennomført og bokført."/>
    <d v="2025-11-03T00:00:00"/>
    <m/>
    <x v="78"/>
    <x v="78"/>
    <m/>
    <m/>
    <n v="20169"/>
    <s v="Jar Idrettslag"/>
    <m/>
    <m/>
    <x v="5"/>
    <x v="5"/>
    <m/>
    <m/>
    <m/>
    <m/>
    <n v="0"/>
    <s v="Ingen avgiftsbehandling"/>
    <s v="Betaling: Faktura nummer 1203 fra Jar Idrettslag. Fakturanr. 1203."/>
    <n v="19000"/>
    <s v="NOK"/>
    <n v="19000"/>
    <n v="1203"/>
    <s v="-381813.69"/>
  </r>
  <r>
    <n v="501184"/>
    <n v="2025"/>
    <s v="Direkte betaling med ekstern ID TR518106037 er gjennomført og bokført."/>
    <d v="2025-11-03T00:00:00"/>
    <m/>
    <x v="78"/>
    <x v="78"/>
    <m/>
    <m/>
    <n v="20169"/>
    <s v="Jar Idrettslag"/>
    <m/>
    <m/>
    <x v="5"/>
    <x v="5"/>
    <m/>
    <m/>
    <m/>
    <m/>
    <n v="0"/>
    <s v="Ingen avgiftsbehandling"/>
    <s v="Betaling: Faktura nummer 1202 fra Jar Idrettslag. Fakturanr. 1202."/>
    <n v="12965"/>
    <s v="NOK"/>
    <n v="12965"/>
    <n v="1202"/>
    <s v="-368848.69"/>
  </r>
  <r>
    <n v="501185"/>
    <n v="2025"/>
    <s v="Direkte betaling med ekstern ID TR510729332 er gjennomført og bokført."/>
    <d v="2025-11-03T00:00:00"/>
    <m/>
    <x v="78"/>
    <x v="78"/>
    <m/>
    <m/>
    <n v="20198"/>
    <s v="Verisure AS"/>
    <m/>
    <m/>
    <x v="2"/>
    <x v="2"/>
    <m/>
    <m/>
    <m/>
    <m/>
    <n v="0"/>
    <s v="Ingen avgiftsbehandling"/>
    <s v="Betaling: Faktura nummer 32165718 fra Verisure AS. Fakturanr. 32165718."/>
    <n v="988.75"/>
    <s v="NOK"/>
    <n v="988.75"/>
    <n v="32165718"/>
    <s v="-367859.94"/>
  </r>
  <r>
    <n v="2044"/>
    <n v="2025"/>
    <s v="Faktura nummer 008572 fra Norges Ishockeyforbund"/>
    <d v="2025-11-03T00:00:00"/>
    <d v="2025-11-17T00:00:00"/>
    <x v="78"/>
    <x v="78"/>
    <m/>
    <m/>
    <n v="20005"/>
    <s v="Norges Ishockeyforbund"/>
    <m/>
    <m/>
    <x v="5"/>
    <x v="5"/>
    <m/>
    <m/>
    <m/>
    <m/>
    <n v="0"/>
    <s v="Ingen avgiftsbehandling"/>
    <s v="Faktura nummer 008572 fra Norges Ishockeyforbund"/>
    <n v="-1000"/>
    <s v="NOK"/>
    <n v="-1000"/>
    <n v="8572"/>
    <s v="-368859.94"/>
  </r>
  <r>
    <n v="2043"/>
    <n v="2025"/>
    <s v="Faktura nummer 10347 fra BIRKELANDS"/>
    <d v="2025-11-03T00:00:00"/>
    <d v="2025-11-17T00:00:00"/>
    <x v="78"/>
    <x v="78"/>
    <m/>
    <m/>
    <n v="20524"/>
    <s v="BIRKELANDS"/>
    <m/>
    <m/>
    <x v="8"/>
    <x v="8"/>
    <m/>
    <m/>
    <m/>
    <m/>
    <n v="0"/>
    <s v="Ingen avgiftsbehandling"/>
    <s v="Faktura nummer 10347 fra BIRKELANDS"/>
    <n v="-34200"/>
    <s v="NOK"/>
    <n v="-34200"/>
    <n v="10347"/>
    <s v="-403059.94"/>
  </r>
  <r>
    <n v="2095"/>
    <n v="2025"/>
    <s v="G2015: Faktura 10832078 fra Lucky Bowl Norge AS"/>
    <d v="2025-11-03T00:00:00"/>
    <d v="2025-11-13T00:00:00"/>
    <x v="78"/>
    <x v="78"/>
    <m/>
    <m/>
    <n v="20571"/>
    <s v="Lucky Bowl Group AS"/>
    <m/>
    <m/>
    <x v="1"/>
    <x v="1"/>
    <m/>
    <m/>
    <m/>
    <m/>
    <n v="0"/>
    <s v="Ingen avgiftsbehandling"/>
    <s v="G2015: Faktura 10832078 fra Lucky Bowl Norge AS"/>
    <n v="-4019.5"/>
    <s v="NOK"/>
    <n v="-4019.5"/>
    <n v="10832078"/>
    <s v="-407079.44"/>
  </r>
  <r>
    <n v="2133"/>
    <n v="2025"/>
    <m/>
    <d v="2025-11-03T00:00:00"/>
    <m/>
    <x v="78"/>
    <x v="78"/>
    <m/>
    <m/>
    <n v="20439"/>
    <s v="Lasse Knudsen"/>
    <m/>
    <m/>
    <x v="0"/>
    <x v="0"/>
    <m/>
    <m/>
    <m/>
    <m/>
    <n v="0"/>
    <s v="Ingen avgiftsbehandling"/>
    <m/>
    <n v="491.21"/>
    <s v="NOK"/>
    <n v="491.21"/>
    <m/>
    <s v="-406588.23"/>
  </r>
  <r>
    <n v="501186"/>
    <n v="2025"/>
    <s v="Direkte betaling med ekstern ID TR516773206 er gjennomført og bokført."/>
    <d v="2025-11-04T00:00:00"/>
    <m/>
    <x v="78"/>
    <x v="78"/>
    <m/>
    <m/>
    <n v="20125"/>
    <s v="Eureca Engros AS"/>
    <m/>
    <m/>
    <x v="5"/>
    <x v="5"/>
    <m/>
    <m/>
    <m/>
    <m/>
    <n v="0"/>
    <s v="Ingen avgiftsbehandling"/>
    <s v="Betaling: Fwd: Inkassovarsel"/>
    <n v="1917.67"/>
    <s v="NOK"/>
    <n v="1917.67"/>
    <m/>
    <s v="-404670.56"/>
  </r>
  <r>
    <n v="2041"/>
    <n v="2025"/>
    <s v="VS: Inkassovarsel"/>
    <d v="2025-11-04T00:00:00"/>
    <d v="2025-11-18T00:00:00"/>
    <x v="78"/>
    <x v="78"/>
    <m/>
    <m/>
    <n v="20125"/>
    <s v="Eureca Engros AS"/>
    <m/>
    <m/>
    <x v="5"/>
    <x v="5"/>
    <m/>
    <m/>
    <m/>
    <m/>
    <n v="0"/>
    <s v="Ingen avgiftsbehandling"/>
    <s v="VS: Inkassovarsel"/>
    <n v="-3941.66"/>
    <s v="NOK"/>
    <n v="-3941.66"/>
    <m/>
    <s v="-408612.22"/>
  </r>
  <r>
    <n v="2067"/>
    <n v="2025"/>
    <s v="VS: Refusjon G19"/>
    <d v="2025-11-04T00:00:00"/>
    <d v="2025-11-04T00:00:00"/>
    <x v="78"/>
    <x v="78"/>
    <m/>
    <m/>
    <n v="20088"/>
    <s v="Andreas Kristiansen Olsen"/>
    <m/>
    <m/>
    <x v="1"/>
    <x v="1"/>
    <m/>
    <m/>
    <m/>
    <m/>
    <n v="0"/>
    <s v="Ingen avgiftsbehandling"/>
    <s v="VS: Refusjon G19"/>
    <n v="-269"/>
    <s v="NOK"/>
    <n v="-269"/>
    <s v="utlegg avslutning"/>
    <s v="-408881.22"/>
  </r>
  <r>
    <n v="2066"/>
    <n v="2025"/>
    <s v="Faktura nummer 10432 fra Fygi AS"/>
    <d v="2025-11-04T00:00:00"/>
    <d v="2025-11-18T00:00:00"/>
    <x v="78"/>
    <x v="78"/>
    <m/>
    <m/>
    <n v="20083"/>
    <s v="Fygi AS"/>
    <m/>
    <m/>
    <x v="5"/>
    <x v="5"/>
    <m/>
    <m/>
    <m/>
    <m/>
    <n v="0"/>
    <s v="Ingen avgiftsbehandling"/>
    <s v="Faktura nummer 10432 fra Fygi AS"/>
    <n v="-248.75"/>
    <s v="NOK"/>
    <n v="-248.75"/>
    <n v="10432"/>
    <s v="-409129.97"/>
  </r>
  <r>
    <n v="2065"/>
    <n v="2025"/>
    <s v="Faktura nummer 10763 fra If Frisk Asker Ail Hockey"/>
    <d v="2025-11-04T00:00:00"/>
    <d v="2025-11-18T00:00:00"/>
    <x v="78"/>
    <x v="78"/>
    <m/>
    <m/>
    <n v="20564"/>
    <s v="If Frisk Asker Ail Hockey"/>
    <m/>
    <m/>
    <x v="5"/>
    <x v="5"/>
    <m/>
    <m/>
    <m/>
    <m/>
    <n v="0"/>
    <s v="Ingen avgiftsbehandling"/>
    <s v="Faktura nummer 10763 fra If Frisk Asker Ail Hockey"/>
    <n v="-10000"/>
    <s v="NOK"/>
    <n v="-10000"/>
    <n v="10763"/>
    <s v="-419129.97"/>
  </r>
  <r>
    <n v="2062"/>
    <n v="2025"/>
    <s v="Faktura nummer 42979326 fra Santander Consumer Bank As"/>
    <d v="2025-11-04T00:00:00"/>
    <d v="2025-12-01T00:00:00"/>
    <x v="78"/>
    <x v="78"/>
    <m/>
    <m/>
    <n v="20009"/>
    <s v="Santander Consumer Bank As"/>
    <m/>
    <m/>
    <x v="5"/>
    <x v="5"/>
    <m/>
    <m/>
    <m/>
    <m/>
    <n v="0"/>
    <s v="Ingen avgiftsbehandling"/>
    <s v="Faktura nummer 42979326 fra Santander Consumer Bank As"/>
    <n v="-11584.04"/>
    <s v="NOK"/>
    <n v="-11584.04"/>
    <n v="42979326"/>
    <s v="-430714.01"/>
  </r>
  <r>
    <n v="2061"/>
    <n v="2025"/>
    <s v="Faktura nummer 9204901485 fra Coca-cola Europacific Partners Norge AS"/>
    <d v="2025-11-04T00:00:00"/>
    <d v="2025-11-19T00:00:00"/>
    <x v="78"/>
    <x v="78"/>
    <m/>
    <m/>
    <n v="20188"/>
    <s v="Coca-cola Europacific Partners Norge AS"/>
    <m/>
    <m/>
    <x v="5"/>
    <x v="5"/>
    <m/>
    <m/>
    <m/>
    <m/>
    <n v="0"/>
    <s v="Ingen avgiftsbehandling"/>
    <s v="Faktura nummer 9204901485 fra Coca-cola Europacific Partners Norge AS"/>
    <n v="-6430.78"/>
    <s v="NOK"/>
    <n v="-6430.78"/>
    <n v="9204901485"/>
    <s v="-437144.79"/>
  </r>
  <r>
    <n v="2058"/>
    <n v="2025"/>
    <s v="Faktura nummer 438848790 fra Nets Branch Norway NUF"/>
    <d v="2025-11-04T00:00:00"/>
    <d v="2025-11-18T00:00:00"/>
    <x v="78"/>
    <x v="78"/>
    <m/>
    <m/>
    <n v="20483"/>
    <s v="Nets Branch Norway NUF"/>
    <m/>
    <m/>
    <x v="1"/>
    <x v="1"/>
    <m/>
    <m/>
    <m/>
    <m/>
    <n v="0"/>
    <s v="Ingen avgiftsbehandling"/>
    <s v="Faktura nummer 438848790 fra Nets Branch Norway NUF"/>
    <n v="-123.75"/>
    <s v="NOK"/>
    <n v="-123.75"/>
    <n v="438848790"/>
    <s v="-437268.54"/>
  </r>
  <r>
    <n v="2055"/>
    <n v="2025"/>
    <s v="Faktura nummer 32378672 fra Verisure AS"/>
    <d v="2025-11-04T00:00:00"/>
    <d v="2025-12-01T00:00:00"/>
    <x v="78"/>
    <x v="78"/>
    <m/>
    <m/>
    <n v="20198"/>
    <s v="Verisure AS"/>
    <m/>
    <m/>
    <x v="2"/>
    <x v="2"/>
    <m/>
    <m/>
    <m/>
    <m/>
    <n v="0"/>
    <s v="Ingen avgiftsbehandling"/>
    <s v="Faktura nummer 32378672 fra Verisure AS"/>
    <n v="-988.75"/>
    <s v="NOK"/>
    <n v="-988.75"/>
    <n v="32378672"/>
    <s v="-438257.29"/>
  </r>
  <r>
    <n v="2053"/>
    <n v="2025"/>
    <s v="FOTBALL delkurs 1"/>
    <d v="2025-11-04T00:00:00"/>
    <d v="2025-11-06T00:00:00"/>
    <x v="78"/>
    <x v="78"/>
    <m/>
    <m/>
    <n v="20060"/>
    <s v="NFF Oslo"/>
    <m/>
    <m/>
    <x v="1"/>
    <x v="1"/>
    <m/>
    <m/>
    <m/>
    <m/>
    <n v="0"/>
    <s v="Ingen avgiftsbehandling"/>
    <s v="FOTBALL delkurs 1"/>
    <n v="-1250"/>
    <s v="NOK"/>
    <n v="-1250"/>
    <n v="81086"/>
    <s v="-439507.29"/>
  </r>
  <r>
    <n v="2125"/>
    <n v="2025"/>
    <m/>
    <d v="2025-11-04T00:00:00"/>
    <m/>
    <x v="78"/>
    <x v="78"/>
    <m/>
    <m/>
    <n v="20088"/>
    <s v="Andreas Kristiansen Olsen"/>
    <m/>
    <m/>
    <x v="0"/>
    <x v="0"/>
    <m/>
    <m/>
    <m/>
    <m/>
    <n v="0"/>
    <s v="Ingen avgiftsbehandling"/>
    <m/>
    <n v="269"/>
    <s v="NOK"/>
    <n v="269"/>
    <m/>
    <s v="-439238.29"/>
  </r>
  <r>
    <n v="501187"/>
    <n v="2025"/>
    <s v="Direkte betaling med ekstern ID TR518106038 er gjennomført og bokført."/>
    <d v="2025-11-05T00:00:00"/>
    <m/>
    <x v="78"/>
    <x v="78"/>
    <m/>
    <m/>
    <n v="20557"/>
    <s v="Trondheim Hockeyshop AS"/>
    <m/>
    <m/>
    <x v="5"/>
    <x v="5"/>
    <m/>
    <m/>
    <m/>
    <m/>
    <n v="0"/>
    <s v="Ingen avgiftsbehandling"/>
    <s v="Betaling: Faktura nummer 1383 fra Trondheim Hockeyshop AS. Fakturanr. 1383."/>
    <n v="23358.75"/>
    <s v="NOK"/>
    <n v="23358.75"/>
    <n v="1383"/>
    <s v="-415879.54"/>
  </r>
  <r>
    <n v="2052"/>
    <n v="2025"/>
    <s v="nett hj løsning"/>
    <d v="2025-11-05T00:00:00"/>
    <d v="2025-11-19T00:00:00"/>
    <x v="78"/>
    <x v="78"/>
    <m/>
    <m/>
    <n v="20029"/>
    <s v="Viken Fiber AS"/>
    <m/>
    <m/>
    <x v="4"/>
    <x v="4"/>
    <m/>
    <m/>
    <m/>
    <m/>
    <n v="0"/>
    <s v="Ingen avgiftsbehandling"/>
    <s v="nett hj løsning"/>
    <n v="-1119"/>
    <s v="NOK"/>
    <n v="-1119"/>
    <n v="25694566"/>
    <s v="-416998.54"/>
  </r>
  <r>
    <n v="2051"/>
    <n v="2025"/>
    <s v="FOTBALL: Klubbdommerregning fra William Duesund"/>
    <d v="2025-11-05T00:00:00"/>
    <d v="2025-11-06T00:00:00"/>
    <x v="78"/>
    <x v="78"/>
    <m/>
    <m/>
    <n v="20451"/>
    <s v="William Duesund"/>
    <m/>
    <m/>
    <x v="1"/>
    <x v="1"/>
    <m/>
    <m/>
    <m/>
    <m/>
    <n v="0"/>
    <s v="Ingen avgiftsbehandling"/>
    <s v="FOTBALL: Klubbdommerregning fra William Duesund"/>
    <n v="-200"/>
    <s v="NOK"/>
    <n v="-200"/>
    <s v="JOIOYRJWLSB7B9"/>
    <s v="-417198.54"/>
  </r>
  <r>
    <n v="2126"/>
    <n v="2025"/>
    <m/>
    <d v="2025-11-05T00:00:00"/>
    <m/>
    <x v="78"/>
    <x v="78"/>
    <m/>
    <m/>
    <n v="20103"/>
    <s v="Torbjørn Tveiten"/>
    <m/>
    <m/>
    <x v="0"/>
    <x v="0"/>
    <m/>
    <m/>
    <m/>
    <m/>
    <n v="0"/>
    <s v="Ingen avgiftsbehandling"/>
    <m/>
    <n v="805.7"/>
    <s v="NOK"/>
    <n v="805.7"/>
    <m/>
    <s v="-416392.84"/>
  </r>
  <r>
    <n v="2070"/>
    <n v="2025"/>
    <s v="SKI Ang. refusjon av dugnadsmidler"/>
    <d v="2025-11-06T00:00:00"/>
    <d v="2025-11-06T00:00:00"/>
    <x v="78"/>
    <x v="78"/>
    <m/>
    <m/>
    <n v="20434"/>
    <s v="Mads Lande Olsen"/>
    <m/>
    <m/>
    <x v="6"/>
    <x v="6"/>
    <m/>
    <m/>
    <m/>
    <m/>
    <n v="0"/>
    <s v="Ingen avgiftsbehandling"/>
    <s v="SKI Ang. refusjon av dugnadsmidler"/>
    <n v="-2500"/>
    <s v="NOK"/>
    <n v="-2500"/>
    <s v="Refusjon e avtale dugnad"/>
    <s v="-418892.84"/>
  </r>
  <r>
    <n v="2069"/>
    <n v="2025"/>
    <s v="SKI Mats Svege"/>
    <d v="2025-11-06T00:00:00"/>
    <d v="2025-11-06T00:00:00"/>
    <x v="78"/>
    <x v="78"/>
    <m/>
    <m/>
    <n v="20336"/>
    <s v="Ida Svege"/>
    <m/>
    <m/>
    <x v="6"/>
    <x v="6"/>
    <m/>
    <m/>
    <m/>
    <m/>
    <n v="0"/>
    <s v="Ingen avgiftsbehandling"/>
    <s v="SKI Mats Svege"/>
    <n v="-2258"/>
    <s v="NOK"/>
    <n v="-2258"/>
    <s v="Refusjon e avtale dugnad Mats"/>
    <s v="-421150.84"/>
  </r>
  <r>
    <n v="2068"/>
    <n v="2025"/>
    <s v="SKI Selma Svege"/>
    <d v="2025-11-06T00:00:00"/>
    <d v="2025-11-06T00:00:00"/>
    <x v="78"/>
    <x v="78"/>
    <m/>
    <m/>
    <n v="20336"/>
    <s v="Ida Svege"/>
    <m/>
    <m/>
    <x v="6"/>
    <x v="6"/>
    <m/>
    <m/>
    <m/>
    <m/>
    <n v="0"/>
    <s v="Ingen avgiftsbehandling"/>
    <s v="SKI Selma Svege"/>
    <n v="-2500"/>
    <s v="NOK"/>
    <n v="-2500"/>
    <s v="Refusjon e avtale dugnad"/>
    <s v="-423650.84"/>
  </r>
  <r>
    <n v="2064"/>
    <n v="2025"/>
    <s v="SKI: Lars Støre Refusjon e avtale dugnad"/>
    <d v="2025-11-06T00:00:00"/>
    <d v="2025-11-06T00:00:00"/>
    <x v="78"/>
    <x v="78"/>
    <m/>
    <m/>
    <n v="20328"/>
    <s v="Lars Teigland Støre"/>
    <m/>
    <m/>
    <x v="6"/>
    <x v="6"/>
    <m/>
    <m/>
    <m/>
    <m/>
    <n v="0"/>
    <s v="Ingen avgiftsbehandling"/>
    <s v="SKI: Lars Støre Refusjon e avtale dugnad"/>
    <n v="-2500"/>
    <s v="NOK"/>
    <n v="-2500"/>
    <m/>
    <s v="-426150.84"/>
  </r>
  <r>
    <n v="2063"/>
    <n v="2025"/>
    <s v="Fwd: Utlegg"/>
    <d v="2025-11-06T00:00:00"/>
    <d v="2025-11-06T00:00:00"/>
    <x v="78"/>
    <x v="78"/>
    <m/>
    <m/>
    <n v="20191"/>
    <s v="Kjersti Merete Schiønning Irgens"/>
    <m/>
    <m/>
    <x v="1"/>
    <x v="1"/>
    <m/>
    <m/>
    <m/>
    <m/>
    <n v="0"/>
    <s v="Ingen avgiftsbehandling"/>
    <s v="Fwd: Utlegg"/>
    <n v="-2500"/>
    <s v="NOK"/>
    <n v="-2500"/>
    <s v="Utlegg cup G2015"/>
    <s v="-428650.84"/>
  </r>
  <r>
    <n v="501188"/>
    <n v="2025"/>
    <s v="Direkte betaling med ekstern ID TR518106032 er gjennomført og bokført."/>
    <d v="2025-11-06T00:00:00"/>
    <m/>
    <x v="78"/>
    <x v="78"/>
    <m/>
    <m/>
    <n v="20035"/>
    <s v="Steadyreadygo Banaszkiewicz"/>
    <m/>
    <m/>
    <x v="4"/>
    <x v="4"/>
    <m/>
    <m/>
    <m/>
    <m/>
    <n v="0"/>
    <s v="Ingen avgiftsbehandling"/>
    <s v="Betaling: VS: Fakture for vaske. Fakturanr. 1187."/>
    <n v="13500"/>
    <s v="NOK"/>
    <n v="13500"/>
    <n v="1187"/>
    <s v="-415150.84"/>
  </r>
  <r>
    <n v="501189"/>
    <n v="2025"/>
    <s v="Direkte betaling med ekstern ID TR513139875 er gjennomført og bokført."/>
    <d v="2025-11-06T00:00:00"/>
    <m/>
    <x v="78"/>
    <x v="78"/>
    <m/>
    <m/>
    <n v="20545"/>
    <s v="1hjelp.no AS"/>
    <m/>
    <m/>
    <x v="5"/>
    <x v="5"/>
    <m/>
    <m/>
    <m/>
    <m/>
    <n v="0"/>
    <s v="Ingen avgiftsbehandling"/>
    <s v="Betaling: Faktura nummer 12550 fra 1hjelp.no AS. Fakturanr. 12550."/>
    <n v="13192.6"/>
    <s v="NOK"/>
    <n v="13192.6"/>
    <n v="12550"/>
    <s v="-401958.24"/>
  </r>
  <r>
    <n v="2050"/>
    <n v="2025"/>
    <s v="Faktura nummer F0004414664 fra DNB Livsforsikring AS"/>
    <d v="2025-11-06T00:00:00"/>
    <d v="2025-11-20T00:00:00"/>
    <x v="78"/>
    <x v="78"/>
    <m/>
    <m/>
    <n v="20012"/>
    <s v="DNB Livsforsikring AS"/>
    <m/>
    <m/>
    <x v="4"/>
    <x v="4"/>
    <m/>
    <m/>
    <m/>
    <m/>
    <n v="0"/>
    <s v="Ingen avgiftsbehandling"/>
    <s v="Faktura nummer F0004414664 fra DNB Livsforsikring AS"/>
    <n v="-6644.28"/>
    <s v="NOK"/>
    <n v="-6644.28"/>
    <s v="F0004414664"/>
    <s v="-408602.52"/>
  </r>
  <r>
    <n v="2049"/>
    <n v="2025"/>
    <s v="Faktura nummer 70821773 fra Bærum Kommune"/>
    <d v="2025-11-06T00:00:00"/>
    <d v="2025-11-23T00:00:00"/>
    <x v="78"/>
    <x v="78"/>
    <m/>
    <m/>
    <n v="20094"/>
    <s v="Bærum Kommune"/>
    <m/>
    <m/>
    <x v="0"/>
    <x v="0"/>
    <m/>
    <m/>
    <m/>
    <m/>
    <n v="0"/>
    <s v="Ingen avgiftsbehandling"/>
    <s v="Faktura nummer 70821773 fra Bærum Kommune"/>
    <n v="-20713"/>
    <s v="NOK"/>
    <n v="-20713"/>
    <n v="70821773"/>
    <s v="-429315.52"/>
  </r>
  <r>
    <n v="2048"/>
    <n v="2025"/>
    <s v="Fwd: Utlegg Fotball Jenter 2015"/>
    <d v="2025-11-06T00:00:00"/>
    <d v="2025-11-06T00:00:00"/>
    <x v="78"/>
    <x v="78"/>
    <m/>
    <m/>
    <n v="20566"/>
    <s v="Lene Bjørkevoll"/>
    <m/>
    <m/>
    <x v="6"/>
    <x v="6"/>
    <m/>
    <m/>
    <m/>
    <m/>
    <n v="0"/>
    <s v="Ingen avgiftsbehandling"/>
    <s v="Fwd: Utlegg Fotball Jenter 2015"/>
    <n v="-10425"/>
    <s v="NOK"/>
    <n v="-10425"/>
    <s v="J15 samling Fangene på fortet"/>
    <s v="-439740.52"/>
  </r>
  <r>
    <n v="501190"/>
    <n v="2025"/>
    <s v="Direkte betaling med ekstern ID TR519202341 er gjennomført og bokført."/>
    <d v="2025-11-06T00:00:00"/>
    <m/>
    <x v="78"/>
    <x v="78"/>
    <m/>
    <m/>
    <n v="20475"/>
    <s v="Holmen Ishall Drift AS"/>
    <m/>
    <m/>
    <x v="5"/>
    <x v="5"/>
    <m/>
    <m/>
    <m/>
    <m/>
    <n v="0"/>
    <s v="Ingen avgiftsbehandling"/>
    <s v="Betaling: VS: HOCKEY: Faktura 11014 fra Holmen Ishall Drift AS. Fakturanr. 11014."/>
    <n v="44000"/>
    <s v="NOK"/>
    <n v="44000"/>
    <n v="11014"/>
    <s v="-395740.52"/>
  </r>
  <r>
    <n v="2046"/>
    <n v="2025"/>
    <s v="J2014: Utlegg"/>
    <d v="2025-11-06T00:00:00"/>
    <d v="2025-11-06T00:00:00"/>
    <x v="78"/>
    <x v="78"/>
    <m/>
    <m/>
    <n v="20565"/>
    <s v="Katarina Margareta Zielinska"/>
    <m/>
    <m/>
    <x v="1"/>
    <x v="1"/>
    <m/>
    <m/>
    <m/>
    <m/>
    <n v="0"/>
    <s v="Ingen avgiftsbehandling"/>
    <s v="J2014: Utlegg"/>
    <n v="-1317"/>
    <s v="NOK"/>
    <n v="-1317"/>
    <m/>
    <s v="-397057.52"/>
  </r>
  <r>
    <n v="2059"/>
    <n v="2025"/>
    <s v="Utlegg klubbm"/>
    <d v="2025-11-06T00:00:00"/>
    <d v="2025-11-06T00:00:00"/>
    <x v="78"/>
    <x v="78"/>
    <m/>
    <m/>
    <n v="20052"/>
    <s v="Lars Erik Sundby Ekeberg"/>
    <m/>
    <m/>
    <x v="6"/>
    <x v="6"/>
    <m/>
    <m/>
    <m/>
    <m/>
    <n v="0"/>
    <s v="Ingen avgiftsbehandling"/>
    <s v="Utlegg klubbm"/>
    <n v="-1800"/>
    <s v="NOK"/>
    <n v="-1800"/>
    <s v="Klubbmesterskao"/>
    <s v="-398857.52"/>
  </r>
  <r>
    <n v="2124"/>
    <n v="2025"/>
    <m/>
    <d v="2025-11-06T00:00:00"/>
    <m/>
    <x v="78"/>
    <x v="78"/>
    <m/>
    <m/>
    <n v="20566"/>
    <s v="Lene Bjørkevoll"/>
    <m/>
    <m/>
    <x v="0"/>
    <x v="0"/>
    <m/>
    <m/>
    <m/>
    <m/>
    <n v="0"/>
    <s v="Ingen avgiftsbehandling"/>
    <m/>
    <n v="10425"/>
    <s v="NOK"/>
    <n v="10425"/>
    <m/>
    <s v="-388432.52"/>
  </r>
  <r>
    <n v="501192"/>
    <n v="2025"/>
    <s v="Direkte betaling med ekstern ID TR519960647 er gjennomført og bokført."/>
    <d v="2025-11-07T00:00:00"/>
    <m/>
    <x v="78"/>
    <x v="78"/>
    <m/>
    <m/>
    <n v="20060"/>
    <s v="NFF Oslo"/>
    <m/>
    <m/>
    <x v="1"/>
    <x v="1"/>
    <m/>
    <m/>
    <m/>
    <m/>
    <n v="0"/>
    <s v="Ingen avgiftsbehandling"/>
    <s v="Betaling: FOTBALL delkurs 1. Fakturanr. 81086."/>
    <n v="1250"/>
    <s v="NOK"/>
    <n v="1250"/>
    <n v="81086"/>
    <s v="-387182.52"/>
  </r>
  <r>
    <n v="501193"/>
    <n v="2025"/>
    <s v="Direkte betaling med ekstern ID TR519960661 er gjennomført og bokført."/>
    <d v="2025-11-07T00:00:00"/>
    <m/>
    <x v="78"/>
    <x v="78"/>
    <m/>
    <m/>
    <n v="20262"/>
    <s v="Linn Marita Lilledal"/>
    <m/>
    <m/>
    <x v="6"/>
    <x v="6"/>
    <m/>
    <m/>
    <m/>
    <m/>
    <n v="0"/>
    <s v="Ingen avgiftsbehandling"/>
    <s v="Betaling: Fwd: Refusjon. Fakturanr. Refusjon e avtale dugnad."/>
    <n v="2500"/>
    <s v="NOK"/>
    <n v="2500"/>
    <s v="Refusjon e avtale dugnad"/>
    <s v="-384682.52"/>
  </r>
  <r>
    <n v="501194"/>
    <n v="2025"/>
    <s v="Direkte betaling med ekstern ID TR519960660 er gjennomført og bokført."/>
    <d v="2025-11-07T00:00:00"/>
    <m/>
    <x v="78"/>
    <x v="78"/>
    <m/>
    <m/>
    <n v="20052"/>
    <s v="Lars Erik Sundby Ekeberg"/>
    <m/>
    <m/>
    <x v="6"/>
    <x v="6"/>
    <m/>
    <m/>
    <m/>
    <m/>
    <n v="0"/>
    <s v="Ingen avgiftsbehandling"/>
    <s v="Betaling: Utlegg klubbm. Fakturanr. Klubbmesterskao."/>
    <n v="1800"/>
    <s v="NOK"/>
    <n v="1800"/>
    <s v="Klubbmesterskao"/>
    <s v="-382882.52"/>
  </r>
  <r>
    <n v="501195"/>
    <n v="2025"/>
    <s v="Direkte betaling med ekstern ID TR518106033 er gjennomført og bokført."/>
    <d v="2025-11-07T00:00:00"/>
    <m/>
    <x v="78"/>
    <x v="78"/>
    <m/>
    <m/>
    <n v="20173"/>
    <s v="Kolsås Rør AS"/>
    <m/>
    <m/>
    <x v="4"/>
    <x v="4"/>
    <m/>
    <m/>
    <m/>
    <m/>
    <n v="0"/>
    <s v="Ingen avgiftsbehandling"/>
    <s v="Betaling: Faktura nummer 28409 fra Kolsås Rør AS. Fakturanr. 28409."/>
    <n v="4413"/>
    <s v="NOK"/>
    <n v="4413"/>
    <n v="28409"/>
    <s v="-378469.52"/>
  </r>
  <r>
    <n v="501196"/>
    <n v="2025"/>
    <s v="Direkte betaling med ekstern ID TR519960643 er gjennomført og bokført."/>
    <d v="2025-11-07T00:00:00"/>
    <m/>
    <x v="78"/>
    <x v="78"/>
    <m/>
    <m/>
    <n v="20144"/>
    <s v="Gustav Rydmell"/>
    <m/>
    <m/>
    <x v="5"/>
    <x v="5"/>
    <m/>
    <m/>
    <m/>
    <m/>
    <n v="0"/>
    <s v="Ingen avgiftsbehandling"/>
    <s v="Betaling: HOCKEY: Dommerregninger. Fakturanr. 68fe6d1bff546d6c949a94b0."/>
    <n v="484.4"/>
    <s v="NOK"/>
    <n v="484.4"/>
    <s v="68fe6d1bff546d6c949a94b0"/>
    <s v="-377985.12"/>
  </r>
  <r>
    <n v="501197"/>
    <n v="2025"/>
    <s v="Direkte betaling med ekstern ID TR519960642 er gjennomført og bokført."/>
    <d v="2025-11-07T00:00:00"/>
    <m/>
    <x v="78"/>
    <x v="78"/>
    <m/>
    <m/>
    <n v="20234"/>
    <s v="Elise Akse"/>
    <m/>
    <m/>
    <x v="5"/>
    <x v="5"/>
    <m/>
    <m/>
    <m/>
    <m/>
    <n v="0"/>
    <s v="Ingen avgiftsbehandling"/>
    <s v="Betaling: HOCKEY: Dommerregninger. Fakturanr. 68fd292f6a3223196cc67206."/>
    <n v="645.4"/>
    <s v="NOK"/>
    <n v="645.4"/>
    <s v="68fd292f6a3223196cc67206"/>
    <s v="-377339.72"/>
  </r>
  <r>
    <n v="501198"/>
    <n v="2025"/>
    <s v="Direkte betaling med ekstern ID TR519960641 er gjennomført og bokført."/>
    <d v="2025-11-07T00:00:00"/>
    <m/>
    <x v="78"/>
    <x v="78"/>
    <m/>
    <m/>
    <n v="20562"/>
    <s v="Heidar Engebret"/>
    <m/>
    <m/>
    <x v="5"/>
    <x v="5"/>
    <m/>
    <m/>
    <m/>
    <m/>
    <n v="0"/>
    <s v="Ingen avgiftsbehandling"/>
    <s v="Betaling: HOCKEY: Dommerregninger. Fakturanr. 68fe0891ff546d6c949a9269."/>
    <n v="416"/>
    <s v="NOK"/>
    <n v="416"/>
    <s v="68fe0891ff546d6c949a9269"/>
    <s v="-376923.72"/>
  </r>
  <r>
    <n v="501199"/>
    <n v="2025"/>
    <s v="Direkte betaling med ekstern ID TR518106039 er gjennomført og bokført."/>
    <d v="2025-11-07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522 fra AS Bærum Ishall. Fakturanr. 6522."/>
    <n v="3000"/>
    <s v="NOK"/>
    <n v="3000"/>
    <n v="6522"/>
    <s v="-373923.72"/>
  </r>
  <r>
    <n v="501200"/>
    <n v="2025"/>
    <s v="Direkte betaling med ekstern ID TR519960659 er gjennomført og bokført."/>
    <d v="2025-11-07T00:00:00"/>
    <m/>
    <x v="78"/>
    <x v="78"/>
    <m/>
    <m/>
    <n v="20328"/>
    <s v="Lars Teigland Støre"/>
    <m/>
    <m/>
    <x v="6"/>
    <x v="6"/>
    <m/>
    <m/>
    <m/>
    <m/>
    <n v="0"/>
    <s v="Ingen avgiftsbehandling"/>
    <s v="Betaling: SKI: Lars Støre Refusjon e avtale dugnad"/>
    <n v="2500"/>
    <s v="NOK"/>
    <n v="2500"/>
    <m/>
    <s v="-371423.72"/>
  </r>
  <r>
    <n v="501201"/>
    <n v="2025"/>
    <s v="Direkte betaling med ekstern ID TR519960658 er gjennomført og bokført."/>
    <d v="2025-11-07T00:00:00"/>
    <m/>
    <x v="78"/>
    <x v="78"/>
    <m/>
    <m/>
    <n v="20336"/>
    <s v="Ida Svege"/>
    <m/>
    <m/>
    <x v="6"/>
    <x v="6"/>
    <m/>
    <m/>
    <m/>
    <m/>
    <n v="0"/>
    <s v="Ingen avgiftsbehandling"/>
    <s v="Betaling: SKI Selma Svege. Fakturanr. Refusjon e avtale dugnad."/>
    <n v="2500"/>
    <s v="NOK"/>
    <n v="2500"/>
    <s v="Refusjon e avtale dugnad"/>
    <s v="-368923.72"/>
  </r>
  <r>
    <n v="501202"/>
    <n v="2025"/>
    <s v="Direkte betaling med ekstern ID TR519960657 er gjennomført og bokført."/>
    <d v="2025-11-07T00:00:00"/>
    <m/>
    <x v="78"/>
    <x v="78"/>
    <m/>
    <m/>
    <n v="20336"/>
    <s v="Ida Svege"/>
    <m/>
    <m/>
    <x v="6"/>
    <x v="6"/>
    <m/>
    <m/>
    <m/>
    <m/>
    <n v="0"/>
    <s v="Ingen avgiftsbehandling"/>
    <s v="Betaling: SKI Mats Svege. Fakturanr. Refusjon e avtale dugnad Mats."/>
    <n v="2258"/>
    <s v="NOK"/>
    <n v="2258"/>
    <s v="Refusjon e avtale dugnad Mats"/>
    <s v="-366665.72"/>
  </r>
  <r>
    <n v="501203"/>
    <n v="2025"/>
    <s v="Direkte betaling med ekstern ID TR519960656 er gjennomført og bokført."/>
    <d v="2025-11-07T00:00:00"/>
    <m/>
    <x v="78"/>
    <x v="78"/>
    <m/>
    <m/>
    <n v="20434"/>
    <s v="Mads Lande Olsen"/>
    <m/>
    <m/>
    <x v="6"/>
    <x v="6"/>
    <m/>
    <m/>
    <m/>
    <m/>
    <n v="0"/>
    <s v="Ingen avgiftsbehandling"/>
    <s v="Betaling: SKI Ang. refusjon av dugnadsmidler. Fakturanr. Refusjon e avtale dugnad."/>
    <n v="2500"/>
    <s v="NOK"/>
    <n v="2500"/>
    <s v="Refusjon e avtale dugnad"/>
    <s v="-364165.72"/>
  </r>
  <r>
    <n v="2092"/>
    <n v="2025"/>
    <s v="Faktura nummer 1056360634 fra Telenor Norge AS"/>
    <d v="2025-11-07T00:00:00"/>
    <d v="2025-11-28T00:00:00"/>
    <x v="78"/>
    <x v="78"/>
    <m/>
    <m/>
    <n v="20011"/>
    <s v="Telenor Norge AS"/>
    <m/>
    <m/>
    <x v="2"/>
    <x v="2"/>
    <m/>
    <m/>
    <m/>
    <m/>
    <n v="0"/>
    <s v="Ingen avgiftsbehandling"/>
    <s v="Faktura nummer 1056360634 fra Telenor Norge AS"/>
    <n v="-4975"/>
    <s v="NOK"/>
    <n v="-4975"/>
    <n v="1056360634"/>
    <s v="-369140.72"/>
  </r>
  <r>
    <n v="2128"/>
    <n v="2025"/>
    <m/>
    <d v="2025-11-07T00:00:00"/>
    <m/>
    <x v="78"/>
    <x v="78"/>
    <m/>
    <m/>
    <n v="20565"/>
    <s v="Katarina Margareta Zielinska"/>
    <m/>
    <m/>
    <x v="0"/>
    <x v="0"/>
    <m/>
    <m/>
    <m/>
    <m/>
    <n v="0"/>
    <s v="Ingen avgiftsbehandling"/>
    <m/>
    <n v="1317"/>
    <s v="NOK"/>
    <n v="1317"/>
    <m/>
    <s v="-367823.72"/>
  </r>
  <r>
    <n v="2135"/>
    <n v="2025"/>
    <m/>
    <d v="2025-11-07T00:00:00"/>
    <m/>
    <x v="78"/>
    <x v="78"/>
    <m/>
    <m/>
    <n v="20143"/>
    <s v="Ståle Pettersen"/>
    <m/>
    <m/>
    <x v="0"/>
    <x v="0"/>
    <m/>
    <m/>
    <m/>
    <m/>
    <n v="0"/>
    <s v="Ingen avgiftsbehandling"/>
    <m/>
    <n v="2029.8"/>
    <s v="NOK"/>
    <n v="2029.8"/>
    <m/>
    <s v="-365793.92"/>
  </r>
  <r>
    <n v="2284"/>
    <n v="2025"/>
    <s v="Fwd: faktura"/>
    <d v="2025-11-07T00:00:00"/>
    <d v="2025-12-04T00:00:00"/>
    <x v="78"/>
    <x v="78"/>
    <m/>
    <m/>
    <n v="20160"/>
    <s v="KURS AS"/>
    <m/>
    <m/>
    <x v="2"/>
    <x v="2"/>
    <m/>
    <m/>
    <m/>
    <m/>
    <n v="0"/>
    <s v="Ingen avgiftsbehandling"/>
    <s v="Fwd: faktura"/>
    <n v="-12635.68"/>
    <s v="NOK"/>
    <n v="-12635.68"/>
    <n v="21277965"/>
    <s v="-378429.60"/>
  </r>
  <r>
    <n v="2091"/>
    <n v="2025"/>
    <s v="G2016: Utlegg"/>
    <d v="2025-11-09T00:00:00"/>
    <d v="2025-11-09T00:00:00"/>
    <x v="78"/>
    <x v="78"/>
    <m/>
    <m/>
    <n v="20212"/>
    <s v="Vihvi Margrethe Boye"/>
    <m/>
    <m/>
    <x v="1"/>
    <x v="1"/>
    <m/>
    <m/>
    <m/>
    <m/>
    <n v="0"/>
    <s v="Ingen avgiftsbehandling"/>
    <s v="G2016: Utlegg"/>
    <n v="-1393"/>
    <s v="NOK"/>
    <n v="-1393"/>
    <s v="utlegg avsl G2016"/>
    <s v="-379822.60"/>
  </r>
  <r>
    <n v="2085"/>
    <n v="2025"/>
    <s v="VS: Utlegg pappavafler og kaffe cup j2017"/>
    <d v="2025-11-09T00:00:00"/>
    <d v="2025-11-09T00:00:00"/>
    <x v="78"/>
    <x v="78"/>
    <m/>
    <m/>
    <n v="20568"/>
    <s v="Janne Stryken"/>
    <m/>
    <m/>
    <x v="1"/>
    <x v="1"/>
    <m/>
    <m/>
    <m/>
    <m/>
    <n v="0"/>
    <s v="Ingen avgiftsbehandling"/>
    <s v="VS: Utlegg pappavafler og kaffe cup j2017"/>
    <n v="-300"/>
    <s v="NOK"/>
    <n v="-300"/>
    <n v="38040"/>
    <s v="-380122.60"/>
  </r>
  <r>
    <n v="2094"/>
    <n v="2025"/>
    <s v="Fwd: Vi måtte melde på 1 lag til i nattcup.."/>
    <d v="2025-11-10T00:00:00"/>
    <d v="2025-11-10T00:00:00"/>
    <x v="78"/>
    <x v="78"/>
    <m/>
    <m/>
    <n v="20086"/>
    <s v="Lene Nilsen Duesund"/>
    <m/>
    <m/>
    <x v="1"/>
    <x v="1"/>
    <m/>
    <m/>
    <m/>
    <m/>
    <n v="0"/>
    <s v="Ingen avgiftsbehandling"/>
    <s v="Fwd: Vi måtte melde på 1 lag til i nattcup.."/>
    <n v="-1500"/>
    <s v="NOK"/>
    <n v="-1500"/>
    <m/>
    <s v="-381622.60"/>
  </r>
  <r>
    <n v="2093"/>
    <n v="2025"/>
    <s v="Fwd: Jutul G19 - utlegg luer - refusjon"/>
    <d v="2025-11-10T00:00:00"/>
    <d v="2025-11-10T00:00:00"/>
    <x v="78"/>
    <x v="78"/>
    <m/>
    <m/>
    <n v="20103"/>
    <s v="Torbjørn Tveiten"/>
    <m/>
    <m/>
    <x v="1"/>
    <x v="1"/>
    <m/>
    <m/>
    <m/>
    <m/>
    <n v="0"/>
    <s v="Ingen avgiftsbehandling"/>
    <s v="Fwd: Jutul G19 - utlegg luer - refusjon"/>
    <n v="-2720"/>
    <s v="NOK"/>
    <n v="-2720"/>
    <m/>
    <s v="-384342.60"/>
  </r>
  <r>
    <n v="501204"/>
    <n v="2025"/>
    <s v="Direkte betaling med ekstern ID TR512019465 er gjennomført og bokført."/>
    <d v="2025-11-10T00:00:00"/>
    <m/>
    <x v="78"/>
    <x v="78"/>
    <m/>
    <m/>
    <n v="20059"/>
    <s v="Sport Holding Retail AS - avd Bekkestua"/>
    <m/>
    <m/>
    <x v="1"/>
    <x v="1"/>
    <m/>
    <m/>
    <m/>
    <m/>
    <n v="0"/>
    <s v="Ingen avgiftsbehandling"/>
    <s v="Betaling: Faktura nummer 11365001848 fra Sport Holding Retail AS - avd Bekkestua. Fakturanr. 11365001848."/>
    <n v="14195"/>
    <s v="NOK"/>
    <n v="14195"/>
    <n v="11365001848"/>
    <s v="-370147.60"/>
  </r>
  <r>
    <n v="501205"/>
    <n v="2025"/>
    <s v="Direkte betaling med ekstern ID TR519960690 er gjennomført og bokført."/>
    <d v="2025-11-10T00:00:00"/>
    <m/>
    <x v="78"/>
    <x v="78"/>
    <m/>
    <m/>
    <n v="20125"/>
    <s v="Eureca Engros AS"/>
    <m/>
    <m/>
    <x v="5"/>
    <x v="5"/>
    <m/>
    <m/>
    <m/>
    <m/>
    <n v="0"/>
    <s v="Ingen avgiftsbehandling"/>
    <s v="Betaling: Fwd: Faktura 9732716 fra Eureca engros AS. Fakturanr. 9732716."/>
    <n v="1232.57"/>
    <s v="NOK"/>
    <n v="1232.57"/>
    <n v="9732716"/>
    <s v="-368915.03"/>
  </r>
  <r>
    <n v="2096"/>
    <n v="2025"/>
    <s v="G2017"/>
    <d v="2025-11-10T00:00:00"/>
    <d v="2025-11-10T00:00:00"/>
    <x v="78"/>
    <x v="78"/>
    <m/>
    <m/>
    <n v="20143"/>
    <s v="Ståle Pettersen"/>
    <m/>
    <m/>
    <x v="1"/>
    <x v="1"/>
    <m/>
    <m/>
    <m/>
    <m/>
    <n v="0"/>
    <s v="Ingen avgiftsbehandling"/>
    <s v="G2017"/>
    <n v="-2029.8"/>
    <s v="NOK"/>
    <n v="-2029.8"/>
    <m/>
    <s v="-370944.83"/>
  </r>
  <r>
    <n v="2126"/>
    <n v="2025"/>
    <m/>
    <d v="2025-11-10T00:00:00"/>
    <m/>
    <x v="78"/>
    <x v="78"/>
    <m/>
    <m/>
    <n v="20103"/>
    <s v="Torbjørn Tveiten"/>
    <m/>
    <m/>
    <x v="0"/>
    <x v="0"/>
    <m/>
    <m/>
    <m/>
    <m/>
    <n v="0"/>
    <s v="Ingen avgiftsbehandling"/>
    <m/>
    <n v="2720"/>
    <s v="NOK"/>
    <n v="2720"/>
    <m/>
    <s v="-368224.83"/>
  </r>
  <r>
    <n v="2129"/>
    <n v="2025"/>
    <m/>
    <d v="2025-11-10T00:00:00"/>
    <m/>
    <x v="78"/>
    <x v="78"/>
    <m/>
    <m/>
    <n v="20086"/>
    <s v="Lene Nilsen Duesund"/>
    <m/>
    <m/>
    <x v="0"/>
    <x v="0"/>
    <m/>
    <m/>
    <m/>
    <m/>
    <n v="0"/>
    <s v="Ingen avgiftsbehandling"/>
    <m/>
    <n v="1500"/>
    <s v="NOK"/>
    <n v="1500"/>
    <m/>
    <s v="-366724.83"/>
  </r>
  <r>
    <n v="2293"/>
    <n v="2025"/>
    <s v="Hockey 2010: Faktura 11117587"/>
    <d v="2025-11-10T00:00:00"/>
    <d v="2025-12-10T00:00:00"/>
    <x v="78"/>
    <x v="78"/>
    <m/>
    <m/>
    <n v="20257"/>
    <s v="Nordkak AS"/>
    <m/>
    <m/>
    <x v="5"/>
    <x v="5"/>
    <m/>
    <m/>
    <m/>
    <m/>
    <n v="0"/>
    <s v="Ingen avgiftsbehandling"/>
    <s v="Hockey 2010: Faktura 11117587"/>
    <n v="-17600"/>
    <s v="NOK"/>
    <n v="-17600"/>
    <n v="11117587"/>
    <s v="-384324.83"/>
  </r>
  <r>
    <n v="501206"/>
    <n v="2025"/>
    <s v="Direkte betaling med ekstern ID TR519960640 er gjennomført og bokført."/>
    <d v="2025-11-11T00:00:00"/>
    <m/>
    <x v="78"/>
    <x v="78"/>
    <m/>
    <m/>
    <n v="20552"/>
    <s v="Luis Lyster"/>
    <m/>
    <m/>
    <x v="5"/>
    <x v="5"/>
    <m/>
    <m/>
    <m/>
    <m/>
    <n v="0"/>
    <s v="Ingen avgiftsbehandling"/>
    <s v="Betaling: HOCKEY: faktura 2. Fakturanr. 002."/>
    <n v="6000"/>
    <s v="NOK"/>
    <n v="6000"/>
    <n v="2"/>
    <s v="-378324.83"/>
  </r>
  <r>
    <n v="2127"/>
    <n v="2025"/>
    <m/>
    <d v="2025-11-11T00:00:00"/>
    <m/>
    <x v="78"/>
    <x v="78"/>
    <m/>
    <m/>
    <n v="20212"/>
    <s v="Vihvi Margrethe Boye"/>
    <m/>
    <m/>
    <x v="0"/>
    <x v="0"/>
    <m/>
    <m/>
    <m/>
    <m/>
    <n v="0"/>
    <s v="Ingen avgiftsbehandling"/>
    <m/>
    <n v="1393"/>
    <s v="NOK"/>
    <n v="1393"/>
    <m/>
    <s v="-376931.83"/>
  </r>
  <r>
    <n v="2132"/>
    <n v="2025"/>
    <m/>
    <d v="2025-11-11T00:00:00"/>
    <m/>
    <x v="78"/>
    <x v="78"/>
    <m/>
    <m/>
    <n v="20425"/>
    <s v="Karin Vasaasen"/>
    <m/>
    <m/>
    <x v="0"/>
    <x v="0"/>
    <m/>
    <m/>
    <m/>
    <m/>
    <n v="0"/>
    <s v="Ingen avgiftsbehandling"/>
    <m/>
    <n v="981.4"/>
    <s v="NOK"/>
    <n v="981.4"/>
    <m/>
    <s v="-375950.43"/>
  </r>
  <r>
    <n v="2134"/>
    <n v="2025"/>
    <m/>
    <d v="2025-11-11T00:00:00"/>
    <m/>
    <x v="78"/>
    <x v="78"/>
    <m/>
    <m/>
    <n v="20570"/>
    <s v="Daniel Ebrima Barry"/>
    <m/>
    <m/>
    <x v="0"/>
    <x v="0"/>
    <m/>
    <m/>
    <m/>
    <m/>
    <n v="0"/>
    <s v="Ingen avgiftsbehandling"/>
    <m/>
    <n v="2153.69"/>
    <s v="NOK"/>
    <n v="2153.69"/>
    <m/>
    <s v="-373796.74"/>
  </r>
  <r>
    <n v="2134"/>
    <n v="2025"/>
    <m/>
    <d v="2025-11-11T00:00:00"/>
    <m/>
    <x v="78"/>
    <x v="78"/>
    <m/>
    <m/>
    <n v="20569"/>
    <s v="Øystein Åsheim Alnes"/>
    <m/>
    <m/>
    <x v="0"/>
    <x v="0"/>
    <m/>
    <m/>
    <m/>
    <m/>
    <n v="0"/>
    <s v="Ingen avgiftsbehandling"/>
    <m/>
    <n v="4096"/>
    <s v="NOK"/>
    <n v="4096"/>
    <m/>
    <s v="-369700.74"/>
  </r>
  <r>
    <n v="2090"/>
    <n v="2025"/>
    <s v="Fwd: Utlegg U16 2010"/>
    <d v="2025-11-12T00:00:00"/>
    <d v="2025-11-12T00:00:00"/>
    <x v="78"/>
    <x v="78"/>
    <m/>
    <m/>
    <n v="20570"/>
    <s v="Daniel Ebrima Barry"/>
    <m/>
    <m/>
    <x v="5"/>
    <x v="5"/>
    <m/>
    <m/>
    <m/>
    <m/>
    <n v="0"/>
    <s v="Ingen avgiftsbehandling"/>
    <s v="Fwd: Utlegg U16 2010"/>
    <n v="-2153.69"/>
    <s v="NOK"/>
    <n v="-2153.69"/>
    <m/>
    <s v="-371854.43"/>
  </r>
  <r>
    <n v="2089"/>
    <n v="2025"/>
    <s v="Fwd: Utlegg U16 2010"/>
    <d v="2025-11-12T00:00:00"/>
    <d v="2025-11-12T00:00:00"/>
    <x v="78"/>
    <x v="78"/>
    <m/>
    <m/>
    <n v="20569"/>
    <s v="Øystein Åsheim Alnes"/>
    <m/>
    <m/>
    <x v="5"/>
    <x v="5"/>
    <m/>
    <m/>
    <m/>
    <m/>
    <n v="0"/>
    <s v="Ingen avgiftsbehandling"/>
    <s v="Fwd: Utlegg U16 2010"/>
    <n v="-4096"/>
    <s v="NOK"/>
    <n v="-4096"/>
    <m/>
    <s v="-375950.43"/>
  </r>
  <r>
    <n v="501207"/>
    <n v="2025"/>
    <s v="Direkte betaling med ekstern ID TR519960646 er gjennomført og bokført."/>
    <d v="2025-11-12T00:00:00"/>
    <m/>
    <x v="78"/>
    <x v="78"/>
    <m/>
    <m/>
    <n v="20451"/>
    <s v="William Duesund"/>
    <m/>
    <m/>
    <x v="1"/>
    <x v="1"/>
    <m/>
    <m/>
    <m/>
    <m/>
    <n v="0"/>
    <s v="Ingen avgiftsbehandling"/>
    <s v="Betaling: FOTBALL: Klubbdommerregning fra William Duesund. Fakturanr. JOIOYRJWLSB7B9."/>
    <n v="200"/>
    <s v="NOK"/>
    <n v="200"/>
    <s v="JOIOYRJWLSB7B9"/>
    <s v="-375750.43"/>
  </r>
  <r>
    <n v="501208"/>
    <n v="2025"/>
    <s v="Direkte betaling med ekstern ID TR519960655 er gjennomført og bokført."/>
    <d v="2025-11-12T00:00:00"/>
    <m/>
    <x v="78"/>
    <x v="78"/>
    <m/>
    <m/>
    <n v="20209"/>
    <s v="Akershus Skikrets"/>
    <m/>
    <m/>
    <x v="6"/>
    <x v="6"/>
    <m/>
    <m/>
    <m/>
    <m/>
    <n v="0"/>
    <s v="Ingen avgiftsbehandling"/>
    <s v="Betaling: Faktura nummer 101849 fra Akershus Skikrets. Fakturanr. 101849."/>
    <n v="4298"/>
    <s v="NOK"/>
    <n v="4298"/>
    <n v="101849"/>
    <s v="-371452.43"/>
  </r>
  <r>
    <n v="2087"/>
    <n v="2025"/>
    <s v="Fwd: Betalingspåminnelse"/>
    <d v="2025-11-12T00:00:00"/>
    <d v="2025-11-12T00:00:00"/>
    <x v="78"/>
    <x v="78"/>
    <m/>
    <m/>
    <n v="20125"/>
    <s v="Eureca Engros AS"/>
    <m/>
    <m/>
    <x v="5"/>
    <x v="5"/>
    <m/>
    <m/>
    <m/>
    <m/>
    <n v="0"/>
    <s v="Ingen avgiftsbehandling"/>
    <s v="Fwd: Betalingspåminnelse"/>
    <n v="-3941.66"/>
    <s v="NOK"/>
    <n v="-3941.66"/>
    <m/>
    <s v="-375394.09"/>
  </r>
  <r>
    <n v="2086"/>
    <n v="2025"/>
    <s v="Faktura nummer 020454 fra NFF Oslo"/>
    <d v="2025-11-12T00:00:00"/>
    <d v="2025-11-26T00:00:00"/>
    <x v="78"/>
    <x v="78"/>
    <m/>
    <m/>
    <n v="20060"/>
    <s v="NFF Oslo"/>
    <m/>
    <m/>
    <x v="1"/>
    <x v="1"/>
    <m/>
    <m/>
    <m/>
    <m/>
    <n v="0"/>
    <s v="Ingen avgiftsbehandling"/>
    <s v="Faktura nummer 020454 fra NFF Oslo"/>
    <n v="-5000"/>
    <s v="NOK"/>
    <n v="-5000"/>
    <n v="20454"/>
    <s v="-380394.09"/>
  </r>
  <r>
    <n v="2084"/>
    <n v="2025"/>
    <s v="FOTBALL"/>
    <d v="2025-11-12T00:00:00"/>
    <d v="2025-11-12T00:00:00"/>
    <x v="78"/>
    <x v="78"/>
    <m/>
    <m/>
    <n v="20077"/>
    <s v="Jørn Tysnes"/>
    <m/>
    <m/>
    <x v="1"/>
    <x v="1"/>
    <m/>
    <m/>
    <m/>
    <m/>
    <n v="0"/>
    <s v="Ingen avgiftsbehandling"/>
    <s v="FOTBALL"/>
    <n v="-953.86"/>
    <s v="NOK"/>
    <n v="-953.86"/>
    <n v="3117201084"/>
    <s v="-381347.95"/>
  </r>
  <r>
    <n v="2097"/>
    <n v="2025"/>
    <s v="Fwd: Utleggsskjema - Jutul"/>
    <d v="2025-11-13T00:00:00"/>
    <d v="2025-11-13T00:00:00"/>
    <x v="78"/>
    <x v="78"/>
    <m/>
    <m/>
    <n v="20572"/>
    <s v="Kjetil Andre Seim"/>
    <m/>
    <m/>
    <x v="6"/>
    <x v="6"/>
    <m/>
    <m/>
    <m/>
    <m/>
    <n v="0"/>
    <s v="Ingen avgiftsbehandling"/>
    <s v="Fwd: Utleggsskjema - Jutul"/>
    <n v="-391.5"/>
    <s v="NOK"/>
    <n v="-391.5"/>
    <m/>
    <s v="-381739.45"/>
  </r>
  <r>
    <n v="501209"/>
    <n v="2025"/>
    <s v="Direkte betaling med ekstern ID TR522093539 er gjennomført og bokført."/>
    <d v="2025-11-13T00:00:00"/>
    <m/>
    <x v="78"/>
    <x v="78"/>
    <m/>
    <m/>
    <n v="20077"/>
    <s v="Jørn Tysnes"/>
    <m/>
    <m/>
    <x v="1"/>
    <x v="1"/>
    <m/>
    <m/>
    <m/>
    <m/>
    <n v="0"/>
    <s v="Ingen avgiftsbehandling"/>
    <s v="Betaling: FOTBALL. Fakturanr. 03117201084."/>
    <n v="953.86"/>
    <s v="NOK"/>
    <n v="953.86"/>
    <n v="3117201084"/>
    <s v="-380785.59"/>
  </r>
  <r>
    <n v="501210"/>
    <n v="2025"/>
    <s v="Direkte betaling med ekstern ID TR522093532 er gjennomført og bokført."/>
    <d v="2025-11-13T00:00:00"/>
    <m/>
    <x v="78"/>
    <x v="78"/>
    <m/>
    <m/>
    <n v="20125"/>
    <s v="Eureca Engros AS"/>
    <m/>
    <m/>
    <x v="5"/>
    <x v="5"/>
    <m/>
    <m/>
    <m/>
    <m/>
    <n v="0"/>
    <s v="Ingen avgiftsbehandling"/>
    <s v="Betaling: Fwd: Faktura 9732717 fra Eureca engros AS. Fakturanr. 9732717."/>
    <n v="6016.82"/>
    <s v="NOK"/>
    <n v="6016.82"/>
    <n v="9732717"/>
    <s v="-374768.77"/>
  </r>
  <r>
    <n v="501211"/>
    <n v="2025"/>
    <s v="Direkte betaling med ekstern ID TR522093529 er gjennomført og bokført."/>
    <d v="2025-11-13T00:00:00"/>
    <m/>
    <x v="78"/>
    <x v="78"/>
    <m/>
    <m/>
    <n v="20567"/>
    <s v="Paula Marie Winkler"/>
    <m/>
    <m/>
    <x v="5"/>
    <x v="5"/>
    <m/>
    <m/>
    <m/>
    <m/>
    <n v="0"/>
    <s v="Ingen avgiftsbehandling"/>
    <s v="Betaling: Dommerregning HOCKEY. Fakturanr. 6907b94bff546d6c949a9fdd."/>
    <n v="395.5"/>
    <s v="NOK"/>
    <n v="395.5"/>
    <s v="6907b94bff546d6c949a9fdd"/>
    <s v="-374373.27"/>
  </r>
  <r>
    <n v="501212"/>
    <n v="2025"/>
    <s v="Direkte betaling med ekstern ID TR522093530 er gjennomført og bokført."/>
    <d v="2025-11-13T00:00:00"/>
    <m/>
    <x v="78"/>
    <x v="78"/>
    <m/>
    <m/>
    <n v="20192"/>
    <s v="Sebastian Bjune"/>
    <m/>
    <m/>
    <x v="5"/>
    <x v="5"/>
    <m/>
    <m/>
    <m/>
    <m/>
    <n v="0"/>
    <s v="Ingen avgiftsbehandling"/>
    <s v="Betaling: HOCKEY: Klubbdommerregning fra Sebastian Bjune. Fakturanr. GX4XFV7WOCX17F."/>
    <n v="445"/>
    <s v="NOK"/>
    <n v="445"/>
    <s v="GX4XFV7WOCX17F"/>
    <s v="-373928.27"/>
  </r>
  <r>
    <n v="501213"/>
    <n v="2025"/>
    <s v="Direkte betaling med ekstern ID TR522093531 er gjennomført og bokført."/>
    <d v="2025-11-13T00:00:00"/>
    <m/>
    <x v="78"/>
    <x v="78"/>
    <m/>
    <m/>
    <n v="20301"/>
    <s v="Daniel Åsheim Alnes"/>
    <m/>
    <m/>
    <x v="5"/>
    <x v="5"/>
    <m/>
    <m/>
    <m/>
    <m/>
    <n v="0"/>
    <s v="Ingen avgiftsbehandling"/>
    <s v="Betaling: Hockey: Klubbdommerregning fra Daniel Åsheim Alnes. Fakturanr. UEBY2VLWJZ36YX."/>
    <n v="445"/>
    <s v="NOK"/>
    <n v="445"/>
    <s v="UEBY2VLWJZ36YX"/>
    <s v="-373483.27"/>
  </r>
  <r>
    <n v="501214"/>
    <n v="2025"/>
    <s v="Direkte betaling med ekstern ID TR522233812 er gjennomført og bokført."/>
    <d v="2025-11-13T00:00:00"/>
    <m/>
    <x v="78"/>
    <x v="78"/>
    <m/>
    <m/>
    <n v="20572"/>
    <s v="Kjetil Andre Seim"/>
    <m/>
    <m/>
    <x v="6"/>
    <x v="6"/>
    <m/>
    <m/>
    <m/>
    <m/>
    <n v="0"/>
    <s v="Ingen avgiftsbehandling"/>
    <s v="Betaling: Fwd: Utleggsskjema - Jutul"/>
    <n v="391.5"/>
    <s v="NOK"/>
    <n v="391.5"/>
    <m/>
    <s v="-373091.77"/>
  </r>
  <r>
    <n v="501215"/>
    <n v="2025"/>
    <s v="Direkte betaling med ekstern ID TR522233811 er gjennomført og bokført."/>
    <d v="2025-11-13T00:00:00"/>
    <m/>
    <x v="78"/>
    <x v="78"/>
    <m/>
    <m/>
    <n v="20125"/>
    <s v="Eureca Engros AS"/>
    <m/>
    <m/>
    <x v="5"/>
    <x v="5"/>
    <m/>
    <m/>
    <m/>
    <m/>
    <n v="0"/>
    <s v="Ingen avgiftsbehandling"/>
    <s v="Betaling: Fwd: Betalingspåminnelse"/>
    <n v="3941.66"/>
    <s v="NOK"/>
    <n v="3941.66"/>
    <m/>
    <s v="-369150.11"/>
  </r>
  <r>
    <n v="2123"/>
    <n v="2025"/>
    <m/>
    <d v="2025-11-13T00:00:00"/>
    <m/>
    <x v="78"/>
    <x v="78"/>
    <m/>
    <m/>
    <n v="20568"/>
    <s v="Janne Stryken"/>
    <m/>
    <m/>
    <x v="0"/>
    <x v="0"/>
    <m/>
    <m/>
    <m/>
    <m/>
    <n v="0"/>
    <s v="Ingen avgiftsbehandling"/>
    <m/>
    <n v="300"/>
    <s v="NOK"/>
    <n v="300"/>
    <m/>
    <s v="-368850.11"/>
  </r>
  <r>
    <n v="2131"/>
    <n v="2025"/>
    <m/>
    <d v="2025-11-13T00:00:00"/>
    <m/>
    <x v="78"/>
    <x v="78"/>
    <m/>
    <m/>
    <n v="20191"/>
    <s v="Kjersti Merete Schiønning Irgens"/>
    <m/>
    <m/>
    <x v="0"/>
    <x v="0"/>
    <m/>
    <m/>
    <m/>
    <m/>
    <n v="0"/>
    <s v="Ingen avgiftsbehandling"/>
    <m/>
    <n v="2500"/>
    <s v="NOK"/>
    <n v="2500"/>
    <m/>
    <s v="-366350.11"/>
  </r>
  <r>
    <n v="2189"/>
    <n v="2025"/>
    <m/>
    <d v="2025-11-13T00:00:00"/>
    <m/>
    <x v="78"/>
    <x v="78"/>
    <m/>
    <m/>
    <n v="20571"/>
    <s v="Lucky Bowl Group AS"/>
    <m/>
    <m/>
    <x v="0"/>
    <x v="0"/>
    <m/>
    <m/>
    <m/>
    <m/>
    <n v="0"/>
    <s v="Ingen avgiftsbehandling"/>
    <m/>
    <n v="4019.5"/>
    <s v="NOK"/>
    <n v="4019.5"/>
    <m/>
    <s v="-362330.61"/>
  </r>
  <r>
    <n v="2098"/>
    <n v="2025"/>
    <s v=": Utlegg Fotball G2013"/>
    <d v="2025-11-14T00:00:00"/>
    <d v="2025-11-14T00:00:00"/>
    <x v="78"/>
    <x v="78"/>
    <m/>
    <m/>
    <n v="20178"/>
    <s v="Trond Kvale"/>
    <m/>
    <m/>
    <x v="1"/>
    <x v="1"/>
    <m/>
    <m/>
    <m/>
    <m/>
    <n v="0"/>
    <s v="Ingen avgiftsbehandling"/>
    <s v=": Utlegg Fotball G2013"/>
    <n v="-1017"/>
    <s v="NOK"/>
    <n v="-1017"/>
    <m/>
    <s v="-363347.61"/>
  </r>
  <r>
    <n v="501216"/>
    <n v="2025"/>
    <s v="Direkte betaling med ekstern ID TR519960650 er gjennomført og bokført."/>
    <d v="2025-11-14T00:00:00"/>
    <m/>
    <x v="78"/>
    <x v="78"/>
    <m/>
    <m/>
    <n v="20076"/>
    <s v="JAVID ZAFARI"/>
    <m/>
    <m/>
    <x v="0"/>
    <x v="0"/>
    <m/>
    <m/>
    <m/>
    <m/>
    <n v="0"/>
    <s v="Ingen avgiftsbehandling"/>
    <s v="Betaling: Faktura nummer 1107 fra JAVID ZAFARI. Fakturanr. 1107."/>
    <n v="8372"/>
    <s v="NOK"/>
    <n v="8372"/>
    <n v="1107"/>
    <s v="-354975.61"/>
  </r>
  <r>
    <n v="501217"/>
    <n v="2025"/>
    <s v="Direkte betaling med ekstern ID TR519960639 er gjennomført og bokført."/>
    <d v="2025-11-14T00:00:00"/>
    <m/>
    <x v="78"/>
    <x v="78"/>
    <m/>
    <m/>
    <n v="20001"/>
    <s v="B&amp;g Regnskap AS"/>
    <m/>
    <m/>
    <x v="4"/>
    <x v="4"/>
    <m/>
    <m/>
    <m/>
    <m/>
    <n v="0"/>
    <s v="Ingen avgiftsbehandling"/>
    <s v="Betaling: Faktura nummer 103770 fra B&amp;g Regnskap AS. Fakturanr. 103770."/>
    <n v="21515.63"/>
    <s v="NOK"/>
    <n v="21515.63"/>
    <n v="103770"/>
    <s v="-333459.98"/>
  </r>
  <r>
    <n v="2110"/>
    <n v="2025"/>
    <s v="Fwd: Klubbdommerregning fra Oscar Willy Danielsen"/>
    <d v="2025-11-14T00:00:00"/>
    <d v="2025-11-21T00:00:00"/>
    <x v="78"/>
    <x v="78"/>
    <m/>
    <m/>
    <n v="20285"/>
    <s v="Oscar Willy Danielsen"/>
    <m/>
    <m/>
    <x v="5"/>
    <x v="5"/>
    <m/>
    <m/>
    <m/>
    <m/>
    <n v="0"/>
    <s v="Ingen avgiftsbehandling"/>
    <s v="Fwd: Klubbdommerregning fra Oscar Willy Danielsen"/>
    <n v="-356"/>
    <s v="NOK"/>
    <n v="-356"/>
    <s v="IHDQKW80331ZOX"/>
    <s v="-333815.98"/>
  </r>
  <r>
    <n v="2157"/>
    <n v="2025"/>
    <s v="Fwd: Klubbdommerregning fra Mathios  Teklezghi"/>
    <d v="2025-11-14T00:00:00"/>
    <d v="2025-11-21T00:00:00"/>
    <x v="78"/>
    <x v="78"/>
    <m/>
    <m/>
    <n v="20271"/>
    <s v="Mathios Teklezghi"/>
    <m/>
    <m/>
    <x v="5"/>
    <x v="5"/>
    <m/>
    <m/>
    <m/>
    <m/>
    <n v="0"/>
    <s v="Ingen avgiftsbehandling"/>
    <s v="Fwd: Klubbdommerregning fra Mathios  Teklezghi"/>
    <n v="-267"/>
    <s v="NOK"/>
    <n v="-267"/>
    <s v="BNBDJ3XPPRH54C"/>
    <s v="-334082.98"/>
  </r>
  <r>
    <n v="2156"/>
    <n v="2025"/>
    <s v="Fwd: Klubbdommerregning fra Lars Haakon Eriksson"/>
    <d v="2025-11-14T00:00:00"/>
    <d v="2025-11-21T00:00:00"/>
    <x v="78"/>
    <x v="78"/>
    <m/>
    <m/>
    <n v="20174"/>
    <s v="Lars Haakon Eriksson"/>
    <m/>
    <m/>
    <x v="5"/>
    <x v="5"/>
    <m/>
    <m/>
    <m/>
    <m/>
    <n v="0"/>
    <s v="Ingen avgiftsbehandling"/>
    <s v="Fwd: Klubbdommerregning fra Lars Haakon Eriksson"/>
    <n v="-356"/>
    <s v="NOK"/>
    <n v="-356"/>
    <m/>
    <s v="-334438.98"/>
  </r>
  <r>
    <n v="2155"/>
    <n v="2025"/>
    <s v="Fwd: Klubbdommerregning fra Mathios  Teklezghi"/>
    <d v="2025-11-14T00:00:00"/>
    <d v="2025-11-21T00:00:00"/>
    <x v="78"/>
    <x v="78"/>
    <m/>
    <m/>
    <n v="20271"/>
    <s v="Mathios Teklezghi"/>
    <m/>
    <m/>
    <x v="5"/>
    <x v="5"/>
    <m/>
    <m/>
    <m/>
    <m/>
    <n v="0"/>
    <s v="Ingen avgiftsbehandling"/>
    <s v="Fwd: Klubbdommerregning fra Mathios  Teklezghi"/>
    <n v="-356"/>
    <s v="NOK"/>
    <n v="-356"/>
    <m/>
    <s v="-334794.98"/>
  </r>
  <r>
    <n v="2130"/>
    <n v="2025"/>
    <m/>
    <d v="2025-11-14T00:00:00"/>
    <m/>
    <x v="78"/>
    <x v="78"/>
    <m/>
    <m/>
    <n v="20178"/>
    <s v="Trond Kvale"/>
    <m/>
    <m/>
    <x v="0"/>
    <x v="0"/>
    <m/>
    <m/>
    <m/>
    <m/>
    <n v="0"/>
    <s v="Ingen avgiftsbehandling"/>
    <m/>
    <n v="1017"/>
    <s v="NOK"/>
    <n v="1017"/>
    <m/>
    <s v="-333777.98"/>
  </r>
  <r>
    <n v="2196"/>
    <n v="2025"/>
    <s v="Reversering av bilag 2157-2025. Fwd: Klubbdommerregning fra Mathios  Teklezghi"/>
    <d v="2025-11-14T00:00:00"/>
    <m/>
    <x v="78"/>
    <x v="78"/>
    <m/>
    <m/>
    <n v="20271"/>
    <s v="Mathios Teklezghi"/>
    <m/>
    <m/>
    <x v="5"/>
    <x v="5"/>
    <m/>
    <m/>
    <m/>
    <m/>
    <n v="0"/>
    <s v="Ingen avgiftsbehandling"/>
    <s v="Reversering av bilag 2157-2025. Fwd: Klubbdommerregning fra Mathios  Teklezghi"/>
    <n v="267"/>
    <s v="NOK"/>
    <n v="267"/>
    <s v="BNBDJ3XPPRH54C"/>
    <s v="-333510.98"/>
  </r>
  <r>
    <n v="2154"/>
    <n v="2025"/>
    <s v="HOCKEY: Klubbdommerregning fra Joachim.p.lund"/>
    <d v="2025-11-15T00:00:00"/>
    <d v="2025-11-22T00:00:00"/>
    <x v="78"/>
    <x v="78"/>
    <m/>
    <m/>
    <n v="20288"/>
    <s v="Joachim P Lund"/>
    <m/>
    <m/>
    <x v="5"/>
    <x v="5"/>
    <m/>
    <m/>
    <m/>
    <m/>
    <n v="0"/>
    <s v="Ingen avgiftsbehandling"/>
    <s v="HOCKEY: Klubbdommerregning fra Joachim.p.lund"/>
    <n v="-445"/>
    <s v="NOK"/>
    <n v="-445"/>
    <m/>
    <s v="-333955.98"/>
  </r>
  <r>
    <n v="2153"/>
    <n v="2025"/>
    <s v="HOCKEY : Klubbdommerregning fra Dea Emina Olin"/>
    <d v="2025-11-15T00:00:00"/>
    <d v="2025-11-22T00:00:00"/>
    <x v="78"/>
    <x v="78"/>
    <m/>
    <m/>
    <n v="20286"/>
    <s v="Dea Emina Olin"/>
    <m/>
    <m/>
    <x v="5"/>
    <x v="5"/>
    <m/>
    <m/>
    <m/>
    <m/>
    <n v="0"/>
    <s v="Ingen avgiftsbehandling"/>
    <s v="HOCKEY : Klubbdommerregning fra Dea Emina Olin"/>
    <n v="-445"/>
    <s v="NOK"/>
    <n v="-445"/>
    <s v="JIEWCQAH6HT81H"/>
    <s v="-334400.98"/>
  </r>
  <r>
    <n v="2152"/>
    <n v="2025"/>
    <s v="HOCKEY : Klubbdommerregning fra Alexandra Sørensen"/>
    <d v="2025-11-15T00:00:00"/>
    <d v="2025-11-22T00:00:00"/>
    <x v="78"/>
    <x v="78"/>
    <m/>
    <m/>
    <n v="20291"/>
    <s v="Alexandra Sørensen"/>
    <m/>
    <m/>
    <x v="5"/>
    <x v="5"/>
    <m/>
    <m/>
    <m/>
    <m/>
    <n v="0"/>
    <s v="Ingen avgiftsbehandling"/>
    <s v="HOCKEY : Klubbdommerregning fra Alexandra Sørensen"/>
    <n v="-445"/>
    <s v="NOK"/>
    <n v="-445"/>
    <s v="Y95KQOHRRXRQ4D"/>
    <s v="-334845.98"/>
  </r>
  <r>
    <n v="2151"/>
    <n v="2025"/>
    <s v=": HOCKEY Klubbdommerregning fra Oscar Lynaas Meek"/>
    <d v="2025-11-15T00:00:00"/>
    <d v="2025-11-22T00:00:00"/>
    <x v="78"/>
    <x v="78"/>
    <m/>
    <m/>
    <n v="20364"/>
    <s v="Oscar Lynaas Meek"/>
    <m/>
    <m/>
    <x v="5"/>
    <x v="5"/>
    <m/>
    <m/>
    <m/>
    <m/>
    <n v="0"/>
    <s v="Ingen avgiftsbehandling"/>
    <s v=": HOCKEY Klubbdommerregning fra Oscar Lynaas Meek"/>
    <n v="-297"/>
    <s v="NOK"/>
    <n v="-297"/>
    <m/>
    <s v="-335142.98"/>
  </r>
  <r>
    <n v="2150"/>
    <n v="2025"/>
    <s v="HOCKEY : Klubbdommerregning fra Oscar Lynaas Meek"/>
    <d v="2025-11-15T00:00:00"/>
    <d v="2025-11-22T00:00:00"/>
    <x v="78"/>
    <x v="78"/>
    <m/>
    <m/>
    <n v="20364"/>
    <s v="Oscar Lynaas Meek"/>
    <m/>
    <m/>
    <x v="5"/>
    <x v="5"/>
    <m/>
    <m/>
    <m/>
    <m/>
    <n v="0"/>
    <s v="Ingen avgiftsbehandling"/>
    <s v="HOCKEY : Klubbdommerregning fra Oscar Lynaas Meek"/>
    <n v="-297"/>
    <s v="NOK"/>
    <n v="-297"/>
    <s v="VW19382PE60S0Y"/>
    <s v="-335439.98"/>
  </r>
  <r>
    <n v="2149"/>
    <n v="2025"/>
    <s v="HOCKEY : Klubbdommerregning fra Nikolai"/>
    <d v="2025-11-15T00:00:00"/>
    <d v="2025-11-22T00:00:00"/>
    <x v="78"/>
    <x v="78"/>
    <m/>
    <m/>
    <n v="20318"/>
    <s v="Nikolai Chursin"/>
    <m/>
    <m/>
    <x v="5"/>
    <x v="5"/>
    <m/>
    <m/>
    <m/>
    <m/>
    <n v="0"/>
    <s v="Ingen avgiftsbehandling"/>
    <s v="HOCKEY : Klubbdommerregning fra Nikolai"/>
    <n v="-445"/>
    <s v="NOK"/>
    <n v="-445"/>
    <s v="CMVB29UWOUIQNT"/>
    <s v="-335884.98"/>
  </r>
  <r>
    <n v="2148"/>
    <n v="2025"/>
    <s v="HOCKEY fra Ardian Vahabi"/>
    <d v="2025-11-15T00:00:00"/>
    <d v="2025-11-22T00:00:00"/>
    <x v="78"/>
    <x v="78"/>
    <m/>
    <m/>
    <n v="20248"/>
    <s v="Ardian Vahabi"/>
    <m/>
    <m/>
    <x v="5"/>
    <x v="5"/>
    <m/>
    <m/>
    <m/>
    <m/>
    <n v="0"/>
    <s v="Ingen avgiftsbehandling"/>
    <s v="HOCKEY fra Ardian Vahabi"/>
    <n v="-297"/>
    <s v="NOK"/>
    <n v="-297"/>
    <m/>
    <s v="-336181.98"/>
  </r>
  <r>
    <n v="2147"/>
    <n v="2025"/>
    <s v="HOCKEY : Klubbdommerregning fra Ardian Vahabi"/>
    <d v="2025-11-15T00:00:00"/>
    <d v="2025-11-22T00:00:00"/>
    <x v="78"/>
    <x v="78"/>
    <m/>
    <m/>
    <n v="20248"/>
    <s v="Ardian Vahabi"/>
    <m/>
    <m/>
    <x v="5"/>
    <x v="5"/>
    <m/>
    <m/>
    <m/>
    <m/>
    <n v="0"/>
    <s v="Ingen avgiftsbehandling"/>
    <s v="HOCKEY : Klubbdommerregning fra Ardian Vahabi"/>
    <n v="-297"/>
    <s v="NOK"/>
    <n v="-297"/>
    <s v="A36DGRYY8Q50N1"/>
    <s v="-336478.98"/>
  </r>
  <r>
    <n v="2146"/>
    <n v="2025"/>
    <s v="HOCKEY : Klubbdommerregning fra Leon"/>
    <d v="2025-11-15T00:00:00"/>
    <d v="2025-11-22T00:00:00"/>
    <x v="78"/>
    <x v="78"/>
    <m/>
    <m/>
    <n v="20573"/>
    <s v="Leon Linker"/>
    <m/>
    <m/>
    <x v="5"/>
    <x v="5"/>
    <m/>
    <m/>
    <m/>
    <m/>
    <n v="0"/>
    <s v="Ingen avgiftsbehandling"/>
    <s v="HOCKEY : Klubbdommerregning fra Leon"/>
    <n v="-445"/>
    <s v="NOK"/>
    <n v="-445"/>
    <s v="4V95YFV2KTXA14"/>
    <s v="-336923.98"/>
  </r>
  <r>
    <n v="2145"/>
    <n v="2025"/>
    <s v="HOCKEY : Klubbdommerregning fra Dovydas Arlauskas"/>
    <d v="2025-11-15T00:00:00"/>
    <d v="2025-11-22T00:00:00"/>
    <x v="78"/>
    <x v="78"/>
    <m/>
    <m/>
    <n v="20284"/>
    <s v="Dovydas Arlauskas"/>
    <m/>
    <m/>
    <x v="5"/>
    <x v="5"/>
    <m/>
    <m/>
    <m/>
    <m/>
    <n v="0"/>
    <s v="Ingen avgiftsbehandling"/>
    <s v="HOCKEY : Klubbdommerregning fra Dovydas Arlauskas"/>
    <n v="-445"/>
    <s v="NOK"/>
    <n v="-445"/>
    <m/>
    <s v="-337368.98"/>
  </r>
  <r>
    <n v="2144"/>
    <n v="2025"/>
    <s v="HOCKEY : Klubbdommerregning fra Fredrik Aatlo"/>
    <d v="2025-11-15T00:00:00"/>
    <d v="2025-11-22T00:00:00"/>
    <x v="78"/>
    <x v="78"/>
    <m/>
    <m/>
    <n v="20435"/>
    <s v="Fredrik Aatlo"/>
    <m/>
    <m/>
    <x v="5"/>
    <x v="5"/>
    <m/>
    <m/>
    <m/>
    <m/>
    <n v="0"/>
    <s v="Ingen avgiftsbehandling"/>
    <s v="HOCKEY : Klubbdommerregning fra Fredrik Aatlo"/>
    <n v="-445"/>
    <s v="NOK"/>
    <n v="-445"/>
    <s v="YY6E0UXOYGIBJG"/>
    <s v="-337813.98"/>
  </r>
  <r>
    <n v="2138"/>
    <n v="2025"/>
    <s v="Fwd: Dommerregninger"/>
    <d v="2025-11-15T00:00:00"/>
    <d v="2025-11-15T00:00:00"/>
    <x v="78"/>
    <x v="78"/>
    <m/>
    <m/>
    <n v="20235"/>
    <s v="Trym Skaar"/>
    <m/>
    <m/>
    <x v="5"/>
    <x v="5"/>
    <m/>
    <m/>
    <m/>
    <m/>
    <n v="0"/>
    <s v="Ingen avgiftsbehandling"/>
    <s v="Fwd: Dommerregninger"/>
    <n v="-495.5"/>
    <s v="NOK"/>
    <n v="-495.5"/>
    <s v="6918a3567e55d451d8d3f3ae"/>
    <s v="-338309.48"/>
  </r>
  <r>
    <n v="2249"/>
    <n v="2025"/>
    <s v="Fwd: Klubbdommerregning fra Oscar Lynaas Meek"/>
    <d v="2025-11-15T00:00:00"/>
    <d v="2025-11-22T00:00:00"/>
    <x v="78"/>
    <x v="78"/>
    <m/>
    <m/>
    <n v="20364"/>
    <s v="Oscar Lynaas Meek"/>
    <m/>
    <m/>
    <x v="5"/>
    <x v="5"/>
    <m/>
    <m/>
    <m/>
    <m/>
    <n v="0"/>
    <s v="Ingen avgiftsbehandling"/>
    <s v="Fwd: Klubbdommerregning fra Oscar Lynaas Meek"/>
    <n v="-445"/>
    <s v="NOK"/>
    <n v="-445"/>
    <s v="02QNFPN3346V21"/>
    <s v="-338754.48"/>
  </r>
  <r>
    <n v="2197"/>
    <n v="2025"/>
    <s v="Reversering av bilag 2147-2025. HOCKEY : Klubbdommerregning fra Ardian Vahabi"/>
    <d v="2025-11-15T00:00:00"/>
    <m/>
    <x v="78"/>
    <x v="78"/>
    <m/>
    <m/>
    <n v="20248"/>
    <s v="Ardian Vahabi"/>
    <m/>
    <m/>
    <x v="5"/>
    <x v="5"/>
    <m/>
    <m/>
    <m/>
    <m/>
    <n v="0"/>
    <s v="Ingen avgiftsbehandling"/>
    <s v="Reversering av bilag 2147-2025. HOCKEY : Klubbdommerregning fra Ardian Vahabi"/>
    <n v="297"/>
    <s v="NOK"/>
    <n v="297"/>
    <s v="A36DGRYY8Q50N1"/>
    <s v="-338457.48"/>
  </r>
  <r>
    <n v="2198"/>
    <n v="2025"/>
    <s v="Reversering av bilag 2148-2025. HOCKEY fra Ardian Vahabi"/>
    <d v="2025-11-15T00:00:00"/>
    <m/>
    <x v="78"/>
    <x v="78"/>
    <m/>
    <m/>
    <n v="20248"/>
    <s v="Ardian Vahabi"/>
    <m/>
    <m/>
    <x v="5"/>
    <x v="5"/>
    <m/>
    <m/>
    <m/>
    <m/>
    <n v="0"/>
    <s v="Ingen avgiftsbehandling"/>
    <s v="Reversering av bilag 2148-2025. HOCKEY fra Ardian Vahabi"/>
    <n v="297"/>
    <s v="NOK"/>
    <n v="297"/>
    <m/>
    <s v="-338160.48"/>
  </r>
  <r>
    <n v="2199"/>
    <n v="2025"/>
    <s v="Reversering av bilag 2150-2025. HOCKEY : Klubbdommerregning fra Oscar Lynaas Meek"/>
    <d v="2025-11-15T00:00:00"/>
    <m/>
    <x v="78"/>
    <x v="78"/>
    <m/>
    <m/>
    <n v="20364"/>
    <s v="Oscar Lynaas Meek"/>
    <m/>
    <m/>
    <x v="5"/>
    <x v="5"/>
    <m/>
    <m/>
    <m/>
    <m/>
    <n v="0"/>
    <s v="Ingen avgiftsbehandling"/>
    <s v="Reversering av bilag 2150-2025. HOCKEY : Klubbdommerregning fra Oscar Lynaas Meek"/>
    <n v="297"/>
    <s v="NOK"/>
    <n v="297"/>
    <s v="VW19382PE60S0Y"/>
    <s v="-337863.48"/>
  </r>
  <r>
    <n v="2200"/>
    <n v="2025"/>
    <s v="Reversering av bilag 2151-2025. : HOCKEY Klubbdommerregning fra Oscar Lynaas Meek"/>
    <d v="2025-11-15T00:00:00"/>
    <m/>
    <x v="78"/>
    <x v="78"/>
    <m/>
    <m/>
    <n v="20364"/>
    <s v="Oscar Lynaas Meek"/>
    <m/>
    <m/>
    <x v="5"/>
    <x v="5"/>
    <m/>
    <m/>
    <m/>
    <m/>
    <n v="0"/>
    <s v="Ingen avgiftsbehandling"/>
    <s v="Reversering av bilag 2151-2025. : HOCKEY Klubbdommerregning fra Oscar Lynaas Meek"/>
    <n v="297"/>
    <s v="NOK"/>
    <n v="297"/>
    <m/>
    <s v="-337566.48"/>
  </r>
  <r>
    <n v="2280"/>
    <n v="2025"/>
    <s v="Telia idr skolen"/>
    <d v="2025-11-15T00:00:00"/>
    <d v="2025-12-02T00:00:00"/>
    <x v="78"/>
    <x v="78"/>
    <m/>
    <m/>
    <n v="20579"/>
    <s v="Eirik Wartiainen"/>
    <m/>
    <m/>
    <x v="10"/>
    <x v="10"/>
    <m/>
    <m/>
    <m/>
    <m/>
    <n v="0"/>
    <s v="Ingen avgiftsbehandling"/>
    <s v="Telia idr skolen"/>
    <n v="-1000"/>
    <s v="NOK"/>
    <n v="-1000"/>
    <s v="INV0218029998"/>
    <s v="-338566.48"/>
  </r>
  <r>
    <n v="2143"/>
    <n v="2025"/>
    <s v="Fwd: Klubbdommerregning fra Oscar Willy Danielsen"/>
    <d v="2025-11-16T00:00:00"/>
    <d v="2025-11-23T00:00:00"/>
    <x v="78"/>
    <x v="78"/>
    <m/>
    <m/>
    <n v="20285"/>
    <s v="Oscar Willy Danielsen"/>
    <m/>
    <m/>
    <x v="5"/>
    <x v="5"/>
    <m/>
    <m/>
    <m/>
    <m/>
    <n v="0"/>
    <s v="Ingen avgiftsbehandling"/>
    <s v="Fwd: Klubbdommerregning fra Oscar Willy Danielsen"/>
    <n v="-356"/>
    <s v="NOK"/>
    <n v="-356"/>
    <s v="Jutul 3 Jar 10"/>
    <s v="-338922.48"/>
  </r>
  <r>
    <n v="2142"/>
    <n v="2025"/>
    <s v="Fwd: Klubbdommerregning fra Sindre Kapskarmo"/>
    <d v="2025-11-16T00:00:00"/>
    <d v="2025-11-23T00:00:00"/>
    <x v="78"/>
    <x v="78"/>
    <m/>
    <m/>
    <n v="20379"/>
    <s v="Sindre Kapskarmo"/>
    <m/>
    <m/>
    <x v="5"/>
    <x v="5"/>
    <m/>
    <m/>
    <m/>
    <m/>
    <n v="0"/>
    <s v="Ingen avgiftsbehandling"/>
    <s v="Fwd: Klubbdommerregning fra Sindre Kapskarmo"/>
    <n v="-356"/>
    <s v="NOK"/>
    <n v="-356"/>
    <s v="SKRTEAYQ30FSCA"/>
    <s v="-339278.48"/>
  </r>
  <r>
    <n v="2104"/>
    <n v="2025"/>
    <s v="G19: Faktura fra Vøyenenga Pizza AS - Fakturanummer: 11101583"/>
    <d v="2025-11-16T00:00:00"/>
    <d v="2025-11-30T00:00:00"/>
    <x v="78"/>
    <x v="78"/>
    <m/>
    <m/>
    <n v="20109"/>
    <s v="Vøyenenga Pizza AS"/>
    <m/>
    <m/>
    <x v="1"/>
    <x v="1"/>
    <m/>
    <m/>
    <m/>
    <m/>
    <n v="0"/>
    <s v="Ingen avgiftsbehandling"/>
    <s v="G19: Faktura fra Vøyenenga Pizza AS - Fakturanummer: 11101583"/>
    <n v="-3383.93"/>
    <s v="NOK"/>
    <n v="-3383.93"/>
    <n v="11101583"/>
    <s v="-342662.41"/>
  </r>
  <r>
    <n v="2141"/>
    <n v="2025"/>
    <s v="Fwd: Dommerregninger"/>
    <d v="2025-11-16T00:00:00"/>
    <d v="2025-11-18T00:00:00"/>
    <x v="78"/>
    <x v="78"/>
    <m/>
    <m/>
    <n v="20373"/>
    <s v="Ruben Jozsef Gines"/>
    <m/>
    <m/>
    <x v="5"/>
    <x v="5"/>
    <m/>
    <m/>
    <m/>
    <m/>
    <n v="0"/>
    <s v="Ingen avgiftsbehandling"/>
    <s v="Fwd: Dommerregninger"/>
    <n v="-748.75"/>
    <s v="NOK"/>
    <n v="-748.75"/>
    <s v="6919cea14b4612ca7ad819c5"/>
    <s v="-343411.16"/>
  </r>
  <r>
    <n v="2140"/>
    <n v="2025"/>
    <s v="Fwd: Dommerregninger"/>
    <d v="2025-11-16T00:00:00"/>
    <d v="2025-11-18T00:00:00"/>
    <x v="78"/>
    <x v="78"/>
    <m/>
    <m/>
    <n v="20144"/>
    <s v="Gustav Rydmell"/>
    <m/>
    <m/>
    <x v="5"/>
    <x v="5"/>
    <m/>
    <m/>
    <m/>
    <m/>
    <n v="0"/>
    <s v="Ingen avgiftsbehandling"/>
    <s v="Fwd: Dommerregninger"/>
    <n v="-479.4"/>
    <s v="NOK"/>
    <n v="-479.4"/>
    <s v="691a49914b4612ca7ad81ca9"/>
    <s v="-343890.56"/>
  </r>
  <r>
    <n v="2139"/>
    <n v="2025"/>
    <s v="Fwd: Dommerregninger"/>
    <d v="2025-11-16T00:00:00"/>
    <d v="2025-11-18T00:00:00"/>
    <x v="78"/>
    <x v="78"/>
    <m/>
    <m/>
    <n v="20242"/>
    <s v="Ola Smith Monge"/>
    <m/>
    <m/>
    <x v="5"/>
    <x v="5"/>
    <m/>
    <m/>
    <m/>
    <m/>
    <n v="0"/>
    <s v="Ingen avgiftsbehandling"/>
    <s v="Fwd: Dommerregninger"/>
    <n v="-436"/>
    <s v="NOK"/>
    <n v="-436"/>
    <s v="691a4a2f4b4612ca7ad81cab"/>
    <s v="-344326.56"/>
  </r>
  <r>
    <n v="2253"/>
    <n v="2025"/>
    <s v="Faktura nummer 84523566606 fra If Skadeforsikring NUF"/>
    <d v="2025-11-16T00:00:00"/>
    <d v="2025-12-31T00:00:00"/>
    <x v="78"/>
    <x v="78"/>
    <m/>
    <m/>
    <n v="20273"/>
    <s v="If Skadeforsikring NUF"/>
    <m/>
    <m/>
    <x v="0"/>
    <x v="0"/>
    <m/>
    <m/>
    <m/>
    <m/>
    <n v="0"/>
    <s v="Ingen avgiftsbehandling"/>
    <s v="Faktura nummer 84523566606 fra If Skadeforsikring NUF"/>
    <n v="-54422"/>
    <s v="NOK"/>
    <n v="-54422"/>
    <n v="84523566606"/>
    <s v="-398748.56"/>
  </r>
  <r>
    <n v="501219"/>
    <n v="2025"/>
    <s v="Direkte betaling med ekstern ID TR519959793 er gjennomført og bokført."/>
    <d v="2025-11-17T00:00:00"/>
    <m/>
    <x v="78"/>
    <x v="78"/>
    <m/>
    <m/>
    <n v="20033"/>
    <s v="Norgesgruppen ASA"/>
    <m/>
    <m/>
    <x v="8"/>
    <x v="8"/>
    <m/>
    <m/>
    <m/>
    <m/>
    <n v="0"/>
    <s v="Ingen avgiftsbehandling"/>
    <s v="Betaling: Fwd: Regning 61136014474925. Fakturanr. 61136014474925."/>
    <n v="3426.37"/>
    <s v="NOK"/>
    <n v="3426.37"/>
    <n v="61136014474925"/>
    <s v="-395322.19"/>
  </r>
  <r>
    <n v="501221"/>
    <n v="2025"/>
    <s v="Direkte betaling med ekstern ID TR519960654 er gjennomført og bokført."/>
    <d v="2025-11-17T00:00:00"/>
    <m/>
    <x v="78"/>
    <x v="78"/>
    <m/>
    <m/>
    <n v="20109"/>
    <s v="Vøyenenga Pizza AS"/>
    <m/>
    <m/>
    <x v="6"/>
    <x v="6"/>
    <m/>
    <m/>
    <m/>
    <m/>
    <n v="0"/>
    <s v="Ingen avgiftsbehandling"/>
    <s v="Betaling: SKI: Faktura fra Vøyenenga Pizza AS - Fakturanummer: 11101568. Fakturanr. 11101568."/>
    <n v="4258.97"/>
    <s v="NOK"/>
    <n v="4258.97"/>
    <n v="11101568"/>
    <s v="-391063.22"/>
  </r>
  <r>
    <n v="501222"/>
    <n v="2025"/>
    <s v="Direkte betaling med ekstern ID TR519960638 er gjennomført og bokført."/>
    <d v="2025-11-17T00:00:00"/>
    <m/>
    <x v="78"/>
    <x v="78"/>
    <m/>
    <m/>
    <n v="20004"/>
    <s v="Talkmore AS"/>
    <m/>
    <m/>
    <x v="4"/>
    <x v="4"/>
    <m/>
    <m/>
    <m/>
    <m/>
    <n v="0"/>
    <s v="Ingen avgiftsbehandling"/>
    <s v="Betaling: Fwd: Faktura fra Talkmore. Fakturanr. 57938525."/>
    <n v="573.75"/>
    <s v="NOK"/>
    <n v="573.75"/>
    <n v="57938525"/>
    <s v="-390489.47"/>
  </r>
  <r>
    <n v="501223"/>
    <n v="2025"/>
    <s v="Direkte betaling med ekstern ID TR519172254 er gjennomført og bokført."/>
    <d v="2025-11-17T00:00:00"/>
    <m/>
    <x v="78"/>
    <x v="78"/>
    <m/>
    <m/>
    <n v="20524"/>
    <s v="BIRKELANDS"/>
    <m/>
    <m/>
    <x v="1"/>
    <x v="1"/>
    <m/>
    <m/>
    <m/>
    <m/>
    <n v="0"/>
    <s v="Ingen avgiftsbehandling"/>
    <s v="Betaling: Faktura nummer 10347 fra BIRKELANDS. Fakturanr. 10347."/>
    <n v="34200"/>
    <s v="NOK"/>
    <n v="34200"/>
    <n v="10347"/>
    <s v="-356289.47"/>
  </r>
  <r>
    <n v="501224"/>
    <n v="2025"/>
    <s v="Direkte betaling med ekstern ID TR522093533 er gjennomført og bokført."/>
    <d v="2025-11-17T00:00:00"/>
    <m/>
    <x v="78"/>
    <x v="78"/>
    <m/>
    <m/>
    <n v="20007"/>
    <s v="Uno-X Mobility Norge AS (Comme"/>
    <m/>
    <m/>
    <x v="5"/>
    <x v="5"/>
    <m/>
    <m/>
    <m/>
    <m/>
    <n v="0"/>
    <s v="Ingen avgiftsbehandling"/>
    <s v="Betaling: Faktura nummer 8133084 fra Uno-X Mobility Norge AS (Comme. Fakturanr. 8133084."/>
    <n v="1707.6"/>
    <s v="NOK"/>
    <n v="1707.6"/>
    <n v="8133084"/>
    <s v="-354581.87"/>
  </r>
  <r>
    <n v="501225"/>
    <n v="2025"/>
    <s v="Direkte betaling med ekstern ID TR522093534 er gjennomført og bokført."/>
    <d v="2025-11-17T00:00:00"/>
    <m/>
    <x v="78"/>
    <x v="78"/>
    <m/>
    <m/>
    <n v="20033"/>
    <s v="Norgesgruppen ASA"/>
    <m/>
    <m/>
    <x v="5"/>
    <x v="5"/>
    <m/>
    <m/>
    <m/>
    <m/>
    <n v="0"/>
    <s v="Ingen avgiftsbehandling"/>
    <s v="Betaling: Fwd: Regning 61136010918925. Fakturanr. 61136010918925."/>
    <n v="1957.31"/>
    <s v="NOK"/>
    <n v="1957.31"/>
    <n v="61136010918925"/>
    <s v="-352624.56"/>
  </r>
  <r>
    <n v="501226"/>
    <n v="2025"/>
    <s v="Direkte betaling med ekstern ID TR522093535 er gjennomført og bokført."/>
    <d v="2025-11-17T00:00:00"/>
    <m/>
    <x v="78"/>
    <x v="78"/>
    <m/>
    <m/>
    <n v="20005"/>
    <s v="Norges Ishockeyforbund"/>
    <m/>
    <m/>
    <x v="5"/>
    <x v="5"/>
    <m/>
    <m/>
    <m/>
    <m/>
    <n v="0"/>
    <s v="Ingen avgiftsbehandling"/>
    <s v="Betaling: Faktura nummer 008572 fra Norges Ishockeyforbund. Fakturanr. 008572."/>
    <n v="1000"/>
    <s v="NOK"/>
    <n v="1000"/>
    <n v="8572"/>
    <s v="-351624.56"/>
  </r>
  <r>
    <n v="501227"/>
    <n v="2025"/>
    <s v="Direkte betaling med ekstern ID TR522093540 er gjennomført og bokført."/>
    <d v="2025-11-17T00:00:00"/>
    <m/>
    <x v="78"/>
    <x v="78"/>
    <m/>
    <m/>
    <n v="20004"/>
    <s v="Talkmore AS"/>
    <m/>
    <m/>
    <x v="3"/>
    <x v="3"/>
    <m/>
    <m/>
    <m/>
    <m/>
    <n v="0"/>
    <s v="Ingen avgiftsbehandling"/>
    <s v="Betaling: Faktura nummer 57918897 fra Talkmore AS. Fakturanr. 57918897."/>
    <n v="315.45999999999998"/>
    <s v="NOK"/>
    <n v="315.45999999999998"/>
    <n v="57918897"/>
    <s v="-351309.10"/>
  </r>
  <r>
    <n v="2109"/>
    <n v="2025"/>
    <s v="HS"/>
    <d v="2025-11-17T00:00:00"/>
    <d v="2025-11-17T00:00:00"/>
    <x v="78"/>
    <x v="78"/>
    <m/>
    <m/>
    <n v="20559"/>
    <s v="Edgar Martin Solvoll"/>
    <m/>
    <m/>
    <x v="4"/>
    <x v="4"/>
    <m/>
    <m/>
    <m/>
    <m/>
    <n v="0"/>
    <s v="Ingen avgiftsbehandling"/>
    <s v="HS"/>
    <n v="-1900.6"/>
    <s v="NOK"/>
    <n v="-1900.6"/>
    <s v="Utlegg vedlikehold"/>
    <s v="-353209.70"/>
  </r>
  <r>
    <n v="501228"/>
    <n v="2025"/>
    <s v="Direkte betaling med ekstern ID TR523092429 er gjennomført og bokført."/>
    <d v="2025-11-17T00:00:00"/>
    <m/>
    <x v="78"/>
    <x v="78"/>
    <m/>
    <m/>
    <n v="20183"/>
    <s v="Holmen Hockey"/>
    <m/>
    <m/>
    <x v="5"/>
    <x v="5"/>
    <m/>
    <m/>
    <m/>
    <m/>
    <n v="0"/>
    <s v="Ingen avgiftsbehandling"/>
    <s v="Betaling: HOCKEY: Ubetalte fakturaer. Fakturanr. 1001730."/>
    <n v="7500"/>
    <s v="NOK"/>
    <n v="7500"/>
    <n v="1001730"/>
    <s v="-345709.70"/>
  </r>
  <r>
    <n v="501229"/>
    <n v="2025"/>
    <s v="Direkte betaling med ekstern ID TR523092428 er gjennomført og bokført."/>
    <d v="2025-11-17T00:00:00"/>
    <m/>
    <x v="78"/>
    <x v="78"/>
    <m/>
    <m/>
    <n v="20183"/>
    <s v="Holmen Hockey"/>
    <m/>
    <m/>
    <x v="5"/>
    <x v="5"/>
    <m/>
    <m/>
    <m/>
    <m/>
    <n v="0"/>
    <s v="Ingen avgiftsbehandling"/>
    <s v="Betaling: HOCKEY: Ubetalte fakturaer. Fakturanr. 1001688."/>
    <n v="400"/>
    <s v="NOK"/>
    <n v="400"/>
    <n v="1001688"/>
    <s v="-345309.70"/>
  </r>
  <r>
    <n v="2158"/>
    <n v="2025"/>
    <s v="Faktura nummer 1211 fra Jar Idrettslag"/>
    <d v="2025-11-17T00:00:00"/>
    <d v="2025-11-27T00:00:00"/>
    <x v="78"/>
    <x v="78"/>
    <m/>
    <m/>
    <n v="20169"/>
    <s v="Jar Idrettslag"/>
    <m/>
    <m/>
    <x v="5"/>
    <x v="5"/>
    <m/>
    <m/>
    <m/>
    <m/>
    <n v="0"/>
    <s v="Ingen avgiftsbehandling"/>
    <s v="Faktura nummer 1211 fra Jar Idrettslag"/>
    <n v="-2154"/>
    <s v="NOK"/>
    <n v="-2154"/>
    <n v="1211"/>
    <s v="-347463.70"/>
  </r>
  <r>
    <n v="2171"/>
    <n v="2025"/>
    <m/>
    <d v="2025-11-17T00:00:00"/>
    <m/>
    <x v="78"/>
    <x v="78"/>
    <m/>
    <m/>
    <n v="20559"/>
    <s v="Edgar Martin Solvoll"/>
    <m/>
    <m/>
    <x v="0"/>
    <x v="0"/>
    <m/>
    <m/>
    <m/>
    <m/>
    <n v="0"/>
    <s v="Ingen avgiftsbehandling"/>
    <m/>
    <n v="1900.6"/>
    <s v="NOK"/>
    <n v="1900.6"/>
    <m/>
    <s v="-345563.10"/>
  </r>
  <r>
    <n v="2137"/>
    <n v="2025"/>
    <s v="Fwd: Utlegg til akademi"/>
    <d v="2025-11-18T00:00:00"/>
    <d v="2025-11-18T00:00:00"/>
    <x v="78"/>
    <x v="78"/>
    <m/>
    <m/>
    <n v="20249"/>
    <s v="Lars Joakim Aslaksrud"/>
    <m/>
    <m/>
    <x v="8"/>
    <x v="8"/>
    <m/>
    <m/>
    <m/>
    <m/>
    <n v="0"/>
    <s v="Ingen avgiftsbehandling"/>
    <s v="Fwd: Utlegg til akademi"/>
    <n v="-509"/>
    <s v="NOK"/>
    <n v="-509"/>
    <s v="Lås mm akademi"/>
    <s v="-346072.10"/>
  </r>
  <r>
    <n v="501230"/>
    <n v="2025"/>
    <s v="Direkte betaling med ekstern ID TR519172253 er gjennomført og bokført."/>
    <d v="2025-11-18T00:00:00"/>
    <m/>
    <x v="78"/>
    <x v="78"/>
    <m/>
    <m/>
    <n v="20125"/>
    <s v="Eureca Engros AS"/>
    <m/>
    <m/>
    <x v="5"/>
    <x v="5"/>
    <m/>
    <m/>
    <m/>
    <m/>
    <n v="0"/>
    <s v="Ingen avgiftsbehandling"/>
    <s v="Betaling: VS: Inkassovarsel"/>
    <n v="3941.66"/>
    <s v="NOK"/>
    <n v="3941.66"/>
    <m/>
    <s v="-342130.44"/>
  </r>
  <r>
    <n v="501231"/>
    <n v="2025"/>
    <s v="Direkte betaling med ekstern ID TR522093536 er gjennomført og bokført."/>
    <d v="2025-11-18T00:00:00"/>
    <m/>
    <x v="78"/>
    <x v="78"/>
    <m/>
    <m/>
    <n v="20564"/>
    <s v="If Frisk Asker Ail Hockey"/>
    <m/>
    <m/>
    <x v="5"/>
    <x v="5"/>
    <m/>
    <m/>
    <m/>
    <m/>
    <n v="0"/>
    <s v="Ingen avgiftsbehandling"/>
    <s v="Betaling: Faktura nummer 10763 fra If Frisk Asker Ail Hockey. Fakturanr. 10763."/>
    <n v="10000"/>
    <s v="NOK"/>
    <n v="10000"/>
    <n v="10763"/>
    <s v="-332130.44"/>
  </r>
  <r>
    <n v="501232"/>
    <n v="2025"/>
    <s v="Direkte betaling med ekstern ID TR519960653 er gjennomført og bokført."/>
    <d v="2025-11-18T00:00:00"/>
    <m/>
    <x v="78"/>
    <x v="78"/>
    <m/>
    <m/>
    <n v="20081"/>
    <s v="Bjerke Dagligvare AS"/>
    <m/>
    <m/>
    <x v="6"/>
    <x v="6"/>
    <m/>
    <m/>
    <m/>
    <m/>
    <n v="0"/>
    <s v="Ingen avgiftsbehandling"/>
    <s v="Betaling: Faktura nummer 553 fra Bjerke Dagligvare AS. Fakturanr. 553."/>
    <n v="1561.04"/>
    <s v="NOK"/>
    <n v="1561.04"/>
    <n v="553"/>
    <s v="-330569.40"/>
  </r>
  <r>
    <n v="501233"/>
    <n v="2025"/>
    <s v="Direkte betaling med ekstern ID TR523092430 er gjennomført og bokført."/>
    <d v="2025-11-18T00:00:00"/>
    <m/>
    <x v="78"/>
    <x v="78"/>
    <m/>
    <m/>
    <n v="20083"/>
    <s v="Fygi AS"/>
    <m/>
    <m/>
    <x v="5"/>
    <x v="5"/>
    <m/>
    <m/>
    <m/>
    <m/>
    <n v="0"/>
    <s v="Ingen avgiftsbehandling"/>
    <s v="Betaling: Faktura nummer 10432 fra Fygi AS. Fakturanr. 10432."/>
    <n v="248.75"/>
    <s v="NOK"/>
    <n v="248.75"/>
    <n v="10432"/>
    <s v="-330320.65"/>
  </r>
  <r>
    <n v="501234"/>
    <n v="2025"/>
    <s v="Direkte betaling med ekstern ID TR519960645 er gjennomført og bokført."/>
    <d v="2025-11-18T00:00:00"/>
    <m/>
    <x v="78"/>
    <x v="78"/>
    <m/>
    <m/>
    <n v="20483"/>
    <s v="Nets Branch Norway NUF"/>
    <m/>
    <m/>
    <x v="1"/>
    <x v="1"/>
    <m/>
    <m/>
    <m/>
    <m/>
    <n v="0"/>
    <s v="Ingen avgiftsbehandling"/>
    <s v="Betaling: Faktura nummer 438848790 fra Nets Branch Norway NUF. Fakturanr. 438848790."/>
    <n v="123.75"/>
    <s v="NOK"/>
    <n v="123.75"/>
    <n v="438848790"/>
    <s v="-330196.90"/>
  </r>
  <r>
    <n v="2136"/>
    <n v="2025"/>
    <s v="J2017: Utlegg cup, siste kamp og is etter kamp"/>
    <d v="2025-11-18T00:00:00"/>
    <d v="2025-11-18T00:00:00"/>
    <x v="78"/>
    <x v="78"/>
    <m/>
    <m/>
    <n v="20249"/>
    <s v="Lars Joakim Aslaksrud"/>
    <m/>
    <m/>
    <x v="1"/>
    <x v="1"/>
    <m/>
    <m/>
    <m/>
    <m/>
    <n v="0"/>
    <s v="Ingen avgiftsbehandling"/>
    <s v="J2017: Utlegg cup, siste kamp og is etter kamp"/>
    <n v="-1163"/>
    <s v="NOK"/>
    <n v="-1163"/>
    <s v="Utlegg div J2017"/>
    <s v="-331359.90"/>
  </r>
  <r>
    <n v="2254"/>
    <n v="2025"/>
    <s v="Faktura nummer 10413 fra SILJA HADDAL MORK"/>
    <d v="2025-11-18T00:00:00"/>
    <d v="2025-11-28T00:00:00"/>
    <x v="78"/>
    <x v="78"/>
    <m/>
    <m/>
    <n v="20574"/>
    <s v="SILJA HADDAL MORK"/>
    <m/>
    <m/>
    <x v="4"/>
    <x v="4"/>
    <m/>
    <m/>
    <m/>
    <m/>
    <n v="0"/>
    <s v="Ingen avgiftsbehandling"/>
    <s v="Faktura nummer 10413 fra SILJA HADDAL MORK"/>
    <n v="-11250"/>
    <s v="NOK"/>
    <n v="-11250"/>
    <n v="10413"/>
    <s v="-342609.90"/>
  </r>
  <r>
    <n v="501235"/>
    <n v="2025"/>
    <s v="Direkte betaling med ekstern ID TR523585038 er gjennomført og bokført."/>
    <d v="2025-11-18T00:00:00"/>
    <m/>
    <x v="78"/>
    <x v="78"/>
    <m/>
    <m/>
    <n v="20249"/>
    <s v="Lars Joakim Aslaksrud"/>
    <m/>
    <m/>
    <x v="8"/>
    <x v="8"/>
    <m/>
    <m/>
    <m/>
    <m/>
    <n v="0"/>
    <s v="Ingen avgiftsbehandling"/>
    <s v="Betaling: Fwd: Utlegg til akademi. Fakturanr. Lås mm akademi."/>
    <n v="509"/>
    <s v="NOK"/>
    <n v="509"/>
    <s v="Lås mm akademi"/>
    <s v="-342100.90"/>
  </r>
  <r>
    <n v="2252"/>
    <n v="2025"/>
    <s v="Fwd: Klubbdommerregning fra Ardian Vahabi"/>
    <d v="2025-11-18T00:00:00"/>
    <d v="2025-11-25T00:00:00"/>
    <x v="78"/>
    <x v="78"/>
    <m/>
    <m/>
    <n v="20248"/>
    <s v="Ardian Vahabi"/>
    <m/>
    <m/>
    <x v="5"/>
    <x v="5"/>
    <m/>
    <m/>
    <m/>
    <m/>
    <n v="0"/>
    <s v="Ingen avgiftsbehandling"/>
    <s v="Fwd: Klubbdommerregning fra Ardian Vahabi"/>
    <n v="-445"/>
    <s v="NOK"/>
    <n v="-445"/>
    <s v="VC59VSXRX129EJ"/>
    <s v="-342545.90"/>
  </r>
  <r>
    <n v="2187"/>
    <n v="2025"/>
    <m/>
    <d v="2025-11-18T00:00:00"/>
    <m/>
    <x v="78"/>
    <x v="78"/>
    <m/>
    <m/>
    <n v="20249"/>
    <s v="Lars Joakim Aslaksrud"/>
    <m/>
    <m/>
    <x v="1"/>
    <x v="1"/>
    <m/>
    <m/>
    <m/>
    <m/>
    <n v="0"/>
    <s v="Ingen avgiftsbehandling"/>
    <m/>
    <n v="1163"/>
    <s v="NOK"/>
    <n v="1163"/>
    <m/>
    <s v="-341382.90"/>
  </r>
  <r>
    <n v="2192"/>
    <n v="2025"/>
    <m/>
    <d v="2025-11-18T00:00:00"/>
    <m/>
    <x v="78"/>
    <x v="78"/>
    <m/>
    <m/>
    <n v="20169"/>
    <s v="Jar Idrettslag"/>
    <m/>
    <m/>
    <x v="0"/>
    <x v="0"/>
    <m/>
    <m/>
    <m/>
    <m/>
    <n v="0"/>
    <s v="Ingen avgiftsbehandling"/>
    <m/>
    <n v="2154"/>
    <s v="NOK"/>
    <n v="2154"/>
    <m/>
    <s v="-339228.90"/>
  </r>
  <r>
    <n v="501236"/>
    <n v="2025"/>
    <s v="Direkte betaling med ekstern ID TR519960637 er gjennomført og bokført."/>
    <d v="2025-11-19T00:00:00"/>
    <m/>
    <x v="78"/>
    <x v="78"/>
    <m/>
    <m/>
    <n v="20029"/>
    <s v="Viken Fiber AS"/>
    <m/>
    <m/>
    <x v="4"/>
    <x v="4"/>
    <m/>
    <m/>
    <m/>
    <m/>
    <n v="0"/>
    <s v="Ingen avgiftsbehandling"/>
    <s v="Betaling: nett hj løsning. Fakturanr. 25694566."/>
    <n v="1119"/>
    <s v="NOK"/>
    <n v="1119"/>
    <n v="25694566"/>
    <s v="-338109.90"/>
  </r>
  <r>
    <n v="501237"/>
    <n v="2025"/>
    <s v="Direkte betaling med ekstern ID TR522093537 er gjennomført og bokført."/>
    <d v="2025-11-19T00:00:00"/>
    <m/>
    <x v="78"/>
    <x v="78"/>
    <m/>
    <m/>
    <n v="20188"/>
    <s v="Coca-cola Europacific Partners Norge AS"/>
    <m/>
    <m/>
    <x v="5"/>
    <x v="5"/>
    <m/>
    <m/>
    <m/>
    <m/>
    <n v="0"/>
    <s v="Ingen avgiftsbehandling"/>
    <s v="Betaling: Faktura nummer 9204901485 fra Coca-cola Europacific Partners Norge AS. Fakturanr. 9204901485."/>
    <n v="6430.78"/>
    <s v="NOK"/>
    <n v="6430.78"/>
    <n v="9204901485"/>
    <s v="-331679.12"/>
  </r>
  <r>
    <n v="501238"/>
    <n v="2025"/>
    <s v="Direkte betaling med ekstern ID TR524138172 er gjennomført og bokført."/>
    <d v="2025-11-20T00:00:00"/>
    <m/>
    <x v="78"/>
    <x v="78"/>
    <m/>
    <m/>
    <n v="20235"/>
    <s v="Trym Skaar"/>
    <m/>
    <m/>
    <x v="5"/>
    <x v="5"/>
    <m/>
    <m/>
    <m/>
    <m/>
    <n v="0"/>
    <s v="Ingen avgiftsbehandling"/>
    <s v="Betaling: Fwd: Dommerregninger. Fakturanr. 6918a3567e55d451d8d3f3ae."/>
    <n v="495.5"/>
    <s v="NOK"/>
    <n v="495.5"/>
    <s v="6918a3567e55d451d8d3f3ae"/>
    <s v="-331183.62"/>
  </r>
  <r>
    <n v="501239"/>
    <n v="2025"/>
    <s v="Direkte betaling med ekstern ID TR524138173 er gjennomført og bokført."/>
    <d v="2025-11-20T00:00:00"/>
    <m/>
    <x v="78"/>
    <x v="78"/>
    <m/>
    <m/>
    <n v="20242"/>
    <s v="Ola Smith Monge"/>
    <m/>
    <m/>
    <x v="5"/>
    <x v="5"/>
    <m/>
    <m/>
    <m/>
    <m/>
    <n v="0"/>
    <s v="Ingen avgiftsbehandling"/>
    <s v="Betaling: Fwd: Dommerregninger. Fakturanr. 691a4a2f4b4612ca7ad81cab."/>
    <n v="436"/>
    <s v="NOK"/>
    <n v="436"/>
    <s v="691a4a2f4b4612ca7ad81cab"/>
    <s v="-330747.62"/>
  </r>
  <r>
    <n v="501240"/>
    <n v="2025"/>
    <s v="Direkte betaling med ekstern ID TR524138174 er gjennomført og bokført."/>
    <d v="2025-11-20T00:00:00"/>
    <m/>
    <x v="78"/>
    <x v="78"/>
    <m/>
    <m/>
    <n v="20144"/>
    <s v="Gustav Rydmell"/>
    <m/>
    <m/>
    <x v="5"/>
    <x v="5"/>
    <m/>
    <m/>
    <m/>
    <m/>
    <n v="0"/>
    <s v="Ingen avgiftsbehandling"/>
    <s v="Betaling: Fwd: Dommerregninger. Fakturanr. 691a49914b4612ca7ad81ca9."/>
    <n v="479.4"/>
    <s v="NOK"/>
    <n v="479.4"/>
    <s v="691a49914b4612ca7ad81ca9"/>
    <s v="-330268.22"/>
  </r>
  <r>
    <n v="501241"/>
    <n v="2025"/>
    <s v="Direkte betaling med ekstern ID TR524138175 er gjennomført og bokført."/>
    <d v="2025-11-20T00:00:00"/>
    <m/>
    <x v="78"/>
    <x v="78"/>
    <m/>
    <m/>
    <n v="20373"/>
    <s v="Ruben Jozsef Gines"/>
    <m/>
    <m/>
    <x v="5"/>
    <x v="5"/>
    <m/>
    <m/>
    <m/>
    <m/>
    <n v="0"/>
    <s v="Ingen avgiftsbehandling"/>
    <s v="Betaling: Fwd: Dommerregninger. Fakturanr. 6919cea14b4612ca7ad819c5."/>
    <n v="748.75"/>
    <s v="NOK"/>
    <n v="748.75"/>
    <s v="6919cea14b4612ca7ad819c5"/>
    <s v="-329519.47"/>
  </r>
  <r>
    <n v="501242"/>
    <n v="2025"/>
    <s v="Direkte betaling med ekstern ID TR519960636 er gjennomført og bokført."/>
    <d v="2025-11-20T00:00:00"/>
    <m/>
    <x v="78"/>
    <x v="78"/>
    <m/>
    <m/>
    <n v="20012"/>
    <s v="DNB Livsforsikring AS"/>
    <m/>
    <m/>
    <x v="4"/>
    <x v="4"/>
    <m/>
    <m/>
    <m/>
    <m/>
    <n v="0"/>
    <s v="Ingen avgiftsbehandling"/>
    <s v="Betaling: Faktura nummer F0004414664 fra DNB Livsforsikring AS. Fakturanr. F0004414664."/>
    <n v="6644.28"/>
    <s v="NOK"/>
    <n v="6644.28"/>
    <s v="F0004414664"/>
    <s v="-322875.19"/>
  </r>
  <r>
    <n v="2251"/>
    <n v="2025"/>
    <s v="Faktura nummer 1213 fra Jar Idrettslag"/>
    <d v="2025-11-20T00:00:00"/>
    <d v="2025-11-30T00:00:00"/>
    <x v="78"/>
    <x v="78"/>
    <m/>
    <m/>
    <n v="20169"/>
    <s v="Jar Idrettslag"/>
    <m/>
    <m/>
    <x v="5"/>
    <x v="5"/>
    <m/>
    <m/>
    <m/>
    <m/>
    <n v="0"/>
    <s v="Ingen avgiftsbehandling"/>
    <s v="Faktura nummer 1213 fra Jar Idrettslag"/>
    <n v="-12965"/>
    <s v="NOK"/>
    <n v="-12965"/>
    <n v="1213"/>
    <s v="-335840.19"/>
  </r>
  <r>
    <n v="2209"/>
    <n v="2025"/>
    <s v="G19 utlegg"/>
    <d v="2025-11-20T00:00:00"/>
    <d v="2025-11-20T00:00:00"/>
    <x v="78"/>
    <x v="78"/>
    <m/>
    <m/>
    <n v="20065"/>
    <s v="Mads Årbogen Sundbye"/>
    <m/>
    <m/>
    <x v="1"/>
    <x v="1"/>
    <m/>
    <m/>
    <m/>
    <m/>
    <n v="0"/>
    <s v="Ingen avgiftsbehandling"/>
    <s v="G19 utlegg"/>
    <n v="-4228.2"/>
    <s v="NOK"/>
    <n v="-4228.2"/>
    <m/>
    <s v="-340068.39"/>
  </r>
  <r>
    <n v="2274"/>
    <n v="2025"/>
    <m/>
    <d v="2025-11-20T00:00:00"/>
    <m/>
    <x v="78"/>
    <x v="78"/>
    <m/>
    <m/>
    <n v="20065"/>
    <s v="Mads Årbogen Sundbye"/>
    <m/>
    <m/>
    <x v="0"/>
    <x v="0"/>
    <m/>
    <m/>
    <m/>
    <m/>
    <n v="0"/>
    <s v="Ingen avgiftsbehandling"/>
    <m/>
    <n v="4228.2"/>
    <s v="NOK"/>
    <n v="4228.2"/>
    <m/>
    <s v="-335840.19"/>
  </r>
  <r>
    <n v="501243"/>
    <n v="2025"/>
    <s v="Direkte betaling med ekstern ID TR524138178 er gjennomført og bokført."/>
    <d v="2025-11-21T00:00:00"/>
    <m/>
    <x v="78"/>
    <x v="78"/>
    <m/>
    <m/>
    <n v="20285"/>
    <s v="Oscar Willy Danielsen"/>
    <m/>
    <m/>
    <x v="5"/>
    <x v="5"/>
    <m/>
    <m/>
    <m/>
    <m/>
    <n v="0"/>
    <s v="Ingen avgiftsbehandling"/>
    <s v="Betaling: Fwd: Klubbdommerregning fra Oscar Willy Danielsen. Fakturanr. IHDQKW80331ZOX."/>
    <n v="356"/>
    <s v="NOK"/>
    <n v="356"/>
    <s v="IHDQKW80331ZOX"/>
    <s v="-335484.19"/>
  </r>
  <r>
    <n v="501244"/>
    <n v="2025"/>
    <s v="Direkte betaling med ekstern ID TR524138177 er gjennomført og bokført."/>
    <d v="2025-11-21T00:00:00"/>
    <m/>
    <x v="78"/>
    <x v="78"/>
    <m/>
    <m/>
    <n v="20271"/>
    <s v="Mathios Teklezghi"/>
    <m/>
    <m/>
    <x v="5"/>
    <x v="5"/>
    <m/>
    <m/>
    <m/>
    <m/>
    <n v="0"/>
    <s v="Ingen avgiftsbehandling"/>
    <s v="Betaling: Fwd: Klubbdommerregning fra Mathios  Teklezghi"/>
    <n v="356"/>
    <s v="NOK"/>
    <n v="356"/>
    <m/>
    <s v="-335128.19"/>
  </r>
  <r>
    <n v="501245"/>
    <n v="2025"/>
    <s v="Direkte betaling med ekstern ID TR524138176 er gjennomført og bokført."/>
    <d v="2025-11-21T00:00:00"/>
    <m/>
    <x v="78"/>
    <x v="78"/>
    <m/>
    <m/>
    <n v="20174"/>
    <s v="Lars Haakon Eriksson"/>
    <m/>
    <m/>
    <x v="5"/>
    <x v="5"/>
    <m/>
    <m/>
    <m/>
    <m/>
    <n v="0"/>
    <s v="Ingen avgiftsbehandling"/>
    <s v="Betaling: Fwd: Klubbdommerregning fra Lars Haakon Eriksson"/>
    <n v="356"/>
    <s v="NOK"/>
    <n v="356"/>
    <m/>
    <s v="-334772.19"/>
  </r>
  <r>
    <n v="2250"/>
    <n v="2025"/>
    <s v="Fwd: Faktura 9734531 fra Eureca engros AS"/>
    <d v="2025-11-21T00:00:00"/>
    <d v="2025-12-01T00:00:00"/>
    <x v="78"/>
    <x v="78"/>
    <m/>
    <m/>
    <n v="20125"/>
    <s v="Eureca Engros AS"/>
    <m/>
    <m/>
    <x v="5"/>
    <x v="5"/>
    <m/>
    <m/>
    <m/>
    <m/>
    <n v="0"/>
    <s v="Ingen avgiftsbehandling"/>
    <s v="Fwd: Faktura 9734531 fra Eureca engros AS"/>
    <n v="-5642.98"/>
    <s v="NOK"/>
    <n v="-5642.98"/>
    <n v="9734531"/>
    <s v="-340415.17"/>
  </r>
  <r>
    <n v="2364"/>
    <n v="2025"/>
    <s v="Fwd: Kvittering Gave trenere i Hornigjengen"/>
    <d v="2025-11-21T00:00:00"/>
    <d v="2025-11-21T00:00:00"/>
    <x v="78"/>
    <x v="78"/>
    <m/>
    <m/>
    <n v="20116"/>
    <s v="Bjørg Stokkedal"/>
    <m/>
    <m/>
    <x v="9"/>
    <x v="9"/>
    <m/>
    <m/>
    <m/>
    <m/>
    <n v="0"/>
    <s v="Ingen avgiftsbehandling"/>
    <s v="Fwd: Kvittering Gave trenere i Hornigjengen"/>
    <n v="-16700"/>
    <s v="NOK"/>
    <n v="-16700"/>
    <s v="Gave trenere"/>
    <s v="-357115.17"/>
  </r>
  <r>
    <n v="2235"/>
    <n v="2025"/>
    <s v="HOCKEY: Dommerregninger"/>
    <d v="2025-11-22T00:00:00"/>
    <d v="2025-11-30T00:00:00"/>
    <x v="78"/>
    <x v="78"/>
    <m/>
    <m/>
    <n v="20231"/>
    <s v="Merete Krosby Fredriksen"/>
    <m/>
    <m/>
    <x v="5"/>
    <x v="5"/>
    <m/>
    <m/>
    <m/>
    <m/>
    <n v="0"/>
    <s v="Ingen avgiftsbehandling"/>
    <s v="HOCKEY: Dommerregninger"/>
    <n v="-1074.6500000000001"/>
    <s v="NOK"/>
    <n v="-1074.6500000000001"/>
    <s v="6921d38fe271942811420a90"/>
    <s v="-358189.82"/>
  </r>
  <r>
    <n v="2247"/>
    <n v="2025"/>
    <s v="Fwd: Klubbdommerregning fra Leon"/>
    <d v="2025-11-23T00:00:00"/>
    <d v="2025-11-30T00:00:00"/>
    <x v="78"/>
    <x v="78"/>
    <m/>
    <m/>
    <n v="20573"/>
    <s v="Leon Linker"/>
    <m/>
    <m/>
    <x v="5"/>
    <x v="5"/>
    <m/>
    <m/>
    <m/>
    <m/>
    <n v="0"/>
    <s v="Ingen avgiftsbehandling"/>
    <s v="Fwd: Klubbdommerregning fra Leon"/>
    <n v="-267"/>
    <s v="NOK"/>
    <n v="-267"/>
    <s v="D8GWNN7KE9BVAH"/>
    <s v="-358456.82"/>
  </r>
  <r>
    <n v="2246"/>
    <n v="2025"/>
    <s v="Fwd: Klubbdommerregning fra Sindre Kapskarmo"/>
    <d v="2025-11-23T00:00:00"/>
    <d v="2025-11-30T00:00:00"/>
    <x v="78"/>
    <x v="78"/>
    <m/>
    <m/>
    <n v="20379"/>
    <s v="Sindre Kapskarmo"/>
    <m/>
    <m/>
    <x v="5"/>
    <x v="5"/>
    <m/>
    <m/>
    <m/>
    <m/>
    <n v="0"/>
    <s v="Ingen avgiftsbehandling"/>
    <s v="Fwd: Klubbdommerregning fra Sindre Kapskarmo"/>
    <n v="-267"/>
    <s v="NOK"/>
    <n v="-267"/>
    <s v="YOO5GR2V22BKSD"/>
    <s v="-358723.82"/>
  </r>
  <r>
    <n v="2245"/>
    <n v="2025"/>
    <s v="Fwd: Klubbdommerregning fra Matias Brannsten"/>
    <d v="2025-11-23T00:00:00"/>
    <d v="2025-11-30T00:00:00"/>
    <x v="78"/>
    <x v="78"/>
    <m/>
    <m/>
    <n v="20290"/>
    <s v="Matias Brannsten"/>
    <m/>
    <m/>
    <x v="5"/>
    <x v="5"/>
    <m/>
    <m/>
    <m/>
    <m/>
    <n v="0"/>
    <s v="Ingen avgiftsbehandling"/>
    <s v="Fwd: Klubbdommerregning fra Matias Brannsten"/>
    <n v="-400"/>
    <s v="NOK"/>
    <n v="-400"/>
    <m/>
    <s v="-359123.82"/>
  </r>
  <r>
    <n v="2243"/>
    <n v="2025"/>
    <s v="Fwd: Klubbdommerregning fra William Duesund"/>
    <d v="2025-11-23T00:00:00"/>
    <d v="2025-11-30T00:00:00"/>
    <x v="78"/>
    <x v="78"/>
    <m/>
    <m/>
    <n v="20451"/>
    <s v="William Duesund"/>
    <m/>
    <m/>
    <x v="1"/>
    <x v="1"/>
    <m/>
    <m/>
    <m/>
    <m/>
    <n v="0"/>
    <s v="Ingen avgiftsbehandling"/>
    <s v="Fwd: Klubbdommerregning fra William Duesund"/>
    <n v="-300"/>
    <s v="NOK"/>
    <n v="-300"/>
    <s v="QKXWF2RGNB94FG"/>
    <s v="-359423.82"/>
  </r>
  <r>
    <n v="2242"/>
    <n v="2025"/>
    <s v="Fwd: Klubbdommerregning fra William Duesund"/>
    <d v="2025-11-23T00:00:00"/>
    <d v="2025-11-30T00:00:00"/>
    <x v="78"/>
    <x v="78"/>
    <m/>
    <m/>
    <n v="20451"/>
    <s v="William Duesund"/>
    <m/>
    <m/>
    <x v="1"/>
    <x v="1"/>
    <m/>
    <m/>
    <m/>
    <m/>
    <n v="0"/>
    <s v="Ingen avgiftsbehandling"/>
    <s v="Fwd: Klubbdommerregning fra William Duesund"/>
    <n v="-300"/>
    <s v="NOK"/>
    <n v="-300"/>
    <s v="ID: K9JUFOIYNJOVOC"/>
    <s v="-359723.82"/>
  </r>
  <r>
    <n v="2241"/>
    <n v="2025"/>
    <s v="HOCKEY: Klubbdommerregning fra Feliks Skavhaug"/>
    <d v="2025-11-23T00:00:00"/>
    <d v="2025-11-30T00:00:00"/>
    <x v="78"/>
    <x v="78"/>
    <m/>
    <m/>
    <n v="20576"/>
    <s v="Feliks Skavhaug"/>
    <m/>
    <m/>
    <x v="5"/>
    <x v="5"/>
    <m/>
    <m/>
    <m/>
    <m/>
    <n v="0"/>
    <s v="Ingen avgiftsbehandling"/>
    <s v="HOCKEY: Klubbdommerregning fra Feliks Skavhaug"/>
    <n v="-400"/>
    <s v="NOK"/>
    <n v="-400"/>
    <s v="7JUPPAB7763P23"/>
    <s v="-360123.82"/>
  </r>
  <r>
    <n v="2234"/>
    <n v="2025"/>
    <s v="HOCKEY: Dommerregninger"/>
    <d v="2025-11-23T00:00:00"/>
    <d v="2025-11-23T00:00:00"/>
    <x v="78"/>
    <x v="78"/>
    <m/>
    <m/>
    <n v="20235"/>
    <s v="Trym Skaar"/>
    <m/>
    <m/>
    <x v="5"/>
    <x v="5"/>
    <m/>
    <m/>
    <m/>
    <m/>
    <n v="0"/>
    <s v="Ingen avgiftsbehandling"/>
    <s v="HOCKEY: Dommerregninger"/>
    <n v="-495.5"/>
    <s v="NOK"/>
    <n v="-495.5"/>
    <s v="69231490e271942811420cff"/>
    <s v="-360619.32"/>
  </r>
  <r>
    <n v="2233"/>
    <n v="2025"/>
    <s v="HOCKEY: Dommerregninger"/>
    <d v="2025-11-23T00:00:00"/>
    <d v="2025-11-23T00:00:00"/>
    <x v="78"/>
    <x v="78"/>
    <m/>
    <m/>
    <n v="20358"/>
    <s v="Daniel Hanlon Corneliussen"/>
    <m/>
    <m/>
    <x v="5"/>
    <x v="5"/>
    <m/>
    <m/>
    <m/>
    <m/>
    <n v="0"/>
    <s v="Ingen avgiftsbehandling"/>
    <s v="HOCKEY: Dommerregninger"/>
    <n v="-1147.7"/>
    <s v="NOK"/>
    <n v="-1147.7"/>
    <s v="692321bee271942811420d46"/>
    <s v="-361767.02"/>
  </r>
  <r>
    <n v="2232"/>
    <n v="2025"/>
    <s v="HOCKEY: Dommerregninger"/>
    <d v="2025-11-23T00:00:00"/>
    <d v="2025-11-23T00:00:00"/>
    <x v="78"/>
    <x v="78"/>
    <m/>
    <m/>
    <n v="20234"/>
    <s v="Elise Akse"/>
    <m/>
    <m/>
    <x v="5"/>
    <x v="5"/>
    <m/>
    <m/>
    <m/>
    <m/>
    <n v="0"/>
    <s v="Ingen avgiftsbehandling"/>
    <s v="HOCKEY: Dommerregninger"/>
    <n v="-732.65"/>
    <s v="NOK"/>
    <n v="-732.65"/>
    <m/>
    <s v="-362499.67"/>
  </r>
  <r>
    <n v="501246"/>
    <n v="2025"/>
    <s v="Direkte betaling med ekstern ID TR524138180 er gjennomført og bokført."/>
    <d v="2025-11-24T00:00:00"/>
    <m/>
    <x v="78"/>
    <x v="78"/>
    <m/>
    <m/>
    <n v="20284"/>
    <s v="Dovydas Arlauskas"/>
    <m/>
    <m/>
    <x v="5"/>
    <x v="5"/>
    <m/>
    <m/>
    <m/>
    <m/>
    <n v="0"/>
    <s v="Ingen avgiftsbehandling"/>
    <s v="Betaling: HOCKEY : Klubbdommerregning fra Dovydas Arlauskas"/>
    <n v="445"/>
    <s v="NOK"/>
    <n v="445"/>
    <m/>
    <s v="-362054.67"/>
  </r>
  <r>
    <n v="501247"/>
    <n v="2025"/>
    <s v="Direkte betaling med ekstern ID TR524138182 er gjennomført og bokført."/>
    <d v="2025-11-24T00:00:00"/>
    <m/>
    <x v="78"/>
    <x v="78"/>
    <m/>
    <m/>
    <n v="20318"/>
    <s v="Nikolai Chursin"/>
    <m/>
    <m/>
    <x v="5"/>
    <x v="5"/>
    <m/>
    <m/>
    <m/>
    <m/>
    <n v="0"/>
    <s v="Ingen avgiftsbehandling"/>
    <s v="Betaling: HOCKEY : Klubbdommerregning fra Nikolai. Fakturanr. CMVB29UWOUIQNT."/>
    <n v="445"/>
    <s v="NOK"/>
    <n v="445"/>
    <s v="CMVB29UWOUIQNT"/>
    <s v="-361609.67"/>
  </r>
  <r>
    <n v="501248"/>
    <n v="2025"/>
    <s v="Direkte betaling med ekstern ID TR524138185 er gjennomført og bokført."/>
    <d v="2025-11-24T00:00:00"/>
    <m/>
    <x v="78"/>
    <x v="78"/>
    <m/>
    <m/>
    <n v="20288"/>
    <s v="Joachim P Lund"/>
    <m/>
    <m/>
    <x v="5"/>
    <x v="5"/>
    <m/>
    <m/>
    <m/>
    <m/>
    <n v="0"/>
    <s v="Ingen avgiftsbehandling"/>
    <s v="Betaling: HOCKEY: Klubbdommerregning fra Joachim.p.lund"/>
    <n v="445"/>
    <s v="NOK"/>
    <n v="445"/>
    <m/>
    <s v="-361164.67"/>
  </r>
  <r>
    <n v="501249"/>
    <n v="2025"/>
    <s v="Direkte betaling med ekstern ID TR524138187 er gjennomført og bokført."/>
    <d v="2025-11-24T00:00:00"/>
    <m/>
    <x v="78"/>
    <x v="78"/>
    <m/>
    <m/>
    <n v="20379"/>
    <s v="Sindre Kapskarmo"/>
    <m/>
    <m/>
    <x v="5"/>
    <x v="5"/>
    <m/>
    <m/>
    <m/>
    <m/>
    <n v="0"/>
    <s v="Ingen avgiftsbehandling"/>
    <s v="Betaling: Fwd: Klubbdommerregning fra Sindre Kapskarmo. Fakturanr. SKRTEAYQ30FSCA."/>
    <n v="356"/>
    <s v="NOK"/>
    <n v="356"/>
    <s v="SKRTEAYQ30FSCA"/>
    <s v="-360808.67"/>
  </r>
  <r>
    <n v="501250"/>
    <n v="2025"/>
    <s v="Direkte betaling med ekstern ID TR524138186 er gjennomført og bokført."/>
    <d v="2025-11-24T00:00:00"/>
    <m/>
    <x v="78"/>
    <x v="78"/>
    <m/>
    <m/>
    <n v="20285"/>
    <s v="Oscar Willy Danielsen"/>
    <m/>
    <m/>
    <x v="5"/>
    <x v="5"/>
    <m/>
    <m/>
    <m/>
    <m/>
    <n v="0"/>
    <s v="Ingen avgiftsbehandling"/>
    <s v="Betaling: Fwd: Klubbdommerregning fra Oscar Willy Danielsen. Fakturanr. Jutul 3 Jar 10."/>
    <n v="356"/>
    <s v="NOK"/>
    <n v="356"/>
    <s v="Jutul 3 Jar 10"/>
    <s v="-360452.67"/>
  </r>
  <r>
    <n v="501251"/>
    <n v="2025"/>
    <s v="Direkte betaling med ekstern ID TR524138179 er gjennomført og bokført."/>
    <d v="2025-11-24T00:00:00"/>
    <m/>
    <x v="78"/>
    <x v="78"/>
    <m/>
    <m/>
    <n v="20435"/>
    <s v="Fredrik Aatlo"/>
    <m/>
    <m/>
    <x v="5"/>
    <x v="5"/>
    <m/>
    <m/>
    <m/>
    <m/>
    <n v="0"/>
    <s v="Ingen avgiftsbehandling"/>
    <s v="Betaling: HOCKEY : Klubbdommerregning fra Fredrik Aatlo. Fakturanr. YY6E0UXOYGIBJG."/>
    <n v="445"/>
    <s v="NOK"/>
    <n v="445"/>
    <s v="YY6E0UXOYGIBJG"/>
    <s v="-360007.67"/>
  </r>
  <r>
    <n v="501252"/>
    <n v="2025"/>
    <s v="Direkte betaling med ekstern ID TR524138181 er gjennomført og bokført."/>
    <d v="2025-11-24T00:00:00"/>
    <m/>
    <x v="78"/>
    <x v="78"/>
    <m/>
    <m/>
    <n v="20573"/>
    <s v="Leon Linker"/>
    <m/>
    <m/>
    <x v="5"/>
    <x v="5"/>
    <m/>
    <m/>
    <m/>
    <m/>
    <n v="0"/>
    <s v="Ingen avgiftsbehandling"/>
    <s v="Betaling: HOCKEY : Klubbdommerregning fra Leon. Fakturanr. 4V95YFV2KTXA14."/>
    <n v="445"/>
    <s v="NOK"/>
    <n v="445"/>
    <s v="4V95YFV2KTXA14"/>
    <s v="-359562.67"/>
  </r>
  <r>
    <n v="501253"/>
    <n v="2025"/>
    <s v="Direkte betaling med ekstern ID TR524138183 er gjennomført og bokført."/>
    <d v="2025-11-24T00:00:00"/>
    <m/>
    <x v="78"/>
    <x v="78"/>
    <m/>
    <m/>
    <n v="20291"/>
    <s v="Alexandra Sørensen"/>
    <m/>
    <m/>
    <x v="5"/>
    <x v="5"/>
    <m/>
    <m/>
    <m/>
    <m/>
    <n v="0"/>
    <s v="Ingen avgiftsbehandling"/>
    <s v="Betaling: HOCKEY : Klubbdommerregning fra Alexandra Sørensen. Fakturanr. Y95KQOHRRXRQ4D."/>
    <n v="445"/>
    <s v="NOK"/>
    <n v="445"/>
    <s v="Y95KQOHRRXRQ4D"/>
    <s v="-359117.67"/>
  </r>
  <r>
    <n v="501254"/>
    <n v="2025"/>
    <s v="Direkte betaling med ekstern ID TR524138184 er gjennomført og bokført."/>
    <d v="2025-11-24T00:00:00"/>
    <m/>
    <x v="78"/>
    <x v="78"/>
    <m/>
    <m/>
    <n v="20286"/>
    <s v="Dea Emina Olin"/>
    <m/>
    <m/>
    <x v="5"/>
    <x v="5"/>
    <m/>
    <m/>
    <m/>
    <m/>
    <n v="0"/>
    <s v="Ingen avgiftsbehandling"/>
    <s v="Betaling: HOCKEY : Klubbdommerregning fra Dea Emina Olin. Fakturanr. JIEWCQAH6HT81H."/>
    <n v="445"/>
    <s v="NOK"/>
    <n v="445"/>
    <s v="JIEWCQAH6HT81H"/>
    <s v="-358672.67"/>
  </r>
  <r>
    <n v="501255"/>
    <n v="2025"/>
    <s v="Direkte betaling med ekstern ID TR519960644 er gjennomført og bokført."/>
    <d v="2025-11-24T00:00:00"/>
    <m/>
    <x v="78"/>
    <x v="78"/>
    <m/>
    <m/>
    <n v="20094"/>
    <s v="Bærum Kommune"/>
    <m/>
    <m/>
    <x v="0"/>
    <x v="0"/>
    <m/>
    <m/>
    <m/>
    <m/>
    <n v="0"/>
    <s v="Ingen avgiftsbehandling"/>
    <s v="Betaling: Faktura nummer 70821773 fra Bærum Kommune. Fakturanr. 70821773."/>
    <n v="20713"/>
    <s v="NOK"/>
    <n v="20713"/>
    <n v="70821773"/>
    <s v="-337959.67"/>
  </r>
  <r>
    <n v="2239"/>
    <n v="2025"/>
    <s v="Faktura nummer 020660 fra NFF Oslo Landslagsskole"/>
    <d v="2025-11-24T00:00:00"/>
    <d v="2025-12-08T00:00:00"/>
    <x v="78"/>
    <x v="78"/>
    <m/>
    <m/>
    <n v="20060"/>
    <s v="NFF Oslo"/>
    <m/>
    <m/>
    <x v="1"/>
    <x v="1"/>
    <m/>
    <m/>
    <m/>
    <m/>
    <n v="0"/>
    <s v="Ingen avgiftsbehandling"/>
    <s v="Faktura nummer 020660 fra NFF Oslo Landslagsskole"/>
    <n v="-2500"/>
    <s v="NOK"/>
    <n v="-2500"/>
    <n v="20660"/>
    <s v="-340459.67"/>
  </r>
  <r>
    <n v="2238"/>
    <n v="2025"/>
    <s v="Jutulkara: Utleggsrefusjon Lasse Knudsen"/>
    <d v="2025-11-24T00:00:00"/>
    <d v="2025-11-24T00:00:00"/>
    <x v="78"/>
    <x v="78"/>
    <m/>
    <m/>
    <n v="20439"/>
    <s v="Lasse Knudsen"/>
    <m/>
    <m/>
    <x v="7"/>
    <x v="7"/>
    <m/>
    <m/>
    <m/>
    <m/>
    <n v="0"/>
    <s v="Ingen avgiftsbehandling"/>
    <s v="Jutulkara: Utleggsrefusjon Lasse Knudsen"/>
    <n v="-820"/>
    <s v="NOK"/>
    <n v="-820"/>
    <m/>
    <s v="-341279.67"/>
  </r>
  <r>
    <n v="2231"/>
    <n v="2025"/>
    <s v="HOCKEY: Dommerregninger"/>
    <d v="2025-11-24T00:00:00"/>
    <d v="2025-11-24T00:00:00"/>
    <x v="78"/>
    <x v="78"/>
    <m/>
    <m/>
    <n v="20151"/>
    <s v="Olav Are Øritsland"/>
    <m/>
    <m/>
    <x v="5"/>
    <x v="5"/>
    <m/>
    <m/>
    <m/>
    <m/>
    <n v="0"/>
    <s v="Ingen avgiftsbehandling"/>
    <s v="HOCKEY: Dommerregninger"/>
    <n v="-513"/>
    <s v="NOK"/>
    <n v="-513"/>
    <s v="69242767e2719428114210b1"/>
    <s v="-341792.67"/>
  </r>
  <r>
    <n v="2227"/>
    <n v="2025"/>
    <s v="Faktura nummer 9204928704 fra Coca-cola Europacific Partners Norge AS"/>
    <d v="2025-11-25T00:00:00"/>
    <d v="2025-12-10T00:00:00"/>
    <x v="78"/>
    <x v="78"/>
    <m/>
    <m/>
    <n v="20188"/>
    <s v="Coca-cola Europacific Partners Norge AS"/>
    <m/>
    <m/>
    <x v="5"/>
    <x v="5"/>
    <m/>
    <m/>
    <m/>
    <m/>
    <n v="0"/>
    <s v="Ingen avgiftsbehandling"/>
    <s v="Faktura nummer 9204928704 fra Coca-cola Europacific Partners Norge AS"/>
    <n v="-1950.06"/>
    <s v="NOK"/>
    <n v="-1950.06"/>
    <n v="9204928704"/>
    <s v="-343742.73"/>
  </r>
  <r>
    <n v="2223"/>
    <n v="2025"/>
    <s v="HOCKEY"/>
    <d v="2025-11-25T00:00:00"/>
    <d v="2025-12-25T00:00:00"/>
    <x v="78"/>
    <x v="78"/>
    <m/>
    <m/>
    <n v="20132"/>
    <s v="Tom Ivar Riseth"/>
    <m/>
    <m/>
    <x v="5"/>
    <x v="5"/>
    <m/>
    <m/>
    <m/>
    <m/>
    <n v="0"/>
    <s v="Ingen avgiftsbehandling"/>
    <s v="HOCKEY"/>
    <n v="-257.5"/>
    <s v="NOK"/>
    <n v="-257.5"/>
    <m/>
    <s v="-344000.23"/>
  </r>
  <r>
    <n v="2274"/>
    <n v="2025"/>
    <m/>
    <d v="2025-11-25T00:00:00"/>
    <m/>
    <x v="78"/>
    <x v="78"/>
    <m/>
    <m/>
    <n v="20255"/>
    <s v="Marit Søderberg"/>
    <m/>
    <m/>
    <x v="0"/>
    <x v="0"/>
    <m/>
    <m/>
    <m/>
    <m/>
    <n v="0"/>
    <s v="Ingen avgiftsbehandling"/>
    <m/>
    <n v="5977"/>
    <s v="NOK"/>
    <n v="5977"/>
    <m/>
    <s v="-338023.23"/>
  </r>
  <r>
    <n v="2274"/>
    <n v="2025"/>
    <m/>
    <d v="2025-11-25T00:00:00"/>
    <m/>
    <x v="78"/>
    <x v="78"/>
    <m/>
    <m/>
    <n v="20439"/>
    <s v="Lasse Knudsen"/>
    <m/>
    <m/>
    <x v="0"/>
    <x v="0"/>
    <m/>
    <m/>
    <m/>
    <m/>
    <n v="0"/>
    <s v="Ingen avgiftsbehandling"/>
    <m/>
    <n v="820"/>
    <s v="NOK"/>
    <n v="820"/>
    <m/>
    <s v="-337203.23"/>
  </r>
  <r>
    <n v="2237"/>
    <n v="2025"/>
    <s v="HS: UTLEGG PÅ IDRETTSDEL 2025 AV TORE HANSEN. UTGIFTER SKAL BELASTES AV HOVEDLAGET OG IKKE JUTULKARA"/>
    <d v="2025-11-26T00:00:00"/>
    <d v="2025-11-30T00:00:00"/>
    <x v="78"/>
    <x v="78"/>
    <m/>
    <m/>
    <n v="20313"/>
    <s v="Tore Hansen"/>
    <m/>
    <m/>
    <x v="7"/>
    <x v="7"/>
    <m/>
    <m/>
    <m/>
    <m/>
    <n v="0"/>
    <s v="Ingen avgiftsbehandling"/>
    <s v="HS: UTLEGG PÅ IDRETTSDEL 2025 AV TORE HANSEN. UTGIFTER SKAL BELASTES AV HOVEDLAGET OG IKKE JUTULKARA"/>
    <n v="-4026.65"/>
    <s v="NOK"/>
    <n v="-4026.65"/>
    <m/>
    <s v="-341229.88"/>
  </r>
  <r>
    <n v="2236"/>
    <n v="2025"/>
    <s v="HOCKEY: Faktura"/>
    <d v="2025-11-26T00:00:00"/>
    <d v="2025-12-09T00:00:00"/>
    <x v="78"/>
    <x v="78"/>
    <m/>
    <m/>
    <n v="20575"/>
    <s v="Lyster Idrett"/>
    <m/>
    <m/>
    <x v="5"/>
    <x v="5"/>
    <m/>
    <m/>
    <m/>
    <m/>
    <n v="0"/>
    <s v="Ingen avgiftsbehandling"/>
    <s v="HOCKEY: Faktura"/>
    <n v="-6000"/>
    <s v="NOK"/>
    <n v="-6000"/>
    <n v="3"/>
    <s v="-347229.88"/>
  </r>
  <r>
    <n v="501256"/>
    <n v="2025"/>
    <s v="Direkte betaling med ekstern ID TR523092431 er gjennomført og bokført."/>
    <d v="2025-11-26T00:00:00"/>
    <m/>
    <x v="78"/>
    <x v="78"/>
    <m/>
    <m/>
    <n v="20060"/>
    <s v="NFF Oslo"/>
    <m/>
    <m/>
    <x v="1"/>
    <x v="1"/>
    <m/>
    <m/>
    <m/>
    <m/>
    <n v="0"/>
    <s v="Ingen avgiftsbehandling"/>
    <s v="Betaling: Faktura nummer 020454 fra NFF Oslo. Fakturanr. 020454."/>
    <n v="5000"/>
    <s v="NOK"/>
    <n v="5000"/>
    <n v="20454"/>
    <s v="-342229.88"/>
  </r>
  <r>
    <n v="2226"/>
    <n v="2025"/>
    <s v="Faktura nummer 020806 fra NFF Oslo"/>
    <d v="2025-11-26T00:00:00"/>
    <d v="2025-12-10T00:00:00"/>
    <x v="78"/>
    <x v="78"/>
    <m/>
    <m/>
    <n v="20060"/>
    <s v="NFF Oslo"/>
    <m/>
    <m/>
    <x v="1"/>
    <x v="1"/>
    <m/>
    <m/>
    <m/>
    <m/>
    <n v="0"/>
    <s v="Ingen avgiftsbehandling"/>
    <s v="Faktura nummer 020806 fra NFF Oslo"/>
    <n v="-2850"/>
    <s v="NOK"/>
    <n v="-2850"/>
    <n v="20806"/>
    <s v="-345079.88"/>
  </r>
  <r>
    <n v="501257"/>
    <n v="2025"/>
    <s v="Direkte betaling med ekstern ID TR525905387 er gjennomført og bokført."/>
    <d v="2025-11-26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543 fra AS Bærum Ishall. Fakturanr. 6543."/>
    <n v="89750"/>
    <s v="NOK"/>
    <n v="89750"/>
    <n v="6543"/>
    <s v="-255329.88"/>
  </r>
  <r>
    <n v="501258"/>
    <n v="2025"/>
    <s v="Direkte betaling med ekstern ID TR525940818 er gjennomført og bokført."/>
    <d v="2025-11-26T00:00:00"/>
    <m/>
    <x v="78"/>
    <x v="78"/>
    <m/>
    <m/>
    <n v="20238"/>
    <s v="Nihf Region Viken Vest"/>
    <m/>
    <m/>
    <x v="5"/>
    <x v="5"/>
    <m/>
    <m/>
    <m/>
    <m/>
    <n v="0"/>
    <s v="Ingen avgiftsbehandling"/>
    <s v="Betaling: HOCKEY: Faktura nummer 799 fra NIHF Region Viken Vest. Fakturanr. 799."/>
    <n v="3000"/>
    <s v="NOK"/>
    <n v="3000"/>
    <n v="799"/>
    <s v="-252329.88"/>
  </r>
  <r>
    <n v="2256"/>
    <n v="2025"/>
    <s v="Kreditnota nummer 15031 fra Baker Tilly Grimsrud &amp; Co."/>
    <d v="2025-11-26T00:00:00"/>
    <m/>
    <x v="78"/>
    <x v="78"/>
    <m/>
    <m/>
    <n v="20137"/>
    <s v="Baker Tilly Grimsrud &amp; Co."/>
    <m/>
    <m/>
    <x v="4"/>
    <x v="4"/>
    <m/>
    <m/>
    <m/>
    <m/>
    <n v="0"/>
    <s v="Ingen avgiftsbehandling"/>
    <s v="Kreditnota nummer 15031 fra Baker Tilly Grimsrud &amp; Co."/>
    <n v="10563"/>
    <s v="NOK"/>
    <n v="10563"/>
    <n v="15031"/>
    <s v="-241766.88"/>
  </r>
  <r>
    <n v="2230"/>
    <n v="2025"/>
    <s v=": Utlegg J2015"/>
    <d v="2025-11-27T00:00:00"/>
    <d v="2025-11-27T00:00:00"/>
    <x v="78"/>
    <x v="78"/>
    <m/>
    <m/>
    <n v="20255"/>
    <s v="Marit Søderberg"/>
    <m/>
    <m/>
    <x v="1"/>
    <x v="1"/>
    <m/>
    <m/>
    <m/>
    <m/>
    <n v="0"/>
    <s v="Ingen avgiftsbehandling"/>
    <s v=": Utlegg J2015"/>
    <n v="-3615"/>
    <s v="NOK"/>
    <n v="-3615"/>
    <m/>
    <s v="-245381.88"/>
  </r>
  <r>
    <n v="2229"/>
    <n v="2025"/>
    <s v="Fwd: Utlegg J2015 Lyn futsalcup"/>
    <d v="2025-11-27T00:00:00"/>
    <d v="2025-11-27T00:00:00"/>
    <x v="78"/>
    <x v="78"/>
    <m/>
    <m/>
    <n v="20255"/>
    <s v="Marit Søderberg"/>
    <m/>
    <m/>
    <x v="1"/>
    <x v="1"/>
    <m/>
    <m/>
    <m/>
    <m/>
    <n v="0"/>
    <s v="Ingen avgiftsbehandling"/>
    <s v="Fwd: Utlegg J2015 Lyn futsalcup"/>
    <n v="-1250"/>
    <s v="NOK"/>
    <n v="-1250"/>
    <m/>
    <s v="-246631.88"/>
  </r>
  <r>
    <n v="2228"/>
    <n v="2025"/>
    <s v="Fwd: Utlegg J2015"/>
    <d v="2025-11-27T00:00:00"/>
    <d v="2025-11-27T00:00:00"/>
    <x v="78"/>
    <x v="78"/>
    <m/>
    <m/>
    <n v="20255"/>
    <s v="Marit Søderberg"/>
    <m/>
    <m/>
    <x v="1"/>
    <x v="1"/>
    <m/>
    <m/>
    <m/>
    <m/>
    <n v="0"/>
    <s v="Ingen avgiftsbehandling"/>
    <s v="Fwd: Utlegg J2015"/>
    <n v="-1112"/>
    <s v="NOK"/>
    <n v="-1112"/>
    <m/>
    <s v="-247743.88"/>
  </r>
  <r>
    <n v="2224"/>
    <n v="2025"/>
    <s v="Faktura nummer 8031679570 fra Fremtind Service AS"/>
    <d v="2025-11-27T00:00:00"/>
    <d v="2025-12-11T00:00:00"/>
    <x v="78"/>
    <x v="78"/>
    <m/>
    <m/>
    <n v="20115"/>
    <s v="Fremtind Service AS"/>
    <m/>
    <m/>
    <x v="5"/>
    <x v="5"/>
    <m/>
    <m/>
    <m/>
    <m/>
    <n v="0"/>
    <s v="Ingen avgiftsbehandling"/>
    <s v="Faktura nummer 8031679570 fra Fremtind Service AS"/>
    <n v="-248"/>
    <s v="NOK"/>
    <n v="-248"/>
    <n v="8031679570"/>
    <s v="-247991.88"/>
  </r>
  <r>
    <n v="2279"/>
    <n v="2025"/>
    <s v="httpstripletex.noexecutemessageuid=ji1GZU3Od5EV9bYIgomh.13712175"/>
    <d v="2025-11-27T00:00:00"/>
    <d v="2025-12-27T00:00:00"/>
    <x v="78"/>
    <x v="78"/>
    <m/>
    <m/>
    <n v="20185"/>
    <s v="Bryn Trykkservice AS"/>
    <m/>
    <m/>
    <x v="4"/>
    <x v="4"/>
    <m/>
    <m/>
    <m/>
    <m/>
    <n v="0"/>
    <s v="Ingen avgiftsbehandling"/>
    <s v="httpstripletex.noexecutemessageuid=ji1GZU3Od5EV9bYIgomh.13712175"/>
    <n v="-1500"/>
    <s v="NOK"/>
    <n v="-1500"/>
    <n v="31157"/>
    <s v="-249491.88"/>
  </r>
  <r>
    <n v="2527"/>
    <n v="2025"/>
    <s v="Vs: Faktura 11264280"/>
    <d v="2025-11-27T00:00:00"/>
    <d v="2025-12-31T00:00:00"/>
    <x v="78"/>
    <x v="78"/>
    <m/>
    <m/>
    <n v="20257"/>
    <s v="Nordkak AS"/>
    <m/>
    <m/>
    <x v="5"/>
    <x v="5"/>
    <m/>
    <m/>
    <m/>
    <m/>
    <n v="0"/>
    <s v="Ingen avgiftsbehandling"/>
    <s v="Vs: Faktura 11264280"/>
    <n v="-11400"/>
    <s v="NOK"/>
    <n v="-11400"/>
    <s v="11264280 hockey 2015"/>
    <s v="-260891.88"/>
  </r>
  <r>
    <n v="2222"/>
    <n v="2025"/>
    <s v="Fwd: Utlegg jenter 2014 - Wattn Futsal cuo - Lyn, jenter 2014"/>
    <d v="2025-11-28T00:00:00"/>
    <d v="2025-11-28T00:00:00"/>
    <x v="78"/>
    <x v="78"/>
    <m/>
    <m/>
    <n v="20048"/>
    <s v="marthe kristiansen"/>
    <m/>
    <m/>
    <x v="1"/>
    <x v="1"/>
    <m/>
    <m/>
    <m/>
    <m/>
    <n v="0"/>
    <s v="Ingen avgiftsbehandling"/>
    <s v="Fwd: Utlegg jenter 2014 - Wattn Futsal cuo - Lyn, jenter 2014"/>
    <n v="-1250"/>
    <s v="NOK"/>
    <n v="-1250"/>
    <m/>
    <s v="-262141.88"/>
  </r>
  <r>
    <n v="501259"/>
    <n v="2025"/>
    <s v="Direkte betaling med ekstern ID TR523092432 er gjennomført og bokført."/>
    <d v="2025-11-28T00:00:00"/>
    <m/>
    <x v="78"/>
    <x v="78"/>
    <m/>
    <m/>
    <n v="20011"/>
    <s v="Telenor Norge AS"/>
    <m/>
    <m/>
    <x v="2"/>
    <x v="2"/>
    <m/>
    <m/>
    <m/>
    <m/>
    <n v="0"/>
    <s v="Ingen avgiftsbehandling"/>
    <s v="Betaling: Faktura nummer 1056360634 fra Telenor Norge AS. Fakturanr. 1056360634."/>
    <n v="4975"/>
    <s v="NOK"/>
    <n v="4975"/>
    <n v="1056360634"/>
    <s v="-257166.88"/>
  </r>
  <r>
    <n v="2221"/>
    <n v="2025"/>
    <s v="HS: Fakture for vaske"/>
    <d v="2025-11-28T00:00:00"/>
    <d v="2025-12-05T00:00:00"/>
    <x v="78"/>
    <x v="78"/>
    <m/>
    <m/>
    <n v="20035"/>
    <s v="Steadyreadygo Banaszkiewicz"/>
    <m/>
    <m/>
    <x v="4"/>
    <x v="4"/>
    <m/>
    <m/>
    <m/>
    <m/>
    <n v="0"/>
    <s v="Ingen avgiftsbehandling"/>
    <s v="HS: Fakture for vaske"/>
    <n v="-11700"/>
    <s v="NOK"/>
    <n v="-11700"/>
    <n v="1190"/>
    <s v="-268866.88"/>
  </r>
  <r>
    <n v="2218"/>
    <n v="2025"/>
    <s v="Faktura nummer 6563 fra AS Bærum Ishall"/>
    <d v="2025-11-28T00:00:00"/>
    <d v="2025-12-12T00:00:00"/>
    <x v="78"/>
    <x v="78"/>
    <m/>
    <m/>
    <n v="20353"/>
    <s v="AS Bærum Ishall"/>
    <m/>
    <m/>
    <x v="5"/>
    <x v="5"/>
    <m/>
    <m/>
    <m/>
    <m/>
    <n v="0"/>
    <s v="Ingen avgiftsbehandling"/>
    <s v="Faktura nummer 6563 fra AS Bærum Ishall"/>
    <n v="-3000"/>
    <s v="NOK"/>
    <n v="-3000"/>
    <n v="6563"/>
    <s v="-271866.88"/>
  </r>
  <r>
    <n v="2217"/>
    <n v="2025"/>
    <s v="Faktura nummer 6565 fra AS Bærum Ishall"/>
    <d v="2025-11-28T00:00:00"/>
    <d v="2025-12-12T00:00:00"/>
    <x v="78"/>
    <x v="78"/>
    <m/>
    <m/>
    <n v="20353"/>
    <s v="AS Bærum Ishall"/>
    <m/>
    <m/>
    <x v="5"/>
    <x v="5"/>
    <m/>
    <m/>
    <m/>
    <m/>
    <n v="0"/>
    <s v="Ingen avgiftsbehandling"/>
    <s v="Faktura nummer 6565 fra AS Bærum Ishall"/>
    <n v="-133631.25"/>
    <s v="NOK"/>
    <n v="-133631.25"/>
    <n v="6565"/>
    <s v="-405498.13"/>
  </r>
  <r>
    <n v="2219"/>
    <n v="2025"/>
    <s v="Støtte spiller U18"/>
    <d v="2025-11-28T00:00:00"/>
    <d v="2025-11-28T00:00:00"/>
    <x v="78"/>
    <x v="78"/>
    <m/>
    <m/>
    <n v="20183"/>
    <s v="Holmen Hockey"/>
    <m/>
    <m/>
    <x v="5"/>
    <x v="5"/>
    <m/>
    <m/>
    <m/>
    <m/>
    <n v="0"/>
    <s v="Ingen avgiftsbehandling"/>
    <s v="Støtte spiller U18"/>
    <n v="-2360"/>
    <s v="NOK"/>
    <n v="-2360"/>
    <m/>
    <s v="-407858.13"/>
  </r>
  <r>
    <n v="2274"/>
    <n v="2025"/>
    <m/>
    <d v="2025-11-28T00:00:00"/>
    <m/>
    <x v="78"/>
    <x v="78"/>
    <m/>
    <m/>
    <n v="20048"/>
    <s v="marthe kristiansen"/>
    <m/>
    <m/>
    <x v="0"/>
    <x v="0"/>
    <m/>
    <m/>
    <m/>
    <m/>
    <n v="0"/>
    <s v="Ingen avgiftsbehandling"/>
    <m/>
    <n v="1250"/>
    <s v="NOK"/>
    <n v="1250"/>
    <m/>
    <s v="-406608.13"/>
  </r>
  <r>
    <n v="2532"/>
    <n v="2025"/>
    <s v="Faktura 9735077.pdf"/>
    <d v="2025-11-28T00:00:00"/>
    <d v="2025-11-28T00:00:00"/>
    <x v="78"/>
    <x v="78"/>
    <m/>
    <m/>
    <n v="20125"/>
    <s v="Eureca Engros AS"/>
    <m/>
    <m/>
    <x v="2"/>
    <x v="2"/>
    <m/>
    <m/>
    <m/>
    <m/>
    <n v="0"/>
    <s v="Ingen avgiftsbehandling"/>
    <s v="Faktura 9735077.pdf"/>
    <n v="-3650.65"/>
    <s v="NOK"/>
    <n v="-3650.65"/>
    <n v="9735077"/>
    <s v="-410258.78"/>
  </r>
  <r>
    <n v="2214"/>
    <n v="2025"/>
    <s v="Faktura nummer 103858 fra B&amp;g Regnskap AS"/>
    <d v="2025-11-29T00:00:00"/>
    <d v="2025-12-13T00:00:00"/>
    <x v="78"/>
    <x v="78"/>
    <m/>
    <m/>
    <n v="20001"/>
    <s v="B&amp;g Regnskap AS"/>
    <m/>
    <m/>
    <x v="4"/>
    <x v="4"/>
    <m/>
    <m/>
    <m/>
    <m/>
    <n v="0"/>
    <s v="Ingen avgiftsbehandling"/>
    <s v="Faktura nummer 103858 fra B&amp;g Regnskap AS"/>
    <n v="-13546.88"/>
    <s v="NOK"/>
    <n v="-13546.88"/>
    <n v="103858"/>
    <s v="-423805.66"/>
  </r>
  <r>
    <n v="2213"/>
    <n v="2025"/>
    <s v="Fwd: Klubbdommerregning fra Dea Emina Olin"/>
    <d v="2025-11-29T00:00:00"/>
    <d v="2025-12-06T00:00:00"/>
    <x v="78"/>
    <x v="78"/>
    <m/>
    <m/>
    <n v="20286"/>
    <s v="Dea Emina Olin"/>
    <m/>
    <m/>
    <x v="5"/>
    <x v="5"/>
    <m/>
    <m/>
    <m/>
    <m/>
    <n v="0"/>
    <s v="Ingen avgiftsbehandling"/>
    <s v="Fwd: Klubbdommerregning fra Dea Emina Olin"/>
    <n v="-517.5"/>
    <s v="NOK"/>
    <n v="-517.5"/>
    <m/>
    <s v="-424323.16"/>
  </r>
  <r>
    <n v="2212"/>
    <n v="2025"/>
    <s v="Fwd: Klubbdommerregning fra Jesper  Valen Iversen"/>
    <d v="2025-11-29T00:00:00"/>
    <d v="2025-12-06T00:00:00"/>
    <x v="78"/>
    <x v="78"/>
    <m/>
    <m/>
    <n v="20300"/>
    <s v="Jesper Valen Iversen"/>
    <m/>
    <m/>
    <x v="5"/>
    <x v="5"/>
    <m/>
    <m/>
    <m/>
    <m/>
    <n v="0"/>
    <s v="Ingen avgiftsbehandling"/>
    <s v="Fwd: Klubbdommerregning fra Jesper  Valen Iversen"/>
    <n v="-445"/>
    <s v="NOK"/>
    <n v="-445"/>
    <s v="DMSIF20WDJ6HC1"/>
    <s v="-424768.16"/>
  </r>
  <r>
    <n v="2211"/>
    <n v="2025"/>
    <s v="Fwd: Klubbdommerregning fra Mathios  Teklezghi"/>
    <d v="2025-11-29T00:00:00"/>
    <d v="2025-12-01T00:00:00"/>
    <x v="78"/>
    <x v="78"/>
    <m/>
    <m/>
    <n v="20271"/>
    <s v="Mathios Teklezghi"/>
    <m/>
    <m/>
    <x v="5"/>
    <x v="5"/>
    <m/>
    <m/>
    <m/>
    <m/>
    <n v="0"/>
    <s v="Ingen avgiftsbehandling"/>
    <s v="Fwd: Klubbdommerregning fra Mathios  Teklezghi"/>
    <n v="-445"/>
    <s v="NOK"/>
    <n v="-445"/>
    <s v="AHVSNPOIJNHH2B"/>
    <s v="-425213.16"/>
  </r>
  <r>
    <n v="2290"/>
    <n v="2025"/>
    <s v="Utleggsskjema hockey"/>
    <d v="2025-11-29T00:00:00"/>
    <d v="2025-12-29T00:00:00"/>
    <x v="78"/>
    <x v="78"/>
    <m/>
    <m/>
    <n v="20132"/>
    <s v="Tom Ivar Riseth"/>
    <m/>
    <m/>
    <x v="5"/>
    <x v="5"/>
    <m/>
    <m/>
    <m/>
    <m/>
    <n v="0"/>
    <s v="Ingen avgiftsbehandling"/>
    <s v="Utleggsskjema hockey"/>
    <n v="-257.5"/>
    <s v="NOK"/>
    <n v="-257.5"/>
    <m/>
    <s v="-425470.66"/>
  </r>
  <r>
    <n v="2244"/>
    <n v="2025"/>
    <s v="Ski"/>
    <d v="2025-11-30T00:00:00"/>
    <d v="2025-11-30T00:00:00"/>
    <x v="78"/>
    <x v="78"/>
    <m/>
    <m/>
    <n v="20120"/>
    <s v="Silje Danielsen"/>
    <m/>
    <m/>
    <x v="6"/>
    <x v="6"/>
    <m/>
    <m/>
    <m/>
    <m/>
    <n v="0"/>
    <s v="Ingen avgiftsbehandling"/>
    <s v="Ski"/>
    <n v="-1350"/>
    <s v="NOK"/>
    <n v="-1350"/>
    <m/>
    <s v="-426820.66"/>
  </r>
  <r>
    <n v="2240"/>
    <n v="2025"/>
    <s v="HS: Lue salg"/>
    <d v="2025-11-30T00:00:00"/>
    <d v="2025-11-30T00:00:00"/>
    <x v="78"/>
    <x v="78"/>
    <m/>
    <m/>
    <n v="20275"/>
    <s v="Axel Hauge"/>
    <m/>
    <m/>
    <x v="4"/>
    <x v="4"/>
    <m/>
    <m/>
    <m/>
    <m/>
    <n v="0"/>
    <s v="Ingen avgiftsbehandling"/>
    <s v="HS: Lue salg"/>
    <n v="-1769"/>
    <s v="NOK"/>
    <n v="-1769"/>
    <s v="Utlegg luer toll"/>
    <s v="-428589.66"/>
  </r>
  <r>
    <n v="2255"/>
    <n v="2025"/>
    <s v="VS: Utlegg Laila"/>
    <d v="2025-11-30T00:00:00"/>
    <d v="2025-11-30T00:00:00"/>
    <x v="78"/>
    <x v="78"/>
    <m/>
    <m/>
    <n v="20355"/>
    <s v="Laila Håkonsen"/>
    <m/>
    <m/>
    <x v="8"/>
    <x v="8"/>
    <m/>
    <m/>
    <m/>
    <m/>
    <n v="0"/>
    <s v="Ingen avgiftsbehandling"/>
    <s v="VS: Utlegg Laila"/>
    <n v="-1357.7"/>
    <s v="NOK"/>
    <n v="-1357.7"/>
    <s v="Refusjon utlegg parkering BIP hallen akad"/>
    <s v="-429947.36"/>
  </r>
  <r>
    <n v="2277"/>
    <n v="2025"/>
    <s v="Faktura nummer 008646 fra Norges Ishockeyforbund"/>
    <d v="2025-11-30T00:00:00"/>
    <d v="2025-12-15T00:00:00"/>
    <x v="78"/>
    <x v="78"/>
    <m/>
    <m/>
    <n v="20005"/>
    <s v="Norges Ishockeyforbund"/>
    <m/>
    <m/>
    <x v="5"/>
    <x v="5"/>
    <m/>
    <m/>
    <m/>
    <m/>
    <n v="0"/>
    <s v="Ingen avgiftsbehandling"/>
    <s v="Faktura nummer 008646 fra Norges Ishockeyforbund"/>
    <n v="-5564.13"/>
    <s v="NOK"/>
    <n v="-5564.13"/>
    <n v="8646"/>
    <s v="-435511.49"/>
  </r>
  <r>
    <n v="2304"/>
    <n v="2025"/>
    <s v="HOCKEY: Klubbdommerregning fra Eric Royo Grimstad"/>
    <d v="2025-11-30T00:00:00"/>
    <d v="2025-12-07T00:00:00"/>
    <x v="78"/>
    <x v="78"/>
    <m/>
    <m/>
    <n v="20281"/>
    <s v="Eric Royo Grimstad"/>
    <m/>
    <m/>
    <x v="5"/>
    <x v="5"/>
    <m/>
    <m/>
    <m/>
    <m/>
    <n v="0"/>
    <s v="Ingen avgiftsbehandling"/>
    <s v="HOCKEY: Klubbdommerregning fra Eric Royo Grimstad"/>
    <n v="-400"/>
    <s v="NOK"/>
    <n v="-400"/>
    <s v="HO7TCHI5KMXRMG"/>
    <s v="-435911.49"/>
  </r>
  <r>
    <n v="2303"/>
    <n v="2025"/>
    <s v="HOCKEY: Klubbdommerregning fra Oscar Lynaas Meek"/>
    <d v="2025-11-30T00:00:00"/>
    <d v="2025-12-07T00:00:00"/>
    <x v="78"/>
    <x v="78"/>
    <m/>
    <m/>
    <n v="20364"/>
    <s v="Oscar Lynaas Meek"/>
    <m/>
    <m/>
    <x v="5"/>
    <x v="5"/>
    <m/>
    <m/>
    <m/>
    <m/>
    <n v="0"/>
    <s v="Ingen avgiftsbehandling"/>
    <s v="HOCKEY: Klubbdommerregning fra Oscar Lynaas Meek"/>
    <n v="-400"/>
    <s v="NOK"/>
    <n v="-400"/>
    <s v="NCHOMO8RFXMIG3"/>
    <s v="-436311.49"/>
  </r>
  <r>
    <n v="2302"/>
    <n v="2025"/>
    <s v="HOCKEY: Klubbdommerregning fra Joachim.p.lund"/>
    <d v="2025-11-30T00:00:00"/>
    <d v="2025-12-07T00:00:00"/>
    <x v="78"/>
    <x v="78"/>
    <m/>
    <m/>
    <n v="20288"/>
    <s v="Joachim P Lund"/>
    <m/>
    <m/>
    <x v="5"/>
    <x v="5"/>
    <m/>
    <m/>
    <m/>
    <m/>
    <n v="0"/>
    <s v="Ingen avgiftsbehandling"/>
    <s v="HOCKEY: Klubbdommerregning fra Joachim.p.lund"/>
    <n v="-400"/>
    <s v="NOK"/>
    <n v="-400"/>
    <s v="V2DBMIFPK6U0GJ"/>
    <s v="-436711.49"/>
  </r>
  <r>
    <n v="2301"/>
    <n v="2025"/>
    <s v="HOCKEY: Klubbdommerregning fra Matias Brannsten"/>
    <d v="2025-11-30T00:00:00"/>
    <d v="2025-12-07T00:00:00"/>
    <x v="78"/>
    <x v="78"/>
    <m/>
    <m/>
    <n v="20290"/>
    <s v="Matias Brannsten"/>
    <m/>
    <m/>
    <x v="5"/>
    <x v="5"/>
    <m/>
    <m/>
    <m/>
    <m/>
    <n v="0"/>
    <s v="Ingen avgiftsbehandling"/>
    <s v="HOCKEY: Klubbdommerregning fra Matias Brannsten"/>
    <n v="-400"/>
    <s v="NOK"/>
    <n v="-400"/>
    <m/>
    <s v="-437111.49"/>
  </r>
  <r>
    <n v="2300"/>
    <n v="2025"/>
    <s v="Faktura nummer 10351 fra BIRKELANDS"/>
    <d v="2025-11-30T00:00:00"/>
    <d v="2025-12-14T00:00:00"/>
    <x v="78"/>
    <x v="78"/>
    <m/>
    <m/>
    <n v="20524"/>
    <s v="BIRKELANDS"/>
    <m/>
    <m/>
    <x v="8"/>
    <x v="8"/>
    <m/>
    <m/>
    <m/>
    <m/>
    <n v="0"/>
    <s v="Ingen avgiftsbehandling"/>
    <s v="Faktura nummer 10351 fra BIRKELANDS"/>
    <n v="-30600"/>
    <s v="NOK"/>
    <n v="-30600"/>
    <n v="10351"/>
    <s v="-467711.49"/>
  </r>
  <r>
    <n v="2294"/>
    <n v="2025"/>
    <s v="Fwd: Dommerregning"/>
    <d v="2025-11-30T00:00:00"/>
    <d v="2025-11-30T00:00:00"/>
    <x v="78"/>
    <x v="78"/>
    <m/>
    <m/>
    <n v="20235"/>
    <s v="Trym Skaar"/>
    <m/>
    <m/>
    <x v="5"/>
    <x v="5"/>
    <m/>
    <m/>
    <m/>
    <m/>
    <n v="0"/>
    <s v="Ingen avgiftsbehandling"/>
    <s v="Fwd: Dommerregning"/>
    <n v="-495.5"/>
    <s v="NOK"/>
    <n v="-495.5"/>
    <s v="692c4739e271942811421903"/>
    <s v="-468206.99"/>
  </r>
  <r>
    <n v="2282"/>
    <n v="2025"/>
    <s v="Faktura nummer 8159573 fra Uno-X Mobility Norge AS (Comme"/>
    <d v="2025-11-30T00:00:00"/>
    <d v="2025-12-15T00:00:00"/>
    <x v="78"/>
    <x v="78"/>
    <m/>
    <m/>
    <n v="20007"/>
    <s v="Uno-X Mobility Norge AS (Comme"/>
    <m/>
    <m/>
    <x v="5"/>
    <x v="5"/>
    <m/>
    <m/>
    <m/>
    <m/>
    <n v="0"/>
    <s v="Ingen avgiftsbehandling"/>
    <s v="Faktura nummer 8159573 fra Uno-X Mobility Norge AS (Comme"/>
    <n v="-2696.9"/>
    <s v="NOK"/>
    <n v="-2696.9"/>
    <n v="8159573"/>
    <s v="-470903.89"/>
  </r>
  <r>
    <n v="2390"/>
    <n v="2025"/>
    <s v="Faktura nummer 99599 fra Arba AS"/>
    <d v="2025-11-30T00:00:00"/>
    <d v="2025-12-25T00:00:00"/>
    <x v="78"/>
    <x v="78"/>
    <m/>
    <m/>
    <n v="20272"/>
    <s v="Arba AS"/>
    <m/>
    <m/>
    <x v="4"/>
    <x v="4"/>
    <m/>
    <m/>
    <m/>
    <m/>
    <n v="0"/>
    <s v="Ingen avgiftsbehandling"/>
    <s v="Faktura nummer 99599 fra Arba AS"/>
    <n v="-37945"/>
    <s v="NOK"/>
    <n v="-37945"/>
    <n v="99599"/>
    <s v="-508848.89"/>
  </r>
  <r>
    <n v="501260"/>
    <n v="2025"/>
    <s v="Direkte betaling med ekstern ID TR527024843 er gjennomført og bokført."/>
    <d v="2025-12-01T00:00:00"/>
    <m/>
    <x v="78"/>
    <x v="78"/>
    <m/>
    <m/>
    <n v="20313"/>
    <s v="Tore Hansen"/>
    <m/>
    <m/>
    <x v="7"/>
    <x v="7"/>
    <m/>
    <m/>
    <m/>
    <m/>
    <n v="0"/>
    <s v="Ingen avgiftsbehandling"/>
    <s v="Betaling: HS: UTLEGG PÅ IDRETTSDEL 2025 AV TORE HANSEN. UTGIFTER SKAL BELASTES AV HOVEDLAGET OG IKKE JUTULKARA"/>
    <n v="4026.65"/>
    <s v="NOK"/>
    <n v="4026.65"/>
    <m/>
    <s v="-504822.24"/>
  </r>
  <r>
    <n v="501261"/>
    <n v="2025"/>
    <s v="Direkte betaling med ekstern ID TR527024842 er gjennomført og bokført."/>
    <d v="2025-12-01T00:00:00"/>
    <m/>
    <x v="78"/>
    <x v="78"/>
    <m/>
    <m/>
    <n v="20275"/>
    <s v="Axel Hauge"/>
    <m/>
    <m/>
    <x v="4"/>
    <x v="4"/>
    <m/>
    <m/>
    <m/>
    <m/>
    <n v="0"/>
    <s v="Ingen avgiftsbehandling"/>
    <s v="Betaling: HS: Lue salg. Fakturanr. Utlegg luer toll."/>
    <n v="1769"/>
    <s v="NOK"/>
    <n v="1769"/>
    <s v="Utlegg luer toll"/>
    <s v="-503053.24"/>
  </r>
  <r>
    <n v="501262"/>
    <n v="2025"/>
    <s v="Direkte betaling med ekstern ID TR527024851 er gjennomført og bokført."/>
    <d v="2025-12-01T00:00:00"/>
    <m/>
    <x v="78"/>
    <x v="78"/>
    <m/>
    <m/>
    <n v="20355"/>
    <s v="Laila Håkonsen"/>
    <m/>
    <m/>
    <x v="8"/>
    <x v="8"/>
    <m/>
    <m/>
    <m/>
    <m/>
    <n v="0"/>
    <s v="Ingen avgiftsbehandling"/>
    <s v="Betaling: VS: Utlegg Laila. Fakturanr. Refusjon utlegg parkering BIP hallen akad."/>
    <n v="1357.7"/>
    <s v="NOK"/>
    <n v="1357.7"/>
    <s v="Refusjon utlegg parkering BIP hallen akad"/>
    <s v="-501695.54"/>
  </r>
  <r>
    <n v="501263"/>
    <n v="2025"/>
    <s v="Direkte betaling med ekstern ID TR527024852 er gjennomført og bokført."/>
    <d v="2025-12-01T00:00:00"/>
    <m/>
    <x v="78"/>
    <x v="78"/>
    <m/>
    <m/>
    <n v="20120"/>
    <s v="Silje Danielsen"/>
    <m/>
    <m/>
    <x v="6"/>
    <x v="6"/>
    <m/>
    <m/>
    <m/>
    <m/>
    <n v="0"/>
    <s v="Ingen avgiftsbehandling"/>
    <s v="Betaling: Ski"/>
    <n v="1350"/>
    <s v="NOK"/>
    <n v="1350"/>
    <m/>
    <s v="-500345.54"/>
  </r>
  <r>
    <n v="501264"/>
    <n v="2025"/>
    <s v="Direkte betaling med ekstern ID TR523092427 er gjennomført og bokført."/>
    <d v="2025-12-01T00:00:00"/>
    <m/>
    <x v="78"/>
    <x v="78"/>
    <m/>
    <m/>
    <n v="20502"/>
    <s v="Grønlandsveien SA"/>
    <m/>
    <m/>
    <x v="6"/>
    <x v="6"/>
    <m/>
    <m/>
    <m/>
    <m/>
    <n v="0"/>
    <s v="Ingen avgiftsbehandling"/>
    <s v="Betaling: Langåshytta. Fakturanr. Grønlandsveien."/>
    <n v="800"/>
    <s v="NOK"/>
    <n v="800"/>
    <s v="Grønlandsveien"/>
    <s v="-499545.54"/>
  </r>
  <r>
    <n v="501265"/>
    <n v="2025"/>
    <s v="Direkte betaling med ekstern ID TR522093538 er gjennomført og bokført."/>
    <d v="2025-12-01T00:00:00"/>
    <m/>
    <x v="78"/>
    <x v="78"/>
    <m/>
    <m/>
    <n v="20009"/>
    <s v="Santander Consumer Bank As"/>
    <m/>
    <m/>
    <x v="5"/>
    <x v="5"/>
    <m/>
    <m/>
    <m/>
    <m/>
    <n v="0"/>
    <s v="Ingen avgiftsbehandling"/>
    <s v="Betaling: Faktura nummer 42979326 fra Santander Consumer Bank As. Fakturanr. 42979326."/>
    <n v="11584.04"/>
    <s v="NOK"/>
    <n v="11584.04"/>
    <n v="42979326"/>
    <s v="-487961.50"/>
  </r>
  <r>
    <n v="501266"/>
    <n v="2025"/>
    <s v="Direkte betaling med ekstern ID TR519960649 er gjennomført og bokført."/>
    <d v="2025-12-01T00:00:00"/>
    <m/>
    <x v="78"/>
    <x v="78"/>
    <m/>
    <m/>
    <n v="20059"/>
    <s v="Sport Holding Retail AS - avd Bekkestua"/>
    <m/>
    <m/>
    <x v="8"/>
    <x v="8"/>
    <m/>
    <m/>
    <m/>
    <m/>
    <n v="0"/>
    <s v="Ingen avgiftsbehandling"/>
    <s v="Betaling: Faktura nummer 11365001858 fra Sport Holding Retail AS - avd Bekkestua. Fakturanr. 11365001858."/>
    <n v="19948"/>
    <s v="NOK"/>
    <n v="19948"/>
    <n v="11365001858"/>
    <s v="-468013.50"/>
  </r>
  <r>
    <n v="501267"/>
    <n v="2025"/>
    <s v="Direkte betaling med ekstern ID TR519960648 er gjennomført og bokført."/>
    <d v="2025-12-01T00:00:00"/>
    <m/>
    <x v="78"/>
    <x v="78"/>
    <m/>
    <m/>
    <n v="20198"/>
    <s v="Verisure AS"/>
    <m/>
    <m/>
    <x v="2"/>
    <x v="2"/>
    <m/>
    <m/>
    <m/>
    <m/>
    <n v="0"/>
    <s v="Ingen avgiftsbehandling"/>
    <s v="Betaling: Faktura nummer 32378672 fra Verisure AS. Fakturanr. 32378672."/>
    <n v="988.75"/>
    <s v="NOK"/>
    <n v="988.75"/>
    <n v="32378672"/>
    <s v="-467024.75"/>
  </r>
  <r>
    <n v="501268"/>
    <n v="2025"/>
    <s v="Direkte betaling med ekstern ID TR527024847 er gjennomført og bokført."/>
    <d v="2025-12-01T00:00:00"/>
    <m/>
    <x v="78"/>
    <x v="78"/>
    <m/>
    <m/>
    <n v="20451"/>
    <s v="William Duesund"/>
    <m/>
    <m/>
    <x v="1"/>
    <x v="1"/>
    <m/>
    <m/>
    <m/>
    <m/>
    <n v="0"/>
    <s v="Ingen avgiftsbehandling"/>
    <s v="Betaling: Fwd: Klubbdommerregning fra William Duesund. Fakturanr. ID: K9JUFOIYNJOVOC."/>
    <n v="300"/>
    <s v="NOK"/>
    <n v="300"/>
    <s v="ID: K9JUFOIYNJOVOC"/>
    <s v="-466724.75"/>
  </r>
  <r>
    <n v="501269"/>
    <n v="2025"/>
    <s v="Direkte betaling med ekstern ID TR527024848 er gjennomført og bokført."/>
    <d v="2025-12-01T00:00:00"/>
    <m/>
    <x v="78"/>
    <x v="78"/>
    <m/>
    <m/>
    <n v="20451"/>
    <s v="William Duesund"/>
    <m/>
    <m/>
    <x v="1"/>
    <x v="1"/>
    <m/>
    <m/>
    <m/>
    <m/>
    <n v="0"/>
    <s v="Ingen avgiftsbehandling"/>
    <s v="Betaling: Fwd: Klubbdommerregning fra William Duesund. Fakturanr. QKXWF2RGNB94FG."/>
    <n v="300"/>
    <s v="NOK"/>
    <n v="300"/>
    <s v="QKXWF2RGNB94FG"/>
    <s v="-466424.75"/>
  </r>
  <r>
    <n v="501270"/>
    <n v="2025"/>
    <s v="Direkte betaling med ekstern ID TR518106034 er gjennomført og bokført."/>
    <d v="2025-12-01T00:00:00"/>
    <m/>
    <x v="78"/>
    <x v="78"/>
    <m/>
    <m/>
    <n v="20237"/>
    <s v="Operasjon Dagsverk"/>
    <m/>
    <m/>
    <x v="4"/>
    <x v="4"/>
    <m/>
    <m/>
    <m/>
    <m/>
    <n v="0"/>
    <s v="Ingen avgiftsbehandling"/>
    <s v="Betaling: Faktura nummer 3877982 fra Operasjon Dagsverk. Fakturanr. 3877982."/>
    <n v="350"/>
    <s v="NOK"/>
    <n v="350"/>
    <n v="3877982"/>
    <s v="-466074.75"/>
  </r>
  <r>
    <n v="2299"/>
    <n v="2025"/>
    <s v="Faktura nummer 330421859 fra ASKO Øst AS"/>
    <d v="2025-12-01T00:00:00"/>
    <d v="2025-12-11T00:00:00"/>
    <x v="78"/>
    <x v="78"/>
    <m/>
    <m/>
    <n v="20577"/>
    <s v="ASKO Øst AS"/>
    <m/>
    <m/>
    <x v="5"/>
    <x v="5"/>
    <m/>
    <m/>
    <m/>
    <m/>
    <n v="0"/>
    <s v="Ingen avgiftsbehandling"/>
    <s v="Faktura nummer 330421859 fra ASKO Øst AS"/>
    <n v="-7562.5"/>
    <s v="NOK"/>
    <n v="-7562.5"/>
    <n v="330421859"/>
    <s v="-473637.25"/>
  </r>
  <r>
    <n v="2298"/>
    <n v="2025"/>
    <s v="Faktura nummer 58208734 fra Talkmore AS"/>
    <d v="2025-12-01T00:00:00"/>
    <d v="2025-12-15T00:00:00"/>
    <x v="78"/>
    <x v="78"/>
    <m/>
    <m/>
    <n v="20004"/>
    <s v="Talkmore AS"/>
    <m/>
    <m/>
    <x v="3"/>
    <x v="3"/>
    <m/>
    <m/>
    <m/>
    <m/>
    <n v="0"/>
    <s v="Ingen avgiftsbehandling"/>
    <s v="Faktura nummer 58208734 fra Talkmore AS"/>
    <n v="-314.62"/>
    <s v="NOK"/>
    <n v="-314.62"/>
    <n v="58208734"/>
    <s v="-473951.87"/>
  </r>
  <r>
    <n v="2297"/>
    <n v="2025"/>
    <s v="akademi VS: Regning 61136014474926"/>
    <d v="2025-12-01T00:00:00"/>
    <d v="2025-12-16T00:00:00"/>
    <x v="78"/>
    <x v="78"/>
    <m/>
    <m/>
    <n v="20033"/>
    <s v="Norgesgruppen ASA"/>
    <m/>
    <m/>
    <x v="8"/>
    <x v="8"/>
    <m/>
    <m/>
    <m/>
    <m/>
    <n v="0"/>
    <s v="Ingen avgiftsbehandling"/>
    <s v="akademi VS: Regning 61136014474926"/>
    <n v="-2818.4"/>
    <s v="NOK"/>
    <n v="-2818.4"/>
    <n v="61136014474926"/>
    <s v="-476770.27"/>
  </r>
  <r>
    <n v="2296"/>
    <n v="2025"/>
    <s v="VS: Regning 61136010918926"/>
    <d v="2025-12-01T00:00:00"/>
    <d v="2025-12-16T00:00:00"/>
    <x v="78"/>
    <x v="78"/>
    <m/>
    <m/>
    <n v="20033"/>
    <s v="Norgesgruppen ASA"/>
    <m/>
    <m/>
    <x v="5"/>
    <x v="5"/>
    <m/>
    <m/>
    <m/>
    <m/>
    <n v="0"/>
    <s v="Ingen avgiftsbehandling"/>
    <s v="VS: Regning 61136010918926"/>
    <n v="-4371.13"/>
    <s v="NOK"/>
    <n v="-4371.13"/>
    <n v="61136010918926"/>
    <s v="-481141.40"/>
  </r>
  <r>
    <n v="2386"/>
    <n v="2025"/>
    <s v="Faktura nummer INV00727123 fra Visma Software AS"/>
    <d v="2025-12-01T00:00:00"/>
    <d v="2025-12-16T00:00:00"/>
    <x v="78"/>
    <x v="78"/>
    <m/>
    <m/>
    <n v="20147"/>
    <s v="Visma Software AS"/>
    <m/>
    <m/>
    <x v="4"/>
    <x v="4"/>
    <m/>
    <m/>
    <m/>
    <m/>
    <n v="0"/>
    <s v="Ingen avgiftsbehandling"/>
    <s v="Faktura nummer INV00727123 fra Visma Software AS"/>
    <n v="-2392.5"/>
    <s v="NOK"/>
    <n v="-2392.5"/>
    <s v="INV00727123"/>
    <s v="-483533.90"/>
  </r>
  <r>
    <n v="501271"/>
    <n v="2025"/>
    <s v="Direkte betaling med ekstern ID TR527416689 er gjennomført og bokført."/>
    <d v="2025-12-01T00:00:00"/>
    <m/>
    <x v="78"/>
    <x v="78"/>
    <m/>
    <m/>
    <n v="20574"/>
    <s v="SILJA HADDAL MORK"/>
    <m/>
    <m/>
    <x v="4"/>
    <x v="4"/>
    <m/>
    <m/>
    <m/>
    <m/>
    <n v="0"/>
    <s v="Ingen avgiftsbehandling"/>
    <s v="Betaling: Faktura nummer 10413 fra SILJA HADDAL MORK. Fakturanr. 10413."/>
    <n v="11250"/>
    <s v="NOK"/>
    <n v="11250"/>
    <n v="10413"/>
    <s v="-472283.90"/>
  </r>
  <r>
    <n v="2274"/>
    <n v="2025"/>
    <m/>
    <d v="2025-12-01T00:00:00"/>
    <m/>
    <x v="78"/>
    <x v="78"/>
    <m/>
    <m/>
    <n v="20109"/>
    <s v="Vøyenenga Pizza AS"/>
    <m/>
    <m/>
    <x v="0"/>
    <x v="0"/>
    <m/>
    <m/>
    <m/>
    <m/>
    <n v="0"/>
    <s v="Ingen avgiftsbehandling"/>
    <m/>
    <n v="3383.93"/>
    <s v="NOK"/>
    <n v="3383.93"/>
    <m/>
    <s v="-468899.97"/>
  </r>
  <r>
    <n v="2274"/>
    <n v="2025"/>
    <m/>
    <d v="2025-12-01T00:00:00"/>
    <m/>
    <x v="78"/>
    <x v="78"/>
    <m/>
    <m/>
    <n v="20183"/>
    <s v="Holmen Hockey"/>
    <m/>
    <m/>
    <x v="0"/>
    <x v="0"/>
    <m/>
    <m/>
    <m/>
    <m/>
    <n v="0"/>
    <s v="Ingen avgiftsbehandling"/>
    <m/>
    <n v="2360"/>
    <s v="NOK"/>
    <n v="2360"/>
    <m/>
    <s v="-466539.97"/>
  </r>
  <r>
    <n v="2276"/>
    <n v="2025"/>
    <s v="VS: Faktura fra Talkmore"/>
    <d v="2025-12-01T00:00:00"/>
    <d v="2025-12-15T00:00:00"/>
    <x v="78"/>
    <x v="78"/>
    <m/>
    <m/>
    <n v="20004"/>
    <s v="Talkmore AS"/>
    <m/>
    <m/>
    <x v="4"/>
    <x v="4"/>
    <m/>
    <m/>
    <m/>
    <m/>
    <n v="0"/>
    <s v="Ingen avgiftsbehandling"/>
    <s v="VS: Faktura fra Talkmore"/>
    <n v="-573.75"/>
    <s v="NOK"/>
    <n v="-573.75"/>
    <n v="58227831"/>
    <s v="-467113.72"/>
  </r>
  <r>
    <n v="2395"/>
    <n v="2025"/>
    <s v="Fwd: Dommerregninger"/>
    <d v="2025-12-01T00:00:00"/>
    <d v="2025-12-01T00:00:00"/>
    <x v="78"/>
    <x v="78"/>
    <m/>
    <m/>
    <n v="20583"/>
    <s v="Lucas Rytterager"/>
    <m/>
    <m/>
    <x v="5"/>
    <x v="5"/>
    <m/>
    <m/>
    <m/>
    <m/>
    <n v="0"/>
    <s v="Ingen avgiftsbehandling"/>
    <s v="Fwd: Dommerregninger"/>
    <n v="-580"/>
    <s v="NOK"/>
    <n v="-580"/>
    <s v="692daa91e271942811421d25"/>
    <s v="-467693.72"/>
  </r>
  <r>
    <n v="35"/>
    <n v="2026"/>
    <n v="1929"/>
    <d v="2025-12-01T00:00:00"/>
    <m/>
    <x v="78"/>
    <x v="78"/>
    <m/>
    <m/>
    <n v="20125"/>
    <s v="Eureca Engros AS"/>
    <m/>
    <m/>
    <x v="0"/>
    <x v="0"/>
    <m/>
    <m/>
    <m/>
    <m/>
    <n v="0"/>
    <s v="Ingen avgiftsbehandling"/>
    <n v="1929"/>
    <n v="3650.65"/>
    <s v="NOK"/>
    <n v="3650.65"/>
    <m/>
    <s v="-464043.07"/>
  </r>
  <r>
    <n v="2289"/>
    <n v="2025"/>
    <s v="Faktura nummer 43271329 fra Santander Consumer Bank As"/>
    <d v="2025-12-02T00:00:00"/>
    <d v="2026-01-02T00:00:00"/>
    <x v="78"/>
    <x v="78"/>
    <m/>
    <m/>
    <n v="20009"/>
    <s v="Santander Consumer Bank As"/>
    <m/>
    <m/>
    <x v="5"/>
    <x v="5"/>
    <m/>
    <m/>
    <m/>
    <m/>
    <n v="0"/>
    <s v="Ingen avgiftsbehandling"/>
    <s v="Faktura nummer 43271329 fra Santander Consumer Bank As"/>
    <n v="-11584.04"/>
    <s v="NOK"/>
    <n v="-11584.04"/>
    <n v="43271329"/>
    <s v="-475627.11"/>
  </r>
  <r>
    <n v="501311"/>
    <n v="2025"/>
    <s v="Direkte betaling med ekstern ID TR527800884 er gjennomført og bokført."/>
    <d v="2025-12-02T00:00:00"/>
    <m/>
    <x v="78"/>
    <x v="78"/>
    <m/>
    <m/>
    <n v="20137"/>
    <s v="Baker Tilly Grimsrud &amp; Co."/>
    <m/>
    <m/>
    <x v="4"/>
    <x v="4"/>
    <m/>
    <m/>
    <m/>
    <m/>
    <n v="0"/>
    <s v="Ingen avgiftsbehandling"/>
    <s v="Betaling: Faktura nummer 14897 fra Baker Tilly Grimsrud &amp; Co.Fakturanr. 14897."/>
    <n v="26937"/>
    <s v="NOK"/>
    <n v="26937"/>
    <n v="14897"/>
    <s v="-448690.11"/>
  </r>
  <r>
    <n v="2288"/>
    <n v="2025"/>
    <s v="Faktura nummer 308000208 fra Akershus fylkeskommune"/>
    <d v="2025-12-02T00:00:00"/>
    <d v="2026-01-01T00:00:00"/>
    <x v="78"/>
    <x v="78"/>
    <m/>
    <m/>
    <n v="20303"/>
    <s v="Akershus fylkeskommune"/>
    <m/>
    <m/>
    <x v="1"/>
    <x v="1"/>
    <m/>
    <m/>
    <m/>
    <m/>
    <n v="0"/>
    <s v="Ingen avgiftsbehandling"/>
    <s v="Faktura nummer 308000208 fra Akershus fylkeskommune"/>
    <n v="-1012"/>
    <s v="NOK"/>
    <n v="-1012"/>
    <n v="308000208"/>
    <s v="-449702.11"/>
  </r>
  <r>
    <n v="2287"/>
    <n v="2025"/>
    <s v="Faktura nummer 9204937819 fra Coca-cola Europacific Partners Norge AS"/>
    <d v="2025-12-02T00:00:00"/>
    <d v="2025-12-17T00:00:00"/>
    <x v="78"/>
    <x v="78"/>
    <m/>
    <m/>
    <n v="20188"/>
    <s v="Coca-cola Europacific Partners Norge AS"/>
    <m/>
    <m/>
    <x v="5"/>
    <x v="5"/>
    <m/>
    <m/>
    <m/>
    <m/>
    <n v="0"/>
    <s v="Ingen avgiftsbehandling"/>
    <s v="Faktura nummer 9204937819 fra Coca-cola Europacific Partners Norge AS"/>
    <n v="-1611.35"/>
    <s v="NOK"/>
    <n v="-1611.35"/>
    <n v="9204937819"/>
    <s v="-451313.46"/>
  </r>
  <r>
    <n v="2286"/>
    <n v="2025"/>
    <s v="Faktura nummer 32569730 fra Verisure AS"/>
    <d v="2025-12-02T00:00:00"/>
    <d v="2026-01-01T00:00:00"/>
    <x v="78"/>
    <x v="78"/>
    <m/>
    <m/>
    <n v="20198"/>
    <s v="Verisure AS"/>
    <m/>
    <m/>
    <x v="2"/>
    <x v="2"/>
    <m/>
    <m/>
    <m/>
    <m/>
    <n v="0"/>
    <s v="Ingen avgiftsbehandling"/>
    <s v="Faktura nummer 32569730 fra Verisure AS"/>
    <n v="-988.75"/>
    <s v="NOK"/>
    <n v="-988.75"/>
    <n v="32569730"/>
    <s v="-452302.21"/>
  </r>
  <r>
    <n v="2330"/>
    <n v="2025"/>
    <n v="1885"/>
    <d v="2025-12-02T00:00:00"/>
    <m/>
    <x v="78"/>
    <x v="78"/>
    <m/>
    <m/>
    <n v="20041"/>
    <s v="Thea Hasle"/>
    <m/>
    <m/>
    <x v="0"/>
    <x v="0"/>
    <m/>
    <m/>
    <m/>
    <m/>
    <n v="0"/>
    <s v="Ingen avgiftsbehandling"/>
    <n v="1885"/>
    <n v="559"/>
    <s v="NOK"/>
    <n v="559"/>
    <m/>
    <s v="-451743.21"/>
  </r>
  <r>
    <n v="2332"/>
    <n v="2025"/>
    <s v="Hockeyshop"/>
    <d v="2025-12-02T00:00:00"/>
    <d v="2025-12-02T00:00:00"/>
    <x v="78"/>
    <x v="78"/>
    <m/>
    <m/>
    <n v="20510"/>
    <s v="Jesper Henrik Guldahl Gundersen"/>
    <m/>
    <m/>
    <x v="5"/>
    <x v="5"/>
    <m/>
    <m/>
    <m/>
    <m/>
    <n v="0"/>
    <s v="Ingen avgiftsbehandling"/>
    <s v="Hockeyshop"/>
    <n v="-13443.37"/>
    <s v="NOK"/>
    <n v="-13443.37"/>
    <s v="utlegg hockeyshop"/>
    <s v="-465186.58"/>
  </r>
  <r>
    <n v="2333"/>
    <n v="2025"/>
    <s v="Fwd: Utlegg hockeyshop"/>
    <d v="2025-12-02T00:00:00"/>
    <d v="2025-12-02T00:00:00"/>
    <x v="78"/>
    <x v="78"/>
    <m/>
    <m/>
    <n v="20132"/>
    <s v="Tom Ivar Riseth"/>
    <m/>
    <m/>
    <x v="5"/>
    <x v="5"/>
    <m/>
    <m/>
    <m/>
    <m/>
    <n v="0"/>
    <s v="Ingen avgiftsbehandling"/>
    <s v="Fwd: Utlegg hockeyshop"/>
    <n v="-3617.4"/>
    <s v="NOK"/>
    <n v="-3617.4"/>
    <s v="hockeyshop"/>
    <s v="-468803.98"/>
  </r>
  <r>
    <n v="2336"/>
    <n v="2025"/>
    <n v="1913"/>
    <d v="2025-12-02T00:00:00"/>
    <m/>
    <x v="78"/>
    <x v="78"/>
    <m/>
    <m/>
    <n v="20510"/>
    <s v="Jesper Henrik Guldahl Gundersen"/>
    <m/>
    <m/>
    <x v="0"/>
    <x v="0"/>
    <m/>
    <m/>
    <m/>
    <m/>
    <n v="0"/>
    <s v="Ingen avgiftsbehandling"/>
    <n v="1913"/>
    <n v="13443.37"/>
    <s v="NOK"/>
    <n v="13443.37"/>
    <m/>
    <s v="-455360.61"/>
  </r>
  <r>
    <n v="2399"/>
    <n v="2025"/>
    <s v="Fwd: Dommerregninger"/>
    <d v="2025-12-02T00:00:00"/>
    <d v="2025-12-02T00:00:00"/>
    <x v="78"/>
    <x v="78"/>
    <m/>
    <m/>
    <n v="20233"/>
    <s v="Erik Faye Karla"/>
    <m/>
    <m/>
    <x v="5"/>
    <x v="5"/>
    <m/>
    <m/>
    <m/>
    <m/>
    <n v="0"/>
    <s v="Ingen avgiftsbehandling"/>
    <s v="Fwd: Dommerregninger"/>
    <n v="-731.6"/>
    <s v="NOK"/>
    <n v="-731.6"/>
    <m/>
    <s v="-456092.21"/>
  </r>
  <r>
    <n v="2397"/>
    <n v="2025"/>
    <s v="Fwd: Dommerregninger"/>
    <d v="2025-12-02T00:00:00"/>
    <d v="2025-12-02T00:00:00"/>
    <x v="78"/>
    <x v="78"/>
    <m/>
    <m/>
    <n v="20233"/>
    <s v="Erik Faye Karla"/>
    <m/>
    <m/>
    <x v="5"/>
    <x v="5"/>
    <m/>
    <m/>
    <m/>
    <m/>
    <n v="0"/>
    <s v="Ingen avgiftsbehandling"/>
    <s v="Fwd: Dommerregninger"/>
    <n v="-670"/>
    <s v="NOK"/>
    <n v="-670"/>
    <s v="692eb003e271942811421df1"/>
    <s v="-456762.21"/>
  </r>
  <r>
    <n v="2291"/>
    <n v="2025"/>
    <s v="HOCKEY 2010: Refusjon utlegg - U16 tur til Bergen"/>
    <d v="2025-12-03T00:00:00"/>
    <d v="2025-12-03T00:00:00"/>
    <x v="78"/>
    <x v="78"/>
    <m/>
    <m/>
    <n v="20569"/>
    <s v="Øystein Åsheim Alnes"/>
    <m/>
    <m/>
    <x v="5"/>
    <x v="5"/>
    <m/>
    <m/>
    <m/>
    <m/>
    <n v="0"/>
    <s v="Ingen avgiftsbehandling"/>
    <s v="HOCKEY 2010: Refusjon utlegg - U16 tur til Bergen"/>
    <n v="-29500"/>
    <s v="NOK"/>
    <n v="-29500"/>
    <m/>
    <s v="-486262.21"/>
  </r>
  <r>
    <n v="501313"/>
    <n v="2025"/>
    <s v="Direkte betaling med ekstern ID TR528094380 er gjennomført og bokført."/>
    <d v="2025-12-03T00:00:00"/>
    <m/>
    <x v="78"/>
    <x v="78"/>
    <m/>
    <m/>
    <n v="20575"/>
    <s v="Lyster Idrett"/>
    <m/>
    <m/>
    <x v="5"/>
    <x v="5"/>
    <m/>
    <m/>
    <m/>
    <m/>
    <n v="0"/>
    <s v="Ingen avgiftsbehandling"/>
    <s v="Betaling: HOCKEY: Faktura. Fakturanr. 003."/>
    <n v="6000"/>
    <s v="NOK"/>
    <n v="6000"/>
    <n v="3"/>
    <s v="-480262.21"/>
  </r>
  <r>
    <n v="2285"/>
    <n v="2025"/>
    <s v="Faktura nummer 11365001874 fra Sport Holding Retail AS - avd Bekkestua"/>
    <d v="2025-12-03T00:00:00"/>
    <d v="2026-01-02T00:00:00"/>
    <x v="78"/>
    <x v="78"/>
    <m/>
    <m/>
    <n v="20059"/>
    <s v="Sport Holding Retail AS - avd Bekkestua"/>
    <m/>
    <m/>
    <x v="1"/>
    <x v="1"/>
    <m/>
    <m/>
    <m/>
    <m/>
    <n v="0"/>
    <s v="Ingen avgiftsbehandling"/>
    <s v="Faktura nummer 11365001874 fra Sport Holding Retail AS - avd Bekkestua"/>
    <n v="-9818"/>
    <s v="NOK"/>
    <n v="-9818"/>
    <n v="11365001874"/>
    <s v="-490080.21"/>
  </r>
  <r>
    <n v="2283"/>
    <n v="2025"/>
    <s v="VS: Nets - FAKTURA 438881198"/>
    <d v="2025-12-03T00:00:00"/>
    <d v="2025-12-17T00:00:00"/>
    <x v="78"/>
    <x v="78"/>
    <m/>
    <m/>
    <n v="20483"/>
    <s v="Nets Branch Norway NUF"/>
    <m/>
    <m/>
    <x v="0"/>
    <x v="0"/>
    <m/>
    <m/>
    <m/>
    <m/>
    <n v="0"/>
    <s v="Ingen avgiftsbehandling"/>
    <s v="VS: Nets - FAKTURA 438881198"/>
    <n v="-247.5"/>
    <s v="NOK"/>
    <n v="-247.5"/>
    <n v="438881198"/>
    <s v="-490327.71"/>
  </r>
  <r>
    <n v="2275"/>
    <n v="2025"/>
    <s v="FOTBALL"/>
    <d v="2025-12-03T00:00:00"/>
    <d v="2025-12-03T00:00:00"/>
    <x v="78"/>
    <x v="78"/>
    <m/>
    <m/>
    <n v="20077"/>
    <s v="Jørn Tysnes"/>
    <m/>
    <m/>
    <x v="1"/>
    <x v="1"/>
    <m/>
    <m/>
    <m/>
    <m/>
    <n v="0"/>
    <s v="Ingen avgiftsbehandling"/>
    <s v="FOTBALL"/>
    <n v="-269"/>
    <s v="NOK"/>
    <n v="-269"/>
    <m/>
    <s v="-490596.71"/>
  </r>
  <r>
    <n v="2316"/>
    <n v="2025"/>
    <m/>
    <d v="2025-12-03T00:00:00"/>
    <m/>
    <x v="78"/>
    <x v="78"/>
    <m/>
    <m/>
    <n v="20569"/>
    <s v="Øystein Åsheim Alnes"/>
    <m/>
    <m/>
    <x v="0"/>
    <x v="0"/>
    <m/>
    <m/>
    <m/>
    <m/>
    <n v="0"/>
    <s v="Ingen avgiftsbehandling"/>
    <m/>
    <n v="29500"/>
    <s v="NOK"/>
    <n v="29500"/>
    <m/>
    <s v="-461096.71"/>
  </r>
  <r>
    <n v="2295"/>
    <n v="2025"/>
    <s v="SKI: Utlegg skigruppa, familiesamling Gomobu"/>
    <d v="2025-12-04T00:00:00"/>
    <d v="2025-12-04T00:00:00"/>
    <x v="78"/>
    <x v="78"/>
    <m/>
    <m/>
    <n v="20120"/>
    <s v="Silje Danielsen"/>
    <m/>
    <m/>
    <x v="6"/>
    <x v="6"/>
    <m/>
    <m/>
    <m/>
    <m/>
    <n v="0"/>
    <s v="Ingen avgiftsbehandling"/>
    <s v="SKI: Utlegg skigruppa, familiesamling Gomobu"/>
    <n v="-254"/>
    <s v="NOK"/>
    <n v="-254"/>
    <m/>
    <s v="-461350.71"/>
  </r>
  <r>
    <n v="2292"/>
    <n v="2025"/>
    <s v="G2018"/>
    <d v="2025-12-04T00:00:00"/>
    <d v="2025-12-04T00:00:00"/>
    <x v="78"/>
    <x v="78"/>
    <m/>
    <m/>
    <n v="20041"/>
    <s v="Thea Hasle"/>
    <m/>
    <m/>
    <x v="1"/>
    <x v="1"/>
    <m/>
    <m/>
    <m/>
    <m/>
    <n v="0"/>
    <s v="Ingen avgiftsbehandling"/>
    <s v="G2018"/>
    <n v="-559"/>
    <s v="NOK"/>
    <n v="-559"/>
    <m/>
    <s v="-461909.71"/>
  </r>
  <r>
    <n v="2278"/>
    <n v="2025"/>
    <s v="Jutulkara: Utlegg Frank"/>
    <d v="2025-12-04T00:00:00"/>
    <d v="2025-12-04T00:00:00"/>
    <x v="78"/>
    <x v="78"/>
    <m/>
    <m/>
    <n v="20578"/>
    <s v="Frank Hansen"/>
    <m/>
    <m/>
    <x v="7"/>
    <x v="7"/>
    <m/>
    <m/>
    <m/>
    <m/>
    <n v="0"/>
    <s v="Ingen avgiftsbehandling"/>
    <s v="Jutulkara: Utlegg Frank"/>
    <n v="-4727"/>
    <s v="NOK"/>
    <n v="-4727"/>
    <m/>
    <s v="-466636.71"/>
  </r>
  <r>
    <n v="2413"/>
    <n v="2025"/>
    <s v="Telefon HS"/>
    <d v="2025-12-04T00:00:00"/>
    <d v="2025-12-18T00:00:00"/>
    <x v="78"/>
    <x v="78"/>
    <m/>
    <m/>
    <n v="20029"/>
    <s v="Viken Fiber AS"/>
    <m/>
    <m/>
    <x v="4"/>
    <x v="4"/>
    <m/>
    <m/>
    <m/>
    <m/>
    <n v="0"/>
    <s v="Ingen avgiftsbehandling"/>
    <s v="Telefon HS"/>
    <n v="-1119"/>
    <s v="NOK"/>
    <n v="-1119"/>
    <n v="25873933"/>
    <s v="-467755.71"/>
  </r>
  <r>
    <n v="2414"/>
    <n v="2025"/>
    <s v="Faktura nummer 5510006664133 fra Telenor Norge AS"/>
    <d v="2025-12-04T00:00:00"/>
    <d v="2025-12-25T00:00:00"/>
    <x v="78"/>
    <x v="78"/>
    <m/>
    <m/>
    <n v="20011"/>
    <s v="Telenor Norge AS"/>
    <m/>
    <m/>
    <x v="4"/>
    <x v="4"/>
    <m/>
    <m/>
    <m/>
    <m/>
    <n v="0"/>
    <s v="Ingen avgiftsbehandling"/>
    <s v="Faktura nummer 5510006664133 fra Telenor Norge AS"/>
    <n v="-195"/>
    <s v="NOK"/>
    <n v="-195"/>
    <n v="5510006664133"/>
    <s v="-467950.71"/>
  </r>
  <r>
    <n v="2316"/>
    <n v="2025"/>
    <m/>
    <d v="2025-12-04T00:00:00"/>
    <m/>
    <x v="78"/>
    <x v="78"/>
    <m/>
    <m/>
    <n v="20579"/>
    <s v="Eirik Wartiainen"/>
    <m/>
    <m/>
    <x v="0"/>
    <x v="0"/>
    <m/>
    <m/>
    <m/>
    <m/>
    <n v="0"/>
    <s v="Ingen avgiftsbehandling"/>
    <m/>
    <n v="1000"/>
    <s v="NOK"/>
    <n v="1000"/>
    <m/>
    <s v="-466950.71"/>
  </r>
  <r>
    <n v="2316"/>
    <n v="2025"/>
    <m/>
    <d v="2025-12-04T00:00:00"/>
    <m/>
    <x v="78"/>
    <x v="78"/>
    <m/>
    <m/>
    <n v="20579"/>
    <s v="Eirik Wartiainen"/>
    <m/>
    <m/>
    <x v="0"/>
    <x v="0"/>
    <m/>
    <m/>
    <m/>
    <m/>
    <n v="0"/>
    <s v="Ingen avgiftsbehandling"/>
    <m/>
    <n v="5522"/>
    <s v="NOK"/>
    <n v="5522"/>
    <m/>
    <s v="-461428.71"/>
  </r>
  <r>
    <n v="2305"/>
    <n v="2025"/>
    <s v="Fwd: Utlegg slipemaskiner"/>
    <d v="2025-12-05T00:00:00"/>
    <d v="2025-12-05T00:00:00"/>
    <x v="78"/>
    <x v="78"/>
    <m/>
    <m/>
    <n v="20132"/>
    <s v="Tom Ivar Riseth"/>
    <m/>
    <m/>
    <x v="5"/>
    <x v="5"/>
    <m/>
    <m/>
    <m/>
    <m/>
    <n v="0"/>
    <s v="Ingen avgiftsbehandling"/>
    <s v="Fwd: Utlegg slipemaskiner"/>
    <n v="-2081"/>
    <s v="NOK"/>
    <n v="-2081"/>
    <m/>
    <s v="-463509.71"/>
  </r>
  <r>
    <n v="2306"/>
    <n v="2025"/>
    <s v="Fwd: Utlegg hockeyshop"/>
    <d v="2025-12-05T00:00:00"/>
    <d v="2025-12-05T00:00:00"/>
    <x v="78"/>
    <x v="78"/>
    <m/>
    <m/>
    <n v="20132"/>
    <s v="Tom Ivar Riseth"/>
    <m/>
    <m/>
    <x v="5"/>
    <x v="5"/>
    <m/>
    <m/>
    <m/>
    <m/>
    <n v="0"/>
    <s v="Ingen avgiftsbehandling"/>
    <s v="Fwd: Utlegg hockeyshop"/>
    <n v="-2081"/>
    <s v="NOK"/>
    <n v="-2081"/>
    <s v="shop"/>
    <s v="-465590.71"/>
  </r>
  <r>
    <n v="501314"/>
    <n v="2025"/>
    <s v="Direkte betaling med ekstern ID TR528637130 er gjennomført og bokført."/>
    <d v="2025-12-05T00:00:00"/>
    <m/>
    <x v="78"/>
    <x v="78"/>
    <m/>
    <m/>
    <n v="20576"/>
    <s v="Feliks Skavhaug"/>
    <m/>
    <m/>
    <x v="5"/>
    <x v="5"/>
    <m/>
    <m/>
    <m/>
    <m/>
    <n v="0"/>
    <s v="Ingen avgiftsbehandling"/>
    <s v="Betaling: HOCKEY: Klubbdommerregning fra Feliks Skavhaug. Fakturanr. 7JUPPAB7763P23."/>
    <n v="400"/>
    <s v="NOK"/>
    <n v="400"/>
    <s v="7JUPPAB7763P23"/>
    <s v="-465190.71"/>
  </r>
  <r>
    <n v="501315"/>
    <n v="2025"/>
    <s v="Direkte betaling med ekstern ID TR528637131 er gjennomført og bokført."/>
    <d v="2025-12-05T00:00:00"/>
    <m/>
    <x v="78"/>
    <x v="78"/>
    <m/>
    <m/>
    <n v="20290"/>
    <s v="Matias Brannsten"/>
    <m/>
    <m/>
    <x v="5"/>
    <x v="5"/>
    <m/>
    <m/>
    <m/>
    <m/>
    <n v="0"/>
    <s v="Ingen avgiftsbehandling"/>
    <s v="Betaling: Fwd: Klubbdommerregning fra Matias Brannsten"/>
    <n v="400"/>
    <s v="NOK"/>
    <n v="400"/>
    <m/>
    <s v="-464790.71"/>
  </r>
  <r>
    <n v="501316"/>
    <n v="2025"/>
    <s v="Direkte betaling med ekstern ID TR528637132 er gjennomført og bokført."/>
    <d v="2025-12-05T00:00:00"/>
    <m/>
    <x v="78"/>
    <x v="78"/>
    <m/>
    <m/>
    <n v="20379"/>
    <s v="Sindre Kapskarmo"/>
    <m/>
    <m/>
    <x v="5"/>
    <x v="5"/>
    <m/>
    <m/>
    <m/>
    <m/>
    <n v="0"/>
    <s v="Ingen avgiftsbehandling"/>
    <s v="Betaling: Fwd: Klubbdommerregning fra Sindre Kapskarmo. Fakturanr. YOO5GR2V22BKSD."/>
    <n v="267"/>
    <s v="NOK"/>
    <n v="267"/>
    <s v="YOO5GR2V22BKSD"/>
    <s v="-464523.71"/>
  </r>
  <r>
    <n v="501317"/>
    <n v="2025"/>
    <s v="Direkte betaling med ekstern ID TR528637121 er gjennomført og bokført."/>
    <d v="2025-12-05T00:00:00"/>
    <m/>
    <x v="78"/>
    <x v="78"/>
    <m/>
    <m/>
    <n v="20364"/>
    <s v="Oscar Lynaas Meek"/>
    <m/>
    <m/>
    <x v="5"/>
    <x v="5"/>
    <m/>
    <m/>
    <m/>
    <m/>
    <n v="0"/>
    <s v="Ingen avgiftsbehandling"/>
    <s v="Betaling: Fwd: Klubbdommerregning fra Oscar Lynaas Meek. Fakturanr. 02QNFPN3346V21."/>
    <n v="445"/>
    <s v="NOK"/>
    <n v="445"/>
    <s v="02QNFPN3346V21"/>
    <s v="-464078.71"/>
  </r>
  <r>
    <n v="501318"/>
    <n v="2025"/>
    <s v="Direkte betaling med ekstern ID TR528637127 er gjennomført og bokført."/>
    <d v="2025-12-05T00:00:00"/>
    <m/>
    <x v="78"/>
    <x v="78"/>
    <m/>
    <m/>
    <n v="20169"/>
    <s v="Jar Idrettslag"/>
    <m/>
    <m/>
    <x v="5"/>
    <x v="5"/>
    <m/>
    <m/>
    <m/>
    <m/>
    <n v="0"/>
    <s v="Ingen avgiftsbehandling"/>
    <s v="Betaling: Faktura nummer 1213 fra Jar Idrettslag. Fakturanr. 1213."/>
    <n v="12965"/>
    <s v="NOK"/>
    <n v="12965"/>
    <n v="1213"/>
    <s v="-451113.71"/>
  </r>
  <r>
    <n v="501319"/>
    <n v="2025"/>
    <s v="Direkte betaling med ekstern ID TR528639628 er gjennomført og bokført."/>
    <d v="2025-12-05T00:00:00"/>
    <m/>
    <x v="78"/>
    <x v="78"/>
    <m/>
    <m/>
    <n v="20120"/>
    <s v="Silje Danielsen"/>
    <m/>
    <m/>
    <x v="6"/>
    <x v="6"/>
    <m/>
    <m/>
    <m/>
    <m/>
    <n v="0"/>
    <s v="Ingen avgiftsbehandling"/>
    <s v="Betaling: SKI: Utlegg skigruppa, familiesamling Gomobu"/>
    <n v="254"/>
    <s v="NOK"/>
    <n v="254"/>
    <m/>
    <s v="-450859.71"/>
  </r>
  <r>
    <n v="501320"/>
    <n v="2025"/>
    <s v="Direkte betaling med ekstern ID TR528637133 er gjennomført og bokført."/>
    <d v="2025-12-05T00:00:00"/>
    <m/>
    <x v="78"/>
    <x v="78"/>
    <m/>
    <m/>
    <n v="20271"/>
    <s v="Mathios Teklezghi"/>
    <m/>
    <m/>
    <x v="5"/>
    <x v="5"/>
    <m/>
    <m/>
    <m/>
    <m/>
    <n v="0"/>
    <s v="Ingen avgiftsbehandling"/>
    <s v="Betaling: Fwd: Klubbdommerregning fra Mathios  Teklezghi. Fakturanr. AHVSNPOIJNHH2B."/>
    <n v="445"/>
    <s v="NOK"/>
    <n v="445"/>
    <s v="AHVSNPOIJNHH2B"/>
    <s v="-450414.71"/>
  </r>
  <r>
    <n v="501321"/>
    <n v="2025"/>
    <s v="Direkte betaling med ekstern ID TR528637125 er gjennomført og bokført."/>
    <d v="2025-12-05T00:00:00"/>
    <m/>
    <x v="78"/>
    <x v="78"/>
    <m/>
    <m/>
    <n v="20151"/>
    <s v="Olav Are Øritsland"/>
    <m/>
    <m/>
    <x v="5"/>
    <x v="5"/>
    <m/>
    <m/>
    <m/>
    <m/>
    <n v="0"/>
    <s v="Ingen avgiftsbehandling"/>
    <s v="Betaling: HOCKEY: Dommerregninger. Fakturanr. 69242767e2719428114210b1."/>
    <n v="513"/>
    <s v="NOK"/>
    <n v="513"/>
    <s v="69242767e2719428114210b1"/>
    <s v="-449901.71"/>
  </r>
  <r>
    <n v="501322"/>
    <n v="2025"/>
    <s v="Direkte betaling med ekstern ID TR528637122 er gjennomført og bokført."/>
    <d v="2025-12-05T00:00:00"/>
    <m/>
    <x v="78"/>
    <x v="78"/>
    <m/>
    <m/>
    <n v="20234"/>
    <s v="Elise Akse"/>
    <m/>
    <m/>
    <x v="5"/>
    <x v="5"/>
    <m/>
    <m/>
    <m/>
    <m/>
    <n v="0"/>
    <s v="Ingen avgiftsbehandling"/>
    <s v="Betaling: HOCKEY: Dommerregninger"/>
    <n v="732.65"/>
    <s v="NOK"/>
    <n v="732.65"/>
    <m/>
    <s v="-449169.06"/>
  </r>
  <r>
    <n v="501323"/>
    <n v="2025"/>
    <s v="Direkte betaling med ekstern ID TR528637123 er gjennomført og bokført."/>
    <d v="2025-12-05T00:00:00"/>
    <m/>
    <x v="78"/>
    <x v="78"/>
    <m/>
    <m/>
    <n v="20358"/>
    <s v="Daniel Hanlon Corneliussen"/>
    <m/>
    <m/>
    <x v="5"/>
    <x v="5"/>
    <m/>
    <m/>
    <m/>
    <m/>
    <n v="0"/>
    <s v="Ingen avgiftsbehandling"/>
    <s v="Betaling: HOCKEY: Dommerregninger. Fakturanr. 692321bee271942811420d46."/>
    <n v="1147.7"/>
    <s v="NOK"/>
    <n v="1147.7"/>
    <s v="692321bee271942811420d46"/>
    <s v="-448021.36"/>
  </r>
  <r>
    <n v="501324"/>
    <n v="2025"/>
    <s v="Direkte betaling med ekstern ID TR528637124 er gjennomført og bokført."/>
    <d v="2025-12-05T00:00:00"/>
    <m/>
    <x v="78"/>
    <x v="78"/>
    <m/>
    <m/>
    <n v="20235"/>
    <s v="Trym Skaar"/>
    <m/>
    <m/>
    <x v="5"/>
    <x v="5"/>
    <m/>
    <m/>
    <m/>
    <m/>
    <n v="0"/>
    <s v="Ingen avgiftsbehandling"/>
    <s v="Betaling: HOCKEY: Dommerregninger. Fakturanr. 69231490e271942811420cff."/>
    <n v="495.5"/>
    <s v="NOK"/>
    <n v="495.5"/>
    <s v="69231490e271942811420cff"/>
    <s v="-447525.86"/>
  </r>
  <r>
    <n v="501325"/>
    <n v="2025"/>
    <s v="Direkte betaling med ekstern ID TR528637129 er gjennomført og bokført."/>
    <d v="2025-12-05T00:00:00"/>
    <m/>
    <x v="78"/>
    <x v="78"/>
    <m/>
    <m/>
    <n v="20231"/>
    <s v="Merete Krosby Fredriksen"/>
    <m/>
    <m/>
    <x v="5"/>
    <x v="5"/>
    <m/>
    <m/>
    <m/>
    <m/>
    <n v="0"/>
    <s v="Ingen avgiftsbehandling"/>
    <s v="Betaling: HOCKEY: Dommerregninger. Fakturanr. 6921d38fe271942811420a90."/>
    <n v="1074.6500000000001"/>
    <s v="NOK"/>
    <n v="1074.6500000000001"/>
    <s v="6921d38fe271942811420a90"/>
    <s v="-446451.21"/>
  </r>
  <r>
    <n v="501326"/>
    <n v="2025"/>
    <s v="Direkte betaling med ekstern ID TR528637128 er gjennomført og bokført."/>
    <d v="2025-12-05T00:00:00"/>
    <m/>
    <x v="78"/>
    <x v="78"/>
    <m/>
    <m/>
    <n v="20573"/>
    <s v="Leon Linker"/>
    <m/>
    <m/>
    <x v="5"/>
    <x v="5"/>
    <m/>
    <m/>
    <m/>
    <m/>
    <n v="0"/>
    <s v="Ingen avgiftsbehandling"/>
    <s v="Betaling: Fwd: Klubbdommerregning fra Leon. Fakturanr. D8GWNN7KE9BVAH."/>
    <n v="267"/>
    <s v="NOK"/>
    <n v="267"/>
    <s v="D8GWNN7KE9BVAH"/>
    <s v="-446184.21"/>
  </r>
  <r>
    <n v="501327"/>
    <n v="2025"/>
    <s v="Direkte betaling med ekstern ID TR528637134 er gjennomført og bokført."/>
    <d v="2025-12-05T00:00:00"/>
    <m/>
    <x v="78"/>
    <x v="78"/>
    <m/>
    <m/>
    <n v="20125"/>
    <s v="Eureca Engros AS"/>
    <m/>
    <m/>
    <x v="5"/>
    <x v="5"/>
    <m/>
    <m/>
    <m/>
    <m/>
    <n v="0"/>
    <s v="Ingen avgiftsbehandling"/>
    <s v="Betaling: Fwd: Faktura 9734531 fra Eureca engros AS. Fakturanr. 9734531."/>
    <n v="5642.98"/>
    <s v="NOK"/>
    <n v="5642.98"/>
    <n v="9734531"/>
    <s v="-440541.23"/>
  </r>
  <r>
    <n v="501328"/>
    <n v="2025"/>
    <s v="Direkte betaling med ekstern ID TR528637126 er gjennomført og bokført."/>
    <d v="2025-12-05T00:00:00"/>
    <m/>
    <x v="78"/>
    <x v="78"/>
    <m/>
    <m/>
    <n v="20248"/>
    <s v="Ardian Vahabi"/>
    <m/>
    <m/>
    <x v="5"/>
    <x v="5"/>
    <m/>
    <m/>
    <m/>
    <m/>
    <n v="0"/>
    <s v="Ingen avgiftsbehandling"/>
    <s v="Betaling: Fwd: Klubbdommerregning fra Ardian Vahabi. Fakturanr. VC59VSXRX129EJ."/>
    <n v="445"/>
    <s v="NOK"/>
    <n v="445"/>
    <s v="VC59VSXRX129EJ"/>
    <s v="-440096.23"/>
  </r>
  <r>
    <n v="501329"/>
    <n v="2025"/>
    <s v="Direkte betaling med ekstern ID TR527024844 er gjennomført og bokført."/>
    <d v="2025-12-05T00:00:00"/>
    <m/>
    <x v="78"/>
    <x v="78"/>
    <m/>
    <m/>
    <n v="20035"/>
    <s v="Steadyreadygo Banaszkiewicz"/>
    <m/>
    <m/>
    <x v="4"/>
    <x v="4"/>
    <m/>
    <m/>
    <m/>
    <m/>
    <n v="0"/>
    <s v="Ingen avgiftsbehandling"/>
    <s v="Betaling: HS: Fakture for vaske. Fakturanr. 1190."/>
    <n v="11700"/>
    <s v="NOK"/>
    <n v="11700"/>
    <n v="1190"/>
    <s v="-428396.23"/>
  </r>
  <r>
    <n v="501330"/>
    <n v="2025"/>
    <s v="Direkte betaling med ekstern ID TR528639625 er gjennomført og bokført."/>
    <d v="2025-12-05T00:00:00"/>
    <m/>
    <x v="78"/>
    <x v="78"/>
    <m/>
    <m/>
    <n v="20160"/>
    <s v="KURS AS"/>
    <m/>
    <m/>
    <x v="2"/>
    <x v="2"/>
    <m/>
    <m/>
    <m/>
    <m/>
    <n v="0"/>
    <s v="Ingen avgiftsbehandling"/>
    <s v="Betaling: Fwd: faktura. Fakturanr. 21277965."/>
    <n v="12635.68"/>
    <s v="NOK"/>
    <n v="12635.68"/>
    <n v="21277965"/>
    <s v="-415760.55"/>
  </r>
  <r>
    <n v="501331"/>
    <n v="2025"/>
    <s v="Direkte betaling med ekstern ID TR528637140 er gjennomført og bokført."/>
    <d v="2025-12-05T00:00:00"/>
    <m/>
    <x v="78"/>
    <x v="78"/>
    <m/>
    <m/>
    <n v="20077"/>
    <s v="Jørn Tysnes"/>
    <m/>
    <m/>
    <x v="1"/>
    <x v="1"/>
    <m/>
    <m/>
    <m/>
    <m/>
    <n v="0"/>
    <s v="Ingen avgiftsbehandling"/>
    <s v="Betaling: FOTBALL"/>
    <n v="269"/>
    <s v="NOK"/>
    <n v="269"/>
    <m/>
    <s v="-415491.55"/>
  </r>
  <r>
    <n v="2308"/>
    <n v="2025"/>
    <s v="HOCKEY"/>
    <d v="2025-12-05T00:00:00"/>
    <d v="2025-12-05T00:00:00"/>
    <x v="78"/>
    <x v="78"/>
    <m/>
    <m/>
    <n v="20580"/>
    <s v="Kumsal Aslan"/>
    <m/>
    <m/>
    <x v="5"/>
    <x v="5"/>
    <m/>
    <m/>
    <m/>
    <m/>
    <n v="0"/>
    <s v="Ingen avgiftsbehandling"/>
    <s v="HOCKEY"/>
    <n v="-1750"/>
    <s v="NOK"/>
    <n v="-1750"/>
    <m/>
    <s v="-417241.55"/>
  </r>
  <r>
    <n v="2307"/>
    <n v="2025"/>
    <s v="Fwd: Utlegg juleavslutning J2014"/>
    <d v="2025-12-05T00:00:00"/>
    <d v="2025-12-05T00:00:00"/>
    <x v="78"/>
    <x v="78"/>
    <m/>
    <m/>
    <n v="20400"/>
    <s v="Kirsten Teigland"/>
    <m/>
    <m/>
    <x v="1"/>
    <x v="1"/>
    <m/>
    <m/>
    <m/>
    <m/>
    <n v="0"/>
    <s v="Ingen avgiftsbehandling"/>
    <s v="Fwd: Utlegg juleavslutning J2014"/>
    <n v="-1334"/>
    <s v="NOK"/>
    <n v="-1334"/>
    <s v="Kvitt:824169"/>
    <s v="-418575.55"/>
  </r>
  <r>
    <n v="2382"/>
    <n v="2025"/>
    <s v="SKI: Faktura Gomobu Fjellstue"/>
    <d v="2025-12-05T00:00:00"/>
    <d v="2025-12-11T00:00:00"/>
    <x v="78"/>
    <x v="78"/>
    <m/>
    <m/>
    <n v="20311"/>
    <s v="Gomobu Fjellstue AS"/>
    <m/>
    <m/>
    <x v="6"/>
    <x v="6"/>
    <m/>
    <m/>
    <m/>
    <m/>
    <n v="0"/>
    <s v="Ingen avgiftsbehandling"/>
    <s v="SKI: Faktura Gomobu Fjellstue"/>
    <n v="-34550"/>
    <s v="NOK"/>
    <n v="-34550"/>
    <n v="14014"/>
    <s v="-453125.55"/>
  </r>
  <r>
    <n v="2391"/>
    <n v="2025"/>
    <s v="VS: Faktura Trondheim Hockeyshop AS"/>
    <d v="2025-12-05T00:00:00"/>
    <d v="2025-12-19T00:00:00"/>
    <x v="78"/>
    <x v="78"/>
    <m/>
    <m/>
    <n v="20557"/>
    <s v="Trondheim Hockeyshop AS"/>
    <m/>
    <m/>
    <x v="5"/>
    <x v="5"/>
    <m/>
    <m/>
    <m/>
    <m/>
    <n v="0"/>
    <s v="Ingen avgiftsbehandling"/>
    <s v="VS: Faktura Trondheim Hockeyshop AS"/>
    <n v="-10857.88"/>
    <s v="NOK"/>
    <n v="-10857.88"/>
    <n v="1407"/>
    <s v="-463983.43"/>
  </r>
  <r>
    <n v="2404"/>
    <n v="2025"/>
    <s v="Faktura nummer 1056373877 fra Telenor Norge AS"/>
    <d v="2025-12-05T00:00:00"/>
    <d v="2025-12-26T00:00:00"/>
    <x v="78"/>
    <x v="78"/>
    <m/>
    <m/>
    <n v="20011"/>
    <s v="Telenor Norge AS"/>
    <m/>
    <m/>
    <x v="2"/>
    <x v="2"/>
    <m/>
    <m/>
    <m/>
    <m/>
    <n v="0"/>
    <s v="Ingen avgiftsbehandling"/>
    <s v="Faktura nummer 1056373877 fra Telenor Norge AS"/>
    <n v="-4975"/>
    <s v="NOK"/>
    <n v="-4975"/>
    <n v="1056373877"/>
    <s v="-468958.43"/>
  </r>
  <r>
    <n v="2315"/>
    <n v="2025"/>
    <s v="Reversering av bilag 2305-2025. Fwd: Utlegg slipemaskiner"/>
    <d v="2025-12-05T00:00:00"/>
    <m/>
    <x v="78"/>
    <x v="78"/>
    <m/>
    <m/>
    <n v="20132"/>
    <s v="Tom Ivar Riseth"/>
    <m/>
    <m/>
    <x v="5"/>
    <x v="5"/>
    <m/>
    <m/>
    <m/>
    <m/>
    <n v="0"/>
    <s v="Ingen avgiftsbehandling"/>
    <s v="Reversering av bilag 2305-2025. Fwd: Utlegg slipemaskiner"/>
    <n v="2081"/>
    <s v="NOK"/>
    <n v="2081"/>
    <m/>
    <s v="-466877.43"/>
  </r>
  <r>
    <n v="2316"/>
    <n v="2025"/>
    <m/>
    <d v="2025-12-05T00:00:00"/>
    <m/>
    <x v="78"/>
    <x v="78"/>
    <m/>
    <m/>
    <n v="20132"/>
    <s v="Tom Ivar Riseth"/>
    <m/>
    <m/>
    <x v="0"/>
    <x v="0"/>
    <m/>
    <m/>
    <m/>
    <m/>
    <n v="0"/>
    <s v="Ingen avgiftsbehandling"/>
    <m/>
    <n v="2081"/>
    <s v="NOK"/>
    <n v="2081"/>
    <m/>
    <s v="-464796.43"/>
  </r>
  <r>
    <n v="2322"/>
    <n v="2025"/>
    <n v="1881"/>
    <d v="2025-12-05T00:00:00"/>
    <m/>
    <x v="78"/>
    <x v="78"/>
    <m/>
    <m/>
    <n v="20400"/>
    <s v="Kirsten Teigland"/>
    <m/>
    <m/>
    <x v="0"/>
    <x v="0"/>
    <m/>
    <m/>
    <m/>
    <m/>
    <n v="0"/>
    <s v="Ingen avgiftsbehandling"/>
    <n v="1881"/>
    <n v="1334"/>
    <s v="NOK"/>
    <n v="1334"/>
    <m/>
    <s v="-463462.43"/>
  </r>
  <r>
    <n v="2337"/>
    <n v="2025"/>
    <n v="1913"/>
    <d v="2025-12-05T00:00:00"/>
    <m/>
    <x v="78"/>
    <x v="78"/>
    <m/>
    <m/>
    <n v="20132"/>
    <s v="Tom Ivar Riseth"/>
    <m/>
    <m/>
    <x v="0"/>
    <x v="0"/>
    <m/>
    <m/>
    <m/>
    <m/>
    <n v="0"/>
    <s v="Ingen avgiftsbehandling"/>
    <n v="1913"/>
    <n v="3617.4"/>
    <s v="NOK"/>
    <n v="3617.4"/>
    <m/>
    <s v="-459845.03"/>
  </r>
  <r>
    <n v="2338"/>
    <n v="2025"/>
    <n v="1934"/>
    <d v="2025-12-05T00:00:00"/>
    <m/>
    <x v="78"/>
    <x v="78"/>
    <m/>
    <m/>
    <n v="20578"/>
    <s v="Frank Hansen"/>
    <m/>
    <m/>
    <x v="0"/>
    <x v="0"/>
    <m/>
    <m/>
    <m/>
    <m/>
    <n v="0"/>
    <s v="Ingen avgiftsbehandling"/>
    <n v="1934"/>
    <n v="4727"/>
    <s v="NOK"/>
    <n v="4727"/>
    <m/>
    <s v="-455118.03"/>
  </r>
  <r>
    <n v="2398"/>
    <n v="2025"/>
    <s v="Fwd: Dommerregninger"/>
    <d v="2025-12-05T00:00:00"/>
    <d v="2025-12-15T00:00:00"/>
    <x v="78"/>
    <x v="78"/>
    <m/>
    <m/>
    <n v="20357"/>
    <s v="Adene Othilie Bylund"/>
    <m/>
    <m/>
    <x v="5"/>
    <x v="5"/>
    <m/>
    <m/>
    <m/>
    <m/>
    <n v="0"/>
    <s v="Ingen avgiftsbehandling"/>
    <s v="Fwd: Dommerregninger"/>
    <n v="-294"/>
    <s v="NOK"/>
    <n v="-294"/>
    <s v="6932b78626611ee17cb331de"/>
    <s v="-455412.03"/>
  </r>
  <r>
    <n v="2412"/>
    <n v="2025"/>
    <s v="Fwd: Klubbdommerregning fra Sebastian Bjune"/>
    <d v="2025-12-06T00:00:00"/>
    <d v="2025-12-15T00:00:00"/>
    <x v="78"/>
    <x v="78"/>
    <m/>
    <m/>
    <n v="20192"/>
    <s v="Sebastian Bjune"/>
    <m/>
    <m/>
    <x v="5"/>
    <x v="5"/>
    <m/>
    <m/>
    <m/>
    <m/>
    <n v="0"/>
    <s v="Ingen avgiftsbehandling"/>
    <s v="Fwd: Klubbdommerregning fra Sebastian Bjune"/>
    <n v="-445"/>
    <s v="NOK"/>
    <n v="-445"/>
    <m/>
    <s v="-455857.03"/>
  </r>
  <r>
    <n v="2411"/>
    <n v="2025"/>
    <s v="Fwd: Klubbdommerregning fra Mathios  Teklezghi"/>
    <d v="2025-12-06T00:00:00"/>
    <d v="2025-12-15T00:00:00"/>
    <x v="78"/>
    <x v="78"/>
    <m/>
    <m/>
    <n v="20271"/>
    <s v="Mathios Teklezghi"/>
    <m/>
    <m/>
    <x v="5"/>
    <x v="5"/>
    <m/>
    <m/>
    <m/>
    <m/>
    <n v="0"/>
    <s v="Ingen avgiftsbehandling"/>
    <s v="Fwd: Klubbdommerregning fra Mathios  Teklezghi"/>
    <n v="-445"/>
    <s v="NOK"/>
    <n v="-445"/>
    <s v="19H8FN093UDAFO"/>
    <s v="-456302.03"/>
  </r>
  <r>
    <n v="2410"/>
    <n v="2025"/>
    <s v="Fwd: Klubbdommerregning fra Sebastian Bjune"/>
    <d v="2025-12-06T00:00:00"/>
    <d v="2025-12-15T00:00:00"/>
    <x v="78"/>
    <x v="78"/>
    <m/>
    <m/>
    <n v="20192"/>
    <s v="Sebastian Bjune"/>
    <m/>
    <m/>
    <x v="5"/>
    <x v="5"/>
    <m/>
    <m/>
    <m/>
    <m/>
    <n v="0"/>
    <s v="Ingen avgiftsbehandling"/>
    <s v="Fwd: Klubbdommerregning fra Sebastian Bjune"/>
    <n v="-445"/>
    <s v="NOK"/>
    <n v="-445"/>
    <m/>
    <s v="-456747.03"/>
  </r>
  <r>
    <n v="2409"/>
    <n v="2025"/>
    <s v="Fwd: Klubbdommerregning fra Mathios  Teklezghi"/>
    <d v="2025-12-06T00:00:00"/>
    <d v="2025-12-15T00:00:00"/>
    <x v="78"/>
    <x v="78"/>
    <m/>
    <m/>
    <n v="20271"/>
    <s v="Mathios Teklezghi"/>
    <m/>
    <m/>
    <x v="5"/>
    <x v="5"/>
    <m/>
    <m/>
    <m/>
    <m/>
    <n v="0"/>
    <s v="Ingen avgiftsbehandling"/>
    <s v="Fwd: Klubbdommerregning fra Mathios  Teklezghi"/>
    <n v="-445"/>
    <s v="NOK"/>
    <n v="-445"/>
    <m/>
    <s v="-457192.03"/>
  </r>
  <r>
    <n v="2408"/>
    <n v="2025"/>
    <s v="Fwd: Refusjon A-lag"/>
    <d v="2025-12-06T00:00:00"/>
    <d v="2025-12-06T00:00:00"/>
    <x v="78"/>
    <x v="78"/>
    <m/>
    <m/>
    <n v="20088"/>
    <s v="Andreas Kristiansen Olsen"/>
    <m/>
    <m/>
    <x v="1"/>
    <x v="1"/>
    <m/>
    <m/>
    <m/>
    <m/>
    <n v="0"/>
    <s v="Ingen avgiftsbehandling"/>
    <s v="Fwd: Refusjon A-lag"/>
    <n v="-1738.4"/>
    <s v="NOK"/>
    <n v="-1738.4"/>
    <s v="Kvitt.nr:332"/>
    <s v="-458930.43"/>
  </r>
  <r>
    <n v="2394"/>
    <n v="2025"/>
    <s v="Fwd: Dommerregninger"/>
    <d v="2025-12-06T00:00:00"/>
    <d v="2025-12-15T00:00:00"/>
    <x v="78"/>
    <x v="78"/>
    <m/>
    <m/>
    <n v="20322"/>
    <s v="Sofiya Borshch"/>
    <m/>
    <m/>
    <x v="5"/>
    <x v="5"/>
    <m/>
    <m/>
    <m/>
    <m/>
    <n v="0"/>
    <s v="Ingen avgiftsbehandling"/>
    <s v="Fwd: Dommerregninger"/>
    <n v="-674"/>
    <s v="NOK"/>
    <n v="-674"/>
    <s v="693740a18e0f34da28c89047"/>
    <s v="-459604.43"/>
  </r>
  <r>
    <n v="501332"/>
    <n v="2025"/>
    <s v="Direkte betaling med ekstern ID TR528637135 er gjennomført og bokført."/>
    <d v="2025-12-08T00:00:00"/>
    <m/>
    <x v="78"/>
    <x v="78"/>
    <m/>
    <m/>
    <n v="20300"/>
    <s v="Jesper Valen Iversen"/>
    <m/>
    <m/>
    <x v="5"/>
    <x v="5"/>
    <m/>
    <m/>
    <m/>
    <m/>
    <n v="0"/>
    <s v="Ingen avgiftsbehandling"/>
    <s v="Betaling: Fwd: Klubbdommerregning fra Jesper  Valen Iversen. Fakturanr. DMSIF20WDJ6HC1."/>
    <n v="445"/>
    <s v="NOK"/>
    <n v="445"/>
    <s v="DMSIF20WDJ6HC1"/>
    <s v="-459159.43"/>
  </r>
  <r>
    <n v="501333"/>
    <n v="2025"/>
    <s v="Direkte betaling med ekstern ID TR527024849 er gjennomført og bokført."/>
    <d v="2025-12-08T00:00:00"/>
    <m/>
    <x v="78"/>
    <x v="78"/>
    <m/>
    <m/>
    <n v="20060"/>
    <s v="NFF Oslo"/>
    <m/>
    <m/>
    <x v="1"/>
    <x v="1"/>
    <m/>
    <m/>
    <m/>
    <m/>
    <n v="0"/>
    <s v="Ingen avgiftsbehandling"/>
    <s v="Betaling: Faktura nummer 020660 fra NFF Oslo Landslagsskole. Fakturanr. 020660."/>
    <n v="2500"/>
    <s v="NOK"/>
    <n v="2500"/>
    <n v="20660"/>
    <s v="-456659.43"/>
  </r>
  <r>
    <n v="501334"/>
    <n v="2025"/>
    <s v="Direkte betaling med ekstern ID TR528637136 er gjennomført og bokført."/>
    <d v="2025-12-08T00:00:00"/>
    <m/>
    <x v="78"/>
    <x v="78"/>
    <m/>
    <m/>
    <n v="20286"/>
    <s v="Dea Emina Olin"/>
    <m/>
    <m/>
    <x v="5"/>
    <x v="5"/>
    <m/>
    <m/>
    <m/>
    <m/>
    <n v="0"/>
    <s v="Ingen avgiftsbehandling"/>
    <s v="Betaling: Fwd: Klubbdommerregning fra Dea Emina Olin"/>
    <n v="517.5"/>
    <s v="NOK"/>
    <n v="517.5"/>
    <m/>
    <s v="-456141.93"/>
  </r>
  <r>
    <n v="2407"/>
    <n v="2025"/>
    <s v="Faktura nummer F0004442921 fra DNB Livsforsikring AS"/>
    <d v="2025-12-08T00:00:00"/>
    <d v="2025-12-22T00:00:00"/>
    <x v="78"/>
    <x v="78"/>
    <m/>
    <m/>
    <n v="20012"/>
    <s v="DNB Livsforsikring AS"/>
    <m/>
    <m/>
    <x v="4"/>
    <x v="4"/>
    <m/>
    <m/>
    <m/>
    <m/>
    <n v="0"/>
    <s v="Ingen avgiftsbehandling"/>
    <s v="Faktura nummer F0004442921 fra DNB Livsforsikring AS"/>
    <n v="-11365.39"/>
    <s v="NOK"/>
    <n v="-11365.39"/>
    <s v="F0004442921"/>
    <s v="-467507.32"/>
  </r>
  <r>
    <n v="2403"/>
    <n v="2025"/>
    <s v="Faktura nummer 128394650 fra Lyreco Norge AS, Retail"/>
    <d v="2025-12-08T00:00:00"/>
    <d v="2026-01-07T00:00:00"/>
    <x v="78"/>
    <x v="78"/>
    <m/>
    <m/>
    <n v="20123"/>
    <s v="Lyreco Norge AS, Retail"/>
    <m/>
    <m/>
    <x v="6"/>
    <x v="6"/>
    <m/>
    <m/>
    <m/>
    <m/>
    <n v="0"/>
    <s v="Ingen avgiftsbehandling"/>
    <s v="Faktura nummer 128394650 fra Lyreco Norge AS, Retail"/>
    <n v="-1298"/>
    <s v="NOK"/>
    <n v="-1298"/>
    <n v="128394650"/>
    <s v="-468805.32"/>
  </r>
  <r>
    <n v="2402"/>
    <n v="2025"/>
    <s v="Ski: Faktura fra EQ Timing"/>
    <d v="2025-12-08T00:00:00"/>
    <d v="2025-12-22T00:00:00"/>
    <x v="78"/>
    <x v="78"/>
    <m/>
    <m/>
    <n v="20584"/>
    <s v="Eq Timing AS"/>
    <m/>
    <m/>
    <x v="6"/>
    <x v="6"/>
    <m/>
    <m/>
    <m/>
    <m/>
    <n v="0"/>
    <s v="Ingen avgiftsbehandling"/>
    <s v="Ski: Faktura fra EQ Timing"/>
    <n v="-437.5"/>
    <s v="NOK"/>
    <n v="-437.5"/>
    <n v="1021061"/>
    <s v="-469242.82"/>
  </r>
  <r>
    <n v="2389"/>
    <n v="2025"/>
    <s v="Hockeyshop"/>
    <d v="2025-12-08T00:00:00"/>
    <d v="2025-12-08T00:00:00"/>
    <x v="78"/>
    <x v="78"/>
    <m/>
    <m/>
    <n v="20132"/>
    <s v="Tom Ivar Riseth"/>
    <m/>
    <m/>
    <x v="5"/>
    <x v="5"/>
    <m/>
    <m/>
    <m/>
    <m/>
    <n v="0"/>
    <s v="Ingen avgiftsbehandling"/>
    <s v="Hockeyshop"/>
    <n v="-1153.5999999999999"/>
    <s v="NOK"/>
    <n v="-1153.5999999999999"/>
    <s v="hockeyshopen"/>
    <s v="-470396.42"/>
  </r>
  <r>
    <n v="2463"/>
    <n v="2025"/>
    <m/>
    <d v="2025-12-08T00:00:00"/>
    <m/>
    <x v="78"/>
    <x v="78"/>
    <m/>
    <m/>
    <n v="20088"/>
    <s v="Andreas Kristiansen Olsen"/>
    <m/>
    <m/>
    <x v="0"/>
    <x v="0"/>
    <m/>
    <m/>
    <m/>
    <m/>
    <n v="0"/>
    <s v="Ingen avgiftsbehandling"/>
    <m/>
    <n v="1738.4"/>
    <s v="NOK"/>
    <n v="1738.4"/>
    <m/>
    <s v="-468658.02"/>
  </r>
  <r>
    <n v="2442"/>
    <n v="2025"/>
    <m/>
    <d v="2025-12-09T00:00:00"/>
    <m/>
    <x v="78"/>
    <x v="78"/>
    <m/>
    <m/>
    <n v="20557"/>
    <s v="Trondheim Hockeyshop AS"/>
    <m/>
    <m/>
    <x v="0"/>
    <x v="0"/>
    <m/>
    <m/>
    <m/>
    <m/>
    <n v="0"/>
    <s v="Ingen avgiftsbehandling"/>
    <m/>
    <n v="10857.88"/>
    <s v="NOK"/>
    <n v="10857.88"/>
    <m/>
    <s v="-457800.14"/>
  </r>
  <r>
    <n v="2405"/>
    <n v="2025"/>
    <s v="Hockey"/>
    <d v="2025-12-10T00:00:00"/>
    <d v="2025-12-15T00:00:00"/>
    <x v="78"/>
    <x v="78"/>
    <m/>
    <m/>
    <n v="20396"/>
    <s v="Johan Peter Hougen"/>
    <m/>
    <m/>
    <x v="5"/>
    <x v="5"/>
    <m/>
    <m/>
    <m/>
    <m/>
    <n v="0"/>
    <s v="Ingen avgiftsbehandling"/>
    <s v="Hockey"/>
    <n v="-2500"/>
    <s v="NOK"/>
    <n v="-2500"/>
    <s v="Old boys dommer regninger"/>
    <s v="-460300.14"/>
  </r>
  <r>
    <n v="501335"/>
    <n v="2025"/>
    <s v="Direkte betaling med ekstern ID TR528637137 er gjennomført og bokført."/>
    <d v="2025-12-10T00:00:00"/>
    <m/>
    <x v="78"/>
    <x v="78"/>
    <m/>
    <m/>
    <n v="20188"/>
    <s v="Coca-cola Europacific Partners Norge AS"/>
    <m/>
    <m/>
    <x v="5"/>
    <x v="5"/>
    <m/>
    <m/>
    <m/>
    <m/>
    <n v="0"/>
    <s v="Ingen avgiftsbehandling"/>
    <s v="Betaling: Faktura nummer 9204928704 fra Coca-cola Europacific Partners Norge AS. Fakturanr. 9204928704."/>
    <n v="1950.06"/>
    <s v="NOK"/>
    <n v="1950.06"/>
    <n v="9204928704"/>
    <s v="-458350.08"/>
  </r>
  <r>
    <n v="501336"/>
    <n v="2025"/>
    <s v="Direkte betaling med ekstern ID TR527024850 er gjennomført og bokført."/>
    <d v="2025-12-10T00:00:00"/>
    <m/>
    <x v="78"/>
    <x v="78"/>
    <m/>
    <m/>
    <n v="20060"/>
    <s v="NFF Oslo"/>
    <m/>
    <m/>
    <x v="1"/>
    <x v="1"/>
    <m/>
    <m/>
    <m/>
    <m/>
    <n v="0"/>
    <s v="Ingen avgiftsbehandling"/>
    <s v="Betaling: Faktura nummer 020806 fra NFF Oslo. Fakturanr. 020806."/>
    <n v="2850"/>
    <s v="NOK"/>
    <n v="2850"/>
    <n v="20806"/>
    <s v="-455500.08"/>
  </r>
  <r>
    <n v="2388"/>
    <n v="2025"/>
    <s v="SKI: Faktura 10887 fra Team Vestmarka"/>
    <d v="2025-12-10T00:00:00"/>
    <d v="2025-12-20T00:00:00"/>
    <x v="78"/>
    <x v="78"/>
    <m/>
    <m/>
    <n v="20172"/>
    <s v="Team Vestmarka"/>
    <m/>
    <m/>
    <x v="6"/>
    <x v="6"/>
    <m/>
    <m/>
    <m/>
    <m/>
    <n v="0"/>
    <s v="Ingen avgiftsbehandling"/>
    <s v="SKI: Faktura 10887 fra Team Vestmarka"/>
    <n v="-39800"/>
    <s v="NOK"/>
    <n v="-39800"/>
    <n v="10887"/>
    <s v="-495300.08"/>
  </r>
  <r>
    <n v="2356"/>
    <n v="2025"/>
    <m/>
    <d v="2025-12-10T00:00:00"/>
    <m/>
    <x v="78"/>
    <x v="78"/>
    <m/>
    <m/>
    <n v="20257"/>
    <s v="Nordkak AS"/>
    <m/>
    <m/>
    <x v="0"/>
    <x v="0"/>
    <m/>
    <m/>
    <m/>
    <m/>
    <n v="0"/>
    <s v="Ingen avgiftsbehandling"/>
    <m/>
    <n v="17600"/>
    <s v="NOK"/>
    <n v="17600"/>
    <m/>
    <s v="-477700.08"/>
  </r>
  <r>
    <n v="2392"/>
    <n v="2025"/>
    <s v="Fwd: Dommerregninger"/>
    <d v="2025-12-10T00:00:00"/>
    <d v="2025-12-15T00:00:00"/>
    <x v="78"/>
    <x v="78"/>
    <m/>
    <m/>
    <n v="20581"/>
    <s v="tuva otilie fallo"/>
    <m/>
    <m/>
    <x v="5"/>
    <x v="5"/>
    <m/>
    <m/>
    <m/>
    <m/>
    <n v="0"/>
    <s v="Ingen avgiftsbehandling"/>
    <s v="Fwd: Dommerregninger"/>
    <n v="-482.1"/>
    <s v="NOK"/>
    <n v="-482.1"/>
    <s v="6939157d8e0f34da28c891a2"/>
    <s v="-478182.18"/>
  </r>
  <r>
    <n v="2455"/>
    <n v="2025"/>
    <m/>
    <d v="2025-12-10T00:00:00"/>
    <m/>
    <x v="78"/>
    <x v="78"/>
    <m/>
    <m/>
    <n v="20132"/>
    <s v="Tom Ivar Riseth"/>
    <m/>
    <m/>
    <x v="0"/>
    <x v="0"/>
    <m/>
    <m/>
    <m/>
    <m/>
    <n v="0"/>
    <s v="Ingen avgiftsbehandling"/>
    <m/>
    <n v="1153.5999999999999"/>
    <s v="NOK"/>
    <n v="1153.5999999999999"/>
    <m/>
    <s v="-477028.58"/>
  </r>
  <r>
    <n v="2490"/>
    <n v="2025"/>
    <s v="Hockey 2014: Utlegg for julegrøt"/>
    <d v="2025-12-10T00:00:00"/>
    <d v="2025-12-29T00:00:00"/>
    <x v="78"/>
    <x v="78"/>
    <m/>
    <m/>
    <n v="20159"/>
    <s v="Stine Laursen"/>
    <m/>
    <m/>
    <x v="5"/>
    <x v="5"/>
    <m/>
    <m/>
    <m/>
    <m/>
    <n v="0"/>
    <s v="Ingen avgiftsbehandling"/>
    <s v="Hockey 2014: Utlegg for julegrøt"/>
    <n v="-606.15"/>
    <s v="NOK"/>
    <n v="-606.15"/>
    <n v="2179464"/>
    <s v="-477634.73"/>
  </r>
  <r>
    <n v="501337"/>
    <n v="2025"/>
    <s v="Direkte betaling med ekstern ID TR528637138 er gjennomført og bokført."/>
    <d v="2025-12-11T00:00:00"/>
    <m/>
    <x v="78"/>
    <x v="78"/>
    <m/>
    <m/>
    <n v="20115"/>
    <s v="Fremtind Service AS"/>
    <m/>
    <m/>
    <x v="5"/>
    <x v="5"/>
    <m/>
    <m/>
    <m/>
    <m/>
    <n v="0"/>
    <s v="Ingen avgiftsbehandling"/>
    <s v="Betaling: Faktura nummer 8031679570 fra Fremtind Service AS. Fakturanr. 8031679570."/>
    <n v="248"/>
    <s v="NOK"/>
    <n v="248"/>
    <n v="8031679570"/>
    <s v="-477386.73"/>
  </r>
  <r>
    <n v="2423"/>
    <n v="2025"/>
    <s v="Faktura nummer 99633 fra Arba AS"/>
    <d v="2025-12-11T00:00:00"/>
    <d v="2025-12-26T00:00:00"/>
    <x v="78"/>
    <x v="78"/>
    <m/>
    <m/>
    <n v="20272"/>
    <s v="Arba AS"/>
    <m/>
    <m/>
    <x v="5"/>
    <x v="5"/>
    <m/>
    <m/>
    <m/>
    <m/>
    <n v="0"/>
    <s v="Ingen avgiftsbehandling"/>
    <s v="Faktura nummer 99633 fra Arba AS"/>
    <n v="-6990"/>
    <s v="NOK"/>
    <n v="-6990"/>
    <n v="99633"/>
    <s v="-484376.73"/>
  </r>
  <r>
    <n v="2385"/>
    <n v="2025"/>
    <s v="Faktura nummer 70869646 fra Bærum Kommune"/>
    <d v="2025-12-11T00:00:00"/>
    <d v="2025-12-28T00:00:00"/>
    <x v="78"/>
    <x v="78"/>
    <m/>
    <m/>
    <n v="20094"/>
    <s v="Bærum Kommune"/>
    <m/>
    <m/>
    <x v="0"/>
    <x v="0"/>
    <m/>
    <m/>
    <m/>
    <m/>
    <n v="0"/>
    <s v="Ingen avgiftsbehandling"/>
    <s v="Faktura nummer 70869646 fra Bærum Kommune"/>
    <n v="-29311"/>
    <s v="NOK"/>
    <n v="-29311"/>
    <n v="70869646"/>
    <s v="-513687.73"/>
  </r>
  <r>
    <n v="2384"/>
    <n v="2025"/>
    <s v="Faktura nummer 6567 fra AS Bærum Ishall"/>
    <d v="2025-12-11T00:00:00"/>
    <d v="2025-12-25T00:00:00"/>
    <x v="78"/>
    <x v="78"/>
    <m/>
    <m/>
    <n v="20353"/>
    <s v="AS Bærum Ishall"/>
    <m/>
    <m/>
    <x v="5"/>
    <x v="5"/>
    <m/>
    <m/>
    <m/>
    <m/>
    <n v="0"/>
    <s v="Ingen avgiftsbehandling"/>
    <s v="Faktura nummer 6567 fra AS Bærum Ishall"/>
    <n v="-2400"/>
    <s v="NOK"/>
    <n v="-2400"/>
    <n v="6567"/>
    <s v="-516087.73"/>
  </r>
  <r>
    <n v="2347"/>
    <n v="2025"/>
    <s v="FOTBALL"/>
    <d v="2025-12-11T00:00:00"/>
    <d v="2025-12-11T00:00:00"/>
    <x v="78"/>
    <x v="78"/>
    <m/>
    <m/>
    <n v="20414"/>
    <s v="Eivind Paaske"/>
    <m/>
    <m/>
    <x v="1"/>
    <x v="1"/>
    <m/>
    <m/>
    <m/>
    <m/>
    <n v="0"/>
    <s v="Ingen avgiftsbehandling"/>
    <s v="FOTBALL"/>
    <n v="-837.8"/>
    <s v="NOK"/>
    <n v="-837.8"/>
    <n v="3119201111"/>
    <s v="-516925.53"/>
  </r>
  <r>
    <n v="2415"/>
    <n v="2025"/>
    <s v="Faktura nummer 5226665 fra Domeneshop AS"/>
    <d v="2025-12-11T00:00:00"/>
    <d v="2025-12-29T00:00:00"/>
    <x v="78"/>
    <x v="78"/>
    <m/>
    <m/>
    <n v="20195"/>
    <s v="Domeneshop AS"/>
    <m/>
    <m/>
    <x v="2"/>
    <x v="2"/>
    <m/>
    <m/>
    <m/>
    <m/>
    <n v="0"/>
    <s v="Ingen avgiftsbehandling"/>
    <s v="Faktura nummer 5226665 fra Domeneshop AS"/>
    <n v="-979"/>
    <s v="NOK"/>
    <n v="-979"/>
    <n v="5226665"/>
    <s v="-517904.53"/>
  </r>
  <r>
    <n v="2346"/>
    <n v="2025"/>
    <s v="Fotball"/>
    <d v="2025-12-12T00:00:00"/>
    <d v="2025-12-12T00:00:00"/>
    <x v="78"/>
    <x v="78"/>
    <m/>
    <m/>
    <n v="20414"/>
    <s v="Eivind Paaske"/>
    <m/>
    <m/>
    <x v="1"/>
    <x v="1"/>
    <m/>
    <m/>
    <m/>
    <m/>
    <n v="0"/>
    <s v="Ingen avgiftsbehandling"/>
    <s v="Fotball"/>
    <n v="-837.8"/>
    <s v="NOK"/>
    <n v="-837.8"/>
    <n v="3119201088"/>
    <s v="-518742.33"/>
  </r>
  <r>
    <n v="2381"/>
    <n v="2025"/>
    <s v="Faktura nummer 3531369 fra Klubben AS"/>
    <d v="2025-12-12T00:00:00"/>
    <d v="2026-01-01T00:00:00"/>
    <x v="78"/>
    <x v="78"/>
    <m/>
    <m/>
    <n v="20246"/>
    <s v="Klubben AS"/>
    <m/>
    <m/>
    <x v="6"/>
    <x v="6"/>
    <m/>
    <m/>
    <m/>
    <m/>
    <n v="0"/>
    <s v="Ingen avgiftsbehandling"/>
    <s v="Faktura nummer 3531369 fra Klubben AS"/>
    <n v="-2136.25"/>
    <s v="NOK"/>
    <n v="-2136.25"/>
    <n v="3531369"/>
    <s v="-520878.58"/>
  </r>
  <r>
    <n v="2363"/>
    <n v="2025"/>
    <s v="Faktura nummer 10470 fra Fygi AS"/>
    <d v="2025-12-12T00:00:00"/>
    <d v="2025-12-26T00:00:00"/>
    <x v="78"/>
    <x v="78"/>
    <m/>
    <m/>
    <n v="20083"/>
    <s v="Fygi AS"/>
    <m/>
    <m/>
    <x v="5"/>
    <x v="5"/>
    <m/>
    <m/>
    <m/>
    <m/>
    <n v="0"/>
    <s v="Ingen avgiftsbehandling"/>
    <s v="Faktura nummer 10470 fra Fygi AS"/>
    <n v="-248.75"/>
    <s v="NOK"/>
    <n v="-248.75"/>
    <n v="10470"/>
    <s v="-521127.33"/>
  </r>
  <r>
    <n v="2361"/>
    <n v="2025"/>
    <s v="Faktura nummer 2818234 fra Tripletex AS"/>
    <d v="2025-12-12T00:00:00"/>
    <d v="2025-12-27T00:00:00"/>
    <x v="78"/>
    <x v="78"/>
    <m/>
    <m/>
    <n v="20097"/>
    <s v="Tripletex AS"/>
    <m/>
    <m/>
    <x v="4"/>
    <x v="4"/>
    <m/>
    <m/>
    <m/>
    <m/>
    <n v="0"/>
    <s v="Ingen avgiftsbehandling"/>
    <s v="Faktura nummer 2818234 fra Tripletex AS"/>
    <n v="-8654.2000000000007"/>
    <s v="NOK"/>
    <n v="-8654.2000000000007"/>
    <n v="2818234"/>
    <s v="-529781.53"/>
  </r>
  <r>
    <n v="2491"/>
    <n v="2025"/>
    <s v="Hockey 2015: Utlegg Jutul"/>
    <d v="2025-12-12T00:00:00"/>
    <d v="2025-12-29T00:00:00"/>
    <x v="78"/>
    <x v="78"/>
    <m/>
    <m/>
    <n v="20260"/>
    <s v="Gunvor Folland"/>
    <m/>
    <m/>
    <x v="5"/>
    <x v="5"/>
    <m/>
    <m/>
    <m/>
    <m/>
    <n v="0"/>
    <s v="Ingen avgiftsbehandling"/>
    <s v="Hockey 2015: Utlegg Jutul"/>
    <n v="-3728"/>
    <s v="NOK"/>
    <n v="-3728"/>
    <s v="35-1001"/>
    <s v="-533509.53"/>
  </r>
  <r>
    <n v="2504"/>
    <n v="2025"/>
    <s v="HS"/>
    <d v="2025-12-12T00:00:00"/>
    <d v="2026-01-11T00:00:00"/>
    <x v="78"/>
    <x v="78"/>
    <m/>
    <m/>
    <n v="20185"/>
    <s v="Bryn Trykkservice AS"/>
    <m/>
    <m/>
    <x v="1"/>
    <x v="1"/>
    <m/>
    <m/>
    <m/>
    <m/>
    <n v="0"/>
    <s v="Ingen avgiftsbehandling"/>
    <s v="HS"/>
    <n v="-1500"/>
    <s v="NOK"/>
    <n v="-1500"/>
    <n v="31311"/>
    <s v="-535009.53"/>
  </r>
  <r>
    <n v="2562"/>
    <n v="2025"/>
    <s v="1927416_OB_2025-12-12_12.48.54.pdf"/>
    <d v="2025-12-12T00:00:00"/>
    <d v="2026-01-20T00:00:00"/>
    <x v="78"/>
    <x v="78"/>
    <m/>
    <m/>
    <n v="20246"/>
    <s v="Klubben AS"/>
    <m/>
    <m/>
    <x v="2"/>
    <x v="2"/>
    <m/>
    <m/>
    <m/>
    <m/>
    <n v="0"/>
    <s v="Ingen avgiftsbehandling"/>
    <s v="1927416_OB_2025-12-12_12.48.54.pdf"/>
    <n v="-2046.35"/>
    <s v="NOK"/>
    <n v="-2046.35"/>
    <m/>
    <s v="-537055.88"/>
  </r>
  <r>
    <n v="2380"/>
    <n v="2025"/>
    <s v="HOCKEY: Klubbdommerregning fra Sebastian Bjune"/>
    <d v="2025-12-13T00:00:00"/>
    <d v="2025-12-15T00:00:00"/>
    <x v="78"/>
    <x v="78"/>
    <m/>
    <m/>
    <n v="20192"/>
    <s v="Sebastian Bjune"/>
    <m/>
    <m/>
    <x v="5"/>
    <x v="5"/>
    <m/>
    <m/>
    <m/>
    <m/>
    <n v="0"/>
    <s v="Ingen avgiftsbehandling"/>
    <s v="HOCKEY: Klubbdommerregning fra Sebastian Bjune"/>
    <n v="-356"/>
    <s v="NOK"/>
    <n v="-356"/>
    <s v="E63L5KGOYKJGHZ"/>
    <s v="-537411.88"/>
  </r>
  <r>
    <n v="2379"/>
    <n v="2025"/>
    <s v="HOCKEY: Klubbdommerregning fra Daniel Åsheim Alnes"/>
    <d v="2025-12-13T00:00:00"/>
    <d v="2025-12-15T00:00:00"/>
    <x v="78"/>
    <x v="78"/>
    <m/>
    <m/>
    <n v="20301"/>
    <s v="Daniel Åsheim Alnes"/>
    <m/>
    <m/>
    <x v="5"/>
    <x v="5"/>
    <m/>
    <m/>
    <m/>
    <m/>
    <n v="0"/>
    <s v="Ingen avgiftsbehandling"/>
    <s v="HOCKEY: Klubbdommerregning fra Daniel Åsheim Alnes"/>
    <n v="-356"/>
    <s v="NOK"/>
    <n v="-356"/>
    <m/>
    <s v="-537767.88"/>
  </r>
  <r>
    <n v="2378"/>
    <n v="2025"/>
    <s v="Fwd: Klubbdommerregning fra Sindre Kapskarmo"/>
    <d v="2025-12-13T00:00:00"/>
    <d v="2025-12-15T00:00:00"/>
    <x v="78"/>
    <x v="78"/>
    <m/>
    <m/>
    <n v="20379"/>
    <s v="Sindre Kapskarmo"/>
    <m/>
    <m/>
    <x v="5"/>
    <x v="5"/>
    <m/>
    <m/>
    <m/>
    <m/>
    <n v="0"/>
    <s v="Ingen avgiftsbehandling"/>
    <s v="Fwd: Klubbdommerregning fra Sindre Kapskarmo"/>
    <n v="-356"/>
    <s v="NOK"/>
    <n v="-356"/>
    <s v="CU7LF72F7U001K"/>
    <s v="-538123.88"/>
  </r>
  <r>
    <n v="2377"/>
    <n v="2025"/>
    <s v="Fwd: Klubbdommerregning fra Olander Andreas Fossen"/>
    <d v="2025-12-13T00:00:00"/>
    <d v="2025-12-15T00:00:00"/>
    <x v="78"/>
    <x v="78"/>
    <m/>
    <m/>
    <n v="20270"/>
    <s v="Olander Andreas Fossen"/>
    <m/>
    <m/>
    <x v="5"/>
    <x v="5"/>
    <m/>
    <m/>
    <m/>
    <m/>
    <n v="0"/>
    <s v="Ingen avgiftsbehandling"/>
    <s v="Fwd: Klubbdommerregning fra Olander Andreas Fossen"/>
    <n v="-400"/>
    <s v="NOK"/>
    <n v="-400"/>
    <m/>
    <s v="-538523.88"/>
  </r>
  <r>
    <n v="2376"/>
    <n v="2025"/>
    <s v="Fwd: Klubbdommerregning fra Eric Royo Grimstad"/>
    <d v="2025-12-13T00:00:00"/>
    <d v="2025-12-15T00:00:00"/>
    <x v="78"/>
    <x v="78"/>
    <m/>
    <m/>
    <n v="20281"/>
    <s v="Eric Royo Grimstad"/>
    <m/>
    <m/>
    <x v="5"/>
    <x v="5"/>
    <m/>
    <m/>
    <m/>
    <m/>
    <n v="0"/>
    <s v="Ingen avgiftsbehandling"/>
    <s v="Fwd: Klubbdommerregning fra Eric Royo Grimstad"/>
    <n v="-400"/>
    <s v="NOK"/>
    <n v="-400"/>
    <m/>
    <s v="-538923.88"/>
  </r>
  <r>
    <n v="2375"/>
    <n v="2025"/>
    <s v="Fwd: Klubbdommerregning fra Matias Brannsten"/>
    <d v="2025-12-13T00:00:00"/>
    <d v="2025-12-15T00:00:00"/>
    <x v="78"/>
    <x v="78"/>
    <m/>
    <m/>
    <n v="20290"/>
    <s v="Matias Brannsten"/>
    <m/>
    <m/>
    <x v="5"/>
    <x v="5"/>
    <m/>
    <m/>
    <m/>
    <m/>
    <n v="0"/>
    <s v="Ingen avgiftsbehandling"/>
    <s v="Fwd: Klubbdommerregning fra Matias Brannsten"/>
    <n v="-267"/>
    <s v="NOK"/>
    <n v="-267"/>
    <s v="T6Q6G9GMYYJ901"/>
    <s v="-539190.88"/>
  </r>
  <r>
    <n v="2374"/>
    <n v="2025"/>
    <s v="Fwd: Klubbdommerregning fra Joachim.p.lund"/>
    <d v="2025-12-13T00:00:00"/>
    <d v="2025-12-15T00:00:00"/>
    <x v="78"/>
    <x v="78"/>
    <m/>
    <m/>
    <n v="20288"/>
    <s v="Joachim P Lund"/>
    <m/>
    <m/>
    <x v="5"/>
    <x v="5"/>
    <m/>
    <m/>
    <m/>
    <m/>
    <n v="0"/>
    <s v="Ingen avgiftsbehandling"/>
    <s v="Fwd: Klubbdommerregning fra Joachim.p.lund"/>
    <n v="-267"/>
    <s v="NOK"/>
    <n v="-267"/>
    <s v="4LLJV6UL84GAAZ"/>
    <s v="-539457.88"/>
  </r>
  <r>
    <n v="2373"/>
    <n v="2025"/>
    <s v="Fwd: Klubbdommerregning fra Dea Emina Olin"/>
    <d v="2025-12-13T00:00:00"/>
    <d v="2025-12-15T00:00:00"/>
    <x v="78"/>
    <x v="78"/>
    <m/>
    <m/>
    <n v="20286"/>
    <s v="Dea Emina Olin"/>
    <m/>
    <m/>
    <x v="5"/>
    <x v="5"/>
    <m/>
    <m/>
    <m/>
    <m/>
    <n v="0"/>
    <s v="Ingen avgiftsbehandling"/>
    <s v="Fwd: Klubbdommerregning fra Dea Emina Olin"/>
    <n v="-297"/>
    <s v="NOK"/>
    <n v="-297"/>
    <s v="7QGJFCPDV1BQ1J"/>
    <s v="-539754.88"/>
  </r>
  <r>
    <n v="2372"/>
    <n v="2025"/>
    <s v="Fwd: Klubbdommerregning fra Mathios  Teklezghi"/>
    <d v="2025-12-13T00:00:00"/>
    <d v="2025-12-15T00:00:00"/>
    <x v="78"/>
    <x v="78"/>
    <m/>
    <m/>
    <n v="20271"/>
    <s v="Mathios Teklezghi"/>
    <m/>
    <m/>
    <x v="5"/>
    <x v="5"/>
    <m/>
    <m/>
    <m/>
    <m/>
    <n v="0"/>
    <s v="Ingen avgiftsbehandling"/>
    <s v="Fwd: Klubbdommerregning fra Mathios  Teklezghi"/>
    <n v="-400"/>
    <s v="NOK"/>
    <n v="-400"/>
    <s v="6HWK7JE54EHH12"/>
    <s v="-540154.88"/>
  </r>
  <r>
    <n v="2396"/>
    <n v="2025"/>
    <s v="Fwd: Dommerregninger"/>
    <d v="2025-12-13T00:00:00"/>
    <d v="2025-12-15T00:00:00"/>
    <x v="78"/>
    <x v="78"/>
    <m/>
    <m/>
    <n v="20174"/>
    <s v="Lars Haakon Eriksson"/>
    <m/>
    <m/>
    <x v="5"/>
    <x v="5"/>
    <m/>
    <m/>
    <m/>
    <m/>
    <n v="0"/>
    <s v="Ingen avgiftsbehandling"/>
    <s v="Fwd: Dommerregninger"/>
    <n v="-590"/>
    <s v="NOK"/>
    <n v="-590"/>
    <s v="693dc5e76f285dacbf8e9d2e"/>
    <s v="-540744.88"/>
  </r>
  <r>
    <n v="2393"/>
    <n v="2025"/>
    <s v="Fwd: Dommerregninger"/>
    <d v="2025-12-13T00:00:00"/>
    <d v="2025-12-15T00:00:00"/>
    <x v="78"/>
    <x v="78"/>
    <m/>
    <m/>
    <n v="20582"/>
    <s v="thomas bakke narmo"/>
    <m/>
    <m/>
    <x v="5"/>
    <x v="5"/>
    <m/>
    <m/>
    <m/>
    <m/>
    <n v="0"/>
    <s v="Ingen avgiftsbehandling"/>
    <s v="Fwd: Dommerregninger"/>
    <n v="-889.4"/>
    <s v="NOK"/>
    <n v="-889.4"/>
    <s v="693d73136f285dacbf8e9c0c"/>
    <s v="-541634.28"/>
  </r>
  <r>
    <n v="2419"/>
    <n v="2025"/>
    <s v="Fotball"/>
    <d v="2025-12-13T00:00:00"/>
    <d v="2025-12-13T00:00:00"/>
    <x v="78"/>
    <x v="78"/>
    <m/>
    <m/>
    <n v="20075"/>
    <s v="Elin Kristiansen"/>
    <m/>
    <m/>
    <x v="1"/>
    <x v="1"/>
    <m/>
    <m/>
    <m/>
    <m/>
    <n v="0"/>
    <s v="Ingen avgiftsbehandling"/>
    <s v="Fotball"/>
    <n v="-355.8"/>
    <s v="NOK"/>
    <n v="-355.8"/>
    <m/>
    <s v="-541990.08"/>
  </r>
  <r>
    <n v="2421"/>
    <n v="2025"/>
    <s v="Kara B"/>
    <d v="2025-12-13T00:00:00"/>
    <d v="2025-12-13T00:00:00"/>
    <x v="78"/>
    <x v="78"/>
    <m/>
    <m/>
    <n v="20471"/>
    <s v="Baard Henrik Karlstad"/>
    <m/>
    <m/>
    <x v="7"/>
    <x v="7"/>
    <m/>
    <m/>
    <m/>
    <m/>
    <n v="0"/>
    <s v="Ingen avgiftsbehandling"/>
    <s v="Kara B"/>
    <n v="-5585"/>
    <s v="NOK"/>
    <n v="-5585"/>
    <s v="Kvitt:382065"/>
    <s v="-547575.08"/>
  </r>
  <r>
    <n v="2371"/>
    <n v="2025"/>
    <s v="Fwd: Klubbdommerregning fra Oscar Willy Danielsen"/>
    <d v="2025-12-14T00:00:00"/>
    <d v="2025-12-15T00:00:00"/>
    <x v="78"/>
    <x v="78"/>
    <m/>
    <m/>
    <n v="20285"/>
    <s v="Oscar Willy Danielsen"/>
    <m/>
    <m/>
    <x v="5"/>
    <x v="5"/>
    <m/>
    <m/>
    <m/>
    <m/>
    <n v="0"/>
    <s v="Ingen avgiftsbehandling"/>
    <s v="Fwd: Klubbdommerregning fra Oscar Willy Danielsen"/>
    <n v="-445"/>
    <s v="NOK"/>
    <n v="-445"/>
    <m/>
    <s v="-548020.08"/>
  </r>
  <r>
    <n v="2370"/>
    <n v="2025"/>
    <s v="Fwd: Klubbdommerregning fra Oscar Willy Danielsen"/>
    <d v="2025-12-14T00:00:00"/>
    <d v="2025-12-15T00:00:00"/>
    <x v="78"/>
    <x v="78"/>
    <m/>
    <m/>
    <n v="20285"/>
    <s v="Oscar Willy Danielsen"/>
    <m/>
    <m/>
    <x v="5"/>
    <x v="5"/>
    <m/>
    <m/>
    <m/>
    <m/>
    <n v="0"/>
    <s v="Ingen avgiftsbehandling"/>
    <s v="Fwd: Klubbdommerregning fra Oscar Willy Danielsen"/>
    <n v="-297"/>
    <s v="NOK"/>
    <n v="-297"/>
    <s v="5SCSNXGLM40SFW"/>
    <s v="-548317.08"/>
  </r>
  <r>
    <n v="2369"/>
    <n v="2025"/>
    <s v="Fwd: Klubbdommerregning fra Liam"/>
    <d v="2025-12-14T00:00:00"/>
    <d v="2025-12-15T00:00:00"/>
    <x v="78"/>
    <x v="78"/>
    <m/>
    <m/>
    <n v="20227"/>
    <s v="Liam Elserud"/>
    <m/>
    <m/>
    <x v="5"/>
    <x v="5"/>
    <m/>
    <m/>
    <m/>
    <m/>
    <n v="0"/>
    <s v="Ingen avgiftsbehandling"/>
    <s v="Fwd: Klubbdommerregning fra Liam"/>
    <n v="-297"/>
    <s v="NOK"/>
    <n v="-297"/>
    <s v="9UOWLGO6DU3EYO"/>
    <s v="-548614.08"/>
  </r>
  <r>
    <n v="2368"/>
    <n v="2025"/>
    <s v="Fwd: Klubbdommerregning fra Eric Royo Grimstad"/>
    <d v="2025-12-14T00:00:00"/>
    <d v="2025-12-15T00:00:00"/>
    <x v="78"/>
    <x v="78"/>
    <m/>
    <m/>
    <n v="20281"/>
    <s v="Eric Royo Grimstad"/>
    <m/>
    <m/>
    <x v="5"/>
    <x v="5"/>
    <m/>
    <m/>
    <m/>
    <m/>
    <n v="0"/>
    <s v="Ingen avgiftsbehandling"/>
    <s v="Fwd: Klubbdommerregning fra Eric Royo Grimstad"/>
    <n v="-297"/>
    <s v="NOK"/>
    <n v="-297"/>
    <s v="B6ZTPXE7SMCUGZ"/>
    <s v="-548911.08"/>
  </r>
  <r>
    <n v="2367"/>
    <n v="2025"/>
    <s v="Fwd: Klubbdommerregning fra Liam"/>
    <d v="2025-12-14T00:00:00"/>
    <d v="2025-12-15T00:00:00"/>
    <x v="78"/>
    <x v="78"/>
    <m/>
    <m/>
    <n v="20227"/>
    <s v="Liam Elserud"/>
    <m/>
    <m/>
    <x v="5"/>
    <x v="5"/>
    <m/>
    <m/>
    <m/>
    <m/>
    <n v="0"/>
    <s v="Ingen avgiftsbehandling"/>
    <s v="Fwd: Klubbdommerregning fra Liam"/>
    <n v="-445"/>
    <s v="NOK"/>
    <n v="-445"/>
    <s v="ZYGJM6LRCDYU4N"/>
    <s v="-549356.08"/>
  </r>
  <r>
    <n v="2366"/>
    <n v="2025"/>
    <s v="Fwd: Klubbdommerregning fra Leon"/>
    <d v="2025-12-14T00:00:00"/>
    <d v="2025-12-15T00:00:00"/>
    <x v="78"/>
    <x v="78"/>
    <m/>
    <m/>
    <n v="20573"/>
    <s v="Leon Linker"/>
    <m/>
    <m/>
    <x v="5"/>
    <x v="5"/>
    <m/>
    <m/>
    <m/>
    <m/>
    <n v="0"/>
    <s v="Ingen avgiftsbehandling"/>
    <s v="Fwd: Klubbdommerregning fra Leon"/>
    <n v="-445"/>
    <s v="NOK"/>
    <n v="-445"/>
    <m/>
    <s v="-549801.08"/>
  </r>
  <r>
    <n v="2418"/>
    <n v="2025"/>
    <s v="J15"/>
    <d v="2025-12-14T00:00:00"/>
    <d v="2026-01-13T00:00:00"/>
    <x v="78"/>
    <x v="78"/>
    <m/>
    <m/>
    <n v="20075"/>
    <s v="Elin Kristiansen"/>
    <m/>
    <m/>
    <x v="1"/>
    <x v="1"/>
    <m/>
    <m/>
    <m/>
    <m/>
    <n v="0"/>
    <s v="Ingen avgiftsbehandling"/>
    <s v="J15"/>
    <n v="-1792.15"/>
    <s v="NOK"/>
    <n v="-1792.15"/>
    <s v="Utlegg avslutning J15"/>
    <s v="-551593.23"/>
  </r>
  <r>
    <n v="2406"/>
    <n v="2025"/>
    <s v="Fwd: Utlegg til kiosk"/>
    <d v="2025-12-15T00:00:00"/>
    <d v="2025-12-15T00:00:00"/>
    <x v="78"/>
    <x v="78"/>
    <m/>
    <m/>
    <n v="20132"/>
    <s v="Tom Ivar Riseth"/>
    <m/>
    <m/>
    <x v="5"/>
    <x v="5"/>
    <m/>
    <m/>
    <m/>
    <m/>
    <n v="0"/>
    <s v="Ingen avgiftsbehandling"/>
    <s v="Fwd: Utlegg til kiosk"/>
    <n v="-3617.4"/>
    <s v="NOK"/>
    <n v="-3617.4"/>
    <m/>
    <s v="-555210.63"/>
  </r>
  <r>
    <n v="2387"/>
    <n v="2025"/>
    <s v="VS: Utlegg til kiosken i ishallen"/>
    <d v="2025-12-15T00:00:00"/>
    <d v="2025-12-15T00:00:00"/>
    <x v="78"/>
    <x v="78"/>
    <m/>
    <m/>
    <n v="20132"/>
    <s v="Tom Ivar Riseth"/>
    <m/>
    <m/>
    <x v="5"/>
    <x v="5"/>
    <m/>
    <m/>
    <m/>
    <m/>
    <n v="0"/>
    <s v="Ingen avgiftsbehandling"/>
    <s v="VS: Utlegg til kiosken i ishallen"/>
    <n v="-1153"/>
    <s v="NOK"/>
    <n v="-1153"/>
    <m/>
    <s v="-556363.63"/>
  </r>
  <r>
    <n v="2383"/>
    <n v="2025"/>
    <s v="Vs: G2015"/>
    <d v="2025-12-15T00:00:00"/>
    <d v="2025-12-17T00:00:00"/>
    <x v="78"/>
    <x v="78"/>
    <m/>
    <m/>
    <n v="20257"/>
    <s v="Nordkak AS"/>
    <m/>
    <m/>
    <x v="5"/>
    <x v="5"/>
    <m/>
    <m/>
    <m/>
    <m/>
    <n v="0"/>
    <s v="Ingen avgiftsbehandling"/>
    <s v="Vs: G2015"/>
    <n v="-18850"/>
    <s v="NOK"/>
    <n v="-18850"/>
    <n v="11157385"/>
    <s v="-575213.63"/>
  </r>
  <r>
    <n v="2362"/>
    <n v="2025"/>
    <s v="Hornigjengen"/>
    <d v="2025-12-15T00:00:00"/>
    <d v="2025-12-15T00:00:00"/>
    <x v="78"/>
    <x v="78"/>
    <m/>
    <m/>
    <n v="20299"/>
    <s v="Nanna Bente Langdal"/>
    <m/>
    <m/>
    <x v="9"/>
    <x v="9"/>
    <m/>
    <m/>
    <m/>
    <m/>
    <n v="0"/>
    <s v="Ingen avgiftsbehandling"/>
    <s v="Hornigjengen"/>
    <n v="-4854.8999999999996"/>
    <s v="NOK"/>
    <n v="-4854.8999999999996"/>
    <s v="Premie Sliter'n"/>
    <s v="-580068.53"/>
  </r>
  <r>
    <n v="501338"/>
    <n v="2025"/>
    <s v="Direkte betaling med ekstern ID TR527024845 er gjennomført og bokført."/>
    <d v="2025-12-15T00:00:00"/>
    <m/>
    <x v="78"/>
    <x v="78"/>
    <m/>
    <m/>
    <n v="20001"/>
    <s v="B&amp;g Regnskap AS"/>
    <m/>
    <m/>
    <x v="4"/>
    <x v="4"/>
    <m/>
    <m/>
    <m/>
    <m/>
    <n v="0"/>
    <s v="Ingen avgiftsbehandling"/>
    <s v="Betaling: Faktura nummer 103858 fra B&amp;g Regnskap AS. Fakturanr. 103858."/>
    <n v="13546.88"/>
    <s v="NOK"/>
    <n v="13546.88"/>
    <n v="103858"/>
    <s v="-566521.65"/>
  </r>
  <r>
    <n v="501339"/>
    <n v="2025"/>
    <s v="Direkte betaling med ekstern ID TR528637119 er gjennomført og bokført."/>
    <d v="2025-12-15T00:00:00"/>
    <m/>
    <x v="78"/>
    <x v="78"/>
    <m/>
    <m/>
    <n v="20004"/>
    <s v="Talkmore AS"/>
    <m/>
    <m/>
    <x v="4"/>
    <x v="4"/>
    <m/>
    <m/>
    <m/>
    <m/>
    <n v="0"/>
    <s v="Ingen avgiftsbehandling"/>
    <s v="Betaling: VS: Faktura fra Talkmore. Fakturanr. 58227831."/>
    <n v="573.75"/>
    <s v="NOK"/>
    <n v="573.75"/>
    <n v="58227831"/>
    <s v="-565947.90"/>
  </r>
  <r>
    <n v="2360"/>
    <n v="2025"/>
    <s v="Faktura nummer 330435544 fra ASKO Øst AS"/>
    <d v="2025-12-15T00:00:00"/>
    <d v="2025-12-25T00:00:00"/>
    <x v="78"/>
    <x v="78"/>
    <m/>
    <m/>
    <n v="20577"/>
    <s v="ASKO Øst AS"/>
    <m/>
    <m/>
    <x v="5"/>
    <x v="5"/>
    <m/>
    <m/>
    <m/>
    <m/>
    <n v="0"/>
    <s v="Ingen avgiftsbehandling"/>
    <s v="Faktura nummer 330435544 fra ASKO Øst AS"/>
    <n v="-9495.0300000000007"/>
    <s v="NOK"/>
    <n v="-9495.0300000000007"/>
    <n v="330435544"/>
    <s v="-575442.93"/>
  </r>
  <r>
    <n v="2521"/>
    <n v="2025"/>
    <s v="Kreditnota nummer 021039 fra NFF Oslo"/>
    <d v="2025-12-15T00:00:00"/>
    <m/>
    <x v="78"/>
    <x v="78"/>
    <m/>
    <m/>
    <n v="20060"/>
    <s v="NFF Oslo"/>
    <m/>
    <m/>
    <x v="1"/>
    <x v="1"/>
    <m/>
    <m/>
    <m/>
    <m/>
    <n v="0"/>
    <s v="Ingen avgiftsbehandling"/>
    <s v="Kreditnota nummer 021039 fra NFF Oslo"/>
    <n v="1500"/>
    <s v="NOK"/>
    <n v="1500"/>
    <n v="21039"/>
    <s v="-573942.93"/>
  </r>
  <r>
    <n v="2359"/>
    <n v="2025"/>
    <s v="Fwd: Faktura nummer 807 fra NIHF Region Viken Vest"/>
    <d v="2025-12-15T00:00:00"/>
    <d v="2025-12-25T00:00:00"/>
    <x v="78"/>
    <x v="78"/>
    <m/>
    <m/>
    <n v="20238"/>
    <s v="Nihf Region Viken Vest"/>
    <m/>
    <m/>
    <x v="5"/>
    <x v="5"/>
    <m/>
    <m/>
    <m/>
    <m/>
    <n v="0"/>
    <s v="Ingen avgiftsbehandling"/>
    <s v="Fwd: Faktura nummer 807 fra NIHF Region Viken Vest"/>
    <n v="-12000"/>
    <s v="NOK"/>
    <n v="-12000"/>
    <n v="807"/>
    <s v="-585942.93"/>
  </r>
  <r>
    <n v="2358"/>
    <n v="2025"/>
    <s v="Vs: Faktura nummer 823 fra NIHF Region Viken Vest"/>
    <d v="2025-12-15T00:00:00"/>
    <d v="2025-12-25T00:00:00"/>
    <x v="78"/>
    <x v="78"/>
    <m/>
    <m/>
    <n v="20238"/>
    <s v="Nihf Region Viken Vest"/>
    <m/>
    <m/>
    <x v="5"/>
    <x v="5"/>
    <m/>
    <m/>
    <m/>
    <m/>
    <n v="0"/>
    <s v="Ingen avgiftsbehandling"/>
    <s v="Vs: Faktura nummer 823 fra NIHF Region Viken Vest"/>
    <n v="-9000"/>
    <s v="NOK"/>
    <n v="-9000"/>
    <n v="823"/>
    <s v="-594942.93"/>
  </r>
  <r>
    <n v="501340"/>
    <n v="2025"/>
    <s v="Direkte betaling med ekstern ID TR528639623 er gjennomført og bokført."/>
    <d v="2025-12-15T00:00:00"/>
    <m/>
    <x v="78"/>
    <x v="78"/>
    <m/>
    <m/>
    <n v="20524"/>
    <s v="BIRKELANDS"/>
    <m/>
    <m/>
    <x v="8"/>
    <x v="8"/>
    <m/>
    <m/>
    <m/>
    <m/>
    <n v="0"/>
    <s v="Ingen avgiftsbehandling"/>
    <s v="Betaling: Faktura nummer 10351 fra BIRKELANDS. Fakturanr. 10351."/>
    <n v="30600"/>
    <s v="NOK"/>
    <n v="30600"/>
    <n v="10351"/>
    <s v="-564342.93"/>
  </r>
  <r>
    <n v="501341"/>
    <n v="2025"/>
    <s v="Direkte betaling med ekstern ID TR532191183 er gjennomført og bokført."/>
    <d v="2025-12-15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563 fra AS Bærum Ishall. Fakturanr. 6563."/>
    <n v="3000"/>
    <s v="NOK"/>
    <n v="3000"/>
    <n v="6563"/>
    <s v="-561342.93"/>
  </r>
  <r>
    <n v="501342"/>
    <n v="2025"/>
    <s v="Direkte betaling med ekstern ID TR532191186 er gjennomført og bokført."/>
    <d v="2025-12-15T00:00:00"/>
    <m/>
    <x v="78"/>
    <x v="78"/>
    <m/>
    <m/>
    <n v="20005"/>
    <s v="Norges Ishockeyforbund"/>
    <m/>
    <m/>
    <x v="5"/>
    <x v="5"/>
    <m/>
    <m/>
    <m/>
    <m/>
    <n v="0"/>
    <s v="Ingen avgiftsbehandling"/>
    <s v="Betaling: Faktura nummer 008646 fra Norges Ishockeyforbund. Fakturanr. 008646."/>
    <n v="5564.13"/>
    <s v="NOK"/>
    <n v="5564.13"/>
    <n v="8646"/>
    <s v="-555778.80"/>
  </r>
  <r>
    <n v="501343"/>
    <n v="2025"/>
    <s v="Direkte betaling med ekstern ID TR532191185 er gjennomført og bokført."/>
    <d v="2025-12-15T00:00:00"/>
    <m/>
    <x v="78"/>
    <x v="78"/>
    <m/>
    <m/>
    <n v="20007"/>
    <s v="Uno-X Mobility Norge AS (Comme"/>
    <m/>
    <m/>
    <x v="5"/>
    <x v="5"/>
    <m/>
    <m/>
    <m/>
    <m/>
    <n v="0"/>
    <s v="Ingen avgiftsbehandling"/>
    <s v="Betaling: Faktura nummer 8159573 fra Uno-X Mobility Norge AS (Comme. Fakturanr. 8159573."/>
    <n v="2696.9"/>
    <s v="NOK"/>
    <n v="2696.9"/>
    <n v="8159573"/>
    <s v="-553081.90"/>
  </r>
  <r>
    <n v="501344"/>
    <n v="2025"/>
    <s v="Direkte betaling med ekstern ID TR532191184 er gjennomført og bokført."/>
    <d v="2025-12-15T00:00:00"/>
    <m/>
    <x v="78"/>
    <x v="78"/>
    <m/>
    <m/>
    <n v="20235"/>
    <s v="Trym Skaar"/>
    <m/>
    <m/>
    <x v="5"/>
    <x v="5"/>
    <m/>
    <m/>
    <m/>
    <m/>
    <n v="0"/>
    <s v="Ingen avgiftsbehandling"/>
    <s v="Betaling: Fwd: Dommerregning. Fakturanr. 692c4739e271942811421903."/>
    <n v="495.5"/>
    <s v="NOK"/>
    <n v="495.5"/>
    <s v="692c4739e271942811421903"/>
    <s v="-552586.40"/>
  </r>
  <r>
    <n v="501345"/>
    <n v="2025"/>
    <s v="Direkte betaling med ekstern ID TR532191177 er gjennomført og bokført."/>
    <d v="2025-12-15T00:00:00"/>
    <m/>
    <x v="78"/>
    <x v="78"/>
    <m/>
    <m/>
    <n v="20577"/>
    <s v="ASKO Øst AS"/>
    <m/>
    <m/>
    <x v="5"/>
    <x v="5"/>
    <m/>
    <m/>
    <m/>
    <m/>
    <n v="0"/>
    <s v="Ingen avgiftsbehandling"/>
    <s v="Betaling: Faktura nummer 330421859 fra ASKO Øst AS. Fakturanr. 330421859."/>
    <n v="7562.5"/>
    <s v="NOK"/>
    <n v="7562.5"/>
    <n v="330421859"/>
    <s v="-545023.90"/>
  </r>
  <r>
    <n v="501346"/>
    <n v="2025"/>
    <s v="Direkte betaling med ekstern ID TR532191182 er gjennomført og bokført."/>
    <d v="2025-12-15T00:00:00"/>
    <m/>
    <x v="78"/>
    <x v="78"/>
    <m/>
    <m/>
    <n v="20290"/>
    <s v="Matias Brannsten"/>
    <m/>
    <m/>
    <x v="5"/>
    <x v="5"/>
    <m/>
    <m/>
    <m/>
    <m/>
    <n v="0"/>
    <s v="Ingen avgiftsbehandling"/>
    <s v="Betaling: HOCKEY: Klubbdommerregning fra Matias Brannsten"/>
    <n v="400"/>
    <s v="NOK"/>
    <n v="400"/>
    <m/>
    <s v="-544623.90"/>
  </r>
  <r>
    <n v="501347"/>
    <n v="2025"/>
    <s v="Direkte betaling med ekstern ID TR532191181 er gjennomført og bokført."/>
    <d v="2025-12-15T00:00:00"/>
    <m/>
    <x v="78"/>
    <x v="78"/>
    <m/>
    <m/>
    <n v="20288"/>
    <s v="Joachim P Lund"/>
    <m/>
    <m/>
    <x v="5"/>
    <x v="5"/>
    <m/>
    <m/>
    <m/>
    <m/>
    <n v="0"/>
    <s v="Ingen avgiftsbehandling"/>
    <s v="Betaling: HOCKEY: Klubbdommerregning fra Joachim.p.lund. Fakturanr. V2DBMIFPK6U0GJ."/>
    <n v="400"/>
    <s v="NOK"/>
    <n v="400"/>
    <s v="V2DBMIFPK6U0GJ"/>
    <s v="-544223.90"/>
  </r>
  <r>
    <n v="501348"/>
    <n v="2025"/>
    <s v="Direkte betaling med ekstern ID TR532191180 er gjennomført og bokført."/>
    <d v="2025-12-15T00:00:00"/>
    <m/>
    <x v="78"/>
    <x v="78"/>
    <m/>
    <m/>
    <n v="20364"/>
    <s v="Oscar Lynaas Meek"/>
    <m/>
    <m/>
    <x v="5"/>
    <x v="5"/>
    <m/>
    <m/>
    <m/>
    <m/>
    <n v="0"/>
    <s v="Ingen avgiftsbehandling"/>
    <s v="Betaling: HOCKEY: Klubbdommerregning fra Oscar Lynaas Meek. Fakturanr. NCHOMO8RFXMIG3."/>
    <n v="400"/>
    <s v="NOK"/>
    <n v="400"/>
    <s v="NCHOMO8RFXMIG3"/>
    <s v="-543823.90"/>
  </r>
  <r>
    <n v="501349"/>
    <n v="2025"/>
    <s v="Direkte betaling med ekstern ID TR532191179 er gjennomført og bokført."/>
    <d v="2025-12-15T00:00:00"/>
    <m/>
    <x v="78"/>
    <x v="78"/>
    <m/>
    <m/>
    <n v="20281"/>
    <s v="Eric Royo Grimstad"/>
    <m/>
    <m/>
    <x v="5"/>
    <x v="5"/>
    <m/>
    <m/>
    <m/>
    <m/>
    <n v="0"/>
    <s v="Ingen avgiftsbehandling"/>
    <s v="Betaling: HOCKEY: Klubbdommerregning fra Eric Royo Grimstad. Fakturanr. HO7TCHI5KMXRMG."/>
    <n v="400"/>
    <s v="NOK"/>
    <n v="400"/>
    <s v="HO7TCHI5KMXRMG"/>
    <s v="-543423.90"/>
  </r>
  <r>
    <n v="501350"/>
    <n v="2025"/>
    <s v="Direkte betaling med ekstern ID TR532191178 er gjennomført og bokført."/>
    <d v="2025-12-15T00:00:00"/>
    <m/>
    <x v="78"/>
    <x v="78"/>
    <m/>
    <m/>
    <n v="20580"/>
    <s v="Kumsal Aslan"/>
    <m/>
    <m/>
    <x v="5"/>
    <x v="5"/>
    <m/>
    <m/>
    <m/>
    <m/>
    <n v="0"/>
    <s v="Ingen avgiftsbehandling"/>
    <s v="Betaling: HOCKEY"/>
    <n v="1750"/>
    <s v="NOK"/>
    <n v="1750"/>
    <m/>
    <s v="-541673.90"/>
  </r>
  <r>
    <n v="501351"/>
    <n v="2025"/>
    <s v="Direkte betaling med ekstern ID TR532191194 er gjennomført og bokført."/>
    <d v="2025-12-15T00:00:00"/>
    <m/>
    <x v="78"/>
    <x v="78"/>
    <m/>
    <m/>
    <n v="20004"/>
    <s v="Talkmore AS"/>
    <m/>
    <m/>
    <x v="3"/>
    <x v="3"/>
    <m/>
    <m/>
    <m/>
    <m/>
    <n v="0"/>
    <s v="Ingen avgiftsbehandling"/>
    <s v="Betaling: Faktura nummer 58208734 fra Talkmore AS. Fakturanr. 58208734."/>
    <n v="314.62"/>
    <s v="NOK"/>
    <n v="314.62"/>
    <n v="58208734"/>
    <s v="-541359.28"/>
  </r>
  <r>
    <n v="501352"/>
    <n v="2025"/>
    <s v="Direkte betaling med ekstern ID TR532190754 er gjennomført og bokført."/>
    <d v="2025-12-15T00:00:00"/>
    <m/>
    <x v="78"/>
    <x v="78"/>
    <m/>
    <m/>
    <n v="20311"/>
    <s v="Gomobu Fjellstue AS"/>
    <m/>
    <m/>
    <x v="6"/>
    <x v="6"/>
    <m/>
    <m/>
    <m/>
    <m/>
    <n v="0"/>
    <s v="Ingen avgiftsbehandling"/>
    <s v="Betaling: SKI: Faktura Gomobu Fjellstue. Fakturanr. 14014."/>
    <n v="34550"/>
    <s v="NOK"/>
    <n v="34550"/>
    <n v="14014"/>
    <s v="-506809.28"/>
  </r>
  <r>
    <n v="501353"/>
    <n v="2025"/>
    <s v="Direkte betaling med ekstern ID TR532191193 er gjennomført og bokført."/>
    <d v="2025-12-15T00:00:00"/>
    <m/>
    <x v="78"/>
    <x v="78"/>
    <m/>
    <m/>
    <n v="20414"/>
    <s v="Eivind Paaske"/>
    <m/>
    <m/>
    <x v="1"/>
    <x v="1"/>
    <m/>
    <m/>
    <m/>
    <m/>
    <n v="0"/>
    <s v="Ingen avgiftsbehandling"/>
    <s v="Betaling: Fotball. Fakturanr. 03119201088."/>
    <n v="837.8"/>
    <s v="NOK"/>
    <n v="837.8"/>
    <n v="3119201088"/>
    <s v="-505971.48"/>
  </r>
  <r>
    <n v="501354"/>
    <n v="2025"/>
    <s v="Direkte betaling med ekstern ID TR532191192 er gjennomført og bokført."/>
    <d v="2025-12-15T00:00:00"/>
    <m/>
    <x v="78"/>
    <x v="78"/>
    <m/>
    <m/>
    <n v="20414"/>
    <s v="Eivind Paaske"/>
    <m/>
    <m/>
    <x v="1"/>
    <x v="1"/>
    <m/>
    <m/>
    <m/>
    <m/>
    <n v="0"/>
    <s v="Ingen avgiftsbehandling"/>
    <s v="Betaling: FOTBALL. Fakturanr. 03119201111."/>
    <n v="837.8"/>
    <s v="NOK"/>
    <n v="837.8"/>
    <n v="3119201111"/>
    <s v="-505133.68"/>
  </r>
  <r>
    <n v="501355"/>
    <n v="2025"/>
    <s v="Direkte betaling med ekstern ID TR532191191 er gjennomført og bokført."/>
    <d v="2025-12-15T00:00:00"/>
    <m/>
    <x v="78"/>
    <x v="78"/>
    <m/>
    <m/>
    <n v="20414"/>
    <s v="Eivind Paaske"/>
    <m/>
    <m/>
    <x v="1"/>
    <x v="1"/>
    <m/>
    <m/>
    <m/>
    <m/>
    <n v="0"/>
    <s v="Ingen avgiftsbehandling"/>
    <s v="Betaling: FOTBALL. Fakturanr. 03119201091."/>
    <n v="837.8"/>
    <s v="NOK"/>
    <n v="837.8"/>
    <n v="3119201091"/>
    <s v="-504295.88"/>
  </r>
  <r>
    <n v="2422"/>
    <n v="2025"/>
    <s v="Knut W"/>
    <d v="2025-12-15T00:00:00"/>
    <d v="2025-12-15T00:00:00"/>
    <x v="78"/>
    <x v="78"/>
    <m/>
    <m/>
    <n v="20585"/>
    <s v="Knut Woxman"/>
    <m/>
    <m/>
    <x v="7"/>
    <x v="7"/>
    <m/>
    <m/>
    <m/>
    <m/>
    <n v="0"/>
    <s v="Ingen avgiftsbehandling"/>
    <s v="Knut W"/>
    <n v="-4400"/>
    <s v="NOK"/>
    <n v="-4400"/>
    <m/>
    <s v="-508695.88"/>
  </r>
  <r>
    <n v="2436"/>
    <n v="2025"/>
    <n v="4999"/>
    <d v="2025-12-15T00:00:00"/>
    <d v="2025-12-15T00:00:00"/>
    <x v="78"/>
    <x v="78"/>
    <m/>
    <m/>
    <n v="20189"/>
    <s v="Lisbeth Kalsnes"/>
    <m/>
    <m/>
    <x v="1"/>
    <x v="1"/>
    <m/>
    <m/>
    <m/>
    <m/>
    <n v="0"/>
    <s v="Ingen avgiftsbehandling"/>
    <n v="4999"/>
    <n v="-694.2"/>
    <s v="NOK"/>
    <n v="-694.2"/>
    <s v="J2016 og J2019"/>
    <s v="-509390.08"/>
  </r>
  <r>
    <n v="2457"/>
    <n v="2025"/>
    <m/>
    <d v="2025-12-15T00:00:00"/>
    <m/>
    <x v="78"/>
    <x v="78"/>
    <m/>
    <m/>
    <n v="20299"/>
    <s v="Nanna Bente Langdal"/>
    <m/>
    <m/>
    <x v="0"/>
    <x v="0"/>
    <m/>
    <m/>
    <m/>
    <m/>
    <n v="0"/>
    <s v="Ingen avgiftsbehandling"/>
    <m/>
    <n v="4854.8999999999996"/>
    <s v="NOK"/>
    <n v="4854.8999999999996"/>
    <m/>
    <s v="-504535.18"/>
  </r>
  <r>
    <n v="2457"/>
    <n v="2025"/>
    <m/>
    <d v="2025-12-15T00:00:00"/>
    <m/>
    <x v="78"/>
    <x v="78"/>
    <m/>
    <m/>
    <n v="20116"/>
    <s v="Bjørg Stokkedal"/>
    <m/>
    <m/>
    <x v="0"/>
    <x v="0"/>
    <m/>
    <m/>
    <m/>
    <m/>
    <n v="0"/>
    <s v="Ingen avgiftsbehandling"/>
    <m/>
    <n v="16700"/>
    <s v="NOK"/>
    <n v="16700"/>
    <m/>
    <s v="-487835.18"/>
  </r>
  <r>
    <n v="2538"/>
    <n v="2025"/>
    <s v="Reversering av bilag 2406-2025. Fwd: Utlegg til kiosk"/>
    <d v="2025-12-15T00:00:00"/>
    <m/>
    <x v="78"/>
    <x v="78"/>
    <m/>
    <m/>
    <n v="20132"/>
    <s v="Tom Ivar Riseth"/>
    <m/>
    <m/>
    <x v="5"/>
    <x v="5"/>
    <m/>
    <m/>
    <m/>
    <m/>
    <n v="0"/>
    <s v="Ingen avgiftsbehandling"/>
    <s v="Reversering av bilag 2406-2025. Fwd: Utlegg til kiosk"/>
    <n v="3617.4"/>
    <s v="NOK"/>
    <n v="3617.4"/>
    <m/>
    <s v="-484217.78"/>
  </r>
  <r>
    <n v="2565"/>
    <n v="2025"/>
    <s v="Faktura nummer 10832110 fra Lucky Bowl Norge AS"/>
    <d v="2025-12-15T00:00:00"/>
    <d v="2025-12-25T00:00:00"/>
    <x v="78"/>
    <x v="78"/>
    <m/>
    <m/>
    <n v="20601"/>
    <s v="Lucky Bowl Norge AS"/>
    <m/>
    <m/>
    <x v="1"/>
    <x v="1"/>
    <m/>
    <m/>
    <m/>
    <m/>
    <n v="0"/>
    <s v="Ingen avgiftsbehandling"/>
    <s v="Faktura nummer 10832110 fra Lucky Bowl Norge AS"/>
    <n v="-4937.5"/>
    <s v="NOK"/>
    <n v="-4937.5"/>
    <n v="10832110"/>
    <s v="-489155.28"/>
  </r>
  <r>
    <n v="2567"/>
    <n v="2025"/>
    <s v="Fwd: Betalingspåminnelse fra NIHF Region Viken Vest. Fakturanummer: 807"/>
    <d v="2025-12-15T00:00:00"/>
    <d v="2025-12-25T00:00:00"/>
    <x v="78"/>
    <x v="78"/>
    <m/>
    <m/>
    <n v="20238"/>
    <s v="Nihf Region Viken Vest"/>
    <m/>
    <m/>
    <x v="5"/>
    <x v="5"/>
    <m/>
    <m/>
    <m/>
    <m/>
    <n v="0"/>
    <s v="Ingen avgiftsbehandling"/>
    <s v="Fwd: Betalingspåminnelse fra NIHF Region Viken Vest. Fakturanummer: 807"/>
    <n v="-12000"/>
    <s v="NOK"/>
    <n v="-12000"/>
    <s v="807-2"/>
    <s v="-501155.28"/>
  </r>
  <r>
    <n v="2566"/>
    <n v="2025"/>
    <s v="Fwd: Betalingspåminnelse fra NIHF Region Viken Vest. Fakturanummer: 807"/>
    <d v="2025-12-15T00:00:00"/>
    <d v="2026-01-29T00:00:00"/>
    <x v="78"/>
    <x v="78"/>
    <m/>
    <m/>
    <n v="20238"/>
    <s v="Nihf Region Viken Vest"/>
    <m/>
    <m/>
    <x v="5"/>
    <x v="5"/>
    <m/>
    <m/>
    <m/>
    <m/>
    <n v="0"/>
    <s v="Ingen avgiftsbehandling"/>
    <s v="Fwd: Betalingspåminnelse fra NIHF Region Viken Vest. Fakturanummer: 807"/>
    <n v="-9000"/>
    <s v="NOK"/>
    <n v="-9000"/>
    <s v="823 -2"/>
    <s v="-510155.28"/>
  </r>
  <r>
    <n v="501356"/>
    <n v="2025"/>
    <s v="Direkte betaling med ekstern ID TR532248216 er gjennomført og bokført."/>
    <d v="2025-12-16T00:00:00"/>
    <m/>
    <x v="78"/>
    <x v="78"/>
    <m/>
    <m/>
    <n v="20147"/>
    <s v="Visma Software AS"/>
    <m/>
    <m/>
    <x v="4"/>
    <x v="4"/>
    <m/>
    <m/>
    <m/>
    <m/>
    <n v="0"/>
    <s v="Ingen avgiftsbehandling"/>
    <s v="Betaling: Faktura nummer INV00727123 fra Visma Software AS. Fakturanr. INV00727123."/>
    <n v="2392.5"/>
    <s v="NOK"/>
    <n v="2392.5"/>
    <s v="INV00727123"/>
    <s v="-507762.78"/>
  </r>
  <r>
    <n v="501357"/>
    <n v="2025"/>
    <s v="Direkte betaling med ekstern ID TR528639624 er gjennomført og bokført."/>
    <d v="2025-12-16T00:00:00"/>
    <m/>
    <x v="78"/>
    <x v="78"/>
    <m/>
    <m/>
    <n v="20033"/>
    <s v="Norgesgruppen ASA"/>
    <m/>
    <m/>
    <x v="8"/>
    <x v="8"/>
    <m/>
    <m/>
    <m/>
    <m/>
    <n v="0"/>
    <s v="Ingen avgiftsbehandling"/>
    <s v="Betaling: akademi VS: Regning 61136014474926. Fakturanr. 61136014474926."/>
    <n v="2818.4"/>
    <s v="NOK"/>
    <n v="2818.4"/>
    <n v="61136014474926"/>
    <s v="-504944.38"/>
  </r>
  <r>
    <n v="501358"/>
    <n v="2025"/>
    <s v="Direkte betaling med ekstern ID TR532191187 er gjennomført og bokført."/>
    <d v="2025-12-16T00:00:00"/>
    <m/>
    <x v="78"/>
    <x v="78"/>
    <m/>
    <m/>
    <n v="20033"/>
    <s v="Norgesgruppen ASA"/>
    <m/>
    <m/>
    <x v="5"/>
    <x v="5"/>
    <m/>
    <m/>
    <m/>
    <m/>
    <n v="0"/>
    <s v="Ingen avgiftsbehandling"/>
    <s v="Betaling: VS: Regning 61136010918926. Fakturanr. 61136010918926."/>
    <n v="4371.13"/>
    <s v="NOK"/>
    <n v="4371.13"/>
    <n v="61136010918926"/>
    <s v="-500573.25"/>
  </r>
  <r>
    <n v="2420"/>
    <n v="2025"/>
    <s v="Fwd: Inkassovarsel"/>
    <d v="2025-12-16T00:00:00"/>
    <d v="2025-12-30T00:00:00"/>
    <x v="78"/>
    <x v="78"/>
    <m/>
    <m/>
    <n v="20125"/>
    <s v="Eureca Engros AS"/>
    <m/>
    <m/>
    <x v="5"/>
    <x v="5"/>
    <m/>
    <m/>
    <m/>
    <m/>
    <n v="0"/>
    <s v="Ingen avgiftsbehandling"/>
    <s v="Fwd: Inkassovarsel"/>
    <n v="-7066.69"/>
    <s v="NOK"/>
    <n v="-7066.69"/>
    <m/>
    <s v="-507639.94"/>
  </r>
  <r>
    <n v="2438"/>
    <n v="2025"/>
    <s v="Faktura nummer 1225 fra Jar Idrettslag"/>
    <d v="2025-12-16T00:00:00"/>
    <d v="2025-12-26T00:00:00"/>
    <x v="78"/>
    <x v="78"/>
    <m/>
    <m/>
    <n v="20169"/>
    <s v="Jar Idrettslag"/>
    <m/>
    <m/>
    <x v="5"/>
    <x v="5"/>
    <m/>
    <m/>
    <m/>
    <m/>
    <n v="0"/>
    <s v="Ingen avgiftsbehandling"/>
    <s v="Faktura nummer 1225 fra Jar Idrettslag"/>
    <n v="-12965"/>
    <s v="NOK"/>
    <n v="-12965"/>
    <n v="1225"/>
    <s v="-520604.94"/>
  </r>
  <r>
    <n v="2437"/>
    <n v="2025"/>
    <s v="J15"/>
    <d v="2025-12-16T00:00:00"/>
    <d v="2025-12-16T00:00:00"/>
    <x v="78"/>
    <x v="78"/>
    <m/>
    <m/>
    <n v="20042"/>
    <s v="Pizzabakeren Holding AS"/>
    <m/>
    <m/>
    <x v="1"/>
    <x v="1"/>
    <m/>
    <m/>
    <m/>
    <m/>
    <n v="0"/>
    <s v="Ingen avgiftsbehandling"/>
    <s v="J15"/>
    <n v="-930"/>
    <s v="NOK"/>
    <n v="-930"/>
    <n v="11101605"/>
    <s v="-521534.94"/>
  </r>
  <r>
    <n v="2451"/>
    <n v="2025"/>
    <m/>
    <d v="2025-12-16T00:00:00"/>
    <m/>
    <x v="78"/>
    <x v="78"/>
    <m/>
    <m/>
    <n v="20075"/>
    <s v="Elin Kristiansen"/>
    <m/>
    <m/>
    <x v="0"/>
    <x v="0"/>
    <m/>
    <m/>
    <m/>
    <m/>
    <n v="0"/>
    <s v="Ingen avgiftsbehandling"/>
    <m/>
    <n v="1792.15"/>
    <s v="NOK"/>
    <n v="1792.15"/>
    <m/>
    <s v="-519742.79"/>
  </r>
  <r>
    <n v="2458"/>
    <n v="2025"/>
    <m/>
    <d v="2025-12-16T00:00:00"/>
    <m/>
    <x v="78"/>
    <x v="78"/>
    <m/>
    <m/>
    <n v="20471"/>
    <s v="Baard Henrik Karlstad"/>
    <m/>
    <m/>
    <x v="0"/>
    <x v="0"/>
    <m/>
    <m/>
    <m/>
    <m/>
    <n v="0"/>
    <s v="Ingen avgiftsbehandling"/>
    <m/>
    <n v="5585"/>
    <s v="NOK"/>
    <n v="5585"/>
    <m/>
    <s v="-514157.79"/>
  </r>
  <r>
    <n v="2458"/>
    <n v="2025"/>
    <m/>
    <d v="2025-12-16T00:00:00"/>
    <m/>
    <x v="78"/>
    <x v="78"/>
    <m/>
    <m/>
    <n v="20585"/>
    <s v="Knut Woxman"/>
    <m/>
    <m/>
    <x v="0"/>
    <x v="0"/>
    <m/>
    <m/>
    <m/>
    <m/>
    <n v="0"/>
    <s v="Ingen avgiftsbehandling"/>
    <m/>
    <n v="4400"/>
    <s v="NOK"/>
    <n v="4400"/>
    <m/>
    <s v="-509757.79"/>
  </r>
  <r>
    <n v="2515"/>
    <n v="2025"/>
    <s v="Faktura 9736146.pdf"/>
    <d v="2025-12-16T00:00:00"/>
    <d v="2025-12-16T00:00:00"/>
    <x v="78"/>
    <x v="78"/>
    <m/>
    <m/>
    <n v="20125"/>
    <s v="Eureca Engros AS"/>
    <m/>
    <m/>
    <x v="2"/>
    <x v="2"/>
    <m/>
    <m/>
    <m/>
    <m/>
    <n v="0"/>
    <s v="Ingen avgiftsbehandling"/>
    <s v="Faktura 9736146.pdf"/>
    <n v="-1152.3499999999999"/>
    <s v="NOK"/>
    <n v="-1152.3499999999999"/>
    <n v="9736146"/>
    <s v="-510910.14"/>
  </r>
  <r>
    <n v="2516"/>
    <n v="2025"/>
    <s v="1.pdf"/>
    <d v="2025-12-16T00:00:00"/>
    <m/>
    <x v="78"/>
    <x v="78"/>
    <m/>
    <m/>
    <n v="20125"/>
    <s v="Eureca Engros AS"/>
    <m/>
    <m/>
    <x v="0"/>
    <x v="0"/>
    <m/>
    <m/>
    <m/>
    <m/>
    <n v="0"/>
    <s v="Ingen avgiftsbehandling"/>
    <s v="1.pdf"/>
    <n v="1152.3499999999999"/>
    <s v="NOK"/>
    <n v="1152.3499999999999"/>
    <m/>
    <s v="-509757.79"/>
  </r>
  <r>
    <n v="501359"/>
    <n v="2025"/>
    <s v="Direkte betaling med ekstern ID TR532191188 er gjennomført og bokført."/>
    <d v="2025-12-17T00:00:00"/>
    <m/>
    <x v="78"/>
    <x v="78"/>
    <m/>
    <m/>
    <n v="20188"/>
    <s v="Coca-cola Europacific Partners Norge AS"/>
    <m/>
    <m/>
    <x v="5"/>
    <x v="5"/>
    <m/>
    <m/>
    <m/>
    <m/>
    <n v="0"/>
    <s v="Ingen avgiftsbehandling"/>
    <s v="Betaling: Faktura nummer 9204937819 fra Coca-cola Europacific Partners Norge AS. Fakturanr. 9204937819."/>
    <n v="1611.35"/>
    <s v="NOK"/>
    <n v="1611.35"/>
    <n v="9204937819"/>
    <s v="-508146.44"/>
  </r>
  <r>
    <n v="501360"/>
    <n v="2025"/>
    <s v="Direkte betaling med ekstern ID TR528639626 er gjennomført og bokført."/>
    <d v="2025-12-17T00:00:00"/>
    <m/>
    <x v="78"/>
    <x v="78"/>
    <m/>
    <m/>
    <n v="20483"/>
    <s v="Nets Branch Norway NUF"/>
    <m/>
    <m/>
    <x v="0"/>
    <x v="0"/>
    <m/>
    <m/>
    <m/>
    <m/>
    <n v="0"/>
    <s v="Ingen avgiftsbehandling"/>
    <s v="Betaling: VS: Nets - FAKTURA 438881198. Fakturanr. 438881198."/>
    <n v="247.5"/>
    <s v="NOK"/>
    <n v="247.5"/>
    <n v="438881198"/>
    <s v="-507898.94"/>
  </r>
  <r>
    <n v="2435"/>
    <n v="2025"/>
    <s v="Faktura nummer 18505 fra Rubic AS"/>
    <d v="2025-12-17T00:00:00"/>
    <d v="2025-12-31T00:00:00"/>
    <x v="78"/>
    <x v="78"/>
    <m/>
    <m/>
    <n v="20208"/>
    <s v="Rubic AS"/>
    <m/>
    <m/>
    <x v="4"/>
    <x v="4"/>
    <m/>
    <m/>
    <m/>
    <m/>
    <n v="0"/>
    <s v="Ingen avgiftsbehandling"/>
    <s v="Faktura nummer 18505 fra Rubic AS"/>
    <n v="-275.63"/>
    <s v="NOK"/>
    <n v="-275.63"/>
    <n v="18505"/>
    <s v="-508174.57"/>
  </r>
  <r>
    <n v="2496"/>
    <n v="2025"/>
    <s v="Faktura nummer 6583 fra AS Bærum Ishall kreditnota trukket, se side 2"/>
    <d v="2025-12-17T00:00:00"/>
    <d v="2025-12-31T00:00:00"/>
    <x v="78"/>
    <x v="78"/>
    <m/>
    <m/>
    <n v="20353"/>
    <s v="AS Bærum Ishall"/>
    <m/>
    <m/>
    <x v="5"/>
    <x v="5"/>
    <m/>
    <m/>
    <m/>
    <m/>
    <n v="0"/>
    <s v="Ingen avgiftsbehandling"/>
    <s v="Faktura nummer 6583 fra AS Bærum Ishall kreditnota trukket, se side 2"/>
    <n v="-57831.25"/>
    <s v="NOK"/>
    <n v="-57831.25"/>
    <n v="6583"/>
    <s v="-566005.82"/>
  </r>
  <r>
    <n v="2433"/>
    <n v="2025"/>
    <s v="Faktura nummer 101899 fra Akershus Skikrets"/>
    <d v="2025-12-17T00:00:00"/>
    <d v="2025-12-31T00:00:00"/>
    <x v="78"/>
    <x v="78"/>
    <m/>
    <m/>
    <n v="20209"/>
    <s v="Akershus Skikrets"/>
    <m/>
    <m/>
    <x v="6"/>
    <x v="6"/>
    <m/>
    <m/>
    <m/>
    <m/>
    <n v="0"/>
    <s v="Ingen avgiftsbehandling"/>
    <s v="Faktura nummer 101899 fra Akershus Skikrets"/>
    <n v="-1071"/>
    <s v="NOK"/>
    <n v="-1071"/>
    <n v="101899"/>
    <s v="-567076.82"/>
  </r>
  <r>
    <n v="2445"/>
    <n v="2025"/>
    <m/>
    <d v="2025-12-17T00:00:00"/>
    <m/>
    <x v="78"/>
    <x v="78"/>
    <m/>
    <m/>
    <n v="20238"/>
    <s v="Nihf Region Viken Vest"/>
    <m/>
    <m/>
    <x v="0"/>
    <x v="0"/>
    <m/>
    <m/>
    <m/>
    <m/>
    <n v="0"/>
    <s v="Ingen avgiftsbehandling"/>
    <s v="Tilbakebetaling"/>
    <n v="-3000"/>
    <s v="NOK"/>
    <n v="-3000"/>
    <m/>
    <s v="-570076.82"/>
  </r>
  <r>
    <n v="2452"/>
    <n v="2025"/>
    <m/>
    <d v="2025-12-17T00:00:00"/>
    <m/>
    <x v="78"/>
    <x v="78"/>
    <m/>
    <m/>
    <n v="20042"/>
    <s v="Pizzabakeren Holding AS"/>
    <m/>
    <m/>
    <x v="0"/>
    <x v="0"/>
    <m/>
    <m/>
    <m/>
    <m/>
    <n v="0"/>
    <s v="Ingen avgiftsbehandling"/>
    <m/>
    <n v="930"/>
    <s v="NOK"/>
    <n v="930"/>
    <m/>
    <s v="-569146.82"/>
  </r>
  <r>
    <n v="2454"/>
    <n v="2025"/>
    <m/>
    <d v="2025-12-17T00:00:00"/>
    <m/>
    <x v="78"/>
    <x v="78"/>
    <m/>
    <m/>
    <n v="20257"/>
    <s v="Nordkak AS"/>
    <m/>
    <m/>
    <x v="0"/>
    <x v="0"/>
    <m/>
    <m/>
    <m/>
    <m/>
    <n v="0"/>
    <s v="Ingen avgiftsbehandling"/>
    <m/>
    <n v="18850"/>
    <s v="NOK"/>
    <n v="18850"/>
    <m/>
    <s v="-550296.82"/>
  </r>
  <r>
    <n v="2564"/>
    <n v="2025"/>
    <s v="Jutulkara: Faktura til betaling"/>
    <d v="2025-12-17T00:00:00"/>
    <d v="2025-12-31T00:00:00"/>
    <x v="78"/>
    <x v="78"/>
    <m/>
    <m/>
    <n v="20599"/>
    <s v="Kondis Norsk Organisasjon For Kondisjonsidrett"/>
    <m/>
    <m/>
    <x v="7"/>
    <x v="7"/>
    <m/>
    <m/>
    <m/>
    <m/>
    <n v="0"/>
    <s v="Ingen avgiftsbehandling"/>
    <s v="Jutulkara: Faktura til betaling"/>
    <n v="-617"/>
    <s v="NOK"/>
    <n v="-617"/>
    <n v="7018"/>
    <s v="-550913.82"/>
  </r>
  <r>
    <n v="501361"/>
    <n v="2025"/>
    <s v="Direkte betaling med ekstern ID TR532248217 er gjennomført og bokført."/>
    <d v="2025-12-18T00:00:00"/>
    <m/>
    <x v="78"/>
    <x v="78"/>
    <m/>
    <m/>
    <n v="20029"/>
    <s v="Viken Fiber AS"/>
    <m/>
    <m/>
    <x v="4"/>
    <x v="4"/>
    <m/>
    <m/>
    <m/>
    <m/>
    <n v="0"/>
    <s v="Ingen avgiftsbehandling"/>
    <s v="Betaling: Telefon HS. Fakturanr. 25873933."/>
    <n v="1119"/>
    <s v="NOK"/>
    <n v="1119"/>
    <n v="25873933"/>
    <s v="-549794.82"/>
  </r>
  <r>
    <n v="2428"/>
    <n v="2025"/>
    <s v="Fwd: Utgifter"/>
    <d v="2025-12-18T00:00:00"/>
    <d v="2025-12-18T00:00:00"/>
    <x v="78"/>
    <x v="78"/>
    <m/>
    <m/>
    <n v="20075"/>
    <s v="Elin Kristiansen"/>
    <m/>
    <m/>
    <x v="1"/>
    <x v="1"/>
    <m/>
    <m/>
    <m/>
    <m/>
    <n v="0"/>
    <s v="Ingen avgiftsbehandling"/>
    <s v="Fwd: Utgifter"/>
    <n v="-1212"/>
    <s v="NOK"/>
    <n v="-1212"/>
    <s v="sponsorgaver"/>
    <s v="-551006.82"/>
  </r>
  <r>
    <n v="2430"/>
    <n v="2025"/>
    <s v="Utlegg Jutul Jenter 2014"/>
    <d v="2025-12-19T00:00:00"/>
    <d v="2025-12-19T00:00:00"/>
    <x v="78"/>
    <x v="78"/>
    <m/>
    <m/>
    <n v="20588"/>
    <s v="Katrin Breiland"/>
    <m/>
    <m/>
    <x v="1"/>
    <x v="1"/>
    <m/>
    <m/>
    <m/>
    <m/>
    <n v="0"/>
    <s v="Ingen avgiftsbehandling"/>
    <s v="Utlegg Jutul Jenter 2014"/>
    <n v="-2372"/>
    <s v="NOK"/>
    <n v="-2372"/>
    <m/>
    <s v="-553378.82"/>
  </r>
  <r>
    <n v="2495"/>
    <n v="2025"/>
    <s v="Faktura nummer 1109 fra JAVID ZAFARI"/>
    <d v="2025-12-19T00:00:00"/>
    <d v="2026-01-02T00:00:00"/>
    <x v="78"/>
    <x v="78"/>
    <m/>
    <m/>
    <n v="20076"/>
    <s v="JAVID ZAFARI"/>
    <m/>
    <m/>
    <x v="8"/>
    <x v="8"/>
    <m/>
    <m/>
    <m/>
    <m/>
    <n v="0"/>
    <s v="Ingen avgiftsbehandling"/>
    <s v="Faktura nummer 1109 fra JAVID ZAFARI"/>
    <n v="-18466"/>
    <s v="NOK"/>
    <n v="-18466"/>
    <n v="1109"/>
    <s v="-571844.82"/>
  </r>
  <r>
    <n v="2453"/>
    <n v="2025"/>
    <m/>
    <d v="2025-12-19T00:00:00"/>
    <m/>
    <x v="78"/>
    <x v="78"/>
    <m/>
    <m/>
    <n v="20588"/>
    <s v="Katrin Breiland"/>
    <m/>
    <m/>
    <x v="0"/>
    <x v="0"/>
    <m/>
    <m/>
    <m/>
    <m/>
    <n v="0"/>
    <s v="Ingen avgiftsbehandling"/>
    <m/>
    <n v="2372"/>
    <s v="NOK"/>
    <n v="2372"/>
    <m/>
    <s v="-569472.82"/>
  </r>
  <r>
    <n v="2517"/>
    <n v="2025"/>
    <s v="Dobbelt betalt"/>
    <d v="2025-12-19T00:00:00"/>
    <m/>
    <x v="78"/>
    <x v="78"/>
    <m/>
    <m/>
    <n v="20557"/>
    <s v="Trondheim Hockeyshop AS"/>
    <m/>
    <m/>
    <x v="0"/>
    <x v="0"/>
    <m/>
    <m/>
    <m/>
    <m/>
    <n v="0"/>
    <s v="Ingen avgiftsbehandling"/>
    <s v="Dobbelt betalt"/>
    <n v="10857.88"/>
    <s v="NOK"/>
    <n v="10857.88"/>
    <m/>
    <s v="-558614.94"/>
  </r>
  <r>
    <n v="2427"/>
    <n v="2025"/>
    <s v="Faktura nummer 10353 fra BIRKELANDS"/>
    <d v="2025-12-21T00:00:00"/>
    <d v="2026-01-04T00:00:00"/>
    <x v="78"/>
    <x v="78"/>
    <m/>
    <m/>
    <n v="20524"/>
    <s v="BIRKELANDS"/>
    <m/>
    <m/>
    <x v="8"/>
    <x v="8"/>
    <m/>
    <m/>
    <m/>
    <m/>
    <n v="0"/>
    <s v="Ingen avgiftsbehandling"/>
    <s v="Faktura nummer 10353 fra BIRKELANDS"/>
    <n v="-21600"/>
    <s v="NOK"/>
    <n v="-21600"/>
    <n v="10353"/>
    <s v="-580214.94"/>
  </r>
  <r>
    <n v="2424"/>
    <n v="2025"/>
    <s v="Fwd: UTGIFTER m. BILAG - Gjerde mellom Skuibakkensletta og P-plass"/>
    <d v="2025-12-21T00:00:00"/>
    <d v="2025-12-21T00:00:00"/>
    <x v="78"/>
    <x v="78"/>
    <m/>
    <m/>
    <n v="20586"/>
    <s v="Morten Heldal Haugerud"/>
    <m/>
    <m/>
    <x v="4"/>
    <x v="4"/>
    <m/>
    <m/>
    <m/>
    <m/>
    <n v="0"/>
    <s v="Ingen avgiftsbehandling"/>
    <s v="Fwd: UTGIFTER m. BILAG - Gjerde mellom Skuibakkensletta og P-plass"/>
    <n v="-1169.7"/>
    <s v="NOK"/>
    <n v="-1169.7"/>
    <m/>
    <s v="-581384.64"/>
  </r>
  <r>
    <n v="2425"/>
    <n v="2025"/>
    <s v="Hockey 2017"/>
    <d v="2025-12-21T00:00:00"/>
    <d v="2025-12-21T00:00:00"/>
    <x v="78"/>
    <x v="78"/>
    <m/>
    <m/>
    <n v="20496"/>
    <s v="Cecilie Paulsen Lund"/>
    <m/>
    <m/>
    <x v="5"/>
    <x v="5"/>
    <m/>
    <m/>
    <m/>
    <m/>
    <n v="0"/>
    <s v="Ingen avgiftsbehandling"/>
    <s v="Hockey 2017"/>
    <n v="-4326"/>
    <s v="NOK"/>
    <n v="-4326"/>
    <m/>
    <s v="-585710.64"/>
  </r>
  <r>
    <n v="2426"/>
    <n v="2025"/>
    <s v="Hockey 2013"/>
    <d v="2025-12-21T00:00:00"/>
    <d v="2025-12-21T00:00:00"/>
    <x v="78"/>
    <x v="78"/>
    <m/>
    <m/>
    <n v="20587"/>
    <s v="Susan Littlewood"/>
    <m/>
    <m/>
    <x v="5"/>
    <x v="5"/>
    <m/>
    <m/>
    <m/>
    <m/>
    <n v="0"/>
    <s v="Ingen avgiftsbehandling"/>
    <s v="Hockey 2013"/>
    <n v="-2253"/>
    <s v="NOK"/>
    <n v="-2253"/>
    <m/>
    <s v="-587963.64"/>
  </r>
  <r>
    <n v="501362"/>
    <n v="2025"/>
    <s v="Direkte betaling med ekstern ID TR534505512 er gjennomført og bokført."/>
    <d v="2025-12-22T00:00:00"/>
    <m/>
    <x v="78"/>
    <x v="78"/>
    <m/>
    <m/>
    <n v="20227"/>
    <s v="Liam Elserud"/>
    <m/>
    <m/>
    <x v="5"/>
    <x v="5"/>
    <m/>
    <m/>
    <m/>
    <m/>
    <n v="0"/>
    <s v="Ingen avgiftsbehandling"/>
    <s v="Betaling: Fwd: Klubbdommerregning fra Liam. Fakturanr. ZYGJM6LRCDYU4N."/>
    <n v="445"/>
    <s v="NOK"/>
    <n v="445"/>
    <s v="ZYGJM6LRCDYU4N"/>
    <s v="-587518.64"/>
  </r>
  <r>
    <n v="501363"/>
    <n v="2025"/>
    <s v="Direkte betaling med ekstern ID TR534505502 er gjennomført og bokført."/>
    <d v="2025-12-22T00:00:00"/>
    <m/>
    <x v="78"/>
    <x v="78"/>
    <m/>
    <m/>
    <n v="20281"/>
    <s v="Eric Royo Grimstad"/>
    <m/>
    <m/>
    <x v="5"/>
    <x v="5"/>
    <m/>
    <m/>
    <m/>
    <m/>
    <n v="0"/>
    <s v="Ingen avgiftsbehandling"/>
    <s v="Betaling: Fwd: Klubbdommerregning fra Eric Royo Grimstad. Fakturanr. B6ZTPXE7SMCUGZ."/>
    <n v="297"/>
    <s v="NOK"/>
    <n v="297"/>
    <s v="B6ZTPXE7SMCUGZ"/>
    <s v="-587221.64"/>
  </r>
  <r>
    <n v="501364"/>
    <n v="2025"/>
    <s v="Direkte betaling med ekstern ID TR534505492 er gjennomført og bokført."/>
    <d v="2025-12-22T00:00:00"/>
    <m/>
    <x v="78"/>
    <x v="78"/>
    <m/>
    <m/>
    <n v="20227"/>
    <s v="Liam Elserud"/>
    <m/>
    <m/>
    <x v="5"/>
    <x v="5"/>
    <m/>
    <m/>
    <m/>
    <m/>
    <n v="0"/>
    <s v="Ingen avgiftsbehandling"/>
    <s v="Betaling: Fwd: Klubbdommerregning fra Liam. Fakturanr. 9UOWLGO6DU3EYO."/>
    <n v="297"/>
    <s v="NOK"/>
    <n v="297"/>
    <s v="9UOWLGO6DU3EYO"/>
    <s v="-586924.64"/>
  </r>
  <r>
    <n v="501365"/>
    <n v="2025"/>
    <s v="Direkte betaling med ekstern ID TR534505501 er gjennomført og bokført."/>
    <d v="2025-12-22T00:00:00"/>
    <m/>
    <x v="78"/>
    <x v="78"/>
    <m/>
    <m/>
    <n v="20285"/>
    <s v="Oscar Willy Danielsen"/>
    <m/>
    <m/>
    <x v="5"/>
    <x v="5"/>
    <m/>
    <m/>
    <m/>
    <m/>
    <n v="0"/>
    <s v="Ingen avgiftsbehandling"/>
    <s v="Betaling: Fwd: Klubbdommerregning fra Oscar Willy Danielsen. Fakturanr. 5SCSNXGLM40SFW."/>
    <n v="297"/>
    <s v="NOK"/>
    <n v="297"/>
    <s v="5SCSNXGLM40SFW"/>
    <s v="-586627.64"/>
  </r>
  <r>
    <n v="501366"/>
    <n v="2025"/>
    <s v="Direkte betaling med ekstern ID TR534505500 er gjennomført og bokført."/>
    <d v="2025-12-22T00:00:00"/>
    <m/>
    <x v="78"/>
    <x v="78"/>
    <m/>
    <m/>
    <n v="20285"/>
    <s v="Oscar Willy Danielsen"/>
    <m/>
    <m/>
    <x v="5"/>
    <x v="5"/>
    <m/>
    <m/>
    <m/>
    <m/>
    <n v="0"/>
    <s v="Ingen avgiftsbehandling"/>
    <s v="Betaling: Fwd: Klubbdommerregning fra Oscar Willy Danielsen"/>
    <n v="445"/>
    <s v="NOK"/>
    <n v="445"/>
    <m/>
    <s v="-586182.64"/>
  </r>
  <r>
    <n v="501367"/>
    <n v="2025"/>
    <s v="Direkte betaling med ekstern ID TR534505497 er gjennomført og bokført."/>
    <d v="2025-12-22T00:00:00"/>
    <m/>
    <x v="78"/>
    <x v="78"/>
    <m/>
    <m/>
    <n v="20288"/>
    <s v="Joachim P Lund"/>
    <m/>
    <m/>
    <x v="5"/>
    <x v="5"/>
    <m/>
    <m/>
    <m/>
    <m/>
    <n v="0"/>
    <s v="Ingen avgiftsbehandling"/>
    <s v="Betaling: Fwd: Klubbdommerregning fra Joachim.p.lund. Fakturanr. 4LLJV6UL84GAAZ."/>
    <n v="267"/>
    <s v="NOK"/>
    <n v="267"/>
    <s v="4LLJV6UL84GAAZ"/>
    <s v="-585915.64"/>
  </r>
  <r>
    <n v="501368"/>
    <n v="2025"/>
    <s v="Direkte betaling med ekstern ID TR534505496 er gjennomført og bokført."/>
    <d v="2025-12-22T00:00:00"/>
    <m/>
    <x v="78"/>
    <x v="78"/>
    <m/>
    <m/>
    <n v="20290"/>
    <s v="Matias Brannsten"/>
    <m/>
    <m/>
    <x v="5"/>
    <x v="5"/>
    <m/>
    <m/>
    <m/>
    <m/>
    <n v="0"/>
    <s v="Ingen avgiftsbehandling"/>
    <s v="Betaling: Fwd: Klubbdommerregning fra Matias Brannsten. Fakturanr. T6Q6G9GMYYJ901."/>
    <n v="267"/>
    <s v="NOK"/>
    <n v="267"/>
    <s v="T6Q6G9GMYYJ901"/>
    <s v="-585648.64"/>
  </r>
  <r>
    <n v="501369"/>
    <n v="2025"/>
    <s v="Direkte betaling med ekstern ID TR534505495 er gjennomført og bokført."/>
    <d v="2025-12-22T00:00:00"/>
    <m/>
    <x v="78"/>
    <x v="78"/>
    <m/>
    <m/>
    <n v="20281"/>
    <s v="Eric Royo Grimstad"/>
    <m/>
    <m/>
    <x v="5"/>
    <x v="5"/>
    <m/>
    <m/>
    <m/>
    <m/>
    <n v="0"/>
    <s v="Ingen avgiftsbehandling"/>
    <s v="Betaling: Fwd: Klubbdommerregning fra Eric Royo Grimstad"/>
    <n v="400"/>
    <s v="NOK"/>
    <n v="400"/>
    <m/>
    <s v="-585248.64"/>
  </r>
  <r>
    <n v="501370"/>
    <n v="2025"/>
    <s v="Direkte betaling med ekstern ID TR534505494 er gjennomført og bokført."/>
    <d v="2025-12-22T00:00:00"/>
    <m/>
    <x v="78"/>
    <x v="78"/>
    <m/>
    <m/>
    <n v="20270"/>
    <s v="Olander Andreas Fossen"/>
    <m/>
    <m/>
    <x v="5"/>
    <x v="5"/>
    <m/>
    <m/>
    <m/>
    <m/>
    <n v="0"/>
    <s v="Ingen avgiftsbehandling"/>
    <s v="Betaling: Fwd: Klubbdommerregning fra Olander Andreas Fossen"/>
    <n v="400"/>
    <s v="NOK"/>
    <n v="400"/>
    <m/>
    <s v="-584848.64"/>
  </r>
  <r>
    <n v="501371"/>
    <n v="2025"/>
    <s v="Direkte betaling med ekstern ID TR534505493 er gjennomført og bokført."/>
    <d v="2025-12-22T00:00:00"/>
    <m/>
    <x v="78"/>
    <x v="78"/>
    <m/>
    <m/>
    <n v="20379"/>
    <s v="Sindre Kapskarmo"/>
    <m/>
    <m/>
    <x v="5"/>
    <x v="5"/>
    <m/>
    <m/>
    <m/>
    <m/>
    <n v="0"/>
    <s v="Ingen avgiftsbehandling"/>
    <s v="Betaling: Fwd: Klubbdommerregning fra Sindre Kapskarmo. Fakturanr. CU7LF72F7U001K."/>
    <n v="356"/>
    <s v="NOK"/>
    <n v="356"/>
    <s v="CU7LF72F7U001K"/>
    <s v="-584492.64"/>
  </r>
  <r>
    <n v="501372"/>
    <n v="2025"/>
    <s v="Direkte betaling med ekstern ID TR534505486 er gjennomført og bokført."/>
    <d v="2025-12-22T00:00:00"/>
    <m/>
    <x v="78"/>
    <x v="78"/>
    <m/>
    <m/>
    <n v="20132"/>
    <s v="Tom Ivar Riseth"/>
    <m/>
    <m/>
    <x v="5"/>
    <x v="5"/>
    <m/>
    <m/>
    <m/>
    <m/>
    <n v="0"/>
    <s v="Ingen avgiftsbehandling"/>
    <s v="Betaling: VS: Utlegg til kiosken i ishallen"/>
    <n v="894"/>
    <s v="NOK"/>
    <n v="894"/>
    <m/>
    <s v="-583598.64"/>
  </r>
  <r>
    <n v="501373"/>
    <n v="2025"/>
    <s v="Direkte betaling med ekstern ID TR534505505 er gjennomført og bokført."/>
    <d v="2025-12-22T00:00:00"/>
    <m/>
    <x v="78"/>
    <x v="78"/>
    <m/>
    <m/>
    <n v="20322"/>
    <s v="Sofiya Borshch"/>
    <m/>
    <m/>
    <x v="5"/>
    <x v="5"/>
    <m/>
    <m/>
    <m/>
    <m/>
    <n v="0"/>
    <s v="Ingen avgiftsbehandling"/>
    <s v="Betaling: Fwd: Dommerregninger. Fakturanr. 693740a18e0f34da28c89047."/>
    <n v="674"/>
    <s v="NOK"/>
    <n v="674"/>
    <s v="693740a18e0f34da28c89047"/>
    <s v="-582924.64"/>
  </r>
  <r>
    <n v="501374"/>
    <n v="2025"/>
    <s v="Direkte betaling med ekstern ID TR534505511 er gjennomført og bokført."/>
    <d v="2025-12-22T00:00:00"/>
    <m/>
    <x v="78"/>
    <x v="78"/>
    <m/>
    <m/>
    <n v="20357"/>
    <s v="Adene Othilie Bylund"/>
    <m/>
    <m/>
    <x v="5"/>
    <x v="5"/>
    <m/>
    <m/>
    <m/>
    <m/>
    <n v="0"/>
    <s v="Ingen avgiftsbehandling"/>
    <s v="Betaling: Fwd: Dommerregninger. Fakturanr. 6932b78626611ee17cb331de."/>
    <n v="294"/>
    <s v="NOK"/>
    <n v="294"/>
    <s v="6932b78626611ee17cb331de"/>
    <s v="-582630.64"/>
  </r>
  <r>
    <n v="501375"/>
    <n v="2025"/>
    <s v="Direkte betaling med ekstern ID TR534505504 er gjennomført og bokført."/>
    <d v="2025-12-22T00:00:00"/>
    <m/>
    <x v="78"/>
    <x v="78"/>
    <m/>
    <m/>
    <n v="20132"/>
    <s v="Tom Ivar Riseth"/>
    <m/>
    <m/>
    <x v="5"/>
    <x v="5"/>
    <m/>
    <m/>
    <m/>
    <m/>
    <n v="0"/>
    <s v="Ingen avgiftsbehandling"/>
    <s v="Betaling: Fwd: Utlegg til kiosk"/>
    <n v="3617.4"/>
    <s v="NOK"/>
    <n v="3617.4"/>
    <m/>
    <s v="-579013.24"/>
  </r>
  <r>
    <n v="501376"/>
    <n v="2025"/>
    <s v="Direkte betaling med ekstern ID TR534505503 er gjennomført og bokført."/>
    <d v="2025-12-22T00:00:00"/>
    <m/>
    <x v="78"/>
    <x v="78"/>
    <m/>
    <m/>
    <n v="20573"/>
    <s v="Leon Linker"/>
    <m/>
    <m/>
    <x v="5"/>
    <x v="5"/>
    <m/>
    <m/>
    <m/>
    <m/>
    <n v="0"/>
    <s v="Ingen avgiftsbehandling"/>
    <s v="Betaling: Fwd: Klubbdommerregning fra Leon"/>
    <n v="445"/>
    <s v="NOK"/>
    <n v="445"/>
    <m/>
    <s v="-578568.24"/>
  </r>
  <r>
    <n v="501377"/>
    <n v="2025"/>
    <s v="Direkte betaling med ekstern ID TR534505499 er gjennomført og bokført."/>
    <d v="2025-12-22T00:00:00"/>
    <m/>
    <x v="78"/>
    <x v="78"/>
    <m/>
    <m/>
    <n v="20271"/>
    <s v="Mathios Teklezghi"/>
    <m/>
    <m/>
    <x v="5"/>
    <x v="5"/>
    <m/>
    <m/>
    <m/>
    <m/>
    <n v="0"/>
    <s v="Ingen avgiftsbehandling"/>
    <s v="Betaling: Fwd: Klubbdommerregning fra Mathios  Teklezghi. Fakturanr. 6HWK7JE54EHH12."/>
    <n v="400"/>
    <s v="NOK"/>
    <n v="400"/>
    <s v="6HWK7JE54EHH12"/>
    <s v="-578168.24"/>
  </r>
  <r>
    <n v="501378"/>
    <n v="2025"/>
    <s v="Direkte betaling med ekstern ID TR534505498 er gjennomført og bokført."/>
    <d v="2025-12-22T00:00:00"/>
    <m/>
    <x v="78"/>
    <x v="78"/>
    <m/>
    <m/>
    <n v="20286"/>
    <s v="Dea Emina Olin"/>
    <m/>
    <m/>
    <x v="5"/>
    <x v="5"/>
    <m/>
    <m/>
    <m/>
    <m/>
    <n v="0"/>
    <s v="Ingen avgiftsbehandling"/>
    <s v="Betaling: Fwd: Klubbdommerregning fra Dea Emina Olin. Fakturanr. 7QGJFCPDV1BQ1J."/>
    <n v="297"/>
    <s v="NOK"/>
    <n v="297"/>
    <s v="7QGJFCPDV1BQ1J"/>
    <s v="-577871.24"/>
  </r>
  <r>
    <n v="501379"/>
    <n v="2025"/>
    <s v="Direkte betaling med ekstern ID TR534505491 er gjennomført og bokført."/>
    <d v="2025-12-22T00:00:00"/>
    <m/>
    <x v="78"/>
    <x v="78"/>
    <m/>
    <m/>
    <n v="20301"/>
    <s v="Daniel Åsheim Alnes"/>
    <m/>
    <m/>
    <x v="5"/>
    <x v="5"/>
    <m/>
    <m/>
    <m/>
    <m/>
    <n v="0"/>
    <s v="Ingen avgiftsbehandling"/>
    <s v="Betaling: HOCKEY: Klubbdommerregning fra Daniel Åsheim Alnes"/>
    <n v="356"/>
    <s v="NOK"/>
    <n v="356"/>
    <m/>
    <s v="-577515.24"/>
  </r>
  <r>
    <n v="501380"/>
    <n v="2025"/>
    <s v="Direkte betaling med ekstern ID TR534505490 er gjennomført og bokført."/>
    <d v="2025-12-22T00:00:00"/>
    <m/>
    <x v="78"/>
    <x v="78"/>
    <m/>
    <m/>
    <n v="20192"/>
    <s v="Sebastian Bjune"/>
    <m/>
    <m/>
    <x v="5"/>
    <x v="5"/>
    <m/>
    <m/>
    <m/>
    <m/>
    <n v="0"/>
    <s v="Ingen avgiftsbehandling"/>
    <s v="Betaling: HOCKEY: Klubbdommerregning fra Sebastian Bjune. Fakturanr. E63L5KGOYKJGHZ."/>
    <n v="356"/>
    <s v="NOK"/>
    <n v="356"/>
    <s v="E63L5KGOYKJGHZ"/>
    <s v="-577159.24"/>
  </r>
  <r>
    <n v="501381"/>
    <n v="2025"/>
    <s v="Direkte betaling med ekstern ID TR534505487 er gjennomført og bokført."/>
    <d v="2025-12-22T00:00:00"/>
    <m/>
    <x v="78"/>
    <x v="78"/>
    <m/>
    <m/>
    <n v="20581"/>
    <s v="tuva otilie fallo"/>
    <m/>
    <m/>
    <x v="5"/>
    <x v="5"/>
    <m/>
    <m/>
    <m/>
    <m/>
    <n v="0"/>
    <s v="Ingen avgiftsbehandling"/>
    <s v="Betaling: Fwd: Dommerregninger. Fakturanr. 6939157d8e0f34da28c891a2."/>
    <n v="482.1"/>
    <s v="NOK"/>
    <n v="482.1"/>
    <s v="6939157d8e0f34da28c891a2"/>
    <s v="-576677.14"/>
  </r>
  <r>
    <n v="501382"/>
    <n v="2025"/>
    <s v="Direkte betaling med ekstern ID TR534505488 er gjennomført og bokført."/>
    <d v="2025-12-22T00:00:00"/>
    <m/>
    <x v="78"/>
    <x v="78"/>
    <m/>
    <m/>
    <n v="20582"/>
    <s v="thomas bakke narmo"/>
    <m/>
    <m/>
    <x v="5"/>
    <x v="5"/>
    <m/>
    <m/>
    <m/>
    <m/>
    <n v="0"/>
    <s v="Ingen avgiftsbehandling"/>
    <s v="Betaling: Fwd: Dommerregninger. Fakturanr. 693d73136f285dacbf8e9c0c."/>
    <n v="889.4"/>
    <s v="NOK"/>
    <n v="889.4"/>
    <s v="693d73136f285dacbf8e9c0c"/>
    <s v="-575787.74"/>
  </r>
  <r>
    <n v="501383"/>
    <n v="2025"/>
    <s v="Direkte betaling med ekstern ID TR534505483 er gjennomført og bokført."/>
    <d v="2025-12-22T00:00:00"/>
    <m/>
    <x v="78"/>
    <x v="78"/>
    <m/>
    <m/>
    <n v="20583"/>
    <s v="Lucas Rytterager"/>
    <m/>
    <m/>
    <x v="5"/>
    <x v="5"/>
    <m/>
    <m/>
    <m/>
    <m/>
    <n v="0"/>
    <s v="Ingen avgiftsbehandling"/>
    <s v="Betaling: Fwd: Dommerregninger. Fakturanr. 692daa91e271942811421d25."/>
    <n v="580"/>
    <s v="NOK"/>
    <n v="580"/>
    <s v="692daa91e271942811421d25"/>
    <s v="-575207.74"/>
  </r>
  <r>
    <n v="501384"/>
    <n v="2025"/>
    <s v="Direkte betaling med ekstern ID TR534505506 er gjennomført og bokført."/>
    <d v="2025-12-22T00:00:00"/>
    <m/>
    <x v="78"/>
    <x v="78"/>
    <m/>
    <m/>
    <n v="20174"/>
    <s v="Lars Haakon Eriksson"/>
    <m/>
    <m/>
    <x v="5"/>
    <x v="5"/>
    <m/>
    <m/>
    <m/>
    <m/>
    <n v="0"/>
    <s v="Ingen avgiftsbehandling"/>
    <s v="Betaling: Fwd: Dommerregninger. Fakturanr. 693dc5e76f285dacbf8e9d2e."/>
    <n v="590"/>
    <s v="NOK"/>
    <n v="590"/>
    <s v="693dc5e76f285dacbf8e9d2e"/>
    <s v="-574617.74"/>
  </r>
  <r>
    <n v="501385"/>
    <n v="2025"/>
    <s v="Direkte betaling med ekstern ID TR534505485 er gjennomført og bokført."/>
    <d v="2025-12-22T00:00:00"/>
    <m/>
    <x v="78"/>
    <x v="78"/>
    <m/>
    <m/>
    <n v="20233"/>
    <s v="Erik Faye Karla"/>
    <m/>
    <m/>
    <x v="5"/>
    <x v="5"/>
    <m/>
    <m/>
    <m/>
    <m/>
    <n v="0"/>
    <s v="Ingen avgiftsbehandling"/>
    <s v="Betaling: Fwd: Dommerregninger. Fakturanr. 692eb003e271942811421df1."/>
    <n v="670"/>
    <s v="NOK"/>
    <n v="670"/>
    <s v="692eb003e271942811421df1"/>
    <s v="-573947.74"/>
  </r>
  <r>
    <n v="501386"/>
    <n v="2025"/>
    <s v="Direkte betaling med ekstern ID TR534505484 er gjennomført og bokført."/>
    <d v="2025-12-22T00:00:00"/>
    <m/>
    <x v="78"/>
    <x v="78"/>
    <m/>
    <m/>
    <n v="20233"/>
    <s v="Erik Faye Karla"/>
    <m/>
    <m/>
    <x v="5"/>
    <x v="5"/>
    <m/>
    <m/>
    <m/>
    <m/>
    <n v="0"/>
    <s v="Ingen avgiftsbehandling"/>
    <s v="Betaling: Fwd: Dommerregninger"/>
    <n v="731.6"/>
    <s v="NOK"/>
    <n v="731.6"/>
    <m/>
    <s v="-573216.14"/>
  </r>
  <r>
    <n v="501387"/>
    <n v="2025"/>
    <s v="Direkte betaling med ekstern ID TR534505489 er gjennomført og bokført."/>
    <d v="2025-12-22T00:00:00"/>
    <m/>
    <x v="78"/>
    <x v="78"/>
    <m/>
    <m/>
    <n v="20396"/>
    <s v="Johan Peter Hougen"/>
    <m/>
    <m/>
    <x v="5"/>
    <x v="5"/>
    <m/>
    <m/>
    <m/>
    <m/>
    <n v="0"/>
    <s v="Ingen avgiftsbehandling"/>
    <s v="Betaling: Hockey. Fakturanr. Old boys dommer regninger."/>
    <n v="2500"/>
    <s v="NOK"/>
    <n v="2500"/>
    <s v="Old boys dommer regninger"/>
    <s v="-570716.14"/>
  </r>
  <r>
    <n v="501388"/>
    <n v="2025"/>
    <s v="Direkte betaling med ekstern ID TR534505507 er gjennomført og bokført."/>
    <d v="2025-12-22T00:00:00"/>
    <m/>
    <x v="78"/>
    <x v="78"/>
    <m/>
    <m/>
    <n v="20271"/>
    <s v="Mathios Teklezghi"/>
    <m/>
    <m/>
    <x v="5"/>
    <x v="5"/>
    <m/>
    <m/>
    <m/>
    <m/>
    <n v="0"/>
    <s v="Ingen avgiftsbehandling"/>
    <s v="Betaling: Fwd: Klubbdommerregning fra Mathios  Teklezghi"/>
    <n v="445"/>
    <s v="NOK"/>
    <n v="445"/>
    <m/>
    <s v="-570271.14"/>
  </r>
  <r>
    <n v="501389"/>
    <n v="2025"/>
    <s v="Direkte betaling med ekstern ID TR534505508 er gjennomført og bokført."/>
    <d v="2025-12-22T00:00:00"/>
    <m/>
    <x v="78"/>
    <x v="78"/>
    <m/>
    <m/>
    <n v="20192"/>
    <s v="Sebastian Bjune"/>
    <m/>
    <m/>
    <x v="5"/>
    <x v="5"/>
    <m/>
    <m/>
    <m/>
    <m/>
    <n v="0"/>
    <s v="Ingen avgiftsbehandling"/>
    <s v="Betaling: Fwd: Klubbdommerregning fra Sebastian Bjune"/>
    <n v="445"/>
    <s v="NOK"/>
    <n v="445"/>
    <m/>
    <s v="-569826.14"/>
  </r>
  <r>
    <n v="501390"/>
    <n v="2025"/>
    <s v="Direkte betaling med ekstern ID TR534505509 er gjennomført og bokført."/>
    <d v="2025-12-22T00:00:00"/>
    <m/>
    <x v="78"/>
    <x v="78"/>
    <m/>
    <m/>
    <n v="20271"/>
    <s v="Mathios Teklezghi"/>
    <m/>
    <m/>
    <x v="5"/>
    <x v="5"/>
    <m/>
    <m/>
    <m/>
    <m/>
    <n v="0"/>
    <s v="Ingen avgiftsbehandling"/>
    <s v="Betaling: Fwd: Klubbdommerregning fra Mathios  Teklezghi. Fakturanr. 19H8FN093UDAFO."/>
    <n v="445"/>
    <s v="NOK"/>
    <n v="445"/>
    <s v="19H8FN093UDAFO"/>
    <s v="-569381.14"/>
  </r>
  <r>
    <n v="501391"/>
    <n v="2025"/>
    <s v="Direkte betaling med ekstern ID TR534505510 er gjennomført og bokført."/>
    <d v="2025-12-22T00:00:00"/>
    <m/>
    <x v="78"/>
    <x v="78"/>
    <m/>
    <m/>
    <n v="20192"/>
    <s v="Sebastian Bjune"/>
    <m/>
    <m/>
    <x v="5"/>
    <x v="5"/>
    <m/>
    <m/>
    <m/>
    <m/>
    <n v="0"/>
    <s v="Ingen avgiftsbehandling"/>
    <s v="Betaling: Fwd: Klubbdommerregning fra Sebastian Bjune"/>
    <n v="445"/>
    <s v="NOK"/>
    <n v="445"/>
    <m/>
    <s v="-568936.14"/>
  </r>
  <r>
    <n v="501392"/>
    <n v="2025"/>
    <s v="Direkte betaling med ekstern ID TR532190755 er gjennomført og bokført."/>
    <d v="2025-12-22T00:00:00"/>
    <m/>
    <x v="78"/>
    <x v="78"/>
    <m/>
    <m/>
    <n v="20172"/>
    <s v="Team Vestmarka"/>
    <m/>
    <m/>
    <x v="6"/>
    <x v="6"/>
    <m/>
    <m/>
    <m/>
    <m/>
    <n v="0"/>
    <s v="Ingen avgiftsbehandling"/>
    <s v="Betaling: SKI: Faktura 10887 fra Team Vestmarka. Fakturanr. 10887."/>
    <n v="39800"/>
    <s v="NOK"/>
    <n v="39800"/>
    <n v="10887"/>
    <s v="-529136.14"/>
  </r>
  <r>
    <n v="501393"/>
    <n v="2025"/>
    <s v="Direkte betaling med ekstern ID TR532248223 er gjennomført og bokført."/>
    <d v="2025-12-22T00:00:00"/>
    <m/>
    <x v="78"/>
    <x v="78"/>
    <m/>
    <m/>
    <n v="20584"/>
    <s v="Eq Timing AS"/>
    <m/>
    <m/>
    <x v="6"/>
    <x v="6"/>
    <m/>
    <m/>
    <m/>
    <m/>
    <n v="0"/>
    <s v="Ingen avgiftsbehandling"/>
    <s v="Betaling: Ski: Faktura fra EQ Timing. Fakturanr. 1021061."/>
    <n v="437.5"/>
    <s v="NOK"/>
    <n v="437.5"/>
    <n v="1021061"/>
    <s v="-528698.64"/>
  </r>
  <r>
    <n v="501394"/>
    <n v="2025"/>
    <s v="Direkte betaling med ekstern ID TR534505516 er gjennomført og bokført."/>
    <d v="2025-12-22T00:00:00"/>
    <m/>
    <x v="78"/>
    <x v="78"/>
    <m/>
    <m/>
    <n v="20075"/>
    <s v="Elin Kristiansen"/>
    <m/>
    <m/>
    <x v="1"/>
    <x v="1"/>
    <m/>
    <m/>
    <m/>
    <m/>
    <n v="0"/>
    <s v="Ingen avgiftsbehandling"/>
    <s v="Betaling: Fotball"/>
    <n v="355.8"/>
    <s v="NOK"/>
    <n v="355.8"/>
    <m/>
    <s v="-528342.84"/>
  </r>
  <r>
    <n v="501395"/>
    <n v="2025"/>
    <s v="Direkte betaling med ekstern ID TR532248218 er gjennomført og bokført."/>
    <d v="2025-12-22T00:00:00"/>
    <m/>
    <x v="78"/>
    <x v="78"/>
    <m/>
    <m/>
    <n v="20012"/>
    <s v="DNB Livsforsikring AS"/>
    <m/>
    <m/>
    <x v="4"/>
    <x v="4"/>
    <m/>
    <m/>
    <m/>
    <m/>
    <n v="0"/>
    <s v="Ingen avgiftsbehandling"/>
    <s v="Betaling: Faktura nummer F0004442921 fra DNB Livsforsikring AS. Fakturanr. F0004442921."/>
    <n v="11365.39"/>
    <s v="NOK"/>
    <n v="11365.39"/>
    <s v="F0004442921"/>
    <s v="-516977.45"/>
  </r>
  <r>
    <n v="2494"/>
    <n v="2025"/>
    <s v="Faktura nummer 021289 fra NFF Oslo"/>
    <d v="2025-12-22T00:00:00"/>
    <d v="2026-01-05T00:00:00"/>
    <x v="78"/>
    <x v="78"/>
    <m/>
    <m/>
    <n v="20060"/>
    <s v="NFF Oslo"/>
    <m/>
    <m/>
    <x v="1"/>
    <x v="1"/>
    <m/>
    <m/>
    <m/>
    <m/>
    <n v="0"/>
    <s v="Ingen avgiftsbehandling"/>
    <s v="Faktura nummer 021289 fra NFF Oslo"/>
    <n v="-1800"/>
    <s v="NOK"/>
    <n v="-1800"/>
    <n v="21289"/>
    <s v="-518777.45"/>
  </r>
  <r>
    <n v="2493"/>
    <n v="2025"/>
    <s v="Faktura nummer 406980 fra Profil Design Norge AS"/>
    <d v="2025-12-22T00:00:00"/>
    <d v="2026-01-12T00:00:00"/>
    <x v="78"/>
    <x v="78"/>
    <m/>
    <m/>
    <n v="20589"/>
    <s v="Profil Design Norge AS"/>
    <m/>
    <m/>
    <x v="5"/>
    <x v="5"/>
    <m/>
    <m/>
    <m/>
    <m/>
    <n v="0"/>
    <s v="Ingen avgiftsbehandling"/>
    <s v="Faktura nummer 406980 fra Profil Design Norge AS"/>
    <n v="-42450"/>
    <s v="NOK"/>
    <n v="-42450"/>
    <n v="406980"/>
    <s v="-561227.45"/>
  </r>
  <r>
    <n v="2467"/>
    <n v="2025"/>
    <m/>
    <d v="2025-12-22T00:00:00"/>
    <m/>
    <x v="78"/>
    <x v="78"/>
    <m/>
    <m/>
    <n v="20586"/>
    <s v="Morten Heldal Haugerud"/>
    <m/>
    <m/>
    <x v="0"/>
    <x v="0"/>
    <m/>
    <m/>
    <m/>
    <m/>
    <n v="0"/>
    <s v="Ingen avgiftsbehandling"/>
    <m/>
    <n v="1169.97"/>
    <s v="NOK"/>
    <n v="1169.97"/>
    <m/>
    <s v="-560057.48"/>
  </r>
  <r>
    <n v="2474"/>
    <n v="2025"/>
    <n v="1962"/>
    <d v="2025-12-22T00:00:00"/>
    <m/>
    <x v="78"/>
    <x v="78"/>
    <m/>
    <m/>
    <n v="20587"/>
    <s v="Susan Littlewood"/>
    <m/>
    <m/>
    <x v="0"/>
    <x v="0"/>
    <m/>
    <m/>
    <m/>
    <m/>
    <n v="0"/>
    <s v="Ingen avgiftsbehandling"/>
    <n v="1962"/>
    <n v="2253"/>
    <s v="NOK"/>
    <n v="2253"/>
    <m/>
    <s v="-557804.48"/>
  </r>
  <r>
    <n v="2476"/>
    <n v="2025"/>
    <n v="1995"/>
    <d v="2025-12-22T00:00:00"/>
    <m/>
    <x v="78"/>
    <x v="78"/>
    <m/>
    <m/>
    <n v="20496"/>
    <s v="Cecilie Paulsen Lund"/>
    <m/>
    <m/>
    <x v="0"/>
    <x v="0"/>
    <m/>
    <m/>
    <m/>
    <m/>
    <n v="0"/>
    <s v="Ingen avgiftsbehandling"/>
    <n v="1995"/>
    <n v="4326"/>
    <s v="NOK"/>
    <n v="4326"/>
    <m/>
    <s v="-553478.48"/>
  </r>
  <r>
    <n v="2522"/>
    <n v="2025"/>
    <s v="NFF"/>
    <d v="2025-12-22T00:00:00"/>
    <m/>
    <x v="78"/>
    <x v="78"/>
    <m/>
    <m/>
    <n v="20060"/>
    <s v="NFF Oslo"/>
    <m/>
    <m/>
    <x v="0"/>
    <x v="0"/>
    <m/>
    <m/>
    <m/>
    <m/>
    <n v="0"/>
    <s v="Ingen avgiftsbehandling"/>
    <s v="NFF"/>
    <n v="-1500"/>
    <s v="NOK"/>
    <n v="-1500"/>
    <m/>
    <s v="-554978.48"/>
  </r>
  <r>
    <n v="2492"/>
    <n v="2025"/>
    <s v="G2015"/>
    <d v="2025-12-26T00:00:00"/>
    <d v="2025-12-29T00:00:00"/>
    <x v="78"/>
    <x v="78"/>
    <m/>
    <m/>
    <n v="20191"/>
    <s v="Kjersti Merete Schiønning Irgens"/>
    <m/>
    <m/>
    <x v="1"/>
    <x v="1"/>
    <m/>
    <m/>
    <m/>
    <m/>
    <n v="0"/>
    <s v="Ingen avgiftsbehandling"/>
    <s v="G2015"/>
    <n v="-1600"/>
    <s v="NOK"/>
    <n v="-1600"/>
    <m/>
    <s v="-556578.48"/>
  </r>
  <r>
    <n v="2487"/>
    <n v="2025"/>
    <s v="Hockey: Faktura nummer fire"/>
    <d v="2025-12-27T00:00:00"/>
    <d v="2026-01-03T00:00:00"/>
    <x v="78"/>
    <x v="78"/>
    <m/>
    <m/>
    <n v="20575"/>
    <s v="Lyster Idrett"/>
    <m/>
    <m/>
    <x v="5"/>
    <x v="5"/>
    <m/>
    <m/>
    <m/>
    <m/>
    <n v="0"/>
    <s v="Ingen avgiftsbehandling"/>
    <s v="Hockey: Faktura nummer fire"/>
    <n v="-6000"/>
    <s v="NOK"/>
    <n v="-6000"/>
    <n v="4"/>
    <s v="-562578.48"/>
  </r>
  <r>
    <n v="501396"/>
    <n v="2025"/>
    <s v="Direkte betaling med ekstern ID TR534505513 er gjennomført og bokført."/>
    <d v="2025-12-29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567 fra AS Bærum Ishall. Fakturanr. 6567."/>
    <n v="2400"/>
    <s v="NOK"/>
    <n v="2400"/>
    <n v="6567"/>
    <s v="-560178.48"/>
  </r>
  <r>
    <n v="501397"/>
    <n v="2025"/>
    <s v="Direkte betaling med ekstern ID TR528637139 er gjennomført og bokført."/>
    <d v="2025-12-29T00:00:00"/>
    <m/>
    <x v="78"/>
    <x v="78"/>
    <m/>
    <m/>
    <n v="20132"/>
    <s v="Tom Ivar Riseth"/>
    <m/>
    <m/>
    <x v="5"/>
    <x v="5"/>
    <m/>
    <m/>
    <m/>
    <m/>
    <n v="0"/>
    <s v="Ingen avgiftsbehandling"/>
    <s v="Betaling: HOCKEY"/>
    <n v="257.5"/>
    <s v="NOK"/>
    <n v="257.5"/>
    <m/>
    <s v="-559920.98"/>
  </r>
  <r>
    <n v="2489"/>
    <n v="2025"/>
    <s v="Hockey 2014"/>
    <d v="2025-12-29T00:00:00"/>
    <d v="2026-01-09T00:00:00"/>
    <x v="78"/>
    <x v="78"/>
    <m/>
    <m/>
    <n v="20257"/>
    <s v="Nordkak AS"/>
    <m/>
    <m/>
    <x v="5"/>
    <x v="5"/>
    <m/>
    <m/>
    <m/>
    <m/>
    <n v="0"/>
    <s v="Ingen avgiftsbehandling"/>
    <s v="Hockey 2014"/>
    <n v="-6450"/>
    <s v="NOK"/>
    <n v="-6450"/>
    <n v="11352382"/>
    <s v="-566370.98"/>
  </r>
  <r>
    <n v="2488"/>
    <n v="2025"/>
    <s v="Laila"/>
    <d v="2025-12-29T00:00:00"/>
    <d v="2025-12-29T00:00:00"/>
    <x v="78"/>
    <x v="78"/>
    <m/>
    <m/>
    <n v="20355"/>
    <s v="Laila Håkonsen"/>
    <m/>
    <m/>
    <x v="8"/>
    <x v="8"/>
    <m/>
    <m/>
    <m/>
    <m/>
    <n v="0"/>
    <s v="Ingen avgiftsbehandling"/>
    <s v="Laila"/>
    <n v="-983.95"/>
    <s v="NOK"/>
    <n v="-983.95"/>
    <s v="parkering + utlegg"/>
    <s v="-567354.93"/>
  </r>
  <r>
    <n v="501399"/>
    <n v="2025"/>
    <s v="Direkte betaling med ekstern ID TR532191189 er gjennomført og bokført."/>
    <d v="2025-12-29T00:00:00"/>
    <m/>
    <x v="78"/>
    <x v="78"/>
    <m/>
    <m/>
    <n v="20132"/>
    <s v="Tom Ivar Riseth"/>
    <m/>
    <m/>
    <x v="5"/>
    <x v="5"/>
    <m/>
    <m/>
    <m/>
    <m/>
    <n v="0"/>
    <s v="Ingen avgiftsbehandling"/>
    <s v="Betaling: Utleggsskjema hockey"/>
    <n v="257.5"/>
    <s v="NOK"/>
    <n v="257.5"/>
    <m/>
    <s v="-567097.43"/>
  </r>
  <r>
    <n v="501400"/>
    <n v="2025"/>
    <s v="Direkte betaling med ekstern ID TR534505514 er gjennomført og bokført."/>
    <d v="2025-12-29T00:00:00"/>
    <m/>
    <x v="78"/>
    <x v="78"/>
    <m/>
    <m/>
    <n v="20577"/>
    <s v="ASKO Øst AS"/>
    <m/>
    <m/>
    <x v="5"/>
    <x v="5"/>
    <m/>
    <m/>
    <m/>
    <m/>
    <n v="0"/>
    <s v="Ingen avgiftsbehandling"/>
    <s v="Betaling: Faktura nummer 330435544 fra ASKO Øst AS. Fakturanr. 330435544."/>
    <n v="9495.0300000000007"/>
    <s v="NOK"/>
    <n v="9495.0300000000007"/>
    <n v="330435544"/>
    <s v="-557602.40"/>
  </r>
  <r>
    <n v="501401"/>
    <n v="2025"/>
    <s v="Direkte betaling med ekstern ID TR534505515 er gjennomført og bokført."/>
    <d v="2025-12-29T00:00:00"/>
    <m/>
    <x v="78"/>
    <x v="78"/>
    <m/>
    <m/>
    <n v="20083"/>
    <s v="Fygi AS"/>
    <m/>
    <m/>
    <x v="5"/>
    <x v="5"/>
    <m/>
    <m/>
    <m/>
    <m/>
    <n v="0"/>
    <s v="Ingen avgiftsbehandling"/>
    <s v="Betaling: Faktura nummer 10470 fra Fygi AS. Fakturanr. 10470."/>
    <n v="248.75"/>
    <s v="NOK"/>
    <n v="248.75"/>
    <n v="10470"/>
    <s v="-557353.65"/>
  </r>
  <r>
    <n v="501402"/>
    <n v="2025"/>
    <s v="Direkte betaling med ekstern ID TR532248221 er gjennomført og bokført."/>
    <d v="2025-12-29T00:00:00"/>
    <m/>
    <x v="78"/>
    <x v="78"/>
    <m/>
    <m/>
    <n v="20011"/>
    <s v="Telenor Norge AS"/>
    <m/>
    <m/>
    <x v="2"/>
    <x v="2"/>
    <m/>
    <m/>
    <m/>
    <m/>
    <n v="0"/>
    <s v="Ingen avgiftsbehandling"/>
    <s v="Betaling: Faktura nummer 1056373877 fra Telenor Norge AS. Fakturanr. 1056373877."/>
    <n v="4975"/>
    <s v="NOK"/>
    <n v="4975"/>
    <n v="1056373877"/>
    <s v="-552378.65"/>
  </r>
  <r>
    <n v="501403"/>
    <n v="2025"/>
    <s v="Direkte betaling med ekstern ID TR532248222 er gjennomført og bokført."/>
    <d v="2025-12-29T00:00:00"/>
    <m/>
    <x v="78"/>
    <x v="78"/>
    <m/>
    <m/>
    <n v="20195"/>
    <s v="Domeneshop AS"/>
    <m/>
    <m/>
    <x v="2"/>
    <x v="2"/>
    <m/>
    <m/>
    <m/>
    <m/>
    <n v="0"/>
    <s v="Ingen avgiftsbehandling"/>
    <s v="Betaling: Faktura nummer 5226665 fra Domeneshop AS. Fakturanr. 5226665."/>
    <n v="979"/>
    <s v="NOK"/>
    <n v="979"/>
    <n v="5226665"/>
    <s v="-551399.65"/>
  </r>
  <r>
    <n v="501404"/>
    <n v="2025"/>
    <s v="Direkte betaling med ekstern ID TR532248220 er gjennomført og bokført."/>
    <d v="2025-12-29T00:00:00"/>
    <m/>
    <x v="78"/>
    <x v="78"/>
    <m/>
    <m/>
    <n v="20272"/>
    <s v="Arba AS"/>
    <m/>
    <m/>
    <x v="4"/>
    <x v="4"/>
    <m/>
    <m/>
    <m/>
    <m/>
    <n v="0"/>
    <s v="Ingen avgiftsbehandling"/>
    <s v="Betaling: Faktura nummer 99599 fra Arba AS. Fakturanr. 99599."/>
    <n v="37945"/>
    <s v="NOK"/>
    <n v="37945"/>
    <n v="99599"/>
    <s v="-513454.65"/>
  </r>
  <r>
    <n v="501405"/>
    <n v="2025"/>
    <s v="Direkte betaling med ekstern ID TR532248219 er gjennomført og bokført."/>
    <d v="2025-12-29T00:00:00"/>
    <m/>
    <x v="78"/>
    <x v="78"/>
    <m/>
    <m/>
    <n v="20011"/>
    <s v="Telenor Norge AS"/>
    <m/>
    <m/>
    <x v="4"/>
    <x v="4"/>
    <m/>
    <m/>
    <m/>
    <m/>
    <n v="0"/>
    <s v="Ingen avgiftsbehandling"/>
    <s v="Betaling: Faktura nummer 5510006664133 fra Telenor Norge AS. Fakturanr. 5510006664133."/>
    <n v="195"/>
    <s v="NOK"/>
    <n v="195"/>
    <n v="5510006664133"/>
    <s v="-513259.65"/>
  </r>
  <r>
    <n v="501406"/>
    <n v="2025"/>
    <s v="Direkte betaling med ekstern ID TR528637120 er gjennomført og bokført."/>
    <d v="2025-12-29T00:00:00"/>
    <m/>
    <x v="78"/>
    <x v="78"/>
    <m/>
    <m/>
    <n v="20185"/>
    <s v="Bryn Trykkservice AS"/>
    <m/>
    <m/>
    <x v="4"/>
    <x v="4"/>
    <m/>
    <m/>
    <m/>
    <m/>
    <n v="0"/>
    <s v="Ingen avgiftsbehandling"/>
    <s v="Betaling: httpstripletex.noexecutemessageuid=ji1GZU3Od5EV9bYIgomh.13712175. Fakturanr. 31157."/>
    <n v="1500"/>
    <s v="NOK"/>
    <n v="1500"/>
    <n v="31157"/>
    <s v="-511759.65"/>
  </r>
  <r>
    <n v="501407"/>
    <n v="2025"/>
    <s v="Direkte betaling med ekstern ID TR532190753 er gjennomført og bokført."/>
    <d v="2025-12-29T00:00:00"/>
    <m/>
    <x v="78"/>
    <x v="78"/>
    <m/>
    <m/>
    <n v="20094"/>
    <s v="Bærum Kommune"/>
    <m/>
    <m/>
    <x v="0"/>
    <x v="0"/>
    <m/>
    <m/>
    <m/>
    <m/>
    <n v="0"/>
    <s v="Ingen avgiftsbehandling"/>
    <s v="Betaling: Faktura nummer 70869646 fra Bærum Kommune. Fakturanr. 70869646."/>
    <n v="29311"/>
    <s v="NOK"/>
    <n v="29311"/>
    <n v="70869646"/>
    <s v="-482448.65"/>
  </r>
  <r>
    <n v="501408"/>
    <n v="2025"/>
    <s v="Direkte betaling med ekstern ID TR532190752 er gjennomført og bokført."/>
    <d v="2025-12-29T00:00:00"/>
    <m/>
    <x v="78"/>
    <x v="78"/>
    <m/>
    <m/>
    <n v="20097"/>
    <s v="Tripletex AS"/>
    <m/>
    <m/>
    <x v="4"/>
    <x v="4"/>
    <m/>
    <m/>
    <m/>
    <m/>
    <n v="0"/>
    <s v="Ingen avgiftsbehandling"/>
    <s v="Betaling: Faktura nummer 2818234 fra Tripletex AS. Fakturanr. 2818234."/>
    <n v="8654.2000000000007"/>
    <s v="NOK"/>
    <n v="8654.2000000000007"/>
    <n v="2818234"/>
    <s v="-473794.45"/>
  </r>
  <r>
    <n v="2486"/>
    <n v="2025"/>
    <s v="Vs: Faktura (1020732) fra Torshov Sport AS"/>
    <d v="2025-12-29T00:00:00"/>
    <d v="2026-01-13T00:00:00"/>
    <x v="78"/>
    <x v="78"/>
    <m/>
    <m/>
    <n v="20422"/>
    <s v="Torshov Sport AS"/>
    <m/>
    <m/>
    <x v="5"/>
    <x v="5"/>
    <m/>
    <m/>
    <m/>
    <m/>
    <n v="0"/>
    <s v="Ingen avgiftsbehandling"/>
    <s v="Vs: Faktura (1020732) fra Torshov Sport AS"/>
    <n v="-3670"/>
    <s v="NOK"/>
    <n v="-3670"/>
    <n v="1020732"/>
    <s v="-477464.45"/>
  </r>
  <r>
    <n v="501409"/>
    <n v="2025"/>
    <s v="Direkte betaling med ekstern ID TR536109454 er gjennomført og bokført."/>
    <d v="2025-12-29T00:00:00"/>
    <m/>
    <x v="78"/>
    <x v="78"/>
    <m/>
    <m/>
    <n v="20355"/>
    <s v="Laila Håkonsen"/>
    <m/>
    <m/>
    <x v="8"/>
    <x v="8"/>
    <m/>
    <m/>
    <m/>
    <m/>
    <n v="0"/>
    <s v="Ingen avgiftsbehandling"/>
    <s v="Betaling: Laila. Fakturanr. parkering + utlegg."/>
    <n v="983.95"/>
    <s v="NOK"/>
    <n v="983.95"/>
    <s v="parkering + utlegg"/>
    <s v="-476480.50"/>
  </r>
  <r>
    <n v="501410"/>
    <n v="2025"/>
    <s v="Direkte betaling med ekstern ID TR536109452 er gjennomført og bokført."/>
    <d v="2025-12-29T00:00:00"/>
    <m/>
    <x v="78"/>
    <x v="78"/>
    <m/>
    <m/>
    <n v="20075"/>
    <s v="Elin Kristiansen"/>
    <m/>
    <m/>
    <x v="1"/>
    <x v="1"/>
    <m/>
    <m/>
    <m/>
    <m/>
    <n v="0"/>
    <s v="Ingen avgiftsbehandling"/>
    <s v="Betaling: Fwd: Utgifter. Fakturanr. sponsorgaver."/>
    <n v="1212"/>
    <s v="NOK"/>
    <n v="1212"/>
    <s v="sponsorgaver"/>
    <s v="-475268.50"/>
  </r>
  <r>
    <n v="2503"/>
    <n v="2025"/>
    <s v="Faktura nummer 245028 fra Naboen Utleie Oslo AS"/>
    <d v="2025-12-29T00:00:00"/>
    <d v="2026-01-28T00:00:00"/>
    <x v="78"/>
    <x v="78"/>
    <m/>
    <m/>
    <n v="20381"/>
    <s v="Naboen Utleie Oslo AS"/>
    <m/>
    <m/>
    <x v="5"/>
    <x v="5"/>
    <m/>
    <m/>
    <m/>
    <m/>
    <n v="0"/>
    <s v="Ingen avgiftsbehandling"/>
    <s v="Faktura nummer 245028 fra Naboen Utleie Oslo AS"/>
    <n v="-3413"/>
    <s v="NOK"/>
    <n v="-3413"/>
    <n v="245028"/>
    <s v="-478681.50"/>
  </r>
  <r>
    <n v="2502"/>
    <n v="2025"/>
    <s v="Faktura nummer 6592 fra AS Bærum Ishall"/>
    <d v="2025-12-29T00:00:00"/>
    <d v="2026-01-12T00:00:00"/>
    <x v="78"/>
    <x v="78"/>
    <m/>
    <m/>
    <n v="20353"/>
    <s v="AS Bærum Ishall"/>
    <m/>
    <m/>
    <x v="5"/>
    <x v="5"/>
    <m/>
    <m/>
    <m/>
    <m/>
    <n v="0"/>
    <s v="Ingen avgiftsbehandling"/>
    <s v="Faktura nummer 6592 fra AS Bærum Ishall"/>
    <n v="-9531.25"/>
    <s v="NOK"/>
    <n v="-9531.25"/>
    <n v="6592"/>
    <s v="-488212.75"/>
  </r>
  <r>
    <n v="2500"/>
    <n v="2025"/>
    <s v="Jutulkara"/>
    <d v="2025-12-29T00:00:00"/>
    <d v="2025-12-29T00:00:00"/>
    <x v="78"/>
    <x v="78"/>
    <m/>
    <m/>
    <n v="20471"/>
    <s v="Baard Henrik Karlstad"/>
    <m/>
    <m/>
    <x v="7"/>
    <x v="7"/>
    <m/>
    <m/>
    <m/>
    <m/>
    <n v="0"/>
    <s v="Ingen avgiftsbehandling"/>
    <s v="Jutulkara"/>
    <n v="-250"/>
    <s v="NOK"/>
    <n v="-250"/>
    <m/>
    <s v="-488462.75"/>
  </r>
  <r>
    <n v="2510"/>
    <n v="2025"/>
    <m/>
    <d v="2025-12-29T00:00:00"/>
    <m/>
    <x v="78"/>
    <x v="78"/>
    <m/>
    <m/>
    <n v="20191"/>
    <s v="Kjersti Merete Schiønning Irgens"/>
    <m/>
    <m/>
    <x v="0"/>
    <x v="0"/>
    <m/>
    <m/>
    <m/>
    <m/>
    <n v="0"/>
    <s v="Ingen avgiftsbehandling"/>
    <m/>
    <n v="1600"/>
    <s v="NOK"/>
    <n v="1600"/>
    <m/>
    <s v="-486862.75"/>
  </r>
  <r>
    <n v="2510"/>
    <n v="2025"/>
    <m/>
    <d v="2025-12-29T00:00:00"/>
    <m/>
    <x v="78"/>
    <x v="78"/>
    <m/>
    <m/>
    <n v="20159"/>
    <s v="Stine Laursen"/>
    <m/>
    <m/>
    <x v="0"/>
    <x v="0"/>
    <m/>
    <m/>
    <m/>
    <m/>
    <n v="0"/>
    <s v="Ingen avgiftsbehandling"/>
    <s v="Stine"/>
    <n v="606.15"/>
    <s v="NOK"/>
    <n v="606.15"/>
    <m/>
    <s v="-486256.60"/>
  </r>
  <r>
    <n v="2534"/>
    <n v="2025"/>
    <s v="Faktura nummer 1145 fra Rosten Maskin AS"/>
    <d v="2025-12-29T00:00:00"/>
    <d v="2026-01-10T00:00:00"/>
    <x v="78"/>
    <x v="78"/>
    <m/>
    <m/>
    <n v="20590"/>
    <s v="Rosten Maskin AS"/>
    <m/>
    <m/>
    <x v="1"/>
    <x v="1"/>
    <m/>
    <m/>
    <m/>
    <m/>
    <n v="0"/>
    <s v="Ingen avgiftsbehandling"/>
    <s v="Faktura nummer 1145 fra Rosten Maskin AS"/>
    <n v="-93750"/>
    <s v="NOK"/>
    <n v="-93750"/>
    <n v="1145"/>
    <s v="-580006.60"/>
  </r>
  <r>
    <n v="33"/>
    <n v="2026"/>
    <m/>
    <d v="2025-12-29T00:00:00"/>
    <m/>
    <x v="78"/>
    <x v="78"/>
    <m/>
    <m/>
    <n v="20260"/>
    <s v="Gunvor Folland"/>
    <m/>
    <m/>
    <x v="0"/>
    <x v="0"/>
    <m/>
    <m/>
    <m/>
    <m/>
    <n v="0"/>
    <s v="Ingen avgiftsbehandling"/>
    <s v="Gunvor"/>
    <n v="3728"/>
    <s v="NOK"/>
    <n v="3728"/>
    <m/>
    <s v="-576278.60"/>
  </r>
  <r>
    <n v="2501"/>
    <n v="2025"/>
    <s v="Fwd: Utlegg BDO Futsal Cup (Jutul G2013)"/>
    <d v="2025-12-30T00:00:00"/>
    <d v="2025-12-30T00:00:00"/>
    <x v="78"/>
    <x v="78"/>
    <m/>
    <m/>
    <n v="20540"/>
    <s v="Runar Veiby"/>
    <m/>
    <m/>
    <x v="1"/>
    <x v="1"/>
    <m/>
    <m/>
    <m/>
    <m/>
    <n v="0"/>
    <s v="Ingen avgiftsbehandling"/>
    <s v="Fwd: Utlegg BDO Futsal Cup (Jutul G2013)"/>
    <n v="-3000"/>
    <s v="NOK"/>
    <n v="-3000"/>
    <m/>
    <s v="-579278.60"/>
  </r>
  <r>
    <n v="501411"/>
    <n v="2025"/>
    <s v="Direkte betaling med ekstern ID TR534506005 er gjennomført og bokført."/>
    <d v="2025-12-30T00:00:00"/>
    <m/>
    <x v="78"/>
    <x v="78"/>
    <m/>
    <m/>
    <n v="20125"/>
    <s v="Eureca Engros AS"/>
    <m/>
    <m/>
    <x v="5"/>
    <x v="5"/>
    <m/>
    <m/>
    <m/>
    <m/>
    <n v="0"/>
    <s v="Ingen avgiftsbehandling"/>
    <s v="Betaling: Fwd: Inkassovarsel"/>
    <n v="7066.69"/>
    <s v="NOK"/>
    <n v="7066.69"/>
    <m/>
    <s v="-572211.91"/>
  </r>
  <r>
    <n v="501412"/>
    <n v="2025"/>
    <s v="Direkte betaling med ekstern ID TR536564445 er gjennomført og bokført."/>
    <d v="2025-12-30T00:00:00"/>
    <m/>
    <x v="78"/>
    <x v="78"/>
    <m/>
    <m/>
    <n v="20353"/>
    <s v="AS Bærum Ishall"/>
    <m/>
    <m/>
    <x v="5"/>
    <x v="5"/>
    <m/>
    <m/>
    <m/>
    <m/>
    <n v="0"/>
    <s v="Ingen avgiftsbehandling"/>
    <s v="Betaling: Faktura nummer 6565 fra AS Bærum Ishall. Fakturanr. 6565."/>
    <n v="133631.25"/>
    <s v="NOK"/>
    <n v="133631.25"/>
    <n v="6565"/>
    <s v="-438580.66"/>
  </r>
  <r>
    <n v="501413"/>
    <n v="2025"/>
    <s v="Direkte betaling med ekstern ID TR536581523 er gjennomført og bokført."/>
    <d v="2025-12-30T00:00:00"/>
    <m/>
    <x v="78"/>
    <x v="78"/>
    <m/>
    <m/>
    <n v="20540"/>
    <s v="Runar Veiby"/>
    <m/>
    <m/>
    <x v="1"/>
    <x v="1"/>
    <m/>
    <m/>
    <m/>
    <m/>
    <n v="0"/>
    <s v="Ingen avgiftsbehandling"/>
    <s v="Betaling: Fwd: Utlegg BDO Futsal Cup (Jutul G2013)"/>
    <n v="3000"/>
    <s v="NOK"/>
    <n v="3000"/>
    <m/>
    <s v="-435580.66"/>
  </r>
  <r>
    <n v="2526"/>
    <n v="2025"/>
    <s v="Kara"/>
    <d v="2025-12-30T00:00:00"/>
    <d v="2025-12-30T00:00:00"/>
    <x v="78"/>
    <x v="78"/>
    <m/>
    <m/>
    <n v="20471"/>
    <s v="Baard Henrik Karlstad"/>
    <m/>
    <m/>
    <x v="7"/>
    <x v="7"/>
    <m/>
    <m/>
    <m/>
    <m/>
    <n v="0"/>
    <s v="Ingen avgiftsbehandling"/>
    <s v="Kara"/>
    <n v="-500"/>
    <s v="NOK"/>
    <n v="-500"/>
    <m/>
    <s v="-436080.66"/>
  </r>
  <r>
    <n v="33"/>
    <n v="2026"/>
    <m/>
    <d v="2025-12-30T00:00:00"/>
    <m/>
    <x v="78"/>
    <x v="78"/>
    <m/>
    <m/>
    <n v="20471"/>
    <s v="Baard Henrik Karlstad"/>
    <m/>
    <m/>
    <x v="0"/>
    <x v="0"/>
    <m/>
    <m/>
    <m/>
    <m/>
    <n v="0"/>
    <s v="Ingen avgiftsbehandling"/>
    <s v="Vipps"/>
    <n v="500"/>
    <s v="NOK"/>
    <n v="500"/>
    <m/>
    <s v="-435580.66"/>
  </r>
  <r>
    <n v="501414"/>
    <n v="2025"/>
    <s v="Direkte betaling med ekstern ID TR536109461 er gjennomført og bokført."/>
    <d v="2025-12-31T00:00:00"/>
    <m/>
    <x v="78"/>
    <x v="78"/>
    <m/>
    <m/>
    <n v="20209"/>
    <s v="Akershus Skikrets"/>
    <m/>
    <m/>
    <x v="6"/>
    <x v="6"/>
    <m/>
    <m/>
    <m/>
    <m/>
    <n v="0"/>
    <s v="Ingen avgiftsbehandling"/>
    <s v="Betaling: Faktura nummer 101899 fra Akershus Skikrets. Fakturanr. 101899."/>
    <n v="1071"/>
    <s v="NOK"/>
    <n v="1071"/>
    <n v="101899"/>
    <s v="-434509.66"/>
  </r>
  <r>
    <n v="501415"/>
    <n v="2025"/>
    <s v="Direkte betaling med ekstern ID TR527024846 er gjennomført og bokført."/>
    <d v="2025-12-31T00:00:00"/>
    <m/>
    <x v="78"/>
    <x v="78"/>
    <m/>
    <m/>
    <n v="20273"/>
    <s v="If Skadeforsikring NUF"/>
    <m/>
    <m/>
    <x v="0"/>
    <x v="0"/>
    <m/>
    <m/>
    <m/>
    <m/>
    <n v="0"/>
    <s v="Ingen avgiftsbehandling"/>
    <s v="Betaling: Faktura nummer 84523566606 fra If Skadeforsikring NUF. Fakturanr. 84523566606."/>
    <n v="54422"/>
    <s v="NOK"/>
    <n v="54422"/>
    <n v="84523566606"/>
    <s v="-380087.66"/>
  </r>
  <r>
    <n v="501416"/>
    <n v="2025"/>
    <s v="Direkte betaling med ekstern ID TR536109451 er gjennomført og bokført."/>
    <d v="2025-12-31T00:00:00"/>
    <m/>
    <x v="78"/>
    <x v="78"/>
    <m/>
    <m/>
    <n v="20208"/>
    <s v="Rubic AS"/>
    <m/>
    <m/>
    <x v="4"/>
    <x v="4"/>
    <m/>
    <m/>
    <m/>
    <m/>
    <n v="0"/>
    <s v="Ingen avgiftsbehandling"/>
    <s v="Betaling: Faktura nummer 18505 fra Rubic AS. Fakturanr. 18505."/>
    <n v="275.63"/>
    <s v="NOK"/>
    <n v="275.63"/>
    <n v="18505"/>
    <s v="-379812.03"/>
  </r>
  <r>
    <n v="2514"/>
    <n v="2025"/>
    <s v="Faktura nummer 103892 fra B&amp;g Regnskap AS"/>
    <d v="2025-12-31T00:00:00"/>
    <d v="2026-01-14T00:00:00"/>
    <x v="78"/>
    <x v="78"/>
    <m/>
    <m/>
    <n v="20001"/>
    <s v="B&amp;g Regnskap AS"/>
    <m/>
    <m/>
    <x v="4"/>
    <x v="4"/>
    <m/>
    <m/>
    <m/>
    <m/>
    <n v="0"/>
    <s v="Ingen avgiftsbehandling"/>
    <s v="Faktura nummer 103892 fra B&amp;g Regnskap AS"/>
    <n v="-26828.13"/>
    <s v="NOK"/>
    <n v="-26828.13"/>
    <n v="103892"/>
    <s v="-406640.16"/>
  </r>
  <r>
    <n v="2513"/>
    <n v="2025"/>
    <s v="Hornigjengen : Kvittering servering sommerfest"/>
    <d v="2025-12-31T00:00:00"/>
    <d v="2024-06-04T00:00:00"/>
    <x v="78"/>
    <x v="78"/>
    <m/>
    <m/>
    <n v="20116"/>
    <s v="Bjørg Stokkedal"/>
    <m/>
    <m/>
    <x v="9"/>
    <x v="9"/>
    <m/>
    <m/>
    <m/>
    <m/>
    <n v="0"/>
    <s v="Ingen avgiftsbehandling"/>
    <s v="Hornigjengen : Kvittering servering sommerfest"/>
    <n v="-802.8"/>
    <s v="NOK"/>
    <n v="-802.8"/>
    <m/>
    <s v="-407442.96"/>
  </r>
  <r>
    <n v="2512"/>
    <n v="2025"/>
    <s v="Faktura nummer 8187483 fra Uno-X Mobility Norge AS (Comme"/>
    <d v="2025-12-31T00:00:00"/>
    <d v="2026-01-15T00:00:00"/>
    <x v="78"/>
    <x v="78"/>
    <m/>
    <m/>
    <n v="20007"/>
    <s v="Uno-X Mobility Norge AS (Comme"/>
    <m/>
    <m/>
    <x v="5"/>
    <x v="5"/>
    <m/>
    <m/>
    <m/>
    <m/>
    <n v="0"/>
    <s v="Ingen avgiftsbehandling"/>
    <s v="Faktura nummer 8187483 fra Uno-X Mobility Norge AS (Comme"/>
    <n v="-944.83"/>
    <s v="NOK"/>
    <n v="-944.83"/>
    <n v="8187483"/>
    <s v="-408387.79"/>
  </r>
  <r>
    <n v="2561"/>
    <n v="2025"/>
    <s v="Faktura nummer 008744 fra Norges Ishockeyforbund"/>
    <d v="2025-12-31T00:00:00"/>
    <d v="2026-01-16T00:00:00"/>
    <x v="78"/>
    <x v="78"/>
    <m/>
    <m/>
    <n v="20005"/>
    <s v="Norges Ishockeyforbund"/>
    <m/>
    <m/>
    <x v="5"/>
    <x v="5"/>
    <m/>
    <m/>
    <m/>
    <m/>
    <n v="0"/>
    <s v="Ingen avgiftsbehandling"/>
    <s v="Faktura nummer 008744 fra Norges Ishockeyforbund"/>
    <n v="-4557"/>
    <s v="NOK"/>
    <n v="-4557"/>
    <n v="8744"/>
    <s v="-412944.79"/>
  </r>
  <r>
    <n v="33"/>
    <n v="2026"/>
    <m/>
    <d v="2025-12-31T00:00:00"/>
    <m/>
    <x v="78"/>
    <x v="78"/>
    <m/>
    <m/>
    <n v="20257"/>
    <s v="Nordkak AS"/>
    <m/>
    <m/>
    <x v="0"/>
    <x v="0"/>
    <m/>
    <m/>
    <m/>
    <m/>
    <n v="0"/>
    <s v="Ingen avgiftsbehandling"/>
    <s v="Nordkak"/>
    <n v="11400"/>
    <s v="NOK"/>
    <n v="11400"/>
    <m/>
    <s v="-401544.79"/>
  </r>
  <r>
    <n v="2545"/>
    <n v="2025"/>
    <s v="Sandarcup, restsum, endring påmelding antall. Mye frem og tilbake"/>
    <d v="2025-12-31T00:00:00"/>
    <m/>
    <x v="78"/>
    <x v="78"/>
    <m/>
    <m/>
    <n v="20032"/>
    <s v="Sandarcupen"/>
    <m/>
    <m/>
    <x v="1"/>
    <x v="1"/>
    <m/>
    <m/>
    <m/>
    <m/>
    <n v="0"/>
    <s v="Ingen avgiftsbehandling"/>
    <s v="Sandarcup, restsum, endring påmelding antall. Mye frem og tilbake"/>
    <n v="-5800"/>
    <s v="NOK"/>
    <n v="-5800"/>
    <m/>
    <s v="-407344.79"/>
  </r>
  <r>
    <n v="2571"/>
    <n v="2025"/>
    <s v="Diff på reskontro fra 2024 og tidlig 2025, Rydder opp, lite beløp."/>
    <d v="2025-12-31T00:00:00"/>
    <m/>
    <x v="78"/>
    <x v="78"/>
    <m/>
    <m/>
    <n v="20169"/>
    <s v="Jar Idrettslag"/>
    <m/>
    <m/>
    <x v="0"/>
    <x v="0"/>
    <m/>
    <m/>
    <m/>
    <m/>
    <n v="0"/>
    <s v="Ingen avgiftsbehandling"/>
    <s v="Diff på reskontro fra 2024 og tidlig 2025, Rydder opp, lite beløp."/>
    <n v="13900"/>
    <s v="NOK"/>
    <n v="13900"/>
    <m/>
    <s v="-393444.79"/>
  </r>
  <r>
    <m/>
    <m/>
    <m/>
    <d v="2025-01-01T00:00:00"/>
    <m/>
    <x v="79"/>
    <x v="79"/>
    <m/>
    <m/>
    <m/>
    <m/>
    <m/>
    <m/>
    <x v="0"/>
    <x v="0"/>
    <m/>
    <m/>
    <m/>
    <m/>
    <m/>
    <m/>
    <s v="Inngående saldo"/>
    <n v="-134923"/>
    <m/>
    <m/>
    <m/>
    <s v="-134923.00"/>
  </r>
  <r>
    <n v="500002"/>
    <n v="2025"/>
    <s v="Lønnsbilag 1-2025"/>
    <d v="2025-01-01T00:00:00"/>
    <m/>
    <x v="79"/>
    <x v="79"/>
    <m/>
    <m/>
    <m/>
    <m/>
    <n v="77"/>
    <s v="Christopher Dehn"/>
    <x v="0"/>
    <x v="0"/>
    <m/>
    <m/>
    <m/>
    <m/>
    <n v="0"/>
    <s v="Ingen avgiftsbehandling"/>
    <s v="Lønnsbilag 1-2025"/>
    <n v="-1737"/>
    <s v="NOK"/>
    <n v="-1737"/>
    <m/>
    <s v="-136660.00"/>
  </r>
  <r>
    <n v="500002"/>
    <n v="2025"/>
    <s v="Lønnsbilag 1-2025"/>
    <d v="2025-01-01T00:00:00"/>
    <m/>
    <x v="79"/>
    <x v="79"/>
    <m/>
    <m/>
    <m/>
    <m/>
    <n v="134"/>
    <s v="Andreas Kristiansen Olsen"/>
    <x v="0"/>
    <x v="0"/>
    <m/>
    <m/>
    <m/>
    <m/>
    <n v="0"/>
    <s v="Ingen avgiftsbehandling"/>
    <s v="Lønnsbilag 1-2025"/>
    <n v="-808"/>
    <s v="NOK"/>
    <n v="-808"/>
    <m/>
    <s v="-137468.00"/>
  </r>
  <r>
    <n v="500002"/>
    <n v="2025"/>
    <s v="Lønnsbilag 1-2025"/>
    <d v="2025-01-01T00:00:00"/>
    <m/>
    <x v="79"/>
    <x v="79"/>
    <m/>
    <m/>
    <m/>
    <m/>
    <n v="1229"/>
    <s v="Eirik Frisnes Wartiainen"/>
    <x v="0"/>
    <x v="0"/>
    <m/>
    <m/>
    <m/>
    <m/>
    <n v="0"/>
    <s v="Ingen avgiftsbehandling"/>
    <s v="Lønnsbilag 1-2025"/>
    <n v="-12366"/>
    <s v="NOK"/>
    <n v="-12366"/>
    <m/>
    <s v="-149834.00"/>
  </r>
  <r>
    <n v="500002"/>
    <n v="2025"/>
    <s v="Lønnsbilag 1-2025"/>
    <d v="2025-01-01T00:00:00"/>
    <m/>
    <x v="79"/>
    <x v="79"/>
    <m/>
    <m/>
    <m/>
    <m/>
    <n v="1245"/>
    <s v="Fredrik Bjørndal"/>
    <x v="0"/>
    <x v="0"/>
    <m/>
    <m/>
    <m/>
    <m/>
    <n v="0"/>
    <s v="Ingen avgiftsbehandling"/>
    <s v="Lønnsbilag 1-2025"/>
    <n v="-2613"/>
    <s v="NOK"/>
    <n v="-2613"/>
    <m/>
    <s v="-152447.00"/>
  </r>
  <r>
    <n v="500002"/>
    <n v="2025"/>
    <s v="Lønnsbilag 1-2025"/>
    <d v="2025-01-01T00:00:00"/>
    <m/>
    <x v="79"/>
    <x v="79"/>
    <m/>
    <m/>
    <m/>
    <m/>
    <n v="1260"/>
    <s v="Sivert Østberg-Tømmervik"/>
    <x v="0"/>
    <x v="0"/>
    <m/>
    <m/>
    <m/>
    <m/>
    <n v="0"/>
    <s v="Ingen avgiftsbehandling"/>
    <s v="Lønnsbilag 1-2025"/>
    <n v="-329"/>
    <s v="NOK"/>
    <n v="-329"/>
    <m/>
    <s v="-152776.00"/>
  </r>
  <r>
    <n v="500002"/>
    <n v="2025"/>
    <s v="Lønnsbilag 1-2025"/>
    <d v="2025-01-01T00:00:00"/>
    <m/>
    <x v="79"/>
    <x v="79"/>
    <m/>
    <m/>
    <m/>
    <m/>
    <n v="1261"/>
    <s v="Laila Håkonsen"/>
    <x v="0"/>
    <x v="0"/>
    <m/>
    <m/>
    <m/>
    <m/>
    <n v="0"/>
    <s v="Ingen avgiftsbehandling"/>
    <s v="Lønnsbilag 1-2025"/>
    <n v="-792"/>
    <s v="NOK"/>
    <n v="-792"/>
    <m/>
    <s v="-153568.00"/>
  </r>
  <r>
    <n v="500002"/>
    <n v="2025"/>
    <s v="Lønnsbilag 1-2025"/>
    <d v="2025-01-01T00:00:00"/>
    <m/>
    <x v="79"/>
    <x v="79"/>
    <m/>
    <m/>
    <m/>
    <m/>
    <n v="1272"/>
    <s v="Jakob August Strøm"/>
    <x v="0"/>
    <x v="0"/>
    <m/>
    <m/>
    <m/>
    <m/>
    <n v="0"/>
    <s v="Ingen avgiftsbehandling"/>
    <s v="Lønnsbilag 1-2025"/>
    <n v="-61"/>
    <s v="NOK"/>
    <n v="-61"/>
    <m/>
    <s v="-153629.00"/>
  </r>
  <r>
    <n v="500002"/>
    <n v="2025"/>
    <s v="Lønnsbilag 1-2025"/>
    <d v="2025-01-01T00:00:00"/>
    <m/>
    <x v="79"/>
    <x v="79"/>
    <m/>
    <m/>
    <m/>
    <m/>
    <n v="1274"/>
    <s v="Heidi Midtbø Helgesen"/>
    <x v="0"/>
    <x v="0"/>
    <m/>
    <m/>
    <m/>
    <m/>
    <n v="0"/>
    <s v="Ingen avgiftsbehandling"/>
    <s v="Lønnsbilag 1-2025"/>
    <n v="-144"/>
    <s v="NOK"/>
    <n v="-144"/>
    <m/>
    <s v="-153773.00"/>
  </r>
  <r>
    <n v="500002"/>
    <n v="2025"/>
    <s v="Lønnsbilag 1-2025"/>
    <d v="2025-01-01T00:00:00"/>
    <m/>
    <x v="79"/>
    <x v="79"/>
    <m/>
    <m/>
    <m/>
    <m/>
    <n v="1275"/>
    <s v="Haziz Aasen"/>
    <x v="0"/>
    <x v="0"/>
    <m/>
    <m/>
    <m/>
    <m/>
    <n v="0"/>
    <s v="Ingen avgiftsbehandling"/>
    <s v="Lønnsbilag 1-2025"/>
    <n v="-4923"/>
    <s v="NOK"/>
    <n v="-4923"/>
    <m/>
    <s v="-158696.00"/>
  </r>
  <r>
    <n v="500002"/>
    <n v="2025"/>
    <s v="Lønnsbilag 1-2025"/>
    <d v="2025-01-01T00:00:00"/>
    <m/>
    <x v="79"/>
    <x v="79"/>
    <m/>
    <m/>
    <m/>
    <m/>
    <n v="1282"/>
    <s v="Stian Sørensen"/>
    <x v="0"/>
    <x v="0"/>
    <m/>
    <m/>
    <m/>
    <m/>
    <n v="0"/>
    <s v="Ingen avgiftsbehandling"/>
    <s v="Lønnsbilag 1-2025"/>
    <n v="-2698"/>
    <s v="NOK"/>
    <n v="-2698"/>
    <m/>
    <s v="-161394.00"/>
  </r>
  <r>
    <n v="500002"/>
    <n v="2025"/>
    <s v="Lønnsbilag 1-2025"/>
    <d v="2025-01-01T00:00:00"/>
    <m/>
    <x v="79"/>
    <x v="79"/>
    <m/>
    <m/>
    <m/>
    <m/>
    <n v="1298"/>
    <s v="Luis Lyster"/>
    <x v="0"/>
    <x v="0"/>
    <m/>
    <m/>
    <m/>
    <m/>
    <n v="0"/>
    <s v="Ingen avgiftsbehandling"/>
    <s v="Lønnsbilag 1-2025"/>
    <n v="-2040"/>
    <s v="NOK"/>
    <n v="-2040"/>
    <m/>
    <s v="-163434.00"/>
  </r>
  <r>
    <n v="500002"/>
    <n v="2025"/>
    <s v="Lønnsbilag 1-2025"/>
    <d v="2025-01-01T00:00:00"/>
    <m/>
    <x v="79"/>
    <x v="79"/>
    <m/>
    <m/>
    <m/>
    <m/>
    <n v="1299"/>
    <s v="Katarina Zielinska"/>
    <x v="0"/>
    <x v="0"/>
    <m/>
    <m/>
    <m/>
    <m/>
    <n v="0"/>
    <s v="Ingen avgiftsbehandling"/>
    <s v="Lønnsbilag 1-2025"/>
    <n v="-10119"/>
    <s v="NOK"/>
    <n v="-10119"/>
    <m/>
    <s v="-173553.00"/>
  </r>
  <r>
    <n v="500002"/>
    <n v="2025"/>
    <s v="Lønnsbilag 1-2025"/>
    <d v="2025-01-01T00:00:00"/>
    <m/>
    <x v="79"/>
    <x v="79"/>
    <m/>
    <m/>
    <m/>
    <m/>
    <n v="1307"/>
    <s v="Ben Craig Simmons"/>
    <x v="0"/>
    <x v="0"/>
    <m/>
    <m/>
    <m/>
    <m/>
    <n v="0"/>
    <s v="Ingen avgiftsbehandling"/>
    <s v="Lønnsbilag 1-2025"/>
    <n v="-9614"/>
    <s v="NOK"/>
    <n v="-9614"/>
    <m/>
    <s v="-183167.00"/>
  </r>
  <r>
    <n v="500002"/>
    <n v="2025"/>
    <s v="Lønnsbilag 1-2025"/>
    <d v="2025-01-01T00:00:00"/>
    <m/>
    <x v="79"/>
    <x v="79"/>
    <m/>
    <m/>
    <m/>
    <m/>
    <n v="1308"/>
    <s v="Henrik Falteng Jensen"/>
    <x v="0"/>
    <x v="0"/>
    <m/>
    <m/>
    <m/>
    <m/>
    <n v="0"/>
    <s v="Ingen avgiftsbehandling"/>
    <s v="Lønnsbilag 1-2025"/>
    <n v="-920"/>
    <s v="NOK"/>
    <n v="-920"/>
    <m/>
    <s v="-184087.00"/>
  </r>
  <r>
    <n v="500002"/>
    <n v="2025"/>
    <s v="Lønnsbilag 1-2025"/>
    <d v="2025-01-01T00:00:00"/>
    <m/>
    <x v="79"/>
    <x v="79"/>
    <m/>
    <m/>
    <m/>
    <m/>
    <n v="1310"/>
    <s v="Armani Wahidullah"/>
    <x v="0"/>
    <x v="0"/>
    <m/>
    <m/>
    <m/>
    <m/>
    <n v="0"/>
    <s v="Ingen avgiftsbehandling"/>
    <s v="Lønnsbilag 1-2025"/>
    <n v="-287"/>
    <s v="NOK"/>
    <n v="-287"/>
    <m/>
    <s v="-184374.00"/>
  </r>
  <r>
    <n v="500002"/>
    <n v="2025"/>
    <s v="Lønnsbilag 1-2025"/>
    <d v="2025-01-01T00:00:00"/>
    <m/>
    <x v="79"/>
    <x v="79"/>
    <m/>
    <m/>
    <m/>
    <m/>
    <n v="1317"/>
    <s v="Markus Madsen"/>
    <x v="0"/>
    <x v="0"/>
    <m/>
    <m/>
    <m/>
    <m/>
    <n v="0"/>
    <s v="Ingen avgiftsbehandling"/>
    <s v="Lønnsbilag 1-2025"/>
    <n v="-4400"/>
    <s v="NOK"/>
    <n v="-4400"/>
    <m/>
    <s v="-188774.00"/>
  </r>
  <r>
    <n v="500002"/>
    <n v="2025"/>
    <s v="Lønnsbilag 1-2025"/>
    <d v="2025-01-01T00:00:00"/>
    <m/>
    <x v="79"/>
    <x v="79"/>
    <m/>
    <m/>
    <m/>
    <m/>
    <n v="1328"/>
    <s v="Jonathan Sten Hagen"/>
    <x v="0"/>
    <x v="0"/>
    <m/>
    <m/>
    <m/>
    <m/>
    <n v="0"/>
    <s v="Ingen avgiftsbehandling"/>
    <s v="Lønnsbilag 1-2025"/>
    <n v="-324"/>
    <s v="NOK"/>
    <n v="-324"/>
    <m/>
    <s v="-189098.00"/>
  </r>
  <r>
    <n v="500002"/>
    <n v="2025"/>
    <s v="Lønnsbilag 1-2025"/>
    <d v="2025-01-01T00:00:00"/>
    <m/>
    <x v="79"/>
    <x v="79"/>
    <m/>
    <m/>
    <m/>
    <m/>
    <n v="1330"/>
    <s v="Magnus Perger"/>
    <x v="0"/>
    <x v="0"/>
    <m/>
    <m/>
    <m/>
    <m/>
    <n v="0"/>
    <s v="Ingen avgiftsbehandling"/>
    <s v="Lønnsbilag 1-2025"/>
    <n v="-191"/>
    <s v="NOK"/>
    <n v="-191"/>
    <m/>
    <s v="-189289.00"/>
  </r>
  <r>
    <n v="500002"/>
    <n v="2025"/>
    <s v="Lønnsbilag 1-2025"/>
    <d v="2025-01-01T00:00:00"/>
    <m/>
    <x v="79"/>
    <x v="79"/>
    <m/>
    <m/>
    <m/>
    <m/>
    <m/>
    <s v="Sofi Kulvik"/>
    <x v="0"/>
    <x v="0"/>
    <m/>
    <m/>
    <m/>
    <m/>
    <n v="0"/>
    <s v="Ingen avgiftsbehandling"/>
    <s v="Lønnsbilag 1-2025"/>
    <n v="-17847"/>
    <s v="NOK"/>
    <n v="-17847"/>
    <m/>
    <s v="-207136.00"/>
  </r>
  <r>
    <n v="500059"/>
    <n v="2025"/>
    <s v="Reversering av bilag 500002-2025. Lønnsbilag 1-2025"/>
    <d v="2025-01-01T00:00:00"/>
    <m/>
    <x v="79"/>
    <x v="79"/>
    <m/>
    <m/>
    <m/>
    <m/>
    <n v="77"/>
    <s v="Christopher Dehn"/>
    <x v="0"/>
    <x v="0"/>
    <m/>
    <m/>
    <m/>
    <m/>
    <n v="0"/>
    <s v="Ingen avgiftsbehandling"/>
    <s v="Reversering av bilag 500002-2025. Lønnsbilag 1-2025"/>
    <n v="1737"/>
    <s v="NOK"/>
    <n v="1737"/>
    <m/>
    <s v="-205399.00"/>
  </r>
  <r>
    <n v="500059"/>
    <n v="2025"/>
    <s v="Reversering av bilag 500002-2025. Lønnsbilag 1-2025"/>
    <d v="2025-01-01T00:00:00"/>
    <m/>
    <x v="79"/>
    <x v="79"/>
    <m/>
    <m/>
    <m/>
    <m/>
    <n v="134"/>
    <s v="Andreas Kristiansen Olsen"/>
    <x v="0"/>
    <x v="0"/>
    <m/>
    <m/>
    <m/>
    <m/>
    <n v="0"/>
    <s v="Ingen avgiftsbehandling"/>
    <s v="Reversering av bilag 500002-2025. Lønnsbilag 1-2025"/>
    <n v="808"/>
    <s v="NOK"/>
    <n v="808"/>
    <m/>
    <s v="-204591.00"/>
  </r>
  <r>
    <n v="500059"/>
    <n v="2025"/>
    <s v="Reversering av bilag 500002-2025. Lønnsbilag 1-2025"/>
    <d v="2025-01-01T00:00:00"/>
    <m/>
    <x v="79"/>
    <x v="79"/>
    <m/>
    <m/>
    <m/>
    <m/>
    <n v="1229"/>
    <s v="Eirik Frisnes Wartiainen"/>
    <x v="0"/>
    <x v="0"/>
    <m/>
    <m/>
    <m/>
    <m/>
    <n v="0"/>
    <s v="Ingen avgiftsbehandling"/>
    <s v="Reversering av bilag 500002-2025. Lønnsbilag 1-2025"/>
    <n v="12366"/>
    <s v="NOK"/>
    <n v="12366"/>
    <m/>
    <s v="-192225.00"/>
  </r>
  <r>
    <n v="500059"/>
    <n v="2025"/>
    <s v="Reversering av bilag 500002-2025. Lønnsbilag 1-2025"/>
    <d v="2025-01-01T00:00:00"/>
    <m/>
    <x v="79"/>
    <x v="79"/>
    <m/>
    <m/>
    <m/>
    <m/>
    <n v="1245"/>
    <s v="Fredrik Bjørndal"/>
    <x v="0"/>
    <x v="0"/>
    <m/>
    <m/>
    <m/>
    <m/>
    <n v="0"/>
    <s v="Ingen avgiftsbehandling"/>
    <s v="Reversering av bilag 500002-2025. Lønnsbilag 1-2025"/>
    <n v="2613"/>
    <s v="NOK"/>
    <n v="2613"/>
    <m/>
    <s v="-189612.00"/>
  </r>
  <r>
    <n v="500059"/>
    <n v="2025"/>
    <s v="Reversering av bilag 500002-2025. Lønnsbilag 1-2025"/>
    <d v="2025-01-01T00:00:00"/>
    <m/>
    <x v="79"/>
    <x v="79"/>
    <m/>
    <m/>
    <m/>
    <m/>
    <n v="1260"/>
    <s v="Sivert Østberg-Tømmervik"/>
    <x v="0"/>
    <x v="0"/>
    <m/>
    <m/>
    <m/>
    <m/>
    <n v="0"/>
    <s v="Ingen avgiftsbehandling"/>
    <s v="Reversering av bilag 500002-2025. Lønnsbilag 1-2025"/>
    <n v="329"/>
    <s v="NOK"/>
    <n v="329"/>
    <m/>
    <s v="-189283.00"/>
  </r>
  <r>
    <n v="500059"/>
    <n v="2025"/>
    <s v="Reversering av bilag 500002-2025. Lønnsbilag 1-2025"/>
    <d v="2025-01-01T00:00:00"/>
    <m/>
    <x v="79"/>
    <x v="79"/>
    <m/>
    <m/>
    <m/>
    <m/>
    <n v="1261"/>
    <s v="Laila Håkonsen"/>
    <x v="0"/>
    <x v="0"/>
    <m/>
    <m/>
    <m/>
    <m/>
    <n v="0"/>
    <s v="Ingen avgiftsbehandling"/>
    <s v="Reversering av bilag 500002-2025. Lønnsbilag 1-2025"/>
    <n v="792"/>
    <s v="NOK"/>
    <n v="792"/>
    <m/>
    <s v="-188491.00"/>
  </r>
  <r>
    <n v="500059"/>
    <n v="2025"/>
    <s v="Reversering av bilag 500002-2025. Lønnsbilag 1-2025"/>
    <d v="2025-01-01T00:00:00"/>
    <m/>
    <x v="79"/>
    <x v="79"/>
    <m/>
    <m/>
    <m/>
    <m/>
    <n v="1272"/>
    <s v="Jakob August Strøm"/>
    <x v="0"/>
    <x v="0"/>
    <m/>
    <m/>
    <m/>
    <m/>
    <n v="0"/>
    <s v="Ingen avgiftsbehandling"/>
    <s v="Reversering av bilag 500002-2025. Lønnsbilag 1-2025"/>
    <n v="61"/>
    <s v="NOK"/>
    <n v="61"/>
    <m/>
    <s v="-188430.00"/>
  </r>
  <r>
    <n v="500059"/>
    <n v="2025"/>
    <s v="Reversering av bilag 500002-2025. Lønnsbilag 1-2025"/>
    <d v="2025-01-01T00:00:00"/>
    <m/>
    <x v="79"/>
    <x v="79"/>
    <m/>
    <m/>
    <m/>
    <m/>
    <n v="1274"/>
    <s v="Heidi Midtbø Helgesen"/>
    <x v="0"/>
    <x v="0"/>
    <m/>
    <m/>
    <m/>
    <m/>
    <n v="0"/>
    <s v="Ingen avgiftsbehandling"/>
    <s v="Reversering av bilag 500002-2025. Lønnsbilag 1-2025"/>
    <n v="144"/>
    <s v="NOK"/>
    <n v="144"/>
    <m/>
    <s v="-188286.00"/>
  </r>
  <r>
    <n v="500059"/>
    <n v="2025"/>
    <s v="Reversering av bilag 500002-2025. Lønnsbilag 1-2025"/>
    <d v="2025-01-01T00:00:00"/>
    <m/>
    <x v="79"/>
    <x v="79"/>
    <m/>
    <m/>
    <m/>
    <m/>
    <n v="1275"/>
    <s v="Haziz Aasen"/>
    <x v="0"/>
    <x v="0"/>
    <m/>
    <m/>
    <m/>
    <m/>
    <n v="0"/>
    <s v="Ingen avgiftsbehandling"/>
    <s v="Reversering av bilag 500002-2025. Lønnsbilag 1-2025"/>
    <n v="4923"/>
    <s v="NOK"/>
    <n v="4923"/>
    <m/>
    <s v="-183363.00"/>
  </r>
  <r>
    <n v="500059"/>
    <n v="2025"/>
    <s v="Reversering av bilag 500002-2025. Lønnsbilag 1-2025"/>
    <d v="2025-01-01T00:00:00"/>
    <m/>
    <x v="79"/>
    <x v="79"/>
    <m/>
    <m/>
    <m/>
    <m/>
    <n v="1282"/>
    <s v="Stian Sørensen"/>
    <x v="0"/>
    <x v="0"/>
    <m/>
    <m/>
    <m/>
    <m/>
    <n v="0"/>
    <s v="Ingen avgiftsbehandling"/>
    <s v="Reversering av bilag 500002-2025. Lønnsbilag 1-2025"/>
    <n v="2698"/>
    <s v="NOK"/>
    <n v="2698"/>
    <m/>
    <s v="-180665.00"/>
  </r>
  <r>
    <n v="500059"/>
    <n v="2025"/>
    <s v="Reversering av bilag 500002-2025. Lønnsbilag 1-2025"/>
    <d v="2025-01-01T00:00:00"/>
    <m/>
    <x v="79"/>
    <x v="79"/>
    <m/>
    <m/>
    <m/>
    <m/>
    <n v="1298"/>
    <s v="Luis Lyster"/>
    <x v="0"/>
    <x v="0"/>
    <m/>
    <m/>
    <m/>
    <m/>
    <n v="0"/>
    <s v="Ingen avgiftsbehandling"/>
    <s v="Reversering av bilag 500002-2025. Lønnsbilag 1-2025"/>
    <n v="2040"/>
    <s v="NOK"/>
    <n v="2040"/>
    <m/>
    <s v="-178625.00"/>
  </r>
  <r>
    <n v="500059"/>
    <n v="2025"/>
    <s v="Reversering av bilag 500002-2025. Lønnsbilag 1-2025"/>
    <d v="2025-01-01T00:00:00"/>
    <m/>
    <x v="79"/>
    <x v="79"/>
    <m/>
    <m/>
    <m/>
    <m/>
    <n v="1299"/>
    <s v="Katarina Zielinska"/>
    <x v="0"/>
    <x v="0"/>
    <m/>
    <m/>
    <m/>
    <m/>
    <n v="0"/>
    <s v="Ingen avgiftsbehandling"/>
    <s v="Reversering av bilag 500002-2025. Lønnsbilag 1-2025"/>
    <n v="10119"/>
    <s v="NOK"/>
    <n v="10119"/>
    <m/>
    <s v="-168506.00"/>
  </r>
  <r>
    <n v="500059"/>
    <n v="2025"/>
    <s v="Reversering av bilag 500002-2025. Lønnsbilag 1-2025"/>
    <d v="2025-01-01T00:00:00"/>
    <m/>
    <x v="79"/>
    <x v="79"/>
    <m/>
    <m/>
    <m/>
    <m/>
    <n v="1307"/>
    <s v="Ben Craig Simmons"/>
    <x v="0"/>
    <x v="0"/>
    <m/>
    <m/>
    <m/>
    <m/>
    <n v="0"/>
    <s v="Ingen avgiftsbehandling"/>
    <s v="Reversering av bilag 500002-2025. Lønnsbilag 1-2025"/>
    <n v="9614"/>
    <s v="NOK"/>
    <n v="9614"/>
    <m/>
    <s v="-158892.00"/>
  </r>
  <r>
    <n v="500059"/>
    <n v="2025"/>
    <s v="Reversering av bilag 500002-2025. Lønnsbilag 1-2025"/>
    <d v="2025-01-01T00:00:00"/>
    <m/>
    <x v="79"/>
    <x v="79"/>
    <m/>
    <m/>
    <m/>
    <m/>
    <n v="1308"/>
    <s v="Henrik Falteng Jensen"/>
    <x v="0"/>
    <x v="0"/>
    <m/>
    <m/>
    <m/>
    <m/>
    <n v="0"/>
    <s v="Ingen avgiftsbehandling"/>
    <s v="Reversering av bilag 500002-2025. Lønnsbilag 1-2025"/>
    <n v="920"/>
    <s v="NOK"/>
    <n v="920"/>
    <m/>
    <s v="-157972.00"/>
  </r>
  <r>
    <n v="500059"/>
    <n v="2025"/>
    <s v="Reversering av bilag 500002-2025. Lønnsbilag 1-2025"/>
    <d v="2025-01-01T00:00:00"/>
    <m/>
    <x v="79"/>
    <x v="79"/>
    <m/>
    <m/>
    <m/>
    <m/>
    <n v="1310"/>
    <s v="Armani Wahidullah"/>
    <x v="0"/>
    <x v="0"/>
    <m/>
    <m/>
    <m/>
    <m/>
    <n v="0"/>
    <s v="Ingen avgiftsbehandling"/>
    <s v="Reversering av bilag 500002-2025. Lønnsbilag 1-2025"/>
    <n v="287"/>
    <s v="NOK"/>
    <n v="287"/>
    <m/>
    <s v="-157685.00"/>
  </r>
  <r>
    <n v="500059"/>
    <n v="2025"/>
    <s v="Reversering av bilag 500002-2025. Lønnsbilag 1-2025"/>
    <d v="2025-01-01T00:00:00"/>
    <m/>
    <x v="79"/>
    <x v="79"/>
    <m/>
    <m/>
    <m/>
    <m/>
    <n v="1317"/>
    <s v="Markus Madsen"/>
    <x v="0"/>
    <x v="0"/>
    <m/>
    <m/>
    <m/>
    <m/>
    <n v="0"/>
    <s v="Ingen avgiftsbehandling"/>
    <s v="Reversering av bilag 500002-2025. Lønnsbilag 1-2025"/>
    <n v="4400"/>
    <s v="NOK"/>
    <n v="4400"/>
    <m/>
    <s v="-153285.00"/>
  </r>
  <r>
    <n v="500059"/>
    <n v="2025"/>
    <s v="Reversering av bilag 500002-2025. Lønnsbilag 1-2025"/>
    <d v="2025-01-01T00:00:00"/>
    <m/>
    <x v="79"/>
    <x v="79"/>
    <m/>
    <m/>
    <m/>
    <m/>
    <n v="1328"/>
    <s v="Jonathan Sten Hagen"/>
    <x v="0"/>
    <x v="0"/>
    <m/>
    <m/>
    <m/>
    <m/>
    <n v="0"/>
    <s v="Ingen avgiftsbehandling"/>
    <s v="Reversering av bilag 500002-2025. Lønnsbilag 1-2025"/>
    <n v="324"/>
    <s v="NOK"/>
    <n v="324"/>
    <m/>
    <s v="-152961.00"/>
  </r>
  <r>
    <n v="500059"/>
    <n v="2025"/>
    <s v="Reversering av bilag 500002-2025. Lønnsbilag 1-2025"/>
    <d v="2025-01-01T00:00:00"/>
    <m/>
    <x v="79"/>
    <x v="79"/>
    <m/>
    <m/>
    <m/>
    <m/>
    <n v="1330"/>
    <s v="Magnus Perger"/>
    <x v="0"/>
    <x v="0"/>
    <m/>
    <m/>
    <m/>
    <m/>
    <n v="0"/>
    <s v="Ingen avgiftsbehandling"/>
    <s v="Reversering av bilag 500002-2025. Lønnsbilag 1-2025"/>
    <n v="191"/>
    <s v="NOK"/>
    <n v="191"/>
    <m/>
    <s v="-152770.00"/>
  </r>
  <r>
    <n v="500059"/>
    <n v="2025"/>
    <s v="Reversering av bilag 500002-2025. Lønnsbilag 1-2025"/>
    <d v="2025-01-01T00:00:00"/>
    <m/>
    <x v="79"/>
    <x v="79"/>
    <m/>
    <m/>
    <m/>
    <m/>
    <m/>
    <s v="Sofi Kulvik"/>
    <x v="0"/>
    <x v="0"/>
    <m/>
    <m/>
    <m/>
    <m/>
    <n v="0"/>
    <s v="Ingen avgiftsbehandling"/>
    <s v="Reversering av bilag 500002-2025. Lønnsbilag 1-2025"/>
    <n v="17847"/>
    <s v="NOK"/>
    <n v="17847"/>
    <m/>
    <s v="-134923.00"/>
  </r>
  <r>
    <n v="500060"/>
    <n v="2025"/>
    <s v="Lønnsbilag 3-2025"/>
    <d v="2025-01-01T00:00:00"/>
    <m/>
    <x v="79"/>
    <x v="79"/>
    <m/>
    <m/>
    <m/>
    <m/>
    <n v="77"/>
    <s v="Christopher Dehn"/>
    <x v="0"/>
    <x v="0"/>
    <m/>
    <m/>
    <m/>
    <m/>
    <n v="0"/>
    <s v="Ingen avgiftsbehandling"/>
    <s v="Lønnsbilag 3-2025"/>
    <n v="-1737"/>
    <s v="NOK"/>
    <n v="-1737"/>
    <m/>
    <s v="-136660.00"/>
  </r>
  <r>
    <n v="500060"/>
    <n v="2025"/>
    <s v="Lønnsbilag 3-2025"/>
    <d v="2025-01-01T00:00:00"/>
    <m/>
    <x v="79"/>
    <x v="79"/>
    <m/>
    <m/>
    <m/>
    <m/>
    <n v="134"/>
    <s v="Andreas Kristiansen Olsen"/>
    <x v="0"/>
    <x v="0"/>
    <m/>
    <m/>
    <m/>
    <m/>
    <n v="0"/>
    <s v="Ingen avgiftsbehandling"/>
    <s v="Lønnsbilag 3-2025"/>
    <n v="-808"/>
    <s v="NOK"/>
    <n v="-808"/>
    <m/>
    <s v="-137468.00"/>
  </r>
  <r>
    <n v="500060"/>
    <n v="2025"/>
    <s v="Lønnsbilag 3-2025"/>
    <d v="2025-01-01T00:00:00"/>
    <m/>
    <x v="79"/>
    <x v="79"/>
    <m/>
    <m/>
    <m/>
    <m/>
    <n v="1229"/>
    <s v="Eirik Frisnes Wartiainen"/>
    <x v="0"/>
    <x v="0"/>
    <m/>
    <m/>
    <m/>
    <m/>
    <n v="0"/>
    <s v="Ingen avgiftsbehandling"/>
    <s v="Lønnsbilag 3-2025"/>
    <n v="-12366"/>
    <s v="NOK"/>
    <n v="-12366"/>
    <m/>
    <s v="-149834.00"/>
  </r>
  <r>
    <n v="500060"/>
    <n v="2025"/>
    <s v="Lønnsbilag 3-2025"/>
    <d v="2025-01-01T00:00:00"/>
    <m/>
    <x v="79"/>
    <x v="79"/>
    <m/>
    <m/>
    <m/>
    <m/>
    <n v="1245"/>
    <s v="Fredrik Bjørndal"/>
    <x v="0"/>
    <x v="0"/>
    <m/>
    <m/>
    <m/>
    <m/>
    <n v="0"/>
    <s v="Ingen avgiftsbehandling"/>
    <s v="Lønnsbilag 3-2025"/>
    <n v="-2613"/>
    <s v="NOK"/>
    <n v="-2613"/>
    <m/>
    <s v="-152447.00"/>
  </r>
  <r>
    <n v="500060"/>
    <n v="2025"/>
    <s v="Lønnsbilag 3-2025"/>
    <d v="2025-01-01T00:00:00"/>
    <m/>
    <x v="79"/>
    <x v="79"/>
    <m/>
    <m/>
    <m/>
    <m/>
    <n v="1260"/>
    <s v="Sivert Østberg-Tømmervik"/>
    <x v="0"/>
    <x v="0"/>
    <m/>
    <m/>
    <m/>
    <m/>
    <n v="0"/>
    <s v="Ingen avgiftsbehandling"/>
    <s v="Lønnsbilag 3-2025"/>
    <n v="-329"/>
    <s v="NOK"/>
    <n v="-329"/>
    <m/>
    <s v="-152776.00"/>
  </r>
  <r>
    <n v="500060"/>
    <n v="2025"/>
    <s v="Lønnsbilag 3-2025"/>
    <d v="2025-01-01T00:00:00"/>
    <m/>
    <x v="79"/>
    <x v="79"/>
    <m/>
    <m/>
    <m/>
    <m/>
    <n v="1261"/>
    <s v="Laila Håkonsen"/>
    <x v="0"/>
    <x v="0"/>
    <m/>
    <m/>
    <m/>
    <m/>
    <n v="0"/>
    <s v="Ingen avgiftsbehandling"/>
    <s v="Lønnsbilag 3-2025"/>
    <n v="-792"/>
    <s v="NOK"/>
    <n v="-792"/>
    <m/>
    <s v="-153568.00"/>
  </r>
  <r>
    <n v="500060"/>
    <n v="2025"/>
    <s v="Lønnsbilag 3-2025"/>
    <d v="2025-01-01T00:00:00"/>
    <m/>
    <x v="79"/>
    <x v="79"/>
    <m/>
    <m/>
    <m/>
    <m/>
    <n v="1272"/>
    <s v="Jakob August Strøm"/>
    <x v="0"/>
    <x v="0"/>
    <m/>
    <m/>
    <m/>
    <m/>
    <n v="0"/>
    <s v="Ingen avgiftsbehandling"/>
    <s v="Lønnsbilag 3-2025"/>
    <n v="-61"/>
    <s v="NOK"/>
    <n v="-61"/>
    <m/>
    <s v="-153629.00"/>
  </r>
  <r>
    <n v="500060"/>
    <n v="2025"/>
    <s v="Lønnsbilag 3-2025"/>
    <d v="2025-01-01T00:00:00"/>
    <m/>
    <x v="79"/>
    <x v="79"/>
    <m/>
    <m/>
    <m/>
    <m/>
    <n v="1274"/>
    <s v="Heidi Midtbø Helgesen"/>
    <x v="0"/>
    <x v="0"/>
    <m/>
    <m/>
    <m/>
    <m/>
    <n v="0"/>
    <s v="Ingen avgiftsbehandling"/>
    <s v="Lønnsbilag 3-2025"/>
    <n v="-144"/>
    <s v="NOK"/>
    <n v="-144"/>
    <m/>
    <s v="-153773.00"/>
  </r>
  <r>
    <n v="500060"/>
    <n v="2025"/>
    <s v="Lønnsbilag 3-2025"/>
    <d v="2025-01-01T00:00:00"/>
    <m/>
    <x v="79"/>
    <x v="79"/>
    <m/>
    <m/>
    <m/>
    <m/>
    <n v="1275"/>
    <s v="Haziz Aasen"/>
    <x v="0"/>
    <x v="0"/>
    <m/>
    <m/>
    <m/>
    <m/>
    <n v="0"/>
    <s v="Ingen avgiftsbehandling"/>
    <s v="Lønnsbilag 3-2025"/>
    <n v="-4923"/>
    <s v="NOK"/>
    <n v="-4923"/>
    <m/>
    <s v="-158696.00"/>
  </r>
  <r>
    <n v="500060"/>
    <n v="2025"/>
    <s v="Lønnsbilag 3-2025"/>
    <d v="2025-01-01T00:00:00"/>
    <m/>
    <x v="79"/>
    <x v="79"/>
    <m/>
    <m/>
    <m/>
    <m/>
    <n v="1282"/>
    <s v="Stian Sørensen"/>
    <x v="0"/>
    <x v="0"/>
    <m/>
    <m/>
    <m/>
    <m/>
    <n v="0"/>
    <s v="Ingen avgiftsbehandling"/>
    <s v="Lønnsbilag 3-2025"/>
    <n v="-2698"/>
    <s v="NOK"/>
    <n v="-2698"/>
    <m/>
    <s v="-161394.00"/>
  </r>
  <r>
    <n v="500060"/>
    <n v="2025"/>
    <s v="Lønnsbilag 3-2025"/>
    <d v="2025-01-01T00:00:00"/>
    <m/>
    <x v="79"/>
    <x v="79"/>
    <m/>
    <m/>
    <m/>
    <m/>
    <n v="1298"/>
    <s v="Luis Lyster"/>
    <x v="0"/>
    <x v="0"/>
    <m/>
    <m/>
    <m/>
    <m/>
    <n v="0"/>
    <s v="Ingen avgiftsbehandling"/>
    <s v="Lønnsbilag 3-2025"/>
    <n v="-2040"/>
    <s v="NOK"/>
    <n v="-2040"/>
    <m/>
    <s v="-163434.00"/>
  </r>
  <r>
    <n v="500060"/>
    <n v="2025"/>
    <s v="Lønnsbilag 3-2025"/>
    <d v="2025-01-01T00:00:00"/>
    <m/>
    <x v="79"/>
    <x v="79"/>
    <m/>
    <m/>
    <m/>
    <m/>
    <n v="1299"/>
    <s v="Katarina Zielinska"/>
    <x v="0"/>
    <x v="0"/>
    <m/>
    <m/>
    <m/>
    <m/>
    <n v="0"/>
    <s v="Ingen avgiftsbehandling"/>
    <s v="Lønnsbilag 3-2025"/>
    <n v="-10119"/>
    <s v="NOK"/>
    <n v="-10119"/>
    <m/>
    <s v="-173553.00"/>
  </r>
  <r>
    <n v="500060"/>
    <n v="2025"/>
    <s v="Lønnsbilag 3-2025"/>
    <d v="2025-01-01T00:00:00"/>
    <m/>
    <x v="79"/>
    <x v="79"/>
    <m/>
    <m/>
    <m/>
    <m/>
    <n v="1307"/>
    <s v="Ben Craig Simmons"/>
    <x v="0"/>
    <x v="0"/>
    <m/>
    <m/>
    <m/>
    <m/>
    <n v="0"/>
    <s v="Ingen avgiftsbehandling"/>
    <s v="Lønnsbilag 3-2025"/>
    <n v="-9614"/>
    <s v="NOK"/>
    <n v="-9614"/>
    <m/>
    <s v="-183167.00"/>
  </r>
  <r>
    <n v="500060"/>
    <n v="2025"/>
    <s v="Lønnsbilag 3-2025"/>
    <d v="2025-01-01T00:00:00"/>
    <m/>
    <x v="79"/>
    <x v="79"/>
    <m/>
    <m/>
    <m/>
    <m/>
    <n v="1308"/>
    <s v="Henrik Falteng Jensen"/>
    <x v="0"/>
    <x v="0"/>
    <m/>
    <m/>
    <m/>
    <m/>
    <n v="0"/>
    <s v="Ingen avgiftsbehandling"/>
    <s v="Lønnsbilag 3-2025"/>
    <n v="-920"/>
    <s v="NOK"/>
    <n v="-920"/>
    <m/>
    <s v="-184087.00"/>
  </r>
  <r>
    <n v="500060"/>
    <n v="2025"/>
    <s v="Lønnsbilag 3-2025"/>
    <d v="2025-01-01T00:00:00"/>
    <m/>
    <x v="79"/>
    <x v="79"/>
    <m/>
    <m/>
    <m/>
    <m/>
    <n v="1310"/>
    <s v="Armani Wahidullah"/>
    <x v="0"/>
    <x v="0"/>
    <m/>
    <m/>
    <m/>
    <m/>
    <n v="0"/>
    <s v="Ingen avgiftsbehandling"/>
    <s v="Lønnsbilag 3-2025"/>
    <n v="-287"/>
    <s v="NOK"/>
    <n v="-287"/>
    <m/>
    <s v="-184374.00"/>
  </r>
  <r>
    <n v="500060"/>
    <n v="2025"/>
    <s v="Lønnsbilag 3-2025"/>
    <d v="2025-01-01T00:00:00"/>
    <m/>
    <x v="79"/>
    <x v="79"/>
    <m/>
    <m/>
    <m/>
    <m/>
    <n v="1317"/>
    <s v="Markus Madsen"/>
    <x v="0"/>
    <x v="0"/>
    <m/>
    <m/>
    <m/>
    <m/>
    <n v="0"/>
    <s v="Ingen avgiftsbehandling"/>
    <s v="Lønnsbilag 3-2025"/>
    <n v="-4400"/>
    <s v="NOK"/>
    <n v="-4400"/>
    <m/>
    <s v="-188774.00"/>
  </r>
  <r>
    <n v="500060"/>
    <n v="2025"/>
    <s v="Lønnsbilag 3-2025"/>
    <d v="2025-01-01T00:00:00"/>
    <m/>
    <x v="79"/>
    <x v="79"/>
    <m/>
    <m/>
    <m/>
    <m/>
    <n v="1328"/>
    <s v="Jonathan Sten Hagen"/>
    <x v="0"/>
    <x v="0"/>
    <m/>
    <m/>
    <m/>
    <m/>
    <n v="0"/>
    <s v="Ingen avgiftsbehandling"/>
    <s v="Lønnsbilag 3-2025"/>
    <n v="-324"/>
    <s v="NOK"/>
    <n v="-324"/>
    <m/>
    <s v="-189098.00"/>
  </r>
  <r>
    <n v="500060"/>
    <n v="2025"/>
    <s v="Lønnsbilag 3-2025"/>
    <d v="2025-01-01T00:00:00"/>
    <m/>
    <x v="79"/>
    <x v="79"/>
    <m/>
    <m/>
    <m/>
    <m/>
    <n v="1330"/>
    <s v="Magnus Perger"/>
    <x v="0"/>
    <x v="0"/>
    <m/>
    <m/>
    <m/>
    <m/>
    <n v="0"/>
    <s v="Ingen avgiftsbehandling"/>
    <s v="Lønnsbilag 3-2025"/>
    <n v="-191"/>
    <s v="NOK"/>
    <n v="-191"/>
    <m/>
    <s v="-189289.00"/>
  </r>
  <r>
    <n v="500060"/>
    <n v="2025"/>
    <s v="Lønnsbilag 3-2025"/>
    <d v="2025-01-01T00:00:00"/>
    <m/>
    <x v="79"/>
    <x v="79"/>
    <m/>
    <m/>
    <m/>
    <m/>
    <m/>
    <s v="Sofi Kulvik"/>
    <x v="0"/>
    <x v="0"/>
    <m/>
    <m/>
    <m/>
    <m/>
    <n v="0"/>
    <s v="Ingen avgiftsbehandling"/>
    <s v="Lønnsbilag 3-2025"/>
    <n v="-17847"/>
    <s v="NOK"/>
    <n v="-17847"/>
    <m/>
    <s v="-207136.00"/>
  </r>
  <r>
    <n v="500090"/>
    <n v="2025"/>
    <s v="Direkte betaling med ekstern ID TR432749994 er gjennomført og bokført."/>
    <d v="2025-01-22T00:00:00"/>
    <m/>
    <x v="79"/>
    <x v="79"/>
    <m/>
    <m/>
    <m/>
    <m/>
    <m/>
    <m/>
    <x v="0"/>
    <x v="0"/>
    <m/>
    <m/>
    <m/>
    <m/>
    <n v="0"/>
    <s v="Ingen avgiftsbehandling"/>
    <s v="Betaling: Terminoppgave november-desember 2024"/>
    <n v="134923"/>
    <s v="NOK"/>
    <n v="134923"/>
    <m/>
    <s v="-72213.00"/>
  </r>
  <r>
    <n v="500126"/>
    <n v="2025"/>
    <s v="Lønnsbilag 7-2025"/>
    <d v="2025-02-01T00:00:00"/>
    <m/>
    <x v="79"/>
    <x v="79"/>
    <m/>
    <m/>
    <m/>
    <m/>
    <n v="77"/>
    <s v="Christopher Dehn"/>
    <x v="0"/>
    <x v="0"/>
    <m/>
    <m/>
    <m/>
    <m/>
    <n v="0"/>
    <s v="Ingen avgiftsbehandling"/>
    <s v="Lønnsbilag 7-2025"/>
    <n v="-1737"/>
    <s v="NOK"/>
    <n v="-1737"/>
    <m/>
    <s v="-73950.00"/>
  </r>
  <r>
    <n v="500126"/>
    <n v="2025"/>
    <s v="Lønnsbilag 7-2025"/>
    <d v="2025-02-01T00:00:00"/>
    <m/>
    <x v="79"/>
    <x v="79"/>
    <m/>
    <m/>
    <m/>
    <m/>
    <n v="134"/>
    <s v="Andreas Kristiansen Olsen"/>
    <x v="0"/>
    <x v="0"/>
    <m/>
    <m/>
    <m/>
    <m/>
    <n v="0"/>
    <s v="Ingen avgiftsbehandling"/>
    <s v="Lønnsbilag 7-2025"/>
    <n v="-775"/>
    <s v="NOK"/>
    <n v="-775"/>
    <m/>
    <s v="-74725.00"/>
  </r>
  <r>
    <n v="500126"/>
    <n v="2025"/>
    <s v="Lønnsbilag 7-2025"/>
    <d v="2025-02-01T00:00:00"/>
    <m/>
    <x v="79"/>
    <x v="79"/>
    <m/>
    <m/>
    <m/>
    <m/>
    <n v="1229"/>
    <s v="Eirik Frisnes Wartiainen"/>
    <x v="0"/>
    <x v="0"/>
    <m/>
    <m/>
    <m/>
    <m/>
    <n v="0"/>
    <s v="Ingen avgiftsbehandling"/>
    <s v="Lønnsbilag 7-2025"/>
    <n v="-7729"/>
    <s v="NOK"/>
    <n v="-7729"/>
    <m/>
    <s v="-82454.00"/>
  </r>
  <r>
    <n v="500126"/>
    <n v="2025"/>
    <s v="Lønnsbilag 7-2025"/>
    <d v="2025-02-01T00:00:00"/>
    <m/>
    <x v="79"/>
    <x v="79"/>
    <m/>
    <m/>
    <m/>
    <m/>
    <n v="1245"/>
    <s v="Fredrik Bjørndal"/>
    <x v="0"/>
    <x v="0"/>
    <m/>
    <m/>
    <m/>
    <m/>
    <n v="0"/>
    <s v="Ingen avgiftsbehandling"/>
    <s v="Lønnsbilag 7-2025"/>
    <n v="-2490"/>
    <s v="NOK"/>
    <n v="-2490"/>
    <m/>
    <s v="-84944.00"/>
  </r>
  <r>
    <n v="500126"/>
    <n v="2025"/>
    <s v="Lønnsbilag 7-2025"/>
    <d v="2025-02-01T00:00:00"/>
    <m/>
    <x v="79"/>
    <x v="79"/>
    <m/>
    <m/>
    <m/>
    <m/>
    <n v="1260"/>
    <s v="Sivert Østberg-Tømmervik"/>
    <x v="0"/>
    <x v="0"/>
    <m/>
    <m/>
    <m/>
    <m/>
    <n v="0"/>
    <s v="Ingen avgiftsbehandling"/>
    <s v="Lønnsbilag 7-2025"/>
    <n v="-659"/>
    <s v="NOK"/>
    <n v="-659"/>
    <m/>
    <s v="-85603.00"/>
  </r>
  <r>
    <n v="500126"/>
    <n v="2025"/>
    <s v="Lønnsbilag 7-2025"/>
    <d v="2025-02-01T00:00:00"/>
    <m/>
    <x v="79"/>
    <x v="79"/>
    <m/>
    <m/>
    <m/>
    <m/>
    <n v="1261"/>
    <s v="Laila Håkonsen"/>
    <x v="0"/>
    <x v="0"/>
    <m/>
    <m/>
    <m/>
    <m/>
    <n v="0"/>
    <s v="Ingen avgiftsbehandling"/>
    <s v="Lønnsbilag 7-2025"/>
    <n v="-1100"/>
    <s v="NOK"/>
    <n v="-1100"/>
    <m/>
    <s v="-86703.00"/>
  </r>
  <r>
    <n v="500126"/>
    <n v="2025"/>
    <s v="Lønnsbilag 7-2025"/>
    <d v="2025-02-01T00:00:00"/>
    <m/>
    <x v="79"/>
    <x v="79"/>
    <m/>
    <m/>
    <m/>
    <m/>
    <n v="1274"/>
    <s v="Heidi Midtbø Helgesen"/>
    <x v="0"/>
    <x v="0"/>
    <m/>
    <m/>
    <m/>
    <m/>
    <n v="0"/>
    <s v="Ingen avgiftsbehandling"/>
    <s v="Lønnsbilag 7-2025"/>
    <n v="-163"/>
    <s v="NOK"/>
    <n v="-163"/>
    <m/>
    <s v="-86866.00"/>
  </r>
  <r>
    <n v="500126"/>
    <n v="2025"/>
    <s v="Lønnsbilag 7-2025"/>
    <d v="2025-02-01T00:00:00"/>
    <m/>
    <x v="79"/>
    <x v="79"/>
    <m/>
    <m/>
    <m/>
    <m/>
    <n v="1275"/>
    <s v="Haziz Aasen"/>
    <x v="0"/>
    <x v="0"/>
    <m/>
    <m/>
    <m/>
    <m/>
    <n v="0"/>
    <s v="Ingen avgiftsbehandling"/>
    <s v="Lønnsbilag 7-2025"/>
    <n v="-4923"/>
    <s v="NOK"/>
    <n v="-4923"/>
    <m/>
    <s v="-91789.00"/>
  </r>
  <r>
    <n v="500126"/>
    <n v="2025"/>
    <s v="Lønnsbilag 7-2025"/>
    <d v="2025-02-01T00:00:00"/>
    <m/>
    <x v="79"/>
    <x v="79"/>
    <m/>
    <m/>
    <m/>
    <m/>
    <n v="1282"/>
    <s v="Stian Sørensen"/>
    <x v="0"/>
    <x v="0"/>
    <m/>
    <m/>
    <m/>
    <m/>
    <n v="0"/>
    <s v="Ingen avgiftsbehandling"/>
    <s v="Lønnsbilag 7-2025"/>
    <n v="-2698"/>
    <s v="NOK"/>
    <n v="-2698"/>
    <m/>
    <s v="-94487.00"/>
  </r>
  <r>
    <n v="500126"/>
    <n v="2025"/>
    <s v="Lønnsbilag 7-2025"/>
    <d v="2025-02-01T00:00:00"/>
    <m/>
    <x v="79"/>
    <x v="79"/>
    <m/>
    <m/>
    <m/>
    <m/>
    <n v="1298"/>
    <s v="Luis Lyster"/>
    <x v="0"/>
    <x v="0"/>
    <m/>
    <m/>
    <m/>
    <m/>
    <n v="0"/>
    <s v="Ingen avgiftsbehandling"/>
    <s v="Lønnsbilag 7-2025"/>
    <n v="-2040"/>
    <s v="NOK"/>
    <n v="-2040"/>
    <m/>
    <s v="-96527.00"/>
  </r>
  <r>
    <n v="500126"/>
    <n v="2025"/>
    <s v="Lønnsbilag 7-2025"/>
    <d v="2025-02-01T00:00:00"/>
    <m/>
    <x v="79"/>
    <x v="79"/>
    <m/>
    <m/>
    <m/>
    <m/>
    <n v="1299"/>
    <s v="Katarina Zielinska"/>
    <x v="0"/>
    <x v="0"/>
    <m/>
    <m/>
    <m/>
    <m/>
    <n v="0"/>
    <s v="Ingen avgiftsbehandling"/>
    <s v="Lønnsbilag 7-2025"/>
    <n v="-10119"/>
    <s v="NOK"/>
    <n v="-10119"/>
    <m/>
    <s v="-106646.00"/>
  </r>
  <r>
    <n v="500126"/>
    <n v="2025"/>
    <s v="Lønnsbilag 7-2025"/>
    <d v="2025-02-01T00:00:00"/>
    <m/>
    <x v="79"/>
    <x v="79"/>
    <m/>
    <m/>
    <m/>
    <m/>
    <n v="1307"/>
    <s v="Ben Craig Simmons"/>
    <x v="0"/>
    <x v="0"/>
    <m/>
    <m/>
    <m/>
    <m/>
    <n v="0"/>
    <s v="Ingen avgiftsbehandling"/>
    <s v="Lønnsbilag 7-2025"/>
    <n v="-9614"/>
    <s v="NOK"/>
    <n v="-9614"/>
    <m/>
    <s v="-116260.00"/>
  </r>
  <r>
    <n v="500126"/>
    <n v="2025"/>
    <s v="Lønnsbilag 7-2025"/>
    <d v="2025-02-01T00:00:00"/>
    <m/>
    <x v="79"/>
    <x v="79"/>
    <m/>
    <m/>
    <m/>
    <m/>
    <n v="1308"/>
    <s v="Henrik Falteng Jensen"/>
    <x v="0"/>
    <x v="0"/>
    <m/>
    <m/>
    <m/>
    <m/>
    <n v="0"/>
    <s v="Ingen avgiftsbehandling"/>
    <s v="Lønnsbilag 7-2025"/>
    <n v="-1058"/>
    <s v="NOK"/>
    <n v="-1058"/>
    <m/>
    <s v="-117318.00"/>
  </r>
  <r>
    <n v="500126"/>
    <n v="2025"/>
    <s v="Lønnsbilag 7-2025"/>
    <d v="2025-02-01T00:00:00"/>
    <m/>
    <x v="79"/>
    <x v="79"/>
    <m/>
    <m/>
    <m/>
    <m/>
    <n v="1317"/>
    <s v="Markus Madsen"/>
    <x v="0"/>
    <x v="0"/>
    <m/>
    <m/>
    <m/>
    <m/>
    <n v="0"/>
    <s v="Ingen avgiftsbehandling"/>
    <s v="Lønnsbilag 7-2025"/>
    <n v="-4400"/>
    <s v="NOK"/>
    <n v="-4400"/>
    <m/>
    <s v="-121718.00"/>
  </r>
  <r>
    <n v="500126"/>
    <n v="2025"/>
    <s v="Lønnsbilag 7-2025"/>
    <d v="2025-02-01T00:00:00"/>
    <m/>
    <x v="79"/>
    <x v="79"/>
    <m/>
    <m/>
    <m/>
    <m/>
    <n v="1328"/>
    <s v="Jonathan Sten Hagen"/>
    <x v="0"/>
    <x v="0"/>
    <m/>
    <m/>
    <m/>
    <m/>
    <n v="0"/>
    <s v="Ingen avgiftsbehandling"/>
    <s v="Lønnsbilag 7-2025"/>
    <n v="-450"/>
    <s v="NOK"/>
    <n v="-450"/>
    <m/>
    <s v="-122168.00"/>
  </r>
  <r>
    <n v="500126"/>
    <n v="2025"/>
    <s v="Lønnsbilag 7-2025"/>
    <d v="2025-02-01T00:00:00"/>
    <m/>
    <x v="79"/>
    <x v="79"/>
    <m/>
    <m/>
    <m/>
    <m/>
    <n v="1330"/>
    <s v="Magnus Perger"/>
    <x v="0"/>
    <x v="0"/>
    <m/>
    <m/>
    <m/>
    <m/>
    <n v="0"/>
    <s v="Ingen avgiftsbehandling"/>
    <s v="Lønnsbilag 7-2025"/>
    <n v="-193"/>
    <s v="NOK"/>
    <n v="-193"/>
    <m/>
    <s v="-122361.00"/>
  </r>
  <r>
    <n v="500126"/>
    <n v="2025"/>
    <s v="Lønnsbilag 7-2025"/>
    <d v="2025-02-01T00:00:00"/>
    <m/>
    <x v="79"/>
    <x v="79"/>
    <m/>
    <m/>
    <m/>
    <m/>
    <n v="1336"/>
    <s v="Stina Meinicke"/>
    <x v="0"/>
    <x v="0"/>
    <m/>
    <m/>
    <m/>
    <m/>
    <n v="0"/>
    <s v="Ingen avgiftsbehandling"/>
    <s v="Lønnsbilag 7-2025"/>
    <n v="-223"/>
    <s v="NOK"/>
    <n v="-223"/>
    <m/>
    <s v="-122584.00"/>
  </r>
  <r>
    <n v="500126"/>
    <n v="2025"/>
    <s v="Lønnsbilag 7-2025"/>
    <d v="2025-02-01T00:00:00"/>
    <m/>
    <x v="79"/>
    <x v="79"/>
    <m/>
    <m/>
    <m/>
    <m/>
    <m/>
    <s v="Sofi Kulvik"/>
    <x v="0"/>
    <x v="0"/>
    <m/>
    <m/>
    <m/>
    <m/>
    <n v="0"/>
    <s v="Ingen avgiftsbehandling"/>
    <s v="Lønnsbilag 7-2025"/>
    <n v="-18348"/>
    <s v="NOK"/>
    <n v="-18348"/>
    <m/>
    <s v="-140932.00"/>
  </r>
  <r>
    <n v="500179"/>
    <n v="2025"/>
    <s v="Lønnsbilag 8-2025"/>
    <d v="2025-02-03T00:00:00"/>
    <m/>
    <x v="79"/>
    <x v="79"/>
    <m/>
    <m/>
    <m/>
    <m/>
    <n v="1217"/>
    <s v="Hezar Salih"/>
    <x v="0"/>
    <x v="0"/>
    <m/>
    <m/>
    <m/>
    <m/>
    <n v="0"/>
    <s v="Ingen avgiftsbehandling"/>
    <s v="Lønnsbilag 8-2025"/>
    <n v="-409"/>
    <s v="NOK"/>
    <n v="-409"/>
    <m/>
    <s v="-141341.00"/>
  </r>
  <r>
    <n v="500179"/>
    <n v="2025"/>
    <s v="Lønnsbilag 8-2025"/>
    <d v="2025-02-03T00:00:00"/>
    <m/>
    <x v="79"/>
    <x v="79"/>
    <m/>
    <m/>
    <m/>
    <m/>
    <n v="1260"/>
    <s v="Sivert Østberg-Tømmervik"/>
    <x v="0"/>
    <x v="0"/>
    <m/>
    <m/>
    <m/>
    <m/>
    <n v="0"/>
    <s v="Ingen avgiftsbehandling"/>
    <s v="Lønnsbilag 8-2025"/>
    <n v="-101"/>
    <s v="NOK"/>
    <n v="-101"/>
    <m/>
    <s v="-141442.00"/>
  </r>
  <r>
    <n v="500179"/>
    <n v="2025"/>
    <s v="Lønnsbilag 8-2025"/>
    <d v="2025-02-03T00:00:00"/>
    <m/>
    <x v="79"/>
    <x v="79"/>
    <m/>
    <m/>
    <m/>
    <m/>
    <n v="1328"/>
    <s v="Jonathan Sten Hagen"/>
    <x v="0"/>
    <x v="0"/>
    <m/>
    <m/>
    <m/>
    <m/>
    <n v="0"/>
    <s v="Ingen avgiftsbehandling"/>
    <s v="Lønnsbilag 8-2025"/>
    <n v="-54"/>
    <s v="NOK"/>
    <n v="-54"/>
    <m/>
    <s v="-141496.00"/>
  </r>
  <r>
    <n v="500286"/>
    <n v="2025"/>
    <s v="Lønnsbilag 10-2025"/>
    <d v="2025-03-02T00:00:00"/>
    <m/>
    <x v="79"/>
    <x v="79"/>
    <m/>
    <m/>
    <m/>
    <m/>
    <n v="77"/>
    <s v="Christopher Dehn"/>
    <x v="0"/>
    <x v="0"/>
    <m/>
    <m/>
    <m/>
    <m/>
    <n v="0"/>
    <s v="Ingen avgiftsbehandling"/>
    <s v="Lønnsbilag 10-2025"/>
    <n v="-1737"/>
    <s v="NOK"/>
    <n v="-1737"/>
    <m/>
    <s v="-143233.00"/>
  </r>
  <r>
    <n v="500286"/>
    <n v="2025"/>
    <s v="Lønnsbilag 10-2025"/>
    <d v="2025-03-02T00:00:00"/>
    <m/>
    <x v="79"/>
    <x v="79"/>
    <m/>
    <m/>
    <m/>
    <m/>
    <n v="134"/>
    <s v="Andreas Kristiansen Olsen"/>
    <x v="0"/>
    <x v="0"/>
    <m/>
    <m/>
    <m/>
    <m/>
    <n v="0"/>
    <s v="Ingen avgiftsbehandling"/>
    <s v="Lønnsbilag 10-2025"/>
    <n v="-508"/>
    <s v="NOK"/>
    <n v="-508"/>
    <m/>
    <s v="-143741.00"/>
  </r>
  <r>
    <n v="500286"/>
    <n v="2025"/>
    <s v="Lønnsbilag 10-2025"/>
    <d v="2025-03-02T00:00:00"/>
    <m/>
    <x v="79"/>
    <x v="79"/>
    <m/>
    <m/>
    <m/>
    <m/>
    <n v="1229"/>
    <s v="Eirik Frisnes Wartiainen"/>
    <x v="0"/>
    <x v="0"/>
    <m/>
    <m/>
    <m/>
    <m/>
    <n v="0"/>
    <s v="Ingen avgiftsbehandling"/>
    <s v="Lønnsbilag 10-2025"/>
    <n v="-15458"/>
    <s v="NOK"/>
    <n v="-15458"/>
    <m/>
    <s v="-159199.00"/>
  </r>
  <r>
    <n v="500286"/>
    <n v="2025"/>
    <s v="Lønnsbilag 10-2025"/>
    <d v="2025-03-02T00:00:00"/>
    <m/>
    <x v="79"/>
    <x v="79"/>
    <m/>
    <m/>
    <m/>
    <m/>
    <n v="1245"/>
    <s v="Fredrik Bjørndal"/>
    <x v="0"/>
    <x v="0"/>
    <m/>
    <m/>
    <m/>
    <m/>
    <n v="0"/>
    <s v="Ingen avgiftsbehandling"/>
    <s v="Lønnsbilag 10-2025"/>
    <n v="-2536"/>
    <s v="NOK"/>
    <n v="-2536"/>
    <m/>
    <s v="-161735.00"/>
  </r>
  <r>
    <n v="500286"/>
    <n v="2025"/>
    <s v="Lønnsbilag 10-2025"/>
    <d v="2025-03-02T00:00:00"/>
    <m/>
    <x v="79"/>
    <x v="79"/>
    <m/>
    <m/>
    <m/>
    <m/>
    <n v="1260"/>
    <s v="Sivert Østberg-Tømmervik"/>
    <x v="0"/>
    <x v="0"/>
    <m/>
    <m/>
    <m/>
    <m/>
    <n v="0"/>
    <s v="Ingen avgiftsbehandling"/>
    <s v="Lønnsbilag 10-2025"/>
    <n v="-849"/>
    <s v="NOK"/>
    <n v="-849"/>
    <m/>
    <s v="-162584.00"/>
  </r>
  <r>
    <n v="500286"/>
    <n v="2025"/>
    <s v="Lønnsbilag 10-2025"/>
    <d v="2025-03-02T00:00:00"/>
    <m/>
    <x v="79"/>
    <x v="79"/>
    <m/>
    <m/>
    <m/>
    <m/>
    <n v="1261"/>
    <s v="Laila Håkonsen"/>
    <x v="0"/>
    <x v="0"/>
    <m/>
    <m/>
    <m/>
    <m/>
    <n v="0"/>
    <s v="Ingen avgiftsbehandling"/>
    <s v="Lønnsbilag 10-2025"/>
    <n v="-794"/>
    <s v="NOK"/>
    <n v="-794"/>
    <m/>
    <s v="-163378.00"/>
  </r>
  <r>
    <n v="500286"/>
    <n v="2025"/>
    <s v="Lønnsbilag 10-2025"/>
    <d v="2025-03-02T00:00:00"/>
    <m/>
    <x v="79"/>
    <x v="79"/>
    <m/>
    <m/>
    <m/>
    <m/>
    <n v="1274"/>
    <s v="Heidi Midtbø Helgesen"/>
    <x v="0"/>
    <x v="0"/>
    <m/>
    <m/>
    <m/>
    <m/>
    <n v="0"/>
    <s v="Ingen avgiftsbehandling"/>
    <s v="Lønnsbilag 10-2025"/>
    <n v="-181"/>
    <s v="NOK"/>
    <n v="-181"/>
    <m/>
    <s v="-163559.00"/>
  </r>
  <r>
    <n v="500286"/>
    <n v="2025"/>
    <s v="Lønnsbilag 10-2025"/>
    <d v="2025-03-02T00:00:00"/>
    <m/>
    <x v="79"/>
    <x v="79"/>
    <m/>
    <m/>
    <m/>
    <m/>
    <n v="1275"/>
    <s v="Haziz Aasen"/>
    <x v="0"/>
    <x v="0"/>
    <m/>
    <m/>
    <m/>
    <m/>
    <n v="0"/>
    <s v="Ingen avgiftsbehandling"/>
    <s v="Lønnsbilag 10-2025"/>
    <n v="-4923"/>
    <s v="NOK"/>
    <n v="-4923"/>
    <m/>
    <s v="-168482.00"/>
  </r>
  <r>
    <n v="500286"/>
    <n v="2025"/>
    <s v="Lønnsbilag 10-2025"/>
    <d v="2025-03-02T00:00:00"/>
    <m/>
    <x v="79"/>
    <x v="79"/>
    <m/>
    <m/>
    <m/>
    <m/>
    <n v="1282"/>
    <s v="Stian Sørensen"/>
    <x v="0"/>
    <x v="0"/>
    <m/>
    <m/>
    <m/>
    <m/>
    <n v="0"/>
    <s v="Ingen avgiftsbehandling"/>
    <s v="Lønnsbilag 10-2025"/>
    <n v="-2698"/>
    <s v="NOK"/>
    <n v="-2698"/>
    <m/>
    <s v="-171180.00"/>
  </r>
  <r>
    <n v="500286"/>
    <n v="2025"/>
    <s v="Lønnsbilag 10-2025"/>
    <d v="2025-03-02T00:00:00"/>
    <m/>
    <x v="79"/>
    <x v="79"/>
    <m/>
    <m/>
    <m/>
    <m/>
    <n v="1298"/>
    <s v="Luis Lyster"/>
    <x v="0"/>
    <x v="0"/>
    <m/>
    <m/>
    <m/>
    <m/>
    <n v="0"/>
    <s v="Ingen avgiftsbehandling"/>
    <s v="Lønnsbilag 10-2025"/>
    <n v="-2040"/>
    <s v="NOK"/>
    <n v="-2040"/>
    <m/>
    <s v="-173220.00"/>
  </r>
  <r>
    <n v="500286"/>
    <n v="2025"/>
    <s v="Lønnsbilag 10-2025"/>
    <d v="2025-03-02T00:00:00"/>
    <m/>
    <x v="79"/>
    <x v="79"/>
    <m/>
    <m/>
    <m/>
    <m/>
    <n v="1299"/>
    <s v="Katarina Zielinska"/>
    <x v="0"/>
    <x v="0"/>
    <m/>
    <m/>
    <m/>
    <m/>
    <n v="0"/>
    <s v="Ingen avgiftsbehandling"/>
    <s v="Lønnsbilag 10-2025"/>
    <n v="-10119"/>
    <s v="NOK"/>
    <n v="-10119"/>
    <m/>
    <s v="-183339.00"/>
  </r>
  <r>
    <n v="500286"/>
    <n v="2025"/>
    <s v="Lønnsbilag 10-2025"/>
    <d v="2025-03-02T00:00:00"/>
    <m/>
    <x v="79"/>
    <x v="79"/>
    <m/>
    <m/>
    <m/>
    <m/>
    <n v="1307"/>
    <s v="Ben Craig Simmons"/>
    <x v="0"/>
    <x v="0"/>
    <m/>
    <m/>
    <m/>
    <m/>
    <n v="0"/>
    <s v="Ingen avgiftsbehandling"/>
    <s v="Lønnsbilag 10-2025"/>
    <n v="-9614"/>
    <s v="NOK"/>
    <n v="-9614"/>
    <m/>
    <s v="-192953.00"/>
  </r>
  <r>
    <n v="500286"/>
    <n v="2025"/>
    <s v="Lønnsbilag 10-2025"/>
    <d v="2025-03-02T00:00:00"/>
    <m/>
    <x v="79"/>
    <x v="79"/>
    <m/>
    <m/>
    <m/>
    <m/>
    <n v="1308"/>
    <s v="Henrik Falteng Jensen"/>
    <x v="0"/>
    <x v="0"/>
    <m/>
    <m/>
    <m/>
    <m/>
    <n v="0"/>
    <s v="Ingen avgiftsbehandling"/>
    <s v="Lønnsbilag 10-2025"/>
    <n v="-460"/>
    <s v="NOK"/>
    <n v="-460"/>
    <m/>
    <s v="-193413.00"/>
  </r>
  <r>
    <n v="500286"/>
    <n v="2025"/>
    <s v="Lønnsbilag 10-2025"/>
    <d v="2025-03-02T00:00:00"/>
    <m/>
    <x v="79"/>
    <x v="79"/>
    <m/>
    <m/>
    <m/>
    <m/>
    <n v="1317"/>
    <s v="Markus Madsen"/>
    <x v="0"/>
    <x v="0"/>
    <m/>
    <m/>
    <m/>
    <m/>
    <n v="0"/>
    <s v="Ingen avgiftsbehandling"/>
    <s v="Lønnsbilag 10-2025"/>
    <n v="-8570"/>
    <s v="NOK"/>
    <n v="-8570"/>
    <m/>
    <s v="-201983.00"/>
  </r>
  <r>
    <n v="500286"/>
    <n v="2025"/>
    <s v="Lønnsbilag 10-2025"/>
    <d v="2025-03-02T00:00:00"/>
    <m/>
    <x v="79"/>
    <x v="79"/>
    <m/>
    <m/>
    <m/>
    <m/>
    <n v="1328"/>
    <s v="Jonathan Sten Hagen"/>
    <x v="0"/>
    <x v="0"/>
    <m/>
    <m/>
    <m/>
    <m/>
    <n v="0"/>
    <s v="Ingen avgiftsbehandling"/>
    <s v="Lønnsbilag 10-2025"/>
    <n v="-630"/>
    <s v="NOK"/>
    <n v="-630"/>
    <m/>
    <s v="-202613.00"/>
  </r>
  <r>
    <n v="500286"/>
    <n v="2025"/>
    <s v="Lønnsbilag 10-2025"/>
    <d v="2025-03-02T00:00:00"/>
    <m/>
    <x v="79"/>
    <x v="79"/>
    <m/>
    <m/>
    <m/>
    <m/>
    <n v="1330"/>
    <s v="Magnus Perger"/>
    <x v="0"/>
    <x v="0"/>
    <m/>
    <m/>
    <m/>
    <m/>
    <n v="0"/>
    <s v="Ingen avgiftsbehandling"/>
    <s v="Lønnsbilag 10-2025"/>
    <n v="-348"/>
    <s v="NOK"/>
    <n v="-348"/>
    <m/>
    <s v="-202961.00"/>
  </r>
  <r>
    <n v="500286"/>
    <n v="2025"/>
    <s v="Lønnsbilag 10-2025"/>
    <d v="2025-03-02T00:00:00"/>
    <m/>
    <x v="79"/>
    <x v="79"/>
    <m/>
    <m/>
    <m/>
    <m/>
    <m/>
    <s v="Sofi Kulvik"/>
    <x v="0"/>
    <x v="0"/>
    <m/>
    <m/>
    <m/>
    <m/>
    <n v="0"/>
    <s v="Ingen avgiftsbehandling"/>
    <s v="Lønnsbilag 10-2025"/>
    <n v="-19050"/>
    <s v="NOK"/>
    <n v="-19050"/>
    <m/>
    <s v="-222011.00"/>
  </r>
  <r>
    <n v="500363"/>
    <n v="2025"/>
    <s v="Direkte betaling med ekstern ID TR449157938 er gjennomført og bokført."/>
    <d v="2025-03-17T00:00:00"/>
    <m/>
    <x v="79"/>
    <x v="79"/>
    <m/>
    <m/>
    <m/>
    <m/>
    <m/>
    <m/>
    <x v="0"/>
    <x v="0"/>
    <m/>
    <m/>
    <m/>
    <m/>
    <n v="0"/>
    <s v="Ingen avgiftsbehandling"/>
    <s v="Betaling: Terminoppgave januar-februar 2025"/>
    <n v="141496"/>
    <s v="NOK"/>
    <n v="141496"/>
    <m/>
    <s v="-80515.00"/>
  </r>
  <r>
    <n v="500413"/>
    <n v="2025"/>
    <s v="Lønnsbilag 11-2025"/>
    <d v="2025-04-01T00:00:00"/>
    <m/>
    <x v="79"/>
    <x v="79"/>
    <m/>
    <m/>
    <m/>
    <m/>
    <n v="77"/>
    <s v="Christopher Dehn"/>
    <x v="0"/>
    <x v="0"/>
    <m/>
    <m/>
    <m/>
    <m/>
    <n v="0"/>
    <s v="Ingen avgiftsbehandling"/>
    <s v="Lønnsbilag 11-2025"/>
    <n v="-1737"/>
    <s v="NOK"/>
    <n v="-1737"/>
    <m/>
    <s v="-82252.00"/>
  </r>
  <r>
    <n v="500413"/>
    <n v="2025"/>
    <s v="Lønnsbilag 11-2025"/>
    <d v="2025-04-01T00:00:00"/>
    <m/>
    <x v="79"/>
    <x v="79"/>
    <m/>
    <m/>
    <m/>
    <m/>
    <n v="134"/>
    <s v="Andreas Kristiansen Olsen"/>
    <x v="0"/>
    <x v="0"/>
    <m/>
    <m/>
    <m/>
    <m/>
    <n v="0"/>
    <s v="Ingen avgiftsbehandling"/>
    <s v="Lønnsbilag 11-2025"/>
    <n v="-983"/>
    <s v="NOK"/>
    <n v="-983"/>
    <m/>
    <s v="-83235.00"/>
  </r>
  <r>
    <n v="500413"/>
    <n v="2025"/>
    <s v="Lønnsbilag 11-2025"/>
    <d v="2025-04-01T00:00:00"/>
    <m/>
    <x v="79"/>
    <x v="79"/>
    <m/>
    <m/>
    <m/>
    <m/>
    <n v="1217"/>
    <s v="Hezar Salih"/>
    <x v="0"/>
    <x v="0"/>
    <m/>
    <m/>
    <m/>
    <m/>
    <n v="0"/>
    <s v="Ingen avgiftsbehandling"/>
    <s v="Lønnsbilag 11-2025"/>
    <n v="-1354"/>
    <s v="NOK"/>
    <n v="-1354"/>
    <m/>
    <s v="-84589.00"/>
  </r>
  <r>
    <n v="500413"/>
    <n v="2025"/>
    <s v="Lønnsbilag 11-2025"/>
    <d v="2025-04-01T00:00:00"/>
    <m/>
    <x v="79"/>
    <x v="79"/>
    <m/>
    <m/>
    <m/>
    <m/>
    <n v="1229"/>
    <s v="Eirik Frisnes Wartiainen"/>
    <x v="0"/>
    <x v="0"/>
    <m/>
    <m/>
    <m/>
    <m/>
    <n v="0"/>
    <s v="Ingen avgiftsbehandling"/>
    <s v="Lønnsbilag 11-2025"/>
    <n v="-15458"/>
    <s v="NOK"/>
    <n v="-15458"/>
    <m/>
    <s v="-100047.00"/>
  </r>
  <r>
    <n v="500413"/>
    <n v="2025"/>
    <s v="Lønnsbilag 11-2025"/>
    <d v="2025-04-01T00:00:00"/>
    <m/>
    <x v="79"/>
    <x v="79"/>
    <m/>
    <m/>
    <m/>
    <m/>
    <n v="1245"/>
    <s v="Fredrik Bjørndal"/>
    <x v="0"/>
    <x v="0"/>
    <m/>
    <m/>
    <m/>
    <m/>
    <n v="0"/>
    <s v="Ingen avgiftsbehandling"/>
    <s v="Lønnsbilag 11-2025"/>
    <n v="-2735"/>
    <s v="NOK"/>
    <n v="-2735"/>
    <m/>
    <s v="-102782.00"/>
  </r>
  <r>
    <n v="500413"/>
    <n v="2025"/>
    <s v="Lønnsbilag 11-2025"/>
    <d v="2025-04-01T00:00:00"/>
    <m/>
    <x v="79"/>
    <x v="79"/>
    <m/>
    <m/>
    <m/>
    <m/>
    <n v="1260"/>
    <s v="Sivert Østberg-Tømmervik"/>
    <x v="0"/>
    <x v="0"/>
    <m/>
    <m/>
    <m/>
    <m/>
    <n v="0"/>
    <s v="Ingen avgiftsbehandling"/>
    <s v="Lønnsbilag 11-2025"/>
    <n v="-765"/>
    <s v="NOK"/>
    <n v="-765"/>
    <m/>
    <s v="-103547.00"/>
  </r>
  <r>
    <n v="500413"/>
    <n v="2025"/>
    <s v="Lønnsbilag 11-2025"/>
    <d v="2025-04-01T00:00:00"/>
    <m/>
    <x v="79"/>
    <x v="79"/>
    <m/>
    <m/>
    <m/>
    <m/>
    <n v="1261"/>
    <s v="Laila Håkonsen"/>
    <x v="0"/>
    <x v="0"/>
    <m/>
    <m/>
    <m/>
    <m/>
    <n v="0"/>
    <s v="Ingen avgiftsbehandling"/>
    <s v="Lønnsbilag 11-2025"/>
    <n v="-1056"/>
    <s v="NOK"/>
    <n v="-1056"/>
    <m/>
    <s v="-104603.00"/>
  </r>
  <r>
    <n v="500413"/>
    <n v="2025"/>
    <s v="Lønnsbilag 11-2025"/>
    <d v="2025-04-01T00:00:00"/>
    <m/>
    <x v="79"/>
    <x v="79"/>
    <m/>
    <m/>
    <m/>
    <m/>
    <n v="1274"/>
    <s v="Heidi Midtbø Helgesen"/>
    <x v="0"/>
    <x v="0"/>
    <m/>
    <m/>
    <m/>
    <m/>
    <n v="0"/>
    <s v="Ingen avgiftsbehandling"/>
    <s v="Lønnsbilag 11-2025"/>
    <n v="-103"/>
    <s v="NOK"/>
    <n v="-103"/>
    <m/>
    <s v="-104706.00"/>
  </r>
  <r>
    <n v="500413"/>
    <n v="2025"/>
    <s v="Lønnsbilag 11-2025"/>
    <d v="2025-04-01T00:00:00"/>
    <m/>
    <x v="79"/>
    <x v="79"/>
    <m/>
    <m/>
    <m/>
    <m/>
    <n v="1275"/>
    <s v="Haziz Aasen"/>
    <x v="0"/>
    <x v="0"/>
    <m/>
    <m/>
    <m/>
    <m/>
    <n v="0"/>
    <s v="Ingen avgiftsbehandling"/>
    <s v="Lønnsbilag 11-2025"/>
    <n v="-4923"/>
    <s v="NOK"/>
    <n v="-4923"/>
    <m/>
    <s v="-109629.00"/>
  </r>
  <r>
    <n v="500413"/>
    <n v="2025"/>
    <s v="Lønnsbilag 11-2025"/>
    <d v="2025-04-01T00:00:00"/>
    <m/>
    <x v="79"/>
    <x v="79"/>
    <m/>
    <m/>
    <m/>
    <m/>
    <n v="1282"/>
    <s v="Stian Sørensen"/>
    <x v="0"/>
    <x v="0"/>
    <m/>
    <m/>
    <m/>
    <m/>
    <n v="0"/>
    <s v="Ingen avgiftsbehandling"/>
    <s v="Lønnsbilag 11-2025"/>
    <n v="-2698"/>
    <s v="NOK"/>
    <n v="-2698"/>
    <m/>
    <s v="-112327.00"/>
  </r>
  <r>
    <n v="500413"/>
    <n v="2025"/>
    <s v="Lønnsbilag 11-2025"/>
    <d v="2025-04-01T00:00:00"/>
    <m/>
    <x v="79"/>
    <x v="79"/>
    <m/>
    <m/>
    <m/>
    <m/>
    <n v="1298"/>
    <s v="Luis Lyster"/>
    <x v="0"/>
    <x v="0"/>
    <m/>
    <m/>
    <m/>
    <m/>
    <n v="0"/>
    <s v="Ingen avgiftsbehandling"/>
    <s v="Lønnsbilag 11-2025"/>
    <n v="-1020"/>
    <s v="NOK"/>
    <n v="-1020"/>
    <m/>
    <s v="-113347.00"/>
  </r>
  <r>
    <n v="500413"/>
    <n v="2025"/>
    <s v="Lønnsbilag 11-2025"/>
    <d v="2025-04-01T00:00:00"/>
    <m/>
    <x v="79"/>
    <x v="79"/>
    <m/>
    <m/>
    <m/>
    <m/>
    <n v="1299"/>
    <s v="Katarina Zielinska"/>
    <x v="0"/>
    <x v="0"/>
    <m/>
    <m/>
    <m/>
    <m/>
    <n v="0"/>
    <s v="Ingen avgiftsbehandling"/>
    <s v="Lønnsbilag 11-2025"/>
    <n v="-10119"/>
    <s v="NOK"/>
    <n v="-10119"/>
    <m/>
    <s v="-123466.00"/>
  </r>
  <r>
    <n v="500413"/>
    <n v="2025"/>
    <s v="Lønnsbilag 11-2025"/>
    <d v="2025-04-01T00:00:00"/>
    <m/>
    <x v="79"/>
    <x v="79"/>
    <m/>
    <m/>
    <m/>
    <m/>
    <n v="1307"/>
    <s v="Ben Craig Simmons"/>
    <x v="0"/>
    <x v="0"/>
    <m/>
    <m/>
    <m/>
    <m/>
    <n v="0"/>
    <s v="Ingen avgiftsbehandling"/>
    <s v="Lønnsbilag 11-2025"/>
    <n v="-9614"/>
    <s v="NOK"/>
    <n v="-9614"/>
    <m/>
    <s v="-133080.00"/>
  </r>
  <r>
    <n v="500413"/>
    <n v="2025"/>
    <s v="Lønnsbilag 11-2025"/>
    <d v="2025-04-01T00:00:00"/>
    <m/>
    <x v="79"/>
    <x v="79"/>
    <m/>
    <m/>
    <m/>
    <m/>
    <n v="1308"/>
    <s v="Henrik Falteng Jensen"/>
    <x v="0"/>
    <x v="0"/>
    <m/>
    <m/>
    <m/>
    <m/>
    <n v="0"/>
    <s v="Ingen avgiftsbehandling"/>
    <s v="Lønnsbilag 11-2025"/>
    <n v="-598"/>
    <s v="NOK"/>
    <n v="-598"/>
    <m/>
    <s v="-133678.00"/>
  </r>
  <r>
    <n v="500413"/>
    <n v="2025"/>
    <s v="Lønnsbilag 11-2025"/>
    <d v="2025-04-01T00:00:00"/>
    <m/>
    <x v="79"/>
    <x v="79"/>
    <m/>
    <m/>
    <m/>
    <m/>
    <n v="1317"/>
    <s v="Markus Madsen"/>
    <x v="0"/>
    <x v="0"/>
    <m/>
    <m/>
    <m/>
    <m/>
    <n v="0"/>
    <s v="Ingen avgiftsbehandling"/>
    <s v="Lønnsbilag 11-2025"/>
    <n v="-4400"/>
    <s v="NOK"/>
    <n v="-4400"/>
    <m/>
    <s v="-138078.00"/>
  </r>
  <r>
    <n v="500413"/>
    <n v="2025"/>
    <s v="Lønnsbilag 11-2025"/>
    <d v="2025-04-01T00:00:00"/>
    <m/>
    <x v="79"/>
    <x v="79"/>
    <m/>
    <m/>
    <m/>
    <m/>
    <n v="1328"/>
    <s v="Jonathan Sten Hagen"/>
    <x v="0"/>
    <x v="0"/>
    <m/>
    <m/>
    <m/>
    <m/>
    <n v="0"/>
    <s v="Ingen avgiftsbehandling"/>
    <s v="Lønnsbilag 11-2025"/>
    <n v="-540"/>
    <s v="NOK"/>
    <n v="-540"/>
    <m/>
    <s v="-138618.00"/>
  </r>
  <r>
    <n v="500413"/>
    <n v="2025"/>
    <s v="Lønnsbilag 11-2025"/>
    <d v="2025-04-01T00:00:00"/>
    <m/>
    <x v="79"/>
    <x v="79"/>
    <m/>
    <m/>
    <m/>
    <m/>
    <n v="1330"/>
    <s v="Magnus Perger"/>
    <x v="0"/>
    <x v="0"/>
    <m/>
    <m/>
    <m/>
    <m/>
    <n v="0"/>
    <s v="Ingen avgiftsbehandling"/>
    <s v="Lønnsbilag 11-2025"/>
    <n v="-191"/>
    <s v="NOK"/>
    <n v="-191"/>
    <m/>
    <s v="-138809.00"/>
  </r>
  <r>
    <n v="500413"/>
    <n v="2025"/>
    <s v="Lønnsbilag 11-2025"/>
    <d v="2025-04-01T00:00:00"/>
    <m/>
    <x v="79"/>
    <x v="79"/>
    <m/>
    <m/>
    <m/>
    <m/>
    <n v="1336"/>
    <s v="Stina Meinicke"/>
    <x v="0"/>
    <x v="0"/>
    <m/>
    <m/>
    <m/>
    <m/>
    <n v="0"/>
    <s v="Ingen avgiftsbehandling"/>
    <s v="Lønnsbilag 11-2025"/>
    <n v="-354"/>
    <s v="NOK"/>
    <n v="-354"/>
    <m/>
    <s v="-139163.00"/>
  </r>
  <r>
    <n v="500413"/>
    <n v="2025"/>
    <s v="Lønnsbilag 11-2025"/>
    <d v="2025-04-01T00:00:00"/>
    <m/>
    <x v="79"/>
    <x v="79"/>
    <m/>
    <m/>
    <m/>
    <m/>
    <m/>
    <s v="Sofi Kulvik"/>
    <x v="0"/>
    <x v="0"/>
    <m/>
    <m/>
    <m/>
    <m/>
    <n v="0"/>
    <s v="Ingen avgiftsbehandling"/>
    <s v="Lønnsbilag 11-2025"/>
    <n v="-18098"/>
    <s v="NOK"/>
    <n v="-18098"/>
    <m/>
    <s v="-157261.00"/>
  </r>
  <r>
    <n v="500528"/>
    <n v="2025"/>
    <s v="Lønnsbilag 12-2025"/>
    <d v="2025-05-01T00:00:00"/>
    <m/>
    <x v="79"/>
    <x v="79"/>
    <m/>
    <m/>
    <m/>
    <m/>
    <n v="77"/>
    <s v="Christopher Dehn"/>
    <x v="0"/>
    <x v="0"/>
    <m/>
    <m/>
    <m/>
    <m/>
    <n v="0"/>
    <s v="Ingen avgiftsbehandling"/>
    <s v="Lønnsbilag 12-2025"/>
    <n v="-4049"/>
    <s v="NOK"/>
    <n v="-4049"/>
    <m/>
    <s v="-161310.00"/>
  </r>
  <r>
    <n v="500528"/>
    <n v="2025"/>
    <s v="Lønnsbilag 12-2025"/>
    <d v="2025-05-01T00:00:00"/>
    <m/>
    <x v="79"/>
    <x v="79"/>
    <m/>
    <m/>
    <m/>
    <m/>
    <n v="134"/>
    <s v="Andreas Kristiansen Olsen"/>
    <x v="0"/>
    <x v="0"/>
    <m/>
    <m/>
    <m/>
    <m/>
    <n v="0"/>
    <s v="Ingen avgiftsbehandling"/>
    <s v="Lønnsbilag 12-2025"/>
    <n v="-1311"/>
    <s v="NOK"/>
    <n v="-1311"/>
    <m/>
    <s v="-162621.00"/>
  </r>
  <r>
    <n v="500528"/>
    <n v="2025"/>
    <s v="Lønnsbilag 12-2025"/>
    <d v="2025-05-01T00:00:00"/>
    <m/>
    <x v="79"/>
    <x v="79"/>
    <m/>
    <m/>
    <m/>
    <m/>
    <n v="1217"/>
    <s v="Hezar Salih"/>
    <x v="0"/>
    <x v="0"/>
    <m/>
    <m/>
    <m/>
    <m/>
    <n v="0"/>
    <s v="Ingen avgiftsbehandling"/>
    <s v="Lønnsbilag 12-2025"/>
    <n v="-891"/>
    <s v="NOK"/>
    <n v="-891"/>
    <m/>
    <s v="-163512.00"/>
  </r>
  <r>
    <n v="500528"/>
    <n v="2025"/>
    <s v="Lønnsbilag 12-2025"/>
    <d v="2025-05-01T00:00:00"/>
    <m/>
    <x v="79"/>
    <x v="79"/>
    <m/>
    <m/>
    <m/>
    <m/>
    <n v="1229"/>
    <s v="Eirik Frisnes Wartiainen"/>
    <x v="0"/>
    <x v="0"/>
    <m/>
    <m/>
    <m/>
    <m/>
    <n v="0"/>
    <s v="Ingen avgiftsbehandling"/>
    <s v="Lønnsbilag 12-2025"/>
    <n v="-15458"/>
    <s v="NOK"/>
    <n v="-15458"/>
    <m/>
    <s v="-178970.00"/>
  </r>
  <r>
    <n v="500528"/>
    <n v="2025"/>
    <s v="Lønnsbilag 12-2025"/>
    <d v="2025-05-01T00:00:00"/>
    <m/>
    <x v="79"/>
    <x v="79"/>
    <m/>
    <m/>
    <m/>
    <m/>
    <n v="1245"/>
    <s v="Fredrik Bjørndal"/>
    <x v="0"/>
    <x v="0"/>
    <m/>
    <m/>
    <m/>
    <m/>
    <n v="0"/>
    <s v="Ingen avgiftsbehandling"/>
    <s v="Lønnsbilag 12-2025"/>
    <n v="-3338"/>
    <s v="NOK"/>
    <n v="-3338"/>
    <m/>
    <s v="-182308.00"/>
  </r>
  <r>
    <n v="500528"/>
    <n v="2025"/>
    <s v="Lønnsbilag 12-2025"/>
    <d v="2025-05-01T00:00:00"/>
    <m/>
    <x v="79"/>
    <x v="79"/>
    <m/>
    <m/>
    <m/>
    <m/>
    <n v="1260"/>
    <s v="Sivert Østberg-Tømmervik"/>
    <x v="0"/>
    <x v="0"/>
    <m/>
    <m/>
    <m/>
    <m/>
    <n v="0"/>
    <s v="Ingen avgiftsbehandling"/>
    <s v="Lønnsbilag 12-2025"/>
    <n v="-182"/>
    <s v="NOK"/>
    <n v="-182"/>
    <m/>
    <s v="-182490.00"/>
  </r>
  <r>
    <n v="500528"/>
    <n v="2025"/>
    <s v="Lønnsbilag 12-2025"/>
    <d v="2025-05-01T00:00:00"/>
    <m/>
    <x v="79"/>
    <x v="79"/>
    <m/>
    <m/>
    <m/>
    <m/>
    <n v="1261"/>
    <s v="Laila Håkonsen"/>
    <x v="0"/>
    <x v="0"/>
    <m/>
    <m/>
    <m/>
    <m/>
    <n v="0"/>
    <s v="Ingen avgiftsbehandling"/>
    <s v="Lønnsbilag 12-2025"/>
    <n v="-924"/>
    <s v="NOK"/>
    <n v="-924"/>
    <m/>
    <s v="-183414.00"/>
  </r>
  <r>
    <n v="500528"/>
    <n v="2025"/>
    <s v="Lønnsbilag 12-2025"/>
    <d v="2025-05-01T00:00:00"/>
    <m/>
    <x v="79"/>
    <x v="79"/>
    <m/>
    <m/>
    <m/>
    <m/>
    <n v="1275"/>
    <s v="Haziz Aasen"/>
    <x v="0"/>
    <x v="0"/>
    <m/>
    <m/>
    <m/>
    <m/>
    <n v="0"/>
    <s v="Ingen avgiftsbehandling"/>
    <s v="Lønnsbilag 12-2025"/>
    <n v="-4923"/>
    <s v="NOK"/>
    <n v="-4923"/>
    <m/>
    <s v="-188337.00"/>
  </r>
  <r>
    <n v="500528"/>
    <n v="2025"/>
    <s v="Lønnsbilag 12-2025"/>
    <d v="2025-05-01T00:00:00"/>
    <m/>
    <x v="79"/>
    <x v="79"/>
    <m/>
    <m/>
    <m/>
    <m/>
    <n v="1282"/>
    <s v="Stian Sørensen"/>
    <x v="0"/>
    <x v="0"/>
    <m/>
    <m/>
    <m/>
    <m/>
    <n v="0"/>
    <s v="Ingen avgiftsbehandling"/>
    <s v="Lønnsbilag 12-2025"/>
    <n v="-2698"/>
    <s v="NOK"/>
    <n v="-2698"/>
    <m/>
    <s v="-191035.00"/>
  </r>
  <r>
    <n v="500528"/>
    <n v="2025"/>
    <s v="Lønnsbilag 12-2025"/>
    <d v="2025-05-01T00:00:00"/>
    <m/>
    <x v="79"/>
    <x v="79"/>
    <m/>
    <m/>
    <m/>
    <m/>
    <n v="1285"/>
    <s v="Casper Riekeles"/>
    <x v="0"/>
    <x v="0"/>
    <m/>
    <m/>
    <m/>
    <m/>
    <n v="0"/>
    <s v="Ingen avgiftsbehandling"/>
    <s v="Lønnsbilag 12-2025"/>
    <n v="-151"/>
    <s v="NOK"/>
    <n v="-151"/>
    <m/>
    <s v="-191186.00"/>
  </r>
  <r>
    <n v="500528"/>
    <n v="2025"/>
    <s v="Lønnsbilag 12-2025"/>
    <d v="2025-05-01T00:00:00"/>
    <m/>
    <x v="79"/>
    <x v="79"/>
    <m/>
    <m/>
    <m/>
    <m/>
    <n v="1299"/>
    <s v="Katarina Zielinska"/>
    <x v="0"/>
    <x v="0"/>
    <m/>
    <m/>
    <m/>
    <m/>
    <n v="0"/>
    <s v="Ingen avgiftsbehandling"/>
    <s v="Lønnsbilag 12-2025"/>
    <n v="-10119"/>
    <s v="NOK"/>
    <n v="-10119"/>
    <m/>
    <s v="-201305.00"/>
  </r>
  <r>
    <n v="500528"/>
    <n v="2025"/>
    <s v="Lønnsbilag 12-2025"/>
    <d v="2025-05-01T00:00:00"/>
    <m/>
    <x v="79"/>
    <x v="79"/>
    <m/>
    <m/>
    <m/>
    <m/>
    <n v="1307"/>
    <s v="Ben Craig Simmons"/>
    <x v="0"/>
    <x v="0"/>
    <m/>
    <m/>
    <m/>
    <m/>
    <n v="0"/>
    <s v="Ingen avgiftsbehandling"/>
    <s v="Lønnsbilag 12-2025"/>
    <n v="-9614"/>
    <s v="NOK"/>
    <n v="-9614"/>
    <m/>
    <s v="-210919.00"/>
  </r>
  <r>
    <n v="500528"/>
    <n v="2025"/>
    <s v="Lønnsbilag 12-2025"/>
    <d v="2025-05-01T00:00:00"/>
    <m/>
    <x v="79"/>
    <x v="79"/>
    <m/>
    <m/>
    <m/>
    <m/>
    <n v="1308"/>
    <s v="Henrik Falteng Jensen"/>
    <x v="0"/>
    <x v="0"/>
    <m/>
    <m/>
    <m/>
    <m/>
    <n v="0"/>
    <s v="Ingen avgiftsbehandling"/>
    <s v="Lønnsbilag 12-2025"/>
    <n v="-184"/>
    <s v="NOK"/>
    <n v="-184"/>
    <m/>
    <s v="-211103.00"/>
  </r>
  <r>
    <n v="500528"/>
    <n v="2025"/>
    <s v="Lønnsbilag 12-2025"/>
    <d v="2025-05-01T00:00:00"/>
    <m/>
    <x v="79"/>
    <x v="79"/>
    <m/>
    <m/>
    <m/>
    <m/>
    <n v="1317"/>
    <s v="Markus Madsen"/>
    <x v="0"/>
    <x v="0"/>
    <m/>
    <m/>
    <m/>
    <m/>
    <n v="0"/>
    <s v="Ingen avgiftsbehandling"/>
    <s v="Lønnsbilag 12-2025"/>
    <n v="-4400"/>
    <s v="NOK"/>
    <n v="-4400"/>
    <m/>
    <s v="-215503.00"/>
  </r>
  <r>
    <n v="500528"/>
    <n v="2025"/>
    <s v="Lønnsbilag 12-2025"/>
    <d v="2025-05-01T00:00:00"/>
    <m/>
    <x v="79"/>
    <x v="79"/>
    <m/>
    <m/>
    <m/>
    <m/>
    <n v="1328"/>
    <s v="Jonathan Sten Hagen"/>
    <x v="0"/>
    <x v="0"/>
    <m/>
    <m/>
    <m/>
    <m/>
    <n v="0"/>
    <s v="Ingen avgiftsbehandling"/>
    <s v="Lønnsbilag 12-2025"/>
    <n v="-72"/>
    <s v="NOK"/>
    <n v="-72"/>
    <m/>
    <s v="-215575.00"/>
  </r>
  <r>
    <n v="500528"/>
    <n v="2025"/>
    <s v="Lønnsbilag 12-2025"/>
    <d v="2025-05-01T00:00:00"/>
    <m/>
    <x v="79"/>
    <x v="79"/>
    <m/>
    <m/>
    <m/>
    <m/>
    <m/>
    <s v="Sofi Kulvik"/>
    <x v="0"/>
    <x v="0"/>
    <m/>
    <m/>
    <m/>
    <m/>
    <n v="0"/>
    <s v="Ingen avgiftsbehandling"/>
    <s v="Lønnsbilag 12-2025"/>
    <n v="-18871"/>
    <s v="NOK"/>
    <n v="-18871"/>
    <m/>
    <s v="-234446.00"/>
  </r>
  <r>
    <n v="500616"/>
    <n v="2025"/>
    <s v="Direkte betaling med ekstern ID TR466639944 er gjennomført og bokført."/>
    <d v="2025-05-15T00:00:00"/>
    <m/>
    <x v="79"/>
    <x v="79"/>
    <m/>
    <m/>
    <m/>
    <m/>
    <m/>
    <m/>
    <x v="0"/>
    <x v="0"/>
    <m/>
    <m/>
    <m/>
    <m/>
    <n v="0"/>
    <s v="Ingen avgiftsbehandling"/>
    <s v="Betaling: Terminoppgave mars-april 2025"/>
    <n v="76746"/>
    <s v="NOK"/>
    <n v="76746"/>
    <m/>
    <s v="-157700.00"/>
  </r>
  <r>
    <n v="500617"/>
    <n v="2025"/>
    <s v="Direkte betaling med ekstern ID TR466821575 er gjennomført og bokført."/>
    <d v="2025-05-15T00:00:00"/>
    <m/>
    <x v="79"/>
    <x v="79"/>
    <m/>
    <m/>
    <m/>
    <m/>
    <m/>
    <m/>
    <x v="0"/>
    <x v="0"/>
    <m/>
    <m/>
    <m/>
    <m/>
    <n v="0"/>
    <s v="Ingen avgiftsbehandling"/>
    <s v="Betaling: Terminoppgave mars-april 2025"/>
    <n v="80515"/>
    <s v="NOK"/>
    <n v="80515"/>
    <m/>
    <s v="-77185.00"/>
  </r>
  <r>
    <n v="500662"/>
    <n v="2025"/>
    <s v="Lønnsbilag 15-2025"/>
    <d v="2025-06-02T00:00:00"/>
    <m/>
    <x v="79"/>
    <x v="79"/>
    <m/>
    <m/>
    <m/>
    <m/>
    <n v="1217"/>
    <s v="Hezar Salih"/>
    <x v="0"/>
    <x v="0"/>
    <m/>
    <m/>
    <m/>
    <m/>
    <n v="0"/>
    <s v="Ingen avgiftsbehandling"/>
    <s v="Lønnsbilag 15-2025"/>
    <n v="-1996"/>
    <s v="NOK"/>
    <n v="-1996"/>
    <m/>
    <s v="-79181.00"/>
  </r>
  <r>
    <n v="500662"/>
    <n v="2025"/>
    <s v="Lønnsbilag 15-2025"/>
    <d v="2025-06-02T00:00:00"/>
    <m/>
    <x v="79"/>
    <x v="79"/>
    <m/>
    <m/>
    <m/>
    <m/>
    <n v="1229"/>
    <s v="Eirik Frisnes Wartiainen"/>
    <x v="0"/>
    <x v="0"/>
    <m/>
    <m/>
    <m/>
    <m/>
    <n v="0"/>
    <s v="Ingen avgiftsbehandling"/>
    <s v="Lønnsbilag 15-2025"/>
    <n v="-594"/>
    <s v="NOK"/>
    <n v="-594"/>
    <m/>
    <s v="-79775.00"/>
  </r>
  <r>
    <n v="500662"/>
    <n v="2025"/>
    <s v="Lønnsbilag 15-2025"/>
    <d v="2025-06-02T00:00:00"/>
    <m/>
    <x v="79"/>
    <x v="79"/>
    <m/>
    <m/>
    <m/>
    <m/>
    <n v="1245"/>
    <s v="Fredrik Bjørndal"/>
    <x v="0"/>
    <x v="0"/>
    <m/>
    <m/>
    <m/>
    <m/>
    <n v="0"/>
    <s v="Ingen avgiftsbehandling"/>
    <s v="Lønnsbilag 15-2025"/>
    <n v="-410"/>
    <s v="NOK"/>
    <n v="-410"/>
    <m/>
    <s v="-80185.00"/>
  </r>
  <r>
    <n v="500662"/>
    <n v="2025"/>
    <s v="Lønnsbilag 15-2025"/>
    <d v="2025-06-02T00:00:00"/>
    <m/>
    <x v="79"/>
    <x v="79"/>
    <m/>
    <m/>
    <m/>
    <m/>
    <n v="1260"/>
    <s v="Sivert Østberg-Tømmervik"/>
    <x v="0"/>
    <x v="0"/>
    <m/>
    <m/>
    <m/>
    <m/>
    <n v="0"/>
    <s v="Ingen avgiftsbehandling"/>
    <s v="Lønnsbilag 15-2025"/>
    <n v="-547"/>
    <s v="NOK"/>
    <n v="-547"/>
    <m/>
    <s v="-80732.00"/>
  </r>
  <r>
    <n v="500662"/>
    <n v="2025"/>
    <s v="Lønnsbilag 15-2025"/>
    <d v="2025-06-02T00:00:00"/>
    <m/>
    <x v="79"/>
    <x v="79"/>
    <m/>
    <m/>
    <m/>
    <m/>
    <n v="1261"/>
    <s v="Laila Håkonsen"/>
    <x v="0"/>
    <x v="0"/>
    <m/>
    <m/>
    <m/>
    <m/>
    <n v="0"/>
    <s v="Ingen avgiftsbehandling"/>
    <s v="Lønnsbilag 15-2025"/>
    <n v="-1136"/>
    <s v="NOK"/>
    <n v="-1136"/>
    <m/>
    <s v="-81868.00"/>
  </r>
  <r>
    <n v="500662"/>
    <n v="2025"/>
    <s v="Lønnsbilag 15-2025"/>
    <d v="2025-06-02T00:00:00"/>
    <m/>
    <x v="79"/>
    <x v="79"/>
    <m/>
    <m/>
    <m/>
    <m/>
    <n v="1274"/>
    <s v="Heidi Midtbø Helgesen"/>
    <x v="0"/>
    <x v="0"/>
    <m/>
    <m/>
    <m/>
    <m/>
    <n v="0"/>
    <s v="Ingen avgiftsbehandling"/>
    <s v="Lønnsbilag 15-2025"/>
    <n v="-35"/>
    <s v="NOK"/>
    <n v="-35"/>
    <m/>
    <s v="-81903.00"/>
  </r>
  <r>
    <n v="500662"/>
    <n v="2025"/>
    <s v="Lønnsbilag 15-2025"/>
    <d v="2025-06-02T00:00:00"/>
    <m/>
    <x v="79"/>
    <x v="79"/>
    <m/>
    <m/>
    <m/>
    <m/>
    <n v="1285"/>
    <s v="Casper Riekeles"/>
    <x v="0"/>
    <x v="0"/>
    <m/>
    <m/>
    <m/>
    <m/>
    <n v="0"/>
    <s v="Ingen avgiftsbehandling"/>
    <s v="Lønnsbilag 15-2025"/>
    <n v="-264"/>
    <s v="NOK"/>
    <n v="-264"/>
    <m/>
    <s v="-82167.00"/>
  </r>
  <r>
    <n v="500662"/>
    <n v="2025"/>
    <s v="Lønnsbilag 15-2025"/>
    <d v="2025-06-02T00:00:00"/>
    <m/>
    <x v="79"/>
    <x v="79"/>
    <m/>
    <m/>
    <m/>
    <m/>
    <n v="1317"/>
    <s v="Markus Madsen"/>
    <x v="0"/>
    <x v="0"/>
    <m/>
    <m/>
    <m/>
    <m/>
    <n v="0"/>
    <s v="Ingen avgiftsbehandling"/>
    <s v="Lønnsbilag 15-2025"/>
    <n v="-299"/>
    <s v="NOK"/>
    <n v="-299"/>
    <m/>
    <s v="-82466.00"/>
  </r>
  <r>
    <n v="500662"/>
    <n v="2025"/>
    <s v="Lønnsbilag 15-2025"/>
    <d v="2025-06-02T00:00:00"/>
    <m/>
    <x v="79"/>
    <x v="79"/>
    <m/>
    <m/>
    <m/>
    <m/>
    <n v="1328"/>
    <s v="Jonathan Sten Hagen"/>
    <x v="0"/>
    <x v="0"/>
    <m/>
    <m/>
    <m/>
    <m/>
    <n v="0"/>
    <s v="Ingen avgiftsbehandling"/>
    <s v="Lønnsbilag 15-2025"/>
    <n v="-396"/>
    <s v="NOK"/>
    <n v="-396"/>
    <m/>
    <s v="-82862.00"/>
  </r>
  <r>
    <n v="500662"/>
    <n v="2025"/>
    <s v="Lønnsbilag 15-2025"/>
    <d v="2025-06-02T00:00:00"/>
    <m/>
    <x v="79"/>
    <x v="79"/>
    <m/>
    <m/>
    <m/>
    <m/>
    <n v="134"/>
    <s v="Andreas Kristiansen Olsen"/>
    <x v="0"/>
    <x v="0"/>
    <m/>
    <m/>
    <m/>
    <m/>
    <n v="0"/>
    <s v="Ingen avgiftsbehandling"/>
    <s v="Lønnsbilag 15-2025"/>
    <n v="-1776"/>
    <s v="NOK"/>
    <n v="-1776"/>
    <m/>
    <s v="-84638.00"/>
  </r>
  <r>
    <n v="500662"/>
    <n v="2025"/>
    <s v="Lønnsbilag 15-2025"/>
    <d v="2025-06-02T00:00:00"/>
    <m/>
    <x v="79"/>
    <x v="79"/>
    <m/>
    <m/>
    <m/>
    <m/>
    <n v="77"/>
    <s v="Christopher Dehn"/>
    <x v="0"/>
    <x v="0"/>
    <m/>
    <m/>
    <m/>
    <m/>
    <n v="0"/>
    <s v="Ingen avgiftsbehandling"/>
    <s v="Lønnsbilag 15-2025"/>
    <n v="-155"/>
    <s v="NOK"/>
    <n v="-155"/>
    <m/>
    <s v="-84793.00"/>
  </r>
  <r>
    <n v="500740"/>
    <n v="2025"/>
    <s v="Lønnsbilag 16-2025"/>
    <d v="2025-06-02T00:00:00"/>
    <m/>
    <x v="79"/>
    <x v="79"/>
    <m/>
    <m/>
    <m/>
    <m/>
    <n v="1245"/>
    <s v="Fredrik Bjørndal"/>
    <x v="0"/>
    <x v="0"/>
    <m/>
    <m/>
    <m/>
    <m/>
    <n v="0"/>
    <s v="Ingen avgiftsbehandling"/>
    <s v="Lønnsbilag 16-2025"/>
    <n v="-4080"/>
    <s v="NOK"/>
    <n v="-4080"/>
    <m/>
    <s v="-88873.00"/>
  </r>
  <r>
    <n v="500740"/>
    <n v="2025"/>
    <s v="Lønnsbilag 16-2025"/>
    <d v="2025-06-02T00:00:00"/>
    <m/>
    <x v="79"/>
    <x v="79"/>
    <m/>
    <m/>
    <m/>
    <m/>
    <n v="1317"/>
    <s v="Markus Madsen"/>
    <x v="0"/>
    <x v="0"/>
    <m/>
    <m/>
    <m/>
    <m/>
    <n v="0"/>
    <s v="Ingen avgiftsbehandling"/>
    <s v="Lønnsbilag 16-2025"/>
    <n v="-14130"/>
    <s v="NOK"/>
    <n v="-14130"/>
    <m/>
    <s v="-103003.00"/>
  </r>
  <r>
    <n v="500763"/>
    <n v="2025"/>
    <s v="Lønnsbilag 17-2025"/>
    <d v="2025-06-16T00:00:00"/>
    <m/>
    <x v="79"/>
    <x v="79"/>
    <m/>
    <m/>
    <m/>
    <m/>
    <n v="1275"/>
    <s v="Haziz Aasen"/>
    <x v="0"/>
    <x v="0"/>
    <m/>
    <m/>
    <m/>
    <m/>
    <n v="0"/>
    <s v="Ingen avgiftsbehandling"/>
    <s v="Lønnsbilag 17-2025"/>
    <n v="-77455"/>
    <s v="NOK"/>
    <n v="-77455"/>
    <m/>
    <s v="-180458.00"/>
  </r>
  <r>
    <n v="500818"/>
    <n v="2025"/>
    <s v="Lønnsbilag 18-2025"/>
    <d v="2025-07-01T00:00:00"/>
    <m/>
    <x v="79"/>
    <x v="79"/>
    <m/>
    <m/>
    <m/>
    <m/>
    <m/>
    <s v="Sofi Kulvik"/>
    <x v="0"/>
    <x v="0"/>
    <m/>
    <m/>
    <m/>
    <m/>
    <n v="0"/>
    <s v="Ingen avgiftsbehandling"/>
    <s v="Lønnsbilag 18-2025"/>
    <n v="-19450"/>
    <s v="NOK"/>
    <n v="-19450"/>
    <m/>
    <s v="-199908.00"/>
  </r>
  <r>
    <n v="500818"/>
    <n v="2025"/>
    <s v="Lønnsbilag 18-2025"/>
    <d v="2025-07-01T00:00:00"/>
    <m/>
    <x v="79"/>
    <x v="79"/>
    <m/>
    <m/>
    <m/>
    <m/>
    <n v="1217"/>
    <s v="Hezar Salih"/>
    <x v="0"/>
    <x v="0"/>
    <m/>
    <m/>
    <m/>
    <m/>
    <n v="0"/>
    <s v="Ingen avgiftsbehandling"/>
    <s v="Lønnsbilag 18-2025"/>
    <n v="-570"/>
    <s v="NOK"/>
    <n v="-570"/>
    <m/>
    <s v="-200478.00"/>
  </r>
  <r>
    <n v="500818"/>
    <n v="2025"/>
    <s v="Lønnsbilag 18-2025"/>
    <d v="2025-07-01T00:00:00"/>
    <m/>
    <x v="79"/>
    <x v="79"/>
    <m/>
    <m/>
    <m/>
    <m/>
    <n v="1229"/>
    <s v="Eirik Frisnes Wartiainen"/>
    <x v="0"/>
    <x v="0"/>
    <m/>
    <m/>
    <m/>
    <m/>
    <n v="0"/>
    <s v="Ingen avgiftsbehandling"/>
    <s v="Lønnsbilag 18-2025"/>
    <n v="-16014"/>
    <s v="NOK"/>
    <n v="-16014"/>
    <m/>
    <s v="-216492.00"/>
  </r>
  <r>
    <n v="500818"/>
    <n v="2025"/>
    <s v="Lønnsbilag 18-2025"/>
    <d v="2025-07-01T00:00:00"/>
    <m/>
    <x v="79"/>
    <x v="79"/>
    <m/>
    <m/>
    <m/>
    <m/>
    <n v="1260"/>
    <s v="Sivert Østberg-Tømmervik"/>
    <x v="0"/>
    <x v="0"/>
    <m/>
    <m/>
    <m/>
    <m/>
    <n v="0"/>
    <s v="Ingen avgiftsbehandling"/>
    <s v="Lønnsbilag 18-2025"/>
    <n v="-400"/>
    <s v="NOK"/>
    <n v="-400"/>
    <m/>
    <s v="-216892.00"/>
  </r>
  <r>
    <n v="500818"/>
    <n v="2025"/>
    <s v="Lønnsbilag 18-2025"/>
    <d v="2025-07-01T00:00:00"/>
    <m/>
    <x v="79"/>
    <x v="79"/>
    <m/>
    <m/>
    <m/>
    <m/>
    <n v="1261"/>
    <s v="Laila Håkonsen"/>
    <x v="0"/>
    <x v="0"/>
    <m/>
    <m/>
    <m/>
    <m/>
    <n v="0"/>
    <s v="Ingen avgiftsbehandling"/>
    <s v="Lønnsbilag 18-2025"/>
    <n v="-792"/>
    <s v="NOK"/>
    <n v="-792"/>
    <m/>
    <s v="-217684.00"/>
  </r>
  <r>
    <n v="500818"/>
    <n v="2025"/>
    <s v="Lønnsbilag 18-2025"/>
    <d v="2025-07-01T00:00:00"/>
    <m/>
    <x v="79"/>
    <x v="79"/>
    <m/>
    <m/>
    <m/>
    <m/>
    <n v="1274"/>
    <s v="Heidi Midtbø Helgesen"/>
    <x v="0"/>
    <x v="0"/>
    <m/>
    <m/>
    <m/>
    <m/>
    <n v="0"/>
    <s v="Ingen avgiftsbehandling"/>
    <s v="Lønnsbilag 18-2025"/>
    <n v="-53"/>
    <s v="NOK"/>
    <n v="-53"/>
    <m/>
    <s v="-217737.00"/>
  </r>
  <r>
    <n v="500818"/>
    <n v="2025"/>
    <s v="Lønnsbilag 18-2025"/>
    <d v="2025-07-01T00:00:00"/>
    <m/>
    <x v="79"/>
    <x v="79"/>
    <m/>
    <m/>
    <m/>
    <m/>
    <n v="1285"/>
    <s v="Casper Riekeles"/>
    <x v="0"/>
    <x v="0"/>
    <m/>
    <m/>
    <m/>
    <m/>
    <n v="0"/>
    <s v="Ingen avgiftsbehandling"/>
    <s v="Lønnsbilag 18-2025"/>
    <n v="-100"/>
    <s v="NOK"/>
    <n v="-100"/>
    <m/>
    <s v="-217837.00"/>
  </r>
  <r>
    <n v="500818"/>
    <n v="2025"/>
    <s v="Lønnsbilag 18-2025"/>
    <d v="2025-07-01T00:00:00"/>
    <m/>
    <x v="79"/>
    <x v="79"/>
    <m/>
    <m/>
    <m/>
    <m/>
    <n v="1299"/>
    <s v="Katarina Zielinska"/>
    <x v="0"/>
    <x v="0"/>
    <m/>
    <m/>
    <m/>
    <m/>
    <n v="0"/>
    <s v="Ingen avgiftsbehandling"/>
    <s v="Lønnsbilag 18-2025"/>
    <n v="-13475"/>
    <s v="NOK"/>
    <n v="-13475"/>
    <m/>
    <s v="-231312.00"/>
  </r>
  <r>
    <n v="500818"/>
    <n v="2025"/>
    <s v="Lønnsbilag 18-2025"/>
    <d v="2025-07-01T00:00:00"/>
    <m/>
    <x v="79"/>
    <x v="79"/>
    <m/>
    <m/>
    <m/>
    <m/>
    <n v="1307"/>
    <s v="Ben Craig Simmons"/>
    <x v="0"/>
    <x v="0"/>
    <m/>
    <m/>
    <m/>
    <m/>
    <n v="0"/>
    <s v="Ingen avgiftsbehandling"/>
    <s v="Lønnsbilag 18-2025"/>
    <n v="-9614"/>
    <s v="NOK"/>
    <n v="-9614"/>
    <m/>
    <s v="-240926.00"/>
  </r>
  <r>
    <n v="500818"/>
    <n v="2025"/>
    <s v="Lønnsbilag 18-2025"/>
    <d v="2025-07-01T00:00:00"/>
    <m/>
    <x v="79"/>
    <x v="79"/>
    <m/>
    <m/>
    <m/>
    <m/>
    <n v="1328"/>
    <s v="Jonathan Sten Hagen"/>
    <x v="0"/>
    <x v="0"/>
    <m/>
    <m/>
    <m/>
    <m/>
    <n v="0"/>
    <s v="Ingen avgiftsbehandling"/>
    <s v="Lønnsbilag 18-2025"/>
    <n v="-252"/>
    <s v="NOK"/>
    <n v="-252"/>
    <m/>
    <s v="-241178.00"/>
  </r>
  <r>
    <n v="500818"/>
    <n v="2025"/>
    <s v="Lønnsbilag 18-2025"/>
    <d v="2025-07-01T00:00:00"/>
    <m/>
    <x v="79"/>
    <x v="79"/>
    <m/>
    <m/>
    <m/>
    <m/>
    <n v="1331"/>
    <s v="Jørgen Røkke"/>
    <x v="0"/>
    <x v="0"/>
    <m/>
    <m/>
    <m/>
    <m/>
    <n v="0"/>
    <s v="Ingen avgiftsbehandling"/>
    <s v="Lønnsbilag 18-2025"/>
    <n v="-900"/>
    <s v="NOK"/>
    <n v="-900"/>
    <m/>
    <s v="-242078.00"/>
  </r>
  <r>
    <n v="500818"/>
    <n v="2025"/>
    <s v="Lønnsbilag 18-2025"/>
    <d v="2025-07-01T00:00:00"/>
    <m/>
    <x v="79"/>
    <x v="79"/>
    <m/>
    <m/>
    <m/>
    <m/>
    <n v="134"/>
    <s v="Andreas Kristiansen Olsen"/>
    <x v="0"/>
    <x v="0"/>
    <m/>
    <m/>
    <m/>
    <m/>
    <n v="0"/>
    <s v="Ingen avgiftsbehandling"/>
    <s v="Lønnsbilag 18-2025"/>
    <n v="-1062"/>
    <s v="NOK"/>
    <n v="-1062"/>
    <m/>
    <s v="-243140.00"/>
  </r>
  <r>
    <n v="500818"/>
    <n v="2025"/>
    <s v="Lønnsbilag 18-2025"/>
    <d v="2025-07-01T00:00:00"/>
    <m/>
    <x v="79"/>
    <x v="79"/>
    <m/>
    <m/>
    <m/>
    <m/>
    <n v="77"/>
    <s v="Christopher Dehn"/>
    <x v="0"/>
    <x v="0"/>
    <m/>
    <m/>
    <m/>
    <m/>
    <n v="0"/>
    <s v="Ingen avgiftsbehandling"/>
    <s v="Lønnsbilag 18-2025"/>
    <n v="-4049"/>
    <s v="NOK"/>
    <n v="-4049"/>
    <m/>
    <s v="-247189.00"/>
  </r>
  <r>
    <n v="500867"/>
    <n v="2025"/>
    <s v="Direkte betaling med ekstern ID TR481845897 er gjennomført og bokført."/>
    <d v="2025-07-15T00:00:00"/>
    <m/>
    <x v="79"/>
    <x v="79"/>
    <m/>
    <m/>
    <m/>
    <m/>
    <m/>
    <m/>
    <x v="0"/>
    <x v="0"/>
    <m/>
    <m/>
    <m/>
    <m/>
    <n v="0"/>
    <s v="Ingen avgiftsbehandling"/>
    <s v="Betaling: Terminoppgave mai-juni 2025"/>
    <n v="180458"/>
    <s v="NOK"/>
    <n v="180458"/>
    <m/>
    <s v="-66731.00"/>
  </r>
  <r>
    <n v="500889"/>
    <n v="2025"/>
    <s v="Lønnsbilag 19-2025"/>
    <d v="2025-08-03T00:00:00"/>
    <m/>
    <x v="79"/>
    <x v="79"/>
    <m/>
    <m/>
    <m/>
    <m/>
    <m/>
    <s v="Sofi Kulvik"/>
    <x v="0"/>
    <x v="0"/>
    <m/>
    <m/>
    <m/>
    <m/>
    <n v="0"/>
    <s v="Ingen avgiftsbehandling"/>
    <s v="Lønnsbilag 19-2025"/>
    <n v="-18949"/>
    <s v="NOK"/>
    <n v="-18949"/>
    <m/>
    <s v="-85680.00"/>
  </r>
  <r>
    <n v="500889"/>
    <n v="2025"/>
    <s v="Lønnsbilag 19-2025"/>
    <d v="2025-08-03T00:00:00"/>
    <m/>
    <x v="79"/>
    <x v="79"/>
    <m/>
    <m/>
    <m/>
    <m/>
    <n v="1229"/>
    <s v="Eirik Frisnes Wartiainen"/>
    <x v="0"/>
    <x v="0"/>
    <m/>
    <m/>
    <m/>
    <m/>
    <n v="0"/>
    <s v="Ingen avgiftsbehandling"/>
    <s v="Lønnsbilag 19-2025"/>
    <n v="-16014"/>
    <s v="NOK"/>
    <n v="-16014"/>
    <m/>
    <s v="-101694.00"/>
  </r>
  <r>
    <n v="500889"/>
    <n v="2025"/>
    <s v="Lønnsbilag 19-2025"/>
    <d v="2025-08-03T00:00:00"/>
    <m/>
    <x v="79"/>
    <x v="79"/>
    <m/>
    <m/>
    <m/>
    <m/>
    <n v="1299"/>
    <s v="Katarina Zielinska"/>
    <x v="0"/>
    <x v="0"/>
    <m/>
    <m/>
    <m/>
    <m/>
    <n v="0"/>
    <s v="Ingen avgiftsbehandling"/>
    <s v="Lønnsbilag 19-2025"/>
    <n v="-13475"/>
    <s v="NOK"/>
    <n v="-13475"/>
    <m/>
    <s v="-115169.00"/>
  </r>
  <r>
    <n v="500889"/>
    <n v="2025"/>
    <s v="Lønnsbilag 19-2025"/>
    <d v="2025-08-03T00:00:00"/>
    <m/>
    <x v="79"/>
    <x v="79"/>
    <m/>
    <m/>
    <m/>
    <m/>
    <n v="1307"/>
    <s v="Ben Craig Simmons"/>
    <x v="0"/>
    <x v="0"/>
    <m/>
    <m/>
    <m/>
    <m/>
    <n v="0"/>
    <s v="Ingen avgiftsbehandling"/>
    <s v="Lønnsbilag 19-2025"/>
    <n v="-9614"/>
    <s v="NOK"/>
    <n v="-9614"/>
    <m/>
    <s v="-124783.00"/>
  </r>
  <r>
    <n v="500889"/>
    <n v="2025"/>
    <s v="Lønnsbilag 19-2025"/>
    <d v="2025-08-03T00:00:00"/>
    <m/>
    <x v="79"/>
    <x v="79"/>
    <m/>
    <m/>
    <m/>
    <m/>
    <n v="77"/>
    <s v="Christopher Dehn"/>
    <x v="0"/>
    <x v="0"/>
    <m/>
    <m/>
    <m/>
    <m/>
    <n v="0"/>
    <s v="Ingen avgiftsbehandling"/>
    <s v="Lønnsbilag 19-2025"/>
    <n v="-4049"/>
    <s v="NOK"/>
    <n v="-4049"/>
    <m/>
    <s v="-128832.00"/>
  </r>
  <r>
    <n v="500936"/>
    <n v="2025"/>
    <s v="Lønnsbilag 20-2025"/>
    <d v="2025-09-01T00:00:00"/>
    <m/>
    <x v="79"/>
    <x v="79"/>
    <m/>
    <m/>
    <m/>
    <m/>
    <m/>
    <s v="Sofi Kulvik"/>
    <x v="0"/>
    <x v="0"/>
    <m/>
    <m/>
    <m/>
    <m/>
    <n v="0"/>
    <s v="Ingen avgiftsbehandling"/>
    <s v="Lønnsbilag 20-2025"/>
    <n v="-18949"/>
    <s v="NOK"/>
    <n v="-18949"/>
    <m/>
    <s v="-147781.00"/>
  </r>
  <r>
    <n v="500936"/>
    <n v="2025"/>
    <s v="Lønnsbilag 20-2025"/>
    <d v="2025-09-01T00:00:00"/>
    <m/>
    <x v="79"/>
    <x v="79"/>
    <m/>
    <m/>
    <m/>
    <m/>
    <n v="1229"/>
    <s v="Eirik Frisnes Wartiainen"/>
    <x v="0"/>
    <x v="0"/>
    <m/>
    <m/>
    <m/>
    <m/>
    <n v="0"/>
    <s v="Ingen avgiftsbehandling"/>
    <s v="Lønnsbilag 20-2025"/>
    <n v="-16014"/>
    <s v="NOK"/>
    <n v="-16014"/>
    <m/>
    <s v="-163795.00"/>
  </r>
  <r>
    <n v="500936"/>
    <n v="2025"/>
    <s v="Lønnsbilag 20-2025"/>
    <d v="2025-09-01T00:00:00"/>
    <m/>
    <x v="79"/>
    <x v="79"/>
    <m/>
    <m/>
    <m/>
    <m/>
    <n v="1245"/>
    <s v="Fredrik Bjørndal"/>
    <x v="0"/>
    <x v="0"/>
    <m/>
    <m/>
    <m/>
    <m/>
    <n v="0"/>
    <s v="Ingen avgiftsbehandling"/>
    <s v="Lønnsbilag 20-2025"/>
    <n v="-913"/>
    <s v="NOK"/>
    <n v="-913"/>
    <m/>
    <s v="-164708.00"/>
  </r>
  <r>
    <n v="500936"/>
    <n v="2025"/>
    <s v="Lønnsbilag 20-2025"/>
    <d v="2025-09-01T00:00:00"/>
    <m/>
    <x v="79"/>
    <x v="79"/>
    <m/>
    <m/>
    <m/>
    <m/>
    <n v="1248"/>
    <s v="Marius Tveiten"/>
    <x v="0"/>
    <x v="0"/>
    <m/>
    <m/>
    <m/>
    <m/>
    <n v="0"/>
    <s v="Ingen avgiftsbehandling"/>
    <s v="Lønnsbilag 20-2025"/>
    <n v="-450"/>
    <s v="NOK"/>
    <n v="-450"/>
    <m/>
    <s v="-165158.00"/>
  </r>
  <r>
    <n v="500936"/>
    <n v="2025"/>
    <s v="Lønnsbilag 20-2025"/>
    <d v="2025-09-01T00:00:00"/>
    <m/>
    <x v="79"/>
    <x v="79"/>
    <m/>
    <m/>
    <m/>
    <m/>
    <n v="1260"/>
    <s v="Sivert Østberg-Tømmervik"/>
    <x v="0"/>
    <x v="0"/>
    <m/>
    <m/>
    <m/>
    <m/>
    <n v="0"/>
    <s v="Ingen avgiftsbehandling"/>
    <s v="Lønnsbilag 20-2025"/>
    <n v="-231"/>
    <s v="NOK"/>
    <n v="-231"/>
    <m/>
    <s v="-165389.00"/>
  </r>
  <r>
    <n v="500936"/>
    <n v="2025"/>
    <s v="Lønnsbilag 20-2025"/>
    <d v="2025-09-01T00:00:00"/>
    <m/>
    <x v="79"/>
    <x v="79"/>
    <m/>
    <m/>
    <m/>
    <m/>
    <n v="1261"/>
    <s v="Laila Håkonsen"/>
    <x v="0"/>
    <x v="0"/>
    <m/>
    <m/>
    <m/>
    <m/>
    <n v="0"/>
    <s v="Ingen avgiftsbehandling"/>
    <s v="Lønnsbilag 20-2025"/>
    <n v="-638"/>
    <s v="NOK"/>
    <n v="-638"/>
    <m/>
    <s v="-166027.00"/>
  </r>
  <r>
    <n v="500936"/>
    <n v="2025"/>
    <s v="Lønnsbilag 20-2025"/>
    <d v="2025-09-01T00:00:00"/>
    <m/>
    <x v="79"/>
    <x v="79"/>
    <m/>
    <m/>
    <m/>
    <m/>
    <n v="1274"/>
    <s v="Heidi Midtbø Helgesen"/>
    <x v="0"/>
    <x v="0"/>
    <m/>
    <m/>
    <m/>
    <m/>
    <n v="0"/>
    <s v="Ingen avgiftsbehandling"/>
    <s v="Lønnsbilag 20-2025"/>
    <n v="-32"/>
    <s v="NOK"/>
    <n v="-32"/>
    <m/>
    <s v="-166059.00"/>
  </r>
  <r>
    <n v="500936"/>
    <n v="2025"/>
    <s v="Lønnsbilag 20-2025"/>
    <d v="2025-09-01T00:00:00"/>
    <m/>
    <x v="79"/>
    <x v="79"/>
    <m/>
    <m/>
    <m/>
    <m/>
    <n v="1285"/>
    <s v="Casper Riekeles"/>
    <x v="0"/>
    <x v="0"/>
    <m/>
    <m/>
    <m/>
    <m/>
    <n v="0"/>
    <s v="Ingen avgiftsbehandling"/>
    <s v="Lønnsbilag 20-2025"/>
    <n v="-150"/>
    <s v="NOK"/>
    <n v="-150"/>
    <m/>
    <s v="-166209.00"/>
  </r>
  <r>
    <n v="500936"/>
    <n v="2025"/>
    <s v="Lønnsbilag 20-2025"/>
    <d v="2025-09-01T00:00:00"/>
    <m/>
    <x v="79"/>
    <x v="79"/>
    <m/>
    <m/>
    <m/>
    <m/>
    <n v="1299"/>
    <s v="Katarina Zielinska"/>
    <x v="2"/>
    <x v="2"/>
    <m/>
    <m/>
    <m/>
    <m/>
    <n v="0"/>
    <s v="Ingen avgiftsbehandling"/>
    <s v="Lønnsbilag 20-2025"/>
    <n v="-13475"/>
    <s v="NOK"/>
    <n v="-13475"/>
    <m/>
    <s v="-179684.00"/>
  </r>
  <r>
    <n v="500936"/>
    <n v="2025"/>
    <s v="Lønnsbilag 20-2025"/>
    <d v="2025-09-01T00:00:00"/>
    <m/>
    <x v="79"/>
    <x v="79"/>
    <m/>
    <m/>
    <m/>
    <m/>
    <n v="1307"/>
    <s v="Ben Craig Simmons"/>
    <x v="0"/>
    <x v="0"/>
    <m/>
    <m/>
    <m/>
    <m/>
    <n v="0"/>
    <s v="Ingen avgiftsbehandling"/>
    <s v="Lønnsbilag 20-2025"/>
    <n v="-9614"/>
    <s v="NOK"/>
    <n v="-9614"/>
    <m/>
    <s v="-189298.00"/>
  </r>
  <r>
    <n v="500936"/>
    <n v="2025"/>
    <s v="Lønnsbilag 20-2025"/>
    <d v="2025-09-01T00:00:00"/>
    <m/>
    <x v="79"/>
    <x v="79"/>
    <m/>
    <m/>
    <m/>
    <m/>
    <n v="1334"/>
    <s v="Selma Arikan"/>
    <x v="0"/>
    <x v="0"/>
    <m/>
    <m/>
    <m/>
    <m/>
    <n v="0"/>
    <s v="Ingen avgiftsbehandling"/>
    <s v="Lønnsbilag 20-2025"/>
    <n v="-115"/>
    <s v="NOK"/>
    <n v="-115"/>
    <m/>
    <s v="-189413.00"/>
  </r>
  <r>
    <n v="500936"/>
    <n v="2025"/>
    <s v="Lønnsbilag 20-2025"/>
    <d v="2025-09-01T00:00:00"/>
    <m/>
    <x v="79"/>
    <x v="79"/>
    <m/>
    <m/>
    <m/>
    <m/>
    <n v="134"/>
    <s v="Andreas Kristiansen Olsen"/>
    <x v="0"/>
    <x v="0"/>
    <m/>
    <m/>
    <m/>
    <m/>
    <n v="0"/>
    <s v="Ingen avgiftsbehandling"/>
    <s v="Lønnsbilag 20-2025"/>
    <n v="-3167"/>
    <s v="NOK"/>
    <n v="-3167"/>
    <m/>
    <s v="-192580.00"/>
  </r>
  <r>
    <n v="500936"/>
    <n v="2025"/>
    <s v="Lønnsbilag 20-2025"/>
    <d v="2025-09-01T00:00:00"/>
    <m/>
    <x v="79"/>
    <x v="79"/>
    <m/>
    <m/>
    <m/>
    <m/>
    <n v="77"/>
    <s v="Christopher Dehn"/>
    <x v="0"/>
    <x v="0"/>
    <m/>
    <m/>
    <m/>
    <m/>
    <n v="0"/>
    <s v="Ingen avgiftsbehandling"/>
    <s v="Lønnsbilag 20-2025"/>
    <n v="-4049"/>
    <s v="NOK"/>
    <n v="-4049"/>
    <m/>
    <s v="-196629.00"/>
  </r>
  <r>
    <n v="500961"/>
    <n v="2025"/>
    <s v="Lønnsbilag 21-2025"/>
    <d v="2025-09-03T00:00:00"/>
    <m/>
    <x v="79"/>
    <x v="79"/>
    <m/>
    <m/>
    <m/>
    <m/>
    <n v="1282"/>
    <s v="Stian Sørensen"/>
    <x v="0"/>
    <x v="0"/>
    <m/>
    <m/>
    <m/>
    <m/>
    <n v="0"/>
    <s v="Ingen avgiftsbehandling"/>
    <s v="Lønnsbilag 21-2025"/>
    <n v="-4805"/>
    <s v="NOK"/>
    <n v="-4805"/>
    <m/>
    <s v="-201434.00"/>
  </r>
  <r>
    <n v="500990"/>
    <n v="2025"/>
    <s v="Direkte betaling med ekstern ID TR501469184 er gjennomført og bokført."/>
    <d v="2025-09-15T00:00:00"/>
    <m/>
    <x v="79"/>
    <x v="79"/>
    <m/>
    <m/>
    <m/>
    <m/>
    <m/>
    <m/>
    <x v="0"/>
    <x v="0"/>
    <m/>
    <m/>
    <m/>
    <m/>
    <n v="0"/>
    <s v="Ingen avgiftsbehandling"/>
    <s v="Betaling: Terminoppgave juli-august 2025"/>
    <n v="128832"/>
    <s v="NOK"/>
    <n v="128832"/>
    <m/>
    <s v="-72602.00"/>
  </r>
  <r>
    <n v="501038"/>
    <n v="2025"/>
    <s v="Lønnsbilag 22-2025"/>
    <d v="2025-10-01T00:00:00"/>
    <m/>
    <x v="79"/>
    <x v="79"/>
    <m/>
    <m/>
    <m/>
    <m/>
    <m/>
    <s v="Sofi Kulvik"/>
    <x v="0"/>
    <x v="0"/>
    <m/>
    <m/>
    <m/>
    <m/>
    <n v="0"/>
    <s v="Ingen avgiftsbehandling"/>
    <s v="Lønnsbilag 22-2025"/>
    <n v="-19250"/>
    <s v="NOK"/>
    <n v="-19250"/>
    <m/>
    <s v="-91852.00"/>
  </r>
  <r>
    <n v="501038"/>
    <n v="2025"/>
    <s v="Lønnsbilag 22-2025"/>
    <d v="2025-10-01T00:00:00"/>
    <m/>
    <x v="79"/>
    <x v="79"/>
    <m/>
    <m/>
    <m/>
    <m/>
    <n v="1229"/>
    <s v="Eirik Frisnes Wartiainen"/>
    <x v="0"/>
    <x v="0"/>
    <m/>
    <m/>
    <m/>
    <m/>
    <n v="0"/>
    <s v="Ingen avgiftsbehandling"/>
    <s v="Lønnsbilag 22-2025"/>
    <n v="-16014"/>
    <s v="NOK"/>
    <n v="-16014"/>
    <m/>
    <s v="-107866.00"/>
  </r>
  <r>
    <n v="501038"/>
    <n v="2025"/>
    <s v="Lønnsbilag 22-2025"/>
    <d v="2025-10-01T00:00:00"/>
    <m/>
    <x v="79"/>
    <x v="79"/>
    <m/>
    <m/>
    <m/>
    <m/>
    <n v="1245"/>
    <s v="Fredrik Bjørndal"/>
    <x v="0"/>
    <x v="0"/>
    <m/>
    <m/>
    <m/>
    <m/>
    <n v="0"/>
    <s v="Ingen avgiftsbehandling"/>
    <s v="Lønnsbilag 22-2025"/>
    <n v="-2244"/>
    <s v="NOK"/>
    <n v="-2244"/>
    <m/>
    <s v="-110110.00"/>
  </r>
  <r>
    <n v="501038"/>
    <n v="2025"/>
    <s v="Lønnsbilag 22-2025"/>
    <d v="2025-10-01T00:00:00"/>
    <m/>
    <x v="79"/>
    <x v="79"/>
    <m/>
    <m/>
    <m/>
    <m/>
    <n v="1248"/>
    <s v="Marius Tveiten"/>
    <x v="0"/>
    <x v="0"/>
    <m/>
    <m/>
    <m/>
    <m/>
    <n v="0"/>
    <s v="Ingen avgiftsbehandling"/>
    <s v="Lønnsbilag 22-2025"/>
    <n v="-555"/>
    <s v="NOK"/>
    <n v="-555"/>
    <m/>
    <s v="-110665.00"/>
  </r>
  <r>
    <n v="501038"/>
    <n v="2025"/>
    <s v="Lønnsbilag 22-2025"/>
    <d v="2025-10-01T00:00:00"/>
    <m/>
    <x v="79"/>
    <x v="79"/>
    <m/>
    <m/>
    <m/>
    <m/>
    <n v="1249"/>
    <s v="Nora Kristiansen"/>
    <x v="0"/>
    <x v="0"/>
    <m/>
    <m/>
    <m/>
    <m/>
    <n v="0"/>
    <s v="Ingen avgiftsbehandling"/>
    <s v="Lønnsbilag 22-2025"/>
    <n v="-1970"/>
    <s v="NOK"/>
    <n v="-1970"/>
    <m/>
    <s v="-112635.00"/>
  </r>
  <r>
    <n v="501038"/>
    <n v="2025"/>
    <s v="Lønnsbilag 22-2025"/>
    <d v="2025-10-01T00:00:00"/>
    <m/>
    <x v="79"/>
    <x v="79"/>
    <m/>
    <m/>
    <m/>
    <m/>
    <n v="1260"/>
    <s v="Sivert Østberg-Tømmervik"/>
    <x v="0"/>
    <x v="0"/>
    <m/>
    <m/>
    <m/>
    <m/>
    <n v="0"/>
    <s v="Ingen avgiftsbehandling"/>
    <s v="Lønnsbilag 22-2025"/>
    <n v="-744"/>
    <s v="NOK"/>
    <n v="-744"/>
    <m/>
    <s v="-113379.00"/>
  </r>
  <r>
    <n v="501038"/>
    <n v="2025"/>
    <s v="Lønnsbilag 22-2025"/>
    <d v="2025-10-01T00:00:00"/>
    <m/>
    <x v="79"/>
    <x v="79"/>
    <m/>
    <m/>
    <m/>
    <m/>
    <n v="1261"/>
    <s v="Laila Håkonsen"/>
    <x v="0"/>
    <x v="0"/>
    <m/>
    <m/>
    <m/>
    <m/>
    <n v="0"/>
    <s v="Ingen avgiftsbehandling"/>
    <s v="Lønnsbilag 22-2025"/>
    <n v="-1452"/>
    <s v="NOK"/>
    <n v="-1452"/>
    <m/>
    <s v="-114831.00"/>
  </r>
  <r>
    <n v="501038"/>
    <n v="2025"/>
    <s v="Lønnsbilag 22-2025"/>
    <d v="2025-10-01T00:00:00"/>
    <m/>
    <x v="79"/>
    <x v="79"/>
    <m/>
    <m/>
    <m/>
    <m/>
    <n v="1274"/>
    <s v="Heidi Midtbø Helgesen"/>
    <x v="0"/>
    <x v="0"/>
    <m/>
    <m/>
    <m/>
    <m/>
    <n v="0"/>
    <s v="Ingen avgiftsbehandling"/>
    <s v="Lønnsbilag 22-2025"/>
    <n v="-165"/>
    <s v="NOK"/>
    <n v="-165"/>
    <m/>
    <s v="-114996.00"/>
  </r>
  <r>
    <n v="501038"/>
    <n v="2025"/>
    <s v="Lønnsbilag 22-2025"/>
    <d v="2025-10-01T00:00:00"/>
    <m/>
    <x v="79"/>
    <x v="79"/>
    <m/>
    <m/>
    <m/>
    <m/>
    <n v="1285"/>
    <s v="Casper Riekeles"/>
    <x v="0"/>
    <x v="0"/>
    <m/>
    <m/>
    <m/>
    <m/>
    <n v="0"/>
    <s v="Ingen avgiftsbehandling"/>
    <s v="Lønnsbilag 22-2025"/>
    <n v="-122"/>
    <s v="NOK"/>
    <n v="-122"/>
    <m/>
    <s v="-115118.00"/>
  </r>
  <r>
    <n v="501038"/>
    <n v="2025"/>
    <s v="Lønnsbilag 22-2025"/>
    <d v="2025-10-01T00:00:00"/>
    <m/>
    <x v="79"/>
    <x v="79"/>
    <m/>
    <m/>
    <m/>
    <m/>
    <n v="1299"/>
    <s v="Katarina Zielinska"/>
    <x v="0"/>
    <x v="0"/>
    <m/>
    <m/>
    <m/>
    <m/>
    <n v="0"/>
    <s v="Ingen avgiftsbehandling"/>
    <s v="Lønnsbilag 22-2025"/>
    <n v="-13475"/>
    <s v="NOK"/>
    <n v="-13475"/>
    <m/>
    <s v="-128593.00"/>
  </r>
  <r>
    <n v="501038"/>
    <n v="2025"/>
    <s v="Lønnsbilag 22-2025"/>
    <d v="2025-10-01T00:00:00"/>
    <m/>
    <x v="79"/>
    <x v="79"/>
    <m/>
    <m/>
    <m/>
    <m/>
    <n v="1307"/>
    <s v="Ben Craig Simmons"/>
    <x v="0"/>
    <x v="0"/>
    <m/>
    <m/>
    <m/>
    <m/>
    <n v="0"/>
    <s v="Ingen avgiftsbehandling"/>
    <s v="Lønnsbilag 22-2025"/>
    <n v="-9614"/>
    <s v="NOK"/>
    <n v="-9614"/>
    <m/>
    <s v="-138207.00"/>
  </r>
  <r>
    <n v="501038"/>
    <n v="2025"/>
    <s v="Lønnsbilag 22-2025"/>
    <d v="2025-10-01T00:00:00"/>
    <m/>
    <x v="79"/>
    <x v="79"/>
    <m/>
    <m/>
    <m/>
    <m/>
    <n v="1334"/>
    <s v="Selma Arikan"/>
    <x v="0"/>
    <x v="0"/>
    <m/>
    <m/>
    <m/>
    <m/>
    <n v="0"/>
    <s v="Ingen avgiftsbehandling"/>
    <s v="Lønnsbilag 22-2025"/>
    <n v="-268"/>
    <s v="NOK"/>
    <n v="-268"/>
    <m/>
    <s v="-138475.00"/>
  </r>
  <r>
    <n v="501038"/>
    <n v="2025"/>
    <s v="Lønnsbilag 22-2025"/>
    <d v="2025-10-01T00:00:00"/>
    <m/>
    <x v="79"/>
    <x v="79"/>
    <m/>
    <m/>
    <m/>
    <m/>
    <n v="134"/>
    <s v="Andreas Kristiansen Olsen"/>
    <x v="0"/>
    <x v="0"/>
    <m/>
    <m/>
    <m/>
    <m/>
    <n v="0"/>
    <s v="Ingen avgiftsbehandling"/>
    <s v="Lønnsbilag 22-2025"/>
    <n v="-1987"/>
    <s v="NOK"/>
    <n v="-1987"/>
    <m/>
    <s v="-140462.00"/>
  </r>
  <r>
    <n v="501038"/>
    <n v="2025"/>
    <s v="Lønnsbilag 22-2025"/>
    <d v="2025-10-01T00:00:00"/>
    <m/>
    <x v="79"/>
    <x v="79"/>
    <m/>
    <m/>
    <m/>
    <m/>
    <n v="1343"/>
    <s v="Andreas Romark Nilsen"/>
    <x v="0"/>
    <x v="0"/>
    <m/>
    <m/>
    <m/>
    <m/>
    <n v="0"/>
    <s v="Ingen avgiftsbehandling"/>
    <s v="Lønnsbilag 22-2025"/>
    <n v="-1107"/>
    <s v="NOK"/>
    <n v="-1107"/>
    <m/>
    <s v="-141569.00"/>
  </r>
  <r>
    <n v="501038"/>
    <n v="2025"/>
    <s v="Lønnsbilag 22-2025"/>
    <d v="2025-10-01T00:00:00"/>
    <m/>
    <x v="79"/>
    <x v="79"/>
    <m/>
    <m/>
    <m/>
    <m/>
    <n v="1347"/>
    <s v="Selma Svege"/>
    <x v="0"/>
    <x v="0"/>
    <m/>
    <m/>
    <m/>
    <m/>
    <n v="0"/>
    <s v="Ingen avgiftsbehandling"/>
    <s v="Lønnsbilag 22-2025"/>
    <n v="-796"/>
    <s v="NOK"/>
    <n v="-796"/>
    <m/>
    <s v="-142365.00"/>
  </r>
  <r>
    <n v="501038"/>
    <n v="2025"/>
    <s v="Lønnsbilag 22-2025"/>
    <d v="2025-10-01T00:00:00"/>
    <m/>
    <x v="79"/>
    <x v="79"/>
    <m/>
    <m/>
    <m/>
    <m/>
    <n v="77"/>
    <s v="Christopher Dehn"/>
    <x v="0"/>
    <x v="0"/>
    <m/>
    <m/>
    <m/>
    <m/>
    <n v="0"/>
    <s v="Ingen avgiftsbehandling"/>
    <s v="Lønnsbilag 22-2025"/>
    <n v="-4049"/>
    <s v="NOK"/>
    <n v="-4049"/>
    <m/>
    <s v="-146414.00"/>
  </r>
  <r>
    <n v="501146"/>
    <n v="2025"/>
    <s v="Lønnsbilag 23-2025"/>
    <d v="2025-11-03T00:00:00"/>
    <m/>
    <x v="79"/>
    <x v="79"/>
    <m/>
    <m/>
    <m/>
    <m/>
    <m/>
    <s v="Sofi Kulvik"/>
    <x v="0"/>
    <x v="0"/>
    <m/>
    <m/>
    <m/>
    <m/>
    <n v="0"/>
    <s v="Ingen avgiftsbehandling"/>
    <s v="Lønnsbilag 23-2025"/>
    <n v="-19701"/>
    <s v="NOK"/>
    <n v="-19701"/>
    <m/>
    <s v="-166115.00"/>
  </r>
  <r>
    <n v="501146"/>
    <n v="2025"/>
    <s v="Lønnsbilag 23-2025"/>
    <d v="2025-11-03T00:00:00"/>
    <m/>
    <x v="79"/>
    <x v="79"/>
    <m/>
    <m/>
    <m/>
    <m/>
    <n v="1223"/>
    <s v="Mads Sundbye"/>
    <x v="0"/>
    <x v="0"/>
    <m/>
    <m/>
    <m/>
    <m/>
    <n v="0"/>
    <s v="Ingen avgiftsbehandling"/>
    <s v="Lønnsbilag 23-2025"/>
    <n v="-642"/>
    <s v="NOK"/>
    <n v="-642"/>
    <m/>
    <s v="-166757.00"/>
  </r>
  <r>
    <n v="501146"/>
    <n v="2025"/>
    <s v="Lønnsbilag 23-2025"/>
    <d v="2025-11-03T00:00:00"/>
    <m/>
    <x v="79"/>
    <x v="79"/>
    <m/>
    <m/>
    <m/>
    <m/>
    <n v="1229"/>
    <s v="Eirik Frisnes Wartiainen"/>
    <x v="0"/>
    <x v="0"/>
    <m/>
    <m/>
    <m/>
    <m/>
    <n v="0"/>
    <s v="Ingen avgiftsbehandling"/>
    <s v="Lønnsbilag 23-2025"/>
    <n v="-16014"/>
    <s v="NOK"/>
    <n v="-16014"/>
    <m/>
    <s v="-182771.00"/>
  </r>
  <r>
    <n v="501146"/>
    <n v="2025"/>
    <s v="Lønnsbilag 23-2025"/>
    <d v="2025-11-03T00:00:00"/>
    <m/>
    <x v="79"/>
    <x v="79"/>
    <m/>
    <m/>
    <m/>
    <m/>
    <n v="1245"/>
    <s v="Fredrik Bjørndal"/>
    <x v="0"/>
    <x v="0"/>
    <m/>
    <m/>
    <m/>
    <m/>
    <n v="0"/>
    <s v="Ingen avgiftsbehandling"/>
    <s v="Lønnsbilag 23-2025"/>
    <n v="-2185"/>
    <s v="NOK"/>
    <n v="-2185"/>
    <m/>
    <s v="-184956.00"/>
  </r>
  <r>
    <n v="501146"/>
    <n v="2025"/>
    <s v="Lønnsbilag 23-2025"/>
    <d v="2025-11-03T00:00:00"/>
    <m/>
    <x v="79"/>
    <x v="79"/>
    <m/>
    <m/>
    <m/>
    <m/>
    <n v="1248"/>
    <s v="Marius Tveiten"/>
    <x v="0"/>
    <x v="0"/>
    <m/>
    <m/>
    <m/>
    <m/>
    <n v="0"/>
    <s v="Ingen avgiftsbehandling"/>
    <s v="Lønnsbilag 23-2025"/>
    <n v="-356"/>
    <s v="NOK"/>
    <n v="-356"/>
    <m/>
    <s v="-185312.00"/>
  </r>
  <r>
    <n v="501146"/>
    <n v="2025"/>
    <s v="Lønnsbilag 23-2025"/>
    <d v="2025-11-03T00:00:00"/>
    <m/>
    <x v="79"/>
    <x v="79"/>
    <m/>
    <m/>
    <m/>
    <m/>
    <n v="1249"/>
    <s v="Nora Kristiansen"/>
    <x v="0"/>
    <x v="0"/>
    <m/>
    <m/>
    <m/>
    <m/>
    <n v="0"/>
    <s v="Ingen avgiftsbehandling"/>
    <s v="Lønnsbilag 23-2025"/>
    <n v="-1296"/>
    <s v="NOK"/>
    <n v="-1296"/>
    <m/>
    <s v="-186608.00"/>
  </r>
  <r>
    <n v="501146"/>
    <n v="2025"/>
    <s v="Lønnsbilag 23-2025"/>
    <d v="2025-11-03T00:00:00"/>
    <m/>
    <x v="79"/>
    <x v="79"/>
    <m/>
    <m/>
    <m/>
    <m/>
    <n v="1260"/>
    <s v="Sivert Østberg-Tømmervik"/>
    <x v="0"/>
    <x v="0"/>
    <m/>
    <m/>
    <m/>
    <m/>
    <n v="0"/>
    <s v="Ingen avgiftsbehandling"/>
    <s v="Lønnsbilag 23-2025"/>
    <n v="-716"/>
    <s v="NOK"/>
    <n v="-716"/>
    <m/>
    <s v="-187324.00"/>
  </r>
  <r>
    <n v="501146"/>
    <n v="2025"/>
    <s v="Lønnsbilag 23-2025"/>
    <d v="2025-11-03T00:00:00"/>
    <m/>
    <x v="79"/>
    <x v="79"/>
    <m/>
    <m/>
    <m/>
    <m/>
    <n v="1261"/>
    <s v="Laila Håkonsen"/>
    <x v="0"/>
    <x v="0"/>
    <m/>
    <m/>
    <m/>
    <m/>
    <n v="0"/>
    <s v="Ingen avgiftsbehandling"/>
    <s v="Lønnsbilag 23-2025"/>
    <n v="-1100"/>
    <s v="NOK"/>
    <n v="-1100"/>
    <m/>
    <s v="-188424.00"/>
  </r>
  <r>
    <n v="501146"/>
    <n v="2025"/>
    <s v="Lønnsbilag 23-2025"/>
    <d v="2025-11-03T00:00:00"/>
    <m/>
    <x v="79"/>
    <x v="79"/>
    <m/>
    <m/>
    <m/>
    <m/>
    <n v="1274"/>
    <s v="Heidi Midtbø Helgesen"/>
    <x v="0"/>
    <x v="0"/>
    <m/>
    <m/>
    <m/>
    <m/>
    <n v="0"/>
    <s v="Ingen avgiftsbehandling"/>
    <s v="Lønnsbilag 23-2025"/>
    <n v="-318"/>
    <s v="NOK"/>
    <n v="-318"/>
    <m/>
    <s v="-188742.00"/>
  </r>
  <r>
    <n v="501146"/>
    <n v="2025"/>
    <s v="Lønnsbilag 23-2025"/>
    <d v="2025-11-03T00:00:00"/>
    <m/>
    <x v="79"/>
    <x v="79"/>
    <m/>
    <m/>
    <m/>
    <m/>
    <n v="1285"/>
    <s v="Casper Riekeles"/>
    <x v="0"/>
    <x v="0"/>
    <m/>
    <m/>
    <m/>
    <m/>
    <n v="0"/>
    <s v="Ingen avgiftsbehandling"/>
    <s v="Lønnsbilag 23-2025"/>
    <n v="-161"/>
    <s v="NOK"/>
    <n v="-161"/>
    <m/>
    <s v="-188903.00"/>
  </r>
  <r>
    <n v="501146"/>
    <n v="2025"/>
    <s v="Lønnsbilag 23-2025"/>
    <d v="2025-11-03T00:00:00"/>
    <m/>
    <x v="79"/>
    <x v="79"/>
    <m/>
    <m/>
    <m/>
    <m/>
    <n v="1299"/>
    <s v="Katarina Zielinska"/>
    <x v="0"/>
    <x v="0"/>
    <m/>
    <m/>
    <m/>
    <m/>
    <n v="0"/>
    <s v="Ingen avgiftsbehandling"/>
    <s v="Lønnsbilag 23-2025"/>
    <n v="-13475"/>
    <s v="NOK"/>
    <n v="-13475"/>
    <m/>
    <s v="-202378.00"/>
  </r>
  <r>
    <n v="501146"/>
    <n v="2025"/>
    <s v="Lønnsbilag 23-2025"/>
    <d v="2025-11-03T00:00:00"/>
    <m/>
    <x v="79"/>
    <x v="79"/>
    <m/>
    <m/>
    <m/>
    <m/>
    <n v="1303"/>
    <s v="Tess Negusse"/>
    <x v="0"/>
    <x v="0"/>
    <m/>
    <m/>
    <m/>
    <m/>
    <n v="0"/>
    <s v="Ingen avgiftsbehandling"/>
    <s v="Lønnsbilag 23-2025"/>
    <n v="-3400"/>
    <s v="NOK"/>
    <n v="-3400"/>
    <m/>
    <s v="-205778.00"/>
  </r>
  <r>
    <n v="501146"/>
    <n v="2025"/>
    <s v="Lønnsbilag 23-2025"/>
    <d v="2025-11-03T00:00:00"/>
    <m/>
    <x v="79"/>
    <x v="79"/>
    <m/>
    <m/>
    <m/>
    <m/>
    <n v="1307"/>
    <s v="Ben Craig Simmons"/>
    <x v="0"/>
    <x v="0"/>
    <m/>
    <m/>
    <m/>
    <m/>
    <n v="0"/>
    <s v="Ingen avgiftsbehandling"/>
    <s v="Lønnsbilag 23-2025"/>
    <n v="-9614"/>
    <s v="NOK"/>
    <n v="-9614"/>
    <m/>
    <s v="-215392.00"/>
  </r>
  <r>
    <n v="501146"/>
    <n v="2025"/>
    <s v="Lønnsbilag 23-2025"/>
    <d v="2025-11-03T00:00:00"/>
    <m/>
    <x v="79"/>
    <x v="79"/>
    <m/>
    <m/>
    <m/>
    <m/>
    <n v="1334"/>
    <s v="Selma Arikan"/>
    <x v="0"/>
    <x v="0"/>
    <m/>
    <m/>
    <m/>
    <m/>
    <n v="0"/>
    <s v="Ingen avgiftsbehandling"/>
    <s v="Lønnsbilag 23-2025"/>
    <n v="-220"/>
    <s v="NOK"/>
    <n v="-220"/>
    <m/>
    <s v="-215612.00"/>
  </r>
  <r>
    <n v="501146"/>
    <n v="2025"/>
    <s v="Lønnsbilag 23-2025"/>
    <d v="2025-11-03T00:00:00"/>
    <m/>
    <x v="79"/>
    <x v="79"/>
    <m/>
    <m/>
    <m/>
    <m/>
    <n v="134"/>
    <s v="Andreas Kristiansen Olsen"/>
    <x v="0"/>
    <x v="0"/>
    <m/>
    <m/>
    <m/>
    <m/>
    <n v="0"/>
    <s v="Ingen avgiftsbehandling"/>
    <s v="Lønnsbilag 23-2025"/>
    <n v="-2018"/>
    <s v="NOK"/>
    <n v="-2018"/>
    <m/>
    <s v="-217630.00"/>
  </r>
  <r>
    <n v="501146"/>
    <n v="2025"/>
    <s v="Lønnsbilag 23-2025"/>
    <d v="2025-11-03T00:00:00"/>
    <m/>
    <x v="79"/>
    <x v="79"/>
    <m/>
    <m/>
    <m/>
    <m/>
    <n v="1340"/>
    <s v="Bernhard Trygve Wielgolaski Rynning"/>
    <x v="0"/>
    <x v="0"/>
    <m/>
    <m/>
    <m/>
    <m/>
    <n v="0"/>
    <s v="Ingen avgiftsbehandling"/>
    <s v="Lønnsbilag 23-2025"/>
    <n v="-6200"/>
    <s v="NOK"/>
    <n v="-6200"/>
    <m/>
    <s v="-223830.00"/>
  </r>
  <r>
    <n v="501146"/>
    <n v="2025"/>
    <s v="Lønnsbilag 23-2025"/>
    <d v="2025-11-03T00:00:00"/>
    <m/>
    <x v="79"/>
    <x v="79"/>
    <m/>
    <m/>
    <m/>
    <m/>
    <n v="1341"/>
    <s v="Sondre Harviken"/>
    <x v="0"/>
    <x v="0"/>
    <m/>
    <m/>
    <m/>
    <m/>
    <n v="0"/>
    <s v="Ingen avgiftsbehandling"/>
    <s v="Lønnsbilag 23-2025"/>
    <n v="-612"/>
    <s v="NOK"/>
    <n v="-612"/>
    <m/>
    <s v="-224442.00"/>
  </r>
  <r>
    <n v="501146"/>
    <n v="2025"/>
    <s v="Lønnsbilag 23-2025"/>
    <d v="2025-11-03T00:00:00"/>
    <m/>
    <x v="79"/>
    <x v="79"/>
    <m/>
    <m/>
    <m/>
    <m/>
    <n v="1343"/>
    <s v="Andreas Romark Nilsen"/>
    <x v="0"/>
    <x v="0"/>
    <m/>
    <m/>
    <m/>
    <m/>
    <n v="0"/>
    <s v="Ingen avgiftsbehandling"/>
    <s v="Lønnsbilag 23-2025"/>
    <n v="-1219"/>
    <s v="NOK"/>
    <n v="-1219"/>
    <m/>
    <s v="-225661.00"/>
  </r>
  <r>
    <n v="501146"/>
    <n v="2025"/>
    <s v="Lønnsbilag 23-2025"/>
    <d v="2025-11-03T00:00:00"/>
    <m/>
    <x v="79"/>
    <x v="79"/>
    <m/>
    <m/>
    <m/>
    <m/>
    <n v="1347"/>
    <s v="Selma Svege"/>
    <x v="0"/>
    <x v="0"/>
    <m/>
    <m/>
    <m/>
    <m/>
    <n v="0"/>
    <s v="Ingen avgiftsbehandling"/>
    <s v="Lønnsbilag 23-2025"/>
    <n v="-1031"/>
    <s v="NOK"/>
    <n v="-1031"/>
    <m/>
    <s v="-226692.00"/>
  </r>
  <r>
    <n v="501146"/>
    <n v="2025"/>
    <s v="Lønnsbilag 23-2025"/>
    <d v="2025-11-03T00:00:00"/>
    <m/>
    <x v="79"/>
    <x v="79"/>
    <m/>
    <m/>
    <m/>
    <m/>
    <n v="1351"/>
    <s v="Johan Wiklund"/>
    <x v="0"/>
    <x v="0"/>
    <m/>
    <m/>
    <m/>
    <m/>
    <n v="0"/>
    <s v="Ingen avgiftsbehandling"/>
    <s v="Lønnsbilag 23-2025"/>
    <n v="-1750"/>
    <s v="NOK"/>
    <n v="-1750"/>
    <m/>
    <s v="-228442.00"/>
  </r>
  <r>
    <n v="501146"/>
    <n v="2025"/>
    <s v="Lønnsbilag 23-2025"/>
    <d v="2025-11-03T00:00:00"/>
    <m/>
    <x v="79"/>
    <x v="79"/>
    <m/>
    <m/>
    <m/>
    <m/>
    <n v="77"/>
    <s v="Christopher Dehn"/>
    <x v="0"/>
    <x v="0"/>
    <m/>
    <m/>
    <m/>
    <m/>
    <n v="0"/>
    <s v="Ingen avgiftsbehandling"/>
    <s v="Lønnsbilag 23-2025"/>
    <n v="-4049"/>
    <s v="NOK"/>
    <n v="-4049"/>
    <m/>
    <s v="-232491.00"/>
  </r>
  <r>
    <n v="501218"/>
    <n v="2025"/>
    <s v="Direkte betaling med ekstern ID TR519960651 er gjennomført og bokført."/>
    <d v="2025-11-17T00:00:00"/>
    <m/>
    <x v="79"/>
    <x v="79"/>
    <m/>
    <m/>
    <m/>
    <m/>
    <m/>
    <m/>
    <x v="0"/>
    <x v="0"/>
    <m/>
    <m/>
    <m/>
    <m/>
    <n v="0"/>
    <s v="Ingen avgiftsbehandling"/>
    <s v="Betaling: Terminoppgave september-oktober 2025"/>
    <n v="146414"/>
    <s v="NOK"/>
    <n v="146414"/>
    <m/>
    <s v="-86077.00"/>
  </r>
  <r>
    <n v="501272"/>
    <n v="2025"/>
    <s v="Lønnsbilag 24-2025"/>
    <d v="2025-12-02T00:00:00"/>
    <m/>
    <x v="79"/>
    <x v="79"/>
    <m/>
    <m/>
    <m/>
    <m/>
    <m/>
    <s v="Sofi Kulvik"/>
    <x v="0"/>
    <x v="0"/>
    <m/>
    <m/>
    <m/>
    <m/>
    <n v="0"/>
    <s v="Ingen avgiftsbehandling"/>
    <s v="Lønnsbilag 24-2025"/>
    <n v="-9725"/>
    <s v="NOK"/>
    <n v="-9725"/>
    <m/>
    <s v="-95802.00"/>
  </r>
  <r>
    <n v="501272"/>
    <n v="2025"/>
    <s v="Lønnsbilag 24-2025"/>
    <d v="2025-12-02T00:00:00"/>
    <m/>
    <x v="79"/>
    <x v="79"/>
    <m/>
    <m/>
    <m/>
    <m/>
    <n v="1223"/>
    <s v="Mads Sundbye"/>
    <x v="0"/>
    <x v="0"/>
    <m/>
    <m/>
    <m/>
    <m/>
    <n v="0"/>
    <s v="Ingen avgiftsbehandling"/>
    <s v="Lønnsbilag 24-2025"/>
    <n v="-630"/>
    <s v="NOK"/>
    <n v="-630"/>
    <m/>
    <s v="-96432.00"/>
  </r>
  <r>
    <n v="501272"/>
    <n v="2025"/>
    <s v="Lønnsbilag 24-2025"/>
    <d v="2025-12-02T00:00:00"/>
    <m/>
    <x v="79"/>
    <x v="79"/>
    <m/>
    <m/>
    <m/>
    <m/>
    <n v="1229"/>
    <s v="Eirik Frisnes Wartiainen"/>
    <x v="0"/>
    <x v="0"/>
    <m/>
    <m/>
    <m/>
    <m/>
    <n v="0"/>
    <s v="Ingen avgiftsbehandling"/>
    <s v="Lønnsbilag 24-2025"/>
    <n v="-8007"/>
    <s v="NOK"/>
    <n v="-8007"/>
    <m/>
    <s v="-104439.00"/>
  </r>
  <r>
    <n v="501272"/>
    <n v="2025"/>
    <s v="Lønnsbilag 24-2025"/>
    <d v="2025-12-02T00:00:00"/>
    <m/>
    <x v="79"/>
    <x v="79"/>
    <m/>
    <m/>
    <m/>
    <m/>
    <n v="1239"/>
    <s v="Karen Haug Laukeland"/>
    <x v="0"/>
    <x v="0"/>
    <m/>
    <m/>
    <m/>
    <m/>
    <n v="0"/>
    <s v="Ingen avgiftsbehandling"/>
    <s v="Lønnsbilag 24-2025"/>
    <n v="-993"/>
    <s v="NOK"/>
    <n v="-993"/>
    <m/>
    <s v="-105432.00"/>
  </r>
  <r>
    <n v="501272"/>
    <n v="2025"/>
    <s v="Lønnsbilag 24-2025"/>
    <d v="2025-12-02T00:00:00"/>
    <m/>
    <x v="79"/>
    <x v="79"/>
    <m/>
    <m/>
    <m/>
    <m/>
    <n v="1240"/>
    <s v="Margrethe Hamre Køber"/>
    <x v="0"/>
    <x v="0"/>
    <m/>
    <m/>
    <m/>
    <m/>
    <n v="0"/>
    <s v="Ingen avgiftsbehandling"/>
    <s v="Lønnsbilag 24-2025"/>
    <n v="-1284"/>
    <s v="NOK"/>
    <n v="-1284"/>
    <m/>
    <s v="-106716.00"/>
  </r>
  <r>
    <n v="501272"/>
    <n v="2025"/>
    <s v="Lønnsbilag 24-2025"/>
    <d v="2025-12-02T00:00:00"/>
    <m/>
    <x v="79"/>
    <x v="79"/>
    <m/>
    <m/>
    <m/>
    <m/>
    <n v="1245"/>
    <s v="Fredrik Bjørndal"/>
    <x v="0"/>
    <x v="0"/>
    <m/>
    <m/>
    <m/>
    <m/>
    <n v="0"/>
    <s v="Ingen avgiftsbehandling"/>
    <s v="Lønnsbilag 24-2025"/>
    <n v="-1047"/>
    <s v="NOK"/>
    <n v="-1047"/>
    <m/>
    <s v="-107763.00"/>
  </r>
  <r>
    <n v="501272"/>
    <n v="2025"/>
    <s v="Lønnsbilag 24-2025"/>
    <d v="2025-12-02T00:00:00"/>
    <m/>
    <x v="79"/>
    <x v="79"/>
    <m/>
    <m/>
    <m/>
    <m/>
    <n v="1248"/>
    <s v="Marius Tveiten"/>
    <x v="0"/>
    <x v="0"/>
    <m/>
    <m/>
    <m/>
    <m/>
    <n v="0"/>
    <s v="Ingen avgiftsbehandling"/>
    <s v="Lønnsbilag 24-2025"/>
    <n v="-293"/>
    <s v="NOK"/>
    <n v="-293"/>
    <m/>
    <s v="-108056.00"/>
  </r>
  <r>
    <n v="501272"/>
    <n v="2025"/>
    <s v="Lønnsbilag 24-2025"/>
    <d v="2025-12-02T00:00:00"/>
    <m/>
    <x v="79"/>
    <x v="79"/>
    <m/>
    <m/>
    <m/>
    <m/>
    <n v="1249"/>
    <s v="Nora Kristiansen"/>
    <x v="0"/>
    <x v="0"/>
    <m/>
    <m/>
    <m/>
    <m/>
    <n v="0"/>
    <s v="Ingen avgiftsbehandling"/>
    <s v="Lønnsbilag 24-2025"/>
    <n v="-361"/>
    <s v="NOK"/>
    <n v="-361"/>
    <m/>
    <s v="-108417.00"/>
  </r>
  <r>
    <n v="501272"/>
    <n v="2025"/>
    <s v="Lønnsbilag 24-2025"/>
    <d v="2025-12-02T00:00:00"/>
    <m/>
    <x v="79"/>
    <x v="79"/>
    <m/>
    <m/>
    <m/>
    <m/>
    <n v="1260"/>
    <s v="Sivert Østberg-Tømmervik"/>
    <x v="0"/>
    <x v="0"/>
    <m/>
    <m/>
    <m/>
    <m/>
    <n v="0"/>
    <s v="Ingen avgiftsbehandling"/>
    <s v="Lønnsbilag 24-2025"/>
    <n v="-619"/>
    <s v="NOK"/>
    <n v="-619"/>
    <m/>
    <s v="-109036.00"/>
  </r>
  <r>
    <n v="501272"/>
    <n v="2025"/>
    <s v="Lønnsbilag 24-2025"/>
    <d v="2025-12-02T00:00:00"/>
    <m/>
    <x v="79"/>
    <x v="79"/>
    <m/>
    <m/>
    <m/>
    <m/>
    <n v="1261"/>
    <s v="Laila Håkonsen"/>
    <x v="0"/>
    <x v="0"/>
    <m/>
    <m/>
    <m/>
    <m/>
    <n v="0"/>
    <s v="Ingen avgiftsbehandling"/>
    <s v="Lønnsbilag 24-2025"/>
    <n v="-473"/>
    <s v="NOK"/>
    <n v="-473"/>
    <m/>
    <s v="-109509.00"/>
  </r>
  <r>
    <n v="501272"/>
    <n v="2025"/>
    <s v="Lønnsbilag 24-2025"/>
    <d v="2025-12-02T00:00:00"/>
    <m/>
    <x v="79"/>
    <x v="79"/>
    <m/>
    <m/>
    <m/>
    <m/>
    <n v="1274"/>
    <s v="Heidi Midtbø Helgesen"/>
    <x v="0"/>
    <x v="0"/>
    <m/>
    <m/>
    <m/>
    <m/>
    <n v="0"/>
    <s v="Ingen avgiftsbehandling"/>
    <s v="Lønnsbilag 24-2025"/>
    <n v="-254"/>
    <s v="NOK"/>
    <n v="-254"/>
    <m/>
    <s v="-109763.00"/>
  </r>
  <r>
    <n v="501272"/>
    <n v="2025"/>
    <s v="Lønnsbilag 24-2025"/>
    <d v="2025-12-02T00:00:00"/>
    <m/>
    <x v="79"/>
    <x v="79"/>
    <m/>
    <m/>
    <m/>
    <m/>
    <n v="1285"/>
    <s v="Casper Riekeles"/>
    <x v="0"/>
    <x v="0"/>
    <m/>
    <m/>
    <m/>
    <m/>
    <n v="0"/>
    <s v="Ingen avgiftsbehandling"/>
    <s v="Lønnsbilag 24-2025"/>
    <n v="-40"/>
    <s v="NOK"/>
    <n v="-40"/>
    <m/>
    <s v="-109803.00"/>
  </r>
  <r>
    <n v="501272"/>
    <n v="2025"/>
    <s v="Lønnsbilag 24-2025"/>
    <d v="2025-12-02T00:00:00"/>
    <m/>
    <x v="79"/>
    <x v="79"/>
    <m/>
    <m/>
    <m/>
    <m/>
    <n v="1299"/>
    <s v="Katarina Zielinska"/>
    <x v="0"/>
    <x v="0"/>
    <m/>
    <m/>
    <m/>
    <m/>
    <n v="0"/>
    <s v="Ingen avgiftsbehandling"/>
    <s v="Lønnsbilag 24-2025"/>
    <n v="-6737"/>
    <s v="NOK"/>
    <n v="-6737"/>
    <m/>
    <s v="-116540.00"/>
  </r>
  <r>
    <n v="501272"/>
    <n v="2025"/>
    <s v="Lønnsbilag 24-2025"/>
    <d v="2025-12-02T00:00:00"/>
    <m/>
    <x v="79"/>
    <x v="79"/>
    <m/>
    <m/>
    <m/>
    <m/>
    <n v="1307"/>
    <s v="Ben Craig Simmons"/>
    <x v="0"/>
    <x v="0"/>
    <m/>
    <m/>
    <m/>
    <m/>
    <n v="0"/>
    <s v="Ingen avgiftsbehandling"/>
    <s v="Lønnsbilag 24-2025"/>
    <n v="-4807"/>
    <s v="NOK"/>
    <n v="-4807"/>
    <m/>
    <s v="-121347.00"/>
  </r>
  <r>
    <n v="501272"/>
    <n v="2025"/>
    <s v="Lønnsbilag 24-2025"/>
    <d v="2025-12-02T00:00:00"/>
    <m/>
    <x v="79"/>
    <x v="79"/>
    <m/>
    <m/>
    <m/>
    <m/>
    <n v="1334"/>
    <s v="Selma Arikan"/>
    <x v="0"/>
    <x v="0"/>
    <m/>
    <m/>
    <m/>
    <m/>
    <n v="0"/>
    <s v="Ingen avgiftsbehandling"/>
    <s v="Lønnsbilag 24-2025"/>
    <n v="-91"/>
    <s v="NOK"/>
    <n v="-91"/>
    <m/>
    <s v="-121438.00"/>
  </r>
  <r>
    <n v="501272"/>
    <n v="2025"/>
    <s v="Lønnsbilag 24-2025"/>
    <d v="2025-12-02T00:00:00"/>
    <m/>
    <x v="79"/>
    <x v="79"/>
    <m/>
    <m/>
    <m/>
    <m/>
    <n v="134"/>
    <s v="Andreas Kristiansen Olsen"/>
    <x v="0"/>
    <x v="0"/>
    <m/>
    <m/>
    <m/>
    <m/>
    <n v="0"/>
    <s v="Ingen avgiftsbehandling"/>
    <s v="Lønnsbilag 24-2025"/>
    <n v="-504"/>
    <s v="NOK"/>
    <n v="-504"/>
    <m/>
    <s v="-121942.00"/>
  </r>
  <r>
    <n v="501272"/>
    <n v="2025"/>
    <s v="Lønnsbilag 24-2025"/>
    <d v="2025-12-02T00:00:00"/>
    <m/>
    <x v="79"/>
    <x v="79"/>
    <m/>
    <m/>
    <m/>
    <m/>
    <n v="1341"/>
    <s v="Sondre Harviken"/>
    <x v="0"/>
    <x v="0"/>
    <m/>
    <m/>
    <m/>
    <m/>
    <n v="0"/>
    <s v="Ingen avgiftsbehandling"/>
    <s v="Lønnsbilag 24-2025"/>
    <n v="-316"/>
    <s v="NOK"/>
    <n v="-316"/>
    <m/>
    <s v="-122258.00"/>
  </r>
  <r>
    <n v="501272"/>
    <n v="2025"/>
    <s v="Lønnsbilag 24-2025"/>
    <d v="2025-12-02T00:00:00"/>
    <m/>
    <x v="79"/>
    <x v="79"/>
    <m/>
    <m/>
    <m/>
    <m/>
    <n v="1343"/>
    <s v="Andreas Romark Nilsen"/>
    <x v="0"/>
    <x v="0"/>
    <m/>
    <m/>
    <m/>
    <m/>
    <n v="0"/>
    <s v="Ingen avgiftsbehandling"/>
    <s v="Lønnsbilag 24-2025"/>
    <n v="-481"/>
    <s v="NOK"/>
    <n v="-481"/>
    <m/>
    <s v="-122739.00"/>
  </r>
  <r>
    <n v="501272"/>
    <n v="2025"/>
    <s v="Lønnsbilag 24-2025"/>
    <d v="2025-12-02T00:00:00"/>
    <m/>
    <x v="79"/>
    <x v="79"/>
    <m/>
    <m/>
    <m/>
    <m/>
    <n v="1350"/>
    <s v="Nora Dahlsrud"/>
    <x v="0"/>
    <x v="0"/>
    <m/>
    <m/>
    <m/>
    <m/>
    <n v="0"/>
    <s v="Ingen avgiftsbehandling"/>
    <s v="Lønnsbilag 24-2025"/>
    <n v="-147"/>
    <s v="NOK"/>
    <n v="-147"/>
    <m/>
    <s v="-122886.00"/>
  </r>
  <r>
    <n v="501272"/>
    <n v="2025"/>
    <s v="Lønnsbilag 24-2025"/>
    <d v="2025-12-02T00:00:00"/>
    <m/>
    <x v="79"/>
    <x v="79"/>
    <m/>
    <m/>
    <m/>
    <m/>
    <n v="1351"/>
    <s v="Johan Wiklund"/>
    <x v="0"/>
    <x v="0"/>
    <m/>
    <m/>
    <m/>
    <m/>
    <n v="0"/>
    <s v="Ingen avgiftsbehandling"/>
    <s v="Lønnsbilag 24-2025"/>
    <n v="-1000"/>
    <s v="NOK"/>
    <n v="-1000"/>
    <m/>
    <s v="-123886.00"/>
  </r>
  <r>
    <n v="501272"/>
    <n v="2025"/>
    <s v="Lønnsbilag 24-2025"/>
    <d v="2025-12-02T00:00:00"/>
    <m/>
    <x v="79"/>
    <x v="79"/>
    <m/>
    <m/>
    <m/>
    <m/>
    <n v="156"/>
    <s v="Eskil Kvam"/>
    <x v="0"/>
    <x v="0"/>
    <m/>
    <m/>
    <m/>
    <m/>
    <n v="0"/>
    <s v="Ingen avgiftsbehandling"/>
    <s v="Lønnsbilag 24-2025"/>
    <n v="-78"/>
    <s v="NOK"/>
    <n v="-78"/>
    <m/>
    <s v="-123964.00"/>
  </r>
  <r>
    <n v="501272"/>
    <n v="2025"/>
    <s v="Lønnsbilag 24-2025"/>
    <d v="2025-12-02T00:00:00"/>
    <m/>
    <x v="79"/>
    <x v="79"/>
    <m/>
    <m/>
    <m/>
    <m/>
    <n v="77"/>
    <s v="Christopher Dehn"/>
    <x v="0"/>
    <x v="0"/>
    <m/>
    <m/>
    <m/>
    <m/>
    <n v="0"/>
    <s v="Ingen avgiftsbehandling"/>
    <s v="Lønnsbilag 24-2025"/>
    <n v="-2024"/>
    <s v="NOK"/>
    <n v="-2024"/>
    <m/>
    <s v="-125988.00"/>
  </r>
  <r>
    <m/>
    <m/>
    <m/>
    <d v="2025-01-01T00:00:00"/>
    <m/>
    <x v="80"/>
    <x v="80"/>
    <m/>
    <m/>
    <m/>
    <m/>
    <m/>
    <m/>
    <x v="0"/>
    <x v="0"/>
    <m/>
    <m/>
    <m/>
    <m/>
    <m/>
    <m/>
    <s v="Inngående saldo"/>
    <n v="0"/>
    <m/>
    <m/>
    <m/>
    <s v="0.00"/>
  </r>
  <r>
    <n v="500002"/>
    <n v="2025"/>
    <s v="Lønnsbilag 1-2025"/>
    <d v="2025-01-01T00:00:00"/>
    <m/>
    <x v="80"/>
    <x v="80"/>
    <m/>
    <m/>
    <m/>
    <m/>
    <n v="1275"/>
    <s v="Haziz Aasen"/>
    <x v="1"/>
    <x v="1"/>
    <m/>
    <m/>
    <m/>
    <m/>
    <n v="0"/>
    <s v="Ingen avgiftsbehandling"/>
    <s v="Lønnsbilag 1-2025"/>
    <n v="-4166"/>
    <s v="NOK"/>
    <n v="-4166"/>
    <m/>
    <s v="-4166.00"/>
  </r>
  <r>
    <n v="500059"/>
    <n v="2025"/>
    <s v="Reversering av bilag 500002-2025. Lønnsbilag 1-2025"/>
    <d v="2025-01-01T00:00:00"/>
    <m/>
    <x v="80"/>
    <x v="80"/>
    <m/>
    <m/>
    <m/>
    <m/>
    <n v="1275"/>
    <s v="Haziz Aasen"/>
    <x v="1"/>
    <x v="1"/>
    <m/>
    <m/>
    <m/>
    <m/>
    <n v="0"/>
    <s v="Ingen avgiftsbehandling"/>
    <s v="Reversering av bilag 500002-2025. Lønnsbilag 1-2025"/>
    <n v="4166"/>
    <s v="NOK"/>
    <n v="4166"/>
    <m/>
    <s v="0.00"/>
  </r>
  <r>
    <n v="500060"/>
    <n v="2025"/>
    <s v="Lønnsbilag 3-2025"/>
    <d v="2025-01-01T00:00:00"/>
    <m/>
    <x v="80"/>
    <x v="80"/>
    <m/>
    <m/>
    <m/>
    <m/>
    <n v="1275"/>
    <s v="Haziz Aasen"/>
    <x v="1"/>
    <x v="1"/>
    <m/>
    <m/>
    <m/>
    <m/>
    <n v="0"/>
    <s v="Ingen avgiftsbehandling"/>
    <s v="Lønnsbilag 3-2025"/>
    <n v="-4166"/>
    <s v="NOK"/>
    <n v="-4166"/>
    <m/>
    <s v="-4166.00"/>
  </r>
  <r>
    <n v="500126"/>
    <n v="2025"/>
    <s v="Lønnsbilag 7-2025"/>
    <d v="2025-02-01T00:00:00"/>
    <m/>
    <x v="80"/>
    <x v="80"/>
    <m/>
    <m/>
    <m/>
    <m/>
    <n v="1275"/>
    <s v="Haziz Aasen"/>
    <x v="1"/>
    <x v="1"/>
    <m/>
    <m/>
    <m/>
    <m/>
    <n v="0"/>
    <s v="Ingen avgiftsbehandling"/>
    <s v="Lønnsbilag 7-2025"/>
    <n v="-4166"/>
    <s v="NOK"/>
    <n v="-4166"/>
    <m/>
    <s v="-8332.00"/>
  </r>
  <r>
    <n v="500375"/>
    <n v="2025"/>
    <s v="Direkte betaling med ekstern ID TR454913605 er gjennomført og bokført."/>
    <d v="2025-03-20T00:00:00"/>
    <m/>
    <x v="80"/>
    <x v="80"/>
    <m/>
    <m/>
    <m/>
    <m/>
    <m/>
    <m/>
    <x v="0"/>
    <x v="0"/>
    <m/>
    <m/>
    <m/>
    <m/>
    <n v="0"/>
    <s v="Ingen avgiftsbehandling"/>
    <s v="Betaling: Terminoppgave januar-februar 2025"/>
    <n v="8332"/>
    <s v="NOK"/>
    <n v="8332"/>
    <m/>
    <s v="0.00"/>
  </r>
  <r>
    <m/>
    <m/>
    <m/>
    <d v="2025-01-01T00:00:00"/>
    <m/>
    <x v="81"/>
    <x v="81"/>
    <m/>
    <m/>
    <m/>
    <m/>
    <m/>
    <m/>
    <x v="0"/>
    <x v="0"/>
    <m/>
    <m/>
    <m/>
    <m/>
    <m/>
    <m/>
    <s v="Inngående saldo"/>
    <n v="0"/>
    <m/>
    <m/>
    <m/>
    <s v="0.00"/>
  </r>
  <r>
    <n v="1001109"/>
    <n v="2025"/>
    <s v="Faktura nummer 1109 til Kyllings Tømrertjenester AS (10070)"/>
    <d v="2025-03-04T00:00:00"/>
    <m/>
    <x v="81"/>
    <x v="81"/>
    <m/>
    <m/>
    <m/>
    <m/>
    <m/>
    <m/>
    <x v="0"/>
    <x v="0"/>
    <m/>
    <m/>
    <m/>
    <m/>
    <n v="0"/>
    <s v="Ingen avgiftsbehandling"/>
    <s v="Faktura nummer 1109 til Kyllings Tømrertjenester AS (10070)"/>
    <n v="-4875"/>
    <s v="NOK"/>
    <n v="-4875"/>
    <m/>
    <s v="-4875.00"/>
  </r>
  <r>
    <n v="1001110"/>
    <n v="2025"/>
    <s v="Faktura nummer 1110 til Bjerke Dagligvare AS (10071)"/>
    <d v="2025-03-20T00:00:00"/>
    <m/>
    <x v="81"/>
    <x v="81"/>
    <m/>
    <m/>
    <m/>
    <m/>
    <m/>
    <m/>
    <x v="0"/>
    <x v="0"/>
    <m/>
    <m/>
    <m/>
    <m/>
    <n v="0"/>
    <s v="Ingen avgiftsbehandling"/>
    <s v="Faktura nummer 1110 til Bjerke Dagligvare AS (10071)"/>
    <n v="-7500"/>
    <s v="NOK"/>
    <n v="-7500"/>
    <m/>
    <s v="-12375.00"/>
  </r>
  <r>
    <n v="1001116"/>
    <n v="2025"/>
    <s v="Faktura nummer 1116 til Ng Kiwi Oslo Akershus AS (10008)"/>
    <d v="2025-04-29T00:00:00"/>
    <m/>
    <x v="81"/>
    <x v="81"/>
    <m/>
    <m/>
    <m/>
    <m/>
    <m/>
    <m/>
    <x v="0"/>
    <x v="0"/>
    <m/>
    <m/>
    <m/>
    <m/>
    <n v="0"/>
    <s v="Ingen avgiftsbehandling"/>
    <s v="Faktura nummer 1116 til Ng Kiwi Oslo Akershus AS (10008)"/>
    <n v="-8750"/>
    <s v="NOK"/>
    <n v="-8750"/>
    <m/>
    <s v="-21125.00"/>
  </r>
  <r>
    <n v="1001117"/>
    <n v="2025"/>
    <s v="Faktura nummer 1117 til Ng Kiwi Oslo Akershus AS (10008)"/>
    <d v="2025-04-29T00:00:00"/>
    <m/>
    <x v="81"/>
    <x v="81"/>
    <m/>
    <m/>
    <m/>
    <m/>
    <m/>
    <m/>
    <x v="0"/>
    <x v="0"/>
    <m/>
    <m/>
    <m/>
    <m/>
    <n v="0"/>
    <s v="Ingen avgiftsbehandling"/>
    <s v="Faktura nummer 1117 til Ng Kiwi Oslo Akershus AS (10008)"/>
    <n v="-1875"/>
    <s v="NOK"/>
    <n v="-1875"/>
    <m/>
    <s v="-23000.00"/>
  </r>
  <r>
    <n v="1001118"/>
    <n v="2025"/>
    <s v="Faktura nummer 1118 til Megaflis AS (10006)"/>
    <d v="2025-04-29T00:00:00"/>
    <m/>
    <x v="81"/>
    <x v="81"/>
    <m/>
    <m/>
    <m/>
    <m/>
    <m/>
    <m/>
    <x v="0"/>
    <x v="0"/>
    <m/>
    <m/>
    <m/>
    <m/>
    <n v="0"/>
    <s v="Ingen avgiftsbehandling"/>
    <s v="Faktura nummer 1118 til Megaflis AS (10006)"/>
    <n v="-50000"/>
    <s v="NOK"/>
    <n v="-50000"/>
    <m/>
    <s v="-73000.00"/>
  </r>
  <r>
    <n v="1001119"/>
    <n v="2025"/>
    <s v="Faktura nummer 1119 til Asker Og Bærum Steinimport AS (10009)"/>
    <d v="2025-04-29T00:00:00"/>
    <m/>
    <x v="81"/>
    <x v="81"/>
    <m/>
    <m/>
    <m/>
    <m/>
    <m/>
    <m/>
    <x v="0"/>
    <x v="0"/>
    <m/>
    <m/>
    <m/>
    <m/>
    <n v="0"/>
    <s v="Ingen avgiftsbehandling"/>
    <s v="Faktura nummer 1119 til Asker Og Bærum Steinimport AS (10009)"/>
    <n v="-2250"/>
    <s v="NOK"/>
    <n v="-2250"/>
    <m/>
    <s v="-75250.00"/>
  </r>
  <r>
    <n v="1001120"/>
    <n v="2025"/>
    <s v="Faktura nummer 1120 til Beauty Bozza AS (10076)"/>
    <d v="2025-04-29T00:00:00"/>
    <m/>
    <x v="81"/>
    <x v="81"/>
    <m/>
    <m/>
    <m/>
    <m/>
    <m/>
    <m/>
    <x v="0"/>
    <x v="0"/>
    <m/>
    <m/>
    <m/>
    <m/>
    <n v="0"/>
    <s v="Ingen avgiftsbehandling"/>
    <s v="Faktura nummer 1120 til Beauty Bozza AS (10076)"/>
    <n v="-1875"/>
    <s v="NOK"/>
    <n v="-1875"/>
    <m/>
    <s v="-77125.00"/>
  </r>
  <r>
    <n v="1001133"/>
    <n v="2025"/>
    <s v="Kreditnota nummer 1133 til Ng Kiwi Oslo Akershus AS (10008)"/>
    <d v="2025-05-21T00:00:00"/>
    <m/>
    <x v="81"/>
    <x v="81"/>
    <m/>
    <m/>
    <m/>
    <m/>
    <m/>
    <m/>
    <x v="0"/>
    <x v="0"/>
    <m/>
    <m/>
    <m/>
    <m/>
    <n v="0"/>
    <s v="Ingen avgiftsbehandling"/>
    <s v="Kreditnota nummer 1133 til Ng Kiwi Oslo Akershus AS (10008)"/>
    <n v="1875"/>
    <s v="NOK"/>
    <n v="1875"/>
    <m/>
    <s v="-75250.00"/>
  </r>
  <r>
    <n v="1001134"/>
    <n v="2025"/>
    <s v="Kreditnota nummer 1134 til Ng Kiwi Oslo Akershus AS (10008)"/>
    <d v="2025-05-21T00:00:00"/>
    <m/>
    <x v="81"/>
    <x v="81"/>
    <m/>
    <m/>
    <m/>
    <m/>
    <m/>
    <m/>
    <x v="0"/>
    <x v="0"/>
    <m/>
    <m/>
    <m/>
    <m/>
    <n v="0"/>
    <s v="Ingen avgiftsbehandling"/>
    <s v="Kreditnota nummer 1134 til Ng Kiwi Oslo Akershus AS (10008)"/>
    <n v="8750"/>
    <s v="NOK"/>
    <n v="8750"/>
    <m/>
    <s v="-66500.00"/>
  </r>
  <r>
    <n v="1001135"/>
    <n v="2025"/>
    <s v="Faktura nummer 1135 til Kiwi Norge AS -region Oslo sør (10081)"/>
    <d v="2025-05-21T00:00:00"/>
    <m/>
    <x v="81"/>
    <x v="81"/>
    <m/>
    <m/>
    <m/>
    <m/>
    <m/>
    <m/>
    <x v="0"/>
    <x v="0"/>
    <m/>
    <m/>
    <m/>
    <m/>
    <n v="0"/>
    <s v="Ingen avgiftsbehandling"/>
    <s v="Faktura nummer 1135 til Kiwi Norge AS -region Oslo sør (10081)"/>
    <n v="-8750"/>
    <s v="NOK"/>
    <n v="-8750"/>
    <m/>
    <s v="-75250.00"/>
  </r>
  <r>
    <n v="1001136"/>
    <n v="2025"/>
    <s v="Faktura nummer 1136 til Kiwi Norge AS -region Oslo sør (10081)"/>
    <d v="2025-05-21T00:00:00"/>
    <m/>
    <x v="81"/>
    <x v="81"/>
    <m/>
    <m/>
    <m/>
    <m/>
    <m/>
    <m/>
    <x v="0"/>
    <x v="0"/>
    <m/>
    <m/>
    <m/>
    <m/>
    <n v="0"/>
    <s v="Ingen avgiftsbehandling"/>
    <s v="Faktura nummer 1136 til Kiwi Norge AS -region Oslo sør (10081)"/>
    <n v="-1875"/>
    <s v="NOK"/>
    <n v="-1875"/>
    <m/>
    <s v="-77125.00"/>
  </r>
  <r>
    <n v="1001146"/>
    <n v="2025"/>
    <s v="Faktura nummer 1146 til Elektroentreprenøren Guriby (10038)"/>
    <d v="2025-08-06T00:00:00"/>
    <m/>
    <x v="81"/>
    <x v="81"/>
    <m/>
    <m/>
    <m/>
    <m/>
    <m/>
    <m/>
    <x v="0"/>
    <x v="0"/>
    <m/>
    <m/>
    <m/>
    <m/>
    <n v="0"/>
    <s v="Ingen avgiftsbehandling"/>
    <s v="Faktura nummer 1146 til Elektroentreprenøren Guriby (10038)"/>
    <n v="-1250"/>
    <s v="NOK"/>
    <n v="-1250"/>
    <m/>
    <s v="-78375.00"/>
  </r>
  <r>
    <n v="1001147"/>
    <n v="2025"/>
    <s v="Faktura nummer 1147 til Lommedalen Vei Og Anlegg AS (10016)"/>
    <d v="2025-08-06T00:00:00"/>
    <m/>
    <x v="81"/>
    <x v="81"/>
    <m/>
    <m/>
    <m/>
    <m/>
    <m/>
    <m/>
    <x v="0"/>
    <x v="0"/>
    <m/>
    <m/>
    <m/>
    <m/>
    <n v="0"/>
    <s v="Ingen avgiftsbehandling"/>
    <s v="Faktura nummer 1147 til Lommedalen Vei Og Anlegg AS (10016)"/>
    <n v="-1875"/>
    <s v="NOK"/>
    <n v="-1875"/>
    <m/>
    <s v="-80250.00"/>
  </r>
  <r>
    <n v="1001148"/>
    <n v="2025"/>
    <s v="Faktura nummer 1148 til Skollerud Anlegg AS (10010)"/>
    <d v="2025-08-06T00:00:00"/>
    <m/>
    <x v="81"/>
    <x v="81"/>
    <m/>
    <m/>
    <m/>
    <m/>
    <m/>
    <m/>
    <x v="0"/>
    <x v="0"/>
    <m/>
    <m/>
    <m/>
    <m/>
    <n v="0"/>
    <s v="Ingen avgiftsbehandling"/>
    <s v="Faktura nummer 1148 til Skollerud Anlegg AS (10010)"/>
    <n v="-1250"/>
    <s v="NOK"/>
    <n v="-1250"/>
    <m/>
    <s v="-81500.00"/>
  </r>
  <r>
    <n v="1001149"/>
    <n v="2025"/>
    <s v="Faktura nummer 1149 til Male AS (10011)"/>
    <d v="2025-08-06T00:00:00"/>
    <m/>
    <x v="81"/>
    <x v="81"/>
    <m/>
    <m/>
    <m/>
    <m/>
    <m/>
    <m/>
    <x v="0"/>
    <x v="0"/>
    <m/>
    <m/>
    <m/>
    <m/>
    <n v="0"/>
    <s v="Ingen avgiftsbehandling"/>
    <s v="Faktura nummer 1149 til Male AS (10011)"/>
    <n v="-3750"/>
    <s v="NOK"/>
    <n v="-3750"/>
    <m/>
    <s v="-85250.00"/>
  </r>
  <r>
    <n v="1001169"/>
    <n v="2025"/>
    <s v="Faktura nummer 1169 til Megaflis AS (10006)"/>
    <d v="2025-10-30T00:00:00"/>
    <m/>
    <x v="81"/>
    <x v="81"/>
    <m/>
    <m/>
    <m/>
    <m/>
    <m/>
    <m/>
    <x v="0"/>
    <x v="0"/>
    <m/>
    <m/>
    <m/>
    <m/>
    <n v="0"/>
    <s v="Ingen avgiftsbehandling"/>
    <s v="Faktura nummer 1169 til Megaflis AS (10006)"/>
    <n v="-8750"/>
    <s v="NOK"/>
    <n v="-8750"/>
    <m/>
    <s v="-94000.00"/>
  </r>
  <r>
    <n v="1001170"/>
    <n v="2025"/>
    <s v="Faktura nummer 1170 til Bull Ski &amp; Kajakk AS (10100)"/>
    <d v="2025-10-30T00:00:00"/>
    <m/>
    <x v="81"/>
    <x v="81"/>
    <m/>
    <m/>
    <m/>
    <m/>
    <m/>
    <m/>
    <x v="0"/>
    <x v="0"/>
    <m/>
    <m/>
    <m/>
    <m/>
    <n v="0"/>
    <s v="Ingen avgiftsbehandling"/>
    <s v="Faktura nummer 1170 til Bull Ski &amp; Kajakk AS (10100)"/>
    <n v="-2500"/>
    <s v="NOK"/>
    <n v="-2500"/>
    <m/>
    <s v="-96500.00"/>
  </r>
  <r>
    <n v="1001183"/>
    <n v="2025"/>
    <s v="Faktura nummer 1183 til Bull Ski &amp; Kajakk AS (10099)"/>
    <d v="2025-11-08T00:00:00"/>
    <m/>
    <x v="81"/>
    <x v="81"/>
    <m/>
    <m/>
    <m/>
    <m/>
    <m/>
    <m/>
    <x v="0"/>
    <x v="0"/>
    <m/>
    <m/>
    <m/>
    <m/>
    <n v="0"/>
    <s v="Ingen avgiftsbehandling"/>
    <s v="Faktura nummer 1183 til Bull Ski &amp; Kajakk AS (10099)"/>
    <n v="-5000"/>
    <s v="NOK"/>
    <n v="-5000"/>
    <m/>
    <s v="-101500.00"/>
  </r>
  <r>
    <n v="1001184"/>
    <n v="2025"/>
    <s v="Faktura nummer 1184 til Bjerke Dagligvare AS (10071)"/>
    <d v="2025-11-08T00:00:00"/>
    <m/>
    <x v="81"/>
    <x v="81"/>
    <m/>
    <m/>
    <m/>
    <m/>
    <m/>
    <m/>
    <x v="0"/>
    <x v="0"/>
    <m/>
    <m/>
    <m/>
    <m/>
    <n v="0"/>
    <s v="Ingen avgiftsbehandling"/>
    <s v="Faktura nummer 1184 til Bjerke Dagligvare AS (10071)"/>
    <n v="-7500"/>
    <s v="NOK"/>
    <n v="-7500"/>
    <m/>
    <s v="-109000.00"/>
  </r>
  <r>
    <n v="1001185"/>
    <n v="2025"/>
    <s v="Faktura nummer 1185 til Sauna Entreprenør AS (10102)"/>
    <d v="2025-11-11T00:00:00"/>
    <m/>
    <x v="81"/>
    <x v="81"/>
    <m/>
    <m/>
    <m/>
    <m/>
    <m/>
    <m/>
    <x v="0"/>
    <x v="0"/>
    <m/>
    <m/>
    <m/>
    <m/>
    <n v="0"/>
    <s v="Ingen avgiftsbehandling"/>
    <s v="Faktura nummer 1185 til Sauna Entreprenør AS (10102)"/>
    <n v="-1250"/>
    <s v="NOK"/>
    <n v="-1250"/>
    <m/>
    <s v="-110250.00"/>
  </r>
  <r>
    <n v="1001186"/>
    <n v="2025"/>
    <s v="Faktura nummer 1186 til Peisbutikken AS (10103)"/>
    <d v="2025-11-11T00:00:00"/>
    <m/>
    <x v="81"/>
    <x v="81"/>
    <m/>
    <m/>
    <m/>
    <m/>
    <m/>
    <m/>
    <x v="0"/>
    <x v="0"/>
    <m/>
    <m/>
    <m/>
    <m/>
    <n v="0"/>
    <s v="Ingen avgiftsbehandling"/>
    <s v="Faktura nummer 1186 til Peisbutikken AS (10103)"/>
    <n v="-1250"/>
    <s v="NOK"/>
    <n v="-1250"/>
    <m/>
    <s v="-111500.00"/>
  </r>
  <r>
    <n v="1001187"/>
    <n v="2025"/>
    <s v="Faktura nummer 1187 til Evidensia Smådyr AS (10104)"/>
    <d v="2025-11-11T00:00:00"/>
    <m/>
    <x v="81"/>
    <x v="81"/>
    <m/>
    <m/>
    <m/>
    <m/>
    <m/>
    <m/>
    <x v="0"/>
    <x v="0"/>
    <m/>
    <m/>
    <m/>
    <m/>
    <n v="0"/>
    <s v="Ingen avgiftsbehandling"/>
    <s v="Faktura nummer 1187 til Evidensia Smådyr AS (10104)"/>
    <n v="-1250"/>
    <s v="NOK"/>
    <n v="-1250"/>
    <m/>
    <s v="-112750.00"/>
  </r>
  <r>
    <n v="1001188"/>
    <n v="2025"/>
    <s v="Faktura nummer 1188 til Bauda AS (10105)"/>
    <d v="2025-11-11T00:00:00"/>
    <m/>
    <x v="81"/>
    <x v="81"/>
    <m/>
    <m/>
    <m/>
    <m/>
    <m/>
    <m/>
    <x v="0"/>
    <x v="0"/>
    <m/>
    <m/>
    <m/>
    <m/>
    <n v="0"/>
    <s v="Ingen avgiftsbehandling"/>
    <s v="Faktura nummer 1188 til Bauda AS (10105)"/>
    <n v="-1250"/>
    <s v="NOK"/>
    <n v="-1250"/>
    <m/>
    <s v="-114000.00"/>
  </r>
  <r>
    <n v="1001189"/>
    <n v="2025"/>
    <s v="Faktura nummer 1189 til Oris Dental AS (10106)"/>
    <d v="2025-11-11T00:00:00"/>
    <m/>
    <x v="81"/>
    <x v="81"/>
    <m/>
    <m/>
    <m/>
    <m/>
    <m/>
    <m/>
    <x v="0"/>
    <x v="0"/>
    <m/>
    <m/>
    <m/>
    <m/>
    <n v="0"/>
    <s v="Ingen avgiftsbehandling"/>
    <s v="Faktura nummer 1189 til Oris Dental AS (10106)"/>
    <n v="-1250"/>
    <s v="NOK"/>
    <n v="-1250"/>
    <m/>
    <s v="-115250.00"/>
  </r>
  <r>
    <n v="1001190"/>
    <n v="2025"/>
    <s v="Faktura nummer 1190 til Norgård Sport AS (10107)"/>
    <d v="2025-11-11T00:00:00"/>
    <m/>
    <x v="81"/>
    <x v="81"/>
    <m/>
    <m/>
    <m/>
    <m/>
    <m/>
    <m/>
    <x v="0"/>
    <x v="0"/>
    <m/>
    <m/>
    <m/>
    <m/>
    <n v="0"/>
    <s v="Ingen avgiftsbehandling"/>
    <s v="Faktura nummer 1190 til Norgård Sport AS (10107)"/>
    <n v="-1250"/>
    <s v="NOK"/>
    <n v="-1250"/>
    <m/>
    <s v="-116500.00"/>
  </r>
  <r>
    <n v="1001191"/>
    <n v="2025"/>
    <s v="Faktura nummer 1191 til Bilservice Sandvika AS (10108)"/>
    <d v="2025-11-11T00:00:00"/>
    <m/>
    <x v="81"/>
    <x v="81"/>
    <m/>
    <m/>
    <m/>
    <m/>
    <m/>
    <m/>
    <x v="0"/>
    <x v="0"/>
    <m/>
    <m/>
    <m/>
    <m/>
    <n v="0"/>
    <s v="Ingen avgiftsbehandling"/>
    <s v="Faktura nummer 1191 til Bilservice Sandvika AS (10108)"/>
    <n v="-1250"/>
    <s v="NOK"/>
    <n v="-1250"/>
    <m/>
    <s v="-117750.00"/>
  </r>
  <r>
    <n v="1001192"/>
    <n v="2025"/>
    <s v="Faktura nummer 1192 til Per Andersens Bilverksted AS (10109)"/>
    <d v="2025-11-11T00:00:00"/>
    <m/>
    <x v="81"/>
    <x v="81"/>
    <m/>
    <m/>
    <m/>
    <m/>
    <m/>
    <m/>
    <x v="0"/>
    <x v="0"/>
    <m/>
    <m/>
    <m/>
    <m/>
    <n v="0"/>
    <s v="Ingen avgiftsbehandling"/>
    <s v="Faktura nummer 1192 til Per Andersens Bilverksted AS (10109)"/>
    <n v="-1250"/>
    <s v="NOK"/>
    <n v="-1250"/>
    <m/>
    <s v="-119000.00"/>
  </r>
  <r>
    <n v="1001193"/>
    <n v="2025"/>
    <s v="Faktura nummer 1193 til Scala Rykkinn AS (10110)"/>
    <d v="2025-11-11T00:00:00"/>
    <m/>
    <x v="81"/>
    <x v="81"/>
    <m/>
    <m/>
    <m/>
    <m/>
    <m/>
    <m/>
    <x v="0"/>
    <x v="0"/>
    <m/>
    <m/>
    <m/>
    <m/>
    <n v="0"/>
    <s v="Ingen avgiftsbehandling"/>
    <s v="Faktura nummer 1193 til Scala Rykkinn AS (10110)"/>
    <n v="-1250"/>
    <s v="NOK"/>
    <n v="-1250"/>
    <m/>
    <s v="-120250.00"/>
  </r>
  <r>
    <n v="1001194"/>
    <n v="2025"/>
    <s v="Faktura nummer 1194 til Kolsås Hagesenter AS (10111)"/>
    <d v="2025-11-11T00:00:00"/>
    <m/>
    <x v="81"/>
    <x v="81"/>
    <m/>
    <m/>
    <m/>
    <m/>
    <m/>
    <m/>
    <x v="0"/>
    <x v="0"/>
    <m/>
    <m/>
    <m/>
    <m/>
    <n v="0"/>
    <s v="Ingen avgiftsbehandling"/>
    <s v="Faktura nummer 1194 til Kolsås Hagesenter AS (10111)"/>
    <n v="-1250"/>
    <s v="NOK"/>
    <n v="-1250"/>
    <m/>
    <s v="-121500.00"/>
  </r>
  <r>
    <n v="1001195"/>
    <n v="2025"/>
    <s v="Faktura nummer 1195 til Peppes Pizza AS (10112)"/>
    <d v="2025-11-11T00:00:00"/>
    <m/>
    <x v="81"/>
    <x v="81"/>
    <m/>
    <m/>
    <m/>
    <m/>
    <m/>
    <m/>
    <x v="0"/>
    <x v="0"/>
    <m/>
    <m/>
    <m/>
    <m/>
    <n v="0"/>
    <s v="Ingen avgiftsbehandling"/>
    <s v="Faktura nummer 1195 til Peppes Pizza AS (10112)"/>
    <n v="-1250"/>
    <s v="NOK"/>
    <n v="-1250"/>
    <m/>
    <s v="-122750.00"/>
  </r>
  <r>
    <n v="1001196"/>
    <n v="2025"/>
    <s v="Faktura nummer 1196 til Hydroscand (10113)"/>
    <d v="2025-11-11T00:00:00"/>
    <m/>
    <x v="81"/>
    <x v="81"/>
    <m/>
    <m/>
    <m/>
    <m/>
    <m/>
    <m/>
    <x v="0"/>
    <x v="0"/>
    <m/>
    <m/>
    <m/>
    <m/>
    <n v="0"/>
    <s v="Ingen avgiftsbehandling"/>
    <s v="Faktura nummer 1196 til Hydroscand (10113)"/>
    <n v="-1250"/>
    <s v="NOK"/>
    <n v="-1250"/>
    <m/>
    <s v="-124000.00"/>
  </r>
  <r>
    <n v="1001197"/>
    <n v="2025"/>
    <s v="Faktura nummer 1197 til Bærum blikk &amp; Ventilasjon (10114)"/>
    <d v="2025-11-11T00:00:00"/>
    <m/>
    <x v="81"/>
    <x v="81"/>
    <m/>
    <m/>
    <m/>
    <m/>
    <m/>
    <m/>
    <x v="0"/>
    <x v="0"/>
    <m/>
    <m/>
    <m/>
    <m/>
    <n v="0"/>
    <s v="Ingen avgiftsbehandling"/>
    <s v="Faktura nummer 1197 til Bærum blikk &amp; Ventilasjon (10114)"/>
    <n v="-1250"/>
    <s v="NOK"/>
    <n v="-1250"/>
    <m/>
    <s v="-125250.00"/>
  </r>
  <r>
    <n v="1001198"/>
    <n v="2025"/>
    <s v="Faktura nummer 1198 til Kolsås Rør AS (10012)"/>
    <d v="2025-11-11T00:00:00"/>
    <m/>
    <x v="81"/>
    <x v="81"/>
    <m/>
    <m/>
    <m/>
    <m/>
    <m/>
    <m/>
    <x v="0"/>
    <x v="0"/>
    <m/>
    <m/>
    <m/>
    <m/>
    <n v="0"/>
    <s v="Ingen avgiftsbehandling"/>
    <s v="Faktura nummer 1198 til Kolsås Rør AS (10012)"/>
    <n v="-1250"/>
    <s v="NOK"/>
    <n v="-1250"/>
    <m/>
    <s v="-126500.00"/>
  </r>
  <r>
    <n v="1001199"/>
    <n v="2025"/>
    <s v="Faktura nummer 1199 til Obs bygg (10115)"/>
    <d v="2025-11-11T00:00:00"/>
    <m/>
    <x v="81"/>
    <x v="81"/>
    <m/>
    <m/>
    <m/>
    <m/>
    <m/>
    <m/>
    <x v="0"/>
    <x v="0"/>
    <m/>
    <m/>
    <m/>
    <m/>
    <n v="0"/>
    <s v="Ingen avgiftsbehandling"/>
    <s v="Faktura nummer 1199 til Obs bygg (10115)"/>
    <n v="-1250"/>
    <s v="NOK"/>
    <n v="-1250"/>
    <m/>
    <s v="-127750.00"/>
  </r>
  <r>
    <n v="1001200"/>
    <n v="2025"/>
    <s v="Faktura nummer 1200 til Ng Meny Øst AS (10116)"/>
    <d v="2025-11-12T00:00:00"/>
    <m/>
    <x v="81"/>
    <x v="81"/>
    <m/>
    <m/>
    <m/>
    <m/>
    <m/>
    <m/>
    <x v="0"/>
    <x v="0"/>
    <m/>
    <m/>
    <m/>
    <m/>
    <n v="0"/>
    <s v="Ingen avgiftsbehandling"/>
    <s v="Faktura nummer 1200 til Ng Meny Øst AS (10116)"/>
    <n v="-1250"/>
    <s v="NOK"/>
    <n v="-1250"/>
    <m/>
    <s v="-129000.00"/>
  </r>
  <r>
    <n v="1001201"/>
    <n v="2025"/>
    <s v="Kreditnota nummer 1201 til Ng Meny Øst AS (10116)"/>
    <d v="2025-11-19T00:00:00"/>
    <m/>
    <x v="81"/>
    <x v="81"/>
    <m/>
    <m/>
    <m/>
    <m/>
    <m/>
    <m/>
    <x v="0"/>
    <x v="0"/>
    <m/>
    <m/>
    <m/>
    <m/>
    <n v="0"/>
    <s v="Ingen avgiftsbehandling"/>
    <s v="Kreditnota nummer 1201 til Ng Meny Øst AS (10116)"/>
    <n v="1250"/>
    <s v="NOK"/>
    <n v="1250"/>
    <m/>
    <s v="-127750.00"/>
  </r>
  <r>
    <n v="1001202"/>
    <n v="2025"/>
    <s v="Faktura nummer 1202 til Ng Meny Øst AS (10116)"/>
    <d v="2025-11-19T00:00:00"/>
    <m/>
    <x v="81"/>
    <x v="81"/>
    <m/>
    <m/>
    <m/>
    <m/>
    <m/>
    <m/>
    <x v="0"/>
    <x v="0"/>
    <m/>
    <m/>
    <m/>
    <m/>
    <n v="0"/>
    <s v="Ingen avgiftsbehandling"/>
    <s v="Faktura nummer 1202 til Ng Meny Øst AS (10116)"/>
    <n v="-1250"/>
    <s v="NOK"/>
    <n v="-1250"/>
    <m/>
    <s v="-129000.00"/>
  </r>
  <r>
    <n v="1001218"/>
    <n v="2025"/>
    <s v="Faktura nummer 1218 til Würth Norge AS (10121)"/>
    <d v="2025-12-09T00:00:00"/>
    <m/>
    <x v="81"/>
    <x v="81"/>
    <m/>
    <m/>
    <m/>
    <m/>
    <m/>
    <m/>
    <x v="0"/>
    <x v="0"/>
    <m/>
    <m/>
    <m/>
    <m/>
    <n v="0"/>
    <s v="Ingen avgiftsbehandling"/>
    <s v="Faktura nummer 1218 til Würth Norge AS (10121)"/>
    <n v="-1250"/>
    <s v="NOK"/>
    <n v="-1250"/>
    <m/>
    <s v="-130250.00"/>
  </r>
  <r>
    <n v="1001227"/>
    <n v="2025"/>
    <s v="Faktura nummer 1227 til Kolsås Rør AS (10012)"/>
    <d v="2025-12-18T00:00:00"/>
    <m/>
    <x v="81"/>
    <x v="81"/>
    <m/>
    <m/>
    <m/>
    <m/>
    <m/>
    <m/>
    <x v="0"/>
    <x v="0"/>
    <m/>
    <m/>
    <m/>
    <m/>
    <n v="0"/>
    <s v="Ingen avgiftsbehandling"/>
    <s v="Faktura nummer 1227 til Kolsås Rør AS (10012)"/>
    <n v="-5000"/>
    <s v="NOK"/>
    <n v="-5000"/>
    <m/>
    <s v="-135250.00"/>
  </r>
  <r>
    <n v="1001233"/>
    <n v="2025"/>
    <s v="Kreditnota nummer 1233 til Kolsås Rør AS (10012)"/>
    <d v="2025-12-29T00:00:00"/>
    <m/>
    <x v="81"/>
    <x v="81"/>
    <m/>
    <m/>
    <m/>
    <m/>
    <m/>
    <m/>
    <x v="0"/>
    <x v="0"/>
    <m/>
    <m/>
    <m/>
    <m/>
    <n v="0"/>
    <s v="Ingen avgiftsbehandling"/>
    <s v="Kreditnota nummer 1233 til Kolsås Rør AS (10012)"/>
    <n v="5000"/>
    <s v="NOK"/>
    <n v="5000"/>
    <m/>
    <s v="-130250.00"/>
  </r>
  <r>
    <m/>
    <m/>
    <m/>
    <d v="2025-01-01T00:00:00"/>
    <m/>
    <x v="82"/>
    <x v="82"/>
    <m/>
    <m/>
    <m/>
    <m/>
    <m/>
    <m/>
    <x v="0"/>
    <x v="0"/>
    <m/>
    <m/>
    <m/>
    <m/>
    <m/>
    <m/>
    <s v="Inngående saldo"/>
    <n v="0"/>
    <m/>
    <m/>
    <m/>
    <s v="0.00"/>
  </r>
  <r>
    <n v="150"/>
    <n v="2025"/>
    <s v="Ansattutlegg nummer 6-2024, Eirik F Wartiainen"/>
    <d v="2025-02-01T00:00:00"/>
    <m/>
    <x v="82"/>
    <x v="82"/>
    <m/>
    <m/>
    <m/>
    <m/>
    <m/>
    <m/>
    <x v="0"/>
    <x v="0"/>
    <m/>
    <m/>
    <m/>
    <m/>
    <n v="0"/>
    <s v="Ingen avgiftsbehandling"/>
    <s v="Ansattutlegg nummer 6-2024, Eirik F Wartiainen. Privat utlegg. Telefon"/>
    <n v="100"/>
    <s v="NOK"/>
    <n v="100"/>
    <m/>
    <s v="100.00"/>
  </r>
  <r>
    <n v="331"/>
    <n v="2025"/>
    <s v="Ansattutlegg nummer 12-2024, Eirik F Wartiainen"/>
    <d v="2025-03-02T00:00:00"/>
    <m/>
    <x v="82"/>
    <x v="82"/>
    <m/>
    <m/>
    <m/>
    <m/>
    <m/>
    <m/>
    <x v="0"/>
    <x v="0"/>
    <m/>
    <m/>
    <m/>
    <m/>
    <n v="0"/>
    <s v="Ingen avgiftsbehandling"/>
    <s v="Ansattutlegg nummer 12-2024, Eirik F Wartiainen. Privat utlegg. Telefon"/>
    <n v="100"/>
    <s v="NOK"/>
    <n v="100"/>
    <m/>
    <s v="200.00"/>
  </r>
  <r>
    <n v="332"/>
    <n v="2025"/>
    <s v="Ansattutlegg nummer 13-2024, Eirik F Wartiainen"/>
    <d v="2025-03-02T00:00:00"/>
    <m/>
    <x v="82"/>
    <x v="82"/>
    <m/>
    <m/>
    <m/>
    <m/>
    <m/>
    <m/>
    <x v="0"/>
    <x v="0"/>
    <m/>
    <m/>
    <m/>
    <m/>
    <n v="0"/>
    <s v="Ingen avgiftsbehandling"/>
    <s v="Ansattutlegg nummer 13-2024, Eirik F Wartiainen. Privat utlegg. Annen kontorkostnad"/>
    <n v="29.94"/>
    <s v="NOK"/>
    <n v="29.94"/>
    <m/>
    <s v="229.94"/>
  </r>
  <r>
    <n v="333"/>
    <n v="2025"/>
    <s v="Ansattutlegg nummer 3-2025, Eirik F Wartiainen"/>
    <d v="2025-03-02T00:00:00"/>
    <m/>
    <x v="82"/>
    <x v="82"/>
    <m/>
    <m/>
    <m/>
    <m/>
    <m/>
    <m/>
    <x v="0"/>
    <x v="0"/>
    <m/>
    <m/>
    <m/>
    <m/>
    <n v="0"/>
    <s v="Ingen avgiftsbehandling"/>
    <s v="Ansattutlegg nummer 3-2025, Eirik F Wartiainen. Privat utlegg. Telefon"/>
    <n v="100"/>
    <s v="NOK"/>
    <n v="100"/>
    <m/>
    <s v="329.94"/>
  </r>
  <r>
    <n v="870"/>
    <n v="2025"/>
    <s v="Mva feil"/>
    <d v="2025-03-02T00:00:00"/>
    <m/>
    <x v="82"/>
    <x v="82"/>
    <m/>
    <m/>
    <m/>
    <m/>
    <m/>
    <m/>
    <x v="0"/>
    <x v="0"/>
    <m/>
    <m/>
    <m/>
    <m/>
    <n v="0"/>
    <s v="Ingen avgiftsbehandling"/>
    <s v="Mva feil"/>
    <n v="-329.94"/>
    <s v="NOK"/>
    <n v="-329.94"/>
    <m/>
    <s v="0.00"/>
  </r>
  <r>
    <n v="730"/>
    <n v="2025"/>
    <s v="Ansattutlegg nummer 4-2025, Eirik F Wartiainen"/>
    <d v="2025-05-01T00:00:00"/>
    <m/>
    <x v="82"/>
    <x v="82"/>
    <m/>
    <m/>
    <m/>
    <m/>
    <m/>
    <m/>
    <x v="0"/>
    <x v="0"/>
    <m/>
    <m/>
    <m/>
    <m/>
    <n v="0"/>
    <s v="Ingen avgiftsbehandling"/>
    <s v="Ansattutlegg nummer 4-2025, Eirik F Wartiainen. Privat utlegg. Telefon"/>
    <n v="100"/>
    <s v="NOK"/>
    <n v="100"/>
    <m/>
    <s v="100.00"/>
  </r>
  <r>
    <n v="870"/>
    <n v="2025"/>
    <s v="Mva feil"/>
    <d v="2025-05-01T00:00:00"/>
    <m/>
    <x v="82"/>
    <x v="82"/>
    <m/>
    <m/>
    <m/>
    <m/>
    <m/>
    <m/>
    <x v="0"/>
    <x v="0"/>
    <m/>
    <m/>
    <m/>
    <m/>
    <n v="0"/>
    <s v="Ingen avgiftsbehandling"/>
    <s v="Mva feil"/>
    <n v="-100"/>
    <s v="NOK"/>
    <n v="-100"/>
    <m/>
    <s v="0.00"/>
  </r>
  <r>
    <m/>
    <m/>
    <m/>
    <d v="2025-01-01T00:00:00"/>
    <m/>
    <x v="83"/>
    <x v="83"/>
    <m/>
    <m/>
    <m/>
    <m/>
    <m/>
    <m/>
    <x v="0"/>
    <x v="0"/>
    <m/>
    <m/>
    <m/>
    <m/>
    <m/>
    <m/>
    <s v="Inngående saldo"/>
    <n v="-81624.62"/>
    <m/>
    <m/>
    <m/>
    <s v="-81624.62"/>
  </r>
  <r>
    <n v="500331"/>
    <n v="2025"/>
    <s v="Direkte betaling med ekstern ID TR449157256 er gjennomført og bokført."/>
    <d v="2025-03-10T00:00:00"/>
    <m/>
    <x v="83"/>
    <x v="83"/>
    <m/>
    <m/>
    <m/>
    <m/>
    <m/>
    <m/>
    <x v="0"/>
    <x v="0"/>
    <m/>
    <m/>
    <m/>
    <m/>
    <n v="0"/>
    <s v="Ingen avgiftsbehandling"/>
    <s v="Betaling: Mva-melding, Januar - Desember, Alminnelig næring"/>
    <n v="81625"/>
    <s v="NOK"/>
    <n v="81625"/>
    <m/>
    <s v="0.38"/>
  </r>
  <r>
    <n v="2570"/>
    <n v="2025"/>
    <s v="Smådiffer ryddes vekk"/>
    <d v="2025-12-31T00:00:00"/>
    <m/>
    <x v="83"/>
    <x v="83"/>
    <m/>
    <m/>
    <m/>
    <m/>
    <m/>
    <m/>
    <x v="4"/>
    <x v="4"/>
    <m/>
    <m/>
    <m/>
    <m/>
    <n v="0"/>
    <s v="Ingen avgiftsbehandling"/>
    <s v="Smådiffer ryddes vekk"/>
    <n v="-0.38"/>
    <s v="NOK"/>
    <n v="-0.38"/>
    <m/>
    <s v="0.00"/>
  </r>
  <r>
    <m/>
    <m/>
    <m/>
    <d v="2025-01-01T00:00:00"/>
    <m/>
    <x v="84"/>
    <x v="84"/>
    <m/>
    <m/>
    <m/>
    <m/>
    <m/>
    <m/>
    <x v="0"/>
    <x v="0"/>
    <m/>
    <m/>
    <m/>
    <m/>
    <m/>
    <m/>
    <s v="Inngående saldo"/>
    <n v="-187103.96"/>
    <m/>
    <m/>
    <m/>
    <s v="-187103.96"/>
  </r>
  <r>
    <n v="500002"/>
    <n v="2025"/>
    <s v="Lønnsbilag 1-2025"/>
    <d v="2025-01-01T00:00:00"/>
    <m/>
    <x v="84"/>
    <x v="84"/>
    <m/>
    <m/>
    <m/>
    <m/>
    <n v="77"/>
    <s v="Christopher Dehn"/>
    <x v="5"/>
    <x v="5"/>
    <m/>
    <m/>
    <m/>
    <m/>
    <n v="0"/>
    <s v="Ingen avgiftsbehandling"/>
    <s v="Lønnsbilag 1-2025"/>
    <n v="-2719.26"/>
    <s v="NOK"/>
    <n v="-2719.26"/>
    <m/>
    <s v="-189823.22"/>
  </r>
  <r>
    <n v="500002"/>
    <n v="2025"/>
    <s v="Lønnsbilag 1-2025"/>
    <d v="2025-01-01T00:00:00"/>
    <m/>
    <x v="84"/>
    <x v="84"/>
    <m/>
    <m/>
    <m/>
    <m/>
    <n v="134"/>
    <s v="Andreas Kristiansen Olsen"/>
    <x v="1"/>
    <x v="1"/>
    <m/>
    <m/>
    <m/>
    <m/>
    <n v="0"/>
    <s v="Ingen avgiftsbehandling"/>
    <s v="Lønnsbilag 1-2025"/>
    <n v="-372.24"/>
    <s v="NOK"/>
    <n v="-372.24"/>
    <m/>
    <s v="-190195.46"/>
  </r>
  <r>
    <n v="500002"/>
    <n v="2025"/>
    <s v="Lønnsbilag 1-2025"/>
    <d v="2025-01-01T00:00:00"/>
    <m/>
    <x v="84"/>
    <x v="84"/>
    <m/>
    <m/>
    <m/>
    <m/>
    <n v="134"/>
    <s v="Andreas Kristiansen Olsen"/>
    <x v="8"/>
    <x v="8"/>
    <m/>
    <m/>
    <m/>
    <m/>
    <n v="0"/>
    <s v="Ingen avgiftsbehandling"/>
    <s v="Lønnsbilag 1-2025"/>
    <n v="-387.75"/>
    <s v="NOK"/>
    <n v="-387.75"/>
    <m/>
    <s v="-190583.21"/>
  </r>
  <r>
    <n v="500002"/>
    <n v="2025"/>
    <s v="Lønnsbilag 1-2025"/>
    <d v="2025-01-01T00:00:00"/>
    <m/>
    <x v="84"/>
    <x v="84"/>
    <m/>
    <m/>
    <m/>
    <m/>
    <n v="1223"/>
    <s v="Mads Sundbye"/>
    <x v="1"/>
    <x v="1"/>
    <m/>
    <m/>
    <m/>
    <m/>
    <n v="0"/>
    <s v="Ingen avgiftsbehandling"/>
    <s v="Lønnsbilag 1-2025"/>
    <n v="-275.66000000000003"/>
    <s v="NOK"/>
    <n v="-275.66000000000003"/>
    <m/>
    <s v="-190858.87"/>
  </r>
  <r>
    <n v="500002"/>
    <n v="2025"/>
    <s v="Lønnsbilag 1-2025"/>
    <d v="2025-01-01T00:00:00"/>
    <m/>
    <x v="84"/>
    <x v="84"/>
    <m/>
    <m/>
    <m/>
    <m/>
    <n v="1229"/>
    <s v="Eirik Frisnes Wartiainen"/>
    <x v="8"/>
    <x v="8"/>
    <m/>
    <m/>
    <m/>
    <m/>
    <n v="0"/>
    <s v="Ingen avgiftsbehandling"/>
    <s v="Lønnsbilag 1-2025"/>
    <n v="-2491"/>
    <s v="NOK"/>
    <n v="-2491"/>
    <m/>
    <s v="-193349.87"/>
  </r>
  <r>
    <n v="500002"/>
    <n v="2025"/>
    <s v="Lønnsbilag 1-2025"/>
    <d v="2025-01-01T00:00:00"/>
    <m/>
    <x v="84"/>
    <x v="84"/>
    <m/>
    <m/>
    <m/>
    <m/>
    <n v="1229"/>
    <s v="Eirik Frisnes Wartiainen"/>
    <x v="10"/>
    <x v="10"/>
    <m/>
    <m/>
    <m/>
    <m/>
    <n v="0"/>
    <s v="Ingen avgiftsbehandling"/>
    <s v="Lønnsbilag 1-2025"/>
    <n v="-2491"/>
    <s v="NOK"/>
    <n v="-2491"/>
    <m/>
    <s v="-195840.87"/>
  </r>
  <r>
    <n v="500002"/>
    <n v="2025"/>
    <s v="Lønnsbilag 1-2025"/>
    <d v="2025-01-01T00:00:00"/>
    <m/>
    <x v="84"/>
    <x v="84"/>
    <m/>
    <m/>
    <m/>
    <m/>
    <n v="1239"/>
    <s v="Karen Haug Laukeland"/>
    <x v="6"/>
    <x v="6"/>
    <m/>
    <m/>
    <m/>
    <m/>
    <n v="0"/>
    <s v="Ingen avgiftsbehandling"/>
    <s v="Lønnsbilag 1-2025"/>
    <n v="-150.69"/>
    <s v="NOK"/>
    <n v="-150.69"/>
    <m/>
    <s v="-195991.56"/>
  </r>
  <r>
    <n v="500002"/>
    <n v="2025"/>
    <s v="Lønnsbilag 1-2025"/>
    <d v="2025-01-01T00:00:00"/>
    <m/>
    <x v="84"/>
    <x v="84"/>
    <m/>
    <m/>
    <m/>
    <m/>
    <n v="1240"/>
    <s v="Margrethe Hamre Køber"/>
    <x v="6"/>
    <x v="6"/>
    <m/>
    <m/>
    <m/>
    <m/>
    <n v="0"/>
    <s v="Ingen avgiftsbehandling"/>
    <s v="Lønnsbilag 1-2025"/>
    <n v="-150.69"/>
    <s v="NOK"/>
    <n v="-150.69"/>
    <m/>
    <s v="-196142.25"/>
  </r>
  <r>
    <n v="500002"/>
    <n v="2025"/>
    <s v="Lønnsbilag 1-2025"/>
    <d v="2025-01-01T00:00:00"/>
    <m/>
    <x v="84"/>
    <x v="84"/>
    <m/>
    <m/>
    <m/>
    <m/>
    <n v="1245"/>
    <s v="Fredrik Bjørndal"/>
    <x v="3"/>
    <x v="3"/>
    <m/>
    <m/>
    <m/>
    <m/>
    <n v="0"/>
    <s v="Ingen avgiftsbehandling"/>
    <s v="Lønnsbilag 1-2025"/>
    <n v="-1084.01"/>
    <s v="NOK"/>
    <n v="-1084.01"/>
    <m/>
    <s v="-197226.26"/>
  </r>
  <r>
    <n v="500002"/>
    <n v="2025"/>
    <s v="Lønnsbilag 1-2025"/>
    <d v="2025-01-01T00:00:00"/>
    <m/>
    <x v="84"/>
    <x v="84"/>
    <m/>
    <m/>
    <m/>
    <m/>
    <n v="1248"/>
    <s v="Marius Tveiten"/>
    <x v="1"/>
    <x v="1"/>
    <m/>
    <m/>
    <m/>
    <m/>
    <n v="0"/>
    <s v="Ingen avgiftsbehandling"/>
    <s v="Lønnsbilag 1-2025"/>
    <n v="-167.79"/>
    <s v="NOK"/>
    <n v="-167.79"/>
    <m/>
    <s v="-197394.05"/>
  </r>
  <r>
    <n v="500002"/>
    <n v="2025"/>
    <s v="Lønnsbilag 1-2025"/>
    <d v="2025-01-01T00:00:00"/>
    <m/>
    <x v="84"/>
    <x v="84"/>
    <m/>
    <m/>
    <m/>
    <m/>
    <n v="1248"/>
    <s v="Marius Tveiten"/>
    <x v="8"/>
    <x v="8"/>
    <m/>
    <m/>
    <m/>
    <m/>
    <n v="0"/>
    <s v="Ingen avgiftsbehandling"/>
    <s v="Lønnsbilag 1-2025"/>
    <n v="-95.88"/>
    <s v="NOK"/>
    <n v="-95.88"/>
    <m/>
    <s v="-197489.93"/>
  </r>
  <r>
    <n v="500002"/>
    <n v="2025"/>
    <s v="Lønnsbilag 1-2025"/>
    <d v="2025-01-01T00:00:00"/>
    <m/>
    <x v="84"/>
    <x v="84"/>
    <m/>
    <m/>
    <m/>
    <m/>
    <n v="1249"/>
    <s v="Nora Kristiansen"/>
    <x v="1"/>
    <x v="1"/>
    <m/>
    <m/>
    <m/>
    <m/>
    <n v="0"/>
    <s v="Ingen avgiftsbehandling"/>
    <s v="Lønnsbilag 1-2025"/>
    <n v="-119.85"/>
    <s v="NOK"/>
    <n v="-119.85"/>
    <m/>
    <s v="-197609.78"/>
  </r>
  <r>
    <n v="500002"/>
    <n v="2025"/>
    <s v="Lønnsbilag 1-2025"/>
    <d v="2025-01-01T00:00:00"/>
    <m/>
    <x v="84"/>
    <x v="84"/>
    <m/>
    <m/>
    <m/>
    <m/>
    <n v="1249"/>
    <s v="Nora Kristiansen"/>
    <x v="8"/>
    <x v="8"/>
    <m/>
    <m/>
    <m/>
    <m/>
    <n v="0"/>
    <s v="Ingen avgiftsbehandling"/>
    <s v="Lønnsbilag 1-2025"/>
    <n v="-293.63"/>
    <s v="NOK"/>
    <n v="-293.63"/>
    <m/>
    <s v="-197903.41"/>
  </r>
  <r>
    <n v="500002"/>
    <n v="2025"/>
    <s v="Lønnsbilag 1-2025"/>
    <d v="2025-01-01T00:00:00"/>
    <m/>
    <x v="84"/>
    <x v="84"/>
    <m/>
    <m/>
    <m/>
    <m/>
    <n v="1260"/>
    <s v="Sivert Østberg-Tømmervik"/>
    <x v="6"/>
    <x v="6"/>
    <m/>
    <m/>
    <m/>
    <m/>
    <n v="0"/>
    <s v="Ingen avgiftsbehandling"/>
    <s v="Lønnsbilag 1-2025"/>
    <n v="-516.91"/>
    <s v="NOK"/>
    <n v="-516.91"/>
    <m/>
    <s v="-198420.32"/>
  </r>
  <r>
    <n v="500002"/>
    <n v="2025"/>
    <s v="Lønnsbilag 1-2025"/>
    <d v="2025-01-01T00:00:00"/>
    <m/>
    <x v="84"/>
    <x v="84"/>
    <m/>
    <m/>
    <m/>
    <m/>
    <n v="1261"/>
    <s v="Laila Håkonsen"/>
    <x v="8"/>
    <x v="8"/>
    <m/>
    <m/>
    <m/>
    <m/>
    <n v="0"/>
    <s v="Ingen avgiftsbehandling"/>
    <s v="Lønnsbilag 1-2025"/>
    <n v="-558.36"/>
    <s v="NOK"/>
    <n v="-558.36"/>
    <m/>
    <s v="-198978.68"/>
  </r>
  <r>
    <n v="500002"/>
    <n v="2025"/>
    <s v="Lønnsbilag 1-2025"/>
    <d v="2025-01-01T00:00:00"/>
    <m/>
    <x v="84"/>
    <x v="84"/>
    <m/>
    <m/>
    <m/>
    <m/>
    <n v="1269"/>
    <s v="Marius Lindbäck Pettersen"/>
    <x v="8"/>
    <x v="8"/>
    <m/>
    <m/>
    <m/>
    <m/>
    <n v="0"/>
    <s v="Ingen avgiftsbehandling"/>
    <s v="Lønnsbilag 1-2025"/>
    <n v="-158.63"/>
    <s v="NOK"/>
    <n v="-158.63"/>
    <m/>
    <s v="-199137.31"/>
  </r>
  <r>
    <n v="500002"/>
    <n v="2025"/>
    <s v="Lønnsbilag 1-2025"/>
    <d v="2025-01-01T00:00:00"/>
    <m/>
    <x v="84"/>
    <x v="84"/>
    <m/>
    <m/>
    <m/>
    <m/>
    <n v="1270"/>
    <s v="Lars Teigland Støre"/>
    <x v="6"/>
    <x v="6"/>
    <m/>
    <m/>
    <m/>
    <m/>
    <n v="0"/>
    <s v="Ingen avgiftsbehandling"/>
    <s v="Lønnsbilag 1-2025"/>
    <n v="-231.87"/>
    <s v="NOK"/>
    <n v="-231.87"/>
    <m/>
    <s v="-199369.18"/>
  </r>
  <r>
    <n v="500002"/>
    <n v="2025"/>
    <s v="Lønnsbilag 1-2025"/>
    <d v="2025-01-01T00:00:00"/>
    <m/>
    <x v="84"/>
    <x v="84"/>
    <m/>
    <m/>
    <m/>
    <m/>
    <n v="1271"/>
    <s v="Nikolai Hamang"/>
    <x v="1"/>
    <x v="1"/>
    <m/>
    <m/>
    <m/>
    <m/>
    <n v="0"/>
    <s v="Ingen avgiftsbehandling"/>
    <s v="Lønnsbilag 1-2025"/>
    <n v="-95.88"/>
    <s v="NOK"/>
    <n v="-95.88"/>
    <m/>
    <s v="-199465.06"/>
  </r>
  <r>
    <n v="500002"/>
    <n v="2025"/>
    <s v="Lønnsbilag 1-2025"/>
    <d v="2025-01-01T00:00:00"/>
    <m/>
    <x v="84"/>
    <x v="84"/>
    <m/>
    <m/>
    <m/>
    <m/>
    <n v="1272"/>
    <s v="Jakob August Strøm"/>
    <x v="1"/>
    <x v="1"/>
    <m/>
    <m/>
    <m/>
    <m/>
    <n v="0"/>
    <s v="Ingen avgiftsbehandling"/>
    <s v="Lønnsbilag 1-2025"/>
    <n v="-143.82"/>
    <s v="NOK"/>
    <n v="-143.82"/>
    <m/>
    <s v="-199608.88"/>
  </r>
  <r>
    <n v="500002"/>
    <n v="2025"/>
    <s v="Lønnsbilag 1-2025"/>
    <d v="2025-01-01T00:00:00"/>
    <m/>
    <x v="84"/>
    <x v="84"/>
    <m/>
    <m/>
    <m/>
    <m/>
    <n v="1274"/>
    <s v="Heidi Midtbø Helgesen"/>
    <x v="6"/>
    <x v="6"/>
    <m/>
    <m/>
    <m/>
    <m/>
    <n v="0"/>
    <s v="Ingen avgiftsbehandling"/>
    <s v="Lønnsbilag 1-2025"/>
    <n v="-406.87"/>
    <s v="NOK"/>
    <n v="-406.87"/>
    <m/>
    <s v="-200015.75"/>
  </r>
  <r>
    <n v="500002"/>
    <n v="2025"/>
    <s v="Lønnsbilag 1-2025"/>
    <d v="2025-01-01T00:00:00"/>
    <m/>
    <x v="84"/>
    <x v="84"/>
    <m/>
    <m/>
    <m/>
    <m/>
    <n v="1275"/>
    <s v="Haziz Aasen"/>
    <x v="1"/>
    <x v="1"/>
    <m/>
    <m/>
    <m/>
    <m/>
    <n v="0"/>
    <s v="Ingen avgiftsbehandling"/>
    <s v="Lønnsbilag 1-2025"/>
    <n v="-5874.99"/>
    <s v="NOK"/>
    <n v="-5874.99"/>
    <m/>
    <s v="-205890.74"/>
  </r>
  <r>
    <n v="500002"/>
    <n v="2025"/>
    <s v="Lønnsbilag 1-2025"/>
    <d v="2025-01-01T00:00:00"/>
    <m/>
    <x v="84"/>
    <x v="84"/>
    <m/>
    <m/>
    <m/>
    <m/>
    <n v="1279"/>
    <s v="Oda Marie Danielsen"/>
    <x v="8"/>
    <x v="8"/>
    <m/>
    <m/>
    <m/>
    <m/>
    <n v="0"/>
    <s v="Ingen avgiftsbehandling"/>
    <s v="Lønnsbilag 1-2025"/>
    <n v="-90.18"/>
    <s v="NOK"/>
    <n v="-90.18"/>
    <m/>
    <s v="-205980.92"/>
  </r>
  <r>
    <n v="500002"/>
    <n v="2025"/>
    <s v="Lønnsbilag 1-2025"/>
    <d v="2025-01-01T00:00:00"/>
    <m/>
    <x v="84"/>
    <x v="84"/>
    <m/>
    <m/>
    <m/>
    <m/>
    <n v="1282"/>
    <s v="Stian Sørensen"/>
    <x v="3"/>
    <x v="3"/>
    <m/>
    <m/>
    <m/>
    <m/>
    <n v="0"/>
    <s v="Ingen avgiftsbehandling"/>
    <s v="Lønnsbilag 1-2025"/>
    <n v="-3877.5"/>
    <s v="NOK"/>
    <n v="-3877.5"/>
    <m/>
    <s v="-209858.42"/>
  </r>
  <r>
    <n v="500002"/>
    <n v="2025"/>
    <s v="Lønnsbilag 1-2025"/>
    <d v="2025-01-01T00:00:00"/>
    <m/>
    <x v="84"/>
    <x v="84"/>
    <m/>
    <m/>
    <m/>
    <m/>
    <n v="1288"/>
    <s v="Sondre Olsen Heitmann"/>
    <x v="2"/>
    <x v="2"/>
    <m/>
    <m/>
    <m/>
    <m/>
    <n v="0"/>
    <s v="Ingen avgiftsbehandling"/>
    <s v="Lønnsbilag 1-2025"/>
    <n v="-225.6"/>
    <s v="NOK"/>
    <n v="-225.6"/>
    <m/>
    <s v="-210084.02"/>
  </r>
  <r>
    <n v="500002"/>
    <n v="2025"/>
    <s v="Lønnsbilag 1-2025"/>
    <d v="2025-01-01T00:00:00"/>
    <m/>
    <x v="84"/>
    <x v="84"/>
    <m/>
    <m/>
    <m/>
    <m/>
    <n v="1298"/>
    <s v="Luis Lyster"/>
    <x v="5"/>
    <x v="5"/>
    <m/>
    <m/>
    <m/>
    <m/>
    <n v="0"/>
    <s v="Ingen avgiftsbehandling"/>
    <s v="Lønnsbilag 1-2025"/>
    <n v="-846"/>
    <s v="NOK"/>
    <n v="-846"/>
    <m/>
    <s v="-210930.02"/>
  </r>
  <r>
    <n v="500002"/>
    <n v="2025"/>
    <s v="Lønnsbilag 1-2025"/>
    <d v="2025-01-01T00:00:00"/>
    <m/>
    <x v="84"/>
    <x v="84"/>
    <m/>
    <m/>
    <m/>
    <m/>
    <n v="1299"/>
    <s v="Katarina Zielinska"/>
    <x v="2"/>
    <x v="2"/>
    <m/>
    <m/>
    <m/>
    <m/>
    <n v="0"/>
    <s v="Ingen avgiftsbehandling"/>
    <s v="Lønnsbilag 1-2025"/>
    <n v="-6462.5"/>
    <s v="NOK"/>
    <n v="-6462.5"/>
    <m/>
    <s v="-217392.52"/>
  </r>
  <r>
    <n v="500002"/>
    <n v="2025"/>
    <s v="Lønnsbilag 1-2025"/>
    <d v="2025-01-01T00:00:00"/>
    <m/>
    <x v="84"/>
    <x v="84"/>
    <m/>
    <m/>
    <m/>
    <m/>
    <n v="1305"/>
    <s v="Brage Mikkelsen"/>
    <x v="8"/>
    <x v="8"/>
    <m/>
    <m/>
    <m/>
    <m/>
    <n v="0"/>
    <s v="Ingen avgiftsbehandling"/>
    <s v="Lønnsbilag 1-2025"/>
    <n v="-158.63"/>
    <s v="NOK"/>
    <n v="-158.63"/>
    <m/>
    <s v="-217551.15"/>
  </r>
  <r>
    <n v="500002"/>
    <n v="2025"/>
    <s v="Lønnsbilag 1-2025"/>
    <d v="2025-01-01T00:00:00"/>
    <m/>
    <x v="84"/>
    <x v="84"/>
    <m/>
    <m/>
    <m/>
    <m/>
    <n v="1307"/>
    <s v="Ben Craig Simmons"/>
    <x v="3"/>
    <x v="3"/>
    <m/>
    <m/>
    <m/>
    <m/>
    <n v="0"/>
    <s v="Ingen avgiftsbehandling"/>
    <s v="Lønnsbilag 1-2025"/>
    <n v="-5292.79"/>
    <s v="NOK"/>
    <n v="-5292.79"/>
    <m/>
    <s v="-222843.94"/>
  </r>
  <r>
    <n v="500002"/>
    <n v="2025"/>
    <s v="Lønnsbilag 1-2025"/>
    <d v="2025-01-01T00:00:00"/>
    <m/>
    <x v="84"/>
    <x v="84"/>
    <m/>
    <m/>
    <m/>
    <m/>
    <n v="1308"/>
    <s v="Henrik Falteng Jensen"/>
    <x v="2"/>
    <x v="2"/>
    <m/>
    <m/>
    <m/>
    <m/>
    <n v="0"/>
    <s v="Ingen avgiftsbehandling"/>
    <s v="Lønnsbilag 1-2025"/>
    <n v="-564"/>
    <s v="NOK"/>
    <n v="-564"/>
    <m/>
    <s v="-223407.94"/>
  </r>
  <r>
    <n v="500002"/>
    <n v="2025"/>
    <s v="Lønnsbilag 1-2025"/>
    <d v="2025-01-01T00:00:00"/>
    <m/>
    <x v="84"/>
    <x v="84"/>
    <m/>
    <m/>
    <m/>
    <m/>
    <n v="1310"/>
    <s v="Armani Wahidullah"/>
    <x v="1"/>
    <x v="1"/>
    <m/>
    <m/>
    <m/>
    <m/>
    <n v="0"/>
    <s v="Ingen avgiftsbehandling"/>
    <s v="Lønnsbilag 1-2025"/>
    <n v="-119.15"/>
    <s v="NOK"/>
    <n v="-119.15"/>
    <m/>
    <s v="-223527.09"/>
  </r>
  <r>
    <n v="500002"/>
    <n v="2025"/>
    <s v="Lønnsbilag 1-2025"/>
    <d v="2025-01-01T00:00:00"/>
    <m/>
    <x v="84"/>
    <x v="84"/>
    <m/>
    <m/>
    <m/>
    <m/>
    <n v="1317"/>
    <s v="Markus Madsen"/>
    <x v="5"/>
    <x v="5"/>
    <m/>
    <m/>
    <m/>
    <m/>
    <n v="0"/>
    <s v="Ingen avgiftsbehandling"/>
    <s v="Lønnsbilag 1-2025"/>
    <n v="-1410"/>
    <s v="NOK"/>
    <n v="-1410"/>
    <m/>
    <s v="-224937.09"/>
  </r>
  <r>
    <n v="500002"/>
    <n v="2025"/>
    <s v="Lønnsbilag 1-2025"/>
    <d v="2025-01-01T00:00:00"/>
    <m/>
    <x v="84"/>
    <x v="84"/>
    <m/>
    <m/>
    <m/>
    <m/>
    <n v="1328"/>
    <s v="Jonathan Sten Hagen"/>
    <x v="2"/>
    <x v="2"/>
    <m/>
    <m/>
    <m/>
    <m/>
    <n v="0"/>
    <s v="Ingen avgiftsbehandling"/>
    <s v="Lønnsbilag 1-2025"/>
    <n v="-507.6"/>
    <s v="NOK"/>
    <n v="-507.6"/>
    <m/>
    <s v="-225444.69"/>
  </r>
  <r>
    <n v="500002"/>
    <n v="2025"/>
    <s v="Lønnsbilag 1-2025"/>
    <d v="2025-01-01T00:00:00"/>
    <m/>
    <x v="84"/>
    <x v="84"/>
    <m/>
    <m/>
    <m/>
    <m/>
    <n v="1329"/>
    <s v="Oline Søderberg"/>
    <x v="8"/>
    <x v="8"/>
    <m/>
    <m/>
    <m/>
    <m/>
    <n v="0"/>
    <s v="Ingen avgiftsbehandling"/>
    <s v="Lønnsbilag 1-2025"/>
    <n v="-162.22"/>
    <s v="NOK"/>
    <n v="-162.22"/>
    <m/>
    <s v="-225606.91"/>
  </r>
  <r>
    <n v="500002"/>
    <n v="2025"/>
    <s v="Lønnsbilag 1-2025"/>
    <d v="2025-01-01T00:00:00"/>
    <m/>
    <x v="84"/>
    <x v="84"/>
    <m/>
    <m/>
    <m/>
    <m/>
    <n v="1330"/>
    <s v="Magnus Perger"/>
    <x v="6"/>
    <x v="6"/>
    <m/>
    <m/>
    <m/>
    <m/>
    <n v="0"/>
    <s v="Ingen avgiftsbehandling"/>
    <s v="Lønnsbilag 1-2025"/>
    <n v="-269.45"/>
    <s v="NOK"/>
    <n v="-269.45"/>
    <m/>
    <s v="-225876.36"/>
  </r>
  <r>
    <n v="500002"/>
    <n v="2025"/>
    <s v="Lønnsbilag 1-2025"/>
    <d v="2025-01-01T00:00:00"/>
    <m/>
    <x v="84"/>
    <x v="84"/>
    <m/>
    <m/>
    <m/>
    <m/>
    <n v="1331"/>
    <s v="Jørgen Røkke"/>
    <x v="8"/>
    <x v="8"/>
    <m/>
    <m/>
    <m/>
    <m/>
    <n v="0"/>
    <s v="Ingen avgiftsbehandling"/>
    <s v="Lønnsbilag 1-2025"/>
    <n v="-327.83"/>
    <s v="NOK"/>
    <n v="-327.83"/>
    <m/>
    <s v="-226204.19"/>
  </r>
  <r>
    <n v="500002"/>
    <n v="2025"/>
    <s v="Lønnsbilag 1-2025"/>
    <d v="2025-01-01T00:00:00"/>
    <m/>
    <x v="84"/>
    <x v="84"/>
    <m/>
    <m/>
    <m/>
    <m/>
    <n v="1332"/>
    <s v="Morten Hamre Køber"/>
    <x v="10"/>
    <x v="10"/>
    <m/>
    <m/>
    <m/>
    <m/>
    <n v="0"/>
    <s v="Ingen avgiftsbehandling"/>
    <s v="Lønnsbilag 1-2025"/>
    <n v="-84.6"/>
    <s v="NOK"/>
    <n v="-84.6"/>
    <m/>
    <s v="-226288.79"/>
  </r>
  <r>
    <n v="500002"/>
    <n v="2025"/>
    <s v="Lønnsbilag 1-2025"/>
    <d v="2025-01-01T00:00:00"/>
    <m/>
    <x v="84"/>
    <x v="84"/>
    <m/>
    <m/>
    <m/>
    <m/>
    <n v="1333"/>
    <s v="Elias Lande Olsen"/>
    <x v="6"/>
    <x v="6"/>
    <m/>
    <m/>
    <m/>
    <m/>
    <n v="0"/>
    <s v="Ingen avgiftsbehandling"/>
    <s v="Lønnsbilag 1-2025"/>
    <n v="-26.44"/>
    <s v="NOK"/>
    <n v="-26.44"/>
    <m/>
    <s v="-226315.23"/>
  </r>
  <r>
    <n v="500002"/>
    <n v="2025"/>
    <s v="Lønnsbilag 1-2025"/>
    <d v="2025-01-01T00:00:00"/>
    <m/>
    <x v="84"/>
    <x v="84"/>
    <m/>
    <m/>
    <m/>
    <m/>
    <n v="1334"/>
    <s v="Selma Arikan"/>
    <x v="8"/>
    <x v="8"/>
    <m/>
    <m/>
    <m/>
    <m/>
    <n v="0"/>
    <s v="Ingen avgiftsbehandling"/>
    <s v="Lønnsbilag 1-2025"/>
    <n v="-307.02999999999997"/>
    <s v="NOK"/>
    <n v="-307.02999999999997"/>
    <m/>
    <s v="-226622.26"/>
  </r>
  <r>
    <n v="500002"/>
    <n v="2025"/>
    <s v="Lønnsbilag 1-2025"/>
    <d v="2025-01-01T00:00:00"/>
    <m/>
    <x v="84"/>
    <x v="84"/>
    <m/>
    <m/>
    <m/>
    <m/>
    <m/>
    <s v="Sofi Kulvik"/>
    <x v="4"/>
    <x v="4"/>
    <m/>
    <m/>
    <m/>
    <m/>
    <n v="0"/>
    <s v="Ingen avgiftsbehandling"/>
    <s v="Lønnsbilag 1-2025"/>
    <n v="-8883"/>
    <s v="NOK"/>
    <n v="-8883"/>
    <m/>
    <s v="-235505.26"/>
  </r>
  <r>
    <n v="500059"/>
    <n v="2025"/>
    <s v="Reversering av bilag 500002-2025. Lønnsbilag 1-2025"/>
    <d v="2025-01-01T00:00:00"/>
    <m/>
    <x v="84"/>
    <x v="84"/>
    <m/>
    <m/>
    <m/>
    <m/>
    <n v="77"/>
    <s v="Christopher Dehn"/>
    <x v="5"/>
    <x v="5"/>
    <m/>
    <m/>
    <m/>
    <m/>
    <n v="0"/>
    <s v="Ingen avgiftsbehandling"/>
    <s v="Reversering av bilag 500002-2025. Lønnsbilag 1-2025"/>
    <n v="2719.26"/>
    <s v="NOK"/>
    <n v="2719.26"/>
    <m/>
    <s v="-232786.00"/>
  </r>
  <r>
    <n v="500059"/>
    <n v="2025"/>
    <s v="Reversering av bilag 500002-2025. Lønnsbilag 1-2025"/>
    <d v="2025-01-01T00:00:00"/>
    <m/>
    <x v="84"/>
    <x v="84"/>
    <m/>
    <m/>
    <m/>
    <m/>
    <n v="134"/>
    <s v="Andreas Kristiansen Olsen"/>
    <x v="1"/>
    <x v="1"/>
    <m/>
    <m/>
    <m/>
    <m/>
    <n v="0"/>
    <s v="Ingen avgiftsbehandling"/>
    <s v="Reversering av bilag 500002-2025. Lønnsbilag 1-2025"/>
    <n v="372.24"/>
    <s v="NOK"/>
    <n v="372.24"/>
    <m/>
    <s v="-232413.76"/>
  </r>
  <r>
    <n v="500059"/>
    <n v="2025"/>
    <s v="Reversering av bilag 500002-2025. Lønnsbilag 1-2025"/>
    <d v="2025-01-01T00:00:00"/>
    <m/>
    <x v="84"/>
    <x v="84"/>
    <m/>
    <m/>
    <m/>
    <m/>
    <n v="134"/>
    <s v="Andreas Kristiansen Olsen"/>
    <x v="8"/>
    <x v="8"/>
    <m/>
    <m/>
    <m/>
    <m/>
    <n v="0"/>
    <s v="Ingen avgiftsbehandling"/>
    <s v="Reversering av bilag 500002-2025. Lønnsbilag 1-2025"/>
    <n v="387.75"/>
    <s v="NOK"/>
    <n v="387.75"/>
    <m/>
    <s v="-232026.01"/>
  </r>
  <r>
    <n v="500059"/>
    <n v="2025"/>
    <s v="Reversering av bilag 500002-2025. Lønnsbilag 1-2025"/>
    <d v="2025-01-01T00:00:00"/>
    <m/>
    <x v="84"/>
    <x v="84"/>
    <m/>
    <m/>
    <m/>
    <m/>
    <n v="1223"/>
    <s v="Mads Sundbye"/>
    <x v="1"/>
    <x v="1"/>
    <m/>
    <m/>
    <m/>
    <m/>
    <n v="0"/>
    <s v="Ingen avgiftsbehandling"/>
    <s v="Reversering av bilag 500002-2025. Lønnsbilag 1-2025"/>
    <n v="275.66000000000003"/>
    <s v="NOK"/>
    <n v="275.66000000000003"/>
    <m/>
    <s v="-231750.35"/>
  </r>
  <r>
    <n v="500059"/>
    <n v="2025"/>
    <s v="Reversering av bilag 500002-2025. Lønnsbilag 1-2025"/>
    <d v="2025-01-01T00:00:00"/>
    <m/>
    <x v="84"/>
    <x v="84"/>
    <m/>
    <m/>
    <m/>
    <m/>
    <n v="1229"/>
    <s v="Eirik Frisnes Wartiainen"/>
    <x v="8"/>
    <x v="8"/>
    <m/>
    <m/>
    <m/>
    <m/>
    <n v="0"/>
    <s v="Ingen avgiftsbehandling"/>
    <s v="Reversering av bilag 500002-2025. Lønnsbilag 1-2025"/>
    <n v="2491"/>
    <s v="NOK"/>
    <n v="2491"/>
    <m/>
    <s v="-229259.35"/>
  </r>
  <r>
    <n v="500059"/>
    <n v="2025"/>
    <s v="Reversering av bilag 500002-2025. Lønnsbilag 1-2025"/>
    <d v="2025-01-01T00:00:00"/>
    <m/>
    <x v="84"/>
    <x v="84"/>
    <m/>
    <m/>
    <m/>
    <m/>
    <n v="1229"/>
    <s v="Eirik Frisnes Wartiainen"/>
    <x v="10"/>
    <x v="10"/>
    <m/>
    <m/>
    <m/>
    <m/>
    <n v="0"/>
    <s v="Ingen avgiftsbehandling"/>
    <s v="Reversering av bilag 500002-2025. Lønnsbilag 1-2025"/>
    <n v="2491"/>
    <s v="NOK"/>
    <n v="2491"/>
    <m/>
    <s v="-226768.35"/>
  </r>
  <r>
    <n v="500059"/>
    <n v="2025"/>
    <s v="Reversering av bilag 500002-2025. Lønnsbilag 1-2025"/>
    <d v="2025-01-01T00:00:00"/>
    <m/>
    <x v="84"/>
    <x v="84"/>
    <m/>
    <m/>
    <m/>
    <m/>
    <n v="1239"/>
    <s v="Karen Haug Laukeland"/>
    <x v="6"/>
    <x v="6"/>
    <m/>
    <m/>
    <m/>
    <m/>
    <n v="0"/>
    <s v="Ingen avgiftsbehandling"/>
    <s v="Reversering av bilag 500002-2025. Lønnsbilag 1-2025"/>
    <n v="150.69"/>
    <s v="NOK"/>
    <n v="150.69"/>
    <m/>
    <s v="-226617.66"/>
  </r>
  <r>
    <n v="500059"/>
    <n v="2025"/>
    <s v="Reversering av bilag 500002-2025. Lønnsbilag 1-2025"/>
    <d v="2025-01-01T00:00:00"/>
    <m/>
    <x v="84"/>
    <x v="84"/>
    <m/>
    <m/>
    <m/>
    <m/>
    <n v="1240"/>
    <s v="Margrethe Hamre Køber"/>
    <x v="6"/>
    <x v="6"/>
    <m/>
    <m/>
    <m/>
    <m/>
    <n v="0"/>
    <s v="Ingen avgiftsbehandling"/>
    <s v="Reversering av bilag 500002-2025. Lønnsbilag 1-2025"/>
    <n v="150.69"/>
    <s v="NOK"/>
    <n v="150.69"/>
    <m/>
    <s v="-226466.97"/>
  </r>
  <r>
    <n v="500059"/>
    <n v="2025"/>
    <s v="Reversering av bilag 500002-2025. Lønnsbilag 1-2025"/>
    <d v="2025-01-01T00:00:00"/>
    <m/>
    <x v="84"/>
    <x v="84"/>
    <m/>
    <m/>
    <m/>
    <m/>
    <n v="1245"/>
    <s v="Fredrik Bjørndal"/>
    <x v="3"/>
    <x v="3"/>
    <m/>
    <m/>
    <m/>
    <m/>
    <n v="0"/>
    <s v="Ingen avgiftsbehandling"/>
    <s v="Reversering av bilag 500002-2025. Lønnsbilag 1-2025"/>
    <n v="1084.01"/>
    <s v="NOK"/>
    <n v="1084.01"/>
    <m/>
    <s v="-225382.96"/>
  </r>
  <r>
    <n v="500059"/>
    <n v="2025"/>
    <s v="Reversering av bilag 500002-2025. Lønnsbilag 1-2025"/>
    <d v="2025-01-01T00:00:00"/>
    <m/>
    <x v="84"/>
    <x v="84"/>
    <m/>
    <m/>
    <m/>
    <m/>
    <n v="1248"/>
    <s v="Marius Tveiten"/>
    <x v="1"/>
    <x v="1"/>
    <m/>
    <m/>
    <m/>
    <m/>
    <n v="0"/>
    <s v="Ingen avgiftsbehandling"/>
    <s v="Reversering av bilag 500002-2025. Lønnsbilag 1-2025"/>
    <n v="167.79"/>
    <s v="NOK"/>
    <n v="167.79"/>
    <m/>
    <s v="-225215.17"/>
  </r>
  <r>
    <n v="500059"/>
    <n v="2025"/>
    <s v="Reversering av bilag 500002-2025. Lønnsbilag 1-2025"/>
    <d v="2025-01-01T00:00:00"/>
    <m/>
    <x v="84"/>
    <x v="84"/>
    <m/>
    <m/>
    <m/>
    <m/>
    <n v="1248"/>
    <s v="Marius Tveiten"/>
    <x v="8"/>
    <x v="8"/>
    <m/>
    <m/>
    <m/>
    <m/>
    <n v="0"/>
    <s v="Ingen avgiftsbehandling"/>
    <s v="Reversering av bilag 500002-2025. Lønnsbilag 1-2025"/>
    <n v="95.88"/>
    <s v="NOK"/>
    <n v="95.88"/>
    <m/>
    <s v="-225119.29"/>
  </r>
  <r>
    <n v="500059"/>
    <n v="2025"/>
    <s v="Reversering av bilag 500002-2025. Lønnsbilag 1-2025"/>
    <d v="2025-01-01T00:00:00"/>
    <m/>
    <x v="84"/>
    <x v="84"/>
    <m/>
    <m/>
    <m/>
    <m/>
    <n v="1249"/>
    <s v="Nora Kristiansen"/>
    <x v="1"/>
    <x v="1"/>
    <m/>
    <m/>
    <m/>
    <m/>
    <n v="0"/>
    <s v="Ingen avgiftsbehandling"/>
    <s v="Reversering av bilag 500002-2025. Lønnsbilag 1-2025"/>
    <n v="119.85"/>
    <s v="NOK"/>
    <n v="119.85"/>
    <m/>
    <s v="-224999.44"/>
  </r>
  <r>
    <n v="500059"/>
    <n v="2025"/>
    <s v="Reversering av bilag 500002-2025. Lønnsbilag 1-2025"/>
    <d v="2025-01-01T00:00:00"/>
    <m/>
    <x v="84"/>
    <x v="84"/>
    <m/>
    <m/>
    <m/>
    <m/>
    <n v="1249"/>
    <s v="Nora Kristiansen"/>
    <x v="8"/>
    <x v="8"/>
    <m/>
    <m/>
    <m/>
    <m/>
    <n v="0"/>
    <s v="Ingen avgiftsbehandling"/>
    <s v="Reversering av bilag 500002-2025. Lønnsbilag 1-2025"/>
    <n v="293.63"/>
    <s v="NOK"/>
    <n v="293.63"/>
    <m/>
    <s v="-224705.81"/>
  </r>
  <r>
    <n v="500059"/>
    <n v="2025"/>
    <s v="Reversering av bilag 500002-2025. Lønnsbilag 1-2025"/>
    <d v="2025-01-01T00:00:00"/>
    <m/>
    <x v="84"/>
    <x v="84"/>
    <m/>
    <m/>
    <m/>
    <m/>
    <n v="1260"/>
    <s v="Sivert Østberg-Tømmervik"/>
    <x v="6"/>
    <x v="6"/>
    <m/>
    <m/>
    <m/>
    <m/>
    <n v="0"/>
    <s v="Ingen avgiftsbehandling"/>
    <s v="Reversering av bilag 500002-2025. Lønnsbilag 1-2025"/>
    <n v="516.91"/>
    <s v="NOK"/>
    <n v="516.91"/>
    <m/>
    <s v="-224188.90"/>
  </r>
  <r>
    <n v="500059"/>
    <n v="2025"/>
    <s v="Reversering av bilag 500002-2025. Lønnsbilag 1-2025"/>
    <d v="2025-01-01T00:00:00"/>
    <m/>
    <x v="84"/>
    <x v="84"/>
    <m/>
    <m/>
    <m/>
    <m/>
    <n v="1261"/>
    <s v="Laila Håkonsen"/>
    <x v="8"/>
    <x v="8"/>
    <m/>
    <m/>
    <m/>
    <m/>
    <n v="0"/>
    <s v="Ingen avgiftsbehandling"/>
    <s v="Reversering av bilag 500002-2025. Lønnsbilag 1-2025"/>
    <n v="558.36"/>
    <s v="NOK"/>
    <n v="558.36"/>
    <m/>
    <s v="-223630.54"/>
  </r>
  <r>
    <n v="500059"/>
    <n v="2025"/>
    <s v="Reversering av bilag 500002-2025. Lønnsbilag 1-2025"/>
    <d v="2025-01-01T00:00:00"/>
    <m/>
    <x v="84"/>
    <x v="84"/>
    <m/>
    <m/>
    <m/>
    <m/>
    <n v="1269"/>
    <s v="Marius Lindbäck Pettersen"/>
    <x v="8"/>
    <x v="8"/>
    <m/>
    <m/>
    <m/>
    <m/>
    <n v="0"/>
    <s v="Ingen avgiftsbehandling"/>
    <s v="Reversering av bilag 500002-2025. Lønnsbilag 1-2025"/>
    <n v="158.63"/>
    <s v="NOK"/>
    <n v="158.63"/>
    <m/>
    <s v="-223471.91"/>
  </r>
  <r>
    <n v="500059"/>
    <n v="2025"/>
    <s v="Reversering av bilag 500002-2025. Lønnsbilag 1-2025"/>
    <d v="2025-01-01T00:00:00"/>
    <m/>
    <x v="84"/>
    <x v="84"/>
    <m/>
    <m/>
    <m/>
    <m/>
    <n v="1270"/>
    <s v="Lars Teigland Støre"/>
    <x v="6"/>
    <x v="6"/>
    <m/>
    <m/>
    <m/>
    <m/>
    <n v="0"/>
    <s v="Ingen avgiftsbehandling"/>
    <s v="Reversering av bilag 500002-2025. Lønnsbilag 1-2025"/>
    <n v="231.87"/>
    <s v="NOK"/>
    <n v="231.87"/>
    <m/>
    <s v="-223240.04"/>
  </r>
  <r>
    <n v="500059"/>
    <n v="2025"/>
    <s v="Reversering av bilag 500002-2025. Lønnsbilag 1-2025"/>
    <d v="2025-01-01T00:00:00"/>
    <m/>
    <x v="84"/>
    <x v="84"/>
    <m/>
    <m/>
    <m/>
    <m/>
    <n v="1271"/>
    <s v="Nikolai Hamang"/>
    <x v="1"/>
    <x v="1"/>
    <m/>
    <m/>
    <m/>
    <m/>
    <n v="0"/>
    <s v="Ingen avgiftsbehandling"/>
    <s v="Reversering av bilag 500002-2025. Lønnsbilag 1-2025"/>
    <n v="95.88"/>
    <s v="NOK"/>
    <n v="95.88"/>
    <m/>
    <s v="-223144.16"/>
  </r>
  <r>
    <n v="500059"/>
    <n v="2025"/>
    <s v="Reversering av bilag 500002-2025. Lønnsbilag 1-2025"/>
    <d v="2025-01-01T00:00:00"/>
    <m/>
    <x v="84"/>
    <x v="84"/>
    <m/>
    <m/>
    <m/>
    <m/>
    <n v="1272"/>
    <s v="Jakob August Strøm"/>
    <x v="1"/>
    <x v="1"/>
    <m/>
    <m/>
    <m/>
    <m/>
    <n v="0"/>
    <s v="Ingen avgiftsbehandling"/>
    <s v="Reversering av bilag 500002-2025. Lønnsbilag 1-2025"/>
    <n v="143.82"/>
    <s v="NOK"/>
    <n v="143.82"/>
    <m/>
    <s v="-223000.34"/>
  </r>
  <r>
    <n v="500059"/>
    <n v="2025"/>
    <s v="Reversering av bilag 500002-2025. Lønnsbilag 1-2025"/>
    <d v="2025-01-01T00:00:00"/>
    <m/>
    <x v="84"/>
    <x v="84"/>
    <m/>
    <m/>
    <m/>
    <m/>
    <n v="1274"/>
    <s v="Heidi Midtbø Helgesen"/>
    <x v="6"/>
    <x v="6"/>
    <m/>
    <m/>
    <m/>
    <m/>
    <n v="0"/>
    <s v="Ingen avgiftsbehandling"/>
    <s v="Reversering av bilag 500002-2025. Lønnsbilag 1-2025"/>
    <n v="406.87"/>
    <s v="NOK"/>
    <n v="406.87"/>
    <m/>
    <s v="-222593.47"/>
  </r>
  <r>
    <n v="500059"/>
    <n v="2025"/>
    <s v="Reversering av bilag 500002-2025. Lønnsbilag 1-2025"/>
    <d v="2025-01-01T00:00:00"/>
    <m/>
    <x v="84"/>
    <x v="84"/>
    <m/>
    <m/>
    <m/>
    <m/>
    <n v="1275"/>
    <s v="Haziz Aasen"/>
    <x v="1"/>
    <x v="1"/>
    <m/>
    <m/>
    <m/>
    <m/>
    <n v="0"/>
    <s v="Ingen avgiftsbehandling"/>
    <s v="Reversering av bilag 500002-2025. Lønnsbilag 1-2025"/>
    <n v="5874.99"/>
    <s v="NOK"/>
    <n v="5874.99"/>
    <m/>
    <s v="-216718.48"/>
  </r>
  <r>
    <n v="500059"/>
    <n v="2025"/>
    <s v="Reversering av bilag 500002-2025. Lønnsbilag 1-2025"/>
    <d v="2025-01-01T00:00:00"/>
    <m/>
    <x v="84"/>
    <x v="84"/>
    <m/>
    <m/>
    <m/>
    <m/>
    <n v="1279"/>
    <s v="Oda Marie Danielsen"/>
    <x v="8"/>
    <x v="8"/>
    <m/>
    <m/>
    <m/>
    <m/>
    <n v="0"/>
    <s v="Ingen avgiftsbehandling"/>
    <s v="Reversering av bilag 500002-2025. Lønnsbilag 1-2025"/>
    <n v="90.18"/>
    <s v="NOK"/>
    <n v="90.18"/>
    <m/>
    <s v="-216628.30"/>
  </r>
  <r>
    <n v="500059"/>
    <n v="2025"/>
    <s v="Reversering av bilag 500002-2025. Lønnsbilag 1-2025"/>
    <d v="2025-01-01T00:00:00"/>
    <m/>
    <x v="84"/>
    <x v="84"/>
    <m/>
    <m/>
    <m/>
    <m/>
    <n v="1282"/>
    <s v="Stian Sørensen"/>
    <x v="3"/>
    <x v="3"/>
    <m/>
    <m/>
    <m/>
    <m/>
    <n v="0"/>
    <s v="Ingen avgiftsbehandling"/>
    <s v="Reversering av bilag 500002-2025. Lønnsbilag 1-2025"/>
    <n v="3877.5"/>
    <s v="NOK"/>
    <n v="3877.5"/>
    <m/>
    <s v="-212750.80"/>
  </r>
  <r>
    <n v="500059"/>
    <n v="2025"/>
    <s v="Reversering av bilag 500002-2025. Lønnsbilag 1-2025"/>
    <d v="2025-01-01T00:00:00"/>
    <m/>
    <x v="84"/>
    <x v="84"/>
    <m/>
    <m/>
    <m/>
    <m/>
    <n v="1288"/>
    <s v="Sondre Olsen Heitmann"/>
    <x v="2"/>
    <x v="2"/>
    <m/>
    <m/>
    <m/>
    <m/>
    <n v="0"/>
    <s v="Ingen avgiftsbehandling"/>
    <s v="Reversering av bilag 500002-2025. Lønnsbilag 1-2025"/>
    <n v="225.6"/>
    <s v="NOK"/>
    <n v="225.6"/>
    <m/>
    <s v="-212525.20"/>
  </r>
  <r>
    <n v="500059"/>
    <n v="2025"/>
    <s v="Reversering av bilag 500002-2025. Lønnsbilag 1-2025"/>
    <d v="2025-01-01T00:00:00"/>
    <m/>
    <x v="84"/>
    <x v="84"/>
    <m/>
    <m/>
    <m/>
    <m/>
    <n v="1298"/>
    <s v="Luis Lyster"/>
    <x v="5"/>
    <x v="5"/>
    <m/>
    <m/>
    <m/>
    <m/>
    <n v="0"/>
    <s v="Ingen avgiftsbehandling"/>
    <s v="Reversering av bilag 500002-2025. Lønnsbilag 1-2025"/>
    <n v="846"/>
    <s v="NOK"/>
    <n v="846"/>
    <m/>
    <s v="-211679.20"/>
  </r>
  <r>
    <n v="500059"/>
    <n v="2025"/>
    <s v="Reversering av bilag 500002-2025. Lønnsbilag 1-2025"/>
    <d v="2025-01-01T00:00:00"/>
    <m/>
    <x v="84"/>
    <x v="84"/>
    <m/>
    <m/>
    <m/>
    <m/>
    <n v="1299"/>
    <s v="Katarina Zielinska"/>
    <x v="2"/>
    <x v="2"/>
    <m/>
    <m/>
    <m/>
    <m/>
    <n v="0"/>
    <s v="Ingen avgiftsbehandling"/>
    <s v="Reversering av bilag 500002-2025. Lønnsbilag 1-2025"/>
    <n v="6462.5"/>
    <s v="NOK"/>
    <n v="6462.5"/>
    <m/>
    <s v="-205216.70"/>
  </r>
  <r>
    <n v="500059"/>
    <n v="2025"/>
    <s v="Reversering av bilag 500002-2025. Lønnsbilag 1-2025"/>
    <d v="2025-01-01T00:00:00"/>
    <m/>
    <x v="84"/>
    <x v="84"/>
    <m/>
    <m/>
    <m/>
    <m/>
    <n v="1305"/>
    <s v="Brage Mikkelsen"/>
    <x v="8"/>
    <x v="8"/>
    <m/>
    <m/>
    <m/>
    <m/>
    <n v="0"/>
    <s v="Ingen avgiftsbehandling"/>
    <s v="Reversering av bilag 500002-2025. Lønnsbilag 1-2025"/>
    <n v="158.63"/>
    <s v="NOK"/>
    <n v="158.63"/>
    <m/>
    <s v="-205058.07"/>
  </r>
  <r>
    <n v="500059"/>
    <n v="2025"/>
    <s v="Reversering av bilag 500002-2025. Lønnsbilag 1-2025"/>
    <d v="2025-01-01T00:00:00"/>
    <m/>
    <x v="84"/>
    <x v="84"/>
    <m/>
    <m/>
    <m/>
    <m/>
    <n v="1307"/>
    <s v="Ben Craig Simmons"/>
    <x v="3"/>
    <x v="3"/>
    <m/>
    <m/>
    <m/>
    <m/>
    <n v="0"/>
    <s v="Ingen avgiftsbehandling"/>
    <s v="Reversering av bilag 500002-2025. Lønnsbilag 1-2025"/>
    <n v="5292.79"/>
    <s v="NOK"/>
    <n v="5292.79"/>
    <m/>
    <s v="-199765.28"/>
  </r>
  <r>
    <n v="500059"/>
    <n v="2025"/>
    <s v="Reversering av bilag 500002-2025. Lønnsbilag 1-2025"/>
    <d v="2025-01-01T00:00:00"/>
    <m/>
    <x v="84"/>
    <x v="84"/>
    <m/>
    <m/>
    <m/>
    <m/>
    <n v="1308"/>
    <s v="Henrik Falteng Jensen"/>
    <x v="2"/>
    <x v="2"/>
    <m/>
    <m/>
    <m/>
    <m/>
    <n v="0"/>
    <s v="Ingen avgiftsbehandling"/>
    <s v="Reversering av bilag 500002-2025. Lønnsbilag 1-2025"/>
    <n v="564"/>
    <s v="NOK"/>
    <n v="564"/>
    <m/>
    <s v="-199201.28"/>
  </r>
  <r>
    <n v="500059"/>
    <n v="2025"/>
    <s v="Reversering av bilag 500002-2025. Lønnsbilag 1-2025"/>
    <d v="2025-01-01T00:00:00"/>
    <m/>
    <x v="84"/>
    <x v="84"/>
    <m/>
    <m/>
    <m/>
    <m/>
    <n v="1310"/>
    <s v="Armani Wahidullah"/>
    <x v="1"/>
    <x v="1"/>
    <m/>
    <m/>
    <m/>
    <m/>
    <n v="0"/>
    <s v="Ingen avgiftsbehandling"/>
    <s v="Reversering av bilag 500002-2025. Lønnsbilag 1-2025"/>
    <n v="119.15"/>
    <s v="NOK"/>
    <n v="119.15"/>
    <m/>
    <s v="-199082.13"/>
  </r>
  <r>
    <n v="500059"/>
    <n v="2025"/>
    <s v="Reversering av bilag 500002-2025. Lønnsbilag 1-2025"/>
    <d v="2025-01-01T00:00:00"/>
    <m/>
    <x v="84"/>
    <x v="84"/>
    <m/>
    <m/>
    <m/>
    <m/>
    <n v="1317"/>
    <s v="Markus Madsen"/>
    <x v="5"/>
    <x v="5"/>
    <m/>
    <m/>
    <m/>
    <m/>
    <n v="0"/>
    <s v="Ingen avgiftsbehandling"/>
    <s v="Reversering av bilag 500002-2025. Lønnsbilag 1-2025"/>
    <n v="1410"/>
    <s v="NOK"/>
    <n v="1410"/>
    <m/>
    <s v="-197672.13"/>
  </r>
  <r>
    <n v="500059"/>
    <n v="2025"/>
    <s v="Reversering av bilag 500002-2025. Lønnsbilag 1-2025"/>
    <d v="2025-01-01T00:00:00"/>
    <m/>
    <x v="84"/>
    <x v="84"/>
    <m/>
    <m/>
    <m/>
    <m/>
    <n v="1328"/>
    <s v="Jonathan Sten Hagen"/>
    <x v="2"/>
    <x v="2"/>
    <m/>
    <m/>
    <m/>
    <m/>
    <n v="0"/>
    <s v="Ingen avgiftsbehandling"/>
    <s v="Reversering av bilag 500002-2025. Lønnsbilag 1-2025"/>
    <n v="507.6"/>
    <s v="NOK"/>
    <n v="507.6"/>
    <m/>
    <s v="-197164.53"/>
  </r>
  <r>
    <n v="500059"/>
    <n v="2025"/>
    <s v="Reversering av bilag 500002-2025. Lønnsbilag 1-2025"/>
    <d v="2025-01-01T00:00:00"/>
    <m/>
    <x v="84"/>
    <x v="84"/>
    <m/>
    <m/>
    <m/>
    <m/>
    <n v="1329"/>
    <s v="Oline Søderberg"/>
    <x v="8"/>
    <x v="8"/>
    <m/>
    <m/>
    <m/>
    <m/>
    <n v="0"/>
    <s v="Ingen avgiftsbehandling"/>
    <s v="Reversering av bilag 500002-2025. Lønnsbilag 1-2025"/>
    <n v="162.22"/>
    <s v="NOK"/>
    <n v="162.22"/>
    <m/>
    <s v="-197002.31"/>
  </r>
  <r>
    <n v="500059"/>
    <n v="2025"/>
    <s v="Reversering av bilag 500002-2025. Lønnsbilag 1-2025"/>
    <d v="2025-01-01T00:00:00"/>
    <m/>
    <x v="84"/>
    <x v="84"/>
    <m/>
    <m/>
    <m/>
    <m/>
    <n v="1330"/>
    <s v="Magnus Perger"/>
    <x v="6"/>
    <x v="6"/>
    <m/>
    <m/>
    <m/>
    <m/>
    <n v="0"/>
    <s v="Ingen avgiftsbehandling"/>
    <s v="Reversering av bilag 500002-2025. Lønnsbilag 1-2025"/>
    <n v="269.45"/>
    <s v="NOK"/>
    <n v="269.45"/>
    <m/>
    <s v="-196732.86"/>
  </r>
  <r>
    <n v="500059"/>
    <n v="2025"/>
    <s v="Reversering av bilag 500002-2025. Lønnsbilag 1-2025"/>
    <d v="2025-01-01T00:00:00"/>
    <m/>
    <x v="84"/>
    <x v="84"/>
    <m/>
    <m/>
    <m/>
    <m/>
    <n v="1331"/>
    <s v="Jørgen Røkke"/>
    <x v="8"/>
    <x v="8"/>
    <m/>
    <m/>
    <m/>
    <m/>
    <n v="0"/>
    <s v="Ingen avgiftsbehandling"/>
    <s v="Reversering av bilag 500002-2025. Lønnsbilag 1-2025"/>
    <n v="327.83"/>
    <s v="NOK"/>
    <n v="327.83"/>
    <m/>
    <s v="-196405.03"/>
  </r>
  <r>
    <n v="500059"/>
    <n v="2025"/>
    <s v="Reversering av bilag 500002-2025. Lønnsbilag 1-2025"/>
    <d v="2025-01-01T00:00:00"/>
    <m/>
    <x v="84"/>
    <x v="84"/>
    <m/>
    <m/>
    <m/>
    <m/>
    <n v="1332"/>
    <s v="Morten Hamre Køber"/>
    <x v="10"/>
    <x v="10"/>
    <m/>
    <m/>
    <m/>
    <m/>
    <n v="0"/>
    <s v="Ingen avgiftsbehandling"/>
    <s v="Reversering av bilag 500002-2025. Lønnsbilag 1-2025"/>
    <n v="84.6"/>
    <s v="NOK"/>
    <n v="84.6"/>
    <m/>
    <s v="-196320.43"/>
  </r>
  <r>
    <n v="500059"/>
    <n v="2025"/>
    <s v="Reversering av bilag 500002-2025. Lønnsbilag 1-2025"/>
    <d v="2025-01-01T00:00:00"/>
    <m/>
    <x v="84"/>
    <x v="84"/>
    <m/>
    <m/>
    <m/>
    <m/>
    <n v="1333"/>
    <s v="Elias Lande Olsen"/>
    <x v="6"/>
    <x v="6"/>
    <m/>
    <m/>
    <m/>
    <m/>
    <n v="0"/>
    <s v="Ingen avgiftsbehandling"/>
    <s v="Reversering av bilag 500002-2025. Lønnsbilag 1-2025"/>
    <n v="26.44"/>
    <s v="NOK"/>
    <n v="26.44"/>
    <m/>
    <s v="-196293.99"/>
  </r>
  <r>
    <n v="500059"/>
    <n v="2025"/>
    <s v="Reversering av bilag 500002-2025. Lønnsbilag 1-2025"/>
    <d v="2025-01-01T00:00:00"/>
    <m/>
    <x v="84"/>
    <x v="84"/>
    <m/>
    <m/>
    <m/>
    <m/>
    <n v="1334"/>
    <s v="Selma Arikan"/>
    <x v="8"/>
    <x v="8"/>
    <m/>
    <m/>
    <m/>
    <m/>
    <n v="0"/>
    <s v="Ingen avgiftsbehandling"/>
    <s v="Reversering av bilag 500002-2025. Lønnsbilag 1-2025"/>
    <n v="307.02999999999997"/>
    <s v="NOK"/>
    <n v="307.02999999999997"/>
    <m/>
    <s v="-195986.96"/>
  </r>
  <r>
    <n v="500059"/>
    <n v="2025"/>
    <s v="Reversering av bilag 500002-2025. Lønnsbilag 1-2025"/>
    <d v="2025-01-01T00:00:00"/>
    <m/>
    <x v="84"/>
    <x v="84"/>
    <m/>
    <m/>
    <m/>
    <m/>
    <m/>
    <s v="Sofi Kulvik"/>
    <x v="4"/>
    <x v="4"/>
    <m/>
    <m/>
    <m/>
    <m/>
    <n v="0"/>
    <s v="Ingen avgiftsbehandling"/>
    <s v="Reversering av bilag 500002-2025. Lønnsbilag 1-2025"/>
    <n v="8883"/>
    <s v="NOK"/>
    <n v="8883"/>
    <m/>
    <s v="-187103.96"/>
  </r>
  <r>
    <n v="500060"/>
    <n v="2025"/>
    <s v="Lønnsbilag 3-2025"/>
    <d v="2025-01-01T00:00:00"/>
    <m/>
    <x v="84"/>
    <x v="84"/>
    <m/>
    <m/>
    <m/>
    <m/>
    <n v="77"/>
    <s v="Christopher Dehn"/>
    <x v="5"/>
    <x v="5"/>
    <m/>
    <m/>
    <m/>
    <m/>
    <n v="0"/>
    <s v="Ingen avgiftsbehandling"/>
    <s v="Lønnsbilag 3-2025"/>
    <n v="-2719.26"/>
    <s v="NOK"/>
    <n v="-2719.26"/>
    <m/>
    <s v="-189823.22"/>
  </r>
  <r>
    <n v="500060"/>
    <n v="2025"/>
    <s v="Lønnsbilag 3-2025"/>
    <d v="2025-01-01T00:00:00"/>
    <m/>
    <x v="84"/>
    <x v="84"/>
    <m/>
    <m/>
    <m/>
    <m/>
    <n v="134"/>
    <s v="Andreas Kristiansen Olsen"/>
    <x v="1"/>
    <x v="1"/>
    <m/>
    <m/>
    <m/>
    <m/>
    <n v="0"/>
    <s v="Ingen avgiftsbehandling"/>
    <s v="Lønnsbilag 3-2025"/>
    <n v="-372.24"/>
    <s v="NOK"/>
    <n v="-372.24"/>
    <m/>
    <s v="-190195.46"/>
  </r>
  <r>
    <n v="500060"/>
    <n v="2025"/>
    <s v="Lønnsbilag 3-2025"/>
    <d v="2025-01-01T00:00:00"/>
    <m/>
    <x v="84"/>
    <x v="84"/>
    <m/>
    <m/>
    <m/>
    <m/>
    <n v="134"/>
    <s v="Andreas Kristiansen Olsen"/>
    <x v="8"/>
    <x v="8"/>
    <m/>
    <m/>
    <m/>
    <m/>
    <n v="0"/>
    <s v="Ingen avgiftsbehandling"/>
    <s v="Lønnsbilag 3-2025"/>
    <n v="-387.75"/>
    <s v="NOK"/>
    <n v="-387.75"/>
    <m/>
    <s v="-190583.21"/>
  </r>
  <r>
    <n v="500060"/>
    <n v="2025"/>
    <s v="Lønnsbilag 3-2025"/>
    <d v="2025-01-01T00:00:00"/>
    <m/>
    <x v="84"/>
    <x v="84"/>
    <m/>
    <m/>
    <m/>
    <m/>
    <n v="1223"/>
    <s v="Mads Sundbye"/>
    <x v="1"/>
    <x v="1"/>
    <m/>
    <m/>
    <m/>
    <m/>
    <n v="0"/>
    <s v="Ingen avgiftsbehandling"/>
    <s v="Lønnsbilag 3-2025"/>
    <n v="-275.66000000000003"/>
    <s v="NOK"/>
    <n v="-275.66000000000003"/>
    <m/>
    <s v="-190858.87"/>
  </r>
  <r>
    <n v="500060"/>
    <n v="2025"/>
    <s v="Lønnsbilag 3-2025"/>
    <d v="2025-01-01T00:00:00"/>
    <m/>
    <x v="84"/>
    <x v="84"/>
    <m/>
    <m/>
    <m/>
    <m/>
    <n v="1229"/>
    <s v="Eirik Frisnes Wartiainen"/>
    <x v="8"/>
    <x v="8"/>
    <m/>
    <m/>
    <m/>
    <m/>
    <n v="0"/>
    <s v="Ingen avgiftsbehandling"/>
    <s v="Lønnsbilag 3-2025"/>
    <n v="-2491"/>
    <s v="NOK"/>
    <n v="-2491"/>
    <m/>
    <s v="-193349.87"/>
  </r>
  <r>
    <n v="500060"/>
    <n v="2025"/>
    <s v="Lønnsbilag 3-2025"/>
    <d v="2025-01-01T00:00:00"/>
    <m/>
    <x v="84"/>
    <x v="84"/>
    <m/>
    <m/>
    <m/>
    <m/>
    <n v="1229"/>
    <s v="Eirik Frisnes Wartiainen"/>
    <x v="10"/>
    <x v="10"/>
    <m/>
    <m/>
    <m/>
    <m/>
    <n v="0"/>
    <s v="Ingen avgiftsbehandling"/>
    <s v="Lønnsbilag 3-2025"/>
    <n v="-2491"/>
    <s v="NOK"/>
    <n v="-2491"/>
    <m/>
    <s v="-195840.87"/>
  </r>
  <r>
    <n v="500060"/>
    <n v="2025"/>
    <s v="Lønnsbilag 3-2025"/>
    <d v="2025-01-01T00:00:00"/>
    <m/>
    <x v="84"/>
    <x v="84"/>
    <m/>
    <m/>
    <m/>
    <m/>
    <n v="1239"/>
    <s v="Karen Haug Laukeland"/>
    <x v="6"/>
    <x v="6"/>
    <m/>
    <m/>
    <m/>
    <m/>
    <n v="0"/>
    <s v="Ingen avgiftsbehandling"/>
    <s v="Lønnsbilag 3-2025"/>
    <n v="-150.69"/>
    <s v="NOK"/>
    <n v="-150.69"/>
    <m/>
    <s v="-195991.56"/>
  </r>
  <r>
    <n v="500060"/>
    <n v="2025"/>
    <s v="Lønnsbilag 3-2025"/>
    <d v="2025-01-01T00:00:00"/>
    <m/>
    <x v="84"/>
    <x v="84"/>
    <m/>
    <m/>
    <m/>
    <m/>
    <n v="1240"/>
    <s v="Margrethe Hamre Køber"/>
    <x v="6"/>
    <x v="6"/>
    <m/>
    <m/>
    <m/>
    <m/>
    <n v="0"/>
    <s v="Ingen avgiftsbehandling"/>
    <s v="Lønnsbilag 3-2025"/>
    <n v="-150.69"/>
    <s v="NOK"/>
    <n v="-150.69"/>
    <m/>
    <s v="-196142.25"/>
  </r>
  <r>
    <n v="500060"/>
    <n v="2025"/>
    <s v="Lønnsbilag 3-2025"/>
    <d v="2025-01-01T00:00:00"/>
    <m/>
    <x v="84"/>
    <x v="84"/>
    <m/>
    <m/>
    <m/>
    <m/>
    <n v="1245"/>
    <s v="Fredrik Bjørndal"/>
    <x v="3"/>
    <x v="3"/>
    <m/>
    <m/>
    <m/>
    <m/>
    <n v="0"/>
    <s v="Ingen avgiftsbehandling"/>
    <s v="Lønnsbilag 3-2025"/>
    <n v="-1084.01"/>
    <s v="NOK"/>
    <n v="-1084.01"/>
    <m/>
    <s v="-197226.26"/>
  </r>
  <r>
    <n v="500060"/>
    <n v="2025"/>
    <s v="Lønnsbilag 3-2025"/>
    <d v="2025-01-01T00:00:00"/>
    <m/>
    <x v="84"/>
    <x v="84"/>
    <m/>
    <m/>
    <m/>
    <m/>
    <n v="1248"/>
    <s v="Marius Tveiten"/>
    <x v="1"/>
    <x v="1"/>
    <m/>
    <m/>
    <m/>
    <m/>
    <n v="0"/>
    <s v="Ingen avgiftsbehandling"/>
    <s v="Lønnsbilag 3-2025"/>
    <n v="-167.79"/>
    <s v="NOK"/>
    <n v="-167.79"/>
    <m/>
    <s v="-197394.05"/>
  </r>
  <r>
    <n v="500060"/>
    <n v="2025"/>
    <s v="Lønnsbilag 3-2025"/>
    <d v="2025-01-01T00:00:00"/>
    <m/>
    <x v="84"/>
    <x v="84"/>
    <m/>
    <m/>
    <m/>
    <m/>
    <n v="1248"/>
    <s v="Marius Tveiten"/>
    <x v="8"/>
    <x v="8"/>
    <m/>
    <m/>
    <m/>
    <m/>
    <n v="0"/>
    <s v="Ingen avgiftsbehandling"/>
    <s v="Lønnsbilag 3-2025"/>
    <n v="-95.88"/>
    <s v="NOK"/>
    <n v="-95.88"/>
    <m/>
    <s v="-197489.93"/>
  </r>
  <r>
    <n v="500060"/>
    <n v="2025"/>
    <s v="Lønnsbilag 3-2025"/>
    <d v="2025-01-01T00:00:00"/>
    <m/>
    <x v="84"/>
    <x v="84"/>
    <m/>
    <m/>
    <m/>
    <m/>
    <n v="1249"/>
    <s v="Nora Kristiansen"/>
    <x v="1"/>
    <x v="1"/>
    <m/>
    <m/>
    <m/>
    <m/>
    <n v="0"/>
    <s v="Ingen avgiftsbehandling"/>
    <s v="Lønnsbilag 3-2025"/>
    <n v="-119.85"/>
    <s v="NOK"/>
    <n v="-119.85"/>
    <m/>
    <s v="-197609.78"/>
  </r>
  <r>
    <n v="500060"/>
    <n v="2025"/>
    <s v="Lønnsbilag 3-2025"/>
    <d v="2025-01-01T00:00:00"/>
    <m/>
    <x v="84"/>
    <x v="84"/>
    <m/>
    <m/>
    <m/>
    <m/>
    <n v="1249"/>
    <s v="Nora Kristiansen"/>
    <x v="8"/>
    <x v="8"/>
    <m/>
    <m/>
    <m/>
    <m/>
    <n v="0"/>
    <s v="Ingen avgiftsbehandling"/>
    <s v="Lønnsbilag 3-2025"/>
    <n v="-293.63"/>
    <s v="NOK"/>
    <n v="-293.63"/>
    <m/>
    <s v="-197903.41"/>
  </r>
  <r>
    <n v="500060"/>
    <n v="2025"/>
    <s v="Lønnsbilag 3-2025"/>
    <d v="2025-01-01T00:00:00"/>
    <m/>
    <x v="84"/>
    <x v="84"/>
    <m/>
    <m/>
    <m/>
    <m/>
    <n v="1260"/>
    <s v="Sivert Østberg-Tømmervik"/>
    <x v="6"/>
    <x v="6"/>
    <m/>
    <m/>
    <m/>
    <m/>
    <n v="0"/>
    <s v="Ingen avgiftsbehandling"/>
    <s v="Lønnsbilag 3-2025"/>
    <n v="-516.91"/>
    <s v="NOK"/>
    <n v="-516.91"/>
    <m/>
    <s v="-198420.32"/>
  </r>
  <r>
    <n v="500060"/>
    <n v="2025"/>
    <s v="Lønnsbilag 3-2025"/>
    <d v="2025-01-01T00:00:00"/>
    <m/>
    <x v="84"/>
    <x v="84"/>
    <m/>
    <m/>
    <m/>
    <m/>
    <n v="1261"/>
    <s v="Laila Håkonsen"/>
    <x v="8"/>
    <x v="8"/>
    <m/>
    <m/>
    <m/>
    <m/>
    <n v="0"/>
    <s v="Ingen avgiftsbehandling"/>
    <s v="Lønnsbilag 3-2025"/>
    <n v="-558.36"/>
    <s v="NOK"/>
    <n v="-558.36"/>
    <m/>
    <s v="-198978.68"/>
  </r>
  <r>
    <n v="500060"/>
    <n v="2025"/>
    <s v="Lønnsbilag 3-2025"/>
    <d v="2025-01-01T00:00:00"/>
    <m/>
    <x v="84"/>
    <x v="84"/>
    <m/>
    <m/>
    <m/>
    <m/>
    <n v="1269"/>
    <s v="Marius Lindbäck Pettersen"/>
    <x v="8"/>
    <x v="8"/>
    <m/>
    <m/>
    <m/>
    <m/>
    <n v="0"/>
    <s v="Ingen avgiftsbehandling"/>
    <s v="Lønnsbilag 3-2025"/>
    <n v="-158.63"/>
    <s v="NOK"/>
    <n v="-158.63"/>
    <m/>
    <s v="-199137.31"/>
  </r>
  <r>
    <n v="500060"/>
    <n v="2025"/>
    <s v="Lønnsbilag 3-2025"/>
    <d v="2025-01-01T00:00:00"/>
    <m/>
    <x v="84"/>
    <x v="84"/>
    <m/>
    <m/>
    <m/>
    <m/>
    <n v="1270"/>
    <s v="Lars Teigland Støre"/>
    <x v="6"/>
    <x v="6"/>
    <m/>
    <m/>
    <m/>
    <m/>
    <n v="0"/>
    <s v="Ingen avgiftsbehandling"/>
    <s v="Lønnsbilag 3-2025"/>
    <n v="-231.87"/>
    <s v="NOK"/>
    <n v="-231.87"/>
    <m/>
    <s v="-199369.18"/>
  </r>
  <r>
    <n v="500060"/>
    <n v="2025"/>
    <s v="Lønnsbilag 3-2025"/>
    <d v="2025-01-01T00:00:00"/>
    <m/>
    <x v="84"/>
    <x v="84"/>
    <m/>
    <m/>
    <m/>
    <m/>
    <n v="1271"/>
    <s v="Nikolai Hamang"/>
    <x v="1"/>
    <x v="1"/>
    <m/>
    <m/>
    <m/>
    <m/>
    <n v="0"/>
    <s v="Ingen avgiftsbehandling"/>
    <s v="Lønnsbilag 3-2025"/>
    <n v="-95.88"/>
    <s v="NOK"/>
    <n v="-95.88"/>
    <m/>
    <s v="-199465.06"/>
  </r>
  <r>
    <n v="500060"/>
    <n v="2025"/>
    <s v="Lønnsbilag 3-2025"/>
    <d v="2025-01-01T00:00:00"/>
    <m/>
    <x v="84"/>
    <x v="84"/>
    <m/>
    <m/>
    <m/>
    <m/>
    <n v="1272"/>
    <s v="Jakob August Strøm"/>
    <x v="1"/>
    <x v="1"/>
    <m/>
    <m/>
    <m/>
    <m/>
    <n v="0"/>
    <s v="Ingen avgiftsbehandling"/>
    <s v="Lønnsbilag 3-2025"/>
    <n v="-143.82"/>
    <s v="NOK"/>
    <n v="-143.82"/>
    <m/>
    <s v="-199608.88"/>
  </r>
  <r>
    <n v="500060"/>
    <n v="2025"/>
    <s v="Lønnsbilag 3-2025"/>
    <d v="2025-01-01T00:00:00"/>
    <m/>
    <x v="84"/>
    <x v="84"/>
    <m/>
    <m/>
    <m/>
    <m/>
    <n v="1274"/>
    <s v="Heidi Midtbø Helgesen"/>
    <x v="6"/>
    <x v="6"/>
    <m/>
    <m/>
    <m/>
    <m/>
    <n v="0"/>
    <s v="Ingen avgiftsbehandling"/>
    <s v="Lønnsbilag 3-2025"/>
    <n v="-406.87"/>
    <s v="NOK"/>
    <n v="-406.87"/>
    <m/>
    <s v="-200015.75"/>
  </r>
  <r>
    <n v="500060"/>
    <n v="2025"/>
    <s v="Lønnsbilag 3-2025"/>
    <d v="2025-01-01T00:00:00"/>
    <m/>
    <x v="84"/>
    <x v="84"/>
    <m/>
    <m/>
    <m/>
    <m/>
    <n v="1275"/>
    <s v="Haziz Aasen"/>
    <x v="1"/>
    <x v="1"/>
    <m/>
    <m/>
    <m/>
    <m/>
    <n v="0"/>
    <s v="Ingen avgiftsbehandling"/>
    <s v="Lønnsbilag 3-2025"/>
    <n v="-5874.99"/>
    <s v="NOK"/>
    <n v="-5874.99"/>
    <m/>
    <s v="-205890.74"/>
  </r>
  <r>
    <n v="500060"/>
    <n v="2025"/>
    <s v="Lønnsbilag 3-2025"/>
    <d v="2025-01-01T00:00:00"/>
    <m/>
    <x v="84"/>
    <x v="84"/>
    <m/>
    <m/>
    <m/>
    <m/>
    <n v="1279"/>
    <s v="Oda Marie Danielsen"/>
    <x v="8"/>
    <x v="8"/>
    <m/>
    <m/>
    <m/>
    <m/>
    <n v="0"/>
    <s v="Ingen avgiftsbehandling"/>
    <s v="Lønnsbilag 3-2025"/>
    <n v="-90.18"/>
    <s v="NOK"/>
    <n v="-90.18"/>
    <m/>
    <s v="-205980.92"/>
  </r>
  <r>
    <n v="500060"/>
    <n v="2025"/>
    <s v="Lønnsbilag 3-2025"/>
    <d v="2025-01-01T00:00:00"/>
    <m/>
    <x v="84"/>
    <x v="84"/>
    <m/>
    <m/>
    <m/>
    <m/>
    <n v="1282"/>
    <s v="Stian Sørensen"/>
    <x v="3"/>
    <x v="3"/>
    <m/>
    <m/>
    <m/>
    <m/>
    <n v="0"/>
    <s v="Ingen avgiftsbehandling"/>
    <s v="Lønnsbilag 3-2025"/>
    <n v="-3877.5"/>
    <s v="NOK"/>
    <n v="-3877.5"/>
    <m/>
    <s v="-209858.42"/>
  </r>
  <r>
    <n v="500060"/>
    <n v="2025"/>
    <s v="Lønnsbilag 3-2025"/>
    <d v="2025-01-01T00:00:00"/>
    <m/>
    <x v="84"/>
    <x v="84"/>
    <m/>
    <m/>
    <m/>
    <m/>
    <n v="1288"/>
    <s v="Sondre Olsen Heitmann"/>
    <x v="2"/>
    <x v="2"/>
    <m/>
    <m/>
    <m/>
    <m/>
    <n v="0"/>
    <s v="Ingen avgiftsbehandling"/>
    <s v="Lønnsbilag 3-2025"/>
    <n v="-225.6"/>
    <s v="NOK"/>
    <n v="-225.6"/>
    <m/>
    <s v="-210084.02"/>
  </r>
  <r>
    <n v="500060"/>
    <n v="2025"/>
    <s v="Lønnsbilag 3-2025"/>
    <d v="2025-01-01T00:00:00"/>
    <m/>
    <x v="84"/>
    <x v="84"/>
    <m/>
    <m/>
    <m/>
    <m/>
    <n v="1298"/>
    <s v="Luis Lyster"/>
    <x v="5"/>
    <x v="5"/>
    <m/>
    <m/>
    <m/>
    <m/>
    <n v="0"/>
    <s v="Ingen avgiftsbehandling"/>
    <s v="Lønnsbilag 3-2025"/>
    <n v="-846"/>
    <s v="NOK"/>
    <n v="-846"/>
    <m/>
    <s v="-210930.02"/>
  </r>
  <r>
    <n v="500060"/>
    <n v="2025"/>
    <s v="Lønnsbilag 3-2025"/>
    <d v="2025-01-01T00:00:00"/>
    <m/>
    <x v="84"/>
    <x v="84"/>
    <m/>
    <m/>
    <m/>
    <m/>
    <n v="1299"/>
    <s v="Katarina Zielinska"/>
    <x v="2"/>
    <x v="2"/>
    <m/>
    <m/>
    <m/>
    <m/>
    <n v="0"/>
    <s v="Ingen avgiftsbehandling"/>
    <s v="Lønnsbilag 3-2025"/>
    <n v="-6462.5"/>
    <s v="NOK"/>
    <n v="-6462.5"/>
    <m/>
    <s v="-217392.52"/>
  </r>
  <r>
    <n v="500060"/>
    <n v="2025"/>
    <s v="Lønnsbilag 3-2025"/>
    <d v="2025-01-01T00:00:00"/>
    <m/>
    <x v="84"/>
    <x v="84"/>
    <m/>
    <m/>
    <m/>
    <m/>
    <n v="1305"/>
    <s v="Brage Mikkelsen"/>
    <x v="8"/>
    <x v="8"/>
    <m/>
    <m/>
    <m/>
    <m/>
    <n v="0"/>
    <s v="Ingen avgiftsbehandling"/>
    <s v="Lønnsbilag 3-2025"/>
    <n v="-158.63"/>
    <s v="NOK"/>
    <n v="-158.63"/>
    <m/>
    <s v="-217551.15"/>
  </r>
  <r>
    <n v="500060"/>
    <n v="2025"/>
    <s v="Lønnsbilag 3-2025"/>
    <d v="2025-01-01T00:00:00"/>
    <m/>
    <x v="84"/>
    <x v="84"/>
    <m/>
    <m/>
    <m/>
    <m/>
    <n v="1307"/>
    <s v="Ben Craig Simmons"/>
    <x v="3"/>
    <x v="3"/>
    <m/>
    <m/>
    <m/>
    <m/>
    <n v="0"/>
    <s v="Ingen avgiftsbehandling"/>
    <s v="Lønnsbilag 3-2025"/>
    <n v="-5292.79"/>
    <s v="NOK"/>
    <n v="-5292.79"/>
    <m/>
    <s v="-222843.94"/>
  </r>
  <r>
    <n v="500060"/>
    <n v="2025"/>
    <s v="Lønnsbilag 3-2025"/>
    <d v="2025-01-01T00:00:00"/>
    <m/>
    <x v="84"/>
    <x v="84"/>
    <m/>
    <m/>
    <m/>
    <m/>
    <n v="1308"/>
    <s v="Henrik Falteng Jensen"/>
    <x v="2"/>
    <x v="2"/>
    <m/>
    <m/>
    <m/>
    <m/>
    <n v="0"/>
    <s v="Ingen avgiftsbehandling"/>
    <s v="Lønnsbilag 3-2025"/>
    <n v="-564"/>
    <s v="NOK"/>
    <n v="-564"/>
    <m/>
    <s v="-223407.94"/>
  </r>
  <r>
    <n v="500060"/>
    <n v="2025"/>
    <s v="Lønnsbilag 3-2025"/>
    <d v="2025-01-01T00:00:00"/>
    <m/>
    <x v="84"/>
    <x v="84"/>
    <m/>
    <m/>
    <m/>
    <m/>
    <n v="1310"/>
    <s v="Armani Wahidullah"/>
    <x v="1"/>
    <x v="1"/>
    <m/>
    <m/>
    <m/>
    <m/>
    <n v="0"/>
    <s v="Ingen avgiftsbehandling"/>
    <s v="Lønnsbilag 3-2025"/>
    <n v="-119.15"/>
    <s v="NOK"/>
    <n v="-119.15"/>
    <m/>
    <s v="-223527.09"/>
  </r>
  <r>
    <n v="500060"/>
    <n v="2025"/>
    <s v="Lønnsbilag 3-2025"/>
    <d v="2025-01-01T00:00:00"/>
    <m/>
    <x v="84"/>
    <x v="84"/>
    <m/>
    <m/>
    <m/>
    <m/>
    <n v="1317"/>
    <s v="Markus Madsen"/>
    <x v="5"/>
    <x v="5"/>
    <m/>
    <m/>
    <m/>
    <m/>
    <n v="0"/>
    <s v="Ingen avgiftsbehandling"/>
    <s v="Lønnsbilag 3-2025"/>
    <n v="-1410"/>
    <s v="NOK"/>
    <n v="-1410"/>
    <m/>
    <s v="-224937.09"/>
  </r>
  <r>
    <n v="500060"/>
    <n v="2025"/>
    <s v="Lønnsbilag 3-2025"/>
    <d v="2025-01-01T00:00:00"/>
    <m/>
    <x v="84"/>
    <x v="84"/>
    <m/>
    <m/>
    <m/>
    <m/>
    <n v="1328"/>
    <s v="Jonathan Sten Hagen"/>
    <x v="2"/>
    <x v="2"/>
    <m/>
    <m/>
    <m/>
    <m/>
    <n v="0"/>
    <s v="Ingen avgiftsbehandling"/>
    <s v="Lønnsbilag 3-2025"/>
    <n v="-507.6"/>
    <s v="NOK"/>
    <n v="-507.6"/>
    <m/>
    <s v="-225444.69"/>
  </r>
  <r>
    <n v="500060"/>
    <n v="2025"/>
    <s v="Lønnsbilag 3-2025"/>
    <d v="2025-01-01T00:00:00"/>
    <m/>
    <x v="84"/>
    <x v="84"/>
    <m/>
    <m/>
    <m/>
    <m/>
    <n v="1329"/>
    <s v="Oline Søderberg"/>
    <x v="8"/>
    <x v="8"/>
    <m/>
    <m/>
    <m/>
    <m/>
    <n v="0"/>
    <s v="Ingen avgiftsbehandling"/>
    <s v="Lønnsbilag 3-2025"/>
    <n v="-162.22"/>
    <s v="NOK"/>
    <n v="-162.22"/>
    <m/>
    <s v="-225606.91"/>
  </r>
  <r>
    <n v="500060"/>
    <n v="2025"/>
    <s v="Lønnsbilag 3-2025"/>
    <d v="2025-01-01T00:00:00"/>
    <m/>
    <x v="84"/>
    <x v="84"/>
    <m/>
    <m/>
    <m/>
    <m/>
    <n v="1330"/>
    <s v="Magnus Perger"/>
    <x v="6"/>
    <x v="6"/>
    <m/>
    <m/>
    <m/>
    <m/>
    <n v="0"/>
    <s v="Ingen avgiftsbehandling"/>
    <s v="Lønnsbilag 3-2025"/>
    <n v="-269.45"/>
    <s v="NOK"/>
    <n v="-269.45"/>
    <m/>
    <s v="-225876.36"/>
  </r>
  <r>
    <n v="500060"/>
    <n v="2025"/>
    <s v="Lønnsbilag 3-2025"/>
    <d v="2025-01-01T00:00:00"/>
    <m/>
    <x v="84"/>
    <x v="84"/>
    <m/>
    <m/>
    <m/>
    <m/>
    <n v="1331"/>
    <s v="Jørgen Røkke"/>
    <x v="8"/>
    <x v="8"/>
    <m/>
    <m/>
    <m/>
    <m/>
    <n v="0"/>
    <s v="Ingen avgiftsbehandling"/>
    <s v="Lønnsbilag 3-2025"/>
    <n v="-327.83"/>
    <s v="NOK"/>
    <n v="-327.83"/>
    <m/>
    <s v="-226204.19"/>
  </r>
  <r>
    <n v="500060"/>
    <n v="2025"/>
    <s v="Lønnsbilag 3-2025"/>
    <d v="2025-01-01T00:00:00"/>
    <m/>
    <x v="84"/>
    <x v="84"/>
    <m/>
    <m/>
    <m/>
    <m/>
    <n v="1332"/>
    <s v="Morten Hamre Køber"/>
    <x v="10"/>
    <x v="10"/>
    <m/>
    <m/>
    <m/>
    <m/>
    <n v="0"/>
    <s v="Ingen avgiftsbehandling"/>
    <s v="Lønnsbilag 3-2025"/>
    <n v="-84.6"/>
    <s v="NOK"/>
    <n v="-84.6"/>
    <m/>
    <s v="-226288.79"/>
  </r>
  <r>
    <n v="500060"/>
    <n v="2025"/>
    <s v="Lønnsbilag 3-2025"/>
    <d v="2025-01-01T00:00:00"/>
    <m/>
    <x v="84"/>
    <x v="84"/>
    <m/>
    <m/>
    <m/>
    <m/>
    <n v="1333"/>
    <s v="Elias Lande Olsen"/>
    <x v="6"/>
    <x v="6"/>
    <m/>
    <m/>
    <m/>
    <m/>
    <n v="0"/>
    <s v="Ingen avgiftsbehandling"/>
    <s v="Lønnsbilag 3-2025"/>
    <n v="-26.44"/>
    <s v="NOK"/>
    <n v="-26.44"/>
    <m/>
    <s v="-226315.23"/>
  </r>
  <r>
    <n v="500060"/>
    <n v="2025"/>
    <s v="Lønnsbilag 3-2025"/>
    <d v="2025-01-01T00:00:00"/>
    <m/>
    <x v="84"/>
    <x v="84"/>
    <m/>
    <m/>
    <m/>
    <m/>
    <n v="1334"/>
    <s v="Selma Arikan"/>
    <x v="8"/>
    <x v="8"/>
    <m/>
    <m/>
    <m/>
    <m/>
    <n v="0"/>
    <s v="Ingen avgiftsbehandling"/>
    <s v="Lønnsbilag 3-2025"/>
    <n v="-307.02999999999997"/>
    <s v="NOK"/>
    <n v="-307.02999999999997"/>
    <m/>
    <s v="-226622.26"/>
  </r>
  <r>
    <n v="500060"/>
    <n v="2025"/>
    <s v="Lønnsbilag 3-2025"/>
    <d v="2025-01-01T00:00:00"/>
    <m/>
    <x v="84"/>
    <x v="84"/>
    <m/>
    <m/>
    <m/>
    <m/>
    <m/>
    <s v="Sofi Kulvik"/>
    <x v="4"/>
    <x v="4"/>
    <m/>
    <m/>
    <m/>
    <m/>
    <n v="0"/>
    <s v="Ingen avgiftsbehandling"/>
    <s v="Lønnsbilag 3-2025"/>
    <n v="-8883"/>
    <s v="NOK"/>
    <n v="-8883"/>
    <m/>
    <s v="-235505.26"/>
  </r>
  <r>
    <n v="500061"/>
    <n v="2025"/>
    <s v="Lønnsbilag 4-2025"/>
    <d v="2025-01-01T00:00:00"/>
    <m/>
    <x v="84"/>
    <x v="84"/>
    <m/>
    <m/>
    <m/>
    <m/>
    <n v="1233"/>
    <s v="Eirik Skaar"/>
    <x v="5"/>
    <x v="5"/>
    <m/>
    <m/>
    <m/>
    <m/>
    <n v="0"/>
    <s v="Ingen avgiftsbehandling"/>
    <s v="Lønnsbilag 4-2025"/>
    <n v="-423"/>
    <s v="NOK"/>
    <n v="-423"/>
    <m/>
    <s v="-235928.26"/>
  </r>
  <r>
    <n v="500062"/>
    <n v="2025"/>
    <s v="Reversering av bilag 500061-2025. Lønnsbilag 4-2025"/>
    <d v="2025-01-01T00:00:00"/>
    <m/>
    <x v="84"/>
    <x v="84"/>
    <m/>
    <m/>
    <m/>
    <m/>
    <n v="1233"/>
    <s v="Eirik Skaar"/>
    <x v="5"/>
    <x v="5"/>
    <m/>
    <m/>
    <m/>
    <m/>
    <n v="0"/>
    <s v="Ingen avgiftsbehandling"/>
    <s v="Reversering av bilag 500061-2025. Lønnsbilag 4-2025"/>
    <n v="423"/>
    <s v="NOK"/>
    <n v="423"/>
    <m/>
    <s v="-235505.26"/>
  </r>
  <r>
    <n v="47"/>
    <n v="2025"/>
    <s v="Aga termin 6 med ekstra innrapportert AGA"/>
    <d v="2025-01-15T00:00:00"/>
    <m/>
    <x v="84"/>
    <x v="84"/>
    <m/>
    <m/>
    <n v="20111"/>
    <s v="Skatteetaten - Skatteinnkreving"/>
    <m/>
    <m/>
    <x v="0"/>
    <x v="0"/>
    <m/>
    <m/>
    <m/>
    <m/>
    <n v="0"/>
    <s v="Ingen avgiftsbehandling"/>
    <s v="Aga termin 6 med ekstra innrapportert AGA"/>
    <n v="187103"/>
    <s v="NOK"/>
    <n v="187103"/>
    <m/>
    <s v="-48402.26"/>
  </r>
  <r>
    <n v="2498"/>
    <n v="2025"/>
    <s v="A-melding direkte.pdf"/>
    <d v="2025-01-15T00:00:00"/>
    <m/>
    <x v="84"/>
    <x v="84"/>
    <m/>
    <m/>
    <n v="20111"/>
    <s v="Skatteetaten - Skatteinnkreving"/>
    <m/>
    <m/>
    <x v="0"/>
    <x v="0"/>
    <m/>
    <m/>
    <m/>
    <m/>
    <n v="0"/>
    <s v="Ingen avgiftsbehandling"/>
    <s v="A-melding direkte.pdf"/>
    <n v="14133"/>
    <s v="NOK"/>
    <n v="14133"/>
    <m/>
    <s v="-34269.26"/>
  </r>
  <r>
    <n v="500192"/>
    <n v="2025"/>
    <s v="A-melding lønn januar 2025"/>
    <d v="2025-01-31T00:00:00"/>
    <m/>
    <x v="84"/>
    <x v="84"/>
    <m/>
    <m/>
    <m/>
    <m/>
    <m/>
    <m/>
    <x v="4"/>
    <x v="4"/>
    <m/>
    <m/>
    <m/>
    <m/>
    <n v="0"/>
    <s v="Ingen avgiftsbehandling"/>
    <s v="A-melding lønn januar 2025"/>
    <n v="0.3"/>
    <s v="NOK"/>
    <n v="0.3"/>
    <m/>
    <s v="-34268.96"/>
  </r>
  <r>
    <n v="500126"/>
    <n v="2025"/>
    <s v="Lønnsbilag 7-2025"/>
    <d v="2025-02-01T00:00:00"/>
    <m/>
    <x v="84"/>
    <x v="84"/>
    <m/>
    <m/>
    <m/>
    <m/>
    <n v="77"/>
    <s v="Christopher Dehn"/>
    <x v="5"/>
    <x v="5"/>
    <m/>
    <m/>
    <m/>
    <m/>
    <n v="0"/>
    <s v="Ingen avgiftsbehandling"/>
    <s v="Lønnsbilag 7-2025"/>
    <n v="-2719.26"/>
    <s v="NOK"/>
    <n v="-2719.26"/>
    <m/>
    <s v="-36988.22"/>
  </r>
  <r>
    <n v="500126"/>
    <n v="2025"/>
    <s v="Lønnsbilag 7-2025"/>
    <d v="2025-02-01T00:00:00"/>
    <m/>
    <x v="84"/>
    <x v="84"/>
    <m/>
    <m/>
    <m/>
    <m/>
    <n v="134"/>
    <s v="Andreas Kristiansen Olsen"/>
    <x v="1"/>
    <x v="1"/>
    <m/>
    <m/>
    <m/>
    <m/>
    <n v="0"/>
    <s v="Ingen avgiftsbehandling"/>
    <s v="Lønnsbilag 7-2025"/>
    <n v="-449.79"/>
    <s v="NOK"/>
    <n v="-449.79"/>
    <m/>
    <s v="-37438.01"/>
  </r>
  <r>
    <n v="500126"/>
    <n v="2025"/>
    <s v="Lønnsbilag 7-2025"/>
    <d v="2025-02-01T00:00:00"/>
    <m/>
    <x v="84"/>
    <x v="84"/>
    <m/>
    <m/>
    <m/>
    <m/>
    <n v="134"/>
    <s v="Andreas Kristiansen Olsen"/>
    <x v="8"/>
    <x v="8"/>
    <m/>
    <m/>
    <m/>
    <m/>
    <n v="0"/>
    <s v="Ingen avgiftsbehandling"/>
    <s v="Lønnsbilag 7-2025"/>
    <n v="-217.14"/>
    <s v="NOK"/>
    <n v="-217.14"/>
    <m/>
    <s v="-37655.15"/>
  </r>
  <r>
    <n v="500126"/>
    <n v="2025"/>
    <s v="Lønnsbilag 7-2025"/>
    <d v="2025-02-01T00:00:00"/>
    <m/>
    <x v="84"/>
    <x v="84"/>
    <m/>
    <m/>
    <m/>
    <m/>
    <n v="134"/>
    <s v="Andreas Kristiansen Olsen"/>
    <x v="4"/>
    <x v="4"/>
    <m/>
    <m/>
    <m/>
    <m/>
    <n v="0"/>
    <s v="Ingen avgiftsbehandling"/>
    <s v="Lønnsbilag 7-2025"/>
    <n v="-62.04"/>
    <s v="NOK"/>
    <n v="-62.04"/>
    <m/>
    <s v="-37717.19"/>
  </r>
  <r>
    <n v="500126"/>
    <n v="2025"/>
    <s v="Lønnsbilag 7-2025"/>
    <d v="2025-02-01T00:00:00"/>
    <m/>
    <x v="84"/>
    <x v="84"/>
    <m/>
    <m/>
    <m/>
    <m/>
    <n v="1223"/>
    <s v="Mads Sundbye"/>
    <x v="1"/>
    <x v="1"/>
    <m/>
    <m/>
    <m/>
    <m/>
    <n v="0"/>
    <s v="Ingen avgiftsbehandling"/>
    <s v="Lønnsbilag 7-2025"/>
    <n v="-239.7"/>
    <s v="NOK"/>
    <n v="-239.7"/>
    <m/>
    <s v="-37956.89"/>
  </r>
  <r>
    <n v="500126"/>
    <n v="2025"/>
    <s v="Lønnsbilag 7-2025"/>
    <d v="2025-02-01T00:00:00"/>
    <m/>
    <x v="84"/>
    <x v="84"/>
    <m/>
    <m/>
    <m/>
    <m/>
    <n v="1229"/>
    <s v="Eirik Frisnes Wartiainen"/>
    <x v="10"/>
    <x v="10"/>
    <m/>
    <m/>
    <m/>
    <m/>
    <n v="0"/>
    <s v="Ingen avgiftsbehandling"/>
    <s v="Lønnsbilag 7-2025"/>
    <n v="-3113.75"/>
    <s v="NOK"/>
    <n v="-3113.75"/>
    <m/>
    <s v="-41070.64"/>
  </r>
  <r>
    <n v="500126"/>
    <n v="2025"/>
    <s v="Lønnsbilag 7-2025"/>
    <d v="2025-02-01T00:00:00"/>
    <m/>
    <x v="84"/>
    <x v="84"/>
    <m/>
    <m/>
    <m/>
    <m/>
    <n v="1239"/>
    <s v="Karen Haug Laukeland"/>
    <x v="6"/>
    <x v="6"/>
    <m/>
    <m/>
    <m/>
    <m/>
    <n v="0"/>
    <s v="Ingen avgiftsbehandling"/>
    <s v="Lønnsbilag 7-2025"/>
    <n v="-259.52999999999997"/>
    <s v="NOK"/>
    <n v="-259.52999999999997"/>
    <m/>
    <s v="-41330.17"/>
  </r>
  <r>
    <n v="500126"/>
    <n v="2025"/>
    <s v="Lønnsbilag 7-2025"/>
    <d v="2025-02-01T00:00:00"/>
    <m/>
    <x v="84"/>
    <x v="84"/>
    <m/>
    <m/>
    <m/>
    <m/>
    <n v="1240"/>
    <s v="Margrethe Hamre Køber"/>
    <x v="6"/>
    <x v="6"/>
    <m/>
    <m/>
    <m/>
    <m/>
    <n v="0"/>
    <s v="Ingen avgiftsbehandling"/>
    <s v="Lønnsbilag 7-2025"/>
    <n v="-259.52999999999997"/>
    <s v="NOK"/>
    <n v="-259.52999999999997"/>
    <m/>
    <s v="-41589.70"/>
  </r>
  <r>
    <n v="500126"/>
    <n v="2025"/>
    <s v="Lønnsbilag 7-2025"/>
    <d v="2025-02-01T00:00:00"/>
    <m/>
    <x v="84"/>
    <x v="84"/>
    <m/>
    <m/>
    <m/>
    <m/>
    <n v="1245"/>
    <s v="Fredrik Bjørndal"/>
    <x v="3"/>
    <x v="3"/>
    <m/>
    <m/>
    <m/>
    <m/>
    <n v="0"/>
    <s v="Ingen avgiftsbehandling"/>
    <s v="Lønnsbilag 7-2025"/>
    <n v="-1032.68"/>
    <s v="NOK"/>
    <n v="-1032.68"/>
    <m/>
    <s v="-42622.38"/>
  </r>
  <r>
    <n v="500126"/>
    <n v="2025"/>
    <s v="Lønnsbilag 7-2025"/>
    <d v="2025-02-01T00:00:00"/>
    <m/>
    <x v="84"/>
    <x v="84"/>
    <m/>
    <m/>
    <m/>
    <m/>
    <n v="1248"/>
    <s v="Marius Tveiten"/>
    <x v="1"/>
    <x v="1"/>
    <m/>
    <m/>
    <m/>
    <m/>
    <n v="0"/>
    <s v="Ingen avgiftsbehandling"/>
    <s v="Lønnsbilag 7-2025"/>
    <n v="-239.7"/>
    <s v="NOK"/>
    <n v="-239.7"/>
    <m/>
    <s v="-42862.08"/>
  </r>
  <r>
    <n v="500126"/>
    <n v="2025"/>
    <s v="Lønnsbilag 7-2025"/>
    <d v="2025-02-01T00:00:00"/>
    <m/>
    <x v="84"/>
    <x v="84"/>
    <m/>
    <m/>
    <m/>
    <m/>
    <n v="1248"/>
    <s v="Marius Tveiten"/>
    <x v="8"/>
    <x v="8"/>
    <m/>
    <m/>
    <m/>
    <m/>
    <n v="0"/>
    <s v="Ingen avgiftsbehandling"/>
    <s v="Lønnsbilag 7-2025"/>
    <n v="-179.78"/>
    <s v="NOK"/>
    <n v="-179.78"/>
    <m/>
    <s v="-43041.86"/>
  </r>
  <r>
    <n v="500126"/>
    <n v="2025"/>
    <s v="Lønnsbilag 7-2025"/>
    <d v="2025-02-01T00:00:00"/>
    <m/>
    <x v="84"/>
    <x v="84"/>
    <m/>
    <m/>
    <m/>
    <m/>
    <n v="1249"/>
    <s v="Nora Kristiansen"/>
    <x v="1"/>
    <x v="1"/>
    <m/>
    <m/>
    <m/>
    <m/>
    <n v="0"/>
    <s v="Ingen avgiftsbehandling"/>
    <s v="Lønnsbilag 7-2025"/>
    <n v="-203.75"/>
    <s v="NOK"/>
    <n v="-203.75"/>
    <m/>
    <s v="-43245.61"/>
  </r>
  <r>
    <n v="500126"/>
    <n v="2025"/>
    <s v="Lønnsbilag 7-2025"/>
    <d v="2025-02-01T00:00:00"/>
    <m/>
    <x v="84"/>
    <x v="84"/>
    <m/>
    <m/>
    <m/>
    <m/>
    <n v="1249"/>
    <s v="Nora Kristiansen"/>
    <x v="8"/>
    <x v="8"/>
    <m/>
    <m/>
    <m/>
    <m/>
    <n v="0"/>
    <s v="Ingen avgiftsbehandling"/>
    <s v="Lønnsbilag 7-2025"/>
    <n v="-497.38"/>
    <s v="NOK"/>
    <n v="-497.38"/>
    <m/>
    <s v="-43742.99"/>
  </r>
  <r>
    <n v="500126"/>
    <n v="2025"/>
    <s v="Lønnsbilag 7-2025"/>
    <d v="2025-02-01T00:00:00"/>
    <m/>
    <x v="84"/>
    <x v="84"/>
    <m/>
    <m/>
    <m/>
    <m/>
    <n v="1260"/>
    <s v="Sivert Østberg-Tømmervik"/>
    <x v="6"/>
    <x v="6"/>
    <m/>
    <m/>
    <m/>
    <m/>
    <n v="0"/>
    <s v="Ingen avgiftsbehandling"/>
    <s v="Lønnsbilag 7-2025"/>
    <n v="-1033.81"/>
    <s v="NOK"/>
    <n v="-1033.81"/>
    <m/>
    <s v="-44776.80"/>
  </r>
  <r>
    <n v="500126"/>
    <n v="2025"/>
    <s v="Lønnsbilag 7-2025"/>
    <d v="2025-02-01T00:00:00"/>
    <m/>
    <x v="84"/>
    <x v="84"/>
    <m/>
    <m/>
    <m/>
    <m/>
    <n v="1261"/>
    <s v="Laila Håkonsen"/>
    <x v="8"/>
    <x v="8"/>
    <m/>
    <m/>
    <m/>
    <m/>
    <n v="0"/>
    <s v="Ingen avgiftsbehandling"/>
    <s v="Lønnsbilag 7-2025"/>
    <n v="-775.5"/>
    <s v="NOK"/>
    <n v="-775.5"/>
    <m/>
    <s v="-45552.30"/>
  </r>
  <r>
    <n v="500126"/>
    <n v="2025"/>
    <s v="Lønnsbilag 7-2025"/>
    <d v="2025-02-01T00:00:00"/>
    <m/>
    <x v="84"/>
    <x v="84"/>
    <m/>
    <m/>
    <m/>
    <m/>
    <n v="1270"/>
    <s v="Lars Teigland Støre"/>
    <x v="6"/>
    <x v="6"/>
    <m/>
    <m/>
    <m/>
    <m/>
    <n v="0"/>
    <s v="Ingen avgiftsbehandling"/>
    <s v="Lønnsbilag 7-2025"/>
    <n v="-166.12"/>
    <s v="NOK"/>
    <n v="-166.12"/>
    <m/>
    <s v="-45718.42"/>
  </r>
  <r>
    <n v="500126"/>
    <n v="2025"/>
    <s v="Lønnsbilag 7-2025"/>
    <d v="2025-02-01T00:00:00"/>
    <m/>
    <x v="84"/>
    <x v="84"/>
    <m/>
    <m/>
    <m/>
    <m/>
    <n v="1271"/>
    <s v="Nikolai Hamang"/>
    <x v="1"/>
    <x v="1"/>
    <m/>
    <m/>
    <m/>
    <m/>
    <n v="0"/>
    <s v="Ingen avgiftsbehandling"/>
    <s v="Lønnsbilag 7-2025"/>
    <n v="-191.76"/>
    <s v="NOK"/>
    <n v="-191.76"/>
    <m/>
    <s v="-45910.18"/>
  </r>
  <r>
    <n v="500126"/>
    <n v="2025"/>
    <s v="Lønnsbilag 7-2025"/>
    <d v="2025-02-01T00:00:00"/>
    <m/>
    <x v="84"/>
    <x v="84"/>
    <m/>
    <m/>
    <m/>
    <m/>
    <n v="1274"/>
    <s v="Heidi Midtbø Helgesen"/>
    <x v="6"/>
    <x v="6"/>
    <m/>
    <m/>
    <m/>
    <m/>
    <n v="0"/>
    <s v="Ingen avgiftsbehandling"/>
    <s v="Lønnsbilag 7-2025"/>
    <n v="-460.45"/>
    <s v="NOK"/>
    <n v="-460.45"/>
    <m/>
    <s v="-46370.63"/>
  </r>
  <r>
    <n v="500126"/>
    <n v="2025"/>
    <s v="Lønnsbilag 7-2025"/>
    <d v="2025-02-01T00:00:00"/>
    <m/>
    <x v="84"/>
    <x v="84"/>
    <m/>
    <m/>
    <m/>
    <m/>
    <n v="1275"/>
    <s v="Haziz Aasen"/>
    <x v="1"/>
    <x v="1"/>
    <m/>
    <m/>
    <m/>
    <m/>
    <n v="0"/>
    <s v="Ingen avgiftsbehandling"/>
    <s v="Lønnsbilag 7-2025"/>
    <n v="-5874.99"/>
    <s v="NOK"/>
    <n v="-5874.99"/>
    <m/>
    <s v="-52245.62"/>
  </r>
  <r>
    <n v="500126"/>
    <n v="2025"/>
    <s v="Lønnsbilag 7-2025"/>
    <d v="2025-02-01T00:00:00"/>
    <m/>
    <x v="84"/>
    <x v="84"/>
    <m/>
    <m/>
    <m/>
    <m/>
    <n v="1279"/>
    <s v="Oda Marie Danielsen"/>
    <x v="8"/>
    <x v="8"/>
    <m/>
    <m/>
    <m/>
    <m/>
    <n v="0"/>
    <s v="Ingen avgiftsbehandling"/>
    <s v="Lønnsbilag 7-2025"/>
    <n v="-180.37"/>
    <s v="NOK"/>
    <n v="-180.37"/>
    <m/>
    <s v="-52425.99"/>
  </r>
  <r>
    <n v="500126"/>
    <n v="2025"/>
    <s v="Lønnsbilag 7-2025"/>
    <d v="2025-02-01T00:00:00"/>
    <m/>
    <x v="84"/>
    <x v="84"/>
    <m/>
    <m/>
    <m/>
    <m/>
    <n v="1282"/>
    <s v="Stian Sørensen"/>
    <x v="3"/>
    <x v="3"/>
    <m/>
    <m/>
    <m/>
    <m/>
    <n v="0"/>
    <s v="Ingen avgiftsbehandling"/>
    <s v="Lønnsbilag 7-2025"/>
    <n v="-3877.5"/>
    <s v="NOK"/>
    <n v="-3877.5"/>
    <m/>
    <s v="-56303.49"/>
  </r>
  <r>
    <n v="500126"/>
    <n v="2025"/>
    <s v="Lønnsbilag 7-2025"/>
    <d v="2025-02-01T00:00:00"/>
    <m/>
    <x v="84"/>
    <x v="84"/>
    <m/>
    <m/>
    <m/>
    <m/>
    <n v="1285"/>
    <s v="Casper Riekeles"/>
    <x v="1"/>
    <x v="1"/>
    <m/>
    <m/>
    <m/>
    <m/>
    <n v="0"/>
    <s v="Ingen avgiftsbehandling"/>
    <s v="Lønnsbilag 7-2025"/>
    <n v="-64.16"/>
    <s v="NOK"/>
    <n v="-64.16"/>
    <m/>
    <s v="-56367.65"/>
  </r>
  <r>
    <n v="500126"/>
    <n v="2025"/>
    <s v="Lønnsbilag 7-2025"/>
    <d v="2025-02-01T00:00:00"/>
    <m/>
    <x v="84"/>
    <x v="84"/>
    <m/>
    <m/>
    <m/>
    <m/>
    <n v="1288"/>
    <s v="Sondre Olsen Heitmann"/>
    <x v="2"/>
    <x v="2"/>
    <m/>
    <m/>
    <m/>
    <m/>
    <n v="0"/>
    <s v="Ingen avgiftsbehandling"/>
    <s v="Lønnsbilag 7-2025"/>
    <n v="-338.4"/>
    <s v="NOK"/>
    <n v="-338.4"/>
    <m/>
    <s v="-56706.05"/>
  </r>
  <r>
    <n v="500126"/>
    <n v="2025"/>
    <s v="Lønnsbilag 7-2025"/>
    <d v="2025-02-01T00:00:00"/>
    <m/>
    <x v="84"/>
    <x v="84"/>
    <m/>
    <m/>
    <m/>
    <m/>
    <n v="1298"/>
    <s v="Luis Lyster"/>
    <x v="5"/>
    <x v="5"/>
    <m/>
    <m/>
    <m/>
    <m/>
    <n v="0"/>
    <s v="Ingen avgiftsbehandling"/>
    <s v="Lønnsbilag 7-2025"/>
    <n v="-846"/>
    <s v="NOK"/>
    <n v="-846"/>
    <m/>
    <s v="-57552.05"/>
  </r>
  <r>
    <n v="500126"/>
    <n v="2025"/>
    <s v="Lønnsbilag 7-2025"/>
    <d v="2025-02-01T00:00:00"/>
    <m/>
    <x v="84"/>
    <x v="84"/>
    <m/>
    <m/>
    <m/>
    <m/>
    <n v="1299"/>
    <s v="Katarina Zielinska"/>
    <x v="2"/>
    <x v="2"/>
    <m/>
    <m/>
    <m/>
    <m/>
    <n v="0"/>
    <s v="Ingen avgiftsbehandling"/>
    <s v="Lønnsbilag 7-2025"/>
    <n v="-6462.5"/>
    <s v="NOK"/>
    <n v="-6462.5"/>
    <m/>
    <s v="-64014.55"/>
  </r>
  <r>
    <n v="500126"/>
    <n v="2025"/>
    <s v="Lønnsbilag 7-2025"/>
    <d v="2025-02-01T00:00:00"/>
    <m/>
    <x v="84"/>
    <x v="84"/>
    <m/>
    <m/>
    <m/>
    <m/>
    <n v="1305"/>
    <s v="Brage Mikkelsen"/>
    <x v="8"/>
    <x v="8"/>
    <m/>
    <m/>
    <m/>
    <m/>
    <n v="0"/>
    <s v="Ingen avgiftsbehandling"/>
    <s v="Lønnsbilag 7-2025"/>
    <n v="-169.2"/>
    <s v="NOK"/>
    <n v="-169.2"/>
    <m/>
    <s v="-64183.75"/>
  </r>
  <r>
    <n v="500126"/>
    <n v="2025"/>
    <s v="Lønnsbilag 7-2025"/>
    <d v="2025-02-01T00:00:00"/>
    <m/>
    <x v="84"/>
    <x v="84"/>
    <m/>
    <m/>
    <m/>
    <m/>
    <n v="1307"/>
    <s v="Ben Craig Simmons"/>
    <x v="3"/>
    <x v="3"/>
    <m/>
    <m/>
    <m/>
    <m/>
    <n v="0"/>
    <s v="Ingen avgiftsbehandling"/>
    <s v="Lønnsbilag 7-2025"/>
    <n v="-5292.79"/>
    <s v="NOK"/>
    <n v="-5292.79"/>
    <m/>
    <s v="-69476.54"/>
  </r>
  <r>
    <n v="500126"/>
    <n v="2025"/>
    <s v="Lønnsbilag 7-2025"/>
    <d v="2025-02-01T00:00:00"/>
    <m/>
    <x v="84"/>
    <x v="84"/>
    <m/>
    <m/>
    <m/>
    <m/>
    <n v="1308"/>
    <s v="Henrik Falteng Jensen"/>
    <x v="2"/>
    <x v="2"/>
    <m/>
    <m/>
    <m/>
    <m/>
    <n v="0"/>
    <s v="Ingen avgiftsbehandling"/>
    <s v="Lønnsbilag 7-2025"/>
    <n v="-648.6"/>
    <s v="NOK"/>
    <n v="-648.6"/>
    <m/>
    <s v="-70125.14"/>
  </r>
  <r>
    <n v="500126"/>
    <n v="2025"/>
    <s v="Lønnsbilag 7-2025"/>
    <d v="2025-02-01T00:00:00"/>
    <m/>
    <x v="84"/>
    <x v="84"/>
    <m/>
    <m/>
    <m/>
    <m/>
    <n v="1317"/>
    <s v="Markus Madsen"/>
    <x v="5"/>
    <x v="5"/>
    <m/>
    <m/>
    <m/>
    <m/>
    <n v="0"/>
    <s v="Ingen avgiftsbehandling"/>
    <s v="Lønnsbilag 7-2025"/>
    <n v="-1410"/>
    <s v="NOK"/>
    <n v="-1410"/>
    <m/>
    <s v="-71535.14"/>
  </r>
  <r>
    <n v="500126"/>
    <n v="2025"/>
    <s v="Lønnsbilag 7-2025"/>
    <d v="2025-02-01T00:00:00"/>
    <m/>
    <x v="84"/>
    <x v="84"/>
    <m/>
    <m/>
    <m/>
    <m/>
    <n v="1328"/>
    <s v="Jonathan Sten Hagen"/>
    <x v="2"/>
    <x v="2"/>
    <m/>
    <m/>
    <m/>
    <m/>
    <n v="0"/>
    <s v="Ingen avgiftsbehandling"/>
    <s v="Lønnsbilag 7-2025"/>
    <n v="-705"/>
    <s v="NOK"/>
    <n v="-705"/>
    <m/>
    <s v="-72240.14"/>
  </r>
  <r>
    <n v="500126"/>
    <n v="2025"/>
    <s v="Lønnsbilag 7-2025"/>
    <d v="2025-02-01T00:00:00"/>
    <m/>
    <x v="84"/>
    <x v="84"/>
    <m/>
    <m/>
    <m/>
    <m/>
    <n v="1329"/>
    <s v="Oline Søderberg"/>
    <x v="8"/>
    <x v="8"/>
    <m/>
    <m/>
    <m/>
    <m/>
    <n v="0"/>
    <s v="Ingen avgiftsbehandling"/>
    <s v="Lønnsbilag 7-2025"/>
    <n v="-161.37"/>
    <s v="NOK"/>
    <n v="-161.37"/>
    <m/>
    <s v="-72401.51"/>
  </r>
  <r>
    <n v="500126"/>
    <n v="2025"/>
    <s v="Lønnsbilag 7-2025"/>
    <d v="2025-02-01T00:00:00"/>
    <m/>
    <x v="84"/>
    <x v="84"/>
    <m/>
    <m/>
    <m/>
    <m/>
    <n v="1330"/>
    <s v="Magnus Perger"/>
    <x v="6"/>
    <x v="6"/>
    <m/>
    <m/>
    <m/>
    <m/>
    <n v="0"/>
    <s v="Ingen avgiftsbehandling"/>
    <s v="Lønnsbilag 7-2025"/>
    <n v="-272.52999999999997"/>
    <s v="NOK"/>
    <n v="-272.52999999999997"/>
    <m/>
    <s v="-72674.04"/>
  </r>
  <r>
    <n v="500126"/>
    <n v="2025"/>
    <s v="Lønnsbilag 7-2025"/>
    <d v="2025-02-01T00:00:00"/>
    <m/>
    <x v="84"/>
    <x v="84"/>
    <m/>
    <m/>
    <m/>
    <m/>
    <n v="1331"/>
    <s v="Jørgen Røkke"/>
    <x v="8"/>
    <x v="8"/>
    <m/>
    <m/>
    <m/>
    <m/>
    <n v="0"/>
    <s v="Ingen avgiftsbehandling"/>
    <s v="Lønnsbilag 7-2025"/>
    <n v="-264.38"/>
    <s v="NOK"/>
    <n v="-264.38"/>
    <m/>
    <s v="-72938.42"/>
  </r>
  <r>
    <n v="500126"/>
    <n v="2025"/>
    <s v="Lønnsbilag 7-2025"/>
    <d v="2025-02-01T00:00:00"/>
    <m/>
    <x v="84"/>
    <x v="84"/>
    <m/>
    <m/>
    <m/>
    <m/>
    <n v="1332"/>
    <s v="Morten Hamre Køber"/>
    <x v="10"/>
    <x v="10"/>
    <m/>
    <m/>
    <m/>
    <m/>
    <n v="0"/>
    <s v="Ingen avgiftsbehandling"/>
    <s v="Lønnsbilag 7-2025"/>
    <n v="-169.2"/>
    <s v="NOK"/>
    <n v="-169.2"/>
    <m/>
    <s v="-73107.62"/>
  </r>
  <r>
    <n v="500126"/>
    <n v="2025"/>
    <s v="Lønnsbilag 7-2025"/>
    <d v="2025-02-01T00:00:00"/>
    <m/>
    <x v="84"/>
    <x v="84"/>
    <m/>
    <m/>
    <m/>
    <m/>
    <n v="1333"/>
    <s v="Elias Lande Olsen"/>
    <x v="6"/>
    <x v="6"/>
    <m/>
    <m/>
    <m/>
    <m/>
    <n v="0"/>
    <s v="Ingen avgiftsbehandling"/>
    <s v="Lønnsbilag 7-2025"/>
    <n v="-176.25"/>
    <s v="NOK"/>
    <n v="-176.25"/>
    <m/>
    <s v="-73283.87"/>
  </r>
  <r>
    <n v="500126"/>
    <n v="2025"/>
    <s v="Lønnsbilag 7-2025"/>
    <d v="2025-02-01T00:00:00"/>
    <m/>
    <x v="84"/>
    <x v="84"/>
    <m/>
    <m/>
    <m/>
    <m/>
    <n v="1334"/>
    <s v="Selma Arikan"/>
    <x v="8"/>
    <x v="8"/>
    <m/>
    <m/>
    <m/>
    <m/>
    <n v="0"/>
    <s v="Ingen avgiftsbehandling"/>
    <s v="Lønnsbilag 7-2025"/>
    <n v="-371.18"/>
    <s v="NOK"/>
    <n v="-371.18"/>
    <m/>
    <s v="-73655.05"/>
  </r>
  <r>
    <n v="500126"/>
    <n v="2025"/>
    <s v="Lønnsbilag 7-2025"/>
    <d v="2025-02-01T00:00:00"/>
    <m/>
    <x v="84"/>
    <x v="84"/>
    <m/>
    <m/>
    <m/>
    <m/>
    <n v="1335"/>
    <s v="Mikkel Holand Gillebo"/>
    <x v="8"/>
    <x v="8"/>
    <m/>
    <m/>
    <m/>
    <m/>
    <n v="0"/>
    <s v="Ingen avgiftsbehandling"/>
    <s v="Lønnsbilag 7-2025"/>
    <n v="-82.49"/>
    <s v="NOK"/>
    <n v="-82.49"/>
    <m/>
    <s v="-73737.54"/>
  </r>
  <r>
    <n v="500126"/>
    <n v="2025"/>
    <s v="Lønnsbilag 7-2025"/>
    <d v="2025-02-01T00:00:00"/>
    <m/>
    <x v="84"/>
    <x v="84"/>
    <m/>
    <m/>
    <m/>
    <m/>
    <n v="1336"/>
    <s v="Stina Meinicke"/>
    <x v="6"/>
    <x v="6"/>
    <m/>
    <m/>
    <m/>
    <m/>
    <n v="0"/>
    <s v="Ingen avgiftsbehandling"/>
    <s v="Lønnsbilag 7-2025"/>
    <n v="-241.96"/>
    <s v="NOK"/>
    <n v="-241.96"/>
    <m/>
    <s v="-73979.50"/>
  </r>
  <r>
    <n v="500126"/>
    <n v="2025"/>
    <s v="Lønnsbilag 7-2025"/>
    <d v="2025-02-01T00:00:00"/>
    <m/>
    <x v="84"/>
    <x v="84"/>
    <m/>
    <m/>
    <m/>
    <m/>
    <m/>
    <s v="Sofi Kulvik"/>
    <x v="4"/>
    <x v="4"/>
    <m/>
    <m/>
    <m/>
    <m/>
    <n v="0"/>
    <s v="Ingen avgiftsbehandling"/>
    <s v="Lønnsbilag 7-2025"/>
    <n v="-9033.4500000000007"/>
    <s v="NOK"/>
    <n v="-9033.4500000000007"/>
    <m/>
    <s v="-83012.95"/>
  </r>
  <r>
    <n v="500127"/>
    <n v="2025"/>
    <s v="A-melding lønn februar 2025"/>
    <d v="2025-02-01T00:00:00"/>
    <m/>
    <x v="84"/>
    <x v="84"/>
    <m/>
    <m/>
    <m/>
    <m/>
    <m/>
    <m/>
    <x v="4"/>
    <x v="4"/>
    <m/>
    <m/>
    <m/>
    <m/>
    <n v="0"/>
    <s v="Ingen avgiftsbehandling"/>
    <s v="A-melding lønn februar 2025"/>
    <n v="0.99"/>
    <s v="NOK"/>
    <n v="0.99"/>
    <m/>
    <s v="-83011.96"/>
  </r>
  <r>
    <n v="500179"/>
    <n v="2025"/>
    <s v="Lønnsbilag 8-2025"/>
    <d v="2025-02-03T00:00:00"/>
    <m/>
    <x v="84"/>
    <x v="84"/>
    <m/>
    <m/>
    <m/>
    <m/>
    <n v="1217"/>
    <s v="Hezar Salih"/>
    <x v="1"/>
    <x v="1"/>
    <m/>
    <m/>
    <m/>
    <m/>
    <n v="0"/>
    <s v="Ingen avgiftsbehandling"/>
    <s v="Lønnsbilag 8-2025"/>
    <n v="-186.12"/>
    <s v="NOK"/>
    <n v="-186.12"/>
    <m/>
    <s v="-83198.08"/>
  </r>
  <r>
    <n v="500179"/>
    <n v="2025"/>
    <s v="Lønnsbilag 8-2025"/>
    <d v="2025-02-03T00:00:00"/>
    <m/>
    <x v="84"/>
    <x v="84"/>
    <m/>
    <m/>
    <m/>
    <m/>
    <n v="1248"/>
    <s v="Marius Tveiten"/>
    <x v="8"/>
    <x v="8"/>
    <m/>
    <m/>
    <m/>
    <m/>
    <n v="0"/>
    <s v="Ingen avgiftsbehandling"/>
    <s v="Lønnsbilag 8-2025"/>
    <n v="-59.93"/>
    <s v="NOK"/>
    <n v="-59.93"/>
    <m/>
    <s v="-83258.01"/>
  </r>
  <r>
    <n v="500179"/>
    <n v="2025"/>
    <s v="Lønnsbilag 8-2025"/>
    <d v="2025-02-03T00:00:00"/>
    <m/>
    <x v="84"/>
    <x v="84"/>
    <m/>
    <m/>
    <m/>
    <m/>
    <n v="1260"/>
    <s v="Sivert Østberg-Tømmervik"/>
    <x v="6"/>
    <x v="6"/>
    <m/>
    <m/>
    <m/>
    <m/>
    <n v="0"/>
    <s v="Ingen avgiftsbehandling"/>
    <s v="Lønnsbilag 8-2025"/>
    <n v="-158.37"/>
    <s v="NOK"/>
    <n v="-158.37"/>
    <m/>
    <s v="-83416.38"/>
  </r>
  <r>
    <n v="500179"/>
    <n v="2025"/>
    <s v="Lønnsbilag 8-2025"/>
    <d v="2025-02-03T00:00:00"/>
    <m/>
    <x v="84"/>
    <x v="84"/>
    <m/>
    <m/>
    <m/>
    <m/>
    <n v="1288"/>
    <s v="Sondre Olsen Heitmann"/>
    <x v="2"/>
    <x v="2"/>
    <m/>
    <m/>
    <m/>
    <m/>
    <n v="0"/>
    <s v="Ingen avgiftsbehandling"/>
    <s v="Lønnsbilag 8-2025"/>
    <n v="-141"/>
    <s v="NOK"/>
    <n v="-141"/>
    <m/>
    <s v="-83557.38"/>
  </r>
  <r>
    <n v="500179"/>
    <n v="2025"/>
    <s v="Lønnsbilag 8-2025"/>
    <d v="2025-02-03T00:00:00"/>
    <m/>
    <x v="84"/>
    <x v="84"/>
    <m/>
    <m/>
    <m/>
    <m/>
    <n v="1328"/>
    <s v="Jonathan Sten Hagen"/>
    <x v="2"/>
    <x v="2"/>
    <m/>
    <m/>
    <m/>
    <m/>
    <n v="0"/>
    <s v="Ingen avgiftsbehandling"/>
    <s v="Lønnsbilag 8-2025"/>
    <n v="-84.6"/>
    <s v="NOK"/>
    <n v="-84.6"/>
    <m/>
    <s v="-83641.98"/>
  </r>
  <r>
    <n v="500180"/>
    <n v="2025"/>
    <s v="A-melding lønn februar 2025"/>
    <d v="2025-02-03T00:00:00"/>
    <m/>
    <x v="84"/>
    <x v="84"/>
    <m/>
    <m/>
    <m/>
    <m/>
    <m/>
    <m/>
    <x v="4"/>
    <x v="4"/>
    <m/>
    <m/>
    <m/>
    <m/>
    <n v="0"/>
    <s v="Ingen avgiftsbehandling"/>
    <s v="A-melding lønn februar 2025"/>
    <n v="0.02"/>
    <s v="NOK"/>
    <n v="0.02"/>
    <m/>
    <s v="-83641.96"/>
  </r>
  <r>
    <n v="175"/>
    <n v="2025"/>
    <s v="Refusjon av sykepenger februar"/>
    <d v="2025-02-03T00:00:00"/>
    <m/>
    <x v="84"/>
    <x v="84"/>
    <m/>
    <m/>
    <m/>
    <m/>
    <m/>
    <s v="Sofi Kulvik"/>
    <x v="4"/>
    <x v="4"/>
    <m/>
    <m/>
    <m/>
    <m/>
    <n v="0"/>
    <s v="Ingen avgiftsbehandling"/>
    <s v="Refusjon av sykepenger februar"/>
    <n v="4035.42"/>
    <s v="NOK"/>
    <n v="4035.42"/>
    <m/>
    <s v="-79606.54"/>
  </r>
  <r>
    <n v="500187"/>
    <n v="2025"/>
    <s v="Lønnsbilag 9-2025"/>
    <d v="2025-02-05T00:00:00"/>
    <m/>
    <x v="84"/>
    <x v="84"/>
    <m/>
    <m/>
    <m/>
    <m/>
    <n v="1233"/>
    <s v="Eirik Skaar"/>
    <x v="5"/>
    <x v="5"/>
    <m/>
    <m/>
    <m/>
    <m/>
    <n v="0"/>
    <s v="Ingen avgiftsbehandling"/>
    <s v="Lønnsbilag 9-2025"/>
    <n v="-846"/>
    <s v="NOK"/>
    <n v="-846"/>
    <m/>
    <s v="-80452.54"/>
  </r>
  <r>
    <n v="176"/>
    <n v="2025"/>
    <s v="Pensjon januar"/>
    <d v="2025-02-28T00:00:00"/>
    <m/>
    <x v="84"/>
    <x v="84"/>
    <m/>
    <m/>
    <m/>
    <m/>
    <m/>
    <m/>
    <x v="4"/>
    <x v="4"/>
    <m/>
    <m/>
    <m/>
    <m/>
    <n v="0"/>
    <s v="Ingen avgiftsbehandling"/>
    <s v="Pensjon januar IDRETTSLAGET JUTUL (Bærum)"/>
    <n v="-1076.73"/>
    <s v="NOK"/>
    <n v="-1076.73"/>
    <m/>
    <s v="-81529.27"/>
  </r>
  <r>
    <n v="500358"/>
    <n v="2025"/>
    <s v="A-melding lønn februar 2025"/>
    <d v="2025-02-28T00:00:00"/>
    <m/>
    <x v="84"/>
    <x v="84"/>
    <m/>
    <m/>
    <m/>
    <m/>
    <m/>
    <m/>
    <x v="4"/>
    <x v="4"/>
    <m/>
    <m/>
    <m/>
    <m/>
    <n v="0"/>
    <s v="Ingen avgiftsbehandling"/>
    <s v="A-melding lønn februar 2025"/>
    <n v="-0.69"/>
    <s v="NOK"/>
    <n v="-0.69"/>
    <m/>
    <s v="-81529.96"/>
  </r>
  <r>
    <n v="500286"/>
    <n v="2025"/>
    <s v="Lønnsbilag 10-2025"/>
    <d v="2025-03-02T00:00:00"/>
    <m/>
    <x v="84"/>
    <x v="84"/>
    <m/>
    <m/>
    <m/>
    <m/>
    <n v="77"/>
    <s v="Christopher Dehn"/>
    <x v="5"/>
    <x v="5"/>
    <m/>
    <m/>
    <m/>
    <m/>
    <n v="0"/>
    <s v="Ingen avgiftsbehandling"/>
    <s v="Lønnsbilag 10-2025"/>
    <n v="-2719.26"/>
    <s v="NOK"/>
    <n v="-2719.26"/>
    <m/>
    <s v="-84249.22"/>
  </r>
  <r>
    <n v="500286"/>
    <n v="2025"/>
    <s v="Lønnsbilag 10-2025"/>
    <d v="2025-03-02T00:00:00"/>
    <m/>
    <x v="84"/>
    <x v="84"/>
    <m/>
    <m/>
    <m/>
    <m/>
    <n v="134"/>
    <s v="Andreas Kristiansen Olsen"/>
    <x v="1"/>
    <x v="1"/>
    <m/>
    <m/>
    <m/>
    <m/>
    <n v="0"/>
    <s v="Ingen avgiftsbehandling"/>
    <s v="Lønnsbilag 10-2025"/>
    <n v="-381.05"/>
    <s v="NOK"/>
    <n v="-381.05"/>
    <m/>
    <s v="-84630.27"/>
  </r>
  <r>
    <n v="500286"/>
    <n v="2025"/>
    <s v="Lønnsbilag 10-2025"/>
    <d v="2025-03-02T00:00:00"/>
    <m/>
    <x v="84"/>
    <x v="84"/>
    <m/>
    <m/>
    <m/>
    <m/>
    <n v="134"/>
    <s v="Andreas Kristiansen Olsen"/>
    <x v="8"/>
    <x v="8"/>
    <m/>
    <m/>
    <m/>
    <m/>
    <n v="0"/>
    <s v="Ingen avgiftsbehandling"/>
    <s v="Lønnsbilag 10-2025"/>
    <n v="-97.29"/>
    <s v="NOK"/>
    <n v="-97.29"/>
    <m/>
    <s v="-84727.56"/>
  </r>
  <r>
    <n v="500286"/>
    <n v="2025"/>
    <s v="Lønnsbilag 10-2025"/>
    <d v="2025-03-02T00:00:00"/>
    <m/>
    <x v="84"/>
    <x v="84"/>
    <m/>
    <m/>
    <m/>
    <m/>
    <n v="1223"/>
    <s v="Mads Sundbye"/>
    <x v="1"/>
    <x v="1"/>
    <m/>
    <m/>
    <m/>
    <m/>
    <n v="0"/>
    <s v="Ingen avgiftsbehandling"/>
    <s v="Lønnsbilag 10-2025"/>
    <n v="-203.04"/>
    <s v="NOK"/>
    <n v="-203.04"/>
    <m/>
    <s v="-84930.60"/>
  </r>
  <r>
    <n v="500286"/>
    <n v="2025"/>
    <s v="Lønnsbilag 10-2025"/>
    <d v="2025-03-02T00:00:00"/>
    <m/>
    <x v="84"/>
    <x v="84"/>
    <m/>
    <m/>
    <m/>
    <m/>
    <n v="1229"/>
    <s v="Eirik Frisnes Wartiainen"/>
    <x v="1"/>
    <x v="1"/>
    <m/>
    <m/>
    <m/>
    <m/>
    <n v="0"/>
    <s v="Ingen avgiftsbehandling"/>
    <s v="Lønnsbilag 10-2025"/>
    <n v="-3736.5"/>
    <s v="NOK"/>
    <n v="-3736.5"/>
    <m/>
    <s v="-88667.10"/>
  </r>
  <r>
    <n v="500286"/>
    <n v="2025"/>
    <s v="Lønnsbilag 10-2025"/>
    <d v="2025-03-02T00:00:00"/>
    <m/>
    <x v="84"/>
    <x v="84"/>
    <m/>
    <m/>
    <m/>
    <m/>
    <n v="1229"/>
    <s v="Eirik Frisnes Wartiainen"/>
    <x v="10"/>
    <x v="10"/>
    <m/>
    <m/>
    <m/>
    <m/>
    <n v="0"/>
    <s v="Ingen avgiftsbehandling"/>
    <s v="Lønnsbilag 10-2025"/>
    <n v="-2490.91"/>
    <s v="NOK"/>
    <n v="-2490.91"/>
    <m/>
    <s v="-91158.01"/>
  </r>
  <r>
    <n v="500286"/>
    <n v="2025"/>
    <s v="Lønnsbilag 10-2025"/>
    <d v="2025-03-02T00:00:00"/>
    <m/>
    <x v="84"/>
    <x v="84"/>
    <m/>
    <m/>
    <m/>
    <m/>
    <n v="1233"/>
    <s v="Eirik Skaar"/>
    <x v="5"/>
    <x v="5"/>
    <m/>
    <m/>
    <m/>
    <m/>
    <n v="0"/>
    <s v="Ingen avgiftsbehandling"/>
    <s v="Lønnsbilag 10-2025"/>
    <n v="-423.03"/>
    <s v="NOK"/>
    <n v="-423.03"/>
    <m/>
    <s v="-91581.04"/>
  </r>
  <r>
    <n v="500286"/>
    <n v="2025"/>
    <s v="Lønnsbilag 10-2025"/>
    <d v="2025-03-02T00:00:00"/>
    <m/>
    <x v="84"/>
    <x v="84"/>
    <m/>
    <m/>
    <m/>
    <m/>
    <n v="1239"/>
    <s v="Karen Haug Laukeland"/>
    <x v="6"/>
    <x v="6"/>
    <m/>
    <m/>
    <m/>
    <m/>
    <n v="0"/>
    <s v="Ingen avgiftsbehandling"/>
    <s v="Lønnsbilag 10-2025"/>
    <n v="-217.67"/>
    <s v="NOK"/>
    <n v="-217.67"/>
    <m/>
    <s v="-91798.71"/>
  </r>
  <r>
    <n v="500286"/>
    <n v="2025"/>
    <s v="Lønnsbilag 10-2025"/>
    <d v="2025-03-02T00:00:00"/>
    <m/>
    <x v="84"/>
    <x v="84"/>
    <m/>
    <m/>
    <m/>
    <m/>
    <n v="1240"/>
    <s v="Margrethe Hamre Køber"/>
    <x v="10"/>
    <x v="10"/>
    <m/>
    <m/>
    <m/>
    <m/>
    <n v="0"/>
    <s v="Ingen avgiftsbehandling"/>
    <s v="Lønnsbilag 10-2025"/>
    <n v="-158.63"/>
    <s v="NOK"/>
    <n v="-158.63"/>
    <m/>
    <s v="-91957.34"/>
  </r>
  <r>
    <n v="500286"/>
    <n v="2025"/>
    <s v="Lønnsbilag 10-2025"/>
    <d v="2025-03-02T00:00:00"/>
    <m/>
    <x v="84"/>
    <x v="84"/>
    <m/>
    <m/>
    <m/>
    <m/>
    <n v="1240"/>
    <s v="Margrethe Hamre Køber"/>
    <x v="6"/>
    <x v="6"/>
    <m/>
    <m/>
    <m/>
    <m/>
    <n v="0"/>
    <s v="Ingen avgiftsbehandling"/>
    <s v="Lønnsbilag 10-2025"/>
    <n v="-217.67"/>
    <s v="NOK"/>
    <n v="-217.67"/>
    <m/>
    <s v="-92175.01"/>
  </r>
  <r>
    <n v="500286"/>
    <n v="2025"/>
    <s v="Lønnsbilag 10-2025"/>
    <d v="2025-03-02T00:00:00"/>
    <m/>
    <x v="84"/>
    <x v="84"/>
    <m/>
    <m/>
    <m/>
    <m/>
    <n v="1245"/>
    <s v="Fredrik Bjørndal"/>
    <x v="3"/>
    <x v="3"/>
    <m/>
    <m/>
    <m/>
    <m/>
    <n v="0"/>
    <s v="Ingen avgiftsbehandling"/>
    <s v="Lønnsbilag 10-2025"/>
    <n v="-1051.93"/>
    <s v="NOK"/>
    <n v="-1051.93"/>
    <m/>
    <s v="-93226.94"/>
  </r>
  <r>
    <n v="500286"/>
    <n v="2025"/>
    <s v="Lønnsbilag 10-2025"/>
    <d v="2025-03-02T00:00:00"/>
    <m/>
    <x v="84"/>
    <x v="84"/>
    <m/>
    <m/>
    <m/>
    <m/>
    <n v="1248"/>
    <s v="Marius Tveiten"/>
    <x v="1"/>
    <x v="1"/>
    <m/>
    <m/>
    <m/>
    <m/>
    <n v="0"/>
    <s v="Ingen avgiftsbehandling"/>
    <s v="Lønnsbilag 10-2025"/>
    <n v="-139.59"/>
    <s v="NOK"/>
    <n v="-139.59"/>
    <m/>
    <s v="-93366.53"/>
  </r>
  <r>
    <n v="500286"/>
    <n v="2025"/>
    <s v="Lønnsbilag 10-2025"/>
    <d v="2025-03-02T00:00:00"/>
    <m/>
    <x v="84"/>
    <x v="84"/>
    <m/>
    <m/>
    <m/>
    <m/>
    <n v="1248"/>
    <s v="Marius Tveiten"/>
    <x v="8"/>
    <x v="8"/>
    <m/>
    <m/>
    <m/>
    <m/>
    <n v="0"/>
    <s v="Ingen avgiftsbehandling"/>
    <s v="Lønnsbilag 10-2025"/>
    <n v="-190.35"/>
    <s v="NOK"/>
    <n v="-190.35"/>
    <m/>
    <s v="-93556.88"/>
  </r>
  <r>
    <n v="500286"/>
    <n v="2025"/>
    <s v="Lønnsbilag 10-2025"/>
    <d v="2025-03-02T00:00:00"/>
    <m/>
    <x v="84"/>
    <x v="84"/>
    <m/>
    <m/>
    <m/>
    <m/>
    <n v="1249"/>
    <s v="Nora Kristiansen"/>
    <x v="1"/>
    <x v="1"/>
    <m/>
    <m/>
    <m/>
    <m/>
    <n v="0"/>
    <s v="Ingen avgiftsbehandling"/>
    <s v="Lønnsbilag 10-2025"/>
    <n v="-152.28"/>
    <s v="NOK"/>
    <n v="-152.28"/>
    <m/>
    <s v="-93709.16"/>
  </r>
  <r>
    <n v="500286"/>
    <n v="2025"/>
    <s v="Lønnsbilag 10-2025"/>
    <d v="2025-03-02T00:00:00"/>
    <m/>
    <x v="84"/>
    <x v="84"/>
    <m/>
    <m/>
    <m/>
    <m/>
    <n v="1249"/>
    <s v="Nora Kristiansen"/>
    <x v="8"/>
    <x v="8"/>
    <m/>
    <m/>
    <m/>
    <m/>
    <n v="0"/>
    <s v="Ingen avgiftsbehandling"/>
    <s v="Lønnsbilag 10-2025"/>
    <n v="-401.77"/>
    <s v="NOK"/>
    <n v="-401.77"/>
    <m/>
    <s v="-94110.93"/>
  </r>
  <r>
    <n v="500286"/>
    <n v="2025"/>
    <s v="Lønnsbilag 10-2025"/>
    <d v="2025-03-02T00:00:00"/>
    <m/>
    <x v="84"/>
    <x v="84"/>
    <m/>
    <m/>
    <m/>
    <m/>
    <n v="1260"/>
    <s v="Sivert Østberg-Tømmervik"/>
    <x v="6"/>
    <x v="6"/>
    <m/>
    <m/>
    <m/>
    <m/>
    <n v="0"/>
    <s v="Ingen avgiftsbehandling"/>
    <s v="Lønnsbilag 10-2025"/>
    <n v="-1330.37"/>
    <s v="NOK"/>
    <n v="-1330.37"/>
    <m/>
    <s v="-95441.30"/>
  </r>
  <r>
    <n v="500286"/>
    <n v="2025"/>
    <s v="Lønnsbilag 10-2025"/>
    <d v="2025-03-02T00:00:00"/>
    <m/>
    <x v="84"/>
    <x v="84"/>
    <m/>
    <m/>
    <m/>
    <m/>
    <n v="1261"/>
    <s v="Laila Håkonsen"/>
    <x v="8"/>
    <x v="8"/>
    <m/>
    <m/>
    <m/>
    <m/>
    <n v="0"/>
    <s v="Ingen avgiftsbehandling"/>
    <s v="Lønnsbilag 10-2025"/>
    <n v="-559.91"/>
    <s v="NOK"/>
    <n v="-559.91"/>
    <m/>
    <s v="-96001.21"/>
  </r>
  <r>
    <n v="500286"/>
    <n v="2025"/>
    <s v="Lønnsbilag 10-2025"/>
    <d v="2025-03-02T00:00:00"/>
    <m/>
    <x v="84"/>
    <x v="84"/>
    <m/>
    <m/>
    <m/>
    <m/>
    <n v="1270"/>
    <s v="Lars Teigland Støre"/>
    <x v="6"/>
    <x v="6"/>
    <m/>
    <m/>
    <m/>
    <m/>
    <n v="0"/>
    <s v="Ingen avgiftsbehandling"/>
    <s v="Lønnsbilag 10-2025"/>
    <n v="-267.16000000000003"/>
    <s v="NOK"/>
    <n v="-267.16000000000003"/>
    <m/>
    <s v="-96268.37"/>
  </r>
  <r>
    <n v="500286"/>
    <n v="2025"/>
    <s v="Lønnsbilag 10-2025"/>
    <d v="2025-03-02T00:00:00"/>
    <m/>
    <x v="84"/>
    <x v="84"/>
    <m/>
    <m/>
    <m/>
    <m/>
    <n v="1271"/>
    <s v="Nikolai Hamang"/>
    <x v="1"/>
    <x v="1"/>
    <m/>
    <m/>
    <m/>
    <m/>
    <n v="0"/>
    <s v="Ingen avgiftsbehandling"/>
    <s v="Lønnsbilag 10-2025"/>
    <n v="-126.9"/>
    <s v="NOK"/>
    <n v="-126.9"/>
    <m/>
    <s v="-96395.27"/>
  </r>
  <r>
    <n v="500286"/>
    <n v="2025"/>
    <s v="Lønnsbilag 10-2025"/>
    <d v="2025-03-02T00:00:00"/>
    <m/>
    <x v="84"/>
    <x v="84"/>
    <m/>
    <m/>
    <m/>
    <m/>
    <n v="1274"/>
    <s v="Heidi Midtbø Helgesen"/>
    <x v="6"/>
    <x v="6"/>
    <m/>
    <m/>
    <m/>
    <m/>
    <n v="0"/>
    <s v="Ingen avgiftsbehandling"/>
    <s v="Lønnsbilag 10-2025"/>
    <n v="-510.69"/>
    <s v="NOK"/>
    <n v="-510.69"/>
    <m/>
    <s v="-96905.96"/>
  </r>
  <r>
    <n v="500286"/>
    <n v="2025"/>
    <s v="Lønnsbilag 10-2025"/>
    <d v="2025-03-02T00:00:00"/>
    <m/>
    <x v="84"/>
    <x v="84"/>
    <m/>
    <m/>
    <m/>
    <m/>
    <n v="1275"/>
    <s v="Haziz Aasen"/>
    <x v="1"/>
    <x v="1"/>
    <m/>
    <m/>
    <m/>
    <m/>
    <n v="0"/>
    <s v="Ingen avgiftsbehandling"/>
    <s v="Lønnsbilag 10-2025"/>
    <n v="-5874.99"/>
    <s v="NOK"/>
    <n v="-5874.99"/>
    <m/>
    <s v="-102780.95"/>
  </r>
  <r>
    <n v="500286"/>
    <n v="2025"/>
    <s v="Lønnsbilag 10-2025"/>
    <d v="2025-03-02T00:00:00"/>
    <m/>
    <x v="84"/>
    <x v="84"/>
    <m/>
    <m/>
    <m/>
    <m/>
    <n v="1279"/>
    <s v="Oda Marie Danielsen"/>
    <x v="8"/>
    <x v="8"/>
    <m/>
    <m/>
    <m/>
    <m/>
    <n v="0"/>
    <s v="Ingen avgiftsbehandling"/>
    <s v="Lønnsbilag 10-2025"/>
    <n v="-138.18"/>
    <s v="NOK"/>
    <n v="-138.18"/>
    <m/>
    <s v="-102919.13"/>
  </r>
  <r>
    <n v="500286"/>
    <n v="2025"/>
    <s v="Lønnsbilag 10-2025"/>
    <d v="2025-03-02T00:00:00"/>
    <m/>
    <x v="84"/>
    <x v="84"/>
    <m/>
    <m/>
    <m/>
    <m/>
    <n v="1282"/>
    <s v="Stian Sørensen"/>
    <x v="3"/>
    <x v="3"/>
    <m/>
    <m/>
    <m/>
    <m/>
    <n v="0"/>
    <s v="Ingen avgiftsbehandling"/>
    <s v="Lønnsbilag 10-2025"/>
    <n v="-3877.5"/>
    <s v="NOK"/>
    <n v="-3877.5"/>
    <m/>
    <s v="-106796.63"/>
  </r>
  <r>
    <n v="500286"/>
    <n v="2025"/>
    <s v="Lønnsbilag 10-2025"/>
    <d v="2025-03-02T00:00:00"/>
    <m/>
    <x v="84"/>
    <x v="84"/>
    <m/>
    <m/>
    <m/>
    <m/>
    <n v="1285"/>
    <s v="Casper Riekeles"/>
    <x v="1"/>
    <x v="1"/>
    <m/>
    <m/>
    <m/>
    <m/>
    <n v="0"/>
    <s v="Ingen avgiftsbehandling"/>
    <s v="Lønnsbilag 10-2025"/>
    <n v="-88.83"/>
    <s v="NOK"/>
    <n v="-88.83"/>
    <m/>
    <s v="-106885.46"/>
  </r>
  <r>
    <n v="500286"/>
    <n v="2025"/>
    <s v="Lønnsbilag 10-2025"/>
    <d v="2025-03-02T00:00:00"/>
    <m/>
    <x v="84"/>
    <x v="84"/>
    <m/>
    <m/>
    <m/>
    <m/>
    <n v="1288"/>
    <s v="Sondre Olsen Heitmann"/>
    <x v="2"/>
    <x v="2"/>
    <m/>
    <m/>
    <m/>
    <m/>
    <n v="0"/>
    <s v="Ingen avgiftsbehandling"/>
    <s v="Lønnsbilag 10-2025"/>
    <n v="-324.3"/>
    <s v="NOK"/>
    <n v="-324.3"/>
    <m/>
    <s v="-107209.76"/>
  </r>
  <r>
    <n v="500286"/>
    <n v="2025"/>
    <s v="Lønnsbilag 10-2025"/>
    <d v="2025-03-02T00:00:00"/>
    <m/>
    <x v="84"/>
    <x v="84"/>
    <m/>
    <m/>
    <m/>
    <m/>
    <n v="1298"/>
    <s v="Luis Lyster"/>
    <x v="5"/>
    <x v="5"/>
    <m/>
    <m/>
    <m/>
    <m/>
    <n v="0"/>
    <s v="Ingen avgiftsbehandling"/>
    <s v="Lønnsbilag 10-2025"/>
    <n v="-846"/>
    <s v="NOK"/>
    <n v="-846"/>
    <m/>
    <s v="-108055.76"/>
  </r>
  <r>
    <n v="500286"/>
    <n v="2025"/>
    <s v="Lønnsbilag 10-2025"/>
    <d v="2025-03-02T00:00:00"/>
    <m/>
    <x v="84"/>
    <x v="84"/>
    <m/>
    <m/>
    <m/>
    <m/>
    <n v="1299"/>
    <s v="Katarina Zielinska"/>
    <x v="2"/>
    <x v="2"/>
    <m/>
    <m/>
    <m/>
    <m/>
    <n v="0"/>
    <s v="Ingen avgiftsbehandling"/>
    <s v="Lønnsbilag 10-2025"/>
    <n v="-6462.5"/>
    <s v="NOK"/>
    <n v="-6462.5"/>
    <m/>
    <s v="-114518.26"/>
  </r>
  <r>
    <n v="500286"/>
    <n v="2025"/>
    <s v="Lønnsbilag 10-2025"/>
    <d v="2025-03-02T00:00:00"/>
    <m/>
    <x v="84"/>
    <x v="84"/>
    <m/>
    <m/>
    <m/>
    <m/>
    <n v="1305"/>
    <s v="Brage Mikkelsen"/>
    <x v="8"/>
    <x v="8"/>
    <m/>
    <m/>
    <m/>
    <m/>
    <n v="0"/>
    <s v="Ingen avgiftsbehandling"/>
    <s v="Lønnsbilag 10-2025"/>
    <n v="-135.36000000000001"/>
    <s v="NOK"/>
    <n v="-135.36000000000001"/>
    <m/>
    <s v="-114653.62"/>
  </r>
  <r>
    <n v="500286"/>
    <n v="2025"/>
    <s v="Lønnsbilag 10-2025"/>
    <d v="2025-03-02T00:00:00"/>
    <m/>
    <x v="84"/>
    <x v="84"/>
    <m/>
    <m/>
    <m/>
    <m/>
    <n v="1307"/>
    <s v="Ben Craig Simmons"/>
    <x v="3"/>
    <x v="3"/>
    <m/>
    <m/>
    <m/>
    <m/>
    <n v="0"/>
    <s v="Ingen avgiftsbehandling"/>
    <s v="Lønnsbilag 10-2025"/>
    <n v="-5292.79"/>
    <s v="NOK"/>
    <n v="-5292.79"/>
    <m/>
    <s v="-119946.41"/>
  </r>
  <r>
    <n v="500286"/>
    <n v="2025"/>
    <s v="Lønnsbilag 10-2025"/>
    <d v="2025-03-02T00:00:00"/>
    <m/>
    <x v="84"/>
    <x v="84"/>
    <m/>
    <m/>
    <m/>
    <m/>
    <n v="1308"/>
    <s v="Henrik Falteng Jensen"/>
    <x v="2"/>
    <x v="2"/>
    <m/>
    <m/>
    <m/>
    <m/>
    <n v="0"/>
    <s v="Ingen avgiftsbehandling"/>
    <s v="Lønnsbilag 10-2025"/>
    <n v="-282"/>
    <s v="NOK"/>
    <n v="-282"/>
    <m/>
    <s v="-120228.41"/>
  </r>
  <r>
    <n v="500286"/>
    <n v="2025"/>
    <s v="Lønnsbilag 10-2025"/>
    <d v="2025-03-02T00:00:00"/>
    <m/>
    <x v="84"/>
    <x v="84"/>
    <m/>
    <m/>
    <m/>
    <m/>
    <n v="1317"/>
    <s v="Markus Madsen"/>
    <x v="5"/>
    <x v="5"/>
    <m/>
    <m/>
    <m/>
    <m/>
    <n v="0"/>
    <s v="Ingen avgiftsbehandling"/>
    <s v="Lønnsbilag 10-2025"/>
    <n v="-2746.34"/>
    <s v="NOK"/>
    <n v="-2746.34"/>
    <m/>
    <s v="-122974.75"/>
  </r>
  <r>
    <n v="500286"/>
    <n v="2025"/>
    <s v="Lønnsbilag 10-2025"/>
    <d v="2025-03-02T00:00:00"/>
    <m/>
    <x v="84"/>
    <x v="84"/>
    <m/>
    <m/>
    <m/>
    <m/>
    <n v="1328"/>
    <s v="Jonathan Sten Hagen"/>
    <x v="2"/>
    <x v="2"/>
    <m/>
    <m/>
    <m/>
    <m/>
    <n v="0"/>
    <s v="Ingen avgiftsbehandling"/>
    <s v="Lønnsbilag 10-2025"/>
    <n v="-987"/>
    <s v="NOK"/>
    <n v="-987"/>
    <m/>
    <s v="-123961.75"/>
  </r>
  <r>
    <n v="500286"/>
    <n v="2025"/>
    <s v="Lønnsbilag 10-2025"/>
    <d v="2025-03-02T00:00:00"/>
    <m/>
    <x v="84"/>
    <x v="84"/>
    <m/>
    <m/>
    <m/>
    <m/>
    <n v="1329"/>
    <s v="Oline Søderberg"/>
    <x v="8"/>
    <x v="8"/>
    <m/>
    <m/>
    <m/>
    <m/>
    <n v="0"/>
    <s v="Ingen avgiftsbehandling"/>
    <s v="Lønnsbilag 10-2025"/>
    <n v="-151.65"/>
    <s v="NOK"/>
    <n v="-151.65"/>
    <m/>
    <s v="-124113.40"/>
  </r>
  <r>
    <n v="500286"/>
    <n v="2025"/>
    <s v="Lønnsbilag 10-2025"/>
    <d v="2025-03-02T00:00:00"/>
    <m/>
    <x v="84"/>
    <x v="84"/>
    <m/>
    <m/>
    <m/>
    <m/>
    <n v="1330"/>
    <s v="Magnus Perger"/>
    <x v="6"/>
    <x v="6"/>
    <m/>
    <m/>
    <m/>
    <m/>
    <n v="0"/>
    <s v="Ingen avgiftsbehandling"/>
    <s v="Lønnsbilag 10-2025"/>
    <n v="-490.79"/>
    <s v="NOK"/>
    <n v="-490.79"/>
    <m/>
    <s v="-124604.19"/>
  </r>
  <r>
    <n v="500286"/>
    <n v="2025"/>
    <s v="Lønnsbilag 10-2025"/>
    <d v="2025-03-02T00:00:00"/>
    <m/>
    <x v="84"/>
    <x v="84"/>
    <m/>
    <m/>
    <m/>
    <m/>
    <n v="1331"/>
    <s v="Jørgen Røkke"/>
    <x v="8"/>
    <x v="8"/>
    <m/>
    <m/>
    <m/>
    <m/>
    <n v="0"/>
    <s v="Ingen avgiftsbehandling"/>
    <s v="Lønnsbilag 10-2025"/>
    <n v="-377.88"/>
    <s v="NOK"/>
    <n v="-377.88"/>
    <m/>
    <s v="-124982.07"/>
  </r>
  <r>
    <n v="500286"/>
    <n v="2025"/>
    <s v="Lønnsbilag 10-2025"/>
    <d v="2025-03-02T00:00:00"/>
    <m/>
    <x v="84"/>
    <x v="84"/>
    <m/>
    <m/>
    <m/>
    <m/>
    <n v="1332"/>
    <s v="Morten Hamre Køber"/>
    <x v="10"/>
    <x v="10"/>
    <m/>
    <m/>
    <m/>
    <m/>
    <n v="0"/>
    <s v="Ingen avgiftsbehandling"/>
    <s v="Lønnsbilag 10-2025"/>
    <n v="-126.9"/>
    <s v="NOK"/>
    <n v="-126.9"/>
    <m/>
    <s v="-125108.97"/>
  </r>
  <r>
    <n v="500286"/>
    <n v="2025"/>
    <s v="Lønnsbilag 10-2025"/>
    <d v="2025-03-02T00:00:00"/>
    <m/>
    <x v="84"/>
    <x v="84"/>
    <m/>
    <m/>
    <m/>
    <m/>
    <n v="1333"/>
    <s v="Elias Lande Olsen"/>
    <x v="6"/>
    <x v="6"/>
    <m/>
    <m/>
    <m/>
    <m/>
    <n v="0"/>
    <s v="Ingen avgiftsbehandling"/>
    <s v="Lønnsbilag 10-2025"/>
    <n v="-70.5"/>
    <s v="NOK"/>
    <n v="-70.5"/>
    <m/>
    <s v="-125179.47"/>
  </r>
  <r>
    <n v="500286"/>
    <n v="2025"/>
    <s v="Lønnsbilag 10-2025"/>
    <d v="2025-03-02T00:00:00"/>
    <m/>
    <x v="84"/>
    <x v="84"/>
    <m/>
    <m/>
    <m/>
    <m/>
    <n v="1334"/>
    <s v="Selma Arikan"/>
    <x v="8"/>
    <x v="8"/>
    <m/>
    <m/>
    <m/>
    <m/>
    <n v="0"/>
    <s v="Ingen avgiftsbehandling"/>
    <s v="Lønnsbilag 10-2025"/>
    <n v="-317.42"/>
    <s v="NOK"/>
    <n v="-317.42"/>
    <m/>
    <s v="-125496.89"/>
  </r>
  <r>
    <n v="500286"/>
    <n v="2025"/>
    <s v="Lønnsbilag 10-2025"/>
    <d v="2025-03-02T00:00:00"/>
    <m/>
    <x v="84"/>
    <x v="84"/>
    <m/>
    <m/>
    <m/>
    <m/>
    <n v="1335"/>
    <s v="Mikkel Holand Gillebo"/>
    <x v="8"/>
    <x v="8"/>
    <m/>
    <m/>
    <m/>
    <m/>
    <n v="0"/>
    <s v="Ingen avgiftsbehandling"/>
    <s v="Lønnsbilag 10-2025"/>
    <n v="-101.52"/>
    <s v="NOK"/>
    <n v="-101.52"/>
    <m/>
    <s v="-125598.41"/>
  </r>
  <r>
    <n v="500286"/>
    <n v="2025"/>
    <s v="Lønnsbilag 10-2025"/>
    <d v="2025-03-02T00:00:00"/>
    <m/>
    <x v="84"/>
    <x v="84"/>
    <m/>
    <m/>
    <m/>
    <m/>
    <n v="1337"/>
    <s v="Jens-Christian Landmark"/>
    <x v="6"/>
    <x v="6"/>
    <m/>
    <m/>
    <m/>
    <m/>
    <n v="0"/>
    <s v="Ingen avgiftsbehandling"/>
    <s v="Lønnsbilag 10-2025"/>
    <n v="-154.54"/>
    <s v="NOK"/>
    <n v="-154.54"/>
    <m/>
    <s v="-125752.95"/>
  </r>
  <r>
    <n v="500286"/>
    <n v="2025"/>
    <s v="Lønnsbilag 10-2025"/>
    <d v="2025-03-02T00:00:00"/>
    <m/>
    <x v="84"/>
    <x v="84"/>
    <m/>
    <m/>
    <m/>
    <m/>
    <m/>
    <s v="Sofi Kulvik"/>
    <x v="4"/>
    <x v="4"/>
    <m/>
    <m/>
    <m/>
    <m/>
    <n v="0"/>
    <s v="Ingen avgiftsbehandling"/>
    <s v="Lønnsbilag 10-2025"/>
    <n v="-9235.32"/>
    <s v="NOK"/>
    <n v="-9235.32"/>
    <m/>
    <s v="-134988.27"/>
  </r>
  <r>
    <n v="500364"/>
    <n v="2025"/>
    <s v="Direkte betaling med ekstern ID TR449157939 er gjennomført og bokført."/>
    <d v="2025-03-17T00:00:00"/>
    <m/>
    <x v="84"/>
    <x v="84"/>
    <m/>
    <m/>
    <m/>
    <m/>
    <m/>
    <m/>
    <x v="0"/>
    <x v="0"/>
    <m/>
    <m/>
    <m/>
    <m/>
    <n v="0"/>
    <s v="Ingen avgiftsbehandling"/>
    <s v="Betaling: Terminoppgave januar-februar 2025"/>
    <n v="97774"/>
    <s v="NOK"/>
    <n v="97774"/>
    <m/>
    <s v="-37214.27"/>
  </r>
  <r>
    <n v="404"/>
    <n v="2025"/>
    <s v="Pensjon feb"/>
    <d v="2025-03-31T00:00:00"/>
    <m/>
    <x v="84"/>
    <x v="84"/>
    <m/>
    <m/>
    <m/>
    <m/>
    <m/>
    <m/>
    <x v="4"/>
    <x v="4"/>
    <m/>
    <m/>
    <m/>
    <m/>
    <n v="0"/>
    <s v="Ingen avgiftsbehandling"/>
    <s v="Pensjon feb IDRETTSLAGET JUTUL (Bærum)"/>
    <n v="-991.44"/>
    <s v="NOK"/>
    <n v="-991.44"/>
    <m/>
    <s v="-38205.71"/>
  </r>
  <r>
    <n v="405"/>
    <n v="2025"/>
    <s v="Pensjon mars"/>
    <d v="2025-03-31T00:00:00"/>
    <m/>
    <x v="84"/>
    <x v="84"/>
    <m/>
    <m/>
    <m/>
    <m/>
    <m/>
    <m/>
    <x v="4"/>
    <x v="4"/>
    <m/>
    <m/>
    <m/>
    <m/>
    <n v="0"/>
    <s v="Ingen avgiftsbehandling"/>
    <s v="Pensjon mars IDRETTSLAGET JUTUL (Bærum)"/>
    <n v="-1698.78"/>
    <s v="NOK"/>
    <n v="-1698.78"/>
    <m/>
    <s v="-39904.49"/>
  </r>
  <r>
    <n v="500570"/>
    <n v="2025"/>
    <s v="A-melding lønn mars 2025"/>
    <d v="2025-03-31T00:00:00"/>
    <m/>
    <x v="84"/>
    <x v="84"/>
    <m/>
    <m/>
    <m/>
    <m/>
    <m/>
    <m/>
    <x v="4"/>
    <x v="4"/>
    <m/>
    <m/>
    <m/>
    <m/>
    <n v="0"/>
    <s v="Ingen avgiftsbehandling"/>
    <s v="A-melding lønn mars 2025"/>
    <n v="0.31"/>
    <s v="NOK"/>
    <n v="0.31"/>
    <m/>
    <s v="-39904.18"/>
  </r>
  <r>
    <n v="500571"/>
    <n v="2025"/>
    <s v="A-melding lønn mars 2025"/>
    <d v="2025-03-31T00:00:00"/>
    <m/>
    <x v="84"/>
    <x v="84"/>
    <m/>
    <m/>
    <m/>
    <m/>
    <m/>
    <m/>
    <x v="4"/>
    <x v="4"/>
    <m/>
    <m/>
    <m/>
    <m/>
    <n v="0"/>
    <s v="Ingen avgiftsbehandling"/>
    <s v="A-melding lønn mars 2025"/>
    <n v="0.22"/>
    <s v="NOK"/>
    <n v="0.22"/>
    <m/>
    <s v="-39903.96"/>
  </r>
  <r>
    <n v="500413"/>
    <n v="2025"/>
    <s v="Lønnsbilag 11-2025"/>
    <d v="2025-04-01T00:00:00"/>
    <m/>
    <x v="84"/>
    <x v="84"/>
    <m/>
    <m/>
    <m/>
    <m/>
    <n v="77"/>
    <s v="Christopher Dehn"/>
    <x v="5"/>
    <x v="5"/>
    <m/>
    <m/>
    <m/>
    <m/>
    <n v="0"/>
    <s v="Ingen avgiftsbehandling"/>
    <s v="Lønnsbilag 11-2025"/>
    <n v="-2719.26"/>
    <s v="NOK"/>
    <n v="-2719.26"/>
    <m/>
    <s v="-42623.22"/>
  </r>
  <r>
    <n v="500413"/>
    <n v="2025"/>
    <s v="Lønnsbilag 11-2025"/>
    <d v="2025-04-01T00:00:00"/>
    <m/>
    <x v="84"/>
    <x v="84"/>
    <m/>
    <m/>
    <m/>
    <m/>
    <n v="134"/>
    <s v="Andreas Kristiansen Olsen"/>
    <x v="1"/>
    <x v="1"/>
    <m/>
    <m/>
    <m/>
    <m/>
    <n v="0"/>
    <s v="Ingen avgiftsbehandling"/>
    <s v="Lønnsbilag 11-2025"/>
    <n v="-713.46"/>
    <s v="NOK"/>
    <n v="-713.46"/>
    <m/>
    <s v="-43336.68"/>
  </r>
  <r>
    <n v="500413"/>
    <n v="2025"/>
    <s v="Lønnsbilag 11-2025"/>
    <d v="2025-04-01T00:00:00"/>
    <m/>
    <x v="84"/>
    <x v="84"/>
    <m/>
    <m/>
    <m/>
    <m/>
    <n v="134"/>
    <s v="Andreas Kristiansen Olsen"/>
    <x v="8"/>
    <x v="8"/>
    <m/>
    <m/>
    <m/>
    <m/>
    <n v="0"/>
    <s v="Ingen avgiftsbehandling"/>
    <s v="Lønnsbilag 11-2025"/>
    <n v="-210.8"/>
    <s v="NOK"/>
    <n v="-210.8"/>
    <m/>
    <s v="-43547.48"/>
  </r>
  <r>
    <n v="500413"/>
    <n v="2025"/>
    <s v="Lønnsbilag 11-2025"/>
    <d v="2025-04-01T00:00:00"/>
    <m/>
    <x v="84"/>
    <x v="84"/>
    <m/>
    <m/>
    <m/>
    <m/>
    <n v="1217"/>
    <s v="Hezar Salih"/>
    <x v="1"/>
    <x v="1"/>
    <m/>
    <m/>
    <m/>
    <m/>
    <n v="0"/>
    <s v="Ingen avgiftsbehandling"/>
    <s v="Lønnsbilag 11-2025"/>
    <n v="-616.16999999999996"/>
    <s v="NOK"/>
    <n v="-616.16999999999996"/>
    <m/>
    <s v="-44163.65"/>
  </r>
  <r>
    <n v="500413"/>
    <n v="2025"/>
    <s v="Lønnsbilag 11-2025"/>
    <d v="2025-04-01T00:00:00"/>
    <m/>
    <x v="84"/>
    <x v="84"/>
    <m/>
    <m/>
    <m/>
    <m/>
    <n v="1223"/>
    <s v="Mads Sundbye"/>
    <x v="1"/>
    <x v="1"/>
    <m/>
    <m/>
    <m/>
    <m/>
    <n v="0"/>
    <s v="Ingen avgiftsbehandling"/>
    <s v="Lønnsbilag 11-2025"/>
    <n v="-380.7"/>
    <s v="NOK"/>
    <n v="-380.7"/>
    <m/>
    <s v="-44544.35"/>
  </r>
  <r>
    <n v="500413"/>
    <n v="2025"/>
    <s v="Lønnsbilag 11-2025"/>
    <d v="2025-04-01T00:00:00"/>
    <m/>
    <x v="84"/>
    <x v="84"/>
    <m/>
    <m/>
    <m/>
    <m/>
    <n v="1229"/>
    <s v="Eirik Frisnes Wartiainen"/>
    <x v="8"/>
    <x v="8"/>
    <m/>
    <m/>
    <m/>
    <m/>
    <n v="0"/>
    <s v="Ingen avgiftsbehandling"/>
    <s v="Lønnsbilag 11-2025"/>
    <n v="-3736.5"/>
    <s v="NOK"/>
    <n v="-3736.5"/>
    <m/>
    <s v="-48280.85"/>
  </r>
  <r>
    <n v="500413"/>
    <n v="2025"/>
    <s v="Lønnsbilag 11-2025"/>
    <d v="2025-04-01T00:00:00"/>
    <m/>
    <x v="84"/>
    <x v="84"/>
    <m/>
    <m/>
    <m/>
    <m/>
    <n v="1229"/>
    <s v="Eirik Frisnes Wartiainen"/>
    <x v="10"/>
    <x v="10"/>
    <m/>
    <m/>
    <m/>
    <m/>
    <n v="0"/>
    <s v="Ingen avgiftsbehandling"/>
    <s v="Lønnsbilag 11-2025"/>
    <n v="-2491"/>
    <s v="NOK"/>
    <n v="-2491"/>
    <m/>
    <s v="-50771.85"/>
  </r>
  <r>
    <n v="500413"/>
    <n v="2025"/>
    <s v="Lønnsbilag 11-2025"/>
    <d v="2025-04-01T00:00:00"/>
    <m/>
    <x v="84"/>
    <x v="84"/>
    <m/>
    <m/>
    <m/>
    <m/>
    <n v="1233"/>
    <s v="Eirik Skaar"/>
    <x v="5"/>
    <x v="5"/>
    <m/>
    <m/>
    <m/>
    <m/>
    <n v="0"/>
    <s v="Ingen avgiftsbehandling"/>
    <s v="Lønnsbilag 11-2025"/>
    <n v="-175.71"/>
    <s v="NOK"/>
    <n v="-175.71"/>
    <m/>
    <s v="-50947.56"/>
  </r>
  <r>
    <n v="500413"/>
    <n v="2025"/>
    <s v="Lønnsbilag 11-2025"/>
    <d v="2025-04-01T00:00:00"/>
    <m/>
    <x v="84"/>
    <x v="84"/>
    <m/>
    <m/>
    <m/>
    <m/>
    <n v="1239"/>
    <s v="Karen Haug Laukeland"/>
    <x v="6"/>
    <x v="6"/>
    <m/>
    <m/>
    <m/>
    <m/>
    <n v="0"/>
    <s v="Ingen avgiftsbehandling"/>
    <s v="Lønnsbilag 11-2025"/>
    <n v="-150.69"/>
    <s v="NOK"/>
    <n v="-150.69"/>
    <m/>
    <s v="-51098.25"/>
  </r>
  <r>
    <n v="500413"/>
    <n v="2025"/>
    <s v="Lønnsbilag 11-2025"/>
    <d v="2025-04-01T00:00:00"/>
    <m/>
    <x v="84"/>
    <x v="84"/>
    <m/>
    <m/>
    <m/>
    <m/>
    <n v="1240"/>
    <s v="Margrethe Hamre Køber"/>
    <x v="10"/>
    <x v="10"/>
    <m/>
    <m/>
    <m/>
    <m/>
    <n v="0"/>
    <s v="Ingen avgiftsbehandling"/>
    <s v="Lønnsbilag 11-2025"/>
    <n v="-52.88"/>
    <s v="NOK"/>
    <n v="-52.88"/>
    <m/>
    <s v="-51151.13"/>
  </r>
  <r>
    <n v="500413"/>
    <n v="2025"/>
    <s v="Lønnsbilag 11-2025"/>
    <d v="2025-04-01T00:00:00"/>
    <m/>
    <x v="84"/>
    <x v="84"/>
    <m/>
    <m/>
    <m/>
    <m/>
    <n v="1240"/>
    <s v="Margrethe Hamre Køber"/>
    <x v="6"/>
    <x v="6"/>
    <m/>
    <m/>
    <m/>
    <m/>
    <n v="0"/>
    <s v="Ingen avgiftsbehandling"/>
    <s v="Lønnsbilag 11-2025"/>
    <n v="-100.46"/>
    <s v="NOK"/>
    <n v="-100.46"/>
    <m/>
    <s v="-51251.59"/>
  </r>
  <r>
    <n v="500413"/>
    <n v="2025"/>
    <s v="Lønnsbilag 11-2025"/>
    <d v="2025-04-01T00:00:00"/>
    <m/>
    <x v="84"/>
    <x v="84"/>
    <m/>
    <m/>
    <m/>
    <m/>
    <n v="1245"/>
    <s v="Fredrik Bjørndal"/>
    <x v="3"/>
    <x v="3"/>
    <m/>
    <m/>
    <m/>
    <m/>
    <n v="0"/>
    <s v="Ingen avgiftsbehandling"/>
    <s v="Lønnsbilag 11-2025"/>
    <n v="-1134.3499999999999"/>
    <s v="NOK"/>
    <n v="-1134.3499999999999"/>
    <m/>
    <s v="-52385.94"/>
  </r>
  <r>
    <n v="500413"/>
    <n v="2025"/>
    <s v="Lønnsbilag 11-2025"/>
    <d v="2025-04-01T00:00:00"/>
    <m/>
    <x v="84"/>
    <x v="84"/>
    <m/>
    <m/>
    <m/>
    <m/>
    <n v="1248"/>
    <s v="Marius Tveiten"/>
    <x v="1"/>
    <x v="1"/>
    <m/>
    <m/>
    <m/>
    <m/>
    <n v="0"/>
    <s v="Ingen avgiftsbehandling"/>
    <s v="Lønnsbilag 11-2025"/>
    <n v="-241.11"/>
    <s v="NOK"/>
    <n v="-241.11"/>
    <m/>
    <s v="-52627.05"/>
  </r>
  <r>
    <n v="500413"/>
    <n v="2025"/>
    <s v="Lønnsbilag 11-2025"/>
    <d v="2025-04-01T00:00:00"/>
    <m/>
    <x v="84"/>
    <x v="84"/>
    <m/>
    <m/>
    <m/>
    <m/>
    <n v="1248"/>
    <s v="Marius Tveiten"/>
    <x v="8"/>
    <x v="8"/>
    <m/>
    <m/>
    <m/>
    <m/>
    <n v="0"/>
    <s v="Ingen avgiftsbehandling"/>
    <s v="Lønnsbilag 11-2025"/>
    <n v="-190.35"/>
    <s v="NOK"/>
    <n v="-190.35"/>
    <m/>
    <s v="-52817.40"/>
  </r>
  <r>
    <n v="500413"/>
    <n v="2025"/>
    <s v="Lønnsbilag 11-2025"/>
    <d v="2025-04-01T00:00:00"/>
    <m/>
    <x v="84"/>
    <x v="84"/>
    <m/>
    <m/>
    <m/>
    <m/>
    <n v="1249"/>
    <s v="Nora Kristiansen"/>
    <x v="1"/>
    <x v="1"/>
    <m/>
    <m/>
    <m/>
    <m/>
    <n v="0"/>
    <s v="Ingen avgiftsbehandling"/>
    <s v="Lønnsbilag 11-2025"/>
    <n v="-190.35"/>
    <s v="NOK"/>
    <n v="-190.35"/>
    <m/>
    <s v="-53007.75"/>
  </r>
  <r>
    <n v="500413"/>
    <n v="2025"/>
    <s v="Lønnsbilag 11-2025"/>
    <d v="2025-04-01T00:00:00"/>
    <m/>
    <x v="84"/>
    <x v="84"/>
    <m/>
    <m/>
    <m/>
    <m/>
    <n v="1249"/>
    <s v="Nora Kristiansen"/>
    <x v="8"/>
    <x v="8"/>
    <m/>
    <m/>
    <m/>
    <m/>
    <n v="0"/>
    <s v="Ingen avgiftsbehandling"/>
    <s v="Lønnsbilag 11-2025"/>
    <n v="-469.53"/>
    <s v="NOK"/>
    <n v="-469.53"/>
    <m/>
    <s v="-53477.28"/>
  </r>
  <r>
    <n v="500413"/>
    <n v="2025"/>
    <s v="Lønnsbilag 11-2025"/>
    <d v="2025-04-01T00:00:00"/>
    <m/>
    <x v="84"/>
    <x v="84"/>
    <m/>
    <m/>
    <m/>
    <m/>
    <n v="1260"/>
    <s v="Sivert Østberg-Tømmervik"/>
    <x v="6"/>
    <x v="6"/>
    <m/>
    <m/>
    <m/>
    <m/>
    <n v="0"/>
    <s v="Ingen avgiftsbehandling"/>
    <s v="Lønnsbilag 11-2025"/>
    <n v="-1198.78"/>
    <s v="NOK"/>
    <n v="-1198.78"/>
    <m/>
    <s v="-54676.06"/>
  </r>
  <r>
    <n v="500413"/>
    <n v="2025"/>
    <s v="Lønnsbilag 11-2025"/>
    <d v="2025-04-01T00:00:00"/>
    <m/>
    <x v="84"/>
    <x v="84"/>
    <m/>
    <m/>
    <m/>
    <m/>
    <n v="1261"/>
    <s v="Laila Håkonsen"/>
    <x v="8"/>
    <x v="8"/>
    <m/>
    <m/>
    <m/>
    <m/>
    <n v="0"/>
    <s v="Ingen avgiftsbehandling"/>
    <s v="Lønnsbilag 11-2025"/>
    <n v="-744.48"/>
    <s v="NOK"/>
    <n v="-744.48"/>
    <m/>
    <s v="-55420.54"/>
  </r>
  <r>
    <n v="500413"/>
    <n v="2025"/>
    <s v="Lønnsbilag 11-2025"/>
    <d v="2025-04-01T00:00:00"/>
    <m/>
    <x v="84"/>
    <x v="84"/>
    <m/>
    <m/>
    <m/>
    <m/>
    <n v="1270"/>
    <s v="Lars Teigland Støre"/>
    <x v="6"/>
    <x v="6"/>
    <m/>
    <m/>
    <m/>
    <m/>
    <n v="0"/>
    <s v="Ingen avgiftsbehandling"/>
    <s v="Lønnsbilag 11-2025"/>
    <n v="-249.98"/>
    <s v="NOK"/>
    <n v="-249.98"/>
    <m/>
    <s v="-55670.52"/>
  </r>
  <r>
    <n v="500413"/>
    <n v="2025"/>
    <s v="Lønnsbilag 11-2025"/>
    <d v="2025-04-01T00:00:00"/>
    <m/>
    <x v="84"/>
    <x v="84"/>
    <m/>
    <m/>
    <m/>
    <m/>
    <n v="1271"/>
    <s v="Nikolai Hamang"/>
    <x v="1"/>
    <x v="1"/>
    <m/>
    <m/>
    <m/>
    <m/>
    <n v="0"/>
    <s v="Ingen avgiftsbehandling"/>
    <s v="Lønnsbilag 11-2025"/>
    <n v="-291.87"/>
    <s v="NOK"/>
    <n v="-291.87"/>
    <m/>
    <s v="-55962.39"/>
  </r>
  <r>
    <n v="500413"/>
    <n v="2025"/>
    <s v="Lønnsbilag 11-2025"/>
    <d v="2025-04-01T00:00:00"/>
    <m/>
    <x v="84"/>
    <x v="84"/>
    <m/>
    <m/>
    <m/>
    <m/>
    <n v="1274"/>
    <s v="Heidi Midtbø Helgesen"/>
    <x v="6"/>
    <x v="6"/>
    <m/>
    <m/>
    <m/>
    <m/>
    <n v="0"/>
    <s v="Ingen avgiftsbehandling"/>
    <s v="Lønnsbilag 11-2025"/>
    <n v="-293.02"/>
    <s v="NOK"/>
    <n v="-293.02"/>
    <m/>
    <s v="-56255.41"/>
  </r>
  <r>
    <n v="500413"/>
    <n v="2025"/>
    <s v="Lønnsbilag 11-2025"/>
    <d v="2025-04-01T00:00:00"/>
    <m/>
    <x v="84"/>
    <x v="84"/>
    <m/>
    <m/>
    <m/>
    <m/>
    <n v="1275"/>
    <s v="Haziz Aasen"/>
    <x v="1"/>
    <x v="1"/>
    <m/>
    <m/>
    <m/>
    <m/>
    <n v="0"/>
    <s v="Ingen avgiftsbehandling"/>
    <s v="Lønnsbilag 11-2025"/>
    <n v="-5874.99"/>
    <s v="NOK"/>
    <n v="-5874.99"/>
    <m/>
    <s v="-62130.40"/>
  </r>
  <r>
    <n v="500413"/>
    <n v="2025"/>
    <s v="Lønnsbilag 11-2025"/>
    <d v="2025-04-01T00:00:00"/>
    <m/>
    <x v="84"/>
    <x v="84"/>
    <m/>
    <m/>
    <m/>
    <m/>
    <n v="1279"/>
    <s v="Oda Marie Danielsen"/>
    <x v="8"/>
    <x v="8"/>
    <m/>
    <m/>
    <m/>
    <m/>
    <n v="0"/>
    <s v="Ingen avgiftsbehandling"/>
    <s v="Lønnsbilag 11-2025"/>
    <n v="-184.17"/>
    <s v="NOK"/>
    <n v="-184.17"/>
    <m/>
    <s v="-62314.57"/>
  </r>
  <r>
    <n v="500413"/>
    <n v="2025"/>
    <s v="Lønnsbilag 11-2025"/>
    <d v="2025-04-01T00:00:00"/>
    <m/>
    <x v="84"/>
    <x v="84"/>
    <m/>
    <m/>
    <m/>
    <m/>
    <n v="1282"/>
    <s v="Stian Sørensen"/>
    <x v="3"/>
    <x v="3"/>
    <m/>
    <m/>
    <m/>
    <m/>
    <n v="0"/>
    <s v="Ingen avgiftsbehandling"/>
    <s v="Lønnsbilag 11-2025"/>
    <n v="-3877.5"/>
    <s v="NOK"/>
    <n v="-3877.5"/>
    <m/>
    <s v="-66192.07"/>
  </r>
  <r>
    <n v="500413"/>
    <n v="2025"/>
    <s v="Lønnsbilag 11-2025"/>
    <d v="2025-04-01T00:00:00"/>
    <m/>
    <x v="84"/>
    <x v="84"/>
    <m/>
    <m/>
    <m/>
    <m/>
    <n v="1285"/>
    <s v="Casper Riekeles"/>
    <x v="1"/>
    <x v="1"/>
    <m/>
    <m/>
    <m/>
    <m/>
    <n v="0"/>
    <s v="Ingen avgiftsbehandling"/>
    <s v="Lønnsbilag 11-2025"/>
    <n v="-217.14"/>
    <s v="NOK"/>
    <n v="-217.14"/>
    <m/>
    <s v="-66409.21"/>
  </r>
  <r>
    <n v="500413"/>
    <n v="2025"/>
    <s v="Lønnsbilag 11-2025"/>
    <d v="2025-04-01T00:00:00"/>
    <m/>
    <x v="84"/>
    <x v="84"/>
    <m/>
    <m/>
    <m/>
    <m/>
    <n v="1288"/>
    <s v="Sondre Olsen Heitmann"/>
    <x v="2"/>
    <x v="2"/>
    <m/>
    <m/>
    <m/>
    <m/>
    <n v="0"/>
    <s v="Ingen avgiftsbehandling"/>
    <s v="Lønnsbilag 11-2025"/>
    <n v="-225.6"/>
    <s v="NOK"/>
    <n v="-225.6"/>
    <m/>
    <s v="-66634.81"/>
  </r>
  <r>
    <n v="500413"/>
    <n v="2025"/>
    <s v="Lønnsbilag 11-2025"/>
    <d v="2025-04-01T00:00:00"/>
    <m/>
    <x v="84"/>
    <x v="84"/>
    <m/>
    <m/>
    <m/>
    <m/>
    <n v="1298"/>
    <s v="Luis Lyster"/>
    <x v="5"/>
    <x v="5"/>
    <m/>
    <m/>
    <m/>
    <m/>
    <n v="0"/>
    <s v="Ingen avgiftsbehandling"/>
    <s v="Lønnsbilag 11-2025"/>
    <n v="-423"/>
    <s v="NOK"/>
    <n v="-423"/>
    <m/>
    <s v="-67057.81"/>
  </r>
  <r>
    <n v="500413"/>
    <n v="2025"/>
    <s v="Lønnsbilag 11-2025"/>
    <d v="2025-04-01T00:00:00"/>
    <m/>
    <x v="84"/>
    <x v="84"/>
    <m/>
    <m/>
    <m/>
    <m/>
    <n v="1299"/>
    <s v="Katarina Zielinska"/>
    <x v="2"/>
    <x v="2"/>
    <m/>
    <m/>
    <m/>
    <m/>
    <n v="0"/>
    <s v="Ingen avgiftsbehandling"/>
    <s v="Lønnsbilag 11-2025"/>
    <n v="-6462.5"/>
    <s v="NOK"/>
    <n v="-6462.5"/>
    <m/>
    <s v="-73520.31"/>
  </r>
  <r>
    <n v="500413"/>
    <n v="2025"/>
    <s v="Lønnsbilag 11-2025"/>
    <d v="2025-04-01T00:00:00"/>
    <m/>
    <x v="84"/>
    <x v="84"/>
    <m/>
    <m/>
    <m/>
    <m/>
    <n v="1305"/>
    <s v="Brage Mikkelsen"/>
    <x v="8"/>
    <x v="8"/>
    <m/>
    <m/>
    <m/>
    <m/>
    <n v="0"/>
    <s v="Ingen avgiftsbehandling"/>
    <s v="Lønnsbilag 11-2025"/>
    <n v="-180.48"/>
    <s v="NOK"/>
    <n v="-180.48"/>
    <m/>
    <s v="-73700.79"/>
  </r>
  <r>
    <n v="500413"/>
    <n v="2025"/>
    <s v="Lønnsbilag 11-2025"/>
    <d v="2025-04-01T00:00:00"/>
    <m/>
    <x v="84"/>
    <x v="84"/>
    <m/>
    <m/>
    <m/>
    <m/>
    <n v="1307"/>
    <s v="Ben Craig Simmons"/>
    <x v="3"/>
    <x v="3"/>
    <m/>
    <m/>
    <m/>
    <m/>
    <n v="0"/>
    <s v="Ingen avgiftsbehandling"/>
    <s v="Lønnsbilag 11-2025"/>
    <n v="-5292.79"/>
    <s v="NOK"/>
    <n v="-5292.79"/>
    <m/>
    <s v="-78993.58"/>
  </r>
  <r>
    <n v="500413"/>
    <n v="2025"/>
    <s v="Lønnsbilag 11-2025"/>
    <d v="2025-04-01T00:00:00"/>
    <m/>
    <x v="84"/>
    <x v="84"/>
    <m/>
    <m/>
    <m/>
    <m/>
    <n v="1308"/>
    <s v="Henrik Falteng Jensen"/>
    <x v="2"/>
    <x v="2"/>
    <m/>
    <m/>
    <m/>
    <m/>
    <n v="0"/>
    <s v="Ingen avgiftsbehandling"/>
    <s v="Lønnsbilag 11-2025"/>
    <n v="-366.6"/>
    <s v="NOK"/>
    <n v="-366.6"/>
    <m/>
    <s v="-79360.18"/>
  </r>
  <r>
    <n v="500413"/>
    <n v="2025"/>
    <s v="Lønnsbilag 11-2025"/>
    <d v="2025-04-01T00:00:00"/>
    <m/>
    <x v="84"/>
    <x v="84"/>
    <m/>
    <m/>
    <m/>
    <m/>
    <n v="1317"/>
    <s v="Markus Madsen"/>
    <x v="5"/>
    <x v="5"/>
    <m/>
    <m/>
    <m/>
    <m/>
    <n v="0"/>
    <s v="Ingen avgiftsbehandling"/>
    <s v="Lønnsbilag 11-2025"/>
    <n v="-1410"/>
    <s v="NOK"/>
    <n v="-1410"/>
    <m/>
    <s v="-80770.18"/>
  </r>
  <r>
    <n v="500413"/>
    <n v="2025"/>
    <s v="Lønnsbilag 11-2025"/>
    <d v="2025-04-01T00:00:00"/>
    <m/>
    <x v="84"/>
    <x v="84"/>
    <m/>
    <m/>
    <m/>
    <m/>
    <n v="1328"/>
    <s v="Jonathan Sten Hagen"/>
    <x v="2"/>
    <x v="2"/>
    <m/>
    <m/>
    <m/>
    <m/>
    <n v="0"/>
    <s v="Ingen avgiftsbehandling"/>
    <s v="Lønnsbilag 11-2025"/>
    <n v="-846"/>
    <s v="NOK"/>
    <n v="-846"/>
    <m/>
    <s v="-81616.18"/>
  </r>
  <r>
    <n v="500413"/>
    <n v="2025"/>
    <s v="Lønnsbilag 11-2025"/>
    <d v="2025-04-01T00:00:00"/>
    <m/>
    <x v="84"/>
    <x v="84"/>
    <m/>
    <m/>
    <m/>
    <m/>
    <n v="1329"/>
    <s v="Oline Søderberg"/>
    <x v="8"/>
    <x v="8"/>
    <m/>
    <m/>
    <m/>
    <m/>
    <n v="0"/>
    <s v="Ingen avgiftsbehandling"/>
    <s v="Lønnsbilag 11-2025"/>
    <n v="-169.88"/>
    <s v="NOK"/>
    <n v="-169.88"/>
    <m/>
    <s v="-81786.06"/>
  </r>
  <r>
    <n v="500413"/>
    <n v="2025"/>
    <s v="Lønnsbilag 11-2025"/>
    <d v="2025-04-01T00:00:00"/>
    <m/>
    <x v="84"/>
    <x v="84"/>
    <m/>
    <m/>
    <m/>
    <m/>
    <n v="1330"/>
    <s v="Magnus Perger"/>
    <x v="6"/>
    <x v="6"/>
    <m/>
    <m/>
    <m/>
    <m/>
    <n v="0"/>
    <s v="Ingen avgiftsbehandling"/>
    <s v="Lønnsbilag 11-2025"/>
    <n v="-269.45"/>
    <s v="NOK"/>
    <n v="-269.45"/>
    <m/>
    <s v="-82055.51"/>
  </r>
  <r>
    <n v="500413"/>
    <n v="2025"/>
    <s v="Lønnsbilag 11-2025"/>
    <d v="2025-04-01T00:00:00"/>
    <m/>
    <x v="84"/>
    <x v="84"/>
    <m/>
    <m/>
    <m/>
    <m/>
    <n v="1331"/>
    <s v="Jørgen Røkke"/>
    <x v="8"/>
    <x v="8"/>
    <m/>
    <m/>
    <m/>
    <m/>
    <n v="0"/>
    <s v="Ingen avgiftsbehandling"/>
    <s v="Lønnsbilag 11-2025"/>
    <n v="-485.04"/>
    <s v="NOK"/>
    <n v="-485.04"/>
    <m/>
    <s v="-82540.55"/>
  </r>
  <r>
    <n v="500413"/>
    <n v="2025"/>
    <s v="Lønnsbilag 11-2025"/>
    <d v="2025-04-01T00:00:00"/>
    <m/>
    <x v="84"/>
    <x v="84"/>
    <m/>
    <m/>
    <m/>
    <m/>
    <n v="1332"/>
    <s v="Morten Hamre Køber"/>
    <x v="10"/>
    <x v="10"/>
    <m/>
    <m/>
    <m/>
    <m/>
    <n v="0"/>
    <s v="Ingen avgiftsbehandling"/>
    <s v="Lønnsbilag 11-2025"/>
    <n v="-126.9"/>
    <s v="NOK"/>
    <n v="-126.9"/>
    <m/>
    <s v="-82667.45"/>
  </r>
  <r>
    <n v="500413"/>
    <n v="2025"/>
    <s v="Lønnsbilag 11-2025"/>
    <d v="2025-04-01T00:00:00"/>
    <m/>
    <x v="84"/>
    <x v="84"/>
    <m/>
    <m/>
    <m/>
    <m/>
    <n v="1333"/>
    <s v="Elias Lande Olsen"/>
    <x v="6"/>
    <x v="6"/>
    <m/>
    <m/>
    <m/>
    <m/>
    <n v="0"/>
    <s v="Ingen avgiftsbehandling"/>
    <s v="Lønnsbilag 11-2025"/>
    <n v="-90.95"/>
    <s v="NOK"/>
    <n v="-90.95"/>
    <m/>
    <s v="-82758.40"/>
  </r>
  <r>
    <n v="500413"/>
    <n v="2025"/>
    <s v="Lønnsbilag 11-2025"/>
    <d v="2025-04-01T00:00:00"/>
    <m/>
    <x v="84"/>
    <x v="84"/>
    <m/>
    <m/>
    <m/>
    <m/>
    <n v="1334"/>
    <s v="Selma Arikan"/>
    <x v="8"/>
    <x v="8"/>
    <m/>
    <m/>
    <m/>
    <m/>
    <n v="0"/>
    <s v="Ingen avgiftsbehandling"/>
    <s v="Lønnsbilag 11-2025"/>
    <n v="-414.54"/>
    <s v="NOK"/>
    <n v="-414.54"/>
    <m/>
    <s v="-83172.94"/>
  </r>
  <r>
    <n v="500413"/>
    <n v="2025"/>
    <s v="Lønnsbilag 11-2025"/>
    <d v="2025-04-01T00:00:00"/>
    <m/>
    <x v="84"/>
    <x v="84"/>
    <m/>
    <m/>
    <m/>
    <m/>
    <n v="1335"/>
    <s v="Mikkel Holand Gillebo"/>
    <x v="8"/>
    <x v="8"/>
    <m/>
    <m/>
    <m/>
    <m/>
    <n v="0"/>
    <s v="Ingen avgiftsbehandling"/>
    <s v="Lønnsbilag 11-2025"/>
    <n v="-135.36000000000001"/>
    <s v="NOK"/>
    <n v="-135.36000000000001"/>
    <m/>
    <s v="-83308.30"/>
  </r>
  <r>
    <n v="500413"/>
    <n v="2025"/>
    <s v="Lønnsbilag 11-2025"/>
    <d v="2025-04-01T00:00:00"/>
    <m/>
    <x v="84"/>
    <x v="84"/>
    <m/>
    <m/>
    <m/>
    <m/>
    <n v="1336"/>
    <s v="Stina Meinicke"/>
    <x v="6"/>
    <x v="6"/>
    <m/>
    <m/>
    <m/>
    <m/>
    <n v="0"/>
    <s v="Ingen avgiftsbehandling"/>
    <s v="Lønnsbilag 11-2025"/>
    <n v="-384.93"/>
    <s v="NOK"/>
    <n v="-384.93"/>
    <m/>
    <s v="-83693.23"/>
  </r>
  <r>
    <n v="500413"/>
    <n v="2025"/>
    <s v="Lønnsbilag 11-2025"/>
    <d v="2025-04-01T00:00:00"/>
    <m/>
    <x v="84"/>
    <x v="84"/>
    <m/>
    <m/>
    <m/>
    <m/>
    <n v="1337"/>
    <s v="Jens-Christian Landmark"/>
    <x v="6"/>
    <x v="6"/>
    <m/>
    <m/>
    <m/>
    <m/>
    <n v="0"/>
    <s v="Ingen avgiftsbehandling"/>
    <s v="Lønnsbilag 11-2025"/>
    <n v="-386.34"/>
    <s v="NOK"/>
    <n v="-386.34"/>
    <m/>
    <s v="-84079.57"/>
  </r>
  <r>
    <n v="500413"/>
    <n v="2025"/>
    <s v="Lønnsbilag 11-2025"/>
    <d v="2025-04-01T00:00:00"/>
    <m/>
    <x v="84"/>
    <x v="84"/>
    <m/>
    <m/>
    <m/>
    <m/>
    <m/>
    <s v="Sofi Kulvik"/>
    <x v="4"/>
    <x v="4"/>
    <m/>
    <m/>
    <m/>
    <m/>
    <n v="0"/>
    <s v="Ingen avgiftsbehandling"/>
    <s v="Lønnsbilag 11-2025"/>
    <n v="-8965.06"/>
    <s v="NOK"/>
    <n v="-8965.06"/>
    <m/>
    <s v="-93044.63"/>
  </r>
  <r>
    <n v="500414"/>
    <n v="2025"/>
    <s v="A-melding lønn april 2025"/>
    <d v="2025-04-01T00:00:00"/>
    <m/>
    <x v="84"/>
    <x v="84"/>
    <m/>
    <m/>
    <m/>
    <m/>
    <m/>
    <m/>
    <x v="0"/>
    <x v="0"/>
    <m/>
    <m/>
    <m/>
    <m/>
    <n v="0"/>
    <s v="Ingen avgiftsbehandling"/>
    <s v="A-melding lønn april 2025"/>
    <n v="0.67"/>
    <s v="NOK"/>
    <n v="0.67"/>
    <m/>
    <s v="-93043.96"/>
  </r>
  <r>
    <n v="639"/>
    <n v="2025"/>
    <s v="A-melding"/>
    <d v="2025-04-10T00:00:00"/>
    <m/>
    <x v="84"/>
    <x v="84"/>
    <m/>
    <m/>
    <m/>
    <m/>
    <m/>
    <m/>
    <x v="0"/>
    <x v="0"/>
    <m/>
    <m/>
    <m/>
    <m/>
    <n v="0"/>
    <s v="Ingen avgiftsbehandling"/>
    <s v="A-melding"/>
    <n v="-2112"/>
    <s v="NOK"/>
    <n v="-2112"/>
    <m/>
    <s v="-95155.96"/>
  </r>
  <r>
    <n v="500528"/>
    <n v="2025"/>
    <s v="Lønnsbilag 12-2025"/>
    <d v="2025-05-01T00:00:00"/>
    <m/>
    <x v="84"/>
    <x v="84"/>
    <m/>
    <m/>
    <m/>
    <m/>
    <n v="77"/>
    <s v="Christopher Dehn"/>
    <x v="5"/>
    <x v="5"/>
    <m/>
    <m/>
    <m/>
    <m/>
    <n v="0"/>
    <s v="Ingen avgiftsbehandling"/>
    <s v="Lønnsbilag 12-2025"/>
    <n v="-2719.26"/>
    <s v="NOK"/>
    <n v="-2719.26"/>
    <m/>
    <s v="-97875.22"/>
  </r>
  <r>
    <n v="500528"/>
    <n v="2025"/>
    <s v="Lønnsbilag 12-2025"/>
    <d v="2025-05-01T00:00:00"/>
    <m/>
    <x v="84"/>
    <x v="84"/>
    <m/>
    <m/>
    <m/>
    <m/>
    <n v="134"/>
    <s v="Andreas Kristiansen Olsen"/>
    <x v="1"/>
    <x v="1"/>
    <m/>
    <m/>
    <m/>
    <m/>
    <n v="0"/>
    <s v="Ingen avgiftsbehandling"/>
    <s v="Lønnsbilag 12-2025"/>
    <n v="-778.32"/>
    <s v="NOK"/>
    <n v="-778.32"/>
    <m/>
    <s v="-98653.54"/>
  </r>
  <r>
    <n v="500528"/>
    <n v="2025"/>
    <s v="Lønnsbilag 12-2025"/>
    <d v="2025-05-01T00:00:00"/>
    <m/>
    <x v="84"/>
    <x v="84"/>
    <m/>
    <m/>
    <m/>
    <m/>
    <n v="134"/>
    <s v="Andreas Kristiansen Olsen"/>
    <x v="8"/>
    <x v="8"/>
    <m/>
    <m/>
    <m/>
    <m/>
    <n v="0"/>
    <s v="Ingen avgiftsbehandling"/>
    <s v="Lønnsbilag 12-2025"/>
    <n v="-454.02"/>
    <s v="NOK"/>
    <n v="-454.02"/>
    <m/>
    <s v="-99107.56"/>
  </r>
  <r>
    <n v="500528"/>
    <n v="2025"/>
    <s v="Lønnsbilag 12-2025"/>
    <d v="2025-05-01T00:00:00"/>
    <m/>
    <x v="84"/>
    <x v="84"/>
    <m/>
    <m/>
    <m/>
    <m/>
    <n v="1217"/>
    <s v="Hezar Salih"/>
    <x v="1"/>
    <x v="1"/>
    <m/>
    <m/>
    <m/>
    <m/>
    <n v="0"/>
    <s v="Ingen avgiftsbehandling"/>
    <s v="Lønnsbilag 12-2025"/>
    <n v="-405.38"/>
    <s v="NOK"/>
    <n v="-405.38"/>
    <m/>
    <s v="-99512.94"/>
  </r>
  <r>
    <n v="500528"/>
    <n v="2025"/>
    <s v="Lønnsbilag 12-2025"/>
    <d v="2025-05-01T00:00:00"/>
    <m/>
    <x v="84"/>
    <x v="84"/>
    <m/>
    <m/>
    <m/>
    <m/>
    <n v="1223"/>
    <s v="Mads Sundbye"/>
    <x v="1"/>
    <x v="1"/>
    <m/>
    <m/>
    <m/>
    <m/>
    <n v="0"/>
    <s v="Ingen avgiftsbehandling"/>
    <s v="Lønnsbilag 12-2025"/>
    <n v="-164.97"/>
    <s v="NOK"/>
    <n v="-164.97"/>
    <m/>
    <s v="-99677.91"/>
  </r>
  <r>
    <n v="500528"/>
    <n v="2025"/>
    <s v="Lønnsbilag 12-2025"/>
    <d v="2025-05-01T00:00:00"/>
    <m/>
    <x v="84"/>
    <x v="84"/>
    <m/>
    <m/>
    <m/>
    <m/>
    <n v="1229"/>
    <s v="Eirik Frisnes Wartiainen"/>
    <x v="8"/>
    <x v="8"/>
    <m/>
    <m/>
    <m/>
    <m/>
    <n v="0"/>
    <s v="Ingen avgiftsbehandling"/>
    <s v="Lønnsbilag 12-2025"/>
    <n v="-3736.5"/>
    <s v="NOK"/>
    <n v="-3736.5"/>
    <m/>
    <s v="-103414.41"/>
  </r>
  <r>
    <n v="500528"/>
    <n v="2025"/>
    <s v="Lønnsbilag 12-2025"/>
    <d v="2025-05-01T00:00:00"/>
    <m/>
    <x v="84"/>
    <x v="84"/>
    <m/>
    <m/>
    <m/>
    <m/>
    <n v="1229"/>
    <s v="Eirik Frisnes Wartiainen"/>
    <x v="10"/>
    <x v="10"/>
    <m/>
    <m/>
    <m/>
    <m/>
    <n v="0"/>
    <s v="Ingen avgiftsbehandling"/>
    <s v="Lønnsbilag 12-2025"/>
    <n v="-2491"/>
    <s v="NOK"/>
    <n v="-2491"/>
    <m/>
    <s v="-105905.41"/>
  </r>
  <r>
    <n v="500528"/>
    <n v="2025"/>
    <s v="Lønnsbilag 12-2025"/>
    <d v="2025-05-01T00:00:00"/>
    <m/>
    <x v="84"/>
    <x v="84"/>
    <m/>
    <m/>
    <m/>
    <m/>
    <n v="1233"/>
    <s v="Eirik Skaar"/>
    <x v="5"/>
    <x v="5"/>
    <m/>
    <m/>
    <m/>
    <m/>
    <n v="0"/>
    <s v="Ingen avgiftsbehandling"/>
    <s v="Lønnsbilag 12-2025"/>
    <n v="-1410"/>
    <s v="NOK"/>
    <n v="-1410"/>
    <m/>
    <s v="-107315.41"/>
  </r>
  <r>
    <n v="500528"/>
    <n v="2025"/>
    <s v="Lønnsbilag 12-2025"/>
    <d v="2025-05-01T00:00:00"/>
    <m/>
    <x v="84"/>
    <x v="84"/>
    <m/>
    <m/>
    <m/>
    <m/>
    <n v="1245"/>
    <s v="Fredrik Bjørndal"/>
    <x v="3"/>
    <x v="3"/>
    <m/>
    <m/>
    <m/>
    <m/>
    <n v="0"/>
    <s v="Ingen avgiftsbehandling"/>
    <s v="Lønnsbilag 12-2025"/>
    <n v="-1384.48"/>
    <s v="NOK"/>
    <n v="-1384.48"/>
    <m/>
    <s v="-108699.89"/>
  </r>
  <r>
    <n v="500528"/>
    <n v="2025"/>
    <s v="Lønnsbilag 12-2025"/>
    <d v="2025-05-01T00:00:00"/>
    <m/>
    <x v="84"/>
    <x v="84"/>
    <m/>
    <m/>
    <m/>
    <m/>
    <n v="1248"/>
    <s v="Marius Tveiten"/>
    <x v="1"/>
    <x v="1"/>
    <m/>
    <m/>
    <m/>
    <m/>
    <n v="0"/>
    <s v="Ingen avgiftsbehandling"/>
    <s v="Lønnsbilag 12-2025"/>
    <n v="-340.35"/>
    <s v="NOK"/>
    <n v="-340.35"/>
    <m/>
    <s v="-109040.24"/>
  </r>
  <r>
    <n v="500528"/>
    <n v="2025"/>
    <s v="Lønnsbilag 12-2025"/>
    <d v="2025-05-01T00:00:00"/>
    <m/>
    <x v="84"/>
    <x v="84"/>
    <m/>
    <m/>
    <m/>
    <m/>
    <n v="1248"/>
    <s v="Marius Tveiten"/>
    <x v="8"/>
    <x v="8"/>
    <m/>
    <m/>
    <m/>
    <m/>
    <n v="0"/>
    <s v="Ingen avgiftsbehandling"/>
    <s v="Lønnsbilag 12-2025"/>
    <n v="-190.35"/>
    <s v="NOK"/>
    <n v="-190.35"/>
    <m/>
    <s v="-109230.59"/>
  </r>
  <r>
    <n v="500528"/>
    <n v="2025"/>
    <s v="Lønnsbilag 12-2025"/>
    <d v="2025-05-01T00:00:00"/>
    <m/>
    <x v="84"/>
    <x v="84"/>
    <m/>
    <m/>
    <m/>
    <m/>
    <n v="1249"/>
    <s v="Nora Kristiansen"/>
    <x v="1"/>
    <x v="1"/>
    <m/>
    <m/>
    <m/>
    <m/>
    <n v="0"/>
    <s v="Ingen avgiftsbehandling"/>
    <s v="Lønnsbilag 12-2025"/>
    <n v="-141.62"/>
    <s v="NOK"/>
    <n v="-141.62"/>
    <m/>
    <s v="-109372.21"/>
  </r>
  <r>
    <n v="500528"/>
    <n v="2025"/>
    <s v="Lønnsbilag 12-2025"/>
    <d v="2025-05-01T00:00:00"/>
    <m/>
    <x v="84"/>
    <x v="84"/>
    <m/>
    <m/>
    <m/>
    <m/>
    <n v="1249"/>
    <s v="Nora Kristiansen"/>
    <x v="8"/>
    <x v="8"/>
    <m/>
    <m/>
    <m/>
    <m/>
    <n v="0"/>
    <s v="Ingen avgiftsbehandling"/>
    <s v="Lønnsbilag 12-2025"/>
    <n v="-431.46"/>
    <s v="NOK"/>
    <n v="-431.46"/>
    <m/>
    <s v="-109803.67"/>
  </r>
  <r>
    <n v="500528"/>
    <n v="2025"/>
    <s v="Lønnsbilag 12-2025"/>
    <d v="2025-05-01T00:00:00"/>
    <m/>
    <x v="84"/>
    <x v="84"/>
    <m/>
    <m/>
    <m/>
    <m/>
    <n v="1260"/>
    <s v="Sivert Østberg-Tømmervik"/>
    <x v="6"/>
    <x v="6"/>
    <m/>
    <m/>
    <m/>
    <m/>
    <n v="0"/>
    <s v="Ingen avgiftsbehandling"/>
    <s v="Lønnsbilag 12-2025"/>
    <n v="-285.95"/>
    <s v="NOK"/>
    <n v="-285.95"/>
    <m/>
    <s v="-110089.62"/>
  </r>
  <r>
    <n v="500528"/>
    <n v="2025"/>
    <s v="Lønnsbilag 12-2025"/>
    <d v="2025-05-01T00:00:00"/>
    <m/>
    <x v="84"/>
    <x v="84"/>
    <m/>
    <m/>
    <m/>
    <m/>
    <n v="1261"/>
    <s v="Laila Håkonsen"/>
    <x v="8"/>
    <x v="8"/>
    <m/>
    <m/>
    <m/>
    <m/>
    <n v="0"/>
    <s v="Ingen avgiftsbehandling"/>
    <s v="Lønnsbilag 12-2025"/>
    <n v="-651.41999999999996"/>
    <s v="NOK"/>
    <n v="-651.41999999999996"/>
    <m/>
    <s v="-110741.04"/>
  </r>
  <r>
    <n v="500528"/>
    <n v="2025"/>
    <s v="Lønnsbilag 12-2025"/>
    <d v="2025-05-01T00:00:00"/>
    <m/>
    <x v="84"/>
    <x v="84"/>
    <m/>
    <m/>
    <m/>
    <m/>
    <n v="1269"/>
    <s v="Marius Lindbäck Pettersen"/>
    <x v="8"/>
    <x v="8"/>
    <m/>
    <m/>
    <m/>
    <m/>
    <n v="0"/>
    <s v="Ingen avgiftsbehandling"/>
    <s v="Lønnsbilag 12-2025"/>
    <n v="-270.72000000000003"/>
    <s v="NOK"/>
    <n v="-270.72000000000003"/>
    <m/>
    <s v="-111011.76"/>
  </r>
  <r>
    <n v="500528"/>
    <n v="2025"/>
    <s v="Lønnsbilag 12-2025"/>
    <d v="2025-05-01T00:00:00"/>
    <m/>
    <x v="84"/>
    <x v="84"/>
    <m/>
    <m/>
    <m/>
    <m/>
    <n v="1271"/>
    <s v="Nikolai Hamang"/>
    <x v="1"/>
    <x v="1"/>
    <m/>
    <m/>
    <m/>
    <m/>
    <n v="0"/>
    <s v="Ingen avgiftsbehandling"/>
    <s v="Lønnsbilag 12-2025"/>
    <n v="-203.04"/>
    <s v="NOK"/>
    <n v="-203.04"/>
    <m/>
    <s v="-111214.80"/>
  </r>
  <r>
    <n v="500528"/>
    <n v="2025"/>
    <s v="Lønnsbilag 12-2025"/>
    <d v="2025-05-01T00:00:00"/>
    <m/>
    <x v="84"/>
    <x v="84"/>
    <m/>
    <m/>
    <m/>
    <m/>
    <n v="1275"/>
    <s v="Haziz Aasen"/>
    <x v="1"/>
    <x v="1"/>
    <m/>
    <m/>
    <m/>
    <m/>
    <n v="0"/>
    <s v="Ingen avgiftsbehandling"/>
    <s v="Lønnsbilag 12-2025"/>
    <n v="-5874.99"/>
    <s v="NOK"/>
    <n v="-5874.99"/>
    <m/>
    <s v="-117089.79"/>
  </r>
  <r>
    <n v="500528"/>
    <n v="2025"/>
    <s v="Lønnsbilag 12-2025"/>
    <d v="2025-05-01T00:00:00"/>
    <m/>
    <x v="84"/>
    <x v="84"/>
    <m/>
    <m/>
    <m/>
    <m/>
    <n v="1279"/>
    <s v="Oda Marie Danielsen"/>
    <x v="8"/>
    <x v="8"/>
    <m/>
    <m/>
    <m/>
    <m/>
    <n v="0"/>
    <s v="Ingen avgiftsbehandling"/>
    <s v="Lønnsbilag 12-2025"/>
    <n v="-194.04"/>
    <s v="NOK"/>
    <n v="-194.04"/>
    <m/>
    <s v="-117283.83"/>
  </r>
  <r>
    <n v="500528"/>
    <n v="2025"/>
    <s v="Lønnsbilag 12-2025"/>
    <d v="2025-05-01T00:00:00"/>
    <m/>
    <x v="84"/>
    <x v="84"/>
    <m/>
    <m/>
    <m/>
    <m/>
    <n v="1282"/>
    <s v="Stian Sørensen"/>
    <x v="3"/>
    <x v="3"/>
    <m/>
    <m/>
    <m/>
    <m/>
    <n v="0"/>
    <s v="Ingen avgiftsbehandling"/>
    <s v="Lønnsbilag 12-2025"/>
    <n v="-3877.5"/>
    <s v="NOK"/>
    <n v="-3877.5"/>
    <m/>
    <s v="-121161.33"/>
  </r>
  <r>
    <n v="500528"/>
    <n v="2025"/>
    <s v="Lønnsbilag 12-2025"/>
    <d v="2025-05-01T00:00:00"/>
    <m/>
    <x v="84"/>
    <x v="84"/>
    <m/>
    <m/>
    <m/>
    <m/>
    <n v="1285"/>
    <s v="Casper Riekeles"/>
    <x v="1"/>
    <x v="1"/>
    <m/>
    <m/>
    <m/>
    <m/>
    <n v="0"/>
    <s v="Ingen avgiftsbehandling"/>
    <s v="Lønnsbilag 12-2025"/>
    <n v="-236.88"/>
    <s v="NOK"/>
    <n v="-236.88"/>
    <m/>
    <s v="-121398.21"/>
  </r>
  <r>
    <n v="500528"/>
    <n v="2025"/>
    <s v="Lønnsbilag 12-2025"/>
    <d v="2025-05-01T00:00:00"/>
    <m/>
    <x v="84"/>
    <x v="84"/>
    <m/>
    <m/>
    <m/>
    <m/>
    <n v="1288"/>
    <s v="Sondre Olsen Heitmann"/>
    <x v="2"/>
    <x v="2"/>
    <m/>
    <m/>
    <m/>
    <m/>
    <n v="0"/>
    <s v="Ingen avgiftsbehandling"/>
    <s v="Lønnsbilag 12-2025"/>
    <n v="-84.6"/>
    <s v="NOK"/>
    <n v="-84.6"/>
    <m/>
    <s v="-121482.81"/>
  </r>
  <r>
    <n v="500528"/>
    <n v="2025"/>
    <s v="Lønnsbilag 12-2025"/>
    <d v="2025-05-01T00:00:00"/>
    <m/>
    <x v="84"/>
    <x v="84"/>
    <m/>
    <m/>
    <m/>
    <m/>
    <n v="1299"/>
    <s v="Katarina Zielinska"/>
    <x v="2"/>
    <x v="2"/>
    <m/>
    <m/>
    <m/>
    <m/>
    <n v="0"/>
    <s v="Ingen avgiftsbehandling"/>
    <s v="Lønnsbilag 12-2025"/>
    <n v="-6462.5"/>
    <s v="NOK"/>
    <n v="-6462.5"/>
    <m/>
    <s v="-127945.31"/>
  </r>
  <r>
    <n v="500528"/>
    <n v="2025"/>
    <s v="Lønnsbilag 12-2025"/>
    <d v="2025-05-01T00:00:00"/>
    <m/>
    <x v="84"/>
    <x v="84"/>
    <m/>
    <m/>
    <m/>
    <m/>
    <n v="1305"/>
    <s v="Brage Mikkelsen"/>
    <x v="8"/>
    <x v="8"/>
    <m/>
    <m/>
    <m/>
    <m/>
    <n v="0"/>
    <s v="Ingen avgiftsbehandling"/>
    <s v="Lønnsbilag 12-2025"/>
    <n v="-45.12"/>
    <s v="NOK"/>
    <n v="-45.12"/>
    <m/>
    <s v="-127990.43"/>
  </r>
  <r>
    <n v="500528"/>
    <n v="2025"/>
    <s v="Lønnsbilag 12-2025"/>
    <d v="2025-05-01T00:00:00"/>
    <m/>
    <x v="84"/>
    <x v="84"/>
    <m/>
    <m/>
    <m/>
    <m/>
    <n v="1307"/>
    <s v="Ben Craig Simmons"/>
    <x v="3"/>
    <x v="3"/>
    <m/>
    <m/>
    <m/>
    <m/>
    <n v="0"/>
    <s v="Ingen avgiftsbehandling"/>
    <s v="Lønnsbilag 12-2025"/>
    <n v="-5292.79"/>
    <s v="NOK"/>
    <n v="-5292.79"/>
    <m/>
    <s v="-133283.22"/>
  </r>
  <r>
    <n v="500528"/>
    <n v="2025"/>
    <s v="Lønnsbilag 12-2025"/>
    <d v="2025-05-01T00:00:00"/>
    <m/>
    <x v="84"/>
    <x v="84"/>
    <m/>
    <m/>
    <m/>
    <m/>
    <n v="1308"/>
    <s v="Henrik Falteng Jensen"/>
    <x v="2"/>
    <x v="2"/>
    <m/>
    <m/>
    <m/>
    <m/>
    <n v="0"/>
    <s v="Ingen avgiftsbehandling"/>
    <s v="Lønnsbilag 12-2025"/>
    <n v="-112.8"/>
    <s v="NOK"/>
    <n v="-112.8"/>
    <m/>
    <s v="-133396.02"/>
  </r>
  <r>
    <n v="500528"/>
    <n v="2025"/>
    <s v="Lønnsbilag 12-2025"/>
    <d v="2025-05-01T00:00:00"/>
    <m/>
    <x v="84"/>
    <x v="84"/>
    <m/>
    <m/>
    <m/>
    <m/>
    <n v="1317"/>
    <s v="Markus Madsen"/>
    <x v="5"/>
    <x v="5"/>
    <m/>
    <m/>
    <m/>
    <m/>
    <n v="0"/>
    <s v="Ingen avgiftsbehandling"/>
    <s v="Lønnsbilag 12-2025"/>
    <n v="-1410"/>
    <s v="NOK"/>
    <n v="-1410"/>
    <m/>
    <s v="-134806.02"/>
  </r>
  <r>
    <n v="500528"/>
    <n v="2025"/>
    <s v="Lønnsbilag 12-2025"/>
    <d v="2025-05-01T00:00:00"/>
    <m/>
    <x v="84"/>
    <x v="84"/>
    <m/>
    <m/>
    <m/>
    <m/>
    <n v="1328"/>
    <s v="Jonathan Sten Hagen"/>
    <x v="2"/>
    <x v="2"/>
    <m/>
    <m/>
    <m/>
    <m/>
    <n v="0"/>
    <s v="Ingen avgiftsbehandling"/>
    <s v="Lønnsbilag 12-2025"/>
    <n v="-112.8"/>
    <s v="NOK"/>
    <n v="-112.8"/>
    <m/>
    <s v="-134918.82"/>
  </r>
  <r>
    <n v="500528"/>
    <n v="2025"/>
    <s v="Lønnsbilag 12-2025"/>
    <d v="2025-05-01T00:00:00"/>
    <m/>
    <x v="84"/>
    <x v="84"/>
    <m/>
    <m/>
    <m/>
    <m/>
    <n v="1329"/>
    <s v="Oline Søderberg"/>
    <x v="8"/>
    <x v="8"/>
    <m/>
    <m/>
    <m/>
    <m/>
    <n v="0"/>
    <s v="Ingen avgiftsbehandling"/>
    <s v="Lønnsbilag 12-2025"/>
    <n v="-113.25"/>
    <s v="NOK"/>
    <n v="-113.25"/>
    <m/>
    <s v="-135032.07"/>
  </r>
  <r>
    <n v="500528"/>
    <n v="2025"/>
    <s v="Lønnsbilag 12-2025"/>
    <d v="2025-05-01T00:00:00"/>
    <m/>
    <x v="84"/>
    <x v="84"/>
    <m/>
    <m/>
    <m/>
    <m/>
    <n v="1331"/>
    <s v="Jørgen Røkke"/>
    <x v="8"/>
    <x v="8"/>
    <m/>
    <m/>
    <m/>
    <m/>
    <n v="0"/>
    <s v="Ingen avgiftsbehandling"/>
    <s v="Lønnsbilag 12-2025"/>
    <n v="-406.08"/>
    <s v="NOK"/>
    <n v="-406.08"/>
    <m/>
    <s v="-135438.15"/>
  </r>
  <r>
    <n v="500528"/>
    <n v="2025"/>
    <s v="Lønnsbilag 12-2025"/>
    <d v="2025-05-01T00:00:00"/>
    <m/>
    <x v="84"/>
    <x v="84"/>
    <m/>
    <m/>
    <m/>
    <m/>
    <n v="1332"/>
    <s v="Morten Hamre Køber"/>
    <x v="10"/>
    <x v="10"/>
    <m/>
    <m/>
    <m/>
    <m/>
    <n v="0"/>
    <s v="Ingen avgiftsbehandling"/>
    <s v="Lønnsbilag 12-2025"/>
    <n v="-126.9"/>
    <s v="NOK"/>
    <n v="-126.9"/>
    <m/>
    <s v="-135565.05"/>
  </r>
  <r>
    <n v="500528"/>
    <n v="2025"/>
    <s v="Lønnsbilag 12-2025"/>
    <d v="2025-05-01T00:00:00"/>
    <m/>
    <x v="84"/>
    <x v="84"/>
    <m/>
    <m/>
    <m/>
    <m/>
    <n v="1334"/>
    <s v="Selma Arikan"/>
    <x v="8"/>
    <x v="8"/>
    <m/>
    <m/>
    <m/>
    <m/>
    <n v="0"/>
    <s v="Ingen avgiftsbehandling"/>
    <s v="Lønnsbilag 12-2025"/>
    <n v="-294.52"/>
    <s v="NOK"/>
    <n v="-294.52"/>
    <m/>
    <s v="-135859.57"/>
  </r>
  <r>
    <n v="500528"/>
    <n v="2025"/>
    <s v="Lønnsbilag 12-2025"/>
    <d v="2025-05-01T00:00:00"/>
    <m/>
    <x v="84"/>
    <x v="84"/>
    <m/>
    <m/>
    <m/>
    <m/>
    <n v="1335"/>
    <s v="Mikkel Holand Gillebo"/>
    <x v="8"/>
    <x v="8"/>
    <m/>
    <m/>
    <m/>
    <m/>
    <n v="0"/>
    <s v="Ingen avgiftsbehandling"/>
    <s v="Lønnsbilag 12-2025"/>
    <n v="-135.36000000000001"/>
    <s v="NOK"/>
    <n v="-135.36000000000001"/>
    <m/>
    <s v="-135994.93"/>
  </r>
  <r>
    <n v="500528"/>
    <n v="2025"/>
    <s v="Lønnsbilag 12-2025"/>
    <d v="2025-05-01T00:00:00"/>
    <m/>
    <x v="84"/>
    <x v="84"/>
    <m/>
    <m/>
    <m/>
    <m/>
    <m/>
    <s v="Sofi Kulvik"/>
    <x v="1"/>
    <x v="1"/>
    <m/>
    <m/>
    <m/>
    <m/>
    <n v="0"/>
    <s v="Ingen avgiftsbehandling"/>
    <s v="Lønnsbilag 12-2025"/>
    <n v="-328.25"/>
    <s v="NOK"/>
    <n v="-328.25"/>
    <m/>
    <s v="-136323.18"/>
  </r>
  <r>
    <n v="500528"/>
    <n v="2025"/>
    <s v="Lønnsbilag 12-2025"/>
    <d v="2025-05-01T00:00:00"/>
    <m/>
    <x v="84"/>
    <x v="84"/>
    <m/>
    <m/>
    <m/>
    <m/>
    <m/>
    <s v="Sofi Kulvik"/>
    <x v="4"/>
    <x v="4"/>
    <m/>
    <m/>
    <m/>
    <m/>
    <n v="0"/>
    <s v="Ingen avgiftsbehandling"/>
    <s v="Lønnsbilag 12-2025"/>
    <n v="-8883"/>
    <s v="NOK"/>
    <n v="-8883"/>
    <m/>
    <s v="-145206.18"/>
  </r>
  <r>
    <n v="500529"/>
    <n v="2025"/>
    <s v="A-melding lønn mai 2025"/>
    <d v="2025-05-01T00:00:00"/>
    <m/>
    <x v="84"/>
    <x v="84"/>
    <m/>
    <m/>
    <m/>
    <m/>
    <m/>
    <m/>
    <x v="4"/>
    <x v="4"/>
    <m/>
    <m/>
    <m/>
    <m/>
    <n v="0"/>
    <s v="Ingen avgiftsbehandling"/>
    <s v="A-melding lønn mai 2025"/>
    <n v="0.22"/>
    <s v="NOK"/>
    <n v="0.22"/>
    <m/>
    <s v="-145205.96"/>
  </r>
  <r>
    <n v="500572"/>
    <n v="2025"/>
    <s v="Lønnsbilag 13-2025"/>
    <d v="2025-05-02T00:00:00"/>
    <m/>
    <x v="84"/>
    <x v="84"/>
    <m/>
    <m/>
    <m/>
    <m/>
    <n v="1233"/>
    <s v="Eirik Skaar"/>
    <x v="5"/>
    <x v="5"/>
    <m/>
    <m/>
    <m/>
    <m/>
    <n v="0"/>
    <s v="Ingen avgiftsbehandling"/>
    <s v="Lønnsbilag 13-2025"/>
    <n v="-423"/>
    <s v="NOK"/>
    <n v="-423"/>
    <m/>
    <s v="-145628.96"/>
  </r>
  <r>
    <n v="500572"/>
    <n v="2025"/>
    <s v="Lønnsbilag 13-2025"/>
    <d v="2025-05-02T00:00:00"/>
    <m/>
    <x v="84"/>
    <x v="84"/>
    <m/>
    <m/>
    <m/>
    <m/>
    <n v="1339"/>
    <s v="Alexander Grimstvedt"/>
    <x v="5"/>
    <x v="5"/>
    <m/>
    <m/>
    <m/>
    <m/>
    <n v="0"/>
    <s v="Ingen avgiftsbehandling"/>
    <s v="Lønnsbilag 13-2025"/>
    <n v="-1974"/>
    <s v="NOK"/>
    <n v="-1974"/>
    <m/>
    <s v="-147602.96"/>
  </r>
  <r>
    <n v="500615"/>
    <n v="2025"/>
    <s v="Direkte betaling med ekstern ID TR466639945 er gjennomført og bokført."/>
    <d v="2025-05-15T00:00:00"/>
    <m/>
    <x v="84"/>
    <x v="84"/>
    <m/>
    <m/>
    <m/>
    <m/>
    <m/>
    <m/>
    <x v="0"/>
    <x v="0"/>
    <m/>
    <m/>
    <m/>
    <m/>
    <n v="0"/>
    <s v="Ingen avgiftsbehandling"/>
    <s v="Betaling: Terminoppgave mars-april 2025"/>
    <n v="53140"/>
    <s v="NOK"/>
    <n v="53140"/>
    <m/>
    <s v="-94462.96"/>
  </r>
  <r>
    <n v="500618"/>
    <n v="2025"/>
    <s v="Direkte betaling med ekstern ID TR466821576 er gjennomført og bokført."/>
    <d v="2025-05-15T00:00:00"/>
    <m/>
    <x v="84"/>
    <x v="84"/>
    <m/>
    <m/>
    <m/>
    <m/>
    <m/>
    <m/>
    <x v="0"/>
    <x v="0"/>
    <m/>
    <m/>
    <m/>
    <m/>
    <n v="0"/>
    <s v="Ingen avgiftsbehandling"/>
    <s v="Betaling: Terminoppgave mars-april 2025"/>
    <n v="56148"/>
    <s v="NOK"/>
    <n v="56148"/>
    <m/>
    <s v="-38314.96"/>
  </r>
  <r>
    <n v="500661"/>
    <n v="2025"/>
    <s v="Lønnsbilag 14-2025"/>
    <d v="2025-06-02T00:00:00"/>
    <m/>
    <x v="84"/>
    <x v="84"/>
    <m/>
    <m/>
    <m/>
    <m/>
    <n v="1216"/>
    <s v="Oda Lyng Bjørkevoll"/>
    <x v="6"/>
    <x v="6"/>
    <m/>
    <m/>
    <m/>
    <m/>
    <n v="0"/>
    <s v="Ingen avgiftsbehandling"/>
    <s v="Lønnsbilag 14-2025"/>
    <n v="-75.150000000000006"/>
    <s v="NOK"/>
    <n v="-75.150000000000006"/>
    <m/>
    <s v="-38390.11"/>
  </r>
  <r>
    <n v="500661"/>
    <n v="2025"/>
    <s v="Lønnsbilag 14-2025"/>
    <d v="2025-06-02T00:00:00"/>
    <m/>
    <x v="84"/>
    <x v="84"/>
    <m/>
    <m/>
    <m/>
    <m/>
    <n v="1233"/>
    <s v="Eirik Skaar"/>
    <x v="5"/>
    <x v="5"/>
    <m/>
    <m/>
    <m/>
    <m/>
    <n v="0"/>
    <s v="Ingen avgiftsbehandling"/>
    <s v="Lønnsbilag 14-2025"/>
    <n v="-352.36"/>
    <s v="NOK"/>
    <n v="-352.36"/>
    <m/>
    <s v="-38742.47"/>
  </r>
  <r>
    <n v="500661"/>
    <n v="2025"/>
    <s v="Lønnsbilag 14-2025"/>
    <d v="2025-06-02T00:00:00"/>
    <m/>
    <x v="84"/>
    <x v="84"/>
    <m/>
    <m/>
    <m/>
    <m/>
    <n v="1234"/>
    <s v="Olav Øritsland"/>
    <x v="5"/>
    <x v="5"/>
    <m/>
    <m/>
    <m/>
    <m/>
    <n v="0"/>
    <s v="Ingen avgiftsbehandling"/>
    <s v="Lønnsbilag 14-2025"/>
    <n v="-75.150000000000006"/>
    <s v="NOK"/>
    <n v="-75.150000000000006"/>
    <m/>
    <s v="-38817.62"/>
  </r>
  <r>
    <n v="500661"/>
    <n v="2025"/>
    <s v="Lønnsbilag 14-2025"/>
    <d v="2025-06-02T00:00:00"/>
    <m/>
    <x v="84"/>
    <x v="84"/>
    <m/>
    <m/>
    <m/>
    <m/>
    <n v="124"/>
    <s v="Henrik Holen"/>
    <x v="8"/>
    <x v="8"/>
    <m/>
    <m/>
    <m/>
    <m/>
    <n v="0"/>
    <s v="Ingen avgiftsbehandling"/>
    <s v="Lønnsbilag 14-2025"/>
    <n v="-25.89"/>
    <s v="NOK"/>
    <n v="-25.89"/>
    <m/>
    <s v="-38843.51"/>
  </r>
  <r>
    <n v="500661"/>
    <n v="2025"/>
    <s v="Lønnsbilag 14-2025"/>
    <d v="2025-06-02T00:00:00"/>
    <m/>
    <x v="84"/>
    <x v="84"/>
    <m/>
    <m/>
    <m/>
    <m/>
    <n v="1250"/>
    <s v="Nora Sofie Lilledal-Fritzvold"/>
    <x v="1"/>
    <x v="1"/>
    <m/>
    <m/>
    <m/>
    <m/>
    <n v="0"/>
    <s v="Ingen avgiftsbehandling"/>
    <s v="Lønnsbilag 14-2025"/>
    <n v="-5.61"/>
    <s v="NOK"/>
    <n v="-5.61"/>
    <m/>
    <s v="-38849.12"/>
  </r>
  <r>
    <n v="500661"/>
    <n v="2025"/>
    <s v="Lønnsbilag 14-2025"/>
    <d v="2025-06-02T00:00:00"/>
    <m/>
    <x v="84"/>
    <x v="84"/>
    <m/>
    <m/>
    <m/>
    <m/>
    <n v="1254"/>
    <s v="Jens Ek"/>
    <x v="6"/>
    <x v="6"/>
    <m/>
    <m/>
    <m/>
    <m/>
    <n v="0"/>
    <s v="Ingen avgiftsbehandling"/>
    <s v="Lønnsbilag 14-2025"/>
    <n v="-64.16"/>
    <s v="NOK"/>
    <n v="-64.16"/>
    <m/>
    <s v="-38913.28"/>
  </r>
  <r>
    <n v="500661"/>
    <n v="2025"/>
    <s v="Lønnsbilag 14-2025"/>
    <d v="2025-06-02T00:00:00"/>
    <m/>
    <x v="84"/>
    <x v="84"/>
    <m/>
    <m/>
    <m/>
    <m/>
    <n v="1272"/>
    <s v="Jakob August Strøm"/>
    <x v="1"/>
    <x v="1"/>
    <m/>
    <m/>
    <m/>
    <m/>
    <n v="0"/>
    <s v="Ingen avgiftsbehandling"/>
    <s v="Lønnsbilag 14-2025"/>
    <n v="-457.4"/>
    <s v="NOK"/>
    <n v="-457.4"/>
    <m/>
    <s v="-39370.68"/>
  </r>
  <r>
    <n v="500661"/>
    <n v="2025"/>
    <s v="Lønnsbilag 14-2025"/>
    <d v="2025-06-02T00:00:00"/>
    <m/>
    <x v="84"/>
    <x v="84"/>
    <m/>
    <m/>
    <m/>
    <m/>
    <n v="1283"/>
    <s v="Lykke Lundby"/>
    <x v="1"/>
    <x v="1"/>
    <m/>
    <m/>
    <m/>
    <m/>
    <n v="0"/>
    <s v="Ingen avgiftsbehandling"/>
    <s v="Lønnsbilag 14-2025"/>
    <n v="-120.15"/>
    <s v="NOK"/>
    <n v="-120.15"/>
    <m/>
    <s v="-39490.83"/>
  </r>
  <r>
    <n v="500661"/>
    <n v="2025"/>
    <s v="Lønnsbilag 14-2025"/>
    <d v="2025-06-02T00:00:00"/>
    <m/>
    <x v="84"/>
    <x v="84"/>
    <m/>
    <m/>
    <m/>
    <m/>
    <n v="1292"/>
    <s v="William Duesund"/>
    <x v="5"/>
    <x v="5"/>
    <m/>
    <m/>
    <m/>
    <m/>
    <n v="0"/>
    <s v="Ingen avgiftsbehandling"/>
    <s v="Lønnsbilag 14-2025"/>
    <n v="-47.46"/>
    <s v="NOK"/>
    <n v="-47.46"/>
    <m/>
    <s v="-39538.29"/>
  </r>
  <r>
    <n v="500661"/>
    <n v="2025"/>
    <s v="Lønnsbilag 14-2025"/>
    <d v="2025-06-02T00:00:00"/>
    <m/>
    <x v="84"/>
    <x v="84"/>
    <m/>
    <m/>
    <m/>
    <m/>
    <n v="1293"/>
    <s v="William Skogheim"/>
    <x v="8"/>
    <x v="8"/>
    <m/>
    <m/>
    <m/>
    <m/>
    <n v="0"/>
    <s v="Ingen avgiftsbehandling"/>
    <s v="Lønnsbilag 14-2025"/>
    <n v="-17.61"/>
    <s v="NOK"/>
    <n v="-17.61"/>
    <m/>
    <s v="-39555.90"/>
  </r>
  <r>
    <n v="500661"/>
    <n v="2025"/>
    <s v="Lønnsbilag 14-2025"/>
    <d v="2025-06-02T00:00:00"/>
    <m/>
    <x v="84"/>
    <x v="84"/>
    <m/>
    <m/>
    <m/>
    <m/>
    <n v="1296"/>
    <s v="Asbjørn Ringstad Norevik"/>
    <x v="8"/>
    <x v="8"/>
    <m/>
    <m/>
    <m/>
    <m/>
    <n v="0"/>
    <s v="Ingen avgiftsbehandling"/>
    <s v="Lønnsbilag 14-2025"/>
    <n v="-67.239999999999995"/>
    <s v="NOK"/>
    <n v="-67.239999999999995"/>
    <m/>
    <s v="-39623.14"/>
  </r>
  <r>
    <n v="500661"/>
    <n v="2025"/>
    <s v="Lønnsbilag 14-2025"/>
    <d v="2025-06-02T00:00:00"/>
    <m/>
    <x v="84"/>
    <x v="84"/>
    <m/>
    <m/>
    <m/>
    <m/>
    <n v="1298"/>
    <s v="Luis Lyster"/>
    <x v="5"/>
    <x v="5"/>
    <m/>
    <m/>
    <m/>
    <m/>
    <n v="0"/>
    <s v="Ingen avgiftsbehandling"/>
    <s v="Lønnsbilag 14-2025"/>
    <n v="-647.19000000000005"/>
    <s v="NOK"/>
    <n v="-647.19000000000005"/>
    <m/>
    <s v="-40270.33"/>
  </r>
  <r>
    <n v="500661"/>
    <n v="2025"/>
    <s v="Lønnsbilag 14-2025"/>
    <d v="2025-06-02T00:00:00"/>
    <m/>
    <x v="84"/>
    <x v="84"/>
    <m/>
    <m/>
    <m/>
    <m/>
    <n v="1302"/>
    <s v="Elin Kristiansen"/>
    <x v="8"/>
    <x v="8"/>
    <m/>
    <m/>
    <m/>
    <m/>
    <n v="0"/>
    <s v="Ingen avgiftsbehandling"/>
    <s v="Lønnsbilag 14-2025"/>
    <n v="-358.11"/>
    <s v="NOK"/>
    <n v="-358.11"/>
    <m/>
    <s v="-40628.44"/>
  </r>
  <r>
    <n v="500661"/>
    <n v="2025"/>
    <s v="Lønnsbilag 14-2025"/>
    <d v="2025-06-02T00:00:00"/>
    <m/>
    <x v="84"/>
    <x v="84"/>
    <m/>
    <m/>
    <m/>
    <m/>
    <n v="1306"/>
    <s v="Roj Haval"/>
    <x v="8"/>
    <x v="8"/>
    <m/>
    <m/>
    <m/>
    <m/>
    <n v="0"/>
    <s v="Ingen avgiftsbehandling"/>
    <s v="Lønnsbilag 14-2025"/>
    <n v="-146.47999999999999"/>
    <s v="NOK"/>
    <n v="-146.47999999999999"/>
    <m/>
    <s v="-40774.92"/>
  </r>
  <r>
    <n v="500661"/>
    <n v="2025"/>
    <s v="Lønnsbilag 14-2025"/>
    <d v="2025-06-02T00:00:00"/>
    <m/>
    <x v="84"/>
    <x v="84"/>
    <m/>
    <m/>
    <m/>
    <m/>
    <n v="1309"/>
    <s v="Thea Toven"/>
    <x v="10"/>
    <x v="10"/>
    <m/>
    <m/>
    <m/>
    <m/>
    <n v="0"/>
    <s v="Ingen avgiftsbehandling"/>
    <s v="Lønnsbilag 14-2025"/>
    <n v="-52.35"/>
    <s v="NOK"/>
    <n v="-52.35"/>
    <m/>
    <s v="-40827.27"/>
  </r>
  <r>
    <n v="500661"/>
    <n v="2025"/>
    <s v="Lønnsbilag 14-2025"/>
    <d v="2025-06-02T00:00:00"/>
    <m/>
    <x v="84"/>
    <x v="84"/>
    <m/>
    <m/>
    <m/>
    <m/>
    <n v="1310"/>
    <s v="Armani Wahidullah"/>
    <x v="1"/>
    <x v="1"/>
    <m/>
    <m/>
    <m/>
    <m/>
    <n v="0"/>
    <s v="Ingen avgiftsbehandling"/>
    <s v="Lønnsbilag 14-2025"/>
    <n v="-173.72"/>
    <s v="NOK"/>
    <n v="-173.72"/>
    <m/>
    <s v="-41000.99"/>
  </r>
  <r>
    <n v="500661"/>
    <n v="2025"/>
    <s v="Lønnsbilag 14-2025"/>
    <d v="2025-06-02T00:00:00"/>
    <m/>
    <x v="84"/>
    <x v="84"/>
    <m/>
    <m/>
    <m/>
    <m/>
    <n v="1311"/>
    <s v="Mikael Fatahi"/>
    <x v="8"/>
    <x v="8"/>
    <m/>
    <m/>
    <m/>
    <m/>
    <n v="0"/>
    <s v="Ingen avgiftsbehandling"/>
    <s v="Lønnsbilag 14-2025"/>
    <n v="-115.96"/>
    <s v="NOK"/>
    <n v="-115.96"/>
    <m/>
    <s v="-41116.95"/>
  </r>
  <r>
    <n v="500661"/>
    <n v="2025"/>
    <s v="Lønnsbilag 14-2025"/>
    <d v="2025-06-02T00:00:00"/>
    <m/>
    <x v="84"/>
    <x v="84"/>
    <m/>
    <m/>
    <m/>
    <m/>
    <n v="1312"/>
    <s v="Fatbardh Simnica"/>
    <x v="1"/>
    <x v="1"/>
    <m/>
    <m/>
    <m/>
    <m/>
    <n v="0"/>
    <s v="Ingen avgiftsbehandling"/>
    <s v="Lønnsbilag 14-2025"/>
    <n v="-188.89"/>
    <s v="NOK"/>
    <n v="-188.89"/>
    <m/>
    <s v="-41305.84"/>
  </r>
  <r>
    <n v="500661"/>
    <n v="2025"/>
    <s v="Lønnsbilag 14-2025"/>
    <d v="2025-06-02T00:00:00"/>
    <m/>
    <x v="84"/>
    <x v="84"/>
    <m/>
    <m/>
    <m/>
    <m/>
    <n v="1313"/>
    <s v="Mathias Berg Mellem"/>
    <x v="8"/>
    <x v="8"/>
    <m/>
    <m/>
    <m/>
    <m/>
    <n v="0"/>
    <s v="Ingen avgiftsbehandling"/>
    <s v="Lønnsbilag 14-2025"/>
    <n v="-71.05"/>
    <s v="NOK"/>
    <n v="-71.05"/>
    <m/>
    <s v="-41376.89"/>
  </r>
  <r>
    <n v="500661"/>
    <n v="2025"/>
    <s v="Lønnsbilag 14-2025"/>
    <d v="2025-06-02T00:00:00"/>
    <m/>
    <x v="84"/>
    <x v="84"/>
    <m/>
    <m/>
    <m/>
    <m/>
    <n v="1314"/>
    <s v="Thorvald Lødøen"/>
    <x v="10"/>
    <x v="10"/>
    <m/>
    <m/>
    <m/>
    <m/>
    <n v="0"/>
    <s v="Ingen avgiftsbehandling"/>
    <s v="Lønnsbilag 14-2025"/>
    <n v="-71.91"/>
    <s v="NOK"/>
    <n v="-71.91"/>
    <m/>
    <s v="-41448.80"/>
  </r>
  <r>
    <n v="500661"/>
    <n v="2025"/>
    <s v="Lønnsbilag 14-2025"/>
    <d v="2025-06-02T00:00:00"/>
    <m/>
    <x v="84"/>
    <x v="84"/>
    <m/>
    <m/>
    <m/>
    <m/>
    <n v="1315"/>
    <s v="Jonas Myrstad"/>
    <x v="10"/>
    <x v="10"/>
    <m/>
    <m/>
    <m/>
    <m/>
    <n v="0"/>
    <s v="Ingen avgiftsbehandling"/>
    <s v="Lønnsbilag 14-2025"/>
    <n v="-71.91"/>
    <s v="NOK"/>
    <n v="-71.91"/>
    <m/>
    <s v="-41520.71"/>
  </r>
  <r>
    <n v="500661"/>
    <n v="2025"/>
    <s v="Lønnsbilag 14-2025"/>
    <d v="2025-06-02T00:00:00"/>
    <m/>
    <x v="84"/>
    <x v="84"/>
    <m/>
    <m/>
    <m/>
    <m/>
    <n v="1316"/>
    <s v="Mads Agner Matheson Matheson"/>
    <x v="10"/>
    <x v="10"/>
    <m/>
    <m/>
    <m/>
    <m/>
    <n v="0"/>
    <s v="Ingen avgiftsbehandling"/>
    <s v="Lønnsbilag 14-2025"/>
    <n v="-28.76"/>
    <s v="NOK"/>
    <n v="-28.76"/>
    <m/>
    <s v="-41549.47"/>
  </r>
  <r>
    <n v="500661"/>
    <n v="2025"/>
    <s v="Lønnsbilag 14-2025"/>
    <d v="2025-06-02T00:00:00"/>
    <m/>
    <x v="84"/>
    <x v="84"/>
    <m/>
    <m/>
    <m/>
    <m/>
    <n v="1318"/>
    <s v="Nikolas Roland Kvanli"/>
    <x v="5"/>
    <x v="5"/>
    <m/>
    <m/>
    <m/>
    <m/>
    <n v="0"/>
    <s v="Ingen avgiftsbehandling"/>
    <s v="Lønnsbilag 14-2025"/>
    <n v="-86.29"/>
    <s v="NOK"/>
    <n v="-86.29"/>
    <m/>
    <s v="-41635.76"/>
  </r>
  <r>
    <n v="500661"/>
    <n v="2025"/>
    <s v="Lønnsbilag 14-2025"/>
    <d v="2025-06-02T00:00:00"/>
    <m/>
    <x v="84"/>
    <x v="84"/>
    <m/>
    <m/>
    <m/>
    <m/>
    <n v="1319"/>
    <s v="Frida Ibsen"/>
    <x v="1"/>
    <x v="1"/>
    <m/>
    <m/>
    <m/>
    <m/>
    <n v="0"/>
    <s v="Ingen avgiftsbehandling"/>
    <s v="Lønnsbilag 14-2025"/>
    <n v="-28.76"/>
    <s v="NOK"/>
    <n v="-28.76"/>
    <m/>
    <s v="-41664.52"/>
  </r>
  <r>
    <n v="500661"/>
    <n v="2025"/>
    <s v="Lønnsbilag 14-2025"/>
    <d v="2025-06-02T00:00:00"/>
    <m/>
    <x v="84"/>
    <x v="84"/>
    <m/>
    <m/>
    <m/>
    <m/>
    <n v="1320"/>
    <s v="Nora Øvergaard"/>
    <x v="1"/>
    <x v="1"/>
    <m/>
    <m/>
    <m/>
    <m/>
    <n v="0"/>
    <s v="Ingen avgiftsbehandling"/>
    <s v="Lønnsbilag 14-2025"/>
    <n v="-28.76"/>
    <s v="NOK"/>
    <n v="-28.76"/>
    <m/>
    <s v="-41693.28"/>
  </r>
  <r>
    <n v="500661"/>
    <n v="2025"/>
    <s v="Lønnsbilag 14-2025"/>
    <d v="2025-06-02T00:00:00"/>
    <m/>
    <x v="84"/>
    <x v="84"/>
    <m/>
    <m/>
    <m/>
    <m/>
    <n v="1321"/>
    <s v="Eira Hammerstad"/>
    <x v="1"/>
    <x v="1"/>
    <m/>
    <m/>
    <m/>
    <m/>
    <n v="0"/>
    <s v="Ingen avgiftsbehandling"/>
    <s v="Lønnsbilag 14-2025"/>
    <n v="-28.76"/>
    <s v="NOK"/>
    <n v="-28.76"/>
    <m/>
    <s v="-41722.04"/>
  </r>
  <r>
    <n v="500661"/>
    <n v="2025"/>
    <s v="Lønnsbilag 14-2025"/>
    <d v="2025-06-02T00:00:00"/>
    <m/>
    <x v="84"/>
    <x v="84"/>
    <m/>
    <m/>
    <m/>
    <m/>
    <n v="1322"/>
    <s v="William Skoglund"/>
    <x v="8"/>
    <x v="8"/>
    <m/>
    <m/>
    <m/>
    <m/>
    <n v="0"/>
    <s v="Ingen avgiftsbehandling"/>
    <s v="Lønnsbilag 14-2025"/>
    <n v="-43.67"/>
    <s v="NOK"/>
    <n v="-43.67"/>
    <m/>
    <s v="-41765.71"/>
  </r>
  <r>
    <n v="500661"/>
    <n v="2025"/>
    <s v="Lønnsbilag 14-2025"/>
    <d v="2025-06-02T00:00:00"/>
    <m/>
    <x v="84"/>
    <x v="84"/>
    <m/>
    <m/>
    <m/>
    <m/>
    <n v="1323"/>
    <s v="Axel Aatlo"/>
    <x v="5"/>
    <x v="5"/>
    <m/>
    <m/>
    <m/>
    <m/>
    <n v="0"/>
    <s v="Ingen avgiftsbehandling"/>
    <s v="Lønnsbilag 14-2025"/>
    <n v="-67.239999999999995"/>
    <s v="NOK"/>
    <n v="-67.239999999999995"/>
    <m/>
    <s v="-41832.95"/>
  </r>
  <r>
    <n v="500661"/>
    <n v="2025"/>
    <s v="Lønnsbilag 14-2025"/>
    <d v="2025-06-02T00:00:00"/>
    <m/>
    <x v="84"/>
    <x v="84"/>
    <m/>
    <m/>
    <m/>
    <m/>
    <n v="1324"/>
    <s v="Stian Weseth"/>
    <x v="5"/>
    <x v="5"/>
    <m/>
    <m/>
    <m/>
    <m/>
    <n v="0"/>
    <s v="Ingen avgiftsbehandling"/>
    <s v="Lønnsbilag 14-2025"/>
    <n v="-114.7"/>
    <s v="NOK"/>
    <n v="-114.7"/>
    <m/>
    <s v="-41947.65"/>
  </r>
  <r>
    <n v="500661"/>
    <n v="2025"/>
    <s v="Lønnsbilag 14-2025"/>
    <d v="2025-06-02T00:00:00"/>
    <m/>
    <x v="84"/>
    <x v="84"/>
    <m/>
    <m/>
    <m/>
    <m/>
    <n v="1325"/>
    <s v="Daniel Olsen"/>
    <x v="5"/>
    <x v="5"/>
    <m/>
    <m/>
    <m/>
    <m/>
    <n v="0"/>
    <s v="Ingen avgiftsbehandling"/>
    <s v="Lønnsbilag 14-2025"/>
    <n v="-75.150000000000006"/>
    <s v="NOK"/>
    <n v="-75.150000000000006"/>
    <m/>
    <s v="-42022.80"/>
  </r>
  <r>
    <n v="500661"/>
    <n v="2025"/>
    <s v="Lønnsbilag 14-2025"/>
    <d v="2025-06-02T00:00:00"/>
    <m/>
    <x v="84"/>
    <x v="84"/>
    <m/>
    <m/>
    <m/>
    <m/>
    <n v="1326"/>
    <s v="Amy Elton Proskurnicki"/>
    <x v="5"/>
    <x v="5"/>
    <m/>
    <m/>
    <m/>
    <m/>
    <n v="0"/>
    <s v="Ingen avgiftsbehandling"/>
    <s v="Lønnsbilag 14-2025"/>
    <n v="-57.53"/>
    <s v="NOK"/>
    <n v="-57.53"/>
    <m/>
    <s v="-42080.33"/>
  </r>
  <r>
    <n v="500661"/>
    <n v="2025"/>
    <s v="Lønnsbilag 14-2025"/>
    <d v="2025-06-02T00:00:00"/>
    <m/>
    <x v="84"/>
    <x v="84"/>
    <m/>
    <m/>
    <m/>
    <m/>
    <n v="1327"/>
    <s v="Eskild Øvstedal"/>
    <x v="5"/>
    <x v="5"/>
    <m/>
    <m/>
    <m/>
    <m/>
    <n v="0"/>
    <s v="Ingen avgiftsbehandling"/>
    <s v="Lønnsbilag 14-2025"/>
    <n v="-43.15"/>
    <s v="NOK"/>
    <n v="-43.15"/>
    <m/>
    <s v="-42123.48"/>
  </r>
  <r>
    <n v="500661"/>
    <n v="2025"/>
    <s v="Lønnsbilag 14-2025"/>
    <d v="2025-06-02T00:00:00"/>
    <m/>
    <x v="84"/>
    <x v="84"/>
    <m/>
    <m/>
    <m/>
    <m/>
    <n v="146"/>
    <s v="Sebastian Tverli"/>
    <x v="2"/>
    <x v="2"/>
    <m/>
    <m/>
    <m/>
    <m/>
    <n v="0"/>
    <s v="Ingen avgiftsbehandling"/>
    <s v="Lønnsbilag 14-2025"/>
    <n v="-192.72"/>
    <s v="NOK"/>
    <n v="-192.72"/>
    <m/>
    <s v="-42316.20"/>
  </r>
  <r>
    <n v="500661"/>
    <n v="2025"/>
    <s v="Lønnsbilag 14-2025"/>
    <d v="2025-06-02T00:00:00"/>
    <m/>
    <x v="84"/>
    <x v="84"/>
    <m/>
    <m/>
    <m/>
    <m/>
    <n v="150"/>
    <s v="Veera Bjørgan"/>
    <x v="10"/>
    <x v="10"/>
    <m/>
    <m/>
    <m/>
    <m/>
    <n v="0"/>
    <s v="Ingen avgiftsbehandling"/>
    <s v="Lønnsbilag 14-2025"/>
    <n v="-258.88"/>
    <s v="NOK"/>
    <n v="-258.88"/>
    <m/>
    <s v="-42575.08"/>
  </r>
  <r>
    <n v="500661"/>
    <n v="2025"/>
    <s v="Lønnsbilag 14-2025"/>
    <d v="2025-06-02T00:00:00"/>
    <m/>
    <x v="84"/>
    <x v="84"/>
    <m/>
    <m/>
    <m/>
    <m/>
    <n v="155"/>
    <s v="Julie Sofie Franksdatter Aas"/>
    <x v="6"/>
    <x v="6"/>
    <m/>
    <m/>
    <m/>
    <m/>
    <n v="0"/>
    <s v="Ingen avgiftsbehandling"/>
    <s v="Lønnsbilag 14-2025"/>
    <n v="-208.81"/>
    <s v="NOK"/>
    <n v="-208.81"/>
    <m/>
    <s v="-42783.89"/>
  </r>
  <r>
    <n v="500661"/>
    <n v="2025"/>
    <s v="Lønnsbilag 14-2025"/>
    <d v="2025-06-02T00:00:00"/>
    <m/>
    <x v="84"/>
    <x v="84"/>
    <m/>
    <m/>
    <m/>
    <m/>
    <n v="156"/>
    <s v="Eskil Kvam"/>
    <x v="1"/>
    <x v="1"/>
    <m/>
    <m/>
    <m/>
    <m/>
    <n v="0"/>
    <s v="Ingen avgiftsbehandling"/>
    <s v="Lønnsbilag 14-2025"/>
    <n v="-627.85"/>
    <s v="NOK"/>
    <n v="-627.85"/>
    <m/>
    <s v="-43411.74"/>
  </r>
  <r>
    <n v="500661"/>
    <n v="2025"/>
    <s v="Lønnsbilag 14-2025"/>
    <d v="2025-06-02T00:00:00"/>
    <m/>
    <x v="84"/>
    <x v="84"/>
    <m/>
    <m/>
    <m/>
    <m/>
    <n v="179"/>
    <s v="Daniel Røste"/>
    <x v="8"/>
    <x v="8"/>
    <m/>
    <m/>
    <m/>
    <m/>
    <n v="0"/>
    <s v="Ingen avgiftsbehandling"/>
    <s v="Lønnsbilag 14-2025"/>
    <n v="-179.7"/>
    <s v="NOK"/>
    <n v="-179.7"/>
    <m/>
    <s v="-43591.44"/>
  </r>
  <r>
    <n v="500662"/>
    <n v="2025"/>
    <s v="Lønnsbilag 15-2025"/>
    <d v="2025-06-02T00:00:00"/>
    <m/>
    <x v="84"/>
    <x v="84"/>
    <m/>
    <m/>
    <m/>
    <m/>
    <m/>
    <s v="Sofi Kulvik"/>
    <x v="4"/>
    <x v="4"/>
    <m/>
    <m/>
    <m/>
    <m/>
    <n v="0"/>
    <s v="Ingen avgiftsbehandling"/>
    <s v="Lønnsbilag 15-2025"/>
    <n v="-10821.78"/>
    <s v="NOK"/>
    <n v="-10821.78"/>
    <m/>
    <s v="-54413.22"/>
  </r>
  <r>
    <n v="500662"/>
    <n v="2025"/>
    <s v="Lønnsbilag 15-2025"/>
    <d v="2025-06-02T00:00:00"/>
    <m/>
    <x v="84"/>
    <x v="84"/>
    <m/>
    <m/>
    <m/>
    <m/>
    <n v="1217"/>
    <s v="Hezar Salih"/>
    <x v="1"/>
    <x v="1"/>
    <m/>
    <m/>
    <m/>
    <m/>
    <n v="0"/>
    <s v="Ingen avgiftsbehandling"/>
    <s v="Lønnsbilag 15-2025"/>
    <n v="-1420.86"/>
    <s v="NOK"/>
    <n v="-1420.86"/>
    <m/>
    <s v="-55834.08"/>
  </r>
  <r>
    <n v="500662"/>
    <n v="2025"/>
    <s v="Lønnsbilag 15-2025"/>
    <d v="2025-06-02T00:00:00"/>
    <m/>
    <x v="84"/>
    <x v="84"/>
    <m/>
    <m/>
    <m/>
    <m/>
    <n v="1223"/>
    <s v="Mads Sundbye"/>
    <x v="1"/>
    <x v="1"/>
    <m/>
    <m/>
    <m/>
    <m/>
    <n v="0"/>
    <s v="Ingen avgiftsbehandling"/>
    <s v="Lønnsbilag 15-2025"/>
    <n v="-496"/>
    <s v="NOK"/>
    <n v="-496"/>
    <m/>
    <s v="-56330.08"/>
  </r>
  <r>
    <n v="500662"/>
    <n v="2025"/>
    <s v="Lønnsbilag 15-2025"/>
    <d v="2025-06-02T00:00:00"/>
    <m/>
    <x v="84"/>
    <x v="84"/>
    <m/>
    <m/>
    <m/>
    <m/>
    <n v="1229"/>
    <s v="Eirik Frisnes Wartiainen"/>
    <x v="10"/>
    <x v="10"/>
    <m/>
    <m/>
    <m/>
    <m/>
    <n v="0"/>
    <s v="Ingen avgiftsbehandling"/>
    <s v="Lønnsbilag 15-2025"/>
    <n v="-4066.13"/>
    <s v="NOK"/>
    <n v="-4066.13"/>
    <m/>
    <s v="-60396.21"/>
  </r>
  <r>
    <n v="500662"/>
    <n v="2025"/>
    <s v="Lønnsbilag 15-2025"/>
    <d v="2025-06-02T00:00:00"/>
    <m/>
    <x v="84"/>
    <x v="84"/>
    <m/>
    <m/>
    <m/>
    <m/>
    <n v="1239"/>
    <s v="Karen Haug Laukeland"/>
    <x v="6"/>
    <x v="6"/>
    <m/>
    <m/>
    <m/>
    <m/>
    <n v="0"/>
    <s v="Ingen avgiftsbehandling"/>
    <s v="Lønnsbilag 15-2025"/>
    <n v="-377.32"/>
    <s v="NOK"/>
    <n v="-377.32"/>
    <m/>
    <s v="-60773.53"/>
  </r>
  <r>
    <n v="500662"/>
    <n v="2025"/>
    <s v="Lønnsbilag 15-2025"/>
    <d v="2025-06-02T00:00:00"/>
    <m/>
    <x v="84"/>
    <x v="84"/>
    <m/>
    <m/>
    <m/>
    <m/>
    <n v="1240"/>
    <s v="Margrethe Hamre Køber"/>
    <x v="10"/>
    <x v="10"/>
    <m/>
    <m/>
    <m/>
    <m/>
    <n v="0"/>
    <s v="Ingen avgiftsbehandling"/>
    <s v="Lønnsbilag 15-2025"/>
    <n v="-47.59"/>
    <s v="NOK"/>
    <n v="-47.59"/>
    <m/>
    <s v="-60821.12"/>
  </r>
  <r>
    <n v="500662"/>
    <n v="2025"/>
    <s v="Lønnsbilag 15-2025"/>
    <d v="2025-06-02T00:00:00"/>
    <m/>
    <x v="84"/>
    <x v="84"/>
    <m/>
    <m/>
    <m/>
    <m/>
    <n v="1240"/>
    <s v="Margrethe Hamre Køber"/>
    <x v="6"/>
    <x v="6"/>
    <m/>
    <m/>
    <m/>
    <m/>
    <n v="0"/>
    <s v="Ingen avgiftsbehandling"/>
    <s v="Lønnsbilag 15-2025"/>
    <n v="-344.16"/>
    <s v="NOK"/>
    <n v="-344.16"/>
    <m/>
    <s v="-61165.28"/>
  </r>
  <r>
    <n v="500662"/>
    <n v="2025"/>
    <s v="Lønnsbilag 15-2025"/>
    <d v="2025-06-02T00:00:00"/>
    <m/>
    <x v="84"/>
    <x v="84"/>
    <m/>
    <m/>
    <m/>
    <m/>
    <n v="1245"/>
    <s v="Fredrik Bjørndal"/>
    <x v="3"/>
    <x v="3"/>
    <m/>
    <m/>
    <m/>
    <m/>
    <n v="0"/>
    <s v="Ingen avgiftsbehandling"/>
    <s v="Lønnsbilag 15-2025"/>
    <n v="-1927.31"/>
    <s v="NOK"/>
    <n v="-1927.31"/>
    <m/>
    <s v="-63092.59"/>
  </r>
  <r>
    <n v="500662"/>
    <n v="2025"/>
    <s v="Lønnsbilag 15-2025"/>
    <d v="2025-06-02T00:00:00"/>
    <m/>
    <x v="84"/>
    <x v="84"/>
    <m/>
    <m/>
    <m/>
    <m/>
    <n v="1248"/>
    <s v="Marius Tveiten"/>
    <x v="1"/>
    <x v="1"/>
    <m/>
    <m/>
    <m/>
    <m/>
    <n v="0"/>
    <s v="Ingen avgiftsbehandling"/>
    <s v="Lønnsbilag 15-2025"/>
    <n v="-897.12"/>
    <s v="NOK"/>
    <n v="-897.12"/>
    <m/>
    <s v="-63989.71"/>
  </r>
  <r>
    <n v="500662"/>
    <n v="2025"/>
    <s v="Lønnsbilag 15-2025"/>
    <d v="2025-06-02T00:00:00"/>
    <m/>
    <x v="84"/>
    <x v="84"/>
    <m/>
    <m/>
    <m/>
    <m/>
    <n v="1248"/>
    <s v="Marius Tveiten"/>
    <x v="8"/>
    <x v="8"/>
    <m/>
    <m/>
    <m/>
    <m/>
    <n v="0"/>
    <s v="Ingen avgiftsbehandling"/>
    <s v="Lønnsbilag 15-2025"/>
    <n v="-126.9"/>
    <s v="NOK"/>
    <n v="-126.9"/>
    <m/>
    <s v="-64116.61"/>
  </r>
  <r>
    <n v="500662"/>
    <n v="2025"/>
    <s v="Lønnsbilag 15-2025"/>
    <d v="2025-06-02T00:00:00"/>
    <m/>
    <x v="84"/>
    <x v="84"/>
    <m/>
    <m/>
    <m/>
    <m/>
    <n v="1249"/>
    <s v="Nora Kristiansen"/>
    <x v="1"/>
    <x v="1"/>
    <m/>
    <m/>
    <m/>
    <m/>
    <n v="0"/>
    <s v="Ingen avgiftsbehandling"/>
    <s v="Lønnsbilag 15-2025"/>
    <n v="-1117.4100000000001"/>
    <s v="NOK"/>
    <n v="-1117.4100000000001"/>
    <m/>
    <s v="-65234.02"/>
  </r>
  <r>
    <n v="500662"/>
    <n v="2025"/>
    <s v="Lønnsbilag 15-2025"/>
    <d v="2025-06-02T00:00:00"/>
    <m/>
    <x v="84"/>
    <x v="84"/>
    <m/>
    <m/>
    <m/>
    <m/>
    <n v="1249"/>
    <s v="Nora Kristiansen"/>
    <x v="8"/>
    <x v="8"/>
    <m/>
    <m/>
    <m/>
    <m/>
    <n v="0"/>
    <s v="Ingen avgiftsbehandling"/>
    <s v="Lønnsbilag 15-2025"/>
    <n v="-253.8"/>
    <s v="NOK"/>
    <n v="-253.8"/>
    <m/>
    <s v="-65487.82"/>
  </r>
  <r>
    <n v="500662"/>
    <n v="2025"/>
    <s v="Lønnsbilag 15-2025"/>
    <d v="2025-06-02T00:00:00"/>
    <m/>
    <x v="84"/>
    <x v="84"/>
    <m/>
    <m/>
    <m/>
    <m/>
    <n v="1260"/>
    <s v="Sivert Østberg-Tømmervik"/>
    <x v="6"/>
    <x v="6"/>
    <m/>
    <m/>
    <m/>
    <m/>
    <n v="0"/>
    <s v="Ingen avgiftsbehandling"/>
    <s v="Lønnsbilag 15-2025"/>
    <n v="-1345.08"/>
    <s v="NOK"/>
    <n v="-1345.08"/>
    <m/>
    <s v="-66832.90"/>
  </r>
  <r>
    <n v="500662"/>
    <n v="2025"/>
    <s v="Lønnsbilag 15-2025"/>
    <d v="2025-06-02T00:00:00"/>
    <m/>
    <x v="84"/>
    <x v="84"/>
    <m/>
    <m/>
    <m/>
    <m/>
    <n v="1261"/>
    <s v="Laila Håkonsen"/>
    <x v="8"/>
    <x v="8"/>
    <m/>
    <m/>
    <m/>
    <m/>
    <n v="0"/>
    <s v="Ingen avgiftsbehandling"/>
    <s v="Lønnsbilag 15-2025"/>
    <n v="-1465.7"/>
    <s v="NOK"/>
    <n v="-1465.7"/>
    <m/>
    <s v="-68298.60"/>
  </r>
  <r>
    <n v="500662"/>
    <n v="2025"/>
    <s v="Lønnsbilag 15-2025"/>
    <d v="2025-06-02T00:00:00"/>
    <m/>
    <x v="84"/>
    <x v="84"/>
    <m/>
    <m/>
    <m/>
    <m/>
    <n v="1269"/>
    <s v="Marius Lindbäck Pettersen"/>
    <x v="8"/>
    <x v="8"/>
    <m/>
    <m/>
    <m/>
    <m/>
    <n v="0"/>
    <s v="Ingen avgiftsbehandling"/>
    <s v="Lønnsbilag 15-2025"/>
    <n v="-126.91"/>
    <s v="NOK"/>
    <n v="-126.91"/>
    <m/>
    <s v="-68425.51"/>
  </r>
  <r>
    <n v="500662"/>
    <n v="2025"/>
    <s v="Lønnsbilag 15-2025"/>
    <d v="2025-06-02T00:00:00"/>
    <m/>
    <x v="84"/>
    <x v="84"/>
    <m/>
    <m/>
    <m/>
    <m/>
    <n v="1270"/>
    <s v="Lars Teigland Støre"/>
    <x v="6"/>
    <x v="6"/>
    <m/>
    <m/>
    <m/>
    <m/>
    <n v="0"/>
    <s v="Ingen avgiftsbehandling"/>
    <s v="Lønnsbilag 15-2025"/>
    <n v="-134"/>
    <s v="NOK"/>
    <n v="-134"/>
    <m/>
    <s v="-68559.51"/>
  </r>
  <r>
    <n v="500662"/>
    <n v="2025"/>
    <s v="Lønnsbilag 15-2025"/>
    <d v="2025-06-02T00:00:00"/>
    <m/>
    <x v="84"/>
    <x v="84"/>
    <m/>
    <m/>
    <m/>
    <m/>
    <n v="1271"/>
    <s v="Nikolai Hamang"/>
    <x v="1"/>
    <x v="1"/>
    <m/>
    <m/>
    <m/>
    <m/>
    <n v="0"/>
    <s v="Ingen avgiftsbehandling"/>
    <s v="Lønnsbilag 15-2025"/>
    <n v="-248.33"/>
    <s v="NOK"/>
    <n v="-248.33"/>
    <m/>
    <s v="-68807.84"/>
  </r>
  <r>
    <n v="500662"/>
    <n v="2025"/>
    <s v="Lønnsbilag 15-2025"/>
    <d v="2025-06-02T00:00:00"/>
    <m/>
    <x v="84"/>
    <x v="84"/>
    <m/>
    <m/>
    <m/>
    <m/>
    <n v="1274"/>
    <s v="Heidi Midtbø Helgesen"/>
    <x v="6"/>
    <x v="6"/>
    <m/>
    <m/>
    <m/>
    <m/>
    <n v="0"/>
    <s v="Ingen avgiftsbehandling"/>
    <s v="Lønnsbilag 15-2025"/>
    <n v="-380.06"/>
    <s v="NOK"/>
    <n v="-380.06"/>
    <m/>
    <s v="-69187.90"/>
  </r>
  <r>
    <n v="500662"/>
    <n v="2025"/>
    <s v="Lønnsbilag 15-2025"/>
    <d v="2025-06-02T00:00:00"/>
    <m/>
    <x v="84"/>
    <x v="84"/>
    <m/>
    <m/>
    <m/>
    <m/>
    <n v="1275"/>
    <s v="Haziz Aasen"/>
    <x v="1"/>
    <x v="1"/>
    <m/>
    <m/>
    <m/>
    <m/>
    <n v="0"/>
    <s v="Ingen avgiftsbehandling"/>
    <s v="Lønnsbilag 15-2025"/>
    <n v="-6141.09"/>
    <s v="NOK"/>
    <n v="-6141.09"/>
    <m/>
    <s v="-75328.99"/>
  </r>
  <r>
    <n v="500662"/>
    <n v="2025"/>
    <s v="Lønnsbilag 15-2025"/>
    <d v="2025-06-02T00:00:00"/>
    <m/>
    <x v="84"/>
    <x v="84"/>
    <m/>
    <m/>
    <m/>
    <m/>
    <n v="1279"/>
    <s v="Oda Marie Danielsen"/>
    <x v="8"/>
    <x v="8"/>
    <m/>
    <m/>
    <m/>
    <m/>
    <n v="0"/>
    <s v="Ingen avgiftsbehandling"/>
    <s v="Lønnsbilag 15-2025"/>
    <n v="-249.89"/>
    <s v="NOK"/>
    <n v="-249.89"/>
    <m/>
    <s v="-75578.88"/>
  </r>
  <r>
    <n v="500662"/>
    <n v="2025"/>
    <s v="Lønnsbilag 15-2025"/>
    <d v="2025-06-02T00:00:00"/>
    <m/>
    <x v="84"/>
    <x v="84"/>
    <m/>
    <m/>
    <m/>
    <m/>
    <n v="1282"/>
    <s v="Stian Sørensen"/>
    <x v="3"/>
    <x v="3"/>
    <m/>
    <m/>
    <m/>
    <m/>
    <n v="0"/>
    <s v="Ingen avgiftsbehandling"/>
    <s v="Lønnsbilag 15-2025"/>
    <n v="-4514.8999999999996"/>
    <s v="NOK"/>
    <n v="-4514.8999999999996"/>
    <m/>
    <s v="-80093.78"/>
  </r>
  <r>
    <n v="500662"/>
    <n v="2025"/>
    <s v="Lønnsbilag 15-2025"/>
    <d v="2025-06-02T00:00:00"/>
    <m/>
    <x v="84"/>
    <x v="84"/>
    <m/>
    <m/>
    <m/>
    <m/>
    <n v="1285"/>
    <s v="Casper Riekeles"/>
    <x v="1"/>
    <x v="1"/>
    <m/>
    <m/>
    <m/>
    <m/>
    <n v="0"/>
    <s v="Ingen avgiftsbehandling"/>
    <s v="Lønnsbilag 15-2025"/>
    <n v="-414.54"/>
    <s v="NOK"/>
    <n v="-414.54"/>
    <m/>
    <s v="-80508.32"/>
  </r>
  <r>
    <n v="500662"/>
    <n v="2025"/>
    <s v="Lønnsbilag 15-2025"/>
    <d v="2025-06-02T00:00:00"/>
    <m/>
    <x v="84"/>
    <x v="84"/>
    <m/>
    <m/>
    <m/>
    <m/>
    <n v="1288"/>
    <s v="Sondre Olsen Heitmann"/>
    <x v="2"/>
    <x v="2"/>
    <m/>
    <m/>
    <m/>
    <m/>
    <n v="0"/>
    <s v="Ingen avgiftsbehandling"/>
    <s v="Lønnsbilag 15-2025"/>
    <n v="-1304.68"/>
    <s v="NOK"/>
    <n v="-1304.68"/>
    <m/>
    <s v="-81813.00"/>
  </r>
  <r>
    <n v="500662"/>
    <n v="2025"/>
    <s v="Lønnsbilag 15-2025"/>
    <d v="2025-06-02T00:00:00"/>
    <m/>
    <x v="84"/>
    <x v="84"/>
    <m/>
    <m/>
    <m/>
    <m/>
    <n v="1299"/>
    <s v="Katarina Zielinska"/>
    <x v="2"/>
    <x v="2"/>
    <m/>
    <m/>
    <m/>
    <m/>
    <n v="0"/>
    <s v="Ingen avgiftsbehandling"/>
    <s v="Lønnsbilag 15-2025"/>
    <n v="-7199.86"/>
    <s v="NOK"/>
    <n v="-7199.86"/>
    <m/>
    <s v="-89012.86"/>
  </r>
  <r>
    <n v="500662"/>
    <n v="2025"/>
    <s v="Lønnsbilag 15-2025"/>
    <d v="2025-06-02T00:00:00"/>
    <m/>
    <x v="84"/>
    <x v="84"/>
    <m/>
    <m/>
    <m/>
    <m/>
    <n v="1305"/>
    <s v="Brage Mikkelsen"/>
    <x v="8"/>
    <x v="8"/>
    <m/>
    <m/>
    <m/>
    <m/>
    <n v="0"/>
    <s v="Ingen avgiftsbehandling"/>
    <s v="Lønnsbilag 15-2025"/>
    <n v="-252.94"/>
    <s v="NOK"/>
    <n v="-252.94"/>
    <m/>
    <s v="-89265.80"/>
  </r>
  <r>
    <n v="500662"/>
    <n v="2025"/>
    <s v="Lønnsbilag 15-2025"/>
    <d v="2025-06-02T00:00:00"/>
    <m/>
    <x v="84"/>
    <x v="84"/>
    <m/>
    <m/>
    <m/>
    <m/>
    <n v="1307"/>
    <s v="Ben Craig Simmons"/>
    <x v="3"/>
    <x v="3"/>
    <m/>
    <m/>
    <m/>
    <m/>
    <n v="0"/>
    <s v="Ingen avgiftsbehandling"/>
    <s v="Lønnsbilag 15-2025"/>
    <n v="-6681.94"/>
    <s v="NOK"/>
    <n v="-6681.94"/>
    <m/>
    <s v="-95947.74"/>
  </r>
  <r>
    <n v="500662"/>
    <n v="2025"/>
    <s v="Lønnsbilag 15-2025"/>
    <d v="2025-06-02T00:00:00"/>
    <m/>
    <x v="84"/>
    <x v="84"/>
    <m/>
    <m/>
    <m/>
    <m/>
    <n v="1308"/>
    <s v="Henrik Falteng Jensen"/>
    <x v="2"/>
    <x v="2"/>
    <m/>
    <m/>
    <m/>
    <m/>
    <n v="0"/>
    <s v="Ingen avgiftsbehandling"/>
    <s v="Lønnsbilag 15-2025"/>
    <n v="-995.23"/>
    <s v="NOK"/>
    <n v="-995.23"/>
    <m/>
    <s v="-96942.97"/>
  </r>
  <r>
    <n v="500662"/>
    <n v="2025"/>
    <s v="Lønnsbilag 15-2025"/>
    <d v="2025-06-02T00:00:00"/>
    <m/>
    <x v="84"/>
    <x v="84"/>
    <m/>
    <m/>
    <m/>
    <m/>
    <n v="1317"/>
    <s v="Markus Madsen"/>
    <x v="5"/>
    <x v="5"/>
    <m/>
    <m/>
    <m/>
    <m/>
    <n v="0"/>
    <s v="Ingen avgiftsbehandling"/>
    <s v="Lønnsbilag 15-2025"/>
    <n v="-815.13"/>
    <s v="NOK"/>
    <n v="-815.13"/>
    <m/>
    <s v="-97758.10"/>
  </r>
  <r>
    <n v="500662"/>
    <n v="2025"/>
    <s v="Lønnsbilag 15-2025"/>
    <d v="2025-06-02T00:00:00"/>
    <m/>
    <x v="84"/>
    <x v="84"/>
    <m/>
    <m/>
    <m/>
    <m/>
    <n v="1328"/>
    <s v="Jonathan Sten Hagen"/>
    <x v="2"/>
    <x v="2"/>
    <m/>
    <m/>
    <m/>
    <m/>
    <n v="0"/>
    <s v="Ingen avgiftsbehandling"/>
    <s v="Lønnsbilag 15-2025"/>
    <n v="-839.01"/>
    <s v="NOK"/>
    <n v="-839.01"/>
    <m/>
    <s v="-98597.11"/>
  </r>
  <r>
    <n v="500662"/>
    <n v="2025"/>
    <s v="Lønnsbilag 15-2025"/>
    <d v="2025-06-02T00:00:00"/>
    <m/>
    <x v="84"/>
    <x v="84"/>
    <m/>
    <m/>
    <m/>
    <m/>
    <n v="1329"/>
    <s v="Oline Søderberg"/>
    <x v="8"/>
    <x v="8"/>
    <m/>
    <m/>
    <m/>
    <m/>
    <n v="0"/>
    <s v="Ingen avgiftsbehandling"/>
    <s v="Lønnsbilag 15-2025"/>
    <n v="-231.79"/>
    <s v="NOK"/>
    <n v="-231.79"/>
    <m/>
    <s v="-98828.90"/>
  </r>
  <r>
    <n v="500662"/>
    <n v="2025"/>
    <s v="Lønnsbilag 15-2025"/>
    <d v="2025-06-02T00:00:00"/>
    <m/>
    <x v="84"/>
    <x v="84"/>
    <m/>
    <m/>
    <m/>
    <m/>
    <n v="1330"/>
    <s v="Magnus Perger"/>
    <x v="6"/>
    <x v="6"/>
    <m/>
    <m/>
    <m/>
    <m/>
    <n v="0"/>
    <s v="Ingen avgiftsbehandling"/>
    <s v="Lønnsbilag 15-2025"/>
    <n v="-202.44"/>
    <s v="NOK"/>
    <n v="-202.44"/>
    <m/>
    <s v="-99031.34"/>
  </r>
  <r>
    <n v="500662"/>
    <n v="2025"/>
    <s v="Lønnsbilag 15-2025"/>
    <d v="2025-06-02T00:00:00"/>
    <m/>
    <x v="84"/>
    <x v="84"/>
    <m/>
    <m/>
    <m/>
    <m/>
    <n v="1331"/>
    <s v="Jørgen Røkke"/>
    <x v="8"/>
    <x v="8"/>
    <m/>
    <m/>
    <m/>
    <m/>
    <n v="0"/>
    <s v="Ingen avgiftsbehandling"/>
    <s v="Lønnsbilag 15-2025"/>
    <n v="-333.87"/>
    <s v="NOK"/>
    <n v="-333.87"/>
    <m/>
    <s v="-99365.21"/>
  </r>
  <r>
    <n v="500662"/>
    <n v="2025"/>
    <s v="Lønnsbilag 15-2025"/>
    <d v="2025-06-02T00:00:00"/>
    <m/>
    <x v="84"/>
    <x v="84"/>
    <m/>
    <m/>
    <m/>
    <m/>
    <n v="1332"/>
    <s v="Morten Hamre Køber"/>
    <x v="10"/>
    <x v="10"/>
    <m/>
    <m/>
    <m/>
    <m/>
    <n v="0"/>
    <s v="Ingen avgiftsbehandling"/>
    <s v="Lønnsbilag 15-2025"/>
    <n v="-174.36"/>
    <s v="NOK"/>
    <n v="-174.36"/>
    <m/>
    <s v="-99539.57"/>
  </r>
  <r>
    <n v="500662"/>
    <n v="2025"/>
    <s v="Lønnsbilag 15-2025"/>
    <d v="2025-06-02T00:00:00"/>
    <m/>
    <x v="84"/>
    <x v="84"/>
    <m/>
    <m/>
    <m/>
    <m/>
    <n v="1333"/>
    <s v="Elias Lande Olsen"/>
    <x v="6"/>
    <x v="6"/>
    <m/>
    <m/>
    <m/>
    <m/>
    <n v="0"/>
    <s v="Ingen avgiftsbehandling"/>
    <s v="Lønnsbilag 15-2025"/>
    <n v="-20.67"/>
    <s v="NOK"/>
    <n v="-20.67"/>
    <m/>
    <s v="-99560.24"/>
  </r>
  <r>
    <n v="500662"/>
    <n v="2025"/>
    <s v="Lønnsbilag 15-2025"/>
    <d v="2025-06-02T00:00:00"/>
    <m/>
    <x v="84"/>
    <x v="84"/>
    <m/>
    <m/>
    <m/>
    <m/>
    <n v="1334"/>
    <s v="Selma Arikan"/>
    <x v="1"/>
    <x v="1"/>
    <m/>
    <m/>
    <m/>
    <m/>
    <n v="0"/>
    <s v="Ingen avgiftsbehandling"/>
    <s v="Lønnsbilag 15-2025"/>
    <n v="-33.840000000000003"/>
    <s v="NOK"/>
    <n v="-33.840000000000003"/>
    <m/>
    <s v="-99594.08"/>
  </r>
  <r>
    <n v="500662"/>
    <n v="2025"/>
    <s v="Lønnsbilag 15-2025"/>
    <d v="2025-06-02T00:00:00"/>
    <m/>
    <x v="84"/>
    <x v="84"/>
    <m/>
    <m/>
    <m/>
    <m/>
    <n v="1334"/>
    <s v="Selma Arikan"/>
    <x v="8"/>
    <x v="8"/>
    <m/>
    <m/>
    <m/>
    <m/>
    <n v="0"/>
    <s v="Ingen avgiftsbehandling"/>
    <s v="Lønnsbilag 15-2025"/>
    <n v="-276.69"/>
    <s v="NOK"/>
    <n v="-276.69"/>
    <m/>
    <s v="-99870.77"/>
  </r>
  <r>
    <n v="500662"/>
    <n v="2025"/>
    <s v="Lønnsbilag 15-2025"/>
    <d v="2025-06-02T00:00:00"/>
    <m/>
    <x v="84"/>
    <x v="84"/>
    <m/>
    <m/>
    <m/>
    <m/>
    <n v="1335"/>
    <s v="Mikkel Holand Gillebo"/>
    <x v="8"/>
    <x v="8"/>
    <m/>
    <m/>
    <m/>
    <m/>
    <n v="0"/>
    <s v="Ingen avgiftsbehandling"/>
    <s v="Lønnsbilag 15-2025"/>
    <n v="-157.91999999999999"/>
    <s v="NOK"/>
    <n v="-157.91999999999999"/>
    <m/>
    <s v="-100028.69"/>
  </r>
  <r>
    <n v="500662"/>
    <n v="2025"/>
    <s v="Lønnsbilag 15-2025"/>
    <d v="2025-06-02T00:00:00"/>
    <m/>
    <x v="84"/>
    <x v="84"/>
    <m/>
    <m/>
    <m/>
    <m/>
    <n v="1337"/>
    <s v="Jens-Christian Landmark"/>
    <x v="6"/>
    <x v="6"/>
    <m/>
    <m/>
    <m/>
    <m/>
    <n v="0"/>
    <s v="Ingen avgiftsbehandling"/>
    <s v="Lønnsbilag 15-2025"/>
    <n v="-154.54"/>
    <s v="NOK"/>
    <n v="-154.54"/>
    <m/>
    <s v="-100183.23"/>
  </r>
  <r>
    <n v="500662"/>
    <n v="2025"/>
    <s v="Lønnsbilag 15-2025"/>
    <d v="2025-06-02T00:00:00"/>
    <m/>
    <x v="84"/>
    <x v="84"/>
    <m/>
    <m/>
    <m/>
    <m/>
    <n v="1338"/>
    <s v="Nadin Hamed"/>
    <x v="1"/>
    <x v="1"/>
    <m/>
    <m/>
    <m/>
    <m/>
    <n v="0"/>
    <s v="Ingen avgiftsbehandling"/>
    <s v="Lønnsbilag 15-2025"/>
    <n v="-102.25"/>
    <s v="NOK"/>
    <n v="-102.25"/>
    <m/>
    <s v="-100285.48"/>
  </r>
  <r>
    <n v="500662"/>
    <n v="2025"/>
    <s v="Lønnsbilag 15-2025"/>
    <d v="2025-06-02T00:00:00"/>
    <m/>
    <x v="84"/>
    <x v="84"/>
    <m/>
    <m/>
    <m/>
    <m/>
    <n v="1339"/>
    <s v="Alexander Grimstvedt"/>
    <x v="5"/>
    <x v="5"/>
    <m/>
    <m/>
    <m/>
    <m/>
    <n v="0"/>
    <s v="Ingen avgiftsbehandling"/>
    <s v="Lønnsbilag 15-2025"/>
    <n v="-733.2"/>
    <s v="NOK"/>
    <n v="-733.2"/>
    <m/>
    <s v="-101018.68"/>
  </r>
  <r>
    <n v="500662"/>
    <n v="2025"/>
    <s v="Lønnsbilag 15-2025"/>
    <d v="2025-06-02T00:00:00"/>
    <m/>
    <x v="84"/>
    <x v="84"/>
    <m/>
    <m/>
    <m/>
    <m/>
    <n v="134"/>
    <s v="Andreas Kristiansen Olsen"/>
    <x v="1"/>
    <x v="1"/>
    <m/>
    <m/>
    <m/>
    <m/>
    <n v="0"/>
    <s v="Ingen avgiftsbehandling"/>
    <s v="Lønnsbilag 15-2025"/>
    <n v="-2526.1799999999998"/>
    <s v="NOK"/>
    <n v="-2526.1799999999998"/>
    <m/>
    <s v="-103544.86"/>
  </r>
  <r>
    <n v="500662"/>
    <n v="2025"/>
    <s v="Lønnsbilag 15-2025"/>
    <d v="2025-06-02T00:00:00"/>
    <m/>
    <x v="84"/>
    <x v="84"/>
    <m/>
    <m/>
    <m/>
    <m/>
    <n v="134"/>
    <s v="Andreas Kristiansen Olsen"/>
    <x v="8"/>
    <x v="8"/>
    <m/>
    <m/>
    <m/>
    <m/>
    <n v="0"/>
    <s v="Ingen avgiftsbehandling"/>
    <s v="Lønnsbilag 15-2025"/>
    <n v="-454.02"/>
    <s v="NOK"/>
    <n v="-454.02"/>
    <m/>
    <s v="-103998.88"/>
  </r>
  <r>
    <n v="500662"/>
    <n v="2025"/>
    <s v="Lønnsbilag 15-2025"/>
    <d v="2025-06-02T00:00:00"/>
    <m/>
    <x v="84"/>
    <x v="84"/>
    <m/>
    <m/>
    <m/>
    <m/>
    <n v="77"/>
    <s v="Christopher Dehn"/>
    <x v="5"/>
    <x v="5"/>
    <m/>
    <m/>
    <m/>
    <m/>
    <n v="0"/>
    <s v="Ingen avgiftsbehandling"/>
    <s v="Lønnsbilag 15-2025"/>
    <n v="-3414.19"/>
    <s v="NOK"/>
    <n v="-3414.19"/>
    <m/>
    <s v="-107413.07"/>
  </r>
  <r>
    <n v="500663"/>
    <n v="2025"/>
    <s v="A-melding lønn juni 2025"/>
    <d v="2025-06-02T00:00:00"/>
    <m/>
    <x v="84"/>
    <x v="84"/>
    <m/>
    <m/>
    <m/>
    <m/>
    <m/>
    <m/>
    <x v="0"/>
    <x v="0"/>
    <m/>
    <m/>
    <m/>
    <m/>
    <n v="0"/>
    <s v="Ingen avgiftsbehandling"/>
    <s v="A-melding lønn juni 2025"/>
    <n v="0.11"/>
    <s v="NOK"/>
    <n v="0.11"/>
    <m/>
    <s v="-107412.96"/>
  </r>
  <r>
    <n v="500740"/>
    <n v="2025"/>
    <s v="Lønnsbilag 16-2025"/>
    <d v="2025-06-02T00:00:00"/>
    <m/>
    <x v="84"/>
    <x v="84"/>
    <m/>
    <m/>
    <m/>
    <m/>
    <n v="1245"/>
    <s v="Fredrik Bjørndal"/>
    <x v="5"/>
    <x v="5"/>
    <m/>
    <m/>
    <m/>
    <m/>
    <n v="0"/>
    <s v="Ingen avgiftsbehandling"/>
    <s v="Lønnsbilag 16-2025"/>
    <n v="-1692"/>
    <s v="NOK"/>
    <n v="-1692"/>
    <m/>
    <s v="-109104.96"/>
  </r>
  <r>
    <n v="500740"/>
    <n v="2025"/>
    <s v="Lønnsbilag 16-2025"/>
    <d v="2025-06-02T00:00:00"/>
    <m/>
    <x v="84"/>
    <x v="84"/>
    <m/>
    <m/>
    <m/>
    <m/>
    <n v="1317"/>
    <s v="Markus Madsen"/>
    <x v="5"/>
    <x v="5"/>
    <m/>
    <m/>
    <m/>
    <m/>
    <n v="0"/>
    <s v="Ingen avgiftsbehandling"/>
    <s v="Lønnsbilag 16-2025"/>
    <n v="-4528.2700000000004"/>
    <s v="NOK"/>
    <n v="-4528.2700000000004"/>
    <m/>
    <s v="-113633.23"/>
  </r>
  <r>
    <n v="500740"/>
    <n v="2025"/>
    <s v="Lønnsbilag 16-2025"/>
    <d v="2025-06-02T00:00:00"/>
    <m/>
    <x v="84"/>
    <x v="84"/>
    <m/>
    <m/>
    <m/>
    <m/>
    <n v="1338"/>
    <s v="Nadin Hamed"/>
    <x v="1"/>
    <x v="1"/>
    <m/>
    <m/>
    <m/>
    <m/>
    <n v="0"/>
    <s v="Ingen avgiftsbehandling"/>
    <s v="Lønnsbilag 16-2025"/>
    <n v="-154.96"/>
    <s v="NOK"/>
    <n v="-154.96"/>
    <m/>
    <s v="-113788.19"/>
  </r>
  <r>
    <n v="500741"/>
    <n v="2025"/>
    <s v="A-melding lønn juni 2025"/>
    <d v="2025-06-02T00:00:00"/>
    <m/>
    <x v="84"/>
    <x v="84"/>
    <m/>
    <m/>
    <m/>
    <m/>
    <m/>
    <m/>
    <x v="0"/>
    <x v="0"/>
    <m/>
    <m/>
    <m/>
    <m/>
    <n v="0"/>
    <s v="Ingen avgiftsbehandling"/>
    <s v="A-melding lønn juni 2025"/>
    <n v="0.23"/>
    <s v="NOK"/>
    <n v="0.23"/>
    <m/>
    <s v="-113787.96"/>
  </r>
  <r>
    <n v="500764"/>
    <n v="2025"/>
    <s v="A-melding lønn juni 2025"/>
    <d v="2025-06-13T00:00:00"/>
    <m/>
    <x v="84"/>
    <x v="84"/>
    <m/>
    <m/>
    <m/>
    <m/>
    <m/>
    <m/>
    <x v="0"/>
    <x v="0"/>
    <m/>
    <m/>
    <m/>
    <m/>
    <n v="0"/>
    <s v="Ingen avgiftsbehandling"/>
    <s v="A-melding lønn juni 2025"/>
    <n v="0.77"/>
    <s v="NOK"/>
    <n v="0.77"/>
    <m/>
    <s v="-113787.19"/>
  </r>
  <r>
    <n v="500763"/>
    <n v="2025"/>
    <s v="Lønnsbilag 17-2025"/>
    <d v="2025-06-16T00:00:00"/>
    <m/>
    <x v="84"/>
    <x v="84"/>
    <m/>
    <m/>
    <m/>
    <m/>
    <n v="1275"/>
    <s v="Haziz Aasen"/>
    <x v="1"/>
    <x v="1"/>
    <m/>
    <m/>
    <m/>
    <m/>
    <n v="0"/>
    <s v="Ingen avgiftsbehandling"/>
    <s v="Lønnsbilag 17-2025"/>
    <n v="-27717.77"/>
    <s v="NOK"/>
    <n v="-27717.77"/>
    <m/>
    <s v="-141504.96"/>
  </r>
  <r>
    <n v="500818"/>
    <n v="2025"/>
    <s v="Lønnsbilag 18-2025"/>
    <d v="2025-07-01T00:00:00"/>
    <m/>
    <x v="84"/>
    <x v="84"/>
    <m/>
    <m/>
    <m/>
    <m/>
    <m/>
    <s v="Sofi Kulvik"/>
    <x v="1"/>
    <x v="1"/>
    <m/>
    <m/>
    <m/>
    <m/>
    <n v="0"/>
    <s v="Ingen avgiftsbehandling"/>
    <s v="Lønnsbilag 18-2025"/>
    <n v="-70.569999999999993"/>
    <s v="NOK"/>
    <n v="-70.569999999999993"/>
    <m/>
    <s v="-141575.53"/>
  </r>
  <r>
    <n v="500818"/>
    <n v="2025"/>
    <s v="Lønnsbilag 18-2025"/>
    <d v="2025-07-01T00:00:00"/>
    <m/>
    <x v="84"/>
    <x v="84"/>
    <m/>
    <m/>
    <m/>
    <m/>
    <m/>
    <s v="Sofi Kulvik"/>
    <x v="4"/>
    <x v="4"/>
    <m/>
    <m/>
    <m/>
    <m/>
    <n v="0"/>
    <s v="Ingen avgiftsbehandling"/>
    <s v="Lønnsbilag 18-2025"/>
    <n v="-9273.36"/>
    <s v="NOK"/>
    <n v="-9273.36"/>
    <m/>
    <s v="-150848.89"/>
  </r>
  <r>
    <n v="500818"/>
    <n v="2025"/>
    <s v="Lønnsbilag 18-2025"/>
    <d v="2025-07-01T00:00:00"/>
    <m/>
    <x v="84"/>
    <x v="84"/>
    <m/>
    <m/>
    <m/>
    <m/>
    <n v="1217"/>
    <s v="Hezar Salih"/>
    <x v="1"/>
    <x v="1"/>
    <m/>
    <m/>
    <m/>
    <m/>
    <n v="0"/>
    <s v="Ingen avgiftsbehandling"/>
    <s v="Lønnsbilag 18-2025"/>
    <n v="-259.44"/>
    <s v="NOK"/>
    <n v="-259.44"/>
    <m/>
    <s v="-151108.33"/>
  </r>
  <r>
    <n v="500818"/>
    <n v="2025"/>
    <s v="Lønnsbilag 18-2025"/>
    <d v="2025-07-01T00:00:00"/>
    <m/>
    <x v="84"/>
    <x v="84"/>
    <m/>
    <m/>
    <m/>
    <m/>
    <n v="1223"/>
    <s v="Mads Sundbye"/>
    <x v="1"/>
    <x v="1"/>
    <m/>
    <m/>
    <m/>
    <m/>
    <n v="0"/>
    <s v="Ingen avgiftsbehandling"/>
    <s v="Lønnsbilag 18-2025"/>
    <n v="-1033.53"/>
    <s v="NOK"/>
    <n v="-1033.53"/>
    <m/>
    <s v="-152141.86"/>
  </r>
  <r>
    <n v="500818"/>
    <n v="2025"/>
    <s v="Lønnsbilag 18-2025"/>
    <d v="2025-07-01T00:00:00"/>
    <m/>
    <x v="84"/>
    <x v="84"/>
    <m/>
    <m/>
    <m/>
    <m/>
    <n v="1229"/>
    <s v="Eirik Frisnes Wartiainen"/>
    <x v="1"/>
    <x v="1"/>
    <m/>
    <m/>
    <m/>
    <m/>
    <n v="0"/>
    <s v="Ingen avgiftsbehandling"/>
    <s v="Lønnsbilag 18-2025"/>
    <n v="-2150.5300000000002"/>
    <s v="NOK"/>
    <n v="-2150.5300000000002"/>
    <m/>
    <s v="-154292.39"/>
  </r>
  <r>
    <n v="500818"/>
    <n v="2025"/>
    <s v="Lønnsbilag 18-2025"/>
    <d v="2025-07-01T00:00:00"/>
    <m/>
    <x v="84"/>
    <x v="84"/>
    <m/>
    <m/>
    <m/>
    <m/>
    <n v="1229"/>
    <s v="Eirik Frisnes Wartiainen"/>
    <x v="8"/>
    <x v="8"/>
    <m/>
    <m/>
    <m/>
    <m/>
    <n v="0"/>
    <s v="Ingen avgiftsbehandling"/>
    <s v="Lønnsbilag 18-2025"/>
    <n v="-2150.5300000000002"/>
    <s v="NOK"/>
    <n v="-2150.5300000000002"/>
    <m/>
    <s v="-156442.92"/>
  </r>
  <r>
    <n v="500818"/>
    <n v="2025"/>
    <s v="Lønnsbilag 18-2025"/>
    <d v="2025-07-01T00:00:00"/>
    <m/>
    <x v="84"/>
    <x v="84"/>
    <m/>
    <m/>
    <m/>
    <m/>
    <n v="1229"/>
    <s v="Eirik Frisnes Wartiainen"/>
    <x v="10"/>
    <x v="10"/>
    <m/>
    <m/>
    <m/>
    <m/>
    <n v="0"/>
    <s v="Ingen avgiftsbehandling"/>
    <s v="Lønnsbilag 18-2025"/>
    <n v="-2150.5300000000002"/>
    <s v="NOK"/>
    <n v="-2150.5300000000002"/>
    <m/>
    <s v="-158593.45"/>
  </r>
  <r>
    <n v="500818"/>
    <n v="2025"/>
    <s v="Lønnsbilag 18-2025"/>
    <d v="2025-07-01T00:00:00"/>
    <m/>
    <x v="84"/>
    <x v="84"/>
    <m/>
    <m/>
    <m/>
    <m/>
    <n v="1240"/>
    <s v="Margrethe Hamre Køber"/>
    <x v="10"/>
    <x v="10"/>
    <m/>
    <m/>
    <m/>
    <m/>
    <n v="0"/>
    <s v="Ingen avgiftsbehandling"/>
    <s v="Lønnsbilag 18-2025"/>
    <n v="-752.59"/>
    <s v="NOK"/>
    <n v="-752.59"/>
    <m/>
    <s v="-159346.04"/>
  </r>
  <r>
    <n v="500818"/>
    <n v="2025"/>
    <s v="Lønnsbilag 18-2025"/>
    <d v="2025-07-01T00:00:00"/>
    <m/>
    <x v="84"/>
    <x v="84"/>
    <m/>
    <m/>
    <m/>
    <m/>
    <n v="1240"/>
    <s v="Margrethe Hamre Køber"/>
    <x v="6"/>
    <x v="6"/>
    <m/>
    <m/>
    <m/>
    <m/>
    <n v="0"/>
    <s v="Ingen avgiftsbehandling"/>
    <s v="Lønnsbilag 18-2025"/>
    <n v="-50.23"/>
    <s v="NOK"/>
    <n v="-50.23"/>
    <m/>
    <s v="-159396.27"/>
  </r>
  <r>
    <n v="500818"/>
    <n v="2025"/>
    <s v="Lønnsbilag 18-2025"/>
    <d v="2025-07-01T00:00:00"/>
    <m/>
    <x v="84"/>
    <x v="84"/>
    <m/>
    <m/>
    <m/>
    <m/>
    <n v="1248"/>
    <s v="Marius Tveiten"/>
    <x v="1"/>
    <x v="1"/>
    <m/>
    <m/>
    <m/>
    <m/>
    <n v="0"/>
    <s v="Ingen avgiftsbehandling"/>
    <s v="Lønnsbilag 18-2025"/>
    <n v="-767.04"/>
    <s v="NOK"/>
    <n v="-767.04"/>
    <m/>
    <s v="-160163.31"/>
  </r>
  <r>
    <n v="500818"/>
    <n v="2025"/>
    <s v="Lønnsbilag 18-2025"/>
    <d v="2025-07-01T00:00:00"/>
    <m/>
    <x v="84"/>
    <x v="84"/>
    <m/>
    <m/>
    <m/>
    <m/>
    <n v="1248"/>
    <s v="Marius Tveiten"/>
    <x v="8"/>
    <x v="8"/>
    <m/>
    <m/>
    <m/>
    <m/>
    <n v="0"/>
    <s v="Ingen avgiftsbehandling"/>
    <s v="Lønnsbilag 18-2025"/>
    <n v="-88.83"/>
    <s v="NOK"/>
    <n v="-88.83"/>
    <m/>
    <s v="-160252.14"/>
  </r>
  <r>
    <n v="500818"/>
    <n v="2025"/>
    <s v="Lønnsbilag 18-2025"/>
    <d v="2025-07-01T00:00:00"/>
    <m/>
    <x v="84"/>
    <x v="84"/>
    <m/>
    <m/>
    <m/>
    <m/>
    <n v="1249"/>
    <s v="Nora Kristiansen"/>
    <x v="1"/>
    <x v="1"/>
    <m/>
    <m/>
    <m/>
    <m/>
    <n v="0"/>
    <s v="Ingen avgiftsbehandling"/>
    <s v="Lønnsbilag 18-2025"/>
    <n v="-786.08"/>
    <s v="NOK"/>
    <n v="-786.08"/>
    <m/>
    <s v="-161038.22"/>
  </r>
  <r>
    <n v="500818"/>
    <n v="2025"/>
    <s v="Lønnsbilag 18-2025"/>
    <d v="2025-07-01T00:00:00"/>
    <m/>
    <x v="84"/>
    <x v="84"/>
    <m/>
    <m/>
    <m/>
    <m/>
    <n v="1249"/>
    <s v="Nora Kristiansen"/>
    <x v="8"/>
    <x v="8"/>
    <m/>
    <m/>
    <m/>
    <m/>
    <n v="0"/>
    <s v="Ingen avgiftsbehandling"/>
    <s v="Lønnsbilag 18-2025"/>
    <n v="-329.94"/>
    <s v="NOK"/>
    <n v="-329.94"/>
    <m/>
    <s v="-161368.16"/>
  </r>
  <r>
    <n v="500818"/>
    <n v="2025"/>
    <s v="Lønnsbilag 18-2025"/>
    <d v="2025-07-01T00:00:00"/>
    <m/>
    <x v="84"/>
    <x v="84"/>
    <m/>
    <m/>
    <m/>
    <m/>
    <n v="1260"/>
    <s v="Sivert Østberg-Tømmervik"/>
    <x v="6"/>
    <x v="6"/>
    <m/>
    <m/>
    <m/>
    <m/>
    <n v="0"/>
    <s v="Ingen avgiftsbehandling"/>
    <s v="Lønnsbilag 18-2025"/>
    <n v="-626.89"/>
    <s v="NOK"/>
    <n v="-626.89"/>
    <m/>
    <s v="-161995.05"/>
  </r>
  <r>
    <n v="500818"/>
    <n v="2025"/>
    <s v="Lønnsbilag 18-2025"/>
    <d v="2025-07-01T00:00:00"/>
    <m/>
    <x v="84"/>
    <x v="84"/>
    <m/>
    <m/>
    <m/>
    <m/>
    <n v="1261"/>
    <s v="Laila Håkonsen"/>
    <x v="8"/>
    <x v="8"/>
    <m/>
    <m/>
    <m/>
    <m/>
    <n v="0"/>
    <s v="Ingen avgiftsbehandling"/>
    <s v="Lønnsbilag 18-2025"/>
    <n v="-558.36"/>
    <s v="NOK"/>
    <n v="-558.36"/>
    <m/>
    <s v="-162553.41"/>
  </r>
  <r>
    <n v="500818"/>
    <n v="2025"/>
    <s v="Lønnsbilag 18-2025"/>
    <d v="2025-07-01T00:00:00"/>
    <m/>
    <x v="84"/>
    <x v="84"/>
    <m/>
    <m/>
    <m/>
    <m/>
    <n v="1267"/>
    <s v="Adrian Rojas Vik"/>
    <x v="1"/>
    <x v="1"/>
    <m/>
    <m/>
    <m/>
    <m/>
    <n v="0"/>
    <s v="Ingen avgiftsbehandling"/>
    <s v="Lønnsbilag 18-2025"/>
    <n v="-564"/>
    <s v="NOK"/>
    <n v="-564"/>
    <m/>
    <s v="-163117.41"/>
  </r>
  <r>
    <n v="500818"/>
    <n v="2025"/>
    <s v="Lønnsbilag 18-2025"/>
    <d v="2025-07-01T00:00:00"/>
    <m/>
    <x v="84"/>
    <x v="84"/>
    <m/>
    <m/>
    <m/>
    <m/>
    <n v="1269"/>
    <s v="Marius Lindbäck Pettersen"/>
    <x v="8"/>
    <x v="8"/>
    <m/>
    <m/>
    <m/>
    <m/>
    <n v="0"/>
    <s v="Ingen avgiftsbehandling"/>
    <s v="Lønnsbilag 18-2025"/>
    <n v="-33.840000000000003"/>
    <s v="NOK"/>
    <n v="-33.840000000000003"/>
    <m/>
    <s v="-163151.25"/>
  </r>
  <r>
    <n v="500818"/>
    <n v="2025"/>
    <s v="Lønnsbilag 18-2025"/>
    <d v="2025-07-01T00:00:00"/>
    <m/>
    <x v="84"/>
    <x v="84"/>
    <m/>
    <m/>
    <m/>
    <m/>
    <n v="1270"/>
    <s v="Lars Teigland Støre"/>
    <x v="6"/>
    <x v="6"/>
    <m/>
    <m/>
    <m/>
    <m/>
    <n v="0"/>
    <s v="Ingen avgiftsbehandling"/>
    <s v="Lønnsbilag 18-2025"/>
    <n v="-34.369999999999997"/>
    <s v="NOK"/>
    <n v="-34.369999999999997"/>
    <m/>
    <s v="-163185.62"/>
  </r>
  <r>
    <n v="500818"/>
    <n v="2025"/>
    <s v="Lønnsbilag 18-2025"/>
    <d v="2025-07-01T00:00:00"/>
    <m/>
    <x v="84"/>
    <x v="84"/>
    <m/>
    <m/>
    <m/>
    <m/>
    <n v="1271"/>
    <s v="Nikolai Hamang"/>
    <x v="1"/>
    <x v="1"/>
    <m/>
    <m/>
    <m/>
    <m/>
    <n v="0"/>
    <s v="Ingen avgiftsbehandling"/>
    <s v="Lønnsbilag 18-2025"/>
    <n v="-228.42"/>
    <s v="NOK"/>
    <n v="-228.42"/>
    <m/>
    <s v="-163414.04"/>
  </r>
  <r>
    <n v="500818"/>
    <n v="2025"/>
    <s v="Lønnsbilag 18-2025"/>
    <d v="2025-07-01T00:00:00"/>
    <m/>
    <x v="84"/>
    <x v="84"/>
    <m/>
    <m/>
    <m/>
    <m/>
    <n v="1274"/>
    <s v="Heidi Midtbø Helgesen"/>
    <x v="6"/>
    <x v="6"/>
    <m/>
    <m/>
    <m/>
    <m/>
    <n v="0"/>
    <s v="Ingen avgiftsbehandling"/>
    <s v="Lønnsbilag 18-2025"/>
    <n v="-150.69"/>
    <s v="NOK"/>
    <n v="-150.69"/>
    <m/>
    <s v="-163564.73"/>
  </r>
  <r>
    <n v="500818"/>
    <n v="2025"/>
    <s v="Lønnsbilag 18-2025"/>
    <d v="2025-07-01T00:00:00"/>
    <m/>
    <x v="84"/>
    <x v="84"/>
    <m/>
    <m/>
    <m/>
    <m/>
    <n v="1279"/>
    <s v="Oda Marie Danielsen"/>
    <x v="8"/>
    <x v="8"/>
    <m/>
    <m/>
    <m/>
    <m/>
    <n v="0"/>
    <s v="Ingen avgiftsbehandling"/>
    <s v="Lønnsbilag 18-2025"/>
    <n v="-167.79"/>
    <s v="NOK"/>
    <n v="-167.79"/>
    <m/>
    <s v="-163732.52"/>
  </r>
  <r>
    <n v="500818"/>
    <n v="2025"/>
    <s v="Lønnsbilag 18-2025"/>
    <d v="2025-07-01T00:00:00"/>
    <m/>
    <x v="84"/>
    <x v="84"/>
    <m/>
    <m/>
    <m/>
    <m/>
    <n v="1285"/>
    <s v="Casper Riekeles"/>
    <x v="1"/>
    <x v="1"/>
    <m/>
    <m/>
    <m/>
    <m/>
    <n v="0"/>
    <s v="Ingen avgiftsbehandling"/>
    <s v="Lønnsbilag 18-2025"/>
    <n v="-157.91999999999999"/>
    <s v="NOK"/>
    <n v="-157.91999999999999"/>
    <m/>
    <s v="-163890.44"/>
  </r>
  <r>
    <n v="500818"/>
    <n v="2025"/>
    <s v="Lønnsbilag 18-2025"/>
    <d v="2025-07-01T00:00:00"/>
    <m/>
    <x v="84"/>
    <x v="84"/>
    <m/>
    <m/>
    <m/>
    <m/>
    <n v="1288"/>
    <s v="Sondre Olsen Heitmann"/>
    <x v="2"/>
    <x v="2"/>
    <m/>
    <m/>
    <m/>
    <m/>
    <n v="0"/>
    <s v="Ingen avgiftsbehandling"/>
    <s v="Lønnsbilag 18-2025"/>
    <n v="-338.4"/>
    <s v="NOK"/>
    <n v="-338.4"/>
    <m/>
    <s v="-164228.84"/>
  </r>
  <r>
    <n v="500818"/>
    <n v="2025"/>
    <s v="Lønnsbilag 18-2025"/>
    <d v="2025-07-01T00:00:00"/>
    <m/>
    <x v="84"/>
    <x v="84"/>
    <m/>
    <m/>
    <m/>
    <m/>
    <n v="1299"/>
    <s v="Katarina Zielinska"/>
    <x v="2"/>
    <x v="2"/>
    <m/>
    <m/>
    <m/>
    <m/>
    <n v="0"/>
    <s v="Ingen avgiftsbehandling"/>
    <s v="Lønnsbilag 18-2025"/>
    <n v="-6785.63"/>
    <s v="NOK"/>
    <n v="-6785.63"/>
    <m/>
    <s v="-171014.47"/>
  </r>
  <r>
    <n v="500818"/>
    <n v="2025"/>
    <s v="Lønnsbilag 18-2025"/>
    <d v="2025-07-01T00:00:00"/>
    <m/>
    <x v="84"/>
    <x v="84"/>
    <m/>
    <m/>
    <m/>
    <m/>
    <n v="1305"/>
    <s v="Brage Mikkelsen"/>
    <x v="8"/>
    <x v="8"/>
    <m/>
    <m/>
    <m/>
    <m/>
    <n v="0"/>
    <s v="Ingen avgiftsbehandling"/>
    <s v="Lønnsbilag 18-2025"/>
    <n v="-45.12"/>
    <s v="NOK"/>
    <n v="-45.12"/>
    <m/>
    <s v="-171059.59"/>
  </r>
  <r>
    <n v="500818"/>
    <n v="2025"/>
    <s v="Lønnsbilag 18-2025"/>
    <d v="2025-07-01T00:00:00"/>
    <m/>
    <x v="84"/>
    <x v="84"/>
    <m/>
    <m/>
    <m/>
    <m/>
    <n v="1307"/>
    <s v="Ben Craig Simmons"/>
    <x v="3"/>
    <x v="3"/>
    <m/>
    <m/>
    <m/>
    <m/>
    <n v="0"/>
    <s v="Ingen avgiftsbehandling"/>
    <s v="Lønnsbilag 18-2025"/>
    <n v="-5292.79"/>
    <s v="NOK"/>
    <n v="-5292.79"/>
    <m/>
    <s v="-176352.38"/>
  </r>
  <r>
    <n v="500818"/>
    <n v="2025"/>
    <s v="Lønnsbilag 18-2025"/>
    <d v="2025-07-01T00:00:00"/>
    <m/>
    <x v="84"/>
    <x v="84"/>
    <m/>
    <m/>
    <m/>
    <m/>
    <n v="1328"/>
    <s v="Jonathan Sten Hagen"/>
    <x v="2"/>
    <x v="2"/>
    <m/>
    <m/>
    <m/>
    <m/>
    <n v="0"/>
    <s v="Ingen avgiftsbehandling"/>
    <s v="Lønnsbilag 18-2025"/>
    <n v="-394.8"/>
    <s v="NOK"/>
    <n v="-394.8"/>
    <m/>
    <s v="-176747.18"/>
  </r>
  <r>
    <n v="500818"/>
    <n v="2025"/>
    <s v="Lønnsbilag 18-2025"/>
    <d v="2025-07-01T00:00:00"/>
    <m/>
    <x v="84"/>
    <x v="84"/>
    <m/>
    <m/>
    <m/>
    <m/>
    <n v="1329"/>
    <s v="Oline Søderberg"/>
    <x v="8"/>
    <x v="8"/>
    <m/>
    <m/>
    <m/>
    <m/>
    <n v="0"/>
    <s v="Ingen avgiftsbehandling"/>
    <s v="Lønnsbilag 18-2025"/>
    <n v="-142.13"/>
    <s v="NOK"/>
    <n v="-142.13"/>
    <m/>
    <s v="-176889.31"/>
  </r>
  <r>
    <n v="500818"/>
    <n v="2025"/>
    <s v="Lønnsbilag 18-2025"/>
    <d v="2025-07-01T00:00:00"/>
    <m/>
    <x v="84"/>
    <x v="84"/>
    <m/>
    <m/>
    <m/>
    <m/>
    <n v="1331"/>
    <s v="Jørgen Røkke"/>
    <x v="1"/>
    <x v="1"/>
    <m/>
    <m/>
    <m/>
    <m/>
    <n v="0"/>
    <s v="Ingen avgiftsbehandling"/>
    <s v="Lønnsbilag 18-2025"/>
    <n v="-614.76"/>
    <s v="NOK"/>
    <n v="-614.76"/>
    <m/>
    <s v="-177504.07"/>
  </r>
  <r>
    <n v="500818"/>
    <n v="2025"/>
    <s v="Lønnsbilag 18-2025"/>
    <d v="2025-07-01T00:00:00"/>
    <m/>
    <x v="84"/>
    <x v="84"/>
    <m/>
    <m/>
    <m/>
    <m/>
    <n v="1331"/>
    <s v="Jørgen Røkke"/>
    <x v="8"/>
    <x v="8"/>
    <m/>
    <m/>
    <m/>
    <m/>
    <n v="0"/>
    <s v="Ingen avgiftsbehandling"/>
    <s v="Lønnsbilag 18-2025"/>
    <n v="-338.4"/>
    <s v="NOK"/>
    <n v="-338.4"/>
    <m/>
    <s v="-177842.47"/>
  </r>
  <r>
    <n v="500818"/>
    <n v="2025"/>
    <s v="Lønnsbilag 18-2025"/>
    <d v="2025-07-01T00:00:00"/>
    <m/>
    <x v="84"/>
    <x v="84"/>
    <m/>
    <m/>
    <m/>
    <m/>
    <n v="1332"/>
    <s v="Morten Hamre Køber"/>
    <x v="10"/>
    <x v="10"/>
    <m/>
    <m/>
    <m/>
    <m/>
    <n v="0"/>
    <s v="Ingen avgiftsbehandling"/>
    <s v="Lønnsbilag 18-2025"/>
    <n v="-705"/>
    <s v="NOK"/>
    <n v="-705"/>
    <m/>
    <s v="-178547.47"/>
  </r>
  <r>
    <n v="500818"/>
    <n v="2025"/>
    <s v="Lønnsbilag 18-2025"/>
    <d v="2025-07-01T00:00:00"/>
    <m/>
    <x v="84"/>
    <x v="84"/>
    <m/>
    <m/>
    <m/>
    <m/>
    <n v="1334"/>
    <s v="Selma Arikan"/>
    <x v="1"/>
    <x v="1"/>
    <m/>
    <m/>
    <m/>
    <m/>
    <n v="0"/>
    <s v="Ingen avgiftsbehandling"/>
    <s v="Lønnsbilag 18-2025"/>
    <n v="-242.52"/>
    <s v="NOK"/>
    <n v="-242.52"/>
    <m/>
    <s v="-178789.99"/>
  </r>
  <r>
    <n v="500818"/>
    <n v="2025"/>
    <s v="Lønnsbilag 18-2025"/>
    <d v="2025-07-01T00:00:00"/>
    <m/>
    <x v="84"/>
    <x v="84"/>
    <m/>
    <m/>
    <m/>
    <m/>
    <n v="1334"/>
    <s v="Selma Arikan"/>
    <x v="8"/>
    <x v="8"/>
    <m/>
    <m/>
    <m/>
    <m/>
    <n v="0"/>
    <s v="Ingen avgiftsbehandling"/>
    <s v="Lønnsbilag 18-2025"/>
    <n v="-774.48"/>
    <s v="NOK"/>
    <n v="-774.48"/>
    <m/>
    <s v="-179564.47"/>
  </r>
  <r>
    <n v="500818"/>
    <n v="2025"/>
    <s v="Lønnsbilag 18-2025"/>
    <d v="2025-07-01T00:00:00"/>
    <m/>
    <x v="84"/>
    <x v="84"/>
    <m/>
    <m/>
    <m/>
    <m/>
    <n v="1335"/>
    <s v="Mikkel Holand Gillebo"/>
    <x v="8"/>
    <x v="8"/>
    <m/>
    <m/>
    <m/>
    <m/>
    <n v="0"/>
    <s v="Ingen avgiftsbehandling"/>
    <s v="Lønnsbilag 18-2025"/>
    <n v="-135.36000000000001"/>
    <s v="NOK"/>
    <n v="-135.36000000000001"/>
    <m/>
    <s v="-179699.83"/>
  </r>
  <r>
    <n v="500818"/>
    <n v="2025"/>
    <s v="Lønnsbilag 18-2025"/>
    <d v="2025-07-01T00:00:00"/>
    <m/>
    <x v="84"/>
    <x v="84"/>
    <m/>
    <m/>
    <m/>
    <m/>
    <n v="1338"/>
    <s v="Nadin Hamed"/>
    <x v="1"/>
    <x v="1"/>
    <m/>
    <m/>
    <m/>
    <m/>
    <n v="0"/>
    <s v="Ingen avgiftsbehandling"/>
    <s v="Lønnsbilag 18-2025"/>
    <n v="-191.08"/>
    <s v="NOK"/>
    <n v="-191.08"/>
    <m/>
    <s v="-179890.91"/>
  </r>
  <r>
    <n v="500818"/>
    <n v="2025"/>
    <s v="Lønnsbilag 18-2025"/>
    <d v="2025-07-01T00:00:00"/>
    <m/>
    <x v="84"/>
    <x v="84"/>
    <m/>
    <m/>
    <m/>
    <m/>
    <n v="134"/>
    <s v="Andreas Kristiansen Olsen"/>
    <x v="1"/>
    <x v="1"/>
    <m/>
    <m/>
    <m/>
    <m/>
    <n v="0"/>
    <s v="Ingen avgiftsbehandling"/>
    <s v="Lønnsbilag 18-2025"/>
    <n v="-583.74"/>
    <s v="NOK"/>
    <n v="-583.74"/>
    <m/>
    <s v="-180474.65"/>
  </r>
  <r>
    <n v="500818"/>
    <n v="2025"/>
    <s v="Lønnsbilag 18-2025"/>
    <d v="2025-07-01T00:00:00"/>
    <m/>
    <x v="84"/>
    <x v="84"/>
    <m/>
    <m/>
    <m/>
    <m/>
    <n v="134"/>
    <s v="Andreas Kristiansen Olsen"/>
    <x v="8"/>
    <x v="8"/>
    <m/>
    <m/>
    <m/>
    <m/>
    <n v="0"/>
    <s v="Ingen avgiftsbehandling"/>
    <s v="Lønnsbilag 18-2025"/>
    <n v="-129.72"/>
    <s v="NOK"/>
    <n v="-129.72"/>
    <m/>
    <s v="-180604.37"/>
  </r>
  <r>
    <n v="500818"/>
    <n v="2025"/>
    <s v="Lønnsbilag 18-2025"/>
    <d v="2025-07-01T00:00:00"/>
    <m/>
    <x v="84"/>
    <x v="84"/>
    <m/>
    <m/>
    <m/>
    <m/>
    <n v="1341"/>
    <s v="Sondre Harviken"/>
    <x v="1"/>
    <x v="1"/>
    <m/>
    <m/>
    <m/>
    <m/>
    <n v="0"/>
    <s v="Ingen avgiftsbehandling"/>
    <s v="Lønnsbilag 18-2025"/>
    <n v="-620.4"/>
    <s v="NOK"/>
    <n v="-620.4"/>
    <m/>
    <s v="-181224.77"/>
  </r>
  <r>
    <n v="500818"/>
    <n v="2025"/>
    <s v="Lønnsbilag 18-2025"/>
    <d v="2025-07-01T00:00:00"/>
    <m/>
    <x v="84"/>
    <x v="84"/>
    <m/>
    <m/>
    <m/>
    <m/>
    <n v="1341"/>
    <s v="Sondre Harviken"/>
    <x v="8"/>
    <x v="8"/>
    <m/>
    <m/>
    <m/>
    <m/>
    <n v="0"/>
    <s v="Ingen avgiftsbehandling"/>
    <s v="Lønnsbilag 18-2025"/>
    <n v="-112.8"/>
    <s v="NOK"/>
    <n v="-112.8"/>
    <m/>
    <s v="-181337.57"/>
  </r>
  <r>
    <n v="500818"/>
    <n v="2025"/>
    <s v="Lønnsbilag 18-2025"/>
    <d v="2025-07-01T00:00:00"/>
    <m/>
    <x v="84"/>
    <x v="84"/>
    <m/>
    <m/>
    <m/>
    <m/>
    <n v="183"/>
    <s v="Marie Laukeland"/>
    <x v="10"/>
    <x v="10"/>
    <m/>
    <m/>
    <m/>
    <m/>
    <n v="0"/>
    <s v="Ingen avgiftsbehandling"/>
    <s v="Lønnsbilag 18-2025"/>
    <n v="-705"/>
    <s v="NOK"/>
    <n v="-705"/>
    <m/>
    <s v="-182042.57"/>
  </r>
  <r>
    <n v="500818"/>
    <n v="2025"/>
    <s v="Lønnsbilag 18-2025"/>
    <d v="2025-07-01T00:00:00"/>
    <m/>
    <x v="84"/>
    <x v="84"/>
    <m/>
    <m/>
    <m/>
    <m/>
    <n v="77"/>
    <s v="Christopher Dehn"/>
    <x v="5"/>
    <x v="5"/>
    <m/>
    <m/>
    <m/>
    <m/>
    <n v="0"/>
    <s v="Ingen avgiftsbehandling"/>
    <s v="Lønnsbilag 18-2025"/>
    <n v="-2719.26"/>
    <s v="NOK"/>
    <n v="-2719.26"/>
    <m/>
    <s v="-184761.83"/>
  </r>
  <r>
    <n v="500819"/>
    <n v="2025"/>
    <s v="A-melding lønn juli 2025"/>
    <d v="2025-07-01T00:00:00"/>
    <m/>
    <x v="84"/>
    <x v="84"/>
    <m/>
    <m/>
    <m/>
    <m/>
    <m/>
    <m/>
    <x v="0"/>
    <x v="0"/>
    <m/>
    <m/>
    <m/>
    <m/>
    <n v="0"/>
    <s v="Ingen avgiftsbehandling"/>
    <s v="A-melding lønn juli 2025"/>
    <n v="0.87"/>
    <s v="NOK"/>
    <n v="0.87"/>
    <m/>
    <s v="-184760.96"/>
  </r>
  <r>
    <n v="500866"/>
    <n v="2025"/>
    <s v="Direkte betaling med ekstern ID TR482089624 er gjennomført og bokført."/>
    <d v="2025-07-15T00:00:00"/>
    <m/>
    <x v="84"/>
    <x v="84"/>
    <m/>
    <m/>
    <m/>
    <m/>
    <m/>
    <m/>
    <x v="0"/>
    <x v="0"/>
    <m/>
    <m/>
    <m/>
    <m/>
    <n v="0"/>
    <s v="Ingen avgiftsbehandling"/>
    <s v="Betaling: Terminoppgave mai-juni 2025"/>
    <n v="155637"/>
    <s v="NOK"/>
    <n v="155637"/>
    <m/>
    <s v="-29123.96"/>
  </r>
  <r>
    <n v="500889"/>
    <n v="2025"/>
    <s v="Lønnsbilag 19-2025"/>
    <d v="2025-08-03T00:00:00"/>
    <m/>
    <x v="84"/>
    <x v="84"/>
    <m/>
    <m/>
    <m/>
    <m/>
    <m/>
    <s v="Sofi Kulvik"/>
    <x v="4"/>
    <x v="4"/>
    <m/>
    <m/>
    <m/>
    <m/>
    <n v="0"/>
    <s v="Ingen avgiftsbehandling"/>
    <s v="Lønnsbilag 19-2025"/>
    <n v="-9202.7900000000009"/>
    <s v="NOK"/>
    <n v="-9202.7900000000009"/>
    <m/>
    <s v="-38326.75"/>
  </r>
  <r>
    <n v="500889"/>
    <n v="2025"/>
    <s v="Lønnsbilag 19-2025"/>
    <d v="2025-08-03T00:00:00"/>
    <m/>
    <x v="84"/>
    <x v="84"/>
    <m/>
    <m/>
    <m/>
    <m/>
    <n v="1229"/>
    <s v="Eirik Frisnes Wartiainen"/>
    <x v="1"/>
    <x v="1"/>
    <m/>
    <m/>
    <m/>
    <m/>
    <n v="0"/>
    <s v="Ingen avgiftsbehandling"/>
    <s v="Lønnsbilag 19-2025"/>
    <n v="-2150.5300000000002"/>
    <s v="NOK"/>
    <n v="-2150.5300000000002"/>
    <m/>
    <s v="-40477.28"/>
  </r>
  <r>
    <n v="500889"/>
    <n v="2025"/>
    <s v="Lønnsbilag 19-2025"/>
    <d v="2025-08-03T00:00:00"/>
    <m/>
    <x v="84"/>
    <x v="84"/>
    <m/>
    <m/>
    <m/>
    <m/>
    <n v="1229"/>
    <s v="Eirik Frisnes Wartiainen"/>
    <x v="8"/>
    <x v="8"/>
    <m/>
    <m/>
    <m/>
    <m/>
    <n v="0"/>
    <s v="Ingen avgiftsbehandling"/>
    <s v="Lønnsbilag 19-2025"/>
    <n v="-2150.5300000000002"/>
    <s v="NOK"/>
    <n v="-2150.5300000000002"/>
    <m/>
    <s v="-42627.81"/>
  </r>
  <r>
    <n v="500889"/>
    <n v="2025"/>
    <s v="Lønnsbilag 19-2025"/>
    <d v="2025-08-03T00:00:00"/>
    <m/>
    <x v="84"/>
    <x v="84"/>
    <m/>
    <m/>
    <m/>
    <m/>
    <n v="1229"/>
    <s v="Eirik Frisnes Wartiainen"/>
    <x v="10"/>
    <x v="10"/>
    <m/>
    <m/>
    <m/>
    <m/>
    <n v="0"/>
    <s v="Ingen avgiftsbehandling"/>
    <s v="Lønnsbilag 19-2025"/>
    <n v="-2150.5300000000002"/>
    <s v="NOK"/>
    <n v="-2150.5300000000002"/>
    <m/>
    <s v="-44778.34"/>
  </r>
  <r>
    <n v="500889"/>
    <n v="2025"/>
    <s v="Lønnsbilag 19-2025"/>
    <d v="2025-08-03T00:00:00"/>
    <m/>
    <x v="84"/>
    <x v="84"/>
    <m/>
    <m/>
    <m/>
    <m/>
    <n v="1299"/>
    <s v="Katarina Zielinska"/>
    <x v="2"/>
    <x v="2"/>
    <m/>
    <m/>
    <m/>
    <m/>
    <n v="0"/>
    <s v="Ingen avgiftsbehandling"/>
    <s v="Lønnsbilag 19-2025"/>
    <n v="-6785.63"/>
    <s v="NOK"/>
    <n v="-6785.63"/>
    <m/>
    <s v="-51563.97"/>
  </r>
  <r>
    <n v="500889"/>
    <n v="2025"/>
    <s v="Lønnsbilag 19-2025"/>
    <d v="2025-08-03T00:00:00"/>
    <m/>
    <x v="84"/>
    <x v="84"/>
    <m/>
    <m/>
    <m/>
    <m/>
    <n v="1307"/>
    <s v="Ben Craig Simmons"/>
    <x v="3"/>
    <x v="3"/>
    <m/>
    <m/>
    <m/>
    <m/>
    <n v="0"/>
    <s v="Ingen avgiftsbehandling"/>
    <s v="Lønnsbilag 19-2025"/>
    <n v="-5292.79"/>
    <s v="NOK"/>
    <n v="-5292.79"/>
    <m/>
    <s v="-56856.76"/>
  </r>
  <r>
    <n v="500889"/>
    <n v="2025"/>
    <s v="Lønnsbilag 19-2025"/>
    <d v="2025-08-03T00:00:00"/>
    <m/>
    <x v="84"/>
    <x v="84"/>
    <m/>
    <m/>
    <m/>
    <m/>
    <n v="77"/>
    <s v="Christopher Dehn"/>
    <x v="5"/>
    <x v="5"/>
    <m/>
    <m/>
    <m/>
    <m/>
    <n v="0"/>
    <s v="Ingen avgiftsbehandling"/>
    <s v="Lønnsbilag 19-2025"/>
    <n v="-2719.26"/>
    <s v="NOK"/>
    <n v="-2719.26"/>
    <m/>
    <s v="-59576.02"/>
  </r>
  <r>
    <n v="500890"/>
    <n v="2025"/>
    <s v="A-melding lønn august 2025"/>
    <d v="2025-08-03T00:00:00"/>
    <m/>
    <x v="84"/>
    <x v="84"/>
    <m/>
    <m/>
    <m/>
    <m/>
    <m/>
    <m/>
    <x v="0"/>
    <x v="0"/>
    <m/>
    <m/>
    <m/>
    <m/>
    <n v="0"/>
    <s v="Ingen avgiftsbehandling"/>
    <s v="A-melding lønn august 2025"/>
    <n v="0.06"/>
    <s v="NOK"/>
    <n v="0.06"/>
    <m/>
    <s v="-59575.96"/>
  </r>
  <r>
    <n v="500936"/>
    <n v="2025"/>
    <s v="Lønnsbilag 20-2025"/>
    <d v="2025-09-01T00:00:00"/>
    <m/>
    <x v="84"/>
    <x v="84"/>
    <m/>
    <m/>
    <m/>
    <m/>
    <m/>
    <s v="Sofi Kulvik"/>
    <x v="4"/>
    <x v="4"/>
    <m/>
    <m/>
    <m/>
    <m/>
    <n v="0"/>
    <s v="Ingen avgiftsbehandling"/>
    <s v="Lønnsbilag 20-2025"/>
    <n v="-9202.7900000000009"/>
    <s v="NOK"/>
    <n v="-9202.7900000000009"/>
    <m/>
    <s v="-68778.75"/>
  </r>
  <r>
    <n v="500936"/>
    <n v="2025"/>
    <s v="Lønnsbilag 20-2025"/>
    <d v="2025-09-01T00:00:00"/>
    <m/>
    <x v="84"/>
    <x v="84"/>
    <m/>
    <m/>
    <m/>
    <m/>
    <n v="1223"/>
    <s v="Mads Sundbye"/>
    <x v="1"/>
    <x v="1"/>
    <m/>
    <m/>
    <m/>
    <m/>
    <n v="0"/>
    <s v="Ingen avgiftsbehandling"/>
    <s v="Lønnsbilag 20-2025"/>
    <n v="-609.12"/>
    <s v="NOK"/>
    <n v="-609.12"/>
    <m/>
    <s v="-69387.87"/>
  </r>
  <r>
    <n v="500936"/>
    <n v="2025"/>
    <s v="Lønnsbilag 20-2025"/>
    <d v="2025-09-01T00:00:00"/>
    <m/>
    <x v="84"/>
    <x v="84"/>
    <m/>
    <m/>
    <m/>
    <m/>
    <n v="1229"/>
    <s v="Eirik Frisnes Wartiainen"/>
    <x v="1"/>
    <x v="1"/>
    <m/>
    <m/>
    <m/>
    <m/>
    <n v="0"/>
    <s v="Ingen avgiftsbehandling"/>
    <s v="Lønnsbilag 20-2025"/>
    <n v="-3225.84"/>
    <s v="NOK"/>
    <n v="-3225.84"/>
    <m/>
    <s v="-72613.71"/>
  </r>
  <r>
    <n v="500936"/>
    <n v="2025"/>
    <s v="Lønnsbilag 20-2025"/>
    <d v="2025-09-01T00:00:00"/>
    <m/>
    <x v="84"/>
    <x v="84"/>
    <m/>
    <m/>
    <m/>
    <m/>
    <n v="1229"/>
    <s v="Eirik Frisnes Wartiainen"/>
    <x v="8"/>
    <x v="8"/>
    <m/>
    <m/>
    <m/>
    <m/>
    <n v="0"/>
    <s v="Ingen avgiftsbehandling"/>
    <s v="Lønnsbilag 20-2025"/>
    <n v="-3225.84"/>
    <s v="NOK"/>
    <n v="-3225.84"/>
    <m/>
    <s v="-75839.55"/>
  </r>
  <r>
    <n v="500936"/>
    <n v="2025"/>
    <s v="Lønnsbilag 20-2025"/>
    <d v="2025-09-01T00:00:00"/>
    <m/>
    <x v="84"/>
    <x v="84"/>
    <m/>
    <m/>
    <m/>
    <m/>
    <n v="1239"/>
    <s v="Karen Haug Laukeland"/>
    <x v="6"/>
    <x v="6"/>
    <m/>
    <m/>
    <m/>
    <m/>
    <n v="0"/>
    <s v="Ingen avgiftsbehandling"/>
    <s v="Lønnsbilag 20-2025"/>
    <n v="-133.94999999999999"/>
    <s v="NOK"/>
    <n v="-133.94999999999999"/>
    <m/>
    <s v="-75973.50"/>
  </r>
  <r>
    <n v="500936"/>
    <n v="2025"/>
    <s v="Lønnsbilag 20-2025"/>
    <d v="2025-09-01T00:00:00"/>
    <m/>
    <x v="84"/>
    <x v="84"/>
    <m/>
    <m/>
    <m/>
    <m/>
    <n v="1240"/>
    <s v="Margrethe Hamre Køber"/>
    <x v="6"/>
    <x v="6"/>
    <m/>
    <m/>
    <m/>
    <m/>
    <n v="0"/>
    <s v="Ingen avgiftsbehandling"/>
    <s v="Lønnsbilag 20-2025"/>
    <n v="-50.23"/>
    <s v="NOK"/>
    <n v="-50.23"/>
    <m/>
    <s v="-76023.73"/>
  </r>
  <r>
    <n v="500936"/>
    <n v="2025"/>
    <s v="Lønnsbilag 20-2025"/>
    <d v="2025-09-01T00:00:00"/>
    <m/>
    <x v="84"/>
    <x v="84"/>
    <m/>
    <m/>
    <m/>
    <m/>
    <n v="1245"/>
    <s v="Fredrik Bjørndal"/>
    <x v="3"/>
    <x v="3"/>
    <m/>
    <m/>
    <m/>
    <m/>
    <n v="0"/>
    <s v="Ingen avgiftsbehandling"/>
    <s v="Lønnsbilag 20-2025"/>
    <n v="-459.8"/>
    <s v="NOK"/>
    <n v="-459.8"/>
    <m/>
    <s v="-76483.53"/>
  </r>
  <r>
    <n v="500936"/>
    <n v="2025"/>
    <s v="Lønnsbilag 20-2025"/>
    <d v="2025-09-01T00:00:00"/>
    <m/>
    <x v="84"/>
    <x v="84"/>
    <m/>
    <m/>
    <m/>
    <m/>
    <n v="1248"/>
    <s v="Marius Tveiten"/>
    <x v="1"/>
    <x v="1"/>
    <m/>
    <m/>
    <m/>
    <m/>
    <n v="0"/>
    <s v="Ingen avgiftsbehandling"/>
    <s v="Lønnsbilag 20-2025"/>
    <n v="-387.05"/>
    <s v="NOK"/>
    <n v="-387.05"/>
    <m/>
    <s v="-76870.58"/>
  </r>
  <r>
    <n v="500936"/>
    <n v="2025"/>
    <s v="Lønnsbilag 20-2025"/>
    <d v="2025-09-01T00:00:00"/>
    <m/>
    <x v="84"/>
    <x v="84"/>
    <m/>
    <m/>
    <m/>
    <m/>
    <n v="1248"/>
    <s v="Marius Tveiten"/>
    <x v="8"/>
    <x v="8"/>
    <m/>
    <m/>
    <m/>
    <m/>
    <n v="0"/>
    <s v="Ingen avgiftsbehandling"/>
    <s v="Lønnsbilag 20-2025"/>
    <n v="-190.35"/>
    <s v="NOK"/>
    <n v="-190.35"/>
    <m/>
    <s v="-77060.93"/>
  </r>
  <r>
    <n v="500936"/>
    <n v="2025"/>
    <s v="Lønnsbilag 20-2025"/>
    <d v="2025-09-01T00:00:00"/>
    <m/>
    <x v="84"/>
    <x v="84"/>
    <m/>
    <m/>
    <m/>
    <m/>
    <n v="1249"/>
    <s v="Nora Kristiansen"/>
    <x v="1"/>
    <x v="1"/>
    <m/>
    <m/>
    <m/>
    <m/>
    <n v="0"/>
    <s v="Ingen avgiftsbehandling"/>
    <s v="Lønnsbilag 20-2025"/>
    <n v="-983.48"/>
    <s v="NOK"/>
    <n v="-983.48"/>
    <m/>
    <s v="-78044.41"/>
  </r>
  <r>
    <n v="500936"/>
    <n v="2025"/>
    <s v="Lønnsbilag 20-2025"/>
    <d v="2025-09-01T00:00:00"/>
    <m/>
    <x v="84"/>
    <x v="84"/>
    <m/>
    <m/>
    <m/>
    <m/>
    <n v="1249"/>
    <s v="Nora Kristiansen"/>
    <x v="8"/>
    <x v="8"/>
    <m/>
    <m/>
    <m/>
    <m/>
    <n v="0"/>
    <s v="Ingen avgiftsbehandling"/>
    <s v="Lønnsbilag 20-2025"/>
    <n v="-222.08"/>
    <s v="NOK"/>
    <n v="-222.08"/>
    <m/>
    <s v="-78266.49"/>
  </r>
  <r>
    <n v="500936"/>
    <n v="2025"/>
    <s v="Lønnsbilag 20-2025"/>
    <d v="2025-09-01T00:00:00"/>
    <m/>
    <x v="84"/>
    <x v="84"/>
    <m/>
    <m/>
    <m/>
    <m/>
    <n v="1260"/>
    <s v="Sivert Østberg-Tømmervik"/>
    <x v="6"/>
    <x v="6"/>
    <m/>
    <m/>
    <m/>
    <m/>
    <n v="0"/>
    <s v="Ingen avgiftsbehandling"/>
    <s v="Lønnsbilag 20-2025"/>
    <n v="-362.93"/>
    <s v="NOK"/>
    <n v="-362.93"/>
    <m/>
    <s v="-78629.42"/>
  </r>
  <r>
    <n v="500936"/>
    <n v="2025"/>
    <s v="Lønnsbilag 20-2025"/>
    <d v="2025-09-01T00:00:00"/>
    <m/>
    <x v="84"/>
    <x v="84"/>
    <m/>
    <m/>
    <m/>
    <m/>
    <n v="1261"/>
    <s v="Laila Håkonsen"/>
    <x v="8"/>
    <x v="8"/>
    <m/>
    <m/>
    <m/>
    <m/>
    <n v="0"/>
    <s v="Ingen avgiftsbehandling"/>
    <s v="Lønnsbilag 20-2025"/>
    <n v="-449.79"/>
    <s v="NOK"/>
    <n v="-449.79"/>
    <m/>
    <s v="-79079.21"/>
  </r>
  <r>
    <n v="500936"/>
    <n v="2025"/>
    <s v="Lønnsbilag 20-2025"/>
    <d v="2025-09-01T00:00:00"/>
    <m/>
    <x v="84"/>
    <x v="84"/>
    <m/>
    <m/>
    <m/>
    <m/>
    <n v="1271"/>
    <s v="Nikolai Hamang"/>
    <x v="1"/>
    <x v="1"/>
    <m/>
    <m/>
    <m/>
    <m/>
    <n v="0"/>
    <s v="Ingen avgiftsbehandling"/>
    <s v="Lønnsbilag 20-2025"/>
    <n v="-241.11"/>
    <s v="NOK"/>
    <n v="-241.11"/>
    <m/>
    <s v="-79320.32"/>
  </r>
  <r>
    <n v="500936"/>
    <n v="2025"/>
    <s v="Lønnsbilag 20-2025"/>
    <d v="2025-09-01T00:00:00"/>
    <m/>
    <x v="84"/>
    <x v="84"/>
    <m/>
    <m/>
    <m/>
    <m/>
    <n v="1274"/>
    <s v="Heidi Midtbø Helgesen"/>
    <x v="6"/>
    <x v="6"/>
    <m/>
    <m/>
    <m/>
    <m/>
    <n v="0"/>
    <s v="Ingen avgiftsbehandling"/>
    <s v="Lønnsbilag 20-2025"/>
    <n v="-50.23"/>
    <s v="NOK"/>
    <n v="-50.23"/>
    <m/>
    <s v="-79370.55"/>
  </r>
  <r>
    <n v="500936"/>
    <n v="2025"/>
    <s v="Lønnsbilag 20-2025"/>
    <d v="2025-09-01T00:00:00"/>
    <m/>
    <x v="84"/>
    <x v="84"/>
    <m/>
    <m/>
    <m/>
    <m/>
    <n v="1285"/>
    <s v="Casper Riekeles"/>
    <x v="1"/>
    <x v="1"/>
    <m/>
    <m/>
    <m/>
    <m/>
    <n v="0"/>
    <s v="Ingen avgiftsbehandling"/>
    <s v="Lønnsbilag 20-2025"/>
    <n v="-424.41"/>
    <s v="NOK"/>
    <n v="-424.41"/>
    <m/>
    <s v="-79794.96"/>
  </r>
  <r>
    <n v="500936"/>
    <n v="2025"/>
    <s v="Lønnsbilag 20-2025"/>
    <d v="2025-09-01T00:00:00"/>
    <m/>
    <x v="84"/>
    <x v="84"/>
    <m/>
    <m/>
    <m/>
    <m/>
    <n v="1299"/>
    <s v="Katarina Zielinska"/>
    <x v="2"/>
    <x v="2"/>
    <m/>
    <m/>
    <m/>
    <m/>
    <n v="0"/>
    <s v="Ingen avgiftsbehandling"/>
    <s v="Lønnsbilag 20-2025"/>
    <n v="-6785.63"/>
    <s v="NOK"/>
    <n v="-6785.63"/>
    <m/>
    <s v="-86580.59"/>
  </r>
  <r>
    <n v="500936"/>
    <n v="2025"/>
    <s v="Lønnsbilag 20-2025"/>
    <d v="2025-09-01T00:00:00"/>
    <m/>
    <x v="84"/>
    <x v="84"/>
    <m/>
    <m/>
    <m/>
    <m/>
    <n v="1307"/>
    <s v="Ben Craig Simmons"/>
    <x v="3"/>
    <x v="3"/>
    <m/>
    <m/>
    <m/>
    <m/>
    <n v="0"/>
    <s v="Ingen avgiftsbehandling"/>
    <s v="Lønnsbilag 20-2025"/>
    <n v="-5292.79"/>
    <s v="NOK"/>
    <n v="-5292.79"/>
    <m/>
    <s v="-91873.38"/>
  </r>
  <r>
    <n v="500936"/>
    <n v="2025"/>
    <s v="Lønnsbilag 20-2025"/>
    <d v="2025-09-01T00:00:00"/>
    <m/>
    <x v="84"/>
    <x v="84"/>
    <m/>
    <m/>
    <m/>
    <m/>
    <n v="1334"/>
    <s v="Selma Arikan"/>
    <x v="1"/>
    <x v="1"/>
    <m/>
    <m/>
    <m/>
    <m/>
    <n v="0"/>
    <s v="Ingen avgiftsbehandling"/>
    <s v="Lønnsbilag 20-2025"/>
    <n v="-135.36000000000001"/>
    <s v="NOK"/>
    <n v="-135.36000000000001"/>
    <m/>
    <s v="-92008.74"/>
  </r>
  <r>
    <n v="500936"/>
    <n v="2025"/>
    <s v="Lønnsbilag 20-2025"/>
    <d v="2025-09-01T00:00:00"/>
    <m/>
    <x v="84"/>
    <x v="84"/>
    <m/>
    <m/>
    <m/>
    <m/>
    <n v="1338"/>
    <s v="Nadin Hamed"/>
    <x v="1"/>
    <x v="1"/>
    <m/>
    <m/>
    <m/>
    <m/>
    <n v="0"/>
    <s v="Ingen avgiftsbehandling"/>
    <s v="Lønnsbilag 20-2025"/>
    <n v="-263.73"/>
    <s v="NOK"/>
    <n v="-263.73"/>
    <m/>
    <s v="-92272.47"/>
  </r>
  <r>
    <n v="500936"/>
    <n v="2025"/>
    <s v="Lønnsbilag 20-2025"/>
    <d v="2025-09-01T00:00:00"/>
    <m/>
    <x v="84"/>
    <x v="84"/>
    <m/>
    <m/>
    <m/>
    <m/>
    <n v="134"/>
    <s v="Andreas Kristiansen Olsen"/>
    <x v="1"/>
    <x v="1"/>
    <m/>
    <m/>
    <m/>
    <m/>
    <n v="0"/>
    <s v="Ingen avgiftsbehandling"/>
    <s v="Lønnsbilag 20-2025"/>
    <n v="-1653.93"/>
    <s v="NOK"/>
    <n v="-1653.93"/>
    <m/>
    <s v="-93926.40"/>
  </r>
  <r>
    <n v="500936"/>
    <n v="2025"/>
    <s v="Lønnsbilag 20-2025"/>
    <d v="2025-09-01T00:00:00"/>
    <m/>
    <x v="84"/>
    <x v="84"/>
    <m/>
    <m/>
    <m/>
    <m/>
    <n v="1341"/>
    <s v="Sondre Harviken"/>
    <x v="8"/>
    <x v="8"/>
    <m/>
    <m/>
    <m/>
    <m/>
    <n v="0"/>
    <s v="Ingen avgiftsbehandling"/>
    <s v="Lønnsbilag 20-2025"/>
    <n v="-248.16"/>
    <s v="NOK"/>
    <n v="-248.16"/>
    <m/>
    <s v="-94174.56"/>
  </r>
  <r>
    <n v="500936"/>
    <n v="2025"/>
    <s v="Lønnsbilag 20-2025"/>
    <d v="2025-09-01T00:00:00"/>
    <m/>
    <x v="84"/>
    <x v="84"/>
    <m/>
    <m/>
    <m/>
    <m/>
    <n v="156"/>
    <s v="Eskil Kvam"/>
    <x v="1"/>
    <x v="1"/>
    <m/>
    <m/>
    <m/>
    <m/>
    <n v="0"/>
    <s v="Ingen avgiftsbehandling"/>
    <s v="Lønnsbilag 20-2025"/>
    <n v="-551.30999999999995"/>
    <s v="NOK"/>
    <n v="-551.30999999999995"/>
    <m/>
    <s v="-94725.87"/>
  </r>
  <r>
    <n v="500936"/>
    <n v="2025"/>
    <s v="Lønnsbilag 20-2025"/>
    <d v="2025-09-01T00:00:00"/>
    <m/>
    <x v="84"/>
    <x v="84"/>
    <m/>
    <m/>
    <m/>
    <m/>
    <n v="77"/>
    <s v="Christopher Dehn"/>
    <x v="5"/>
    <x v="5"/>
    <m/>
    <m/>
    <m/>
    <m/>
    <n v="0"/>
    <s v="Ingen avgiftsbehandling"/>
    <s v="Lønnsbilag 20-2025"/>
    <n v="-2719.26"/>
    <s v="NOK"/>
    <n v="-2719.26"/>
    <m/>
    <s v="-97445.13"/>
  </r>
  <r>
    <n v="500937"/>
    <n v="2025"/>
    <s v="A-melding lønn september 2025"/>
    <d v="2025-09-01T00:00:00"/>
    <m/>
    <x v="84"/>
    <x v="84"/>
    <m/>
    <m/>
    <m/>
    <m/>
    <m/>
    <m/>
    <x v="0"/>
    <x v="0"/>
    <m/>
    <m/>
    <m/>
    <m/>
    <n v="0"/>
    <s v="Ingen avgiftsbehandling"/>
    <s v="A-melding lønn september 2025"/>
    <n v="0.17"/>
    <s v="NOK"/>
    <n v="0.17"/>
    <m/>
    <s v="-97444.96"/>
  </r>
  <r>
    <n v="500961"/>
    <n v="2025"/>
    <s v="Lønnsbilag 21-2025"/>
    <d v="2025-09-03T00:00:00"/>
    <m/>
    <x v="84"/>
    <x v="84"/>
    <m/>
    <m/>
    <m/>
    <m/>
    <n v="1282"/>
    <s v="Stian Sørensen"/>
    <x v="3"/>
    <x v="3"/>
    <m/>
    <m/>
    <m/>
    <m/>
    <n v="0"/>
    <s v="Ingen avgiftsbehandling"/>
    <s v="Lønnsbilag 21-2025"/>
    <n v="-1992.74"/>
    <s v="NOK"/>
    <n v="-1992.74"/>
    <m/>
    <s v="-99437.70"/>
  </r>
  <r>
    <n v="500964"/>
    <n v="2025"/>
    <s v="A-melding lønn september 2025"/>
    <d v="2025-09-03T00:00:00"/>
    <m/>
    <x v="84"/>
    <x v="84"/>
    <m/>
    <m/>
    <m/>
    <m/>
    <m/>
    <m/>
    <x v="0"/>
    <x v="0"/>
    <m/>
    <m/>
    <m/>
    <m/>
    <n v="0"/>
    <s v="Ingen avgiftsbehandling"/>
    <s v="A-melding lønn september 2025"/>
    <n v="0.74"/>
    <s v="NOK"/>
    <n v="0.74"/>
    <m/>
    <s v="-99436.96"/>
  </r>
  <r>
    <n v="500991"/>
    <n v="2025"/>
    <s v="Direkte betaling med ekstern ID TR501469185 er gjennomført og bokført."/>
    <d v="2025-09-15T00:00:00"/>
    <m/>
    <x v="84"/>
    <x v="84"/>
    <m/>
    <m/>
    <m/>
    <m/>
    <m/>
    <m/>
    <x v="0"/>
    <x v="0"/>
    <m/>
    <m/>
    <m/>
    <m/>
    <n v="0"/>
    <s v="Ingen avgiftsbehandling"/>
    <s v="Betaling: Terminoppgave juli-august 2025"/>
    <n v="73708"/>
    <s v="NOK"/>
    <n v="73708"/>
    <m/>
    <s v="-25728.96"/>
  </r>
  <r>
    <n v="501038"/>
    <n v="2025"/>
    <s v="Lønnsbilag 22-2025"/>
    <d v="2025-10-01T00:00:00"/>
    <m/>
    <x v="84"/>
    <x v="84"/>
    <m/>
    <m/>
    <m/>
    <m/>
    <m/>
    <s v="Sofi Kulvik"/>
    <x v="4"/>
    <x v="4"/>
    <m/>
    <m/>
    <m/>
    <m/>
    <n v="0"/>
    <s v="Ingen avgiftsbehandling"/>
    <s v="Lønnsbilag 22-2025"/>
    <n v="-9287.81"/>
    <s v="NOK"/>
    <n v="-9287.81"/>
    <m/>
    <s v="-35016.77"/>
  </r>
  <r>
    <n v="501038"/>
    <n v="2025"/>
    <s v="Lønnsbilag 22-2025"/>
    <d v="2025-10-01T00:00:00"/>
    <m/>
    <x v="84"/>
    <x v="84"/>
    <m/>
    <m/>
    <m/>
    <m/>
    <n v="1223"/>
    <s v="Mads Sundbye"/>
    <x v="1"/>
    <x v="1"/>
    <m/>
    <m/>
    <m/>
    <m/>
    <n v="0"/>
    <s v="Ingen avgiftsbehandling"/>
    <s v="Lønnsbilag 22-2025"/>
    <n v="-418.77"/>
    <s v="NOK"/>
    <n v="-418.77"/>
    <m/>
    <s v="-35435.54"/>
  </r>
  <r>
    <n v="501038"/>
    <n v="2025"/>
    <s v="Lønnsbilag 22-2025"/>
    <d v="2025-10-01T00:00:00"/>
    <m/>
    <x v="84"/>
    <x v="84"/>
    <m/>
    <m/>
    <m/>
    <m/>
    <n v="1229"/>
    <s v="Eirik Frisnes Wartiainen"/>
    <x v="1"/>
    <x v="1"/>
    <m/>
    <m/>
    <m/>
    <m/>
    <n v="0"/>
    <s v="Ingen avgiftsbehandling"/>
    <s v="Lønnsbilag 22-2025"/>
    <n v="-967.74"/>
    <s v="NOK"/>
    <n v="-967.74"/>
    <m/>
    <s v="-36403.28"/>
  </r>
  <r>
    <n v="501038"/>
    <n v="2025"/>
    <s v="Lønnsbilag 22-2025"/>
    <d v="2025-10-01T00:00:00"/>
    <m/>
    <x v="84"/>
    <x v="84"/>
    <m/>
    <m/>
    <m/>
    <m/>
    <n v="1229"/>
    <s v="Eirik Frisnes Wartiainen"/>
    <x v="8"/>
    <x v="8"/>
    <m/>
    <m/>
    <m/>
    <m/>
    <n v="0"/>
    <s v="Ingen avgiftsbehandling"/>
    <s v="Lønnsbilag 22-2025"/>
    <n v="-2258.06"/>
    <s v="NOK"/>
    <n v="-2258.06"/>
    <m/>
    <s v="-38661.34"/>
  </r>
  <r>
    <n v="501038"/>
    <n v="2025"/>
    <s v="Lønnsbilag 22-2025"/>
    <d v="2025-10-01T00:00:00"/>
    <m/>
    <x v="84"/>
    <x v="84"/>
    <m/>
    <m/>
    <m/>
    <m/>
    <n v="1229"/>
    <s v="Eirik Frisnes Wartiainen"/>
    <x v="10"/>
    <x v="10"/>
    <m/>
    <m/>
    <m/>
    <m/>
    <n v="0"/>
    <s v="Ingen avgiftsbehandling"/>
    <s v="Lønnsbilag 22-2025"/>
    <n v="-3225.8"/>
    <s v="NOK"/>
    <n v="-3225.8"/>
    <m/>
    <s v="-41887.14"/>
  </r>
  <r>
    <n v="501038"/>
    <n v="2025"/>
    <s v="Lønnsbilag 22-2025"/>
    <d v="2025-10-01T00:00:00"/>
    <m/>
    <x v="84"/>
    <x v="84"/>
    <m/>
    <m/>
    <m/>
    <m/>
    <n v="1239"/>
    <s v="Karen Haug Laukeland"/>
    <x v="6"/>
    <x v="6"/>
    <m/>
    <m/>
    <m/>
    <m/>
    <n v="0"/>
    <s v="Ingen avgiftsbehandling"/>
    <s v="Lønnsbilag 22-2025"/>
    <n v="-772.68"/>
    <s v="NOK"/>
    <n v="-772.68"/>
    <m/>
    <s v="-42659.82"/>
  </r>
  <r>
    <n v="501038"/>
    <n v="2025"/>
    <s v="Lønnsbilag 22-2025"/>
    <d v="2025-10-01T00:00:00"/>
    <m/>
    <x v="84"/>
    <x v="84"/>
    <m/>
    <m/>
    <m/>
    <m/>
    <n v="1240"/>
    <s v="Margrethe Hamre Køber"/>
    <x v="10"/>
    <x v="10"/>
    <m/>
    <m/>
    <m/>
    <m/>
    <n v="0"/>
    <s v="Ingen avgiftsbehandling"/>
    <s v="Lønnsbilag 22-2025"/>
    <n v="-52.88"/>
    <s v="NOK"/>
    <n v="-52.88"/>
    <m/>
    <s v="-42712.70"/>
  </r>
  <r>
    <n v="501038"/>
    <n v="2025"/>
    <s v="Lønnsbilag 22-2025"/>
    <d v="2025-10-01T00:00:00"/>
    <m/>
    <x v="84"/>
    <x v="84"/>
    <m/>
    <m/>
    <m/>
    <m/>
    <n v="1240"/>
    <s v="Margrethe Hamre Køber"/>
    <x v="6"/>
    <x v="6"/>
    <m/>
    <m/>
    <m/>
    <m/>
    <n v="0"/>
    <s v="Ingen avgiftsbehandling"/>
    <s v="Lønnsbilag 22-2025"/>
    <n v="-203.57"/>
    <s v="NOK"/>
    <n v="-203.57"/>
    <m/>
    <s v="-42916.27"/>
  </r>
  <r>
    <n v="501038"/>
    <n v="2025"/>
    <s v="Lønnsbilag 22-2025"/>
    <d v="2025-10-01T00:00:00"/>
    <m/>
    <x v="84"/>
    <x v="84"/>
    <m/>
    <m/>
    <m/>
    <m/>
    <n v="1245"/>
    <s v="Fredrik Bjørndal"/>
    <x v="3"/>
    <x v="3"/>
    <m/>
    <m/>
    <m/>
    <m/>
    <n v="0"/>
    <s v="Ingen avgiftsbehandling"/>
    <s v="Lønnsbilag 22-2025"/>
    <n v="-1130.04"/>
    <s v="NOK"/>
    <n v="-1130.04"/>
    <m/>
    <s v="-44046.31"/>
  </r>
  <r>
    <n v="501038"/>
    <n v="2025"/>
    <s v="Lønnsbilag 22-2025"/>
    <d v="2025-10-01T00:00:00"/>
    <m/>
    <x v="84"/>
    <x v="84"/>
    <m/>
    <m/>
    <m/>
    <m/>
    <n v="1248"/>
    <s v="Marius Tveiten"/>
    <x v="1"/>
    <x v="1"/>
    <m/>
    <m/>
    <m/>
    <m/>
    <n v="0"/>
    <s v="Ingen avgiftsbehandling"/>
    <s v="Lønnsbilag 22-2025"/>
    <n v="-496.46"/>
    <s v="NOK"/>
    <n v="-496.46"/>
    <m/>
    <s v="-44542.77"/>
  </r>
  <r>
    <n v="501038"/>
    <n v="2025"/>
    <s v="Lønnsbilag 22-2025"/>
    <d v="2025-10-01T00:00:00"/>
    <m/>
    <x v="84"/>
    <x v="84"/>
    <m/>
    <m/>
    <m/>
    <m/>
    <n v="1248"/>
    <s v="Marius Tveiten"/>
    <x v="8"/>
    <x v="8"/>
    <m/>
    <m/>
    <m/>
    <m/>
    <n v="0"/>
    <s v="Ingen avgiftsbehandling"/>
    <s v="Lønnsbilag 22-2025"/>
    <n v="-215.73"/>
    <s v="NOK"/>
    <n v="-215.73"/>
    <m/>
    <s v="-44758.50"/>
  </r>
  <r>
    <n v="501038"/>
    <n v="2025"/>
    <s v="Lønnsbilag 22-2025"/>
    <d v="2025-10-01T00:00:00"/>
    <m/>
    <x v="84"/>
    <x v="84"/>
    <m/>
    <m/>
    <m/>
    <m/>
    <n v="1249"/>
    <s v="Nora Kristiansen"/>
    <x v="1"/>
    <x v="1"/>
    <m/>
    <m/>
    <m/>
    <m/>
    <n v="0"/>
    <s v="Ingen avgiftsbehandling"/>
    <s v="Lønnsbilag 22-2025"/>
    <n v="-774.09"/>
    <s v="NOK"/>
    <n v="-774.09"/>
    <m/>
    <s v="-45532.59"/>
  </r>
  <r>
    <n v="501038"/>
    <n v="2025"/>
    <s v="Lønnsbilag 22-2025"/>
    <d v="2025-10-01T00:00:00"/>
    <m/>
    <x v="84"/>
    <x v="84"/>
    <m/>
    <m/>
    <m/>
    <m/>
    <n v="1249"/>
    <s v="Nora Kristiansen"/>
    <x v="8"/>
    <x v="8"/>
    <m/>
    <m/>
    <m/>
    <m/>
    <n v="0"/>
    <s v="Ingen avgiftsbehandling"/>
    <s v="Lønnsbilag 22-2025"/>
    <n v="-488.57"/>
    <s v="NOK"/>
    <n v="-488.57"/>
    <m/>
    <s v="-46021.16"/>
  </r>
  <r>
    <n v="501038"/>
    <n v="2025"/>
    <s v="Lønnsbilag 22-2025"/>
    <d v="2025-10-01T00:00:00"/>
    <m/>
    <x v="84"/>
    <x v="84"/>
    <m/>
    <m/>
    <m/>
    <m/>
    <n v="1260"/>
    <s v="Sivert Østberg-Tømmervik"/>
    <x v="6"/>
    <x v="6"/>
    <m/>
    <m/>
    <m/>
    <m/>
    <n v="0"/>
    <s v="Ingen avgiftsbehandling"/>
    <s v="Lønnsbilag 22-2025"/>
    <n v="-1165.79"/>
    <s v="NOK"/>
    <n v="-1165.79"/>
    <m/>
    <s v="-47186.95"/>
  </r>
  <r>
    <n v="501038"/>
    <n v="2025"/>
    <s v="Lønnsbilag 22-2025"/>
    <d v="2025-10-01T00:00:00"/>
    <m/>
    <x v="84"/>
    <x v="84"/>
    <m/>
    <m/>
    <m/>
    <m/>
    <n v="1261"/>
    <s v="Laila Håkonsen"/>
    <x v="8"/>
    <x v="8"/>
    <m/>
    <m/>
    <m/>
    <m/>
    <n v="0"/>
    <s v="Ingen avgiftsbehandling"/>
    <s v="Lønnsbilag 22-2025"/>
    <n v="-1023.66"/>
    <s v="NOK"/>
    <n v="-1023.66"/>
    <m/>
    <s v="-48210.61"/>
  </r>
  <r>
    <n v="501038"/>
    <n v="2025"/>
    <s v="Lønnsbilag 22-2025"/>
    <d v="2025-10-01T00:00:00"/>
    <m/>
    <x v="84"/>
    <x v="84"/>
    <m/>
    <m/>
    <m/>
    <m/>
    <n v="1270"/>
    <s v="Lars Teigland Støre"/>
    <x v="6"/>
    <x v="6"/>
    <m/>
    <m/>
    <m/>
    <m/>
    <n v="0"/>
    <s v="Ingen avgiftsbehandling"/>
    <s v="Lønnsbilag 22-2025"/>
    <n v="-74.91"/>
    <s v="NOK"/>
    <n v="-74.91"/>
    <m/>
    <s v="-48285.52"/>
  </r>
  <r>
    <n v="501038"/>
    <n v="2025"/>
    <s v="Lønnsbilag 22-2025"/>
    <d v="2025-10-01T00:00:00"/>
    <m/>
    <x v="84"/>
    <x v="84"/>
    <m/>
    <m/>
    <m/>
    <m/>
    <n v="1271"/>
    <s v="Nikolai Hamang"/>
    <x v="1"/>
    <x v="1"/>
    <m/>
    <m/>
    <m/>
    <m/>
    <n v="0"/>
    <s v="Ingen avgiftsbehandling"/>
    <s v="Lønnsbilag 22-2025"/>
    <n v="-190.35"/>
    <s v="NOK"/>
    <n v="-190.35"/>
    <m/>
    <s v="-48475.87"/>
  </r>
  <r>
    <n v="501038"/>
    <n v="2025"/>
    <s v="Lønnsbilag 22-2025"/>
    <d v="2025-10-01T00:00:00"/>
    <m/>
    <x v="84"/>
    <x v="84"/>
    <m/>
    <m/>
    <m/>
    <m/>
    <n v="1274"/>
    <s v="Heidi Midtbø Helgesen"/>
    <x v="6"/>
    <x v="6"/>
    <m/>
    <m/>
    <m/>
    <m/>
    <n v="0"/>
    <s v="Ingen avgiftsbehandling"/>
    <s v="Lønnsbilag 22-2025"/>
    <n v="-259.08999999999997"/>
    <s v="NOK"/>
    <n v="-259.08999999999997"/>
    <m/>
    <s v="-48734.96"/>
  </r>
  <r>
    <n v="501038"/>
    <n v="2025"/>
    <s v="Lønnsbilag 22-2025"/>
    <d v="2025-10-01T00:00:00"/>
    <m/>
    <x v="84"/>
    <x v="84"/>
    <m/>
    <m/>
    <m/>
    <m/>
    <n v="1285"/>
    <s v="Casper Riekeles"/>
    <x v="1"/>
    <x v="1"/>
    <m/>
    <m/>
    <m/>
    <m/>
    <n v="0"/>
    <s v="Ingen avgiftsbehandling"/>
    <s v="Lønnsbilag 22-2025"/>
    <n v="-345.45"/>
    <s v="NOK"/>
    <n v="-345.45"/>
    <m/>
    <s v="-49080.41"/>
  </r>
  <r>
    <n v="501038"/>
    <n v="2025"/>
    <s v="Lønnsbilag 22-2025"/>
    <d v="2025-10-01T00:00:00"/>
    <m/>
    <x v="84"/>
    <x v="84"/>
    <m/>
    <m/>
    <m/>
    <m/>
    <n v="1299"/>
    <s v="Katarina Zielinska"/>
    <x v="2"/>
    <x v="2"/>
    <m/>
    <m/>
    <m/>
    <m/>
    <n v="0"/>
    <s v="Ingen avgiftsbehandling"/>
    <s v="Lønnsbilag 22-2025"/>
    <n v="-6785.63"/>
    <s v="NOK"/>
    <n v="-6785.63"/>
    <m/>
    <s v="-55866.04"/>
  </r>
  <r>
    <n v="501038"/>
    <n v="2025"/>
    <s v="Lønnsbilag 22-2025"/>
    <d v="2025-10-01T00:00:00"/>
    <m/>
    <x v="84"/>
    <x v="84"/>
    <m/>
    <m/>
    <m/>
    <m/>
    <n v="1305"/>
    <s v="Brage Mikkelsen"/>
    <x v="8"/>
    <x v="8"/>
    <m/>
    <m/>
    <m/>
    <m/>
    <n v="0"/>
    <s v="Ingen avgiftsbehandling"/>
    <s v="Lønnsbilag 22-2025"/>
    <n v="-208.68"/>
    <s v="NOK"/>
    <n v="-208.68"/>
    <m/>
    <s v="-56074.72"/>
  </r>
  <r>
    <n v="501038"/>
    <n v="2025"/>
    <s v="Lønnsbilag 22-2025"/>
    <d v="2025-10-01T00:00:00"/>
    <m/>
    <x v="84"/>
    <x v="84"/>
    <m/>
    <m/>
    <m/>
    <m/>
    <n v="1307"/>
    <s v="Ben Craig Simmons"/>
    <x v="3"/>
    <x v="3"/>
    <m/>
    <m/>
    <m/>
    <m/>
    <n v="0"/>
    <s v="Ingen avgiftsbehandling"/>
    <s v="Lønnsbilag 22-2025"/>
    <n v="-5292.79"/>
    <s v="NOK"/>
    <n v="-5292.79"/>
    <m/>
    <s v="-61367.51"/>
  </r>
  <r>
    <n v="501038"/>
    <n v="2025"/>
    <s v="Lønnsbilag 22-2025"/>
    <d v="2025-10-01T00:00:00"/>
    <m/>
    <x v="84"/>
    <x v="84"/>
    <m/>
    <m/>
    <m/>
    <m/>
    <n v="1332"/>
    <s v="Morten Hamre Køber"/>
    <x v="10"/>
    <x v="10"/>
    <m/>
    <m/>
    <m/>
    <m/>
    <n v="0"/>
    <s v="Ingen avgiftsbehandling"/>
    <s v="Lønnsbilag 22-2025"/>
    <n v="-190.35"/>
    <s v="NOK"/>
    <n v="-190.35"/>
    <m/>
    <s v="-61557.86"/>
  </r>
  <r>
    <n v="501038"/>
    <n v="2025"/>
    <s v="Lønnsbilag 22-2025"/>
    <d v="2025-10-01T00:00:00"/>
    <m/>
    <x v="84"/>
    <x v="84"/>
    <m/>
    <m/>
    <m/>
    <m/>
    <n v="1334"/>
    <s v="Selma Arikan"/>
    <x v="1"/>
    <x v="1"/>
    <m/>
    <m/>
    <m/>
    <m/>
    <n v="0"/>
    <s v="Ingen avgiftsbehandling"/>
    <s v="Lønnsbilag 22-2025"/>
    <n v="-315.83999999999997"/>
    <s v="NOK"/>
    <n v="-315.83999999999997"/>
    <m/>
    <s v="-61873.70"/>
  </r>
  <r>
    <n v="501038"/>
    <n v="2025"/>
    <s v="Lønnsbilag 22-2025"/>
    <d v="2025-10-01T00:00:00"/>
    <m/>
    <x v="84"/>
    <x v="84"/>
    <m/>
    <m/>
    <m/>
    <m/>
    <n v="1335"/>
    <s v="Mikkel Holand Gillebo"/>
    <x v="8"/>
    <x v="8"/>
    <m/>
    <m/>
    <m/>
    <m/>
    <n v="0"/>
    <s v="Ingen avgiftsbehandling"/>
    <s v="Lønnsbilag 22-2025"/>
    <n v="-208.68"/>
    <s v="NOK"/>
    <n v="-208.68"/>
    <m/>
    <s v="-62082.38"/>
  </r>
  <r>
    <n v="501038"/>
    <n v="2025"/>
    <s v="Lønnsbilag 22-2025"/>
    <d v="2025-10-01T00:00:00"/>
    <m/>
    <x v="84"/>
    <x v="84"/>
    <m/>
    <m/>
    <m/>
    <m/>
    <n v="1338"/>
    <s v="Nadin Hamed"/>
    <x v="1"/>
    <x v="1"/>
    <m/>
    <m/>
    <m/>
    <m/>
    <n v="0"/>
    <s v="Ingen avgiftsbehandling"/>
    <s v="Lønnsbilag 22-2025"/>
    <n v="-329.66"/>
    <s v="NOK"/>
    <n v="-329.66"/>
    <m/>
    <s v="-62412.04"/>
  </r>
  <r>
    <n v="501038"/>
    <n v="2025"/>
    <s v="Lønnsbilag 22-2025"/>
    <d v="2025-10-01T00:00:00"/>
    <m/>
    <x v="84"/>
    <x v="84"/>
    <m/>
    <m/>
    <m/>
    <m/>
    <n v="134"/>
    <s v="Andreas Kristiansen Olsen"/>
    <x v="1"/>
    <x v="1"/>
    <m/>
    <m/>
    <m/>
    <m/>
    <n v="0"/>
    <s v="Ingen avgiftsbehandling"/>
    <s v="Lønnsbilag 22-2025"/>
    <n v="-1037.76"/>
    <s v="NOK"/>
    <n v="-1037.76"/>
    <m/>
    <s v="-63449.80"/>
  </r>
  <r>
    <n v="501038"/>
    <n v="2025"/>
    <s v="Lønnsbilag 22-2025"/>
    <d v="2025-10-01T00:00:00"/>
    <m/>
    <x v="84"/>
    <x v="84"/>
    <m/>
    <m/>
    <m/>
    <m/>
    <n v="1341"/>
    <s v="Sondre Harviken"/>
    <x v="8"/>
    <x v="8"/>
    <m/>
    <m/>
    <m/>
    <m/>
    <n v="0"/>
    <s v="Ingen avgiftsbehandling"/>
    <s v="Lønnsbilag 22-2025"/>
    <n v="-496.32"/>
    <s v="NOK"/>
    <n v="-496.32"/>
    <m/>
    <s v="-63946.12"/>
  </r>
  <r>
    <n v="501038"/>
    <n v="2025"/>
    <s v="Lønnsbilag 22-2025"/>
    <d v="2025-10-01T00:00:00"/>
    <m/>
    <x v="84"/>
    <x v="84"/>
    <m/>
    <m/>
    <m/>
    <m/>
    <n v="1342"/>
    <s v="Artem Kovrovskii"/>
    <x v="6"/>
    <x v="6"/>
    <m/>
    <m/>
    <m/>
    <m/>
    <n v="0"/>
    <s v="Ingen avgiftsbehandling"/>
    <s v="Lønnsbilag 22-2025"/>
    <n v="-270.44"/>
    <s v="NOK"/>
    <n v="-270.44"/>
    <m/>
    <s v="-64216.56"/>
  </r>
  <r>
    <n v="501038"/>
    <n v="2025"/>
    <s v="Lønnsbilag 22-2025"/>
    <d v="2025-10-01T00:00:00"/>
    <m/>
    <x v="84"/>
    <x v="84"/>
    <m/>
    <m/>
    <m/>
    <m/>
    <n v="1343"/>
    <s v="Andreas Romark Nilsen"/>
    <x v="2"/>
    <x v="2"/>
    <m/>
    <m/>
    <m/>
    <m/>
    <n v="0"/>
    <s v="Ingen avgiftsbehandling"/>
    <s v="Lønnsbilag 22-2025"/>
    <n v="-1734.3"/>
    <s v="NOK"/>
    <n v="-1734.3"/>
    <m/>
    <s v="-65950.86"/>
  </r>
  <r>
    <n v="501038"/>
    <n v="2025"/>
    <s v="Lønnsbilag 22-2025"/>
    <d v="2025-10-01T00:00:00"/>
    <m/>
    <x v="84"/>
    <x v="84"/>
    <m/>
    <m/>
    <m/>
    <m/>
    <n v="1345"/>
    <s v="Eskil Nakstad"/>
    <x v="8"/>
    <x v="8"/>
    <m/>
    <m/>
    <m/>
    <m/>
    <n v="0"/>
    <s v="Ingen avgiftsbehandling"/>
    <s v="Lønnsbilag 22-2025"/>
    <n v="-157.91999999999999"/>
    <s v="NOK"/>
    <n v="-157.91999999999999"/>
    <m/>
    <s v="-66108.78"/>
  </r>
  <r>
    <n v="501038"/>
    <n v="2025"/>
    <s v="Lønnsbilag 22-2025"/>
    <d v="2025-10-01T00:00:00"/>
    <m/>
    <x v="84"/>
    <x v="84"/>
    <m/>
    <m/>
    <m/>
    <m/>
    <n v="1346"/>
    <s v="Emil Smith Gjerde"/>
    <x v="8"/>
    <x v="8"/>
    <m/>
    <m/>
    <m/>
    <m/>
    <n v="0"/>
    <s v="Ingen avgiftsbehandling"/>
    <s v="Lønnsbilag 22-2025"/>
    <n v="-157.91999999999999"/>
    <s v="NOK"/>
    <n v="-157.91999999999999"/>
    <m/>
    <s v="-66266.70"/>
  </r>
  <r>
    <n v="501038"/>
    <n v="2025"/>
    <s v="Lønnsbilag 22-2025"/>
    <d v="2025-10-01T00:00:00"/>
    <m/>
    <x v="84"/>
    <x v="84"/>
    <m/>
    <m/>
    <m/>
    <m/>
    <n v="1347"/>
    <s v="Selma Svege"/>
    <x v="6"/>
    <x v="6"/>
    <m/>
    <m/>
    <m/>
    <m/>
    <n v="0"/>
    <s v="Ingen avgiftsbehandling"/>
    <s v="Lønnsbilag 22-2025"/>
    <n v="-224.72"/>
    <s v="NOK"/>
    <n v="-224.72"/>
    <m/>
    <s v="-66491.42"/>
  </r>
  <r>
    <n v="501038"/>
    <n v="2025"/>
    <s v="Lønnsbilag 22-2025"/>
    <d v="2025-10-01T00:00:00"/>
    <m/>
    <x v="84"/>
    <x v="84"/>
    <m/>
    <m/>
    <m/>
    <m/>
    <n v="1348"/>
    <s v="Anders Lagesen"/>
    <x v="2"/>
    <x v="2"/>
    <m/>
    <m/>
    <m/>
    <m/>
    <n v="0"/>
    <s v="Ingen avgiftsbehandling"/>
    <s v="Lønnsbilag 22-2025"/>
    <n v="-1099.8"/>
    <s v="NOK"/>
    <n v="-1099.8"/>
    <m/>
    <s v="-67591.22"/>
  </r>
  <r>
    <n v="501038"/>
    <n v="2025"/>
    <s v="Lønnsbilag 22-2025"/>
    <d v="2025-10-01T00:00:00"/>
    <m/>
    <x v="84"/>
    <x v="84"/>
    <m/>
    <m/>
    <m/>
    <m/>
    <n v="156"/>
    <s v="Eskil Kvam"/>
    <x v="1"/>
    <x v="1"/>
    <m/>
    <m/>
    <m/>
    <m/>
    <n v="0"/>
    <s v="Ingen avgiftsbehandling"/>
    <s v="Lønnsbilag 22-2025"/>
    <n v="-486.45"/>
    <s v="NOK"/>
    <n v="-486.45"/>
    <m/>
    <s v="-68077.67"/>
  </r>
  <r>
    <n v="501038"/>
    <n v="2025"/>
    <s v="Lønnsbilag 22-2025"/>
    <d v="2025-10-01T00:00:00"/>
    <m/>
    <x v="84"/>
    <x v="84"/>
    <m/>
    <m/>
    <m/>
    <m/>
    <n v="77"/>
    <s v="Christopher Dehn"/>
    <x v="5"/>
    <x v="5"/>
    <m/>
    <m/>
    <m/>
    <m/>
    <n v="0"/>
    <s v="Ingen avgiftsbehandling"/>
    <s v="Lønnsbilag 22-2025"/>
    <n v="-2719.26"/>
    <s v="NOK"/>
    <n v="-2719.26"/>
    <m/>
    <s v="-70796.93"/>
  </r>
  <r>
    <n v="501039"/>
    <n v="2025"/>
    <s v="A-melding lønn oktober 2025"/>
    <d v="2025-10-31T00:00:00"/>
    <m/>
    <x v="84"/>
    <x v="84"/>
    <m/>
    <m/>
    <m/>
    <m/>
    <m/>
    <m/>
    <x v="0"/>
    <x v="0"/>
    <m/>
    <m/>
    <m/>
    <m/>
    <n v="0"/>
    <s v="Ingen avgiftsbehandling"/>
    <s v="A-melding lønn oktober 2025"/>
    <n v="0.97"/>
    <s v="NOK"/>
    <n v="0.97"/>
    <m/>
    <s v="-70795.96"/>
  </r>
  <r>
    <n v="501146"/>
    <n v="2025"/>
    <s v="Lønnsbilag 23-2025"/>
    <d v="2025-11-03T00:00:00"/>
    <m/>
    <x v="84"/>
    <x v="84"/>
    <m/>
    <m/>
    <m/>
    <m/>
    <m/>
    <s v="Sofi Kulvik"/>
    <x v="4"/>
    <x v="4"/>
    <m/>
    <m/>
    <m/>
    <m/>
    <n v="0"/>
    <s v="Ingen avgiftsbehandling"/>
    <s v="Lønnsbilag 23-2025"/>
    <n v="-9414.2099999999991"/>
    <s v="NOK"/>
    <n v="-9414.2099999999991"/>
    <m/>
    <s v="-80210.17"/>
  </r>
  <r>
    <n v="501146"/>
    <n v="2025"/>
    <s v="Lønnsbilag 23-2025"/>
    <d v="2025-11-03T00:00:00"/>
    <m/>
    <x v="84"/>
    <x v="84"/>
    <m/>
    <m/>
    <m/>
    <m/>
    <n v="1223"/>
    <s v="Mads Sundbye"/>
    <x v="1"/>
    <x v="1"/>
    <m/>
    <m/>
    <m/>
    <m/>
    <n v="0"/>
    <s v="Ingen avgiftsbehandling"/>
    <s v="Lønnsbilag 23-2025"/>
    <n v="-304.56"/>
    <s v="NOK"/>
    <n v="-304.56"/>
    <m/>
    <s v="-80514.73"/>
  </r>
  <r>
    <n v="501146"/>
    <n v="2025"/>
    <s v="Lønnsbilag 23-2025"/>
    <d v="2025-11-03T00:00:00"/>
    <m/>
    <x v="84"/>
    <x v="84"/>
    <m/>
    <m/>
    <m/>
    <m/>
    <n v="1229"/>
    <s v="Eirik Frisnes Wartiainen"/>
    <x v="1"/>
    <x v="1"/>
    <m/>
    <m/>
    <m/>
    <m/>
    <n v="0"/>
    <s v="Ingen avgiftsbehandling"/>
    <s v="Lønnsbilag 23-2025"/>
    <n v="-967.74"/>
    <s v="NOK"/>
    <n v="-967.74"/>
    <m/>
    <s v="-81482.47"/>
  </r>
  <r>
    <n v="501146"/>
    <n v="2025"/>
    <s v="Lønnsbilag 23-2025"/>
    <d v="2025-11-03T00:00:00"/>
    <m/>
    <x v="84"/>
    <x v="84"/>
    <m/>
    <m/>
    <m/>
    <m/>
    <n v="1229"/>
    <s v="Eirik Frisnes Wartiainen"/>
    <x v="8"/>
    <x v="8"/>
    <m/>
    <m/>
    <m/>
    <m/>
    <n v="0"/>
    <s v="Ingen avgiftsbehandling"/>
    <s v="Lønnsbilag 23-2025"/>
    <n v="-2258.06"/>
    <s v="NOK"/>
    <n v="-2258.06"/>
    <m/>
    <s v="-83740.53"/>
  </r>
  <r>
    <n v="501146"/>
    <n v="2025"/>
    <s v="Lønnsbilag 23-2025"/>
    <d v="2025-11-03T00:00:00"/>
    <m/>
    <x v="84"/>
    <x v="84"/>
    <m/>
    <m/>
    <m/>
    <m/>
    <n v="1229"/>
    <s v="Eirik Frisnes Wartiainen"/>
    <x v="10"/>
    <x v="10"/>
    <m/>
    <m/>
    <m/>
    <m/>
    <n v="0"/>
    <s v="Ingen avgiftsbehandling"/>
    <s v="Lønnsbilag 23-2025"/>
    <n v="-3225.8"/>
    <s v="NOK"/>
    <n v="-3225.8"/>
    <m/>
    <s v="-86966.33"/>
  </r>
  <r>
    <n v="501146"/>
    <n v="2025"/>
    <s v="Lønnsbilag 23-2025"/>
    <d v="2025-11-03T00:00:00"/>
    <m/>
    <x v="84"/>
    <x v="84"/>
    <m/>
    <m/>
    <m/>
    <m/>
    <n v="1239"/>
    <s v="Karen Haug Laukeland"/>
    <x v="6"/>
    <x v="6"/>
    <m/>
    <m/>
    <m/>
    <m/>
    <n v="0"/>
    <s v="Ingen avgiftsbehandling"/>
    <s v="Lønnsbilag 23-2025"/>
    <n v="-696.68"/>
    <s v="NOK"/>
    <n v="-696.68"/>
    <m/>
    <s v="-87663.01"/>
  </r>
  <r>
    <n v="501146"/>
    <n v="2025"/>
    <s v="Lønnsbilag 23-2025"/>
    <d v="2025-11-03T00:00:00"/>
    <m/>
    <x v="84"/>
    <x v="84"/>
    <m/>
    <m/>
    <m/>
    <m/>
    <n v="1240"/>
    <s v="Margrethe Hamre Køber"/>
    <x v="6"/>
    <x v="6"/>
    <m/>
    <m/>
    <m/>
    <m/>
    <n v="0"/>
    <s v="Ingen avgiftsbehandling"/>
    <s v="Lønnsbilag 23-2025"/>
    <n v="-462.66"/>
    <s v="NOK"/>
    <n v="-462.66"/>
    <m/>
    <s v="-88125.67"/>
  </r>
  <r>
    <n v="501146"/>
    <n v="2025"/>
    <s v="Lønnsbilag 23-2025"/>
    <d v="2025-11-03T00:00:00"/>
    <m/>
    <x v="84"/>
    <x v="84"/>
    <m/>
    <m/>
    <m/>
    <m/>
    <n v="1245"/>
    <s v="Fredrik Bjørndal"/>
    <x v="3"/>
    <x v="3"/>
    <m/>
    <m/>
    <m/>
    <m/>
    <n v="0"/>
    <s v="Ingen avgiftsbehandling"/>
    <s v="Lønnsbilag 23-2025"/>
    <n v="-1100.43"/>
    <s v="NOK"/>
    <n v="-1100.43"/>
    <m/>
    <s v="-89226.10"/>
  </r>
  <r>
    <n v="501146"/>
    <n v="2025"/>
    <s v="Lønnsbilag 23-2025"/>
    <d v="2025-11-03T00:00:00"/>
    <m/>
    <x v="84"/>
    <x v="84"/>
    <m/>
    <m/>
    <m/>
    <m/>
    <n v="1248"/>
    <s v="Marius Tveiten"/>
    <x v="1"/>
    <x v="1"/>
    <m/>
    <m/>
    <m/>
    <m/>
    <n v="0"/>
    <s v="Ingen avgiftsbehandling"/>
    <s v="Lønnsbilag 23-2025"/>
    <n v="-406.08"/>
    <s v="NOK"/>
    <n v="-406.08"/>
    <m/>
    <s v="-89632.18"/>
  </r>
  <r>
    <n v="501146"/>
    <n v="2025"/>
    <s v="Lønnsbilag 23-2025"/>
    <d v="2025-11-03T00:00:00"/>
    <m/>
    <x v="84"/>
    <x v="84"/>
    <m/>
    <m/>
    <m/>
    <m/>
    <n v="1248"/>
    <s v="Marius Tveiten"/>
    <x v="8"/>
    <x v="8"/>
    <m/>
    <m/>
    <m/>
    <m/>
    <n v="0"/>
    <s v="Ingen avgiftsbehandling"/>
    <s v="Lønnsbilag 23-2025"/>
    <n v="-50.76"/>
    <s v="NOK"/>
    <n v="-50.76"/>
    <m/>
    <s v="-89682.94"/>
  </r>
  <r>
    <n v="501146"/>
    <n v="2025"/>
    <s v="Lønnsbilag 23-2025"/>
    <d v="2025-11-03T00:00:00"/>
    <m/>
    <x v="84"/>
    <x v="84"/>
    <m/>
    <m/>
    <m/>
    <m/>
    <n v="1249"/>
    <s v="Nora Kristiansen"/>
    <x v="1"/>
    <x v="1"/>
    <m/>
    <m/>
    <m/>
    <m/>
    <n v="0"/>
    <s v="Ingen avgiftsbehandling"/>
    <s v="Lønnsbilag 23-2025"/>
    <n v="-279.18"/>
    <s v="NOK"/>
    <n v="-279.18"/>
    <m/>
    <s v="-89962.12"/>
  </r>
  <r>
    <n v="501146"/>
    <n v="2025"/>
    <s v="Lønnsbilag 23-2025"/>
    <d v="2025-11-03T00:00:00"/>
    <m/>
    <x v="84"/>
    <x v="84"/>
    <m/>
    <m/>
    <m/>
    <m/>
    <n v="1249"/>
    <s v="Nora Kristiansen"/>
    <x v="8"/>
    <x v="8"/>
    <m/>
    <m/>
    <m/>
    <m/>
    <n v="0"/>
    <s v="Ingen avgiftsbehandling"/>
    <s v="Lønnsbilag 23-2025"/>
    <n v="-552.02"/>
    <s v="NOK"/>
    <n v="-552.02"/>
    <m/>
    <s v="-90514.14"/>
  </r>
  <r>
    <n v="501146"/>
    <n v="2025"/>
    <s v="Lønnsbilag 23-2025"/>
    <d v="2025-11-03T00:00:00"/>
    <m/>
    <x v="84"/>
    <x v="84"/>
    <m/>
    <m/>
    <m/>
    <m/>
    <n v="1260"/>
    <s v="Sivert Østberg-Tømmervik"/>
    <x v="6"/>
    <x v="6"/>
    <m/>
    <m/>
    <m/>
    <m/>
    <n v="0"/>
    <s v="Ingen avgiftsbehandling"/>
    <s v="Lønnsbilag 23-2025"/>
    <n v="-1121.8"/>
    <s v="NOK"/>
    <n v="-1121.8"/>
    <m/>
    <s v="-91635.94"/>
  </r>
  <r>
    <n v="501146"/>
    <n v="2025"/>
    <s v="Lønnsbilag 23-2025"/>
    <d v="2025-11-03T00:00:00"/>
    <m/>
    <x v="84"/>
    <x v="84"/>
    <m/>
    <m/>
    <m/>
    <m/>
    <n v="1261"/>
    <s v="Laila Håkonsen"/>
    <x v="8"/>
    <x v="8"/>
    <m/>
    <m/>
    <m/>
    <m/>
    <n v="0"/>
    <s v="Ingen avgiftsbehandling"/>
    <s v="Lønnsbilag 23-2025"/>
    <n v="-775.5"/>
    <s v="NOK"/>
    <n v="-775.5"/>
    <m/>
    <s v="-92411.44"/>
  </r>
  <r>
    <n v="501146"/>
    <n v="2025"/>
    <s v="Lønnsbilag 23-2025"/>
    <d v="2025-11-03T00:00:00"/>
    <m/>
    <x v="84"/>
    <x v="84"/>
    <m/>
    <m/>
    <m/>
    <m/>
    <n v="1270"/>
    <s v="Lars Teigland Støre"/>
    <x v="6"/>
    <x v="6"/>
    <m/>
    <m/>
    <m/>
    <m/>
    <n v="0"/>
    <s v="Ingen avgiftsbehandling"/>
    <s v="Lønnsbilag 23-2025"/>
    <n v="-419.48"/>
    <s v="NOK"/>
    <n v="-419.48"/>
    <m/>
    <s v="-92830.92"/>
  </r>
  <r>
    <n v="501146"/>
    <n v="2025"/>
    <s v="Lønnsbilag 23-2025"/>
    <d v="2025-11-03T00:00:00"/>
    <m/>
    <x v="84"/>
    <x v="84"/>
    <m/>
    <m/>
    <m/>
    <m/>
    <n v="1271"/>
    <s v="Nikolai Hamang"/>
    <x v="1"/>
    <x v="1"/>
    <m/>
    <m/>
    <m/>
    <m/>
    <n v="0"/>
    <s v="Ingen avgiftsbehandling"/>
    <s v="Lønnsbilag 23-2025"/>
    <n v="-342.63"/>
    <s v="NOK"/>
    <n v="-342.63"/>
    <m/>
    <s v="-93173.55"/>
  </r>
  <r>
    <n v="501146"/>
    <n v="2025"/>
    <s v="Lønnsbilag 23-2025"/>
    <d v="2025-11-03T00:00:00"/>
    <m/>
    <x v="84"/>
    <x v="84"/>
    <m/>
    <m/>
    <m/>
    <m/>
    <n v="1274"/>
    <s v="Heidi Midtbø Helgesen"/>
    <x v="6"/>
    <x v="6"/>
    <m/>
    <m/>
    <m/>
    <m/>
    <n v="0"/>
    <s v="Ingen avgiftsbehandling"/>
    <s v="Lønnsbilag 23-2025"/>
    <n v="-499.67"/>
    <s v="NOK"/>
    <n v="-499.67"/>
    <m/>
    <s v="-93673.22"/>
  </r>
  <r>
    <n v="501146"/>
    <n v="2025"/>
    <s v="Lønnsbilag 23-2025"/>
    <d v="2025-11-03T00:00:00"/>
    <m/>
    <x v="84"/>
    <x v="84"/>
    <m/>
    <m/>
    <m/>
    <m/>
    <n v="1285"/>
    <s v="Casper Riekeles"/>
    <x v="1"/>
    <x v="1"/>
    <m/>
    <m/>
    <m/>
    <m/>
    <n v="0"/>
    <s v="Ingen avgiftsbehandling"/>
    <s v="Lønnsbilag 23-2025"/>
    <n v="-454.02"/>
    <s v="NOK"/>
    <n v="-454.02"/>
    <m/>
    <s v="-94127.24"/>
  </r>
  <r>
    <n v="501146"/>
    <n v="2025"/>
    <s v="Lønnsbilag 23-2025"/>
    <d v="2025-11-03T00:00:00"/>
    <m/>
    <x v="84"/>
    <x v="84"/>
    <m/>
    <m/>
    <m/>
    <m/>
    <n v="1299"/>
    <s v="Katarina Zielinska"/>
    <x v="2"/>
    <x v="2"/>
    <m/>
    <m/>
    <m/>
    <m/>
    <n v="0"/>
    <s v="Ingen avgiftsbehandling"/>
    <s v="Lønnsbilag 23-2025"/>
    <n v="-6785.63"/>
    <s v="NOK"/>
    <n v="-6785.63"/>
    <m/>
    <s v="-100912.87"/>
  </r>
  <r>
    <n v="501146"/>
    <n v="2025"/>
    <s v="Lønnsbilag 23-2025"/>
    <d v="2025-11-03T00:00:00"/>
    <m/>
    <x v="84"/>
    <x v="84"/>
    <m/>
    <m/>
    <m/>
    <m/>
    <n v="1303"/>
    <s v="Tess Negusse"/>
    <x v="1"/>
    <x v="1"/>
    <m/>
    <m/>
    <m/>
    <m/>
    <n v="0"/>
    <s v="Ingen avgiftsbehandling"/>
    <s v="Lønnsbilag 23-2025"/>
    <n v="-1410"/>
    <s v="NOK"/>
    <n v="-1410"/>
    <m/>
    <s v="-102322.87"/>
  </r>
  <r>
    <n v="501146"/>
    <n v="2025"/>
    <s v="Lønnsbilag 23-2025"/>
    <d v="2025-11-03T00:00:00"/>
    <m/>
    <x v="84"/>
    <x v="84"/>
    <m/>
    <m/>
    <m/>
    <m/>
    <n v="1307"/>
    <s v="Ben Craig Simmons"/>
    <x v="3"/>
    <x v="3"/>
    <m/>
    <m/>
    <m/>
    <m/>
    <n v="0"/>
    <s v="Ingen avgiftsbehandling"/>
    <s v="Lønnsbilag 23-2025"/>
    <n v="-5292.79"/>
    <s v="NOK"/>
    <n v="-5292.79"/>
    <m/>
    <s v="-107615.66"/>
  </r>
  <r>
    <n v="501146"/>
    <n v="2025"/>
    <s v="Lønnsbilag 23-2025"/>
    <d v="2025-11-03T00:00:00"/>
    <m/>
    <x v="84"/>
    <x v="84"/>
    <m/>
    <m/>
    <m/>
    <m/>
    <n v="1332"/>
    <s v="Morten Hamre Køber"/>
    <x v="10"/>
    <x v="10"/>
    <m/>
    <m/>
    <m/>
    <m/>
    <n v="0"/>
    <s v="Ingen avgiftsbehandling"/>
    <s v="Lønnsbilag 23-2025"/>
    <n v="-214.32"/>
    <s v="NOK"/>
    <n v="-214.32"/>
    <m/>
    <s v="-107829.98"/>
  </r>
  <r>
    <n v="501146"/>
    <n v="2025"/>
    <s v="Lønnsbilag 23-2025"/>
    <d v="2025-11-03T00:00:00"/>
    <m/>
    <x v="84"/>
    <x v="84"/>
    <m/>
    <m/>
    <m/>
    <m/>
    <n v="1334"/>
    <s v="Selma Arikan"/>
    <x v="1"/>
    <x v="1"/>
    <m/>
    <m/>
    <m/>
    <m/>
    <n v="0"/>
    <s v="Ingen avgiftsbehandling"/>
    <s v="Lønnsbilag 23-2025"/>
    <n v="-259.44"/>
    <s v="NOK"/>
    <n v="-259.44"/>
    <m/>
    <s v="-108089.42"/>
  </r>
  <r>
    <n v="501146"/>
    <n v="2025"/>
    <s v="Lønnsbilag 23-2025"/>
    <d v="2025-11-03T00:00:00"/>
    <m/>
    <x v="84"/>
    <x v="84"/>
    <m/>
    <m/>
    <m/>
    <m/>
    <n v="1335"/>
    <s v="Mikkel Holand Gillebo"/>
    <x v="8"/>
    <x v="8"/>
    <m/>
    <m/>
    <m/>
    <m/>
    <n v="0"/>
    <s v="Ingen avgiftsbehandling"/>
    <s v="Lønnsbilag 23-2025"/>
    <n v="-180.48"/>
    <s v="NOK"/>
    <n v="-180.48"/>
    <m/>
    <s v="-108269.90"/>
  </r>
  <r>
    <n v="501146"/>
    <n v="2025"/>
    <s v="Lønnsbilag 23-2025"/>
    <d v="2025-11-03T00:00:00"/>
    <m/>
    <x v="84"/>
    <x v="84"/>
    <m/>
    <m/>
    <m/>
    <m/>
    <n v="1338"/>
    <s v="Nadin Hamed"/>
    <x v="1"/>
    <x v="1"/>
    <m/>
    <m/>
    <m/>
    <m/>
    <n v="0"/>
    <s v="Ingen avgiftsbehandling"/>
    <s v="Lønnsbilag 23-2025"/>
    <n v="-709.85"/>
    <s v="NOK"/>
    <n v="-709.85"/>
    <m/>
    <s v="-108979.75"/>
  </r>
  <r>
    <n v="501146"/>
    <n v="2025"/>
    <s v="Lønnsbilag 23-2025"/>
    <d v="2025-11-03T00:00:00"/>
    <m/>
    <x v="84"/>
    <x v="84"/>
    <m/>
    <m/>
    <m/>
    <m/>
    <n v="134"/>
    <s v="Andreas Kristiansen Olsen"/>
    <x v="1"/>
    <x v="1"/>
    <m/>
    <m/>
    <m/>
    <m/>
    <n v="0"/>
    <s v="Ingen avgiftsbehandling"/>
    <s v="Lønnsbilag 23-2025"/>
    <n v="-1053.98"/>
    <s v="NOK"/>
    <n v="-1053.98"/>
    <m/>
    <s v="-110033.73"/>
  </r>
  <r>
    <n v="501146"/>
    <n v="2025"/>
    <s v="Lønnsbilag 23-2025"/>
    <d v="2025-11-03T00:00:00"/>
    <m/>
    <x v="84"/>
    <x v="84"/>
    <m/>
    <m/>
    <m/>
    <m/>
    <n v="1340"/>
    <s v="Bernhard Trygve Wielgolaski Rynning"/>
    <x v="2"/>
    <x v="2"/>
    <m/>
    <m/>
    <m/>
    <m/>
    <n v="0"/>
    <s v="Ingen avgiftsbehandling"/>
    <s v="Lønnsbilag 23-2025"/>
    <n v="-1748.4"/>
    <s v="NOK"/>
    <n v="-1748.4"/>
    <m/>
    <s v="-111782.13"/>
  </r>
  <r>
    <n v="501146"/>
    <n v="2025"/>
    <s v="Lønnsbilag 23-2025"/>
    <d v="2025-11-03T00:00:00"/>
    <m/>
    <x v="84"/>
    <x v="84"/>
    <m/>
    <m/>
    <m/>
    <m/>
    <n v="1341"/>
    <s v="Sondre Harviken"/>
    <x v="8"/>
    <x v="8"/>
    <m/>
    <m/>
    <m/>
    <m/>
    <n v="0"/>
    <s v="Ingen avgiftsbehandling"/>
    <s v="Lønnsbilag 23-2025"/>
    <n v="-479.4"/>
    <s v="NOK"/>
    <n v="-479.4"/>
    <m/>
    <s v="-112261.53"/>
  </r>
  <r>
    <n v="501146"/>
    <n v="2025"/>
    <s v="Lønnsbilag 23-2025"/>
    <d v="2025-11-03T00:00:00"/>
    <m/>
    <x v="84"/>
    <x v="84"/>
    <m/>
    <m/>
    <m/>
    <m/>
    <n v="1342"/>
    <s v="Artem Kovrovskii"/>
    <x v="6"/>
    <x v="6"/>
    <m/>
    <m/>
    <m/>
    <m/>
    <n v="0"/>
    <s v="Ingen avgiftsbehandling"/>
    <s v="Lønnsbilag 23-2025"/>
    <n v="-251.12"/>
    <s v="NOK"/>
    <n v="-251.12"/>
    <m/>
    <s v="-112512.65"/>
  </r>
  <r>
    <n v="501146"/>
    <n v="2025"/>
    <s v="Lønnsbilag 23-2025"/>
    <d v="2025-11-03T00:00:00"/>
    <m/>
    <x v="84"/>
    <x v="84"/>
    <m/>
    <m/>
    <m/>
    <m/>
    <n v="1343"/>
    <s v="Andreas Romark Nilsen"/>
    <x v="2"/>
    <x v="2"/>
    <m/>
    <m/>
    <m/>
    <m/>
    <n v="0"/>
    <s v="Ingen avgiftsbehandling"/>
    <s v="Lønnsbilag 23-2025"/>
    <n v="-1910.55"/>
    <s v="NOK"/>
    <n v="-1910.55"/>
    <m/>
    <s v="-114423.20"/>
  </r>
  <r>
    <n v="501146"/>
    <n v="2025"/>
    <s v="Lønnsbilag 23-2025"/>
    <d v="2025-11-03T00:00:00"/>
    <m/>
    <x v="84"/>
    <x v="84"/>
    <m/>
    <m/>
    <m/>
    <m/>
    <n v="1345"/>
    <s v="Eskil Nakstad"/>
    <x v="8"/>
    <x v="8"/>
    <m/>
    <m/>
    <m/>
    <m/>
    <n v="0"/>
    <s v="Ingen avgiftsbehandling"/>
    <s v="Lønnsbilag 23-2025"/>
    <n v="-276.36"/>
    <s v="NOK"/>
    <n v="-276.36"/>
    <m/>
    <s v="-114699.56"/>
  </r>
  <r>
    <n v="501146"/>
    <n v="2025"/>
    <s v="Lønnsbilag 23-2025"/>
    <d v="2025-11-03T00:00:00"/>
    <m/>
    <x v="84"/>
    <x v="84"/>
    <m/>
    <m/>
    <m/>
    <m/>
    <n v="1346"/>
    <s v="Emil Smith Gjerde"/>
    <x v="8"/>
    <x v="8"/>
    <m/>
    <m/>
    <m/>
    <m/>
    <n v="0"/>
    <s v="Ingen avgiftsbehandling"/>
    <s v="Lønnsbilag 23-2025"/>
    <n v="-315.83999999999997"/>
    <s v="NOK"/>
    <n v="-315.83999999999997"/>
    <m/>
    <s v="-115015.40"/>
  </r>
  <r>
    <n v="501146"/>
    <n v="2025"/>
    <s v="Lønnsbilag 23-2025"/>
    <d v="2025-11-03T00:00:00"/>
    <m/>
    <x v="84"/>
    <x v="84"/>
    <m/>
    <m/>
    <m/>
    <m/>
    <n v="1347"/>
    <s v="Selma Svege"/>
    <x v="6"/>
    <x v="6"/>
    <m/>
    <m/>
    <m/>
    <m/>
    <n v="0"/>
    <s v="Ingen avgiftsbehandling"/>
    <s v="Lønnsbilag 23-2025"/>
    <n v="-290.81"/>
    <s v="NOK"/>
    <n v="-290.81"/>
    <m/>
    <s v="-115306.21"/>
  </r>
  <r>
    <n v="501146"/>
    <n v="2025"/>
    <s v="Lønnsbilag 23-2025"/>
    <d v="2025-11-03T00:00:00"/>
    <m/>
    <x v="84"/>
    <x v="84"/>
    <m/>
    <m/>
    <m/>
    <m/>
    <n v="1348"/>
    <s v="Anders Lagesen"/>
    <x v="2"/>
    <x v="2"/>
    <m/>
    <m/>
    <m/>
    <m/>
    <n v="0"/>
    <s v="Ingen avgiftsbehandling"/>
    <s v="Lønnsbilag 23-2025"/>
    <n v="-989.26"/>
    <s v="NOK"/>
    <n v="-989.26"/>
    <m/>
    <s v="-116295.47"/>
  </r>
  <r>
    <n v="501146"/>
    <n v="2025"/>
    <s v="Lønnsbilag 23-2025"/>
    <d v="2025-11-03T00:00:00"/>
    <m/>
    <x v="84"/>
    <x v="84"/>
    <m/>
    <m/>
    <m/>
    <m/>
    <n v="1351"/>
    <s v="Johan Wiklund"/>
    <x v="3"/>
    <x v="3"/>
    <m/>
    <m/>
    <m/>
    <m/>
    <n v="0"/>
    <s v="Ingen avgiftsbehandling"/>
    <s v="Lønnsbilag 23-2025"/>
    <n v="-987"/>
    <s v="NOK"/>
    <n v="-987"/>
    <m/>
    <s v="-117282.47"/>
  </r>
  <r>
    <n v="501146"/>
    <n v="2025"/>
    <s v="Lønnsbilag 23-2025"/>
    <d v="2025-11-03T00:00:00"/>
    <m/>
    <x v="84"/>
    <x v="84"/>
    <m/>
    <m/>
    <m/>
    <m/>
    <n v="156"/>
    <s v="Eskil Kvam"/>
    <x v="1"/>
    <x v="1"/>
    <m/>
    <m/>
    <m/>
    <m/>
    <n v="0"/>
    <s v="Ingen avgiftsbehandling"/>
    <s v="Lønnsbilag 23-2025"/>
    <n v="-308.08999999999997"/>
    <s v="NOK"/>
    <n v="-308.08999999999997"/>
    <m/>
    <s v="-117590.56"/>
  </r>
  <r>
    <n v="501146"/>
    <n v="2025"/>
    <s v="Lønnsbilag 23-2025"/>
    <d v="2025-11-03T00:00:00"/>
    <m/>
    <x v="84"/>
    <x v="84"/>
    <m/>
    <m/>
    <m/>
    <m/>
    <n v="77"/>
    <s v="Christopher Dehn"/>
    <x v="5"/>
    <x v="5"/>
    <m/>
    <m/>
    <m/>
    <m/>
    <n v="0"/>
    <s v="Ingen avgiftsbehandling"/>
    <s v="Lønnsbilag 23-2025"/>
    <n v="-2719.26"/>
    <s v="NOK"/>
    <n v="-2719.26"/>
    <m/>
    <s v="-120309.82"/>
  </r>
  <r>
    <n v="501220"/>
    <n v="2025"/>
    <s v="Direkte betaling med ekstern ID TR519960652 er gjennomført og bokført."/>
    <d v="2025-11-17T00:00:00"/>
    <m/>
    <x v="84"/>
    <x v="84"/>
    <m/>
    <m/>
    <m/>
    <m/>
    <m/>
    <m/>
    <x v="0"/>
    <x v="0"/>
    <m/>
    <m/>
    <m/>
    <m/>
    <n v="0"/>
    <s v="Ingen avgiftsbehandling"/>
    <s v="Betaling: Terminoppgave september-oktober 2025"/>
    <n v="84928"/>
    <s v="NOK"/>
    <n v="84928"/>
    <m/>
    <s v="-35381.82"/>
  </r>
  <r>
    <n v="501274"/>
    <n v="2025"/>
    <s v="A-melding lønn november 2025"/>
    <d v="2025-11-30T00:00:00"/>
    <m/>
    <x v="84"/>
    <x v="84"/>
    <m/>
    <m/>
    <m/>
    <m/>
    <m/>
    <m/>
    <x v="0"/>
    <x v="0"/>
    <m/>
    <m/>
    <m/>
    <m/>
    <n v="0"/>
    <s v="Ingen avgiftsbehandling"/>
    <s v="A-melding lønn november 2025"/>
    <n v="0.86"/>
    <s v="NOK"/>
    <n v="0.86"/>
    <m/>
    <s v="-35380.96"/>
  </r>
  <r>
    <n v="501272"/>
    <n v="2025"/>
    <s v="Lønnsbilag 24-2025"/>
    <d v="2025-12-02T00:00:00"/>
    <m/>
    <x v="84"/>
    <x v="84"/>
    <m/>
    <m/>
    <m/>
    <m/>
    <m/>
    <s v="Sofi Kulvik"/>
    <x v="4"/>
    <x v="4"/>
    <m/>
    <m/>
    <m/>
    <m/>
    <n v="0"/>
    <s v="Ingen avgiftsbehandling"/>
    <s v="Lønnsbilag 24-2025"/>
    <n v="-9343.36"/>
    <s v="NOK"/>
    <n v="-9343.36"/>
    <m/>
    <s v="-44724.32"/>
  </r>
  <r>
    <n v="501272"/>
    <n v="2025"/>
    <s v="Lønnsbilag 24-2025"/>
    <d v="2025-12-02T00:00:00"/>
    <m/>
    <x v="84"/>
    <x v="84"/>
    <m/>
    <m/>
    <m/>
    <m/>
    <n v="1223"/>
    <s v="Mads Sundbye"/>
    <x v="1"/>
    <x v="1"/>
    <m/>
    <m/>
    <m/>
    <m/>
    <n v="0"/>
    <s v="Ingen avgiftsbehandling"/>
    <s v="Lønnsbilag 24-2025"/>
    <n v="-355.32"/>
    <s v="NOK"/>
    <n v="-355.32"/>
    <m/>
    <s v="-45079.64"/>
  </r>
  <r>
    <n v="501272"/>
    <n v="2025"/>
    <s v="Lønnsbilag 24-2025"/>
    <d v="2025-12-02T00:00:00"/>
    <m/>
    <x v="84"/>
    <x v="84"/>
    <m/>
    <m/>
    <m/>
    <m/>
    <n v="1229"/>
    <s v="Eirik Frisnes Wartiainen"/>
    <x v="1"/>
    <x v="1"/>
    <m/>
    <m/>
    <m/>
    <m/>
    <n v="0"/>
    <s v="Ingen avgiftsbehandling"/>
    <s v="Lønnsbilag 24-2025"/>
    <n v="-967.74"/>
    <s v="NOK"/>
    <n v="-967.74"/>
    <m/>
    <s v="-46047.38"/>
  </r>
  <r>
    <n v="501272"/>
    <n v="2025"/>
    <s v="Lønnsbilag 24-2025"/>
    <d v="2025-12-02T00:00:00"/>
    <m/>
    <x v="84"/>
    <x v="84"/>
    <m/>
    <m/>
    <m/>
    <m/>
    <n v="1229"/>
    <s v="Eirik Frisnes Wartiainen"/>
    <x v="8"/>
    <x v="8"/>
    <m/>
    <m/>
    <m/>
    <m/>
    <n v="0"/>
    <s v="Ingen avgiftsbehandling"/>
    <s v="Lønnsbilag 24-2025"/>
    <n v="-2258.06"/>
    <s v="NOK"/>
    <n v="-2258.06"/>
    <m/>
    <s v="-48305.44"/>
  </r>
  <r>
    <n v="501272"/>
    <n v="2025"/>
    <s v="Lønnsbilag 24-2025"/>
    <d v="2025-12-02T00:00:00"/>
    <m/>
    <x v="84"/>
    <x v="84"/>
    <m/>
    <m/>
    <m/>
    <m/>
    <n v="1229"/>
    <s v="Eirik Frisnes Wartiainen"/>
    <x v="10"/>
    <x v="10"/>
    <m/>
    <m/>
    <m/>
    <m/>
    <n v="0"/>
    <s v="Ingen avgiftsbehandling"/>
    <s v="Lønnsbilag 24-2025"/>
    <n v="-3225.8"/>
    <s v="NOK"/>
    <n v="-3225.8"/>
    <m/>
    <s v="-51531.24"/>
  </r>
  <r>
    <n v="501272"/>
    <n v="2025"/>
    <s v="Lønnsbilag 24-2025"/>
    <d v="2025-12-02T00:00:00"/>
    <m/>
    <x v="84"/>
    <x v="84"/>
    <m/>
    <m/>
    <m/>
    <m/>
    <n v="1233"/>
    <s v="Eirik Skaar"/>
    <x v="5"/>
    <x v="5"/>
    <m/>
    <m/>
    <m/>
    <m/>
    <n v="0"/>
    <s v="Ingen avgiftsbehandling"/>
    <s v="Lønnsbilag 24-2025"/>
    <n v="-1156.2"/>
    <s v="NOK"/>
    <n v="-1156.2"/>
    <m/>
    <s v="-52687.44"/>
  </r>
  <r>
    <n v="501272"/>
    <n v="2025"/>
    <s v="Lønnsbilag 24-2025"/>
    <d v="2025-12-02T00:00:00"/>
    <m/>
    <x v="84"/>
    <x v="84"/>
    <m/>
    <m/>
    <m/>
    <m/>
    <n v="1239"/>
    <s v="Karen Haug Laukeland"/>
    <x v="6"/>
    <x v="6"/>
    <m/>
    <m/>
    <m/>
    <m/>
    <n v="0"/>
    <s v="Ingen avgiftsbehandling"/>
    <s v="Lønnsbilag 24-2025"/>
    <n v="-560.19000000000005"/>
    <s v="NOK"/>
    <n v="-560.19000000000005"/>
    <m/>
    <s v="-53247.63"/>
  </r>
  <r>
    <n v="501272"/>
    <n v="2025"/>
    <s v="Lønnsbilag 24-2025"/>
    <d v="2025-12-02T00:00:00"/>
    <m/>
    <x v="84"/>
    <x v="84"/>
    <m/>
    <m/>
    <m/>
    <m/>
    <n v="1240"/>
    <s v="Margrethe Hamre Køber"/>
    <x v="6"/>
    <x v="6"/>
    <m/>
    <m/>
    <m/>
    <m/>
    <n v="0"/>
    <s v="Ingen avgiftsbehandling"/>
    <s v="Lønnsbilag 24-2025"/>
    <n v="-1019.61"/>
    <s v="NOK"/>
    <n v="-1019.61"/>
    <m/>
    <s v="-54267.24"/>
  </r>
  <r>
    <n v="501272"/>
    <n v="2025"/>
    <s v="Lønnsbilag 24-2025"/>
    <d v="2025-12-02T00:00:00"/>
    <m/>
    <x v="84"/>
    <x v="84"/>
    <m/>
    <m/>
    <m/>
    <m/>
    <n v="1245"/>
    <s v="Fredrik Bjørndal"/>
    <x v="3"/>
    <x v="3"/>
    <m/>
    <m/>
    <m/>
    <m/>
    <n v="0"/>
    <s v="Ingen avgiftsbehandling"/>
    <s v="Lønnsbilag 24-2025"/>
    <n v="-877.09"/>
    <s v="NOK"/>
    <n v="-877.09"/>
    <m/>
    <s v="-55144.33"/>
  </r>
  <r>
    <n v="501272"/>
    <n v="2025"/>
    <s v="Lønnsbilag 24-2025"/>
    <d v="2025-12-02T00:00:00"/>
    <m/>
    <x v="84"/>
    <x v="84"/>
    <m/>
    <m/>
    <m/>
    <m/>
    <n v="1248"/>
    <s v="Marius Tveiten"/>
    <x v="1"/>
    <x v="1"/>
    <m/>
    <m/>
    <m/>
    <m/>
    <n v="0"/>
    <s v="Ingen avgiftsbehandling"/>
    <s v="Lønnsbilag 24-2025"/>
    <n v="-600.74"/>
    <s v="NOK"/>
    <n v="-600.74"/>
    <m/>
    <s v="-55745.07"/>
  </r>
  <r>
    <n v="501272"/>
    <n v="2025"/>
    <s v="Lønnsbilag 24-2025"/>
    <d v="2025-12-02T00:00:00"/>
    <m/>
    <x v="84"/>
    <x v="84"/>
    <m/>
    <m/>
    <m/>
    <m/>
    <n v="1248"/>
    <s v="Marius Tveiten"/>
    <x v="8"/>
    <x v="8"/>
    <m/>
    <m/>
    <m/>
    <m/>
    <n v="0"/>
    <s v="Ingen avgiftsbehandling"/>
    <s v="Lønnsbilag 24-2025"/>
    <n v="-152.28"/>
    <s v="NOK"/>
    <n v="-152.28"/>
    <m/>
    <s v="-55897.35"/>
  </r>
  <r>
    <n v="501272"/>
    <n v="2025"/>
    <s v="Lønnsbilag 24-2025"/>
    <d v="2025-12-02T00:00:00"/>
    <m/>
    <x v="84"/>
    <x v="84"/>
    <m/>
    <m/>
    <m/>
    <m/>
    <n v="1249"/>
    <s v="Nora Kristiansen"/>
    <x v="1"/>
    <x v="1"/>
    <m/>
    <m/>
    <m/>
    <m/>
    <n v="0"/>
    <s v="Ingen avgiftsbehandling"/>
    <s v="Lønnsbilag 24-2025"/>
    <n v="-184.01"/>
    <s v="NOK"/>
    <n v="-184.01"/>
    <m/>
    <s v="-56081.36"/>
  </r>
  <r>
    <n v="501272"/>
    <n v="2025"/>
    <s v="Lønnsbilag 24-2025"/>
    <d v="2025-12-02T00:00:00"/>
    <m/>
    <x v="84"/>
    <x v="84"/>
    <m/>
    <m/>
    <m/>
    <m/>
    <n v="1249"/>
    <s v="Nora Kristiansen"/>
    <x v="8"/>
    <x v="8"/>
    <m/>
    <m/>
    <m/>
    <m/>
    <n v="0"/>
    <s v="Ingen avgiftsbehandling"/>
    <s v="Lønnsbilag 24-2025"/>
    <n v="-279.18"/>
    <s v="NOK"/>
    <n v="-279.18"/>
    <m/>
    <s v="-56360.54"/>
  </r>
  <r>
    <n v="501272"/>
    <n v="2025"/>
    <s v="Lønnsbilag 24-2025"/>
    <d v="2025-12-02T00:00:00"/>
    <m/>
    <x v="84"/>
    <x v="84"/>
    <m/>
    <m/>
    <m/>
    <m/>
    <n v="1260"/>
    <s v="Sivert Østberg-Tømmervik"/>
    <x v="6"/>
    <x v="6"/>
    <m/>
    <m/>
    <m/>
    <m/>
    <n v="0"/>
    <s v="Ingen avgiftsbehandling"/>
    <s v="Lønnsbilag 24-2025"/>
    <n v="-1687.64"/>
    <s v="NOK"/>
    <n v="-1687.64"/>
    <m/>
    <s v="-58048.18"/>
  </r>
  <r>
    <n v="501272"/>
    <n v="2025"/>
    <s v="Lønnsbilag 24-2025"/>
    <d v="2025-12-02T00:00:00"/>
    <m/>
    <x v="84"/>
    <x v="84"/>
    <m/>
    <m/>
    <m/>
    <m/>
    <n v="1261"/>
    <s v="Laila Håkonsen"/>
    <x v="8"/>
    <x v="8"/>
    <m/>
    <m/>
    <m/>
    <m/>
    <n v="0"/>
    <s v="Ingen avgiftsbehandling"/>
    <s v="Lønnsbilag 24-2025"/>
    <n v="-666.93"/>
    <s v="NOK"/>
    <n v="-666.93"/>
    <m/>
    <s v="-58715.11"/>
  </r>
  <r>
    <n v="501272"/>
    <n v="2025"/>
    <s v="Lønnsbilag 24-2025"/>
    <d v="2025-12-02T00:00:00"/>
    <m/>
    <x v="84"/>
    <x v="84"/>
    <m/>
    <m/>
    <m/>
    <m/>
    <n v="1270"/>
    <s v="Lars Teigland Støre"/>
    <x v="6"/>
    <x v="6"/>
    <m/>
    <m/>
    <m/>
    <m/>
    <n v="0"/>
    <s v="Ingen avgiftsbehandling"/>
    <s v="Lønnsbilag 24-2025"/>
    <n v="-104.87"/>
    <s v="NOK"/>
    <n v="-104.87"/>
    <m/>
    <s v="-58819.98"/>
  </r>
  <r>
    <n v="501272"/>
    <n v="2025"/>
    <s v="Lønnsbilag 24-2025"/>
    <d v="2025-12-02T00:00:00"/>
    <m/>
    <x v="84"/>
    <x v="84"/>
    <m/>
    <m/>
    <m/>
    <m/>
    <n v="1271"/>
    <s v="Nikolai Hamang"/>
    <x v="1"/>
    <x v="1"/>
    <m/>
    <m/>
    <m/>
    <m/>
    <n v="0"/>
    <s v="Ingen avgiftsbehandling"/>
    <s v="Lønnsbilag 24-2025"/>
    <n v="-437.81"/>
    <s v="NOK"/>
    <n v="-437.81"/>
    <m/>
    <s v="-59257.79"/>
  </r>
  <r>
    <n v="501272"/>
    <n v="2025"/>
    <s v="Lønnsbilag 24-2025"/>
    <d v="2025-12-02T00:00:00"/>
    <m/>
    <x v="84"/>
    <x v="84"/>
    <m/>
    <m/>
    <m/>
    <m/>
    <n v="1274"/>
    <s v="Heidi Midtbø Helgesen"/>
    <x v="6"/>
    <x v="6"/>
    <m/>
    <m/>
    <m/>
    <m/>
    <n v="0"/>
    <s v="Ingen avgiftsbehandling"/>
    <s v="Lønnsbilag 24-2025"/>
    <n v="-516.29"/>
    <s v="NOK"/>
    <n v="-516.29"/>
    <m/>
    <s v="-59774.08"/>
  </r>
  <r>
    <n v="501272"/>
    <n v="2025"/>
    <s v="Lønnsbilag 24-2025"/>
    <d v="2025-12-02T00:00:00"/>
    <m/>
    <x v="84"/>
    <x v="84"/>
    <m/>
    <m/>
    <m/>
    <m/>
    <n v="1285"/>
    <s v="Casper Riekeles"/>
    <x v="1"/>
    <x v="1"/>
    <m/>
    <m/>
    <m/>
    <m/>
    <n v="0"/>
    <s v="Ingen avgiftsbehandling"/>
    <s v="Lønnsbilag 24-2025"/>
    <n v="-227.01"/>
    <s v="NOK"/>
    <n v="-227.01"/>
    <m/>
    <s v="-60001.09"/>
  </r>
  <r>
    <n v="501272"/>
    <n v="2025"/>
    <s v="Lønnsbilag 24-2025"/>
    <d v="2025-12-02T00:00:00"/>
    <m/>
    <x v="84"/>
    <x v="84"/>
    <m/>
    <m/>
    <m/>
    <m/>
    <n v="1299"/>
    <s v="Katarina Zielinska"/>
    <x v="2"/>
    <x v="2"/>
    <m/>
    <m/>
    <m/>
    <m/>
    <n v="0"/>
    <s v="Ingen avgiftsbehandling"/>
    <s v="Lønnsbilag 24-2025"/>
    <n v="-6785.63"/>
    <s v="NOK"/>
    <n v="-6785.63"/>
    <m/>
    <s v="-66786.72"/>
  </r>
  <r>
    <n v="501272"/>
    <n v="2025"/>
    <s v="Lønnsbilag 24-2025"/>
    <d v="2025-12-02T00:00:00"/>
    <m/>
    <x v="84"/>
    <x v="84"/>
    <m/>
    <m/>
    <m/>
    <m/>
    <n v="1307"/>
    <s v="Ben Craig Simmons"/>
    <x v="3"/>
    <x v="3"/>
    <m/>
    <m/>
    <m/>
    <m/>
    <n v="0"/>
    <s v="Ingen avgiftsbehandling"/>
    <s v="Lønnsbilag 24-2025"/>
    <n v="-5292.79"/>
    <s v="NOK"/>
    <n v="-5292.79"/>
    <m/>
    <s v="-72079.51"/>
  </r>
  <r>
    <n v="501272"/>
    <n v="2025"/>
    <s v="Lønnsbilag 24-2025"/>
    <d v="2025-12-02T00:00:00"/>
    <m/>
    <x v="84"/>
    <x v="84"/>
    <m/>
    <m/>
    <m/>
    <m/>
    <n v="1323"/>
    <s v="Axel Aatlo"/>
    <x v="5"/>
    <x v="5"/>
    <m/>
    <m/>
    <m/>
    <m/>
    <n v="0"/>
    <s v="Ingen avgiftsbehandling"/>
    <s v="Lønnsbilag 24-2025"/>
    <n v="-1861.2"/>
    <s v="NOK"/>
    <n v="-1861.2"/>
    <m/>
    <s v="-73940.71"/>
  </r>
  <r>
    <n v="501272"/>
    <n v="2025"/>
    <s v="Lønnsbilag 24-2025"/>
    <d v="2025-12-02T00:00:00"/>
    <m/>
    <x v="84"/>
    <x v="84"/>
    <m/>
    <m/>
    <m/>
    <m/>
    <n v="1332"/>
    <s v="Morten Hamre Køber"/>
    <x v="10"/>
    <x v="10"/>
    <m/>
    <m/>
    <m/>
    <m/>
    <n v="0"/>
    <s v="Ingen avgiftsbehandling"/>
    <s v="Lønnsbilag 24-2025"/>
    <n v="-214.32"/>
    <s v="NOK"/>
    <n v="-214.32"/>
    <m/>
    <s v="-74155.03"/>
  </r>
  <r>
    <n v="501272"/>
    <n v="2025"/>
    <s v="Lønnsbilag 24-2025"/>
    <d v="2025-12-02T00:00:00"/>
    <m/>
    <x v="84"/>
    <x v="84"/>
    <m/>
    <m/>
    <m/>
    <m/>
    <n v="1334"/>
    <s v="Selma Arikan"/>
    <x v="1"/>
    <x v="1"/>
    <m/>
    <m/>
    <m/>
    <m/>
    <n v="0"/>
    <s v="Ingen avgiftsbehandling"/>
    <s v="Lønnsbilag 24-2025"/>
    <n v="-214.32"/>
    <s v="NOK"/>
    <n v="-214.32"/>
    <m/>
    <s v="-74369.35"/>
  </r>
  <r>
    <n v="501272"/>
    <n v="2025"/>
    <s v="Lønnsbilag 24-2025"/>
    <d v="2025-12-02T00:00:00"/>
    <m/>
    <x v="84"/>
    <x v="84"/>
    <m/>
    <m/>
    <m/>
    <m/>
    <n v="1335"/>
    <s v="Mikkel Holand Gillebo"/>
    <x v="8"/>
    <x v="8"/>
    <m/>
    <m/>
    <m/>
    <m/>
    <n v="0"/>
    <s v="Ingen avgiftsbehandling"/>
    <s v="Lønnsbilag 24-2025"/>
    <n v="-180.48"/>
    <s v="NOK"/>
    <n v="-180.48"/>
    <m/>
    <s v="-74549.83"/>
  </r>
  <r>
    <n v="501272"/>
    <n v="2025"/>
    <s v="Lønnsbilag 24-2025"/>
    <d v="2025-12-02T00:00:00"/>
    <m/>
    <x v="84"/>
    <x v="84"/>
    <m/>
    <m/>
    <m/>
    <m/>
    <n v="1338"/>
    <s v="Nadin Hamed"/>
    <x v="1"/>
    <x v="1"/>
    <m/>
    <m/>
    <m/>
    <m/>
    <n v="0"/>
    <s v="Ingen avgiftsbehandling"/>
    <s v="Lønnsbilag 24-2025"/>
    <n v="-177.66"/>
    <s v="NOK"/>
    <n v="-177.66"/>
    <m/>
    <s v="-74727.49"/>
  </r>
  <r>
    <n v="501272"/>
    <n v="2025"/>
    <s v="Lønnsbilag 24-2025"/>
    <d v="2025-12-02T00:00:00"/>
    <m/>
    <x v="84"/>
    <x v="84"/>
    <m/>
    <m/>
    <m/>
    <m/>
    <n v="1339"/>
    <s v="Alexander Grimstvedt"/>
    <x v="5"/>
    <x v="5"/>
    <m/>
    <m/>
    <m/>
    <m/>
    <n v="0"/>
    <s v="Ingen avgiftsbehandling"/>
    <s v="Lønnsbilag 24-2025"/>
    <n v="-3535.58"/>
    <s v="NOK"/>
    <n v="-3535.58"/>
    <m/>
    <s v="-78263.07"/>
  </r>
  <r>
    <n v="501272"/>
    <n v="2025"/>
    <s v="Lønnsbilag 24-2025"/>
    <d v="2025-12-02T00:00:00"/>
    <m/>
    <x v="84"/>
    <x v="84"/>
    <m/>
    <m/>
    <m/>
    <m/>
    <n v="134"/>
    <s v="Andreas Kristiansen Olsen"/>
    <x v="1"/>
    <x v="1"/>
    <m/>
    <m/>
    <m/>
    <m/>
    <n v="0"/>
    <s v="Ingen avgiftsbehandling"/>
    <s v="Lønnsbilag 24-2025"/>
    <n v="-527.34"/>
    <s v="NOK"/>
    <n v="-527.34"/>
    <m/>
    <s v="-78790.41"/>
  </r>
  <r>
    <n v="501272"/>
    <n v="2025"/>
    <s v="Lønnsbilag 24-2025"/>
    <d v="2025-12-02T00:00:00"/>
    <m/>
    <x v="84"/>
    <x v="84"/>
    <m/>
    <m/>
    <m/>
    <m/>
    <n v="1341"/>
    <s v="Sondre Harviken"/>
    <x v="8"/>
    <x v="8"/>
    <m/>
    <m/>
    <m/>
    <m/>
    <n v="0"/>
    <s v="Ingen avgiftsbehandling"/>
    <s v="Lønnsbilag 24-2025"/>
    <n v="-496.32"/>
    <s v="NOK"/>
    <n v="-496.32"/>
    <m/>
    <s v="-79286.73"/>
  </r>
  <r>
    <n v="501272"/>
    <n v="2025"/>
    <s v="Lønnsbilag 24-2025"/>
    <d v="2025-12-02T00:00:00"/>
    <m/>
    <x v="84"/>
    <x v="84"/>
    <m/>
    <m/>
    <m/>
    <m/>
    <n v="1342"/>
    <s v="Artem Kovrovskii"/>
    <x v="6"/>
    <x v="6"/>
    <m/>
    <m/>
    <m/>
    <m/>
    <n v="0"/>
    <s v="Ingen avgiftsbehandling"/>
    <s v="Lønnsbilag 24-2025"/>
    <n v="-212.49"/>
    <s v="NOK"/>
    <n v="-212.49"/>
    <m/>
    <s v="-79499.22"/>
  </r>
  <r>
    <n v="501272"/>
    <n v="2025"/>
    <s v="Lønnsbilag 24-2025"/>
    <d v="2025-12-02T00:00:00"/>
    <m/>
    <x v="84"/>
    <x v="84"/>
    <m/>
    <m/>
    <m/>
    <m/>
    <n v="1343"/>
    <s v="Andreas Romark Nilsen"/>
    <x v="2"/>
    <x v="2"/>
    <m/>
    <m/>
    <m/>
    <m/>
    <n v="0"/>
    <s v="Ingen avgiftsbehandling"/>
    <s v="Lønnsbilag 24-2025"/>
    <n v="-1508.7"/>
    <s v="NOK"/>
    <n v="-1508.7"/>
    <m/>
    <s v="-81007.92"/>
  </r>
  <r>
    <n v="501272"/>
    <n v="2025"/>
    <s v="Lønnsbilag 24-2025"/>
    <d v="2025-12-02T00:00:00"/>
    <m/>
    <x v="84"/>
    <x v="84"/>
    <m/>
    <m/>
    <m/>
    <m/>
    <n v="1345"/>
    <s v="Eskil Nakstad"/>
    <x v="8"/>
    <x v="8"/>
    <m/>
    <m/>
    <m/>
    <m/>
    <n v="0"/>
    <s v="Ingen avgiftsbehandling"/>
    <s v="Lønnsbilag 24-2025"/>
    <n v="-276.36"/>
    <s v="NOK"/>
    <n v="-276.36"/>
    <m/>
    <s v="-81284.28"/>
  </r>
  <r>
    <n v="501272"/>
    <n v="2025"/>
    <s v="Lønnsbilag 24-2025"/>
    <d v="2025-12-02T00:00:00"/>
    <m/>
    <x v="84"/>
    <x v="84"/>
    <m/>
    <m/>
    <m/>
    <m/>
    <n v="1346"/>
    <s v="Emil Smith Gjerde"/>
    <x v="8"/>
    <x v="8"/>
    <m/>
    <m/>
    <m/>
    <m/>
    <n v="0"/>
    <s v="Ingen avgiftsbehandling"/>
    <s v="Lønnsbilag 24-2025"/>
    <n v="-315.83999999999997"/>
    <s v="NOK"/>
    <n v="-315.83999999999997"/>
    <m/>
    <s v="-81600.12"/>
  </r>
  <r>
    <n v="501272"/>
    <n v="2025"/>
    <s v="Lønnsbilag 24-2025"/>
    <d v="2025-12-02T00:00:00"/>
    <m/>
    <x v="84"/>
    <x v="84"/>
    <m/>
    <m/>
    <m/>
    <m/>
    <n v="1347"/>
    <s v="Selma Svege"/>
    <x v="6"/>
    <x v="6"/>
    <m/>
    <m/>
    <m/>
    <m/>
    <n v="0"/>
    <s v="Ingen avgiftsbehandling"/>
    <s v="Lønnsbilag 24-2025"/>
    <n v="-386.78"/>
    <s v="NOK"/>
    <n v="-386.78"/>
    <m/>
    <s v="-81986.90"/>
  </r>
  <r>
    <n v="501272"/>
    <n v="2025"/>
    <s v="Lønnsbilag 24-2025"/>
    <d v="2025-12-02T00:00:00"/>
    <m/>
    <x v="84"/>
    <x v="84"/>
    <m/>
    <m/>
    <m/>
    <m/>
    <n v="1348"/>
    <s v="Anders Lagesen"/>
    <x v="2"/>
    <x v="2"/>
    <m/>
    <m/>
    <m/>
    <m/>
    <n v="0"/>
    <s v="Ingen avgiftsbehandling"/>
    <s v="Lønnsbilag 24-2025"/>
    <n v="-282"/>
    <s v="NOK"/>
    <n v="-282"/>
    <m/>
    <s v="-82268.90"/>
  </r>
  <r>
    <n v="501272"/>
    <n v="2025"/>
    <s v="Lønnsbilag 24-2025"/>
    <d v="2025-12-02T00:00:00"/>
    <m/>
    <x v="84"/>
    <x v="84"/>
    <m/>
    <m/>
    <m/>
    <m/>
    <n v="1349"/>
    <s v="Kaja Lilledal Fritzvold"/>
    <x v="6"/>
    <x v="6"/>
    <m/>
    <m/>
    <m/>
    <m/>
    <n v="0"/>
    <s v="Ingen avgiftsbehandling"/>
    <s v="Lønnsbilag 24-2025"/>
    <n v="-681.03"/>
    <s v="NOK"/>
    <n v="-681.03"/>
    <m/>
    <s v="-82949.93"/>
  </r>
  <r>
    <n v="501272"/>
    <n v="2025"/>
    <s v="Lønnsbilag 24-2025"/>
    <d v="2025-12-02T00:00:00"/>
    <m/>
    <x v="84"/>
    <x v="84"/>
    <m/>
    <m/>
    <m/>
    <m/>
    <n v="1350"/>
    <s v="Nora Dahlsrud"/>
    <x v="6"/>
    <x v="6"/>
    <m/>
    <m/>
    <m/>
    <m/>
    <n v="0"/>
    <s v="Ingen avgiftsbehandling"/>
    <s v="Lønnsbilag 24-2025"/>
    <n v="-83.28"/>
    <s v="NOK"/>
    <n v="-83.28"/>
    <m/>
    <s v="-83033.21"/>
  </r>
  <r>
    <n v="501272"/>
    <n v="2025"/>
    <s v="Lønnsbilag 24-2025"/>
    <d v="2025-12-02T00:00:00"/>
    <m/>
    <x v="84"/>
    <x v="84"/>
    <m/>
    <m/>
    <m/>
    <m/>
    <n v="1351"/>
    <s v="Johan Wiklund"/>
    <x v="3"/>
    <x v="3"/>
    <m/>
    <m/>
    <m/>
    <m/>
    <n v="0"/>
    <s v="Ingen avgiftsbehandling"/>
    <s v="Lønnsbilag 24-2025"/>
    <n v="-564"/>
    <s v="NOK"/>
    <n v="-564"/>
    <m/>
    <s v="-83597.21"/>
  </r>
  <r>
    <n v="501272"/>
    <n v="2025"/>
    <s v="Lønnsbilag 24-2025"/>
    <d v="2025-12-02T00:00:00"/>
    <m/>
    <x v="84"/>
    <x v="84"/>
    <m/>
    <m/>
    <m/>
    <m/>
    <n v="1352"/>
    <s v="Ivo Bang Theophiliakis"/>
    <x v="5"/>
    <x v="5"/>
    <m/>
    <m/>
    <m/>
    <m/>
    <n v="0"/>
    <s v="Ingen avgiftsbehandling"/>
    <s v="Lønnsbilag 24-2025"/>
    <n v="-493.5"/>
    <s v="NOK"/>
    <n v="-493.5"/>
    <m/>
    <s v="-84090.71"/>
  </r>
  <r>
    <n v="501272"/>
    <n v="2025"/>
    <s v="Lønnsbilag 24-2025"/>
    <d v="2025-12-02T00:00:00"/>
    <m/>
    <x v="84"/>
    <x v="84"/>
    <m/>
    <m/>
    <m/>
    <m/>
    <n v="156"/>
    <s v="Eskil Kvam"/>
    <x v="1"/>
    <x v="1"/>
    <m/>
    <m/>
    <m/>
    <m/>
    <n v="0"/>
    <s v="Ingen avgiftsbehandling"/>
    <s v="Lønnsbilag 24-2025"/>
    <n v="-454.02"/>
    <s v="NOK"/>
    <n v="-454.02"/>
    <m/>
    <s v="-84544.73"/>
  </r>
  <r>
    <n v="501272"/>
    <n v="2025"/>
    <s v="Lønnsbilag 24-2025"/>
    <d v="2025-12-02T00:00:00"/>
    <m/>
    <x v="84"/>
    <x v="84"/>
    <m/>
    <m/>
    <m/>
    <m/>
    <n v="77"/>
    <s v="Christopher Dehn"/>
    <x v="5"/>
    <x v="5"/>
    <m/>
    <m/>
    <m/>
    <m/>
    <n v="0"/>
    <s v="Ingen avgiftsbehandling"/>
    <s v="Lønnsbilag 24-2025"/>
    <n v="-2719.26"/>
    <s v="NOK"/>
    <n v="-2719.26"/>
    <m/>
    <s v="-87263.99"/>
  </r>
  <r>
    <n v="501273"/>
    <n v="2025"/>
    <s v="A-melding lønn desember 2025"/>
    <d v="2025-12-31T00:00:00"/>
    <m/>
    <x v="84"/>
    <x v="84"/>
    <m/>
    <m/>
    <m/>
    <m/>
    <m/>
    <m/>
    <x v="0"/>
    <x v="0"/>
    <m/>
    <m/>
    <m/>
    <m/>
    <n v="0"/>
    <s v="Ingen avgiftsbehandling"/>
    <s v="A-melding lønn desember 2025"/>
    <n v="0.03"/>
    <s v="NOK"/>
    <n v="0.03"/>
    <m/>
    <s v="-87263.96"/>
  </r>
  <r>
    <n v="2483"/>
    <n v="2025"/>
    <s v="Pensjon desember"/>
    <d v="2025-12-31T00:00:00"/>
    <m/>
    <x v="84"/>
    <x v="84"/>
    <m/>
    <m/>
    <m/>
    <m/>
    <m/>
    <m/>
    <x v="4"/>
    <x v="4"/>
    <m/>
    <m/>
    <m/>
    <m/>
    <n v="0"/>
    <s v="Ingen avgiftsbehandling"/>
    <s v="Pensjon desember IDRETTSLAGET JUTUL (Bærum)"/>
    <n v="-9637.8799999999992"/>
    <s v="NOK"/>
    <n v="-9637.8799999999992"/>
    <m/>
    <s v="-96901.84"/>
  </r>
  <r>
    <n v="2484"/>
    <n v="2025"/>
    <s v="Refusjon av sykepenger desember"/>
    <d v="2025-12-31T00:00:00"/>
    <m/>
    <x v="84"/>
    <x v="84"/>
    <m/>
    <m/>
    <m/>
    <m/>
    <m/>
    <s v="Sofi Kulvik"/>
    <x v="4"/>
    <x v="4"/>
    <m/>
    <m/>
    <m/>
    <m/>
    <n v="0"/>
    <s v="Ingen avgiftsbehandling"/>
    <s v="Refusjon av sykepenger desember"/>
    <n v="619.84"/>
    <s v="NOK"/>
    <n v="619.84"/>
    <m/>
    <s v="-96282.00"/>
  </r>
  <r>
    <n v="501398"/>
    <n v="2025"/>
    <s v="A-melding lønn desember 2025"/>
    <d v="2025-12-31T00:00:00"/>
    <m/>
    <x v="84"/>
    <x v="84"/>
    <m/>
    <m/>
    <m/>
    <m/>
    <m/>
    <m/>
    <x v="0"/>
    <x v="0"/>
    <m/>
    <m/>
    <m/>
    <m/>
    <n v="0"/>
    <s v="Ingen avgiftsbehandling"/>
    <s v="A-melding lønn desember 2025"/>
    <n v="0.04"/>
    <s v="NOK"/>
    <n v="0.04"/>
    <m/>
    <s v="-96281.96"/>
  </r>
  <r>
    <n v="2497"/>
    <n v="2025"/>
    <s v="aga ansatte under 10K"/>
    <d v="2025-12-31T00:00:00"/>
    <m/>
    <x v="84"/>
    <x v="84"/>
    <m/>
    <m/>
    <m/>
    <m/>
    <m/>
    <m/>
    <x v="1"/>
    <x v="1"/>
    <m/>
    <m/>
    <m/>
    <m/>
    <n v="0"/>
    <s v="Ingen avgiftsbehandling"/>
    <s v="aga ansatte under 10K"/>
    <n v="-2351.88"/>
    <s v="NOK"/>
    <n v="-2351.88"/>
    <m/>
    <s v="-98633.84"/>
  </r>
  <r>
    <n v="2497"/>
    <n v="2025"/>
    <s v="aga ansatte under 10K"/>
    <d v="2025-12-31T00:00:00"/>
    <m/>
    <x v="84"/>
    <x v="84"/>
    <m/>
    <m/>
    <m/>
    <m/>
    <m/>
    <m/>
    <x v="5"/>
    <x v="5"/>
    <m/>
    <m/>
    <m/>
    <m/>
    <n v="0"/>
    <s v="Ingen avgiftsbehandling"/>
    <s v="aga ansatte under 10K"/>
    <n v="-10611.24"/>
    <s v="NOK"/>
    <n v="-10611.24"/>
    <m/>
    <s v="-109245.08"/>
  </r>
  <r>
    <n v="2497"/>
    <n v="2025"/>
    <s v="aga ansatte under 10K"/>
    <d v="2025-12-31T00:00:00"/>
    <m/>
    <x v="84"/>
    <x v="84"/>
    <m/>
    <m/>
    <m/>
    <m/>
    <m/>
    <m/>
    <x v="4"/>
    <x v="4"/>
    <m/>
    <m/>
    <m/>
    <m/>
    <n v="0"/>
    <s v="Ingen avgiftsbehandling"/>
    <s v="aga ansatte under 10K"/>
    <n v="-98.7"/>
    <s v="NOK"/>
    <n v="-98.7"/>
    <m/>
    <s v="-109343.78"/>
  </r>
  <r>
    <n v="2497"/>
    <n v="2025"/>
    <s v="aga ansatte under 10K"/>
    <d v="2025-12-31T00:00:00"/>
    <m/>
    <x v="84"/>
    <x v="84"/>
    <m/>
    <m/>
    <m/>
    <m/>
    <m/>
    <m/>
    <x v="10"/>
    <x v="10"/>
    <m/>
    <m/>
    <m/>
    <m/>
    <n v="0"/>
    <s v="Ingen avgiftsbehandling"/>
    <s v="aga ansatte under 10K"/>
    <n v="-1071.5999999999999"/>
    <s v="NOK"/>
    <n v="-1071.5999999999999"/>
    <m/>
    <s v="-110415.38"/>
  </r>
  <r>
    <m/>
    <m/>
    <m/>
    <d v="2025-01-01T00:00:00"/>
    <m/>
    <x v="85"/>
    <x v="85"/>
    <m/>
    <m/>
    <m/>
    <m/>
    <m/>
    <m/>
    <x v="0"/>
    <x v="0"/>
    <m/>
    <m/>
    <m/>
    <m/>
    <m/>
    <m/>
    <s v="Inngående saldo"/>
    <n v="-59409.72"/>
    <m/>
    <m/>
    <m/>
    <s v="-59409.72"/>
  </r>
  <r>
    <n v="500002"/>
    <n v="2025"/>
    <s v="Lønnsbilag 1-2025"/>
    <d v="2025-01-01T00:00:00"/>
    <m/>
    <x v="85"/>
    <x v="85"/>
    <m/>
    <m/>
    <m/>
    <m/>
    <n v="77"/>
    <s v="Christopher Dehn"/>
    <x v="5"/>
    <x v="5"/>
    <m/>
    <m/>
    <m/>
    <m/>
    <n v="0"/>
    <s v="Ingen avgiftsbehandling"/>
    <s v="Lønnsbilag 1-2025"/>
    <n v="-277.36"/>
    <s v="NOK"/>
    <n v="-277.36"/>
    <m/>
    <s v="-59687.08"/>
  </r>
  <r>
    <n v="500002"/>
    <n v="2025"/>
    <s v="Lønnsbilag 1-2025"/>
    <d v="2025-01-01T00:00:00"/>
    <m/>
    <x v="85"/>
    <x v="85"/>
    <m/>
    <m/>
    <m/>
    <m/>
    <n v="1229"/>
    <s v="Eirik Frisnes Wartiainen"/>
    <x v="8"/>
    <x v="8"/>
    <m/>
    <m/>
    <m/>
    <m/>
    <n v="0"/>
    <s v="Ingen avgiftsbehandling"/>
    <s v="Lønnsbilag 1-2025"/>
    <n v="-254.08"/>
    <s v="NOK"/>
    <n v="-254.08"/>
    <m/>
    <s v="-59941.16"/>
  </r>
  <r>
    <n v="500002"/>
    <n v="2025"/>
    <s v="Lønnsbilag 1-2025"/>
    <d v="2025-01-01T00:00:00"/>
    <m/>
    <x v="85"/>
    <x v="85"/>
    <m/>
    <m/>
    <m/>
    <m/>
    <n v="1229"/>
    <s v="Eirik Frisnes Wartiainen"/>
    <x v="10"/>
    <x v="10"/>
    <m/>
    <m/>
    <m/>
    <m/>
    <n v="0"/>
    <s v="Ingen avgiftsbehandling"/>
    <s v="Lønnsbilag 1-2025"/>
    <n v="-254.08"/>
    <s v="NOK"/>
    <n v="-254.08"/>
    <m/>
    <s v="-60195.24"/>
  </r>
  <r>
    <n v="500002"/>
    <n v="2025"/>
    <s v="Lønnsbilag 1-2025"/>
    <d v="2025-01-01T00:00:00"/>
    <m/>
    <x v="85"/>
    <x v="85"/>
    <m/>
    <m/>
    <m/>
    <m/>
    <n v="1245"/>
    <s v="Fredrik Bjørndal"/>
    <x v="3"/>
    <x v="3"/>
    <m/>
    <m/>
    <m/>
    <m/>
    <n v="0"/>
    <s v="Ingen avgiftsbehandling"/>
    <s v="Lønnsbilag 1-2025"/>
    <n v="-97.08"/>
    <s v="NOK"/>
    <n v="-97.08"/>
    <m/>
    <s v="-60292.32"/>
  </r>
  <r>
    <n v="500002"/>
    <n v="2025"/>
    <s v="Lønnsbilag 1-2025"/>
    <d v="2025-01-01T00:00:00"/>
    <m/>
    <x v="85"/>
    <x v="85"/>
    <m/>
    <m/>
    <m/>
    <m/>
    <n v="1269"/>
    <s v="Marius Lindbäck Pettersen"/>
    <x v="8"/>
    <x v="8"/>
    <m/>
    <m/>
    <m/>
    <m/>
    <n v="0"/>
    <s v="Ingen avgiftsbehandling"/>
    <s v="Lønnsbilag 1-2025"/>
    <n v="-16.18"/>
    <s v="NOK"/>
    <n v="-16.18"/>
    <m/>
    <s v="-60308.50"/>
  </r>
  <r>
    <n v="500002"/>
    <n v="2025"/>
    <s v="Lønnsbilag 1-2025"/>
    <d v="2025-01-01T00:00:00"/>
    <m/>
    <x v="85"/>
    <x v="85"/>
    <m/>
    <m/>
    <m/>
    <m/>
    <n v="1275"/>
    <s v="Haziz Aasen"/>
    <x v="1"/>
    <x v="1"/>
    <m/>
    <m/>
    <m/>
    <m/>
    <n v="0"/>
    <s v="Ingen avgiftsbehandling"/>
    <s v="Lønnsbilag 1-2025"/>
    <n v="-599.25"/>
    <s v="NOK"/>
    <n v="-599.25"/>
    <m/>
    <s v="-60907.75"/>
  </r>
  <r>
    <n v="500002"/>
    <n v="2025"/>
    <s v="Lønnsbilag 1-2025"/>
    <d v="2025-01-01T00:00:00"/>
    <m/>
    <x v="85"/>
    <x v="85"/>
    <m/>
    <m/>
    <m/>
    <m/>
    <n v="1279"/>
    <s v="Oda Marie Danielsen"/>
    <x v="8"/>
    <x v="8"/>
    <m/>
    <m/>
    <m/>
    <m/>
    <n v="0"/>
    <s v="Ingen avgiftsbehandling"/>
    <s v="Lønnsbilag 1-2025"/>
    <n v="-9.1999999999999993"/>
    <s v="NOK"/>
    <n v="-9.1999999999999993"/>
    <m/>
    <s v="-60916.95"/>
  </r>
  <r>
    <n v="500002"/>
    <n v="2025"/>
    <s v="Lønnsbilag 1-2025"/>
    <d v="2025-01-01T00:00:00"/>
    <m/>
    <x v="85"/>
    <x v="85"/>
    <m/>
    <m/>
    <m/>
    <m/>
    <n v="1282"/>
    <s v="Stian Sørensen"/>
    <x v="3"/>
    <x v="3"/>
    <m/>
    <m/>
    <m/>
    <m/>
    <n v="0"/>
    <s v="Ingen avgiftsbehandling"/>
    <s v="Lønnsbilag 1-2025"/>
    <n v="-395.51"/>
    <s v="NOK"/>
    <n v="-395.51"/>
    <m/>
    <s v="-61312.46"/>
  </r>
  <r>
    <n v="500002"/>
    <n v="2025"/>
    <s v="Lønnsbilag 1-2025"/>
    <d v="2025-01-01T00:00:00"/>
    <m/>
    <x v="85"/>
    <x v="85"/>
    <m/>
    <m/>
    <m/>
    <m/>
    <n v="1298"/>
    <s v="Luis Lyster"/>
    <x v="5"/>
    <x v="5"/>
    <m/>
    <m/>
    <m/>
    <m/>
    <n v="0"/>
    <s v="Ingen avgiftsbehandling"/>
    <s v="Lønnsbilag 1-2025"/>
    <n v="-86.29"/>
    <s v="NOK"/>
    <n v="-86.29"/>
    <m/>
    <s v="-61398.75"/>
  </r>
  <r>
    <n v="500002"/>
    <n v="2025"/>
    <s v="Lønnsbilag 1-2025"/>
    <d v="2025-01-01T00:00:00"/>
    <m/>
    <x v="85"/>
    <x v="85"/>
    <m/>
    <m/>
    <m/>
    <m/>
    <n v="1299"/>
    <s v="Katarina Zielinska"/>
    <x v="2"/>
    <x v="2"/>
    <m/>
    <m/>
    <m/>
    <m/>
    <n v="0"/>
    <s v="Ingen avgiftsbehandling"/>
    <s v="Lønnsbilag 1-2025"/>
    <n v="-659.18"/>
    <s v="NOK"/>
    <n v="-659.18"/>
    <m/>
    <s v="-62057.93"/>
  </r>
  <r>
    <n v="500002"/>
    <n v="2025"/>
    <s v="Lønnsbilag 1-2025"/>
    <d v="2025-01-01T00:00:00"/>
    <m/>
    <x v="85"/>
    <x v="85"/>
    <m/>
    <m/>
    <m/>
    <m/>
    <n v="1307"/>
    <s v="Ben Craig Simmons"/>
    <x v="3"/>
    <x v="3"/>
    <m/>
    <m/>
    <m/>
    <m/>
    <n v="0"/>
    <s v="Ingen avgiftsbehandling"/>
    <s v="Lønnsbilag 1-2025"/>
    <n v="-539.87"/>
    <s v="NOK"/>
    <n v="-539.87"/>
    <m/>
    <s v="-62597.80"/>
  </r>
  <r>
    <n v="500002"/>
    <n v="2025"/>
    <s v="Lønnsbilag 1-2025"/>
    <d v="2025-01-01T00:00:00"/>
    <m/>
    <x v="85"/>
    <x v="85"/>
    <m/>
    <m/>
    <m/>
    <m/>
    <n v="1308"/>
    <s v="Henrik Falteng Jensen"/>
    <x v="2"/>
    <x v="2"/>
    <m/>
    <m/>
    <m/>
    <m/>
    <n v="0"/>
    <s v="Ingen avgiftsbehandling"/>
    <s v="Lønnsbilag 1-2025"/>
    <n v="-57.53"/>
    <s v="NOK"/>
    <n v="-57.53"/>
    <m/>
    <s v="-62655.33"/>
  </r>
  <r>
    <n v="500002"/>
    <n v="2025"/>
    <s v="Lønnsbilag 1-2025"/>
    <d v="2025-01-01T00:00:00"/>
    <m/>
    <x v="85"/>
    <x v="85"/>
    <m/>
    <m/>
    <m/>
    <m/>
    <n v="1317"/>
    <s v="Markus Madsen"/>
    <x v="5"/>
    <x v="5"/>
    <m/>
    <m/>
    <m/>
    <m/>
    <n v="0"/>
    <s v="Ingen avgiftsbehandling"/>
    <s v="Lønnsbilag 1-2025"/>
    <n v="-143.82"/>
    <s v="NOK"/>
    <n v="-143.82"/>
    <m/>
    <s v="-62799.15"/>
  </r>
  <r>
    <n v="500002"/>
    <n v="2025"/>
    <s v="Lønnsbilag 1-2025"/>
    <d v="2025-01-01T00:00:00"/>
    <m/>
    <x v="85"/>
    <x v="85"/>
    <m/>
    <m/>
    <m/>
    <m/>
    <n v="1328"/>
    <s v="Jonathan Sten Hagen"/>
    <x v="2"/>
    <x v="2"/>
    <m/>
    <m/>
    <m/>
    <m/>
    <n v="0"/>
    <s v="Ingen avgiftsbehandling"/>
    <s v="Lønnsbilag 1-2025"/>
    <n v="-51.78"/>
    <s v="NOK"/>
    <n v="-51.78"/>
    <m/>
    <s v="-62850.93"/>
  </r>
  <r>
    <n v="500002"/>
    <n v="2025"/>
    <s v="Lønnsbilag 1-2025"/>
    <d v="2025-01-01T00:00:00"/>
    <m/>
    <x v="85"/>
    <x v="85"/>
    <m/>
    <m/>
    <m/>
    <m/>
    <n v="1329"/>
    <s v="Oline Søderberg"/>
    <x v="8"/>
    <x v="8"/>
    <m/>
    <m/>
    <m/>
    <m/>
    <n v="0"/>
    <s v="Ingen avgiftsbehandling"/>
    <s v="Lønnsbilag 1-2025"/>
    <n v="-16.55"/>
    <s v="NOK"/>
    <n v="-16.55"/>
    <m/>
    <s v="-62867.48"/>
  </r>
  <r>
    <n v="500002"/>
    <n v="2025"/>
    <s v="Lønnsbilag 1-2025"/>
    <d v="2025-01-01T00:00:00"/>
    <m/>
    <x v="85"/>
    <x v="85"/>
    <m/>
    <m/>
    <m/>
    <m/>
    <n v="1331"/>
    <s v="Jørgen Røkke"/>
    <x v="8"/>
    <x v="8"/>
    <m/>
    <m/>
    <m/>
    <m/>
    <n v="0"/>
    <s v="Ingen avgiftsbehandling"/>
    <s v="Lønnsbilag 1-2025"/>
    <n v="-33.44"/>
    <s v="NOK"/>
    <n v="-33.44"/>
    <m/>
    <s v="-62900.92"/>
  </r>
  <r>
    <n v="500002"/>
    <n v="2025"/>
    <s v="Lønnsbilag 1-2025"/>
    <d v="2025-01-01T00:00:00"/>
    <m/>
    <x v="85"/>
    <x v="85"/>
    <m/>
    <m/>
    <m/>
    <m/>
    <n v="1332"/>
    <s v="Morten Hamre Køber"/>
    <x v="10"/>
    <x v="10"/>
    <m/>
    <m/>
    <m/>
    <m/>
    <n v="0"/>
    <s v="Ingen avgiftsbehandling"/>
    <s v="Lønnsbilag 1-2025"/>
    <n v="-8.6300000000000008"/>
    <s v="NOK"/>
    <n v="-8.6300000000000008"/>
    <m/>
    <s v="-62909.55"/>
  </r>
  <r>
    <n v="500002"/>
    <n v="2025"/>
    <s v="Lønnsbilag 1-2025"/>
    <d v="2025-01-01T00:00:00"/>
    <m/>
    <x v="85"/>
    <x v="85"/>
    <m/>
    <m/>
    <m/>
    <m/>
    <n v="1333"/>
    <s v="Elias Lande Olsen"/>
    <x v="6"/>
    <x v="6"/>
    <m/>
    <m/>
    <m/>
    <m/>
    <n v="0"/>
    <s v="Ingen avgiftsbehandling"/>
    <s v="Lønnsbilag 1-2025"/>
    <n v="-2.7"/>
    <s v="NOK"/>
    <n v="-2.7"/>
    <m/>
    <s v="-62912.25"/>
  </r>
  <r>
    <n v="500002"/>
    <n v="2025"/>
    <s v="Lønnsbilag 1-2025"/>
    <d v="2025-01-01T00:00:00"/>
    <m/>
    <x v="85"/>
    <x v="85"/>
    <m/>
    <m/>
    <m/>
    <m/>
    <n v="1334"/>
    <s v="Selma Arikan"/>
    <x v="8"/>
    <x v="8"/>
    <m/>
    <m/>
    <m/>
    <m/>
    <n v="0"/>
    <s v="Ingen avgiftsbehandling"/>
    <s v="Lønnsbilag 1-2025"/>
    <n v="-31.32"/>
    <s v="NOK"/>
    <n v="-31.32"/>
    <m/>
    <s v="-62943.57"/>
  </r>
  <r>
    <n v="500002"/>
    <n v="2025"/>
    <s v="Lønnsbilag 1-2025"/>
    <d v="2025-01-01T00:00:00"/>
    <m/>
    <x v="85"/>
    <x v="85"/>
    <m/>
    <m/>
    <m/>
    <m/>
    <m/>
    <s v="Sofi Kulvik"/>
    <x v="4"/>
    <x v="4"/>
    <m/>
    <m/>
    <m/>
    <m/>
    <n v="0"/>
    <s v="Ingen avgiftsbehandling"/>
    <s v="Lønnsbilag 1-2025"/>
    <n v="-1065.96"/>
    <s v="NOK"/>
    <n v="-1065.96"/>
    <m/>
    <s v="-64009.53"/>
  </r>
  <r>
    <n v="500059"/>
    <n v="2025"/>
    <s v="Reversering av bilag 500002-2025. Lønnsbilag 1-2025"/>
    <d v="2025-01-01T00:00:00"/>
    <m/>
    <x v="85"/>
    <x v="85"/>
    <m/>
    <m/>
    <m/>
    <m/>
    <n v="77"/>
    <s v="Christopher Dehn"/>
    <x v="5"/>
    <x v="5"/>
    <m/>
    <m/>
    <m/>
    <m/>
    <n v="0"/>
    <s v="Ingen avgiftsbehandling"/>
    <s v="Reversering av bilag 500002-2025. Lønnsbilag 1-2025"/>
    <n v="277.36"/>
    <s v="NOK"/>
    <n v="277.36"/>
    <m/>
    <s v="-63732.17"/>
  </r>
  <r>
    <n v="500059"/>
    <n v="2025"/>
    <s v="Reversering av bilag 500002-2025. Lønnsbilag 1-2025"/>
    <d v="2025-01-01T00:00:00"/>
    <m/>
    <x v="85"/>
    <x v="85"/>
    <m/>
    <m/>
    <m/>
    <m/>
    <n v="1229"/>
    <s v="Eirik Frisnes Wartiainen"/>
    <x v="8"/>
    <x v="8"/>
    <m/>
    <m/>
    <m/>
    <m/>
    <n v="0"/>
    <s v="Ingen avgiftsbehandling"/>
    <s v="Reversering av bilag 500002-2025. Lønnsbilag 1-2025"/>
    <n v="254.08"/>
    <s v="NOK"/>
    <n v="254.08"/>
    <m/>
    <s v="-63478.09"/>
  </r>
  <r>
    <n v="500059"/>
    <n v="2025"/>
    <s v="Reversering av bilag 500002-2025. Lønnsbilag 1-2025"/>
    <d v="2025-01-01T00:00:00"/>
    <m/>
    <x v="85"/>
    <x v="85"/>
    <m/>
    <m/>
    <m/>
    <m/>
    <n v="1229"/>
    <s v="Eirik Frisnes Wartiainen"/>
    <x v="10"/>
    <x v="10"/>
    <m/>
    <m/>
    <m/>
    <m/>
    <n v="0"/>
    <s v="Ingen avgiftsbehandling"/>
    <s v="Reversering av bilag 500002-2025. Lønnsbilag 1-2025"/>
    <n v="254.08"/>
    <s v="NOK"/>
    <n v="254.08"/>
    <m/>
    <s v="-63224.01"/>
  </r>
  <r>
    <n v="500059"/>
    <n v="2025"/>
    <s v="Reversering av bilag 500002-2025. Lønnsbilag 1-2025"/>
    <d v="2025-01-01T00:00:00"/>
    <m/>
    <x v="85"/>
    <x v="85"/>
    <m/>
    <m/>
    <m/>
    <m/>
    <n v="1245"/>
    <s v="Fredrik Bjørndal"/>
    <x v="3"/>
    <x v="3"/>
    <m/>
    <m/>
    <m/>
    <m/>
    <n v="0"/>
    <s v="Ingen avgiftsbehandling"/>
    <s v="Reversering av bilag 500002-2025. Lønnsbilag 1-2025"/>
    <n v="97.08"/>
    <s v="NOK"/>
    <n v="97.08"/>
    <m/>
    <s v="-63126.93"/>
  </r>
  <r>
    <n v="500059"/>
    <n v="2025"/>
    <s v="Reversering av bilag 500002-2025. Lønnsbilag 1-2025"/>
    <d v="2025-01-01T00:00:00"/>
    <m/>
    <x v="85"/>
    <x v="85"/>
    <m/>
    <m/>
    <m/>
    <m/>
    <n v="1269"/>
    <s v="Marius Lindbäck Pettersen"/>
    <x v="8"/>
    <x v="8"/>
    <m/>
    <m/>
    <m/>
    <m/>
    <n v="0"/>
    <s v="Ingen avgiftsbehandling"/>
    <s v="Reversering av bilag 500002-2025. Lønnsbilag 1-2025"/>
    <n v="16.18"/>
    <s v="NOK"/>
    <n v="16.18"/>
    <m/>
    <s v="-63110.75"/>
  </r>
  <r>
    <n v="500059"/>
    <n v="2025"/>
    <s v="Reversering av bilag 500002-2025. Lønnsbilag 1-2025"/>
    <d v="2025-01-01T00:00:00"/>
    <m/>
    <x v="85"/>
    <x v="85"/>
    <m/>
    <m/>
    <m/>
    <m/>
    <n v="1275"/>
    <s v="Haziz Aasen"/>
    <x v="1"/>
    <x v="1"/>
    <m/>
    <m/>
    <m/>
    <m/>
    <n v="0"/>
    <s v="Ingen avgiftsbehandling"/>
    <s v="Reversering av bilag 500002-2025. Lønnsbilag 1-2025"/>
    <n v="599.25"/>
    <s v="NOK"/>
    <n v="599.25"/>
    <m/>
    <s v="-62511.50"/>
  </r>
  <r>
    <n v="500059"/>
    <n v="2025"/>
    <s v="Reversering av bilag 500002-2025. Lønnsbilag 1-2025"/>
    <d v="2025-01-01T00:00:00"/>
    <m/>
    <x v="85"/>
    <x v="85"/>
    <m/>
    <m/>
    <m/>
    <m/>
    <n v="1279"/>
    <s v="Oda Marie Danielsen"/>
    <x v="8"/>
    <x v="8"/>
    <m/>
    <m/>
    <m/>
    <m/>
    <n v="0"/>
    <s v="Ingen avgiftsbehandling"/>
    <s v="Reversering av bilag 500002-2025. Lønnsbilag 1-2025"/>
    <n v="9.1999999999999993"/>
    <s v="NOK"/>
    <n v="9.1999999999999993"/>
    <m/>
    <s v="-62502.30"/>
  </r>
  <r>
    <n v="500059"/>
    <n v="2025"/>
    <s v="Reversering av bilag 500002-2025. Lønnsbilag 1-2025"/>
    <d v="2025-01-01T00:00:00"/>
    <m/>
    <x v="85"/>
    <x v="85"/>
    <m/>
    <m/>
    <m/>
    <m/>
    <n v="1282"/>
    <s v="Stian Sørensen"/>
    <x v="3"/>
    <x v="3"/>
    <m/>
    <m/>
    <m/>
    <m/>
    <n v="0"/>
    <s v="Ingen avgiftsbehandling"/>
    <s v="Reversering av bilag 500002-2025. Lønnsbilag 1-2025"/>
    <n v="395.51"/>
    <s v="NOK"/>
    <n v="395.51"/>
    <m/>
    <s v="-62106.79"/>
  </r>
  <r>
    <n v="500059"/>
    <n v="2025"/>
    <s v="Reversering av bilag 500002-2025. Lønnsbilag 1-2025"/>
    <d v="2025-01-01T00:00:00"/>
    <m/>
    <x v="85"/>
    <x v="85"/>
    <m/>
    <m/>
    <m/>
    <m/>
    <n v="1298"/>
    <s v="Luis Lyster"/>
    <x v="5"/>
    <x v="5"/>
    <m/>
    <m/>
    <m/>
    <m/>
    <n v="0"/>
    <s v="Ingen avgiftsbehandling"/>
    <s v="Reversering av bilag 500002-2025. Lønnsbilag 1-2025"/>
    <n v="86.29"/>
    <s v="NOK"/>
    <n v="86.29"/>
    <m/>
    <s v="-62020.50"/>
  </r>
  <r>
    <n v="500059"/>
    <n v="2025"/>
    <s v="Reversering av bilag 500002-2025. Lønnsbilag 1-2025"/>
    <d v="2025-01-01T00:00:00"/>
    <m/>
    <x v="85"/>
    <x v="85"/>
    <m/>
    <m/>
    <m/>
    <m/>
    <n v="1299"/>
    <s v="Katarina Zielinska"/>
    <x v="2"/>
    <x v="2"/>
    <m/>
    <m/>
    <m/>
    <m/>
    <n v="0"/>
    <s v="Ingen avgiftsbehandling"/>
    <s v="Reversering av bilag 500002-2025. Lønnsbilag 1-2025"/>
    <n v="659.18"/>
    <s v="NOK"/>
    <n v="659.18"/>
    <m/>
    <s v="-61361.32"/>
  </r>
  <r>
    <n v="500059"/>
    <n v="2025"/>
    <s v="Reversering av bilag 500002-2025. Lønnsbilag 1-2025"/>
    <d v="2025-01-01T00:00:00"/>
    <m/>
    <x v="85"/>
    <x v="85"/>
    <m/>
    <m/>
    <m/>
    <m/>
    <n v="1307"/>
    <s v="Ben Craig Simmons"/>
    <x v="3"/>
    <x v="3"/>
    <m/>
    <m/>
    <m/>
    <m/>
    <n v="0"/>
    <s v="Ingen avgiftsbehandling"/>
    <s v="Reversering av bilag 500002-2025. Lønnsbilag 1-2025"/>
    <n v="539.87"/>
    <s v="NOK"/>
    <n v="539.87"/>
    <m/>
    <s v="-60821.45"/>
  </r>
  <r>
    <n v="500059"/>
    <n v="2025"/>
    <s v="Reversering av bilag 500002-2025. Lønnsbilag 1-2025"/>
    <d v="2025-01-01T00:00:00"/>
    <m/>
    <x v="85"/>
    <x v="85"/>
    <m/>
    <m/>
    <m/>
    <m/>
    <n v="1308"/>
    <s v="Henrik Falteng Jensen"/>
    <x v="2"/>
    <x v="2"/>
    <m/>
    <m/>
    <m/>
    <m/>
    <n v="0"/>
    <s v="Ingen avgiftsbehandling"/>
    <s v="Reversering av bilag 500002-2025. Lønnsbilag 1-2025"/>
    <n v="57.53"/>
    <s v="NOK"/>
    <n v="57.53"/>
    <m/>
    <s v="-60763.92"/>
  </r>
  <r>
    <n v="500059"/>
    <n v="2025"/>
    <s v="Reversering av bilag 500002-2025. Lønnsbilag 1-2025"/>
    <d v="2025-01-01T00:00:00"/>
    <m/>
    <x v="85"/>
    <x v="85"/>
    <m/>
    <m/>
    <m/>
    <m/>
    <n v="1317"/>
    <s v="Markus Madsen"/>
    <x v="5"/>
    <x v="5"/>
    <m/>
    <m/>
    <m/>
    <m/>
    <n v="0"/>
    <s v="Ingen avgiftsbehandling"/>
    <s v="Reversering av bilag 500002-2025. Lønnsbilag 1-2025"/>
    <n v="143.82"/>
    <s v="NOK"/>
    <n v="143.82"/>
    <m/>
    <s v="-60620.10"/>
  </r>
  <r>
    <n v="500059"/>
    <n v="2025"/>
    <s v="Reversering av bilag 500002-2025. Lønnsbilag 1-2025"/>
    <d v="2025-01-01T00:00:00"/>
    <m/>
    <x v="85"/>
    <x v="85"/>
    <m/>
    <m/>
    <m/>
    <m/>
    <n v="1328"/>
    <s v="Jonathan Sten Hagen"/>
    <x v="2"/>
    <x v="2"/>
    <m/>
    <m/>
    <m/>
    <m/>
    <n v="0"/>
    <s v="Ingen avgiftsbehandling"/>
    <s v="Reversering av bilag 500002-2025. Lønnsbilag 1-2025"/>
    <n v="51.78"/>
    <s v="NOK"/>
    <n v="51.78"/>
    <m/>
    <s v="-60568.32"/>
  </r>
  <r>
    <n v="500059"/>
    <n v="2025"/>
    <s v="Reversering av bilag 500002-2025. Lønnsbilag 1-2025"/>
    <d v="2025-01-01T00:00:00"/>
    <m/>
    <x v="85"/>
    <x v="85"/>
    <m/>
    <m/>
    <m/>
    <m/>
    <n v="1329"/>
    <s v="Oline Søderberg"/>
    <x v="8"/>
    <x v="8"/>
    <m/>
    <m/>
    <m/>
    <m/>
    <n v="0"/>
    <s v="Ingen avgiftsbehandling"/>
    <s v="Reversering av bilag 500002-2025. Lønnsbilag 1-2025"/>
    <n v="16.55"/>
    <s v="NOK"/>
    <n v="16.55"/>
    <m/>
    <s v="-60551.77"/>
  </r>
  <r>
    <n v="500059"/>
    <n v="2025"/>
    <s v="Reversering av bilag 500002-2025. Lønnsbilag 1-2025"/>
    <d v="2025-01-01T00:00:00"/>
    <m/>
    <x v="85"/>
    <x v="85"/>
    <m/>
    <m/>
    <m/>
    <m/>
    <n v="1331"/>
    <s v="Jørgen Røkke"/>
    <x v="8"/>
    <x v="8"/>
    <m/>
    <m/>
    <m/>
    <m/>
    <n v="0"/>
    <s v="Ingen avgiftsbehandling"/>
    <s v="Reversering av bilag 500002-2025. Lønnsbilag 1-2025"/>
    <n v="33.44"/>
    <s v="NOK"/>
    <n v="33.44"/>
    <m/>
    <s v="-60518.33"/>
  </r>
  <r>
    <n v="500059"/>
    <n v="2025"/>
    <s v="Reversering av bilag 500002-2025. Lønnsbilag 1-2025"/>
    <d v="2025-01-01T00:00:00"/>
    <m/>
    <x v="85"/>
    <x v="85"/>
    <m/>
    <m/>
    <m/>
    <m/>
    <n v="1332"/>
    <s v="Morten Hamre Køber"/>
    <x v="10"/>
    <x v="10"/>
    <m/>
    <m/>
    <m/>
    <m/>
    <n v="0"/>
    <s v="Ingen avgiftsbehandling"/>
    <s v="Reversering av bilag 500002-2025. Lønnsbilag 1-2025"/>
    <n v="8.6300000000000008"/>
    <s v="NOK"/>
    <n v="8.6300000000000008"/>
    <m/>
    <s v="-60509.70"/>
  </r>
  <r>
    <n v="500059"/>
    <n v="2025"/>
    <s v="Reversering av bilag 500002-2025. Lønnsbilag 1-2025"/>
    <d v="2025-01-01T00:00:00"/>
    <m/>
    <x v="85"/>
    <x v="85"/>
    <m/>
    <m/>
    <m/>
    <m/>
    <n v="1333"/>
    <s v="Elias Lande Olsen"/>
    <x v="6"/>
    <x v="6"/>
    <m/>
    <m/>
    <m/>
    <m/>
    <n v="0"/>
    <s v="Ingen avgiftsbehandling"/>
    <s v="Reversering av bilag 500002-2025. Lønnsbilag 1-2025"/>
    <n v="2.7"/>
    <s v="NOK"/>
    <n v="2.7"/>
    <m/>
    <s v="-60507.00"/>
  </r>
  <r>
    <n v="500059"/>
    <n v="2025"/>
    <s v="Reversering av bilag 500002-2025. Lønnsbilag 1-2025"/>
    <d v="2025-01-01T00:00:00"/>
    <m/>
    <x v="85"/>
    <x v="85"/>
    <m/>
    <m/>
    <m/>
    <m/>
    <n v="1334"/>
    <s v="Selma Arikan"/>
    <x v="8"/>
    <x v="8"/>
    <m/>
    <m/>
    <m/>
    <m/>
    <n v="0"/>
    <s v="Ingen avgiftsbehandling"/>
    <s v="Reversering av bilag 500002-2025. Lønnsbilag 1-2025"/>
    <n v="31.32"/>
    <s v="NOK"/>
    <n v="31.32"/>
    <m/>
    <s v="-60475.68"/>
  </r>
  <r>
    <n v="500059"/>
    <n v="2025"/>
    <s v="Reversering av bilag 500002-2025. Lønnsbilag 1-2025"/>
    <d v="2025-01-01T00:00:00"/>
    <m/>
    <x v="85"/>
    <x v="85"/>
    <m/>
    <m/>
    <m/>
    <m/>
    <m/>
    <s v="Sofi Kulvik"/>
    <x v="4"/>
    <x v="4"/>
    <m/>
    <m/>
    <m/>
    <m/>
    <n v="0"/>
    <s v="Ingen avgiftsbehandling"/>
    <s v="Reversering av bilag 500002-2025. Lønnsbilag 1-2025"/>
    <n v="1065.96"/>
    <s v="NOK"/>
    <n v="1065.96"/>
    <m/>
    <s v="-59409.72"/>
  </r>
  <r>
    <n v="500060"/>
    <n v="2025"/>
    <s v="Lønnsbilag 3-2025"/>
    <d v="2025-01-01T00:00:00"/>
    <m/>
    <x v="85"/>
    <x v="85"/>
    <m/>
    <m/>
    <m/>
    <m/>
    <n v="77"/>
    <s v="Christopher Dehn"/>
    <x v="5"/>
    <x v="5"/>
    <m/>
    <m/>
    <m/>
    <m/>
    <n v="0"/>
    <s v="Ingen avgiftsbehandling"/>
    <s v="Lønnsbilag 3-2025"/>
    <n v="-277.36"/>
    <s v="NOK"/>
    <n v="-277.36"/>
    <m/>
    <s v="-59687.08"/>
  </r>
  <r>
    <n v="500060"/>
    <n v="2025"/>
    <s v="Lønnsbilag 3-2025"/>
    <d v="2025-01-01T00:00:00"/>
    <m/>
    <x v="85"/>
    <x v="85"/>
    <m/>
    <m/>
    <m/>
    <m/>
    <n v="1229"/>
    <s v="Eirik Frisnes Wartiainen"/>
    <x v="8"/>
    <x v="8"/>
    <m/>
    <m/>
    <m/>
    <m/>
    <n v="0"/>
    <s v="Ingen avgiftsbehandling"/>
    <s v="Lønnsbilag 3-2025"/>
    <n v="-254.08"/>
    <s v="NOK"/>
    <n v="-254.08"/>
    <m/>
    <s v="-59941.16"/>
  </r>
  <r>
    <n v="500060"/>
    <n v="2025"/>
    <s v="Lønnsbilag 3-2025"/>
    <d v="2025-01-01T00:00:00"/>
    <m/>
    <x v="85"/>
    <x v="85"/>
    <m/>
    <m/>
    <m/>
    <m/>
    <n v="1229"/>
    <s v="Eirik Frisnes Wartiainen"/>
    <x v="10"/>
    <x v="10"/>
    <m/>
    <m/>
    <m/>
    <m/>
    <n v="0"/>
    <s v="Ingen avgiftsbehandling"/>
    <s v="Lønnsbilag 3-2025"/>
    <n v="-254.08"/>
    <s v="NOK"/>
    <n v="-254.08"/>
    <m/>
    <s v="-60195.24"/>
  </r>
  <r>
    <n v="500060"/>
    <n v="2025"/>
    <s v="Lønnsbilag 3-2025"/>
    <d v="2025-01-01T00:00:00"/>
    <m/>
    <x v="85"/>
    <x v="85"/>
    <m/>
    <m/>
    <m/>
    <m/>
    <n v="1245"/>
    <s v="Fredrik Bjørndal"/>
    <x v="3"/>
    <x v="3"/>
    <m/>
    <m/>
    <m/>
    <m/>
    <n v="0"/>
    <s v="Ingen avgiftsbehandling"/>
    <s v="Lønnsbilag 3-2025"/>
    <n v="-97.08"/>
    <s v="NOK"/>
    <n v="-97.08"/>
    <m/>
    <s v="-60292.32"/>
  </r>
  <r>
    <n v="500060"/>
    <n v="2025"/>
    <s v="Lønnsbilag 3-2025"/>
    <d v="2025-01-01T00:00:00"/>
    <m/>
    <x v="85"/>
    <x v="85"/>
    <m/>
    <m/>
    <m/>
    <m/>
    <n v="1269"/>
    <s v="Marius Lindbäck Pettersen"/>
    <x v="8"/>
    <x v="8"/>
    <m/>
    <m/>
    <m/>
    <m/>
    <n v="0"/>
    <s v="Ingen avgiftsbehandling"/>
    <s v="Lønnsbilag 3-2025"/>
    <n v="-16.18"/>
    <s v="NOK"/>
    <n v="-16.18"/>
    <m/>
    <s v="-60308.50"/>
  </r>
  <r>
    <n v="500060"/>
    <n v="2025"/>
    <s v="Lønnsbilag 3-2025"/>
    <d v="2025-01-01T00:00:00"/>
    <m/>
    <x v="85"/>
    <x v="85"/>
    <m/>
    <m/>
    <m/>
    <m/>
    <n v="1275"/>
    <s v="Haziz Aasen"/>
    <x v="1"/>
    <x v="1"/>
    <m/>
    <m/>
    <m/>
    <m/>
    <n v="0"/>
    <s v="Ingen avgiftsbehandling"/>
    <s v="Lønnsbilag 3-2025"/>
    <n v="-599.25"/>
    <s v="NOK"/>
    <n v="-599.25"/>
    <m/>
    <s v="-60907.75"/>
  </r>
  <r>
    <n v="500060"/>
    <n v="2025"/>
    <s v="Lønnsbilag 3-2025"/>
    <d v="2025-01-01T00:00:00"/>
    <m/>
    <x v="85"/>
    <x v="85"/>
    <m/>
    <m/>
    <m/>
    <m/>
    <n v="1279"/>
    <s v="Oda Marie Danielsen"/>
    <x v="8"/>
    <x v="8"/>
    <m/>
    <m/>
    <m/>
    <m/>
    <n v="0"/>
    <s v="Ingen avgiftsbehandling"/>
    <s v="Lønnsbilag 3-2025"/>
    <n v="-9.1999999999999993"/>
    <s v="NOK"/>
    <n v="-9.1999999999999993"/>
    <m/>
    <s v="-60916.95"/>
  </r>
  <r>
    <n v="500060"/>
    <n v="2025"/>
    <s v="Lønnsbilag 3-2025"/>
    <d v="2025-01-01T00:00:00"/>
    <m/>
    <x v="85"/>
    <x v="85"/>
    <m/>
    <m/>
    <m/>
    <m/>
    <n v="1282"/>
    <s v="Stian Sørensen"/>
    <x v="3"/>
    <x v="3"/>
    <m/>
    <m/>
    <m/>
    <m/>
    <n v="0"/>
    <s v="Ingen avgiftsbehandling"/>
    <s v="Lønnsbilag 3-2025"/>
    <n v="-395.51"/>
    <s v="NOK"/>
    <n v="-395.51"/>
    <m/>
    <s v="-61312.46"/>
  </r>
  <r>
    <n v="500060"/>
    <n v="2025"/>
    <s v="Lønnsbilag 3-2025"/>
    <d v="2025-01-01T00:00:00"/>
    <m/>
    <x v="85"/>
    <x v="85"/>
    <m/>
    <m/>
    <m/>
    <m/>
    <n v="1298"/>
    <s v="Luis Lyster"/>
    <x v="5"/>
    <x v="5"/>
    <m/>
    <m/>
    <m/>
    <m/>
    <n v="0"/>
    <s v="Ingen avgiftsbehandling"/>
    <s v="Lønnsbilag 3-2025"/>
    <n v="-86.29"/>
    <s v="NOK"/>
    <n v="-86.29"/>
    <m/>
    <s v="-61398.75"/>
  </r>
  <r>
    <n v="500060"/>
    <n v="2025"/>
    <s v="Lønnsbilag 3-2025"/>
    <d v="2025-01-01T00:00:00"/>
    <m/>
    <x v="85"/>
    <x v="85"/>
    <m/>
    <m/>
    <m/>
    <m/>
    <n v="1299"/>
    <s v="Katarina Zielinska"/>
    <x v="2"/>
    <x v="2"/>
    <m/>
    <m/>
    <m/>
    <m/>
    <n v="0"/>
    <s v="Ingen avgiftsbehandling"/>
    <s v="Lønnsbilag 3-2025"/>
    <n v="-659.18"/>
    <s v="NOK"/>
    <n v="-659.18"/>
    <m/>
    <s v="-62057.93"/>
  </r>
  <r>
    <n v="500060"/>
    <n v="2025"/>
    <s v="Lønnsbilag 3-2025"/>
    <d v="2025-01-01T00:00:00"/>
    <m/>
    <x v="85"/>
    <x v="85"/>
    <m/>
    <m/>
    <m/>
    <m/>
    <n v="1307"/>
    <s v="Ben Craig Simmons"/>
    <x v="3"/>
    <x v="3"/>
    <m/>
    <m/>
    <m/>
    <m/>
    <n v="0"/>
    <s v="Ingen avgiftsbehandling"/>
    <s v="Lønnsbilag 3-2025"/>
    <n v="-539.87"/>
    <s v="NOK"/>
    <n v="-539.87"/>
    <m/>
    <s v="-62597.80"/>
  </r>
  <r>
    <n v="500060"/>
    <n v="2025"/>
    <s v="Lønnsbilag 3-2025"/>
    <d v="2025-01-01T00:00:00"/>
    <m/>
    <x v="85"/>
    <x v="85"/>
    <m/>
    <m/>
    <m/>
    <m/>
    <n v="1308"/>
    <s v="Henrik Falteng Jensen"/>
    <x v="2"/>
    <x v="2"/>
    <m/>
    <m/>
    <m/>
    <m/>
    <n v="0"/>
    <s v="Ingen avgiftsbehandling"/>
    <s v="Lønnsbilag 3-2025"/>
    <n v="-57.53"/>
    <s v="NOK"/>
    <n v="-57.53"/>
    <m/>
    <s v="-62655.33"/>
  </r>
  <r>
    <n v="500060"/>
    <n v="2025"/>
    <s v="Lønnsbilag 3-2025"/>
    <d v="2025-01-01T00:00:00"/>
    <m/>
    <x v="85"/>
    <x v="85"/>
    <m/>
    <m/>
    <m/>
    <m/>
    <n v="1317"/>
    <s v="Markus Madsen"/>
    <x v="5"/>
    <x v="5"/>
    <m/>
    <m/>
    <m/>
    <m/>
    <n v="0"/>
    <s v="Ingen avgiftsbehandling"/>
    <s v="Lønnsbilag 3-2025"/>
    <n v="-143.82"/>
    <s v="NOK"/>
    <n v="-143.82"/>
    <m/>
    <s v="-62799.15"/>
  </r>
  <r>
    <n v="500060"/>
    <n v="2025"/>
    <s v="Lønnsbilag 3-2025"/>
    <d v="2025-01-01T00:00:00"/>
    <m/>
    <x v="85"/>
    <x v="85"/>
    <m/>
    <m/>
    <m/>
    <m/>
    <n v="1328"/>
    <s v="Jonathan Sten Hagen"/>
    <x v="2"/>
    <x v="2"/>
    <m/>
    <m/>
    <m/>
    <m/>
    <n v="0"/>
    <s v="Ingen avgiftsbehandling"/>
    <s v="Lønnsbilag 3-2025"/>
    <n v="-51.78"/>
    <s v="NOK"/>
    <n v="-51.78"/>
    <m/>
    <s v="-62850.93"/>
  </r>
  <r>
    <n v="500060"/>
    <n v="2025"/>
    <s v="Lønnsbilag 3-2025"/>
    <d v="2025-01-01T00:00:00"/>
    <m/>
    <x v="85"/>
    <x v="85"/>
    <m/>
    <m/>
    <m/>
    <m/>
    <n v="1329"/>
    <s v="Oline Søderberg"/>
    <x v="8"/>
    <x v="8"/>
    <m/>
    <m/>
    <m/>
    <m/>
    <n v="0"/>
    <s v="Ingen avgiftsbehandling"/>
    <s v="Lønnsbilag 3-2025"/>
    <n v="-16.55"/>
    <s v="NOK"/>
    <n v="-16.55"/>
    <m/>
    <s v="-62867.48"/>
  </r>
  <r>
    <n v="500060"/>
    <n v="2025"/>
    <s v="Lønnsbilag 3-2025"/>
    <d v="2025-01-01T00:00:00"/>
    <m/>
    <x v="85"/>
    <x v="85"/>
    <m/>
    <m/>
    <m/>
    <m/>
    <n v="1331"/>
    <s v="Jørgen Røkke"/>
    <x v="8"/>
    <x v="8"/>
    <m/>
    <m/>
    <m/>
    <m/>
    <n v="0"/>
    <s v="Ingen avgiftsbehandling"/>
    <s v="Lønnsbilag 3-2025"/>
    <n v="-33.44"/>
    <s v="NOK"/>
    <n v="-33.44"/>
    <m/>
    <s v="-62900.92"/>
  </r>
  <r>
    <n v="500060"/>
    <n v="2025"/>
    <s v="Lønnsbilag 3-2025"/>
    <d v="2025-01-01T00:00:00"/>
    <m/>
    <x v="85"/>
    <x v="85"/>
    <m/>
    <m/>
    <m/>
    <m/>
    <n v="1332"/>
    <s v="Morten Hamre Køber"/>
    <x v="10"/>
    <x v="10"/>
    <m/>
    <m/>
    <m/>
    <m/>
    <n v="0"/>
    <s v="Ingen avgiftsbehandling"/>
    <s v="Lønnsbilag 3-2025"/>
    <n v="-8.6300000000000008"/>
    <s v="NOK"/>
    <n v="-8.6300000000000008"/>
    <m/>
    <s v="-62909.55"/>
  </r>
  <r>
    <n v="500060"/>
    <n v="2025"/>
    <s v="Lønnsbilag 3-2025"/>
    <d v="2025-01-01T00:00:00"/>
    <m/>
    <x v="85"/>
    <x v="85"/>
    <m/>
    <m/>
    <m/>
    <m/>
    <n v="1333"/>
    <s v="Elias Lande Olsen"/>
    <x v="6"/>
    <x v="6"/>
    <m/>
    <m/>
    <m/>
    <m/>
    <n v="0"/>
    <s v="Ingen avgiftsbehandling"/>
    <s v="Lønnsbilag 3-2025"/>
    <n v="-2.7"/>
    <s v="NOK"/>
    <n v="-2.7"/>
    <m/>
    <s v="-62912.25"/>
  </r>
  <r>
    <n v="500060"/>
    <n v="2025"/>
    <s v="Lønnsbilag 3-2025"/>
    <d v="2025-01-01T00:00:00"/>
    <m/>
    <x v="85"/>
    <x v="85"/>
    <m/>
    <m/>
    <m/>
    <m/>
    <n v="1334"/>
    <s v="Selma Arikan"/>
    <x v="8"/>
    <x v="8"/>
    <m/>
    <m/>
    <m/>
    <m/>
    <n v="0"/>
    <s v="Ingen avgiftsbehandling"/>
    <s v="Lønnsbilag 3-2025"/>
    <n v="-31.32"/>
    <s v="NOK"/>
    <n v="-31.32"/>
    <m/>
    <s v="-62943.57"/>
  </r>
  <r>
    <n v="500060"/>
    <n v="2025"/>
    <s v="Lønnsbilag 3-2025"/>
    <d v="2025-01-01T00:00:00"/>
    <m/>
    <x v="85"/>
    <x v="85"/>
    <m/>
    <m/>
    <m/>
    <m/>
    <m/>
    <s v="Sofi Kulvik"/>
    <x v="4"/>
    <x v="4"/>
    <m/>
    <m/>
    <m/>
    <m/>
    <n v="0"/>
    <s v="Ingen avgiftsbehandling"/>
    <s v="Lønnsbilag 3-2025"/>
    <n v="-1065.96"/>
    <s v="NOK"/>
    <n v="-1065.96"/>
    <m/>
    <s v="-64009.53"/>
  </r>
  <r>
    <n v="500126"/>
    <n v="2025"/>
    <s v="Lønnsbilag 7-2025"/>
    <d v="2025-02-01T00:00:00"/>
    <m/>
    <x v="85"/>
    <x v="85"/>
    <m/>
    <m/>
    <m/>
    <m/>
    <n v="77"/>
    <s v="Christopher Dehn"/>
    <x v="5"/>
    <x v="5"/>
    <m/>
    <m/>
    <m/>
    <m/>
    <n v="0"/>
    <s v="Ingen avgiftsbehandling"/>
    <s v="Lønnsbilag 7-2025"/>
    <n v="-277.36"/>
    <s v="NOK"/>
    <n v="-277.36"/>
    <m/>
    <s v="-64286.89"/>
  </r>
  <r>
    <n v="500126"/>
    <n v="2025"/>
    <s v="Lønnsbilag 7-2025"/>
    <d v="2025-02-01T00:00:00"/>
    <m/>
    <x v="85"/>
    <x v="85"/>
    <m/>
    <m/>
    <m/>
    <m/>
    <n v="1229"/>
    <s v="Eirik Frisnes Wartiainen"/>
    <x v="10"/>
    <x v="10"/>
    <m/>
    <m/>
    <m/>
    <m/>
    <n v="0"/>
    <s v="Ingen avgiftsbehandling"/>
    <s v="Lønnsbilag 7-2025"/>
    <n v="-317.60000000000002"/>
    <s v="NOK"/>
    <n v="-317.60000000000002"/>
    <m/>
    <s v="-64604.49"/>
  </r>
  <r>
    <n v="500126"/>
    <n v="2025"/>
    <s v="Lønnsbilag 7-2025"/>
    <d v="2025-02-01T00:00:00"/>
    <m/>
    <x v="85"/>
    <x v="85"/>
    <m/>
    <m/>
    <m/>
    <m/>
    <n v="1245"/>
    <s v="Fredrik Bjørndal"/>
    <x v="3"/>
    <x v="3"/>
    <m/>
    <m/>
    <m/>
    <m/>
    <n v="0"/>
    <s v="Ingen avgiftsbehandling"/>
    <s v="Lønnsbilag 7-2025"/>
    <n v="-97.08"/>
    <s v="NOK"/>
    <n v="-97.08"/>
    <m/>
    <s v="-64701.57"/>
  </r>
  <r>
    <n v="500126"/>
    <n v="2025"/>
    <s v="Lønnsbilag 7-2025"/>
    <d v="2025-02-01T00:00:00"/>
    <m/>
    <x v="85"/>
    <x v="85"/>
    <m/>
    <m/>
    <m/>
    <m/>
    <n v="1275"/>
    <s v="Haziz Aasen"/>
    <x v="1"/>
    <x v="1"/>
    <m/>
    <m/>
    <m/>
    <m/>
    <n v="0"/>
    <s v="Ingen avgiftsbehandling"/>
    <s v="Lønnsbilag 7-2025"/>
    <n v="-599.25"/>
    <s v="NOK"/>
    <n v="-599.25"/>
    <m/>
    <s v="-65300.82"/>
  </r>
  <r>
    <n v="500126"/>
    <n v="2025"/>
    <s v="Lønnsbilag 7-2025"/>
    <d v="2025-02-01T00:00:00"/>
    <m/>
    <x v="85"/>
    <x v="85"/>
    <m/>
    <m/>
    <m/>
    <m/>
    <n v="1279"/>
    <s v="Oda Marie Danielsen"/>
    <x v="8"/>
    <x v="8"/>
    <m/>
    <m/>
    <m/>
    <m/>
    <n v="0"/>
    <s v="Ingen avgiftsbehandling"/>
    <s v="Lønnsbilag 7-2025"/>
    <n v="-18.399999999999999"/>
    <s v="NOK"/>
    <n v="-18.399999999999999"/>
    <m/>
    <s v="-65319.22"/>
  </r>
  <r>
    <n v="500126"/>
    <n v="2025"/>
    <s v="Lønnsbilag 7-2025"/>
    <d v="2025-02-01T00:00:00"/>
    <m/>
    <x v="85"/>
    <x v="85"/>
    <m/>
    <m/>
    <m/>
    <m/>
    <n v="1282"/>
    <s v="Stian Sørensen"/>
    <x v="3"/>
    <x v="3"/>
    <m/>
    <m/>
    <m/>
    <m/>
    <n v="0"/>
    <s v="Ingen avgiftsbehandling"/>
    <s v="Lønnsbilag 7-2025"/>
    <n v="-395.51"/>
    <s v="NOK"/>
    <n v="-395.51"/>
    <m/>
    <s v="-65714.73"/>
  </r>
  <r>
    <n v="500126"/>
    <n v="2025"/>
    <s v="Lønnsbilag 7-2025"/>
    <d v="2025-02-01T00:00:00"/>
    <m/>
    <x v="85"/>
    <x v="85"/>
    <m/>
    <m/>
    <m/>
    <m/>
    <n v="1285"/>
    <s v="Casper Riekeles"/>
    <x v="1"/>
    <x v="1"/>
    <m/>
    <m/>
    <m/>
    <m/>
    <n v="0"/>
    <s v="Ingen avgiftsbehandling"/>
    <s v="Lønnsbilag 7-2025"/>
    <n v="-6.54"/>
    <s v="NOK"/>
    <n v="-6.54"/>
    <m/>
    <s v="-65721.27"/>
  </r>
  <r>
    <n v="500126"/>
    <n v="2025"/>
    <s v="Lønnsbilag 7-2025"/>
    <d v="2025-02-01T00:00:00"/>
    <m/>
    <x v="85"/>
    <x v="85"/>
    <m/>
    <m/>
    <m/>
    <m/>
    <n v="1298"/>
    <s v="Luis Lyster"/>
    <x v="5"/>
    <x v="5"/>
    <m/>
    <m/>
    <m/>
    <m/>
    <n v="0"/>
    <s v="Ingen avgiftsbehandling"/>
    <s v="Lønnsbilag 7-2025"/>
    <n v="-86.29"/>
    <s v="NOK"/>
    <n v="-86.29"/>
    <m/>
    <s v="-65807.56"/>
  </r>
  <r>
    <n v="500126"/>
    <n v="2025"/>
    <s v="Lønnsbilag 7-2025"/>
    <d v="2025-02-01T00:00:00"/>
    <m/>
    <x v="85"/>
    <x v="85"/>
    <m/>
    <m/>
    <m/>
    <m/>
    <n v="1299"/>
    <s v="Katarina Zielinska"/>
    <x v="2"/>
    <x v="2"/>
    <m/>
    <m/>
    <m/>
    <m/>
    <n v="0"/>
    <s v="Ingen avgiftsbehandling"/>
    <s v="Lønnsbilag 7-2025"/>
    <n v="-659.18"/>
    <s v="NOK"/>
    <n v="-659.18"/>
    <m/>
    <s v="-66466.74"/>
  </r>
  <r>
    <n v="500126"/>
    <n v="2025"/>
    <s v="Lønnsbilag 7-2025"/>
    <d v="2025-02-01T00:00:00"/>
    <m/>
    <x v="85"/>
    <x v="85"/>
    <m/>
    <m/>
    <m/>
    <m/>
    <n v="1307"/>
    <s v="Ben Craig Simmons"/>
    <x v="3"/>
    <x v="3"/>
    <m/>
    <m/>
    <m/>
    <m/>
    <n v="0"/>
    <s v="Ingen avgiftsbehandling"/>
    <s v="Lønnsbilag 7-2025"/>
    <n v="-539.86"/>
    <s v="NOK"/>
    <n v="-539.86"/>
    <m/>
    <s v="-67006.60"/>
  </r>
  <r>
    <n v="500126"/>
    <n v="2025"/>
    <s v="Lønnsbilag 7-2025"/>
    <d v="2025-02-01T00:00:00"/>
    <m/>
    <x v="85"/>
    <x v="85"/>
    <m/>
    <m/>
    <m/>
    <m/>
    <n v="1308"/>
    <s v="Henrik Falteng Jensen"/>
    <x v="2"/>
    <x v="2"/>
    <m/>
    <m/>
    <m/>
    <m/>
    <n v="0"/>
    <s v="Ingen avgiftsbehandling"/>
    <s v="Lønnsbilag 7-2025"/>
    <n v="-66.16"/>
    <s v="NOK"/>
    <n v="-66.16"/>
    <m/>
    <s v="-67072.76"/>
  </r>
  <r>
    <n v="500126"/>
    <n v="2025"/>
    <s v="Lønnsbilag 7-2025"/>
    <d v="2025-02-01T00:00:00"/>
    <m/>
    <x v="85"/>
    <x v="85"/>
    <m/>
    <m/>
    <m/>
    <m/>
    <n v="1317"/>
    <s v="Markus Madsen"/>
    <x v="5"/>
    <x v="5"/>
    <m/>
    <m/>
    <m/>
    <m/>
    <n v="0"/>
    <s v="Ingen avgiftsbehandling"/>
    <s v="Lønnsbilag 7-2025"/>
    <n v="-143.82"/>
    <s v="NOK"/>
    <n v="-143.82"/>
    <m/>
    <s v="-67216.58"/>
  </r>
  <r>
    <n v="500126"/>
    <n v="2025"/>
    <s v="Lønnsbilag 7-2025"/>
    <d v="2025-02-01T00:00:00"/>
    <m/>
    <x v="85"/>
    <x v="85"/>
    <m/>
    <m/>
    <m/>
    <m/>
    <n v="1328"/>
    <s v="Jonathan Sten Hagen"/>
    <x v="2"/>
    <x v="2"/>
    <m/>
    <m/>
    <m/>
    <m/>
    <n v="0"/>
    <s v="Ingen avgiftsbehandling"/>
    <s v="Lønnsbilag 7-2025"/>
    <n v="-71.91"/>
    <s v="NOK"/>
    <n v="-71.91"/>
    <m/>
    <s v="-67288.49"/>
  </r>
  <r>
    <n v="500126"/>
    <n v="2025"/>
    <s v="Lønnsbilag 7-2025"/>
    <d v="2025-02-01T00:00:00"/>
    <m/>
    <x v="85"/>
    <x v="85"/>
    <m/>
    <m/>
    <m/>
    <m/>
    <n v="1329"/>
    <s v="Oline Søderberg"/>
    <x v="8"/>
    <x v="8"/>
    <m/>
    <m/>
    <m/>
    <m/>
    <n v="0"/>
    <s v="Ingen avgiftsbehandling"/>
    <s v="Lønnsbilag 7-2025"/>
    <n v="-16.46"/>
    <s v="NOK"/>
    <n v="-16.46"/>
    <m/>
    <s v="-67304.95"/>
  </r>
  <r>
    <n v="500126"/>
    <n v="2025"/>
    <s v="Lønnsbilag 7-2025"/>
    <d v="2025-02-01T00:00:00"/>
    <m/>
    <x v="85"/>
    <x v="85"/>
    <m/>
    <m/>
    <m/>
    <m/>
    <n v="1331"/>
    <s v="Jørgen Røkke"/>
    <x v="8"/>
    <x v="8"/>
    <m/>
    <m/>
    <m/>
    <m/>
    <n v="0"/>
    <s v="Ingen avgiftsbehandling"/>
    <s v="Lønnsbilag 7-2025"/>
    <n v="-26.97"/>
    <s v="NOK"/>
    <n v="-26.97"/>
    <m/>
    <s v="-67331.92"/>
  </r>
  <r>
    <n v="500126"/>
    <n v="2025"/>
    <s v="Lønnsbilag 7-2025"/>
    <d v="2025-02-01T00:00:00"/>
    <m/>
    <x v="85"/>
    <x v="85"/>
    <m/>
    <m/>
    <m/>
    <m/>
    <n v="1332"/>
    <s v="Morten Hamre Køber"/>
    <x v="10"/>
    <x v="10"/>
    <m/>
    <m/>
    <m/>
    <m/>
    <n v="0"/>
    <s v="Ingen avgiftsbehandling"/>
    <s v="Lønnsbilag 7-2025"/>
    <n v="-17.260000000000002"/>
    <s v="NOK"/>
    <n v="-17.260000000000002"/>
    <m/>
    <s v="-67349.18"/>
  </r>
  <r>
    <n v="500126"/>
    <n v="2025"/>
    <s v="Lønnsbilag 7-2025"/>
    <d v="2025-02-01T00:00:00"/>
    <m/>
    <x v="85"/>
    <x v="85"/>
    <m/>
    <m/>
    <m/>
    <m/>
    <n v="1333"/>
    <s v="Elias Lande Olsen"/>
    <x v="6"/>
    <x v="6"/>
    <m/>
    <m/>
    <m/>
    <m/>
    <n v="0"/>
    <s v="Ingen avgiftsbehandling"/>
    <s v="Lønnsbilag 7-2025"/>
    <n v="-17.98"/>
    <s v="NOK"/>
    <n v="-17.98"/>
    <m/>
    <s v="-67367.16"/>
  </r>
  <r>
    <n v="500126"/>
    <n v="2025"/>
    <s v="Lønnsbilag 7-2025"/>
    <d v="2025-02-01T00:00:00"/>
    <m/>
    <x v="85"/>
    <x v="85"/>
    <m/>
    <m/>
    <m/>
    <m/>
    <n v="1334"/>
    <s v="Selma Arikan"/>
    <x v="8"/>
    <x v="8"/>
    <m/>
    <m/>
    <m/>
    <m/>
    <n v="0"/>
    <s v="Ingen avgiftsbehandling"/>
    <s v="Lønnsbilag 7-2025"/>
    <n v="-37.86"/>
    <s v="NOK"/>
    <n v="-37.86"/>
    <m/>
    <s v="-67405.02"/>
  </r>
  <r>
    <n v="500126"/>
    <n v="2025"/>
    <s v="Lønnsbilag 7-2025"/>
    <d v="2025-02-01T00:00:00"/>
    <m/>
    <x v="85"/>
    <x v="85"/>
    <m/>
    <m/>
    <m/>
    <m/>
    <n v="1335"/>
    <s v="Mikkel Holand Gillebo"/>
    <x v="8"/>
    <x v="8"/>
    <m/>
    <m/>
    <m/>
    <m/>
    <n v="0"/>
    <s v="Ingen avgiftsbehandling"/>
    <s v="Lønnsbilag 7-2025"/>
    <n v="-8.41"/>
    <s v="NOK"/>
    <n v="-8.41"/>
    <m/>
    <s v="-67413.43"/>
  </r>
  <r>
    <n v="500126"/>
    <n v="2025"/>
    <s v="Lønnsbilag 7-2025"/>
    <d v="2025-02-01T00:00:00"/>
    <m/>
    <x v="85"/>
    <x v="85"/>
    <m/>
    <m/>
    <m/>
    <m/>
    <n v="1336"/>
    <s v="Stina Meinicke"/>
    <x v="6"/>
    <x v="6"/>
    <m/>
    <m/>
    <m/>
    <m/>
    <n v="0"/>
    <s v="Ingen avgiftsbehandling"/>
    <s v="Lønnsbilag 7-2025"/>
    <n v="-24.68"/>
    <s v="NOK"/>
    <n v="-24.68"/>
    <m/>
    <s v="-67438.11"/>
  </r>
  <r>
    <n v="500126"/>
    <n v="2025"/>
    <s v="Lønnsbilag 7-2025"/>
    <d v="2025-02-01T00:00:00"/>
    <m/>
    <x v="85"/>
    <x v="85"/>
    <m/>
    <m/>
    <m/>
    <m/>
    <m/>
    <s v="Sofi Kulvik"/>
    <x v="4"/>
    <x v="4"/>
    <m/>
    <m/>
    <m/>
    <m/>
    <n v="0"/>
    <s v="Ingen avgiftsbehandling"/>
    <s v="Lønnsbilag 7-2025"/>
    <n v="-1084.01"/>
    <s v="NOK"/>
    <n v="-1084.01"/>
    <m/>
    <s v="-68522.12"/>
  </r>
  <r>
    <n v="500179"/>
    <n v="2025"/>
    <s v="Lønnsbilag 8-2025"/>
    <d v="2025-02-03T00:00:00"/>
    <m/>
    <x v="85"/>
    <x v="85"/>
    <m/>
    <m/>
    <m/>
    <m/>
    <n v="1328"/>
    <s v="Jonathan Sten Hagen"/>
    <x v="2"/>
    <x v="2"/>
    <m/>
    <m/>
    <m/>
    <m/>
    <n v="0"/>
    <s v="Ingen avgiftsbehandling"/>
    <s v="Lønnsbilag 8-2025"/>
    <n v="-8.6300000000000008"/>
    <s v="NOK"/>
    <n v="-8.6300000000000008"/>
    <m/>
    <s v="-68530.75"/>
  </r>
  <r>
    <n v="500286"/>
    <n v="2025"/>
    <s v="Lønnsbilag 10-2025"/>
    <d v="2025-03-02T00:00:00"/>
    <m/>
    <x v="85"/>
    <x v="85"/>
    <m/>
    <m/>
    <m/>
    <m/>
    <n v="77"/>
    <s v="Christopher Dehn"/>
    <x v="5"/>
    <x v="5"/>
    <m/>
    <m/>
    <m/>
    <m/>
    <n v="0"/>
    <s v="Ingen avgiftsbehandling"/>
    <s v="Lønnsbilag 10-2025"/>
    <n v="-277.36"/>
    <s v="NOK"/>
    <n v="-277.36"/>
    <m/>
    <s v="-68808.11"/>
  </r>
  <r>
    <n v="500286"/>
    <n v="2025"/>
    <s v="Lønnsbilag 10-2025"/>
    <d v="2025-03-02T00:00:00"/>
    <m/>
    <x v="85"/>
    <x v="85"/>
    <m/>
    <m/>
    <m/>
    <m/>
    <n v="1229"/>
    <s v="Eirik Frisnes Wartiainen"/>
    <x v="1"/>
    <x v="1"/>
    <m/>
    <m/>
    <m/>
    <m/>
    <n v="0"/>
    <s v="Ingen avgiftsbehandling"/>
    <s v="Lønnsbilag 10-2025"/>
    <n v="-381.12"/>
    <s v="NOK"/>
    <n v="-381.12"/>
    <m/>
    <s v="-69189.23"/>
  </r>
  <r>
    <n v="500286"/>
    <n v="2025"/>
    <s v="Lønnsbilag 10-2025"/>
    <d v="2025-03-02T00:00:00"/>
    <m/>
    <x v="85"/>
    <x v="85"/>
    <m/>
    <m/>
    <m/>
    <m/>
    <n v="1229"/>
    <s v="Eirik Frisnes Wartiainen"/>
    <x v="10"/>
    <x v="10"/>
    <m/>
    <m/>
    <m/>
    <m/>
    <n v="0"/>
    <s v="Ingen avgiftsbehandling"/>
    <s v="Lønnsbilag 10-2025"/>
    <n v="-254.07"/>
    <s v="NOK"/>
    <n v="-254.07"/>
    <m/>
    <s v="-69443.30"/>
  </r>
  <r>
    <n v="500286"/>
    <n v="2025"/>
    <s v="Lønnsbilag 10-2025"/>
    <d v="2025-03-02T00:00:00"/>
    <m/>
    <x v="85"/>
    <x v="85"/>
    <m/>
    <m/>
    <m/>
    <m/>
    <n v="1245"/>
    <s v="Fredrik Bjørndal"/>
    <x v="3"/>
    <x v="3"/>
    <m/>
    <m/>
    <m/>
    <m/>
    <n v="0"/>
    <s v="Ingen avgiftsbehandling"/>
    <s v="Lønnsbilag 10-2025"/>
    <n v="-97.08"/>
    <s v="NOK"/>
    <n v="-97.08"/>
    <m/>
    <s v="-69540.38"/>
  </r>
  <r>
    <n v="500286"/>
    <n v="2025"/>
    <s v="Lønnsbilag 10-2025"/>
    <d v="2025-03-02T00:00:00"/>
    <m/>
    <x v="85"/>
    <x v="85"/>
    <m/>
    <m/>
    <m/>
    <m/>
    <n v="1275"/>
    <s v="Haziz Aasen"/>
    <x v="1"/>
    <x v="1"/>
    <m/>
    <m/>
    <m/>
    <m/>
    <n v="0"/>
    <s v="Ingen avgiftsbehandling"/>
    <s v="Lønnsbilag 10-2025"/>
    <n v="-599.25"/>
    <s v="NOK"/>
    <n v="-599.25"/>
    <m/>
    <s v="-70139.63"/>
  </r>
  <r>
    <n v="500286"/>
    <n v="2025"/>
    <s v="Lønnsbilag 10-2025"/>
    <d v="2025-03-02T00:00:00"/>
    <m/>
    <x v="85"/>
    <x v="85"/>
    <m/>
    <m/>
    <m/>
    <m/>
    <n v="1279"/>
    <s v="Oda Marie Danielsen"/>
    <x v="8"/>
    <x v="8"/>
    <m/>
    <m/>
    <m/>
    <m/>
    <n v="0"/>
    <s v="Ingen avgiftsbehandling"/>
    <s v="Lønnsbilag 10-2025"/>
    <n v="-14.09"/>
    <s v="NOK"/>
    <n v="-14.09"/>
    <m/>
    <s v="-70153.72"/>
  </r>
  <r>
    <n v="500286"/>
    <n v="2025"/>
    <s v="Lønnsbilag 10-2025"/>
    <d v="2025-03-02T00:00:00"/>
    <m/>
    <x v="85"/>
    <x v="85"/>
    <m/>
    <m/>
    <m/>
    <m/>
    <n v="1282"/>
    <s v="Stian Sørensen"/>
    <x v="3"/>
    <x v="3"/>
    <m/>
    <m/>
    <m/>
    <m/>
    <n v="0"/>
    <s v="Ingen avgiftsbehandling"/>
    <s v="Lønnsbilag 10-2025"/>
    <n v="-395.51"/>
    <s v="NOK"/>
    <n v="-395.51"/>
    <m/>
    <s v="-70549.23"/>
  </r>
  <r>
    <n v="500286"/>
    <n v="2025"/>
    <s v="Lønnsbilag 10-2025"/>
    <d v="2025-03-02T00:00:00"/>
    <m/>
    <x v="85"/>
    <x v="85"/>
    <m/>
    <m/>
    <m/>
    <m/>
    <n v="1285"/>
    <s v="Casper Riekeles"/>
    <x v="1"/>
    <x v="1"/>
    <m/>
    <m/>
    <m/>
    <m/>
    <n v="0"/>
    <s v="Ingen avgiftsbehandling"/>
    <s v="Lønnsbilag 10-2025"/>
    <n v="-9.06"/>
    <s v="NOK"/>
    <n v="-9.06"/>
    <m/>
    <s v="-70558.29"/>
  </r>
  <r>
    <n v="500286"/>
    <n v="2025"/>
    <s v="Lønnsbilag 10-2025"/>
    <d v="2025-03-02T00:00:00"/>
    <m/>
    <x v="85"/>
    <x v="85"/>
    <m/>
    <m/>
    <m/>
    <m/>
    <n v="1298"/>
    <s v="Luis Lyster"/>
    <x v="5"/>
    <x v="5"/>
    <m/>
    <m/>
    <m/>
    <m/>
    <n v="0"/>
    <s v="Ingen avgiftsbehandling"/>
    <s v="Lønnsbilag 10-2025"/>
    <n v="-86.29"/>
    <s v="NOK"/>
    <n v="-86.29"/>
    <m/>
    <s v="-70644.58"/>
  </r>
  <r>
    <n v="500286"/>
    <n v="2025"/>
    <s v="Lønnsbilag 10-2025"/>
    <d v="2025-03-02T00:00:00"/>
    <m/>
    <x v="85"/>
    <x v="85"/>
    <m/>
    <m/>
    <m/>
    <m/>
    <n v="1299"/>
    <s v="Katarina Zielinska"/>
    <x v="2"/>
    <x v="2"/>
    <m/>
    <m/>
    <m/>
    <m/>
    <n v="0"/>
    <s v="Ingen avgiftsbehandling"/>
    <s v="Lønnsbilag 10-2025"/>
    <n v="-659.18"/>
    <s v="NOK"/>
    <n v="-659.18"/>
    <m/>
    <s v="-71303.76"/>
  </r>
  <r>
    <n v="500286"/>
    <n v="2025"/>
    <s v="Lønnsbilag 10-2025"/>
    <d v="2025-03-02T00:00:00"/>
    <m/>
    <x v="85"/>
    <x v="85"/>
    <m/>
    <m/>
    <m/>
    <m/>
    <n v="1307"/>
    <s v="Ben Craig Simmons"/>
    <x v="3"/>
    <x v="3"/>
    <m/>
    <m/>
    <m/>
    <m/>
    <n v="0"/>
    <s v="Ingen avgiftsbehandling"/>
    <s v="Lønnsbilag 10-2025"/>
    <n v="-539.87"/>
    <s v="NOK"/>
    <n v="-539.87"/>
    <m/>
    <s v="-71843.63"/>
  </r>
  <r>
    <n v="500286"/>
    <n v="2025"/>
    <s v="Lønnsbilag 10-2025"/>
    <d v="2025-03-02T00:00:00"/>
    <m/>
    <x v="85"/>
    <x v="85"/>
    <m/>
    <m/>
    <m/>
    <m/>
    <n v="1308"/>
    <s v="Henrik Falteng Jensen"/>
    <x v="2"/>
    <x v="2"/>
    <m/>
    <m/>
    <m/>
    <m/>
    <n v="0"/>
    <s v="Ingen avgiftsbehandling"/>
    <s v="Lønnsbilag 10-2025"/>
    <n v="-28.76"/>
    <s v="NOK"/>
    <n v="-28.76"/>
    <m/>
    <s v="-71872.39"/>
  </r>
  <r>
    <n v="500286"/>
    <n v="2025"/>
    <s v="Lønnsbilag 10-2025"/>
    <d v="2025-03-02T00:00:00"/>
    <m/>
    <x v="85"/>
    <x v="85"/>
    <m/>
    <m/>
    <m/>
    <m/>
    <n v="1317"/>
    <s v="Markus Madsen"/>
    <x v="5"/>
    <x v="5"/>
    <m/>
    <m/>
    <m/>
    <m/>
    <n v="0"/>
    <s v="Ingen avgiftsbehandling"/>
    <s v="Lønnsbilag 10-2025"/>
    <n v="-273.26"/>
    <s v="NOK"/>
    <n v="-273.26"/>
    <m/>
    <s v="-72145.65"/>
  </r>
  <r>
    <n v="500286"/>
    <n v="2025"/>
    <s v="Lønnsbilag 10-2025"/>
    <d v="2025-03-02T00:00:00"/>
    <m/>
    <x v="85"/>
    <x v="85"/>
    <m/>
    <m/>
    <m/>
    <m/>
    <n v="1328"/>
    <s v="Jonathan Sten Hagen"/>
    <x v="2"/>
    <x v="2"/>
    <m/>
    <m/>
    <m/>
    <m/>
    <n v="0"/>
    <s v="Ingen avgiftsbehandling"/>
    <s v="Lønnsbilag 10-2025"/>
    <n v="-100.67"/>
    <s v="NOK"/>
    <n v="-100.67"/>
    <m/>
    <s v="-72246.32"/>
  </r>
  <r>
    <n v="500286"/>
    <n v="2025"/>
    <s v="Lønnsbilag 10-2025"/>
    <d v="2025-03-02T00:00:00"/>
    <m/>
    <x v="85"/>
    <x v="85"/>
    <m/>
    <m/>
    <m/>
    <m/>
    <n v="1329"/>
    <s v="Oline Søderberg"/>
    <x v="8"/>
    <x v="8"/>
    <m/>
    <m/>
    <m/>
    <m/>
    <n v="0"/>
    <s v="Ingen avgiftsbehandling"/>
    <s v="Lønnsbilag 10-2025"/>
    <n v="-15.47"/>
    <s v="NOK"/>
    <n v="-15.47"/>
    <m/>
    <s v="-72261.79"/>
  </r>
  <r>
    <n v="500286"/>
    <n v="2025"/>
    <s v="Lønnsbilag 10-2025"/>
    <d v="2025-03-02T00:00:00"/>
    <m/>
    <x v="85"/>
    <x v="85"/>
    <m/>
    <m/>
    <m/>
    <m/>
    <n v="1331"/>
    <s v="Jørgen Røkke"/>
    <x v="8"/>
    <x v="8"/>
    <m/>
    <m/>
    <m/>
    <m/>
    <n v="0"/>
    <s v="Ingen avgiftsbehandling"/>
    <s v="Lønnsbilag 10-2025"/>
    <n v="-38.54"/>
    <s v="NOK"/>
    <n v="-38.54"/>
    <m/>
    <s v="-72300.33"/>
  </r>
  <r>
    <n v="500286"/>
    <n v="2025"/>
    <s v="Lønnsbilag 10-2025"/>
    <d v="2025-03-02T00:00:00"/>
    <m/>
    <x v="85"/>
    <x v="85"/>
    <m/>
    <m/>
    <m/>
    <m/>
    <n v="1332"/>
    <s v="Morten Hamre Køber"/>
    <x v="10"/>
    <x v="10"/>
    <m/>
    <m/>
    <m/>
    <m/>
    <n v="0"/>
    <s v="Ingen avgiftsbehandling"/>
    <s v="Lønnsbilag 10-2025"/>
    <n v="-12.94"/>
    <s v="NOK"/>
    <n v="-12.94"/>
    <m/>
    <s v="-72313.27"/>
  </r>
  <r>
    <n v="500286"/>
    <n v="2025"/>
    <s v="Lønnsbilag 10-2025"/>
    <d v="2025-03-02T00:00:00"/>
    <m/>
    <x v="85"/>
    <x v="85"/>
    <m/>
    <m/>
    <m/>
    <m/>
    <n v="1333"/>
    <s v="Elias Lande Olsen"/>
    <x v="6"/>
    <x v="6"/>
    <m/>
    <m/>
    <m/>
    <m/>
    <n v="0"/>
    <s v="Ingen avgiftsbehandling"/>
    <s v="Lønnsbilag 10-2025"/>
    <n v="-7.19"/>
    <s v="NOK"/>
    <n v="-7.19"/>
    <m/>
    <s v="-72320.46"/>
  </r>
  <r>
    <n v="500286"/>
    <n v="2025"/>
    <s v="Lønnsbilag 10-2025"/>
    <d v="2025-03-02T00:00:00"/>
    <m/>
    <x v="85"/>
    <x v="85"/>
    <m/>
    <m/>
    <m/>
    <m/>
    <n v="1334"/>
    <s v="Selma Arikan"/>
    <x v="8"/>
    <x v="8"/>
    <m/>
    <m/>
    <m/>
    <m/>
    <n v="0"/>
    <s v="Ingen avgiftsbehandling"/>
    <s v="Lønnsbilag 10-2025"/>
    <n v="-32.380000000000003"/>
    <s v="NOK"/>
    <n v="-32.380000000000003"/>
    <m/>
    <s v="-72352.84"/>
  </r>
  <r>
    <n v="500286"/>
    <n v="2025"/>
    <s v="Lønnsbilag 10-2025"/>
    <d v="2025-03-02T00:00:00"/>
    <m/>
    <x v="85"/>
    <x v="85"/>
    <m/>
    <m/>
    <m/>
    <m/>
    <n v="1335"/>
    <s v="Mikkel Holand Gillebo"/>
    <x v="8"/>
    <x v="8"/>
    <m/>
    <m/>
    <m/>
    <m/>
    <n v="0"/>
    <s v="Ingen avgiftsbehandling"/>
    <s v="Lønnsbilag 10-2025"/>
    <n v="-10.36"/>
    <s v="NOK"/>
    <n v="-10.36"/>
    <m/>
    <s v="-72363.20"/>
  </r>
  <r>
    <n v="500286"/>
    <n v="2025"/>
    <s v="Lønnsbilag 10-2025"/>
    <d v="2025-03-02T00:00:00"/>
    <m/>
    <x v="85"/>
    <x v="85"/>
    <m/>
    <m/>
    <m/>
    <m/>
    <n v="1337"/>
    <s v="Jens-Christian Landmark"/>
    <x v="6"/>
    <x v="6"/>
    <m/>
    <m/>
    <m/>
    <m/>
    <n v="0"/>
    <s v="Ingen avgiftsbehandling"/>
    <s v="Lønnsbilag 10-2025"/>
    <n v="-15.76"/>
    <s v="NOK"/>
    <n v="-15.76"/>
    <m/>
    <s v="-72378.96"/>
  </r>
  <r>
    <n v="500286"/>
    <n v="2025"/>
    <s v="Lønnsbilag 10-2025"/>
    <d v="2025-03-02T00:00:00"/>
    <m/>
    <x v="85"/>
    <x v="85"/>
    <m/>
    <m/>
    <m/>
    <m/>
    <m/>
    <s v="Sofi Kulvik"/>
    <x v="4"/>
    <x v="4"/>
    <m/>
    <m/>
    <m/>
    <m/>
    <n v="0"/>
    <s v="Ingen avgiftsbehandling"/>
    <s v="Lønnsbilag 10-2025"/>
    <n v="-1108.24"/>
    <s v="NOK"/>
    <n v="-1108.24"/>
    <m/>
    <s v="-73487.20"/>
  </r>
  <r>
    <n v="500413"/>
    <n v="2025"/>
    <s v="Lønnsbilag 11-2025"/>
    <d v="2025-04-01T00:00:00"/>
    <m/>
    <x v="85"/>
    <x v="85"/>
    <m/>
    <m/>
    <m/>
    <m/>
    <n v="77"/>
    <s v="Christopher Dehn"/>
    <x v="5"/>
    <x v="5"/>
    <m/>
    <m/>
    <m/>
    <m/>
    <n v="0"/>
    <s v="Ingen avgiftsbehandling"/>
    <s v="Lønnsbilag 11-2025"/>
    <n v="-277.36"/>
    <s v="NOK"/>
    <n v="-277.36"/>
    <m/>
    <s v="-73764.56"/>
  </r>
  <r>
    <n v="500413"/>
    <n v="2025"/>
    <s v="Lønnsbilag 11-2025"/>
    <d v="2025-04-01T00:00:00"/>
    <m/>
    <x v="85"/>
    <x v="85"/>
    <m/>
    <m/>
    <m/>
    <m/>
    <n v="1229"/>
    <s v="Eirik Frisnes Wartiainen"/>
    <x v="8"/>
    <x v="8"/>
    <m/>
    <m/>
    <m/>
    <m/>
    <n v="0"/>
    <s v="Ingen avgiftsbehandling"/>
    <s v="Lønnsbilag 11-2025"/>
    <n v="-381.12"/>
    <s v="NOK"/>
    <n v="-381.12"/>
    <m/>
    <s v="-74145.68"/>
  </r>
  <r>
    <n v="500413"/>
    <n v="2025"/>
    <s v="Lønnsbilag 11-2025"/>
    <d v="2025-04-01T00:00:00"/>
    <m/>
    <x v="85"/>
    <x v="85"/>
    <m/>
    <m/>
    <m/>
    <m/>
    <n v="1229"/>
    <s v="Eirik Frisnes Wartiainen"/>
    <x v="10"/>
    <x v="10"/>
    <m/>
    <m/>
    <m/>
    <m/>
    <n v="0"/>
    <s v="Ingen avgiftsbehandling"/>
    <s v="Lønnsbilag 11-2025"/>
    <n v="-254.08"/>
    <s v="NOK"/>
    <n v="-254.08"/>
    <m/>
    <s v="-74399.76"/>
  </r>
  <r>
    <n v="500413"/>
    <n v="2025"/>
    <s v="Lønnsbilag 11-2025"/>
    <d v="2025-04-01T00:00:00"/>
    <m/>
    <x v="85"/>
    <x v="85"/>
    <m/>
    <m/>
    <m/>
    <m/>
    <n v="1233"/>
    <s v="Eirik Skaar"/>
    <x v="5"/>
    <x v="5"/>
    <m/>
    <m/>
    <m/>
    <m/>
    <n v="0"/>
    <s v="Ingen avgiftsbehandling"/>
    <s v="Lønnsbilag 11-2025"/>
    <n v="-17.920000000000002"/>
    <s v="NOK"/>
    <n v="-17.920000000000002"/>
    <m/>
    <s v="-74417.68"/>
  </r>
  <r>
    <n v="500413"/>
    <n v="2025"/>
    <s v="Lønnsbilag 11-2025"/>
    <d v="2025-04-01T00:00:00"/>
    <m/>
    <x v="85"/>
    <x v="85"/>
    <m/>
    <m/>
    <m/>
    <m/>
    <n v="1245"/>
    <s v="Fredrik Bjørndal"/>
    <x v="3"/>
    <x v="3"/>
    <m/>
    <m/>
    <m/>
    <m/>
    <n v="0"/>
    <s v="Ingen avgiftsbehandling"/>
    <s v="Lønnsbilag 11-2025"/>
    <n v="-97.08"/>
    <s v="NOK"/>
    <n v="-97.08"/>
    <m/>
    <s v="-74514.76"/>
  </r>
  <r>
    <n v="500413"/>
    <n v="2025"/>
    <s v="Lønnsbilag 11-2025"/>
    <d v="2025-04-01T00:00:00"/>
    <m/>
    <x v="85"/>
    <x v="85"/>
    <m/>
    <m/>
    <m/>
    <m/>
    <n v="1275"/>
    <s v="Haziz Aasen"/>
    <x v="1"/>
    <x v="1"/>
    <m/>
    <m/>
    <m/>
    <m/>
    <n v="0"/>
    <s v="Ingen avgiftsbehandling"/>
    <s v="Lønnsbilag 11-2025"/>
    <n v="-599.25"/>
    <s v="NOK"/>
    <n v="-599.25"/>
    <m/>
    <s v="-75114.01"/>
  </r>
  <r>
    <n v="500413"/>
    <n v="2025"/>
    <s v="Lønnsbilag 11-2025"/>
    <d v="2025-04-01T00:00:00"/>
    <m/>
    <x v="85"/>
    <x v="85"/>
    <m/>
    <m/>
    <m/>
    <m/>
    <n v="1279"/>
    <s v="Oda Marie Danielsen"/>
    <x v="8"/>
    <x v="8"/>
    <m/>
    <m/>
    <m/>
    <m/>
    <n v="0"/>
    <s v="Ingen avgiftsbehandling"/>
    <s v="Lønnsbilag 11-2025"/>
    <n v="-18.79"/>
    <s v="NOK"/>
    <n v="-18.79"/>
    <m/>
    <s v="-75132.80"/>
  </r>
  <r>
    <n v="500413"/>
    <n v="2025"/>
    <s v="Lønnsbilag 11-2025"/>
    <d v="2025-04-01T00:00:00"/>
    <m/>
    <x v="85"/>
    <x v="85"/>
    <m/>
    <m/>
    <m/>
    <m/>
    <n v="1282"/>
    <s v="Stian Sørensen"/>
    <x v="3"/>
    <x v="3"/>
    <m/>
    <m/>
    <m/>
    <m/>
    <n v="0"/>
    <s v="Ingen avgiftsbehandling"/>
    <s v="Lønnsbilag 11-2025"/>
    <n v="-395.51"/>
    <s v="NOK"/>
    <n v="-395.51"/>
    <m/>
    <s v="-75528.31"/>
  </r>
  <r>
    <n v="500413"/>
    <n v="2025"/>
    <s v="Lønnsbilag 11-2025"/>
    <d v="2025-04-01T00:00:00"/>
    <m/>
    <x v="85"/>
    <x v="85"/>
    <m/>
    <m/>
    <m/>
    <m/>
    <n v="1285"/>
    <s v="Casper Riekeles"/>
    <x v="1"/>
    <x v="1"/>
    <m/>
    <m/>
    <m/>
    <m/>
    <n v="0"/>
    <s v="Ingen avgiftsbehandling"/>
    <s v="Lønnsbilag 11-2025"/>
    <n v="-22.15"/>
    <s v="NOK"/>
    <n v="-22.15"/>
    <m/>
    <s v="-75550.46"/>
  </r>
  <r>
    <n v="500413"/>
    <n v="2025"/>
    <s v="Lønnsbilag 11-2025"/>
    <d v="2025-04-01T00:00:00"/>
    <m/>
    <x v="85"/>
    <x v="85"/>
    <m/>
    <m/>
    <m/>
    <m/>
    <n v="1298"/>
    <s v="Luis Lyster"/>
    <x v="5"/>
    <x v="5"/>
    <m/>
    <m/>
    <m/>
    <m/>
    <n v="0"/>
    <s v="Ingen avgiftsbehandling"/>
    <s v="Lønnsbilag 11-2025"/>
    <n v="-43.15"/>
    <s v="NOK"/>
    <n v="-43.15"/>
    <m/>
    <s v="-75593.61"/>
  </r>
  <r>
    <n v="500413"/>
    <n v="2025"/>
    <s v="Lønnsbilag 11-2025"/>
    <d v="2025-04-01T00:00:00"/>
    <m/>
    <x v="85"/>
    <x v="85"/>
    <m/>
    <m/>
    <m/>
    <m/>
    <n v="1299"/>
    <s v="Katarina Zielinska"/>
    <x v="2"/>
    <x v="2"/>
    <m/>
    <m/>
    <m/>
    <m/>
    <n v="0"/>
    <s v="Ingen avgiftsbehandling"/>
    <s v="Lønnsbilag 11-2025"/>
    <n v="-659.18"/>
    <s v="NOK"/>
    <n v="-659.18"/>
    <m/>
    <s v="-76252.79"/>
  </r>
  <r>
    <n v="500413"/>
    <n v="2025"/>
    <s v="Lønnsbilag 11-2025"/>
    <d v="2025-04-01T00:00:00"/>
    <m/>
    <x v="85"/>
    <x v="85"/>
    <m/>
    <m/>
    <m/>
    <m/>
    <n v="1307"/>
    <s v="Ben Craig Simmons"/>
    <x v="3"/>
    <x v="3"/>
    <m/>
    <m/>
    <m/>
    <m/>
    <n v="0"/>
    <s v="Ingen avgiftsbehandling"/>
    <s v="Lønnsbilag 11-2025"/>
    <n v="-539.86"/>
    <s v="NOK"/>
    <n v="-539.86"/>
    <m/>
    <s v="-76792.65"/>
  </r>
  <r>
    <n v="500413"/>
    <n v="2025"/>
    <s v="Lønnsbilag 11-2025"/>
    <d v="2025-04-01T00:00:00"/>
    <m/>
    <x v="85"/>
    <x v="85"/>
    <m/>
    <m/>
    <m/>
    <m/>
    <n v="1308"/>
    <s v="Henrik Falteng Jensen"/>
    <x v="2"/>
    <x v="2"/>
    <m/>
    <m/>
    <m/>
    <m/>
    <n v="0"/>
    <s v="Ingen avgiftsbehandling"/>
    <s v="Lønnsbilag 11-2025"/>
    <n v="-37.39"/>
    <s v="NOK"/>
    <n v="-37.39"/>
    <m/>
    <s v="-76830.04"/>
  </r>
  <r>
    <n v="500413"/>
    <n v="2025"/>
    <s v="Lønnsbilag 11-2025"/>
    <d v="2025-04-01T00:00:00"/>
    <m/>
    <x v="85"/>
    <x v="85"/>
    <m/>
    <m/>
    <m/>
    <m/>
    <n v="1317"/>
    <s v="Markus Madsen"/>
    <x v="5"/>
    <x v="5"/>
    <m/>
    <m/>
    <m/>
    <m/>
    <n v="0"/>
    <s v="Ingen avgiftsbehandling"/>
    <s v="Lønnsbilag 11-2025"/>
    <n v="-143.82"/>
    <s v="NOK"/>
    <n v="-143.82"/>
    <m/>
    <s v="-76973.86"/>
  </r>
  <r>
    <n v="500413"/>
    <n v="2025"/>
    <s v="Lønnsbilag 11-2025"/>
    <d v="2025-04-01T00:00:00"/>
    <m/>
    <x v="85"/>
    <x v="85"/>
    <m/>
    <m/>
    <m/>
    <m/>
    <n v="1328"/>
    <s v="Jonathan Sten Hagen"/>
    <x v="2"/>
    <x v="2"/>
    <m/>
    <m/>
    <m/>
    <m/>
    <n v="0"/>
    <s v="Ingen avgiftsbehandling"/>
    <s v="Lønnsbilag 11-2025"/>
    <n v="-86.29"/>
    <s v="NOK"/>
    <n v="-86.29"/>
    <m/>
    <s v="-77060.15"/>
  </r>
  <r>
    <n v="500413"/>
    <n v="2025"/>
    <s v="Lønnsbilag 11-2025"/>
    <d v="2025-04-01T00:00:00"/>
    <m/>
    <x v="85"/>
    <x v="85"/>
    <m/>
    <m/>
    <m/>
    <m/>
    <n v="1329"/>
    <s v="Oline Søderberg"/>
    <x v="8"/>
    <x v="8"/>
    <m/>
    <m/>
    <m/>
    <m/>
    <n v="0"/>
    <s v="Ingen avgiftsbehandling"/>
    <s v="Lønnsbilag 11-2025"/>
    <n v="-17.329999999999998"/>
    <s v="NOK"/>
    <n v="-17.329999999999998"/>
    <m/>
    <s v="-77077.48"/>
  </r>
  <r>
    <n v="500413"/>
    <n v="2025"/>
    <s v="Lønnsbilag 11-2025"/>
    <d v="2025-04-01T00:00:00"/>
    <m/>
    <x v="85"/>
    <x v="85"/>
    <m/>
    <m/>
    <m/>
    <m/>
    <n v="1331"/>
    <s v="Jørgen Røkke"/>
    <x v="8"/>
    <x v="8"/>
    <m/>
    <m/>
    <m/>
    <m/>
    <n v="0"/>
    <s v="Ingen avgiftsbehandling"/>
    <s v="Lønnsbilag 11-2025"/>
    <n v="-49.47"/>
    <s v="NOK"/>
    <n v="-49.47"/>
    <m/>
    <s v="-77126.95"/>
  </r>
  <r>
    <n v="500413"/>
    <n v="2025"/>
    <s v="Lønnsbilag 11-2025"/>
    <d v="2025-04-01T00:00:00"/>
    <m/>
    <x v="85"/>
    <x v="85"/>
    <m/>
    <m/>
    <m/>
    <m/>
    <n v="1332"/>
    <s v="Morten Hamre Køber"/>
    <x v="10"/>
    <x v="10"/>
    <m/>
    <m/>
    <m/>
    <m/>
    <n v="0"/>
    <s v="Ingen avgiftsbehandling"/>
    <s v="Lønnsbilag 11-2025"/>
    <n v="-12.94"/>
    <s v="NOK"/>
    <n v="-12.94"/>
    <m/>
    <s v="-77139.89"/>
  </r>
  <r>
    <n v="500413"/>
    <n v="2025"/>
    <s v="Lønnsbilag 11-2025"/>
    <d v="2025-04-01T00:00:00"/>
    <m/>
    <x v="85"/>
    <x v="85"/>
    <m/>
    <m/>
    <m/>
    <m/>
    <n v="1333"/>
    <s v="Elias Lande Olsen"/>
    <x v="6"/>
    <x v="6"/>
    <m/>
    <m/>
    <m/>
    <m/>
    <n v="0"/>
    <s v="Ingen avgiftsbehandling"/>
    <s v="Lønnsbilag 11-2025"/>
    <n v="-9.2799999999999994"/>
    <s v="NOK"/>
    <n v="-9.2799999999999994"/>
    <m/>
    <s v="-77149.17"/>
  </r>
  <r>
    <n v="500413"/>
    <n v="2025"/>
    <s v="Lønnsbilag 11-2025"/>
    <d v="2025-04-01T00:00:00"/>
    <m/>
    <x v="85"/>
    <x v="85"/>
    <m/>
    <m/>
    <m/>
    <m/>
    <n v="1334"/>
    <s v="Selma Arikan"/>
    <x v="8"/>
    <x v="8"/>
    <m/>
    <m/>
    <m/>
    <m/>
    <n v="0"/>
    <s v="Ingen avgiftsbehandling"/>
    <s v="Lønnsbilag 11-2025"/>
    <n v="-42.28"/>
    <s v="NOK"/>
    <n v="-42.28"/>
    <m/>
    <s v="-77191.45"/>
  </r>
  <r>
    <n v="500413"/>
    <n v="2025"/>
    <s v="Lønnsbilag 11-2025"/>
    <d v="2025-04-01T00:00:00"/>
    <m/>
    <x v="85"/>
    <x v="85"/>
    <m/>
    <m/>
    <m/>
    <m/>
    <n v="1335"/>
    <s v="Mikkel Holand Gillebo"/>
    <x v="8"/>
    <x v="8"/>
    <m/>
    <m/>
    <m/>
    <m/>
    <n v="0"/>
    <s v="Ingen avgiftsbehandling"/>
    <s v="Lønnsbilag 11-2025"/>
    <n v="-13.81"/>
    <s v="NOK"/>
    <n v="-13.81"/>
    <m/>
    <s v="-77205.26"/>
  </r>
  <r>
    <n v="500413"/>
    <n v="2025"/>
    <s v="Lønnsbilag 11-2025"/>
    <d v="2025-04-01T00:00:00"/>
    <m/>
    <x v="85"/>
    <x v="85"/>
    <m/>
    <m/>
    <m/>
    <m/>
    <n v="1336"/>
    <s v="Stina Meinicke"/>
    <x v="6"/>
    <x v="6"/>
    <m/>
    <m/>
    <m/>
    <m/>
    <n v="0"/>
    <s v="Ingen avgiftsbehandling"/>
    <s v="Lønnsbilag 11-2025"/>
    <n v="-39.26"/>
    <s v="NOK"/>
    <n v="-39.26"/>
    <m/>
    <s v="-77244.52"/>
  </r>
  <r>
    <n v="500413"/>
    <n v="2025"/>
    <s v="Lønnsbilag 11-2025"/>
    <d v="2025-04-01T00:00:00"/>
    <m/>
    <x v="85"/>
    <x v="85"/>
    <m/>
    <m/>
    <m/>
    <m/>
    <n v="1337"/>
    <s v="Jens-Christian Landmark"/>
    <x v="6"/>
    <x v="6"/>
    <m/>
    <m/>
    <m/>
    <m/>
    <n v="0"/>
    <s v="Ingen avgiftsbehandling"/>
    <s v="Lønnsbilag 11-2025"/>
    <n v="-39.409999999999997"/>
    <s v="NOK"/>
    <n v="-39.409999999999997"/>
    <m/>
    <s v="-77283.93"/>
  </r>
  <r>
    <n v="500413"/>
    <n v="2025"/>
    <s v="Lønnsbilag 11-2025"/>
    <d v="2025-04-01T00:00:00"/>
    <m/>
    <x v="85"/>
    <x v="85"/>
    <m/>
    <m/>
    <m/>
    <m/>
    <m/>
    <s v="Sofi Kulvik"/>
    <x v="4"/>
    <x v="4"/>
    <m/>
    <m/>
    <m/>
    <m/>
    <n v="0"/>
    <s v="Ingen avgiftsbehandling"/>
    <s v="Lønnsbilag 11-2025"/>
    <n v="-1075.81"/>
    <s v="NOK"/>
    <n v="-1075.81"/>
    <m/>
    <s v="-78359.74"/>
  </r>
  <r>
    <n v="500528"/>
    <n v="2025"/>
    <s v="Lønnsbilag 12-2025"/>
    <d v="2025-05-01T00:00:00"/>
    <m/>
    <x v="85"/>
    <x v="85"/>
    <m/>
    <m/>
    <m/>
    <m/>
    <n v="77"/>
    <s v="Christopher Dehn"/>
    <x v="5"/>
    <x v="5"/>
    <m/>
    <m/>
    <m/>
    <m/>
    <n v="0"/>
    <s v="Ingen avgiftsbehandling"/>
    <s v="Lønnsbilag 12-2025"/>
    <n v="-277.37"/>
    <s v="NOK"/>
    <n v="-277.37"/>
    <m/>
    <s v="-78637.11"/>
  </r>
  <r>
    <n v="500528"/>
    <n v="2025"/>
    <s v="Lønnsbilag 12-2025"/>
    <d v="2025-05-01T00:00:00"/>
    <m/>
    <x v="85"/>
    <x v="85"/>
    <m/>
    <m/>
    <m/>
    <m/>
    <n v="1229"/>
    <s v="Eirik Frisnes Wartiainen"/>
    <x v="8"/>
    <x v="8"/>
    <m/>
    <m/>
    <m/>
    <m/>
    <n v="0"/>
    <s v="Ingen avgiftsbehandling"/>
    <s v="Lønnsbilag 12-2025"/>
    <n v="-381.12"/>
    <s v="NOK"/>
    <n v="-381.12"/>
    <m/>
    <s v="-79018.23"/>
  </r>
  <r>
    <n v="500528"/>
    <n v="2025"/>
    <s v="Lønnsbilag 12-2025"/>
    <d v="2025-05-01T00:00:00"/>
    <m/>
    <x v="85"/>
    <x v="85"/>
    <m/>
    <m/>
    <m/>
    <m/>
    <n v="1229"/>
    <s v="Eirik Frisnes Wartiainen"/>
    <x v="10"/>
    <x v="10"/>
    <m/>
    <m/>
    <m/>
    <m/>
    <n v="0"/>
    <s v="Ingen avgiftsbehandling"/>
    <s v="Lønnsbilag 12-2025"/>
    <n v="-254.08"/>
    <s v="NOK"/>
    <n v="-254.08"/>
    <m/>
    <s v="-79272.31"/>
  </r>
  <r>
    <n v="500528"/>
    <n v="2025"/>
    <s v="Lønnsbilag 12-2025"/>
    <d v="2025-05-01T00:00:00"/>
    <m/>
    <x v="85"/>
    <x v="85"/>
    <m/>
    <m/>
    <m/>
    <m/>
    <n v="1233"/>
    <s v="Eirik Skaar"/>
    <x v="5"/>
    <x v="5"/>
    <m/>
    <m/>
    <m/>
    <m/>
    <n v="0"/>
    <s v="Ingen avgiftsbehandling"/>
    <s v="Lønnsbilag 12-2025"/>
    <n v="-143.82"/>
    <s v="NOK"/>
    <n v="-143.82"/>
    <m/>
    <s v="-79416.13"/>
  </r>
  <r>
    <n v="500528"/>
    <n v="2025"/>
    <s v="Lønnsbilag 12-2025"/>
    <d v="2025-05-01T00:00:00"/>
    <m/>
    <x v="85"/>
    <x v="85"/>
    <m/>
    <m/>
    <m/>
    <m/>
    <n v="1245"/>
    <s v="Fredrik Bjørndal"/>
    <x v="3"/>
    <x v="3"/>
    <m/>
    <m/>
    <m/>
    <m/>
    <n v="0"/>
    <s v="Ingen avgiftsbehandling"/>
    <s v="Lønnsbilag 12-2025"/>
    <n v="-118.36"/>
    <s v="NOK"/>
    <n v="-118.36"/>
    <m/>
    <s v="-79534.49"/>
  </r>
  <r>
    <n v="500528"/>
    <n v="2025"/>
    <s v="Lønnsbilag 12-2025"/>
    <d v="2025-05-01T00:00:00"/>
    <m/>
    <x v="85"/>
    <x v="85"/>
    <m/>
    <m/>
    <m/>
    <m/>
    <n v="1269"/>
    <s v="Marius Lindbäck Pettersen"/>
    <x v="8"/>
    <x v="8"/>
    <m/>
    <m/>
    <m/>
    <m/>
    <n v="0"/>
    <s v="Ingen avgiftsbehandling"/>
    <s v="Lønnsbilag 12-2025"/>
    <n v="-27.61"/>
    <s v="NOK"/>
    <n v="-27.61"/>
    <m/>
    <s v="-79562.10"/>
  </r>
  <r>
    <n v="500528"/>
    <n v="2025"/>
    <s v="Lønnsbilag 12-2025"/>
    <d v="2025-05-01T00:00:00"/>
    <m/>
    <x v="85"/>
    <x v="85"/>
    <m/>
    <m/>
    <m/>
    <m/>
    <n v="1275"/>
    <s v="Haziz Aasen"/>
    <x v="1"/>
    <x v="1"/>
    <m/>
    <m/>
    <m/>
    <m/>
    <n v="0"/>
    <s v="Ingen avgiftsbehandling"/>
    <s v="Lønnsbilag 12-2025"/>
    <n v="-599.25"/>
    <s v="NOK"/>
    <n v="-599.25"/>
    <m/>
    <s v="-80161.35"/>
  </r>
  <r>
    <n v="500528"/>
    <n v="2025"/>
    <s v="Lønnsbilag 12-2025"/>
    <d v="2025-05-01T00:00:00"/>
    <m/>
    <x v="85"/>
    <x v="85"/>
    <m/>
    <m/>
    <m/>
    <m/>
    <n v="1279"/>
    <s v="Oda Marie Danielsen"/>
    <x v="8"/>
    <x v="8"/>
    <m/>
    <m/>
    <m/>
    <m/>
    <n v="0"/>
    <s v="Ingen avgiftsbehandling"/>
    <s v="Lønnsbilag 12-2025"/>
    <n v="-19.79"/>
    <s v="NOK"/>
    <n v="-19.79"/>
    <m/>
    <s v="-80181.14"/>
  </r>
  <r>
    <n v="500528"/>
    <n v="2025"/>
    <s v="Lønnsbilag 12-2025"/>
    <d v="2025-05-01T00:00:00"/>
    <m/>
    <x v="85"/>
    <x v="85"/>
    <m/>
    <m/>
    <m/>
    <m/>
    <n v="1282"/>
    <s v="Stian Sørensen"/>
    <x v="3"/>
    <x v="3"/>
    <m/>
    <m/>
    <m/>
    <m/>
    <n v="0"/>
    <s v="Ingen avgiftsbehandling"/>
    <s v="Lønnsbilag 12-2025"/>
    <n v="-395.51"/>
    <s v="NOK"/>
    <n v="-395.51"/>
    <m/>
    <s v="-80576.65"/>
  </r>
  <r>
    <n v="500528"/>
    <n v="2025"/>
    <s v="Lønnsbilag 12-2025"/>
    <d v="2025-05-01T00:00:00"/>
    <m/>
    <x v="85"/>
    <x v="85"/>
    <m/>
    <m/>
    <m/>
    <m/>
    <n v="1285"/>
    <s v="Casper Riekeles"/>
    <x v="1"/>
    <x v="1"/>
    <m/>
    <m/>
    <m/>
    <m/>
    <n v="0"/>
    <s v="Ingen avgiftsbehandling"/>
    <s v="Lønnsbilag 12-2025"/>
    <n v="-24.16"/>
    <s v="NOK"/>
    <n v="-24.16"/>
    <m/>
    <s v="-80600.81"/>
  </r>
  <r>
    <n v="500528"/>
    <n v="2025"/>
    <s v="Lønnsbilag 12-2025"/>
    <d v="2025-05-01T00:00:00"/>
    <m/>
    <x v="85"/>
    <x v="85"/>
    <m/>
    <m/>
    <m/>
    <m/>
    <n v="1299"/>
    <s v="Katarina Zielinska"/>
    <x v="2"/>
    <x v="2"/>
    <m/>
    <m/>
    <m/>
    <m/>
    <n v="0"/>
    <s v="Ingen avgiftsbehandling"/>
    <s v="Lønnsbilag 12-2025"/>
    <n v="-659.18"/>
    <s v="NOK"/>
    <n v="-659.18"/>
    <m/>
    <s v="-81259.99"/>
  </r>
  <r>
    <n v="500528"/>
    <n v="2025"/>
    <s v="Lønnsbilag 12-2025"/>
    <d v="2025-05-01T00:00:00"/>
    <m/>
    <x v="85"/>
    <x v="85"/>
    <m/>
    <m/>
    <m/>
    <m/>
    <n v="1307"/>
    <s v="Ben Craig Simmons"/>
    <x v="3"/>
    <x v="3"/>
    <m/>
    <m/>
    <m/>
    <m/>
    <n v="0"/>
    <s v="Ingen avgiftsbehandling"/>
    <s v="Lønnsbilag 12-2025"/>
    <n v="-539.87"/>
    <s v="NOK"/>
    <n v="-539.87"/>
    <m/>
    <s v="-81799.86"/>
  </r>
  <r>
    <n v="500528"/>
    <n v="2025"/>
    <s v="Lønnsbilag 12-2025"/>
    <d v="2025-05-01T00:00:00"/>
    <m/>
    <x v="85"/>
    <x v="85"/>
    <m/>
    <m/>
    <m/>
    <m/>
    <n v="1308"/>
    <s v="Henrik Falteng Jensen"/>
    <x v="2"/>
    <x v="2"/>
    <m/>
    <m/>
    <m/>
    <m/>
    <n v="0"/>
    <s v="Ingen avgiftsbehandling"/>
    <s v="Lønnsbilag 12-2025"/>
    <n v="-11.51"/>
    <s v="NOK"/>
    <n v="-11.51"/>
    <m/>
    <s v="-81811.37"/>
  </r>
  <r>
    <n v="500528"/>
    <n v="2025"/>
    <s v="Lønnsbilag 12-2025"/>
    <d v="2025-05-01T00:00:00"/>
    <m/>
    <x v="85"/>
    <x v="85"/>
    <m/>
    <m/>
    <m/>
    <m/>
    <n v="1317"/>
    <s v="Markus Madsen"/>
    <x v="5"/>
    <x v="5"/>
    <m/>
    <m/>
    <m/>
    <m/>
    <n v="0"/>
    <s v="Ingen avgiftsbehandling"/>
    <s v="Lønnsbilag 12-2025"/>
    <n v="-143.82"/>
    <s v="NOK"/>
    <n v="-143.82"/>
    <m/>
    <s v="-81955.19"/>
  </r>
  <r>
    <n v="500528"/>
    <n v="2025"/>
    <s v="Lønnsbilag 12-2025"/>
    <d v="2025-05-01T00:00:00"/>
    <m/>
    <x v="85"/>
    <x v="85"/>
    <m/>
    <m/>
    <m/>
    <m/>
    <n v="1328"/>
    <s v="Jonathan Sten Hagen"/>
    <x v="2"/>
    <x v="2"/>
    <m/>
    <m/>
    <m/>
    <m/>
    <n v="0"/>
    <s v="Ingen avgiftsbehandling"/>
    <s v="Lønnsbilag 12-2025"/>
    <n v="-11.51"/>
    <s v="NOK"/>
    <n v="-11.51"/>
    <m/>
    <s v="-81966.70"/>
  </r>
  <r>
    <n v="500528"/>
    <n v="2025"/>
    <s v="Lønnsbilag 12-2025"/>
    <d v="2025-05-01T00:00:00"/>
    <m/>
    <x v="85"/>
    <x v="85"/>
    <m/>
    <m/>
    <m/>
    <m/>
    <n v="1329"/>
    <s v="Oline Søderberg"/>
    <x v="8"/>
    <x v="8"/>
    <m/>
    <m/>
    <m/>
    <m/>
    <n v="0"/>
    <s v="Ingen avgiftsbehandling"/>
    <s v="Lønnsbilag 12-2025"/>
    <n v="-11.55"/>
    <s v="NOK"/>
    <n v="-11.55"/>
    <m/>
    <s v="-81978.25"/>
  </r>
  <r>
    <n v="500528"/>
    <n v="2025"/>
    <s v="Lønnsbilag 12-2025"/>
    <d v="2025-05-01T00:00:00"/>
    <m/>
    <x v="85"/>
    <x v="85"/>
    <m/>
    <m/>
    <m/>
    <m/>
    <n v="1331"/>
    <s v="Jørgen Røkke"/>
    <x v="8"/>
    <x v="8"/>
    <m/>
    <m/>
    <m/>
    <m/>
    <n v="0"/>
    <s v="Ingen avgiftsbehandling"/>
    <s v="Lønnsbilag 12-2025"/>
    <n v="-41.42"/>
    <s v="NOK"/>
    <n v="-41.42"/>
    <m/>
    <s v="-82019.67"/>
  </r>
  <r>
    <n v="500528"/>
    <n v="2025"/>
    <s v="Lønnsbilag 12-2025"/>
    <d v="2025-05-01T00:00:00"/>
    <m/>
    <x v="85"/>
    <x v="85"/>
    <m/>
    <m/>
    <m/>
    <m/>
    <n v="1332"/>
    <s v="Morten Hamre Køber"/>
    <x v="10"/>
    <x v="10"/>
    <m/>
    <m/>
    <m/>
    <m/>
    <n v="0"/>
    <s v="Ingen avgiftsbehandling"/>
    <s v="Lønnsbilag 12-2025"/>
    <n v="-12.94"/>
    <s v="NOK"/>
    <n v="-12.94"/>
    <m/>
    <s v="-82032.61"/>
  </r>
  <r>
    <n v="500528"/>
    <n v="2025"/>
    <s v="Lønnsbilag 12-2025"/>
    <d v="2025-05-01T00:00:00"/>
    <m/>
    <x v="85"/>
    <x v="85"/>
    <m/>
    <m/>
    <m/>
    <m/>
    <n v="1334"/>
    <s v="Selma Arikan"/>
    <x v="8"/>
    <x v="8"/>
    <m/>
    <m/>
    <m/>
    <m/>
    <n v="0"/>
    <s v="Ingen avgiftsbehandling"/>
    <s v="Lønnsbilag 12-2025"/>
    <n v="-30.04"/>
    <s v="NOK"/>
    <n v="-30.04"/>
    <m/>
    <s v="-82062.65"/>
  </r>
  <r>
    <n v="500528"/>
    <n v="2025"/>
    <s v="Lønnsbilag 12-2025"/>
    <d v="2025-05-01T00:00:00"/>
    <m/>
    <x v="85"/>
    <x v="85"/>
    <m/>
    <m/>
    <m/>
    <m/>
    <n v="1335"/>
    <s v="Mikkel Holand Gillebo"/>
    <x v="8"/>
    <x v="8"/>
    <m/>
    <m/>
    <m/>
    <m/>
    <n v="0"/>
    <s v="Ingen avgiftsbehandling"/>
    <s v="Lønnsbilag 12-2025"/>
    <n v="-13.81"/>
    <s v="NOK"/>
    <n v="-13.81"/>
    <m/>
    <s v="-82076.46"/>
  </r>
  <r>
    <n v="500528"/>
    <n v="2025"/>
    <s v="Lønnsbilag 12-2025"/>
    <d v="2025-05-01T00:00:00"/>
    <m/>
    <x v="85"/>
    <x v="85"/>
    <m/>
    <m/>
    <m/>
    <m/>
    <m/>
    <s v="Sofi Kulvik"/>
    <x v="1"/>
    <x v="1"/>
    <m/>
    <m/>
    <m/>
    <m/>
    <n v="0"/>
    <s v="Ingen avgiftsbehandling"/>
    <s v="Lønnsbilag 12-2025"/>
    <n v="-39.39"/>
    <s v="NOK"/>
    <n v="-39.39"/>
    <m/>
    <s v="-82115.85"/>
  </r>
  <r>
    <n v="500528"/>
    <n v="2025"/>
    <s v="Lønnsbilag 12-2025"/>
    <d v="2025-05-01T00:00:00"/>
    <m/>
    <x v="85"/>
    <x v="85"/>
    <m/>
    <m/>
    <m/>
    <m/>
    <m/>
    <s v="Sofi Kulvik"/>
    <x v="4"/>
    <x v="4"/>
    <m/>
    <m/>
    <m/>
    <m/>
    <n v="0"/>
    <s v="Ingen avgiftsbehandling"/>
    <s v="Lønnsbilag 12-2025"/>
    <n v="-1065.96"/>
    <s v="NOK"/>
    <n v="-1065.96"/>
    <m/>
    <s v="-83181.81"/>
  </r>
  <r>
    <n v="500572"/>
    <n v="2025"/>
    <s v="Lønnsbilag 13-2025"/>
    <d v="2025-05-02T00:00:00"/>
    <m/>
    <x v="85"/>
    <x v="85"/>
    <m/>
    <m/>
    <m/>
    <m/>
    <n v="1339"/>
    <s v="Alexander Grimstvedt"/>
    <x v="5"/>
    <x v="5"/>
    <m/>
    <m/>
    <m/>
    <m/>
    <n v="0"/>
    <s v="Ingen avgiftsbehandling"/>
    <s v="Lønnsbilag 13-2025"/>
    <n v="-201.35"/>
    <s v="NOK"/>
    <n v="-201.35"/>
    <m/>
    <s v="-83383.16"/>
  </r>
  <r>
    <n v="500661"/>
    <n v="2025"/>
    <s v="Lønnsbilag 14-2025"/>
    <d v="2025-06-02T00:00:00"/>
    <m/>
    <x v="85"/>
    <x v="85"/>
    <m/>
    <m/>
    <m/>
    <m/>
    <n v="1216"/>
    <s v="Oda Lyng Bjørkevoll"/>
    <x v="6"/>
    <x v="6"/>
    <m/>
    <m/>
    <m/>
    <m/>
    <n v="0"/>
    <s v="Ingen avgiftsbehandling"/>
    <s v="Lønnsbilag 14-2025"/>
    <n v="75.150000000000006"/>
    <s v="NOK"/>
    <n v="75.150000000000006"/>
    <m/>
    <s v="-83308.01"/>
  </r>
  <r>
    <n v="500661"/>
    <n v="2025"/>
    <s v="Lønnsbilag 14-2025"/>
    <d v="2025-06-02T00:00:00"/>
    <m/>
    <x v="85"/>
    <x v="85"/>
    <m/>
    <m/>
    <m/>
    <m/>
    <n v="1233"/>
    <s v="Eirik Skaar"/>
    <x v="5"/>
    <x v="5"/>
    <m/>
    <m/>
    <m/>
    <m/>
    <n v="0"/>
    <s v="Ingen avgiftsbehandling"/>
    <s v="Lønnsbilag 14-2025"/>
    <n v="352.36"/>
    <s v="NOK"/>
    <n v="352.36"/>
    <m/>
    <s v="-82955.65"/>
  </r>
  <r>
    <n v="500661"/>
    <n v="2025"/>
    <s v="Lønnsbilag 14-2025"/>
    <d v="2025-06-02T00:00:00"/>
    <m/>
    <x v="85"/>
    <x v="85"/>
    <m/>
    <m/>
    <m/>
    <m/>
    <n v="1234"/>
    <s v="Olav Øritsland"/>
    <x v="5"/>
    <x v="5"/>
    <m/>
    <m/>
    <m/>
    <m/>
    <n v="0"/>
    <s v="Ingen avgiftsbehandling"/>
    <s v="Lønnsbilag 14-2025"/>
    <n v="75.150000000000006"/>
    <s v="NOK"/>
    <n v="75.150000000000006"/>
    <m/>
    <s v="-82880.50"/>
  </r>
  <r>
    <n v="500661"/>
    <n v="2025"/>
    <s v="Lønnsbilag 14-2025"/>
    <d v="2025-06-02T00:00:00"/>
    <m/>
    <x v="85"/>
    <x v="85"/>
    <m/>
    <m/>
    <m/>
    <m/>
    <n v="124"/>
    <s v="Henrik Holen"/>
    <x v="8"/>
    <x v="8"/>
    <m/>
    <m/>
    <m/>
    <m/>
    <n v="0"/>
    <s v="Ingen avgiftsbehandling"/>
    <s v="Lønnsbilag 14-2025"/>
    <n v="25.89"/>
    <s v="NOK"/>
    <n v="25.89"/>
    <m/>
    <s v="-82854.61"/>
  </r>
  <r>
    <n v="500661"/>
    <n v="2025"/>
    <s v="Lønnsbilag 14-2025"/>
    <d v="2025-06-02T00:00:00"/>
    <m/>
    <x v="85"/>
    <x v="85"/>
    <m/>
    <m/>
    <m/>
    <m/>
    <n v="1250"/>
    <s v="Nora Sofie Lilledal-Fritzvold"/>
    <x v="1"/>
    <x v="1"/>
    <m/>
    <m/>
    <m/>
    <m/>
    <n v="0"/>
    <s v="Ingen avgiftsbehandling"/>
    <s v="Lønnsbilag 14-2025"/>
    <n v="5.61"/>
    <s v="NOK"/>
    <n v="5.61"/>
    <m/>
    <s v="-82849.00"/>
  </r>
  <r>
    <n v="500661"/>
    <n v="2025"/>
    <s v="Lønnsbilag 14-2025"/>
    <d v="2025-06-02T00:00:00"/>
    <m/>
    <x v="85"/>
    <x v="85"/>
    <m/>
    <m/>
    <m/>
    <m/>
    <n v="1254"/>
    <s v="Jens Ek"/>
    <x v="6"/>
    <x v="6"/>
    <m/>
    <m/>
    <m/>
    <m/>
    <n v="0"/>
    <s v="Ingen avgiftsbehandling"/>
    <s v="Lønnsbilag 14-2025"/>
    <n v="64.16"/>
    <s v="NOK"/>
    <n v="64.16"/>
    <m/>
    <s v="-82784.84"/>
  </r>
  <r>
    <n v="500661"/>
    <n v="2025"/>
    <s v="Lønnsbilag 14-2025"/>
    <d v="2025-06-02T00:00:00"/>
    <m/>
    <x v="85"/>
    <x v="85"/>
    <m/>
    <m/>
    <m/>
    <m/>
    <n v="1272"/>
    <s v="Jakob August Strøm"/>
    <x v="1"/>
    <x v="1"/>
    <m/>
    <m/>
    <m/>
    <m/>
    <n v="0"/>
    <s v="Ingen avgiftsbehandling"/>
    <s v="Lønnsbilag 14-2025"/>
    <n v="457.4"/>
    <s v="NOK"/>
    <n v="457.4"/>
    <m/>
    <s v="-82327.44"/>
  </r>
  <r>
    <n v="500661"/>
    <n v="2025"/>
    <s v="Lønnsbilag 14-2025"/>
    <d v="2025-06-02T00:00:00"/>
    <m/>
    <x v="85"/>
    <x v="85"/>
    <m/>
    <m/>
    <m/>
    <m/>
    <n v="1283"/>
    <s v="Lykke Lundby"/>
    <x v="1"/>
    <x v="1"/>
    <m/>
    <m/>
    <m/>
    <m/>
    <n v="0"/>
    <s v="Ingen avgiftsbehandling"/>
    <s v="Lønnsbilag 14-2025"/>
    <n v="120.15"/>
    <s v="NOK"/>
    <n v="120.15"/>
    <m/>
    <s v="-82207.29"/>
  </r>
  <r>
    <n v="500661"/>
    <n v="2025"/>
    <s v="Lønnsbilag 14-2025"/>
    <d v="2025-06-02T00:00:00"/>
    <m/>
    <x v="85"/>
    <x v="85"/>
    <m/>
    <m/>
    <m/>
    <m/>
    <n v="1292"/>
    <s v="William Duesund"/>
    <x v="5"/>
    <x v="5"/>
    <m/>
    <m/>
    <m/>
    <m/>
    <n v="0"/>
    <s v="Ingen avgiftsbehandling"/>
    <s v="Lønnsbilag 14-2025"/>
    <n v="47.46"/>
    <s v="NOK"/>
    <n v="47.46"/>
    <m/>
    <s v="-82159.83"/>
  </r>
  <r>
    <n v="500661"/>
    <n v="2025"/>
    <s v="Lønnsbilag 14-2025"/>
    <d v="2025-06-02T00:00:00"/>
    <m/>
    <x v="85"/>
    <x v="85"/>
    <m/>
    <m/>
    <m/>
    <m/>
    <n v="1293"/>
    <s v="William Skogheim"/>
    <x v="8"/>
    <x v="8"/>
    <m/>
    <m/>
    <m/>
    <m/>
    <n v="0"/>
    <s v="Ingen avgiftsbehandling"/>
    <s v="Lønnsbilag 14-2025"/>
    <n v="17.61"/>
    <s v="NOK"/>
    <n v="17.61"/>
    <m/>
    <s v="-82142.22"/>
  </r>
  <r>
    <n v="500661"/>
    <n v="2025"/>
    <s v="Lønnsbilag 14-2025"/>
    <d v="2025-06-02T00:00:00"/>
    <m/>
    <x v="85"/>
    <x v="85"/>
    <m/>
    <m/>
    <m/>
    <m/>
    <n v="1296"/>
    <s v="Asbjørn Ringstad Norevik"/>
    <x v="8"/>
    <x v="8"/>
    <m/>
    <m/>
    <m/>
    <m/>
    <n v="0"/>
    <s v="Ingen avgiftsbehandling"/>
    <s v="Lønnsbilag 14-2025"/>
    <n v="67.239999999999995"/>
    <s v="NOK"/>
    <n v="67.239999999999995"/>
    <m/>
    <s v="-82074.98"/>
  </r>
  <r>
    <n v="500661"/>
    <n v="2025"/>
    <s v="Lønnsbilag 14-2025"/>
    <d v="2025-06-02T00:00:00"/>
    <m/>
    <x v="85"/>
    <x v="85"/>
    <m/>
    <m/>
    <m/>
    <m/>
    <n v="1298"/>
    <s v="Luis Lyster"/>
    <x v="5"/>
    <x v="5"/>
    <m/>
    <m/>
    <m/>
    <m/>
    <n v="0"/>
    <s v="Ingen avgiftsbehandling"/>
    <s v="Lønnsbilag 14-2025"/>
    <n v="647.19000000000005"/>
    <s v="NOK"/>
    <n v="647.19000000000005"/>
    <m/>
    <s v="-81427.79"/>
  </r>
  <r>
    <n v="500661"/>
    <n v="2025"/>
    <s v="Lønnsbilag 14-2025"/>
    <d v="2025-06-02T00:00:00"/>
    <m/>
    <x v="85"/>
    <x v="85"/>
    <m/>
    <m/>
    <m/>
    <m/>
    <n v="1302"/>
    <s v="Elin Kristiansen"/>
    <x v="8"/>
    <x v="8"/>
    <m/>
    <m/>
    <m/>
    <m/>
    <n v="0"/>
    <s v="Ingen avgiftsbehandling"/>
    <s v="Lønnsbilag 14-2025"/>
    <n v="358.11"/>
    <s v="NOK"/>
    <n v="358.11"/>
    <m/>
    <s v="-81069.68"/>
  </r>
  <r>
    <n v="500661"/>
    <n v="2025"/>
    <s v="Lønnsbilag 14-2025"/>
    <d v="2025-06-02T00:00:00"/>
    <m/>
    <x v="85"/>
    <x v="85"/>
    <m/>
    <m/>
    <m/>
    <m/>
    <n v="1306"/>
    <s v="Roj Haval"/>
    <x v="8"/>
    <x v="8"/>
    <m/>
    <m/>
    <m/>
    <m/>
    <n v="0"/>
    <s v="Ingen avgiftsbehandling"/>
    <s v="Lønnsbilag 14-2025"/>
    <n v="146.47999999999999"/>
    <s v="NOK"/>
    <n v="146.47999999999999"/>
    <m/>
    <s v="-80923.20"/>
  </r>
  <r>
    <n v="500661"/>
    <n v="2025"/>
    <s v="Lønnsbilag 14-2025"/>
    <d v="2025-06-02T00:00:00"/>
    <m/>
    <x v="85"/>
    <x v="85"/>
    <m/>
    <m/>
    <m/>
    <m/>
    <n v="1309"/>
    <s v="Thea Toven"/>
    <x v="10"/>
    <x v="10"/>
    <m/>
    <m/>
    <m/>
    <m/>
    <n v="0"/>
    <s v="Ingen avgiftsbehandling"/>
    <s v="Lønnsbilag 14-2025"/>
    <n v="52.35"/>
    <s v="NOK"/>
    <n v="52.35"/>
    <m/>
    <s v="-80870.85"/>
  </r>
  <r>
    <n v="500661"/>
    <n v="2025"/>
    <s v="Lønnsbilag 14-2025"/>
    <d v="2025-06-02T00:00:00"/>
    <m/>
    <x v="85"/>
    <x v="85"/>
    <m/>
    <m/>
    <m/>
    <m/>
    <n v="1310"/>
    <s v="Armani Wahidullah"/>
    <x v="1"/>
    <x v="1"/>
    <m/>
    <m/>
    <m/>
    <m/>
    <n v="0"/>
    <s v="Ingen avgiftsbehandling"/>
    <s v="Lønnsbilag 14-2025"/>
    <n v="173.72"/>
    <s v="NOK"/>
    <n v="173.72"/>
    <m/>
    <s v="-80697.13"/>
  </r>
  <r>
    <n v="500661"/>
    <n v="2025"/>
    <s v="Lønnsbilag 14-2025"/>
    <d v="2025-06-02T00:00:00"/>
    <m/>
    <x v="85"/>
    <x v="85"/>
    <m/>
    <m/>
    <m/>
    <m/>
    <n v="1311"/>
    <s v="Mikael Fatahi"/>
    <x v="8"/>
    <x v="8"/>
    <m/>
    <m/>
    <m/>
    <m/>
    <n v="0"/>
    <s v="Ingen avgiftsbehandling"/>
    <s v="Lønnsbilag 14-2025"/>
    <n v="115.96"/>
    <s v="NOK"/>
    <n v="115.96"/>
    <m/>
    <s v="-80581.17"/>
  </r>
  <r>
    <n v="500661"/>
    <n v="2025"/>
    <s v="Lønnsbilag 14-2025"/>
    <d v="2025-06-02T00:00:00"/>
    <m/>
    <x v="85"/>
    <x v="85"/>
    <m/>
    <m/>
    <m/>
    <m/>
    <n v="1312"/>
    <s v="Fatbardh Simnica"/>
    <x v="1"/>
    <x v="1"/>
    <m/>
    <m/>
    <m/>
    <m/>
    <n v="0"/>
    <s v="Ingen avgiftsbehandling"/>
    <s v="Lønnsbilag 14-2025"/>
    <n v="188.89"/>
    <s v="NOK"/>
    <n v="188.89"/>
    <m/>
    <s v="-80392.28"/>
  </r>
  <r>
    <n v="500661"/>
    <n v="2025"/>
    <s v="Lønnsbilag 14-2025"/>
    <d v="2025-06-02T00:00:00"/>
    <m/>
    <x v="85"/>
    <x v="85"/>
    <m/>
    <m/>
    <m/>
    <m/>
    <n v="1313"/>
    <s v="Mathias Berg Mellem"/>
    <x v="8"/>
    <x v="8"/>
    <m/>
    <m/>
    <m/>
    <m/>
    <n v="0"/>
    <s v="Ingen avgiftsbehandling"/>
    <s v="Lønnsbilag 14-2025"/>
    <n v="71.05"/>
    <s v="NOK"/>
    <n v="71.05"/>
    <m/>
    <s v="-80321.23"/>
  </r>
  <r>
    <n v="500661"/>
    <n v="2025"/>
    <s v="Lønnsbilag 14-2025"/>
    <d v="2025-06-02T00:00:00"/>
    <m/>
    <x v="85"/>
    <x v="85"/>
    <m/>
    <m/>
    <m/>
    <m/>
    <n v="1314"/>
    <s v="Thorvald Lødøen"/>
    <x v="10"/>
    <x v="10"/>
    <m/>
    <m/>
    <m/>
    <m/>
    <n v="0"/>
    <s v="Ingen avgiftsbehandling"/>
    <s v="Lønnsbilag 14-2025"/>
    <n v="71.91"/>
    <s v="NOK"/>
    <n v="71.91"/>
    <m/>
    <s v="-80249.32"/>
  </r>
  <r>
    <n v="500661"/>
    <n v="2025"/>
    <s v="Lønnsbilag 14-2025"/>
    <d v="2025-06-02T00:00:00"/>
    <m/>
    <x v="85"/>
    <x v="85"/>
    <m/>
    <m/>
    <m/>
    <m/>
    <n v="1315"/>
    <s v="Jonas Myrstad"/>
    <x v="10"/>
    <x v="10"/>
    <m/>
    <m/>
    <m/>
    <m/>
    <n v="0"/>
    <s v="Ingen avgiftsbehandling"/>
    <s v="Lønnsbilag 14-2025"/>
    <n v="71.91"/>
    <s v="NOK"/>
    <n v="71.91"/>
    <m/>
    <s v="-80177.41"/>
  </r>
  <r>
    <n v="500661"/>
    <n v="2025"/>
    <s v="Lønnsbilag 14-2025"/>
    <d v="2025-06-02T00:00:00"/>
    <m/>
    <x v="85"/>
    <x v="85"/>
    <m/>
    <m/>
    <m/>
    <m/>
    <n v="1316"/>
    <s v="Mads Agner Matheson Matheson"/>
    <x v="10"/>
    <x v="10"/>
    <m/>
    <m/>
    <m/>
    <m/>
    <n v="0"/>
    <s v="Ingen avgiftsbehandling"/>
    <s v="Lønnsbilag 14-2025"/>
    <n v="28.76"/>
    <s v="NOK"/>
    <n v="28.76"/>
    <m/>
    <s v="-80148.65"/>
  </r>
  <r>
    <n v="500661"/>
    <n v="2025"/>
    <s v="Lønnsbilag 14-2025"/>
    <d v="2025-06-02T00:00:00"/>
    <m/>
    <x v="85"/>
    <x v="85"/>
    <m/>
    <m/>
    <m/>
    <m/>
    <n v="1318"/>
    <s v="Nikolas Roland Kvanli"/>
    <x v="5"/>
    <x v="5"/>
    <m/>
    <m/>
    <m/>
    <m/>
    <n v="0"/>
    <s v="Ingen avgiftsbehandling"/>
    <s v="Lønnsbilag 14-2025"/>
    <n v="86.29"/>
    <s v="NOK"/>
    <n v="86.29"/>
    <m/>
    <s v="-80062.36"/>
  </r>
  <r>
    <n v="500661"/>
    <n v="2025"/>
    <s v="Lønnsbilag 14-2025"/>
    <d v="2025-06-02T00:00:00"/>
    <m/>
    <x v="85"/>
    <x v="85"/>
    <m/>
    <m/>
    <m/>
    <m/>
    <n v="1319"/>
    <s v="Frida Ibsen"/>
    <x v="1"/>
    <x v="1"/>
    <m/>
    <m/>
    <m/>
    <m/>
    <n v="0"/>
    <s v="Ingen avgiftsbehandling"/>
    <s v="Lønnsbilag 14-2025"/>
    <n v="28.76"/>
    <s v="NOK"/>
    <n v="28.76"/>
    <m/>
    <s v="-80033.60"/>
  </r>
  <r>
    <n v="500661"/>
    <n v="2025"/>
    <s v="Lønnsbilag 14-2025"/>
    <d v="2025-06-02T00:00:00"/>
    <m/>
    <x v="85"/>
    <x v="85"/>
    <m/>
    <m/>
    <m/>
    <m/>
    <n v="1320"/>
    <s v="Nora Øvergaard"/>
    <x v="1"/>
    <x v="1"/>
    <m/>
    <m/>
    <m/>
    <m/>
    <n v="0"/>
    <s v="Ingen avgiftsbehandling"/>
    <s v="Lønnsbilag 14-2025"/>
    <n v="28.76"/>
    <s v="NOK"/>
    <n v="28.76"/>
    <m/>
    <s v="-80004.84"/>
  </r>
  <r>
    <n v="500661"/>
    <n v="2025"/>
    <s v="Lønnsbilag 14-2025"/>
    <d v="2025-06-02T00:00:00"/>
    <m/>
    <x v="85"/>
    <x v="85"/>
    <m/>
    <m/>
    <m/>
    <m/>
    <n v="1321"/>
    <s v="Eira Hammerstad"/>
    <x v="1"/>
    <x v="1"/>
    <m/>
    <m/>
    <m/>
    <m/>
    <n v="0"/>
    <s v="Ingen avgiftsbehandling"/>
    <s v="Lønnsbilag 14-2025"/>
    <n v="28.76"/>
    <s v="NOK"/>
    <n v="28.76"/>
    <m/>
    <s v="-79976.08"/>
  </r>
  <r>
    <n v="500661"/>
    <n v="2025"/>
    <s v="Lønnsbilag 14-2025"/>
    <d v="2025-06-02T00:00:00"/>
    <m/>
    <x v="85"/>
    <x v="85"/>
    <m/>
    <m/>
    <m/>
    <m/>
    <n v="1322"/>
    <s v="William Skoglund"/>
    <x v="8"/>
    <x v="8"/>
    <m/>
    <m/>
    <m/>
    <m/>
    <n v="0"/>
    <s v="Ingen avgiftsbehandling"/>
    <s v="Lønnsbilag 14-2025"/>
    <n v="43.67"/>
    <s v="NOK"/>
    <n v="43.67"/>
    <m/>
    <s v="-79932.41"/>
  </r>
  <r>
    <n v="500661"/>
    <n v="2025"/>
    <s v="Lønnsbilag 14-2025"/>
    <d v="2025-06-02T00:00:00"/>
    <m/>
    <x v="85"/>
    <x v="85"/>
    <m/>
    <m/>
    <m/>
    <m/>
    <n v="1323"/>
    <s v="Axel Aatlo"/>
    <x v="5"/>
    <x v="5"/>
    <m/>
    <m/>
    <m/>
    <m/>
    <n v="0"/>
    <s v="Ingen avgiftsbehandling"/>
    <s v="Lønnsbilag 14-2025"/>
    <n v="67.239999999999995"/>
    <s v="NOK"/>
    <n v="67.239999999999995"/>
    <m/>
    <s v="-79865.17"/>
  </r>
  <r>
    <n v="500661"/>
    <n v="2025"/>
    <s v="Lønnsbilag 14-2025"/>
    <d v="2025-06-02T00:00:00"/>
    <m/>
    <x v="85"/>
    <x v="85"/>
    <m/>
    <m/>
    <m/>
    <m/>
    <n v="1324"/>
    <s v="Stian Weseth"/>
    <x v="5"/>
    <x v="5"/>
    <m/>
    <m/>
    <m/>
    <m/>
    <n v="0"/>
    <s v="Ingen avgiftsbehandling"/>
    <s v="Lønnsbilag 14-2025"/>
    <n v="114.7"/>
    <s v="NOK"/>
    <n v="114.7"/>
    <m/>
    <s v="-79750.47"/>
  </r>
  <r>
    <n v="500661"/>
    <n v="2025"/>
    <s v="Lønnsbilag 14-2025"/>
    <d v="2025-06-02T00:00:00"/>
    <m/>
    <x v="85"/>
    <x v="85"/>
    <m/>
    <m/>
    <m/>
    <m/>
    <n v="1325"/>
    <s v="Daniel Olsen"/>
    <x v="5"/>
    <x v="5"/>
    <m/>
    <m/>
    <m/>
    <m/>
    <n v="0"/>
    <s v="Ingen avgiftsbehandling"/>
    <s v="Lønnsbilag 14-2025"/>
    <n v="75.150000000000006"/>
    <s v="NOK"/>
    <n v="75.150000000000006"/>
    <m/>
    <s v="-79675.32"/>
  </r>
  <r>
    <n v="500661"/>
    <n v="2025"/>
    <s v="Lønnsbilag 14-2025"/>
    <d v="2025-06-02T00:00:00"/>
    <m/>
    <x v="85"/>
    <x v="85"/>
    <m/>
    <m/>
    <m/>
    <m/>
    <n v="1326"/>
    <s v="Amy Elton Proskurnicki"/>
    <x v="5"/>
    <x v="5"/>
    <m/>
    <m/>
    <m/>
    <m/>
    <n v="0"/>
    <s v="Ingen avgiftsbehandling"/>
    <s v="Lønnsbilag 14-2025"/>
    <n v="57.53"/>
    <s v="NOK"/>
    <n v="57.53"/>
    <m/>
    <s v="-79617.79"/>
  </r>
  <r>
    <n v="500661"/>
    <n v="2025"/>
    <s v="Lønnsbilag 14-2025"/>
    <d v="2025-06-02T00:00:00"/>
    <m/>
    <x v="85"/>
    <x v="85"/>
    <m/>
    <m/>
    <m/>
    <m/>
    <n v="1327"/>
    <s v="Eskild Øvstedal"/>
    <x v="5"/>
    <x v="5"/>
    <m/>
    <m/>
    <m/>
    <m/>
    <n v="0"/>
    <s v="Ingen avgiftsbehandling"/>
    <s v="Lønnsbilag 14-2025"/>
    <n v="43.15"/>
    <s v="NOK"/>
    <n v="43.15"/>
    <m/>
    <s v="-79574.64"/>
  </r>
  <r>
    <n v="500661"/>
    <n v="2025"/>
    <s v="Lønnsbilag 14-2025"/>
    <d v="2025-06-02T00:00:00"/>
    <m/>
    <x v="85"/>
    <x v="85"/>
    <m/>
    <m/>
    <m/>
    <m/>
    <n v="146"/>
    <s v="Sebastian Tverli"/>
    <x v="2"/>
    <x v="2"/>
    <m/>
    <m/>
    <m/>
    <m/>
    <n v="0"/>
    <s v="Ingen avgiftsbehandling"/>
    <s v="Lønnsbilag 14-2025"/>
    <n v="192.72"/>
    <s v="NOK"/>
    <n v="192.72"/>
    <m/>
    <s v="-79381.92"/>
  </r>
  <r>
    <n v="500661"/>
    <n v="2025"/>
    <s v="Lønnsbilag 14-2025"/>
    <d v="2025-06-02T00:00:00"/>
    <m/>
    <x v="85"/>
    <x v="85"/>
    <m/>
    <m/>
    <m/>
    <m/>
    <n v="150"/>
    <s v="Veera Bjørgan"/>
    <x v="10"/>
    <x v="10"/>
    <m/>
    <m/>
    <m/>
    <m/>
    <n v="0"/>
    <s v="Ingen avgiftsbehandling"/>
    <s v="Lønnsbilag 14-2025"/>
    <n v="258.88"/>
    <s v="NOK"/>
    <n v="258.88"/>
    <m/>
    <s v="-79123.04"/>
  </r>
  <r>
    <n v="500661"/>
    <n v="2025"/>
    <s v="Lønnsbilag 14-2025"/>
    <d v="2025-06-02T00:00:00"/>
    <m/>
    <x v="85"/>
    <x v="85"/>
    <m/>
    <m/>
    <m/>
    <m/>
    <n v="155"/>
    <s v="Julie Sofie Franksdatter Aas"/>
    <x v="6"/>
    <x v="6"/>
    <m/>
    <m/>
    <m/>
    <m/>
    <n v="0"/>
    <s v="Ingen avgiftsbehandling"/>
    <s v="Lønnsbilag 14-2025"/>
    <n v="208.81"/>
    <s v="NOK"/>
    <n v="208.81"/>
    <m/>
    <s v="-78914.23"/>
  </r>
  <r>
    <n v="500661"/>
    <n v="2025"/>
    <s v="Lønnsbilag 14-2025"/>
    <d v="2025-06-02T00:00:00"/>
    <m/>
    <x v="85"/>
    <x v="85"/>
    <m/>
    <m/>
    <m/>
    <m/>
    <n v="156"/>
    <s v="Eskil Kvam"/>
    <x v="1"/>
    <x v="1"/>
    <m/>
    <m/>
    <m/>
    <m/>
    <n v="0"/>
    <s v="Ingen avgiftsbehandling"/>
    <s v="Lønnsbilag 14-2025"/>
    <n v="627.85"/>
    <s v="NOK"/>
    <n v="627.85"/>
    <m/>
    <s v="-78286.38"/>
  </r>
  <r>
    <n v="500661"/>
    <n v="2025"/>
    <s v="Lønnsbilag 14-2025"/>
    <d v="2025-06-02T00:00:00"/>
    <m/>
    <x v="85"/>
    <x v="85"/>
    <m/>
    <m/>
    <m/>
    <m/>
    <n v="179"/>
    <s v="Daniel Røste"/>
    <x v="8"/>
    <x v="8"/>
    <m/>
    <m/>
    <m/>
    <m/>
    <n v="0"/>
    <s v="Ingen avgiftsbehandling"/>
    <s v="Lønnsbilag 14-2025"/>
    <n v="179.7"/>
    <s v="NOK"/>
    <n v="179.7"/>
    <m/>
    <s v="-78106.68"/>
  </r>
  <r>
    <n v="500662"/>
    <n v="2025"/>
    <s v="Lønnsbilag 15-2025"/>
    <d v="2025-06-02T00:00:00"/>
    <m/>
    <x v="85"/>
    <x v="85"/>
    <m/>
    <m/>
    <m/>
    <m/>
    <m/>
    <s v="Sofi Kulvik"/>
    <x v="4"/>
    <x v="4"/>
    <m/>
    <m/>
    <m/>
    <m/>
    <n v="0"/>
    <s v="Ingen avgiftsbehandling"/>
    <s v="Lønnsbilag 15-2025"/>
    <n v="12047.41"/>
    <s v="NOK"/>
    <n v="12047.41"/>
    <m/>
    <s v="-66059.27"/>
  </r>
  <r>
    <n v="500662"/>
    <n v="2025"/>
    <s v="Lønnsbilag 15-2025"/>
    <d v="2025-06-02T00:00:00"/>
    <m/>
    <x v="85"/>
    <x v="85"/>
    <m/>
    <m/>
    <m/>
    <m/>
    <m/>
    <s v="Sofi Kulvik"/>
    <x v="4"/>
    <x v="4"/>
    <m/>
    <m/>
    <m/>
    <m/>
    <n v="0"/>
    <s v="Ingen avgiftsbehandling"/>
    <s v="Lønnsbilag 15-2025"/>
    <n v="147.08000000000001"/>
    <s v="NOK"/>
    <n v="147.08000000000001"/>
    <m/>
    <s v="-65912.19"/>
  </r>
  <r>
    <n v="500662"/>
    <n v="2025"/>
    <s v="Lønnsbilag 15-2025"/>
    <d v="2025-06-02T00:00:00"/>
    <m/>
    <x v="85"/>
    <x v="85"/>
    <m/>
    <m/>
    <m/>
    <m/>
    <n v="1217"/>
    <s v="Hezar Salih"/>
    <x v="1"/>
    <x v="1"/>
    <m/>
    <m/>
    <m/>
    <m/>
    <n v="0"/>
    <s v="Ingen avgiftsbehandling"/>
    <s v="Lønnsbilag 15-2025"/>
    <n v="512.82000000000005"/>
    <s v="NOK"/>
    <n v="512.82000000000005"/>
    <m/>
    <s v="-65399.37"/>
  </r>
  <r>
    <n v="500662"/>
    <n v="2025"/>
    <s v="Lønnsbilag 15-2025"/>
    <d v="2025-06-02T00:00:00"/>
    <m/>
    <x v="85"/>
    <x v="85"/>
    <m/>
    <m/>
    <m/>
    <m/>
    <n v="1217"/>
    <s v="Hezar Salih"/>
    <x v="1"/>
    <x v="1"/>
    <m/>
    <m/>
    <m/>
    <m/>
    <n v="0"/>
    <s v="Ingen avgiftsbehandling"/>
    <s v="Lønnsbilag 15-2025"/>
    <n v="-92.62"/>
    <s v="NOK"/>
    <n v="-92.62"/>
    <m/>
    <s v="-65491.99"/>
  </r>
  <r>
    <n v="500662"/>
    <n v="2025"/>
    <s v="Lønnsbilag 15-2025"/>
    <d v="2025-06-02T00:00:00"/>
    <m/>
    <x v="85"/>
    <x v="85"/>
    <m/>
    <m/>
    <m/>
    <m/>
    <n v="1223"/>
    <s v="Mads Sundbye"/>
    <x v="1"/>
    <x v="1"/>
    <m/>
    <m/>
    <m/>
    <m/>
    <n v="0"/>
    <s v="Ingen avgiftsbehandling"/>
    <s v="Lønnsbilag 15-2025"/>
    <n v="419.86"/>
    <s v="NOK"/>
    <n v="419.86"/>
    <m/>
    <s v="-65072.13"/>
  </r>
  <r>
    <n v="500662"/>
    <n v="2025"/>
    <s v="Lønnsbilag 15-2025"/>
    <d v="2025-06-02T00:00:00"/>
    <m/>
    <x v="85"/>
    <x v="85"/>
    <m/>
    <m/>
    <m/>
    <m/>
    <n v="1223"/>
    <s v="Mads Sundbye"/>
    <x v="1"/>
    <x v="1"/>
    <m/>
    <m/>
    <m/>
    <m/>
    <n v="0"/>
    <s v="Ingen avgiftsbehandling"/>
    <s v="Lønnsbilag 15-2025"/>
    <n v="-7.77"/>
    <s v="NOK"/>
    <n v="-7.77"/>
    <m/>
    <s v="-65079.90"/>
  </r>
  <r>
    <n v="500662"/>
    <n v="2025"/>
    <s v="Lønnsbilag 15-2025"/>
    <d v="2025-06-02T00:00:00"/>
    <m/>
    <x v="85"/>
    <x v="85"/>
    <m/>
    <m/>
    <m/>
    <m/>
    <n v="1229"/>
    <s v="Eirik Frisnes Wartiainen"/>
    <x v="10"/>
    <x v="10"/>
    <m/>
    <m/>
    <m/>
    <m/>
    <n v="0"/>
    <s v="Ingen avgiftsbehandling"/>
    <s v="Lønnsbilag 15-2025"/>
    <n v="3826.61"/>
    <s v="NOK"/>
    <n v="3826.61"/>
    <m/>
    <s v="-61253.29"/>
  </r>
  <r>
    <n v="500662"/>
    <n v="2025"/>
    <s v="Lønnsbilag 15-2025"/>
    <d v="2025-06-02T00:00:00"/>
    <m/>
    <x v="85"/>
    <x v="85"/>
    <m/>
    <m/>
    <m/>
    <m/>
    <n v="1229"/>
    <s v="Eirik Frisnes Wartiainen"/>
    <x v="10"/>
    <x v="10"/>
    <m/>
    <m/>
    <m/>
    <m/>
    <n v="0"/>
    <s v="Ingen avgiftsbehandling"/>
    <s v="Lønnsbilag 15-2025"/>
    <n v="-24.43"/>
    <s v="NOK"/>
    <n v="-24.43"/>
    <m/>
    <s v="-61277.72"/>
  </r>
  <r>
    <n v="500662"/>
    <n v="2025"/>
    <s v="Lønnsbilag 15-2025"/>
    <d v="2025-06-02T00:00:00"/>
    <m/>
    <x v="85"/>
    <x v="85"/>
    <m/>
    <m/>
    <m/>
    <m/>
    <n v="1239"/>
    <s v="Karen Haug Laukeland"/>
    <x v="6"/>
    <x v="6"/>
    <m/>
    <m/>
    <m/>
    <m/>
    <n v="0"/>
    <s v="Ingen avgiftsbehandling"/>
    <s v="Lønnsbilag 15-2025"/>
    <n v="276.85000000000002"/>
    <s v="NOK"/>
    <n v="276.85000000000002"/>
    <m/>
    <s v="-61000.87"/>
  </r>
  <r>
    <n v="500662"/>
    <n v="2025"/>
    <s v="Lønnsbilag 15-2025"/>
    <d v="2025-06-02T00:00:00"/>
    <m/>
    <x v="85"/>
    <x v="85"/>
    <m/>
    <m/>
    <m/>
    <m/>
    <n v="1240"/>
    <s v="Margrethe Hamre Køber"/>
    <x v="6"/>
    <x v="6"/>
    <m/>
    <m/>
    <m/>
    <m/>
    <n v="0"/>
    <s v="Ingen avgiftsbehandling"/>
    <s v="Lønnsbilag 15-2025"/>
    <n v="293.93"/>
    <s v="NOK"/>
    <n v="293.93"/>
    <m/>
    <s v="-60706.94"/>
  </r>
  <r>
    <n v="500662"/>
    <n v="2025"/>
    <s v="Lønnsbilag 15-2025"/>
    <d v="2025-06-02T00:00:00"/>
    <m/>
    <x v="85"/>
    <x v="85"/>
    <m/>
    <m/>
    <m/>
    <m/>
    <n v="1245"/>
    <s v="Fredrik Bjørndal"/>
    <x v="3"/>
    <x v="3"/>
    <m/>
    <m/>
    <m/>
    <m/>
    <n v="0"/>
    <s v="Ingen avgiftsbehandling"/>
    <s v="Lønnsbilag 15-2025"/>
    <n v="1757.05"/>
    <s v="NOK"/>
    <n v="1757.05"/>
    <m/>
    <s v="-58949.89"/>
  </r>
  <r>
    <n v="500662"/>
    <n v="2025"/>
    <s v="Lønnsbilag 15-2025"/>
    <d v="2025-06-02T00:00:00"/>
    <m/>
    <x v="85"/>
    <x v="85"/>
    <m/>
    <m/>
    <m/>
    <m/>
    <n v="1248"/>
    <s v="Marius Tveiten"/>
    <x v="1"/>
    <x v="1"/>
    <m/>
    <m/>
    <m/>
    <m/>
    <n v="0"/>
    <s v="Ingen avgiftsbehandling"/>
    <s v="Lønnsbilag 15-2025"/>
    <n v="491.04"/>
    <s v="NOK"/>
    <n v="491.04"/>
    <m/>
    <s v="-58458.85"/>
  </r>
  <r>
    <n v="500662"/>
    <n v="2025"/>
    <s v="Lønnsbilag 15-2025"/>
    <d v="2025-06-02T00:00:00"/>
    <m/>
    <x v="85"/>
    <x v="85"/>
    <m/>
    <m/>
    <m/>
    <m/>
    <n v="1248"/>
    <s v="Marius Tveiten"/>
    <x v="1"/>
    <x v="1"/>
    <m/>
    <m/>
    <m/>
    <m/>
    <n v="0"/>
    <s v="Ingen avgiftsbehandling"/>
    <s v="Lønnsbilag 15-2025"/>
    <n v="-41.42"/>
    <s v="NOK"/>
    <n v="-41.42"/>
    <m/>
    <s v="-58500.27"/>
  </r>
  <r>
    <n v="500662"/>
    <n v="2025"/>
    <s v="Lønnsbilag 15-2025"/>
    <d v="2025-06-02T00:00:00"/>
    <m/>
    <x v="85"/>
    <x v="85"/>
    <m/>
    <m/>
    <m/>
    <m/>
    <n v="1248"/>
    <s v="Marius Tveiten"/>
    <x v="8"/>
    <x v="8"/>
    <m/>
    <m/>
    <m/>
    <m/>
    <n v="0"/>
    <s v="Ingen avgiftsbehandling"/>
    <s v="Lønnsbilag 15-2025"/>
    <n v="-12.94"/>
    <s v="NOK"/>
    <n v="-12.94"/>
    <m/>
    <s v="-58513.21"/>
  </r>
  <r>
    <n v="500662"/>
    <n v="2025"/>
    <s v="Lønnsbilag 15-2025"/>
    <d v="2025-06-02T00:00:00"/>
    <m/>
    <x v="85"/>
    <x v="85"/>
    <m/>
    <m/>
    <m/>
    <m/>
    <n v="1249"/>
    <s v="Nora Kristiansen"/>
    <x v="1"/>
    <x v="1"/>
    <m/>
    <m/>
    <m/>
    <m/>
    <n v="0"/>
    <s v="Ingen avgiftsbehandling"/>
    <s v="Lønnsbilag 15-2025"/>
    <n v="768.43"/>
    <s v="NOK"/>
    <n v="768.43"/>
    <m/>
    <s v="-57744.78"/>
  </r>
  <r>
    <n v="500662"/>
    <n v="2025"/>
    <s v="Lønnsbilag 15-2025"/>
    <d v="2025-06-02T00:00:00"/>
    <m/>
    <x v="85"/>
    <x v="85"/>
    <m/>
    <m/>
    <m/>
    <m/>
    <n v="1260"/>
    <s v="Sivert Østberg-Tømmervik"/>
    <x v="6"/>
    <x v="6"/>
    <m/>
    <m/>
    <m/>
    <m/>
    <n v="0"/>
    <s v="Ingen avgiftsbehandling"/>
    <s v="Lønnsbilag 15-2025"/>
    <n v="487.23"/>
    <s v="NOK"/>
    <n v="487.23"/>
    <m/>
    <s v="-57257.55"/>
  </r>
  <r>
    <n v="500662"/>
    <n v="2025"/>
    <s v="Lønnsbilag 15-2025"/>
    <d v="2025-06-02T00:00:00"/>
    <m/>
    <x v="85"/>
    <x v="85"/>
    <m/>
    <m/>
    <m/>
    <m/>
    <n v="1261"/>
    <s v="Laila Håkonsen"/>
    <x v="8"/>
    <x v="8"/>
    <m/>
    <m/>
    <m/>
    <m/>
    <n v="0"/>
    <s v="Ingen avgiftsbehandling"/>
    <s v="Lønnsbilag 15-2025"/>
    <n v="664.45"/>
    <s v="NOK"/>
    <n v="664.45"/>
    <m/>
    <s v="-56593.10"/>
  </r>
  <r>
    <n v="500662"/>
    <n v="2025"/>
    <s v="Lønnsbilag 15-2025"/>
    <d v="2025-06-02T00:00:00"/>
    <m/>
    <x v="85"/>
    <x v="85"/>
    <m/>
    <m/>
    <m/>
    <m/>
    <n v="1261"/>
    <s v="Laila Håkonsen"/>
    <x v="8"/>
    <x v="8"/>
    <m/>
    <m/>
    <m/>
    <m/>
    <n v="0"/>
    <s v="Ingen avgiftsbehandling"/>
    <s v="Lønnsbilag 15-2025"/>
    <n v="149.83000000000001"/>
    <s v="NOK"/>
    <n v="149.83000000000001"/>
    <m/>
    <s v="-56443.27"/>
  </r>
  <r>
    <n v="500662"/>
    <n v="2025"/>
    <s v="Lønnsbilag 15-2025"/>
    <d v="2025-06-02T00:00:00"/>
    <m/>
    <x v="85"/>
    <x v="85"/>
    <m/>
    <m/>
    <m/>
    <m/>
    <n v="1269"/>
    <s v="Marius Lindbäck Pettersen"/>
    <x v="8"/>
    <x v="8"/>
    <m/>
    <m/>
    <m/>
    <m/>
    <n v="0"/>
    <s v="Ingen avgiftsbehandling"/>
    <s v="Lønnsbilag 15-2025"/>
    <n v="36.67"/>
    <s v="NOK"/>
    <n v="36.67"/>
    <m/>
    <s v="-56406.60"/>
  </r>
  <r>
    <n v="500662"/>
    <n v="2025"/>
    <s v="Lønnsbilag 15-2025"/>
    <d v="2025-06-02T00:00:00"/>
    <m/>
    <x v="85"/>
    <x v="85"/>
    <m/>
    <m/>
    <m/>
    <m/>
    <n v="1269"/>
    <s v="Marius Lindbäck Pettersen"/>
    <x v="8"/>
    <x v="8"/>
    <m/>
    <m/>
    <m/>
    <m/>
    <n v="0"/>
    <s v="Ingen avgiftsbehandling"/>
    <s v="Lønnsbilag 15-2025"/>
    <n v="-9.1999999999999993"/>
    <s v="NOK"/>
    <n v="-9.1999999999999993"/>
    <m/>
    <s v="-56415.80"/>
  </r>
  <r>
    <n v="500662"/>
    <n v="2025"/>
    <s v="Lønnsbilag 15-2025"/>
    <d v="2025-06-02T00:00:00"/>
    <m/>
    <x v="85"/>
    <x v="85"/>
    <m/>
    <m/>
    <m/>
    <m/>
    <n v="1270"/>
    <s v="Lars Teigland Støre"/>
    <x v="6"/>
    <x v="6"/>
    <m/>
    <m/>
    <m/>
    <m/>
    <n v="0"/>
    <s v="Ingen avgiftsbehandling"/>
    <s v="Lønnsbilag 15-2025"/>
    <n v="134"/>
    <s v="NOK"/>
    <n v="134"/>
    <m/>
    <s v="-56281.80"/>
  </r>
  <r>
    <n v="500662"/>
    <n v="2025"/>
    <s v="Lønnsbilag 15-2025"/>
    <d v="2025-06-02T00:00:00"/>
    <m/>
    <x v="85"/>
    <x v="85"/>
    <m/>
    <m/>
    <m/>
    <m/>
    <n v="1271"/>
    <s v="Nikolai Hamang"/>
    <x v="1"/>
    <x v="1"/>
    <m/>
    <m/>
    <m/>
    <m/>
    <n v="0"/>
    <s v="Ingen avgiftsbehandling"/>
    <s v="Lønnsbilag 15-2025"/>
    <n v="152.44999999999999"/>
    <s v="NOK"/>
    <n v="152.44999999999999"/>
    <m/>
    <s v="-56129.35"/>
  </r>
  <r>
    <n v="500662"/>
    <n v="2025"/>
    <s v="Lønnsbilag 15-2025"/>
    <d v="2025-06-02T00:00:00"/>
    <m/>
    <x v="85"/>
    <x v="85"/>
    <m/>
    <m/>
    <m/>
    <m/>
    <n v="1271"/>
    <s v="Nikolai Hamang"/>
    <x v="1"/>
    <x v="1"/>
    <m/>
    <m/>
    <m/>
    <m/>
    <n v="0"/>
    <s v="Ingen avgiftsbehandling"/>
    <s v="Lønnsbilag 15-2025"/>
    <n v="-9.7799999999999994"/>
    <s v="NOK"/>
    <n v="-9.7799999999999994"/>
    <m/>
    <s v="-56139.13"/>
  </r>
  <r>
    <n v="500662"/>
    <n v="2025"/>
    <s v="Lønnsbilag 15-2025"/>
    <d v="2025-06-02T00:00:00"/>
    <m/>
    <x v="85"/>
    <x v="85"/>
    <m/>
    <m/>
    <m/>
    <m/>
    <n v="1274"/>
    <s v="Heidi Midtbø Helgesen"/>
    <x v="6"/>
    <x v="6"/>
    <m/>
    <m/>
    <m/>
    <m/>
    <n v="0"/>
    <s v="Ingen avgiftsbehandling"/>
    <s v="Lønnsbilag 15-2025"/>
    <n v="279.60000000000002"/>
    <s v="NOK"/>
    <n v="279.60000000000002"/>
    <m/>
    <s v="-55859.53"/>
  </r>
  <r>
    <n v="500662"/>
    <n v="2025"/>
    <s v="Lønnsbilag 15-2025"/>
    <d v="2025-06-02T00:00:00"/>
    <m/>
    <x v="85"/>
    <x v="85"/>
    <m/>
    <m/>
    <m/>
    <m/>
    <n v="1275"/>
    <s v="Haziz Aasen"/>
    <x v="1"/>
    <x v="1"/>
    <m/>
    <m/>
    <m/>
    <m/>
    <n v="0"/>
    <s v="Ingen avgiftsbehandling"/>
    <s v="Lønnsbilag 15-2025"/>
    <n v="5915.12"/>
    <s v="NOK"/>
    <n v="5915.12"/>
    <m/>
    <s v="-49944.41"/>
  </r>
  <r>
    <n v="500662"/>
    <n v="2025"/>
    <s v="Lønnsbilag 15-2025"/>
    <d v="2025-06-02T00:00:00"/>
    <m/>
    <x v="85"/>
    <x v="85"/>
    <m/>
    <m/>
    <m/>
    <m/>
    <n v="1275"/>
    <s v="Haziz Aasen"/>
    <x v="1"/>
    <x v="1"/>
    <m/>
    <m/>
    <m/>
    <m/>
    <n v="0"/>
    <s v="Ingen avgiftsbehandling"/>
    <s v="Lønnsbilag 15-2025"/>
    <n v="-23.05"/>
    <s v="NOK"/>
    <n v="-23.05"/>
    <m/>
    <s v="-49967.46"/>
  </r>
  <r>
    <n v="500662"/>
    <n v="2025"/>
    <s v="Lønnsbilag 15-2025"/>
    <d v="2025-06-02T00:00:00"/>
    <m/>
    <x v="85"/>
    <x v="85"/>
    <m/>
    <m/>
    <m/>
    <m/>
    <n v="1279"/>
    <s v="Oda Marie Danielsen"/>
    <x v="8"/>
    <x v="8"/>
    <m/>
    <m/>
    <m/>
    <m/>
    <n v="0"/>
    <s v="Ingen avgiftsbehandling"/>
    <s v="Lønnsbilag 15-2025"/>
    <n v="106.78"/>
    <s v="NOK"/>
    <n v="106.78"/>
    <m/>
    <s v="-49860.68"/>
  </r>
  <r>
    <n v="500662"/>
    <n v="2025"/>
    <s v="Lønnsbilag 15-2025"/>
    <d v="2025-06-02T00:00:00"/>
    <m/>
    <x v="85"/>
    <x v="85"/>
    <m/>
    <m/>
    <m/>
    <m/>
    <n v="1279"/>
    <s v="Oda Marie Danielsen"/>
    <x v="8"/>
    <x v="8"/>
    <m/>
    <m/>
    <m/>
    <m/>
    <n v="0"/>
    <s v="Ingen avgiftsbehandling"/>
    <s v="Lønnsbilag 15-2025"/>
    <n v="-14.6"/>
    <s v="NOK"/>
    <n v="-14.6"/>
    <m/>
    <s v="-49875.28"/>
  </r>
  <r>
    <n v="500662"/>
    <n v="2025"/>
    <s v="Lønnsbilag 15-2025"/>
    <d v="2025-06-02T00:00:00"/>
    <m/>
    <x v="85"/>
    <x v="85"/>
    <m/>
    <m/>
    <m/>
    <m/>
    <n v="1282"/>
    <s v="Stian Sørensen"/>
    <x v="3"/>
    <x v="3"/>
    <m/>
    <m/>
    <m/>
    <m/>
    <n v="0"/>
    <s v="Ingen avgiftsbehandling"/>
    <s v="Lønnsbilag 15-2025"/>
    <n v="4365.7700000000004"/>
    <s v="NOK"/>
    <n v="4365.7700000000004"/>
    <m/>
    <s v="-45509.51"/>
  </r>
  <r>
    <n v="500662"/>
    <n v="2025"/>
    <s v="Lønnsbilag 15-2025"/>
    <d v="2025-06-02T00:00:00"/>
    <m/>
    <x v="85"/>
    <x v="85"/>
    <m/>
    <m/>
    <m/>
    <m/>
    <n v="1282"/>
    <s v="Stian Sørensen"/>
    <x v="3"/>
    <x v="3"/>
    <m/>
    <m/>
    <m/>
    <m/>
    <n v="0"/>
    <s v="Ingen avgiftsbehandling"/>
    <s v="Lønnsbilag 15-2025"/>
    <n v="-15.21"/>
    <s v="NOK"/>
    <n v="-15.21"/>
    <m/>
    <s v="-45524.72"/>
  </r>
  <r>
    <n v="500662"/>
    <n v="2025"/>
    <s v="Lønnsbilag 15-2025"/>
    <d v="2025-06-02T00:00:00"/>
    <m/>
    <x v="85"/>
    <x v="85"/>
    <m/>
    <m/>
    <m/>
    <m/>
    <n v="1285"/>
    <s v="Casper Riekeles"/>
    <x v="1"/>
    <x v="1"/>
    <m/>
    <m/>
    <m/>
    <m/>
    <n v="0"/>
    <s v="Ingen avgiftsbehandling"/>
    <s v="Lønnsbilag 15-2025"/>
    <n v="-42.28"/>
    <s v="NOK"/>
    <n v="-42.28"/>
    <m/>
    <s v="-45567.00"/>
  </r>
  <r>
    <n v="500662"/>
    <n v="2025"/>
    <s v="Lønnsbilag 15-2025"/>
    <d v="2025-06-02T00:00:00"/>
    <m/>
    <x v="85"/>
    <x v="85"/>
    <m/>
    <m/>
    <m/>
    <m/>
    <n v="1288"/>
    <s v="Sondre Olsen Heitmann"/>
    <x v="2"/>
    <x v="2"/>
    <m/>
    <m/>
    <m/>
    <m/>
    <n v="0"/>
    <s v="Ingen avgiftsbehandling"/>
    <s v="Lønnsbilag 15-2025"/>
    <n v="782.98"/>
    <s v="NOK"/>
    <n v="782.98"/>
    <m/>
    <s v="-44784.02"/>
  </r>
  <r>
    <n v="500662"/>
    <n v="2025"/>
    <s v="Lønnsbilag 15-2025"/>
    <d v="2025-06-02T00:00:00"/>
    <m/>
    <x v="85"/>
    <x v="85"/>
    <m/>
    <m/>
    <m/>
    <m/>
    <n v="1288"/>
    <s v="Sondre Olsen Heitmann"/>
    <x v="2"/>
    <x v="2"/>
    <m/>
    <m/>
    <m/>
    <m/>
    <n v="0"/>
    <s v="Ingen avgiftsbehandling"/>
    <s v="Lønnsbilag 15-2025"/>
    <n v="-53.21"/>
    <s v="NOK"/>
    <n v="-53.21"/>
    <m/>
    <s v="-44837.23"/>
  </r>
  <r>
    <n v="500662"/>
    <n v="2025"/>
    <s v="Lønnsbilag 15-2025"/>
    <d v="2025-06-02T00:00:00"/>
    <m/>
    <x v="85"/>
    <x v="85"/>
    <m/>
    <m/>
    <m/>
    <m/>
    <n v="1299"/>
    <s v="Katarina Zielinska"/>
    <x v="2"/>
    <x v="2"/>
    <m/>
    <m/>
    <m/>
    <m/>
    <n v="0"/>
    <s v="Ingen avgiftsbehandling"/>
    <s v="Lønnsbilag 15-2025"/>
    <n v="6951.3"/>
    <s v="NOK"/>
    <n v="6951.3"/>
    <m/>
    <s v="-37885.93"/>
  </r>
  <r>
    <n v="500662"/>
    <n v="2025"/>
    <s v="Lønnsbilag 15-2025"/>
    <d v="2025-06-02T00:00:00"/>
    <m/>
    <x v="85"/>
    <x v="85"/>
    <m/>
    <m/>
    <m/>
    <m/>
    <n v="1299"/>
    <s v="Katarina Zielinska"/>
    <x v="2"/>
    <x v="2"/>
    <m/>
    <m/>
    <m/>
    <m/>
    <n v="0"/>
    <s v="Ingen avgiftsbehandling"/>
    <s v="Lønnsbilag 15-2025"/>
    <n v="-25.35"/>
    <s v="NOK"/>
    <n v="-25.35"/>
    <m/>
    <s v="-37911.28"/>
  </r>
  <r>
    <n v="500662"/>
    <n v="2025"/>
    <s v="Lønnsbilag 15-2025"/>
    <d v="2025-06-02T00:00:00"/>
    <m/>
    <x v="85"/>
    <x v="85"/>
    <m/>
    <m/>
    <m/>
    <m/>
    <n v="1305"/>
    <s v="Brage Mikkelsen"/>
    <x v="8"/>
    <x v="8"/>
    <m/>
    <m/>
    <m/>
    <m/>
    <n v="0"/>
    <s v="Ingen avgiftsbehandling"/>
    <s v="Lønnsbilag 15-2025"/>
    <n v="207.82"/>
    <s v="NOK"/>
    <n v="207.82"/>
    <m/>
    <s v="-37703.46"/>
  </r>
  <r>
    <n v="500662"/>
    <n v="2025"/>
    <s v="Lønnsbilag 15-2025"/>
    <d v="2025-06-02T00:00:00"/>
    <m/>
    <x v="85"/>
    <x v="85"/>
    <m/>
    <m/>
    <m/>
    <m/>
    <n v="1307"/>
    <s v="Ben Craig Simmons"/>
    <x v="3"/>
    <x v="3"/>
    <m/>
    <m/>
    <m/>
    <m/>
    <n v="0"/>
    <s v="Ingen avgiftsbehandling"/>
    <s v="Lønnsbilag 15-2025"/>
    <n v="6478.37"/>
    <s v="NOK"/>
    <n v="6478.37"/>
    <m/>
    <s v="-31225.09"/>
  </r>
  <r>
    <n v="500662"/>
    <n v="2025"/>
    <s v="Lønnsbilag 15-2025"/>
    <d v="2025-06-02T00:00:00"/>
    <m/>
    <x v="85"/>
    <x v="85"/>
    <m/>
    <m/>
    <m/>
    <m/>
    <n v="1307"/>
    <s v="Ben Craig Simmons"/>
    <x v="3"/>
    <x v="3"/>
    <m/>
    <m/>
    <m/>
    <m/>
    <n v="0"/>
    <s v="Ingen avgiftsbehandling"/>
    <s v="Lønnsbilag 15-2025"/>
    <n v="-20.76"/>
    <s v="NOK"/>
    <n v="-20.76"/>
    <m/>
    <s v="-31245.85"/>
  </r>
  <r>
    <n v="500662"/>
    <n v="2025"/>
    <s v="Lønnsbilag 15-2025"/>
    <d v="2025-06-02T00:00:00"/>
    <m/>
    <x v="85"/>
    <x v="85"/>
    <m/>
    <m/>
    <m/>
    <m/>
    <n v="1308"/>
    <s v="Henrik Falteng Jensen"/>
    <x v="2"/>
    <x v="2"/>
    <m/>
    <m/>
    <m/>
    <m/>
    <n v="0"/>
    <s v="Ingen avgiftsbehandling"/>
    <s v="Lønnsbilag 15-2025"/>
    <n v="995.23"/>
    <s v="NOK"/>
    <n v="995.23"/>
    <m/>
    <s v="-30250.62"/>
  </r>
  <r>
    <n v="500662"/>
    <n v="2025"/>
    <s v="Lønnsbilag 15-2025"/>
    <d v="2025-06-02T00:00:00"/>
    <m/>
    <x v="85"/>
    <x v="85"/>
    <m/>
    <m/>
    <m/>
    <m/>
    <n v="1317"/>
    <s v="Markus Madsen"/>
    <x v="5"/>
    <x v="5"/>
    <m/>
    <m/>
    <m/>
    <m/>
    <n v="0"/>
    <s v="Ingen avgiftsbehandling"/>
    <s v="Lønnsbilag 15-2025"/>
    <n v="719.1"/>
    <s v="NOK"/>
    <n v="719.1"/>
    <m/>
    <s v="-29531.52"/>
  </r>
  <r>
    <n v="500662"/>
    <n v="2025"/>
    <s v="Lønnsbilag 15-2025"/>
    <d v="2025-06-02T00:00:00"/>
    <m/>
    <x v="85"/>
    <x v="85"/>
    <m/>
    <m/>
    <m/>
    <m/>
    <n v="1317"/>
    <s v="Markus Madsen"/>
    <x v="5"/>
    <x v="5"/>
    <m/>
    <m/>
    <m/>
    <m/>
    <n v="0"/>
    <s v="Ingen avgiftsbehandling"/>
    <s v="Lønnsbilag 15-2025"/>
    <n v="-5.53"/>
    <s v="NOK"/>
    <n v="-5.53"/>
    <m/>
    <s v="-29537.05"/>
  </r>
  <r>
    <n v="500662"/>
    <n v="2025"/>
    <s v="Lønnsbilag 15-2025"/>
    <d v="2025-06-02T00:00:00"/>
    <m/>
    <x v="85"/>
    <x v="85"/>
    <m/>
    <m/>
    <m/>
    <m/>
    <n v="1328"/>
    <s v="Jonathan Sten Hagen"/>
    <x v="2"/>
    <x v="2"/>
    <m/>
    <m/>
    <m/>
    <m/>
    <n v="0"/>
    <s v="Ingen avgiftsbehandling"/>
    <s v="Lønnsbilag 15-2025"/>
    <n v="218.61"/>
    <s v="NOK"/>
    <n v="218.61"/>
    <m/>
    <s v="-29318.44"/>
  </r>
  <r>
    <n v="500662"/>
    <n v="2025"/>
    <s v="Lønnsbilag 15-2025"/>
    <d v="2025-06-02T00:00:00"/>
    <m/>
    <x v="85"/>
    <x v="85"/>
    <m/>
    <m/>
    <m/>
    <m/>
    <n v="1328"/>
    <s v="Jonathan Sten Hagen"/>
    <x v="2"/>
    <x v="2"/>
    <m/>
    <m/>
    <m/>
    <m/>
    <n v="0"/>
    <s v="Ingen avgiftsbehandling"/>
    <s v="Lønnsbilag 15-2025"/>
    <n v="-63.28"/>
    <s v="NOK"/>
    <n v="-63.28"/>
    <m/>
    <s v="-29381.72"/>
  </r>
  <r>
    <n v="500662"/>
    <n v="2025"/>
    <s v="Lønnsbilag 15-2025"/>
    <d v="2025-06-02T00:00:00"/>
    <m/>
    <x v="85"/>
    <x v="85"/>
    <m/>
    <m/>
    <m/>
    <m/>
    <n v="1329"/>
    <s v="Oline Søderberg"/>
    <x v="8"/>
    <x v="8"/>
    <m/>
    <m/>
    <m/>
    <m/>
    <n v="0"/>
    <s v="Ingen avgiftsbehandling"/>
    <s v="Lønnsbilag 15-2025"/>
    <n v="47.47"/>
    <s v="NOK"/>
    <n v="47.47"/>
    <m/>
    <s v="-29334.25"/>
  </r>
  <r>
    <n v="500662"/>
    <n v="2025"/>
    <s v="Lønnsbilag 15-2025"/>
    <d v="2025-06-02T00:00:00"/>
    <m/>
    <x v="85"/>
    <x v="85"/>
    <m/>
    <m/>
    <m/>
    <m/>
    <n v="1329"/>
    <s v="Oline Søderberg"/>
    <x v="8"/>
    <x v="8"/>
    <m/>
    <m/>
    <m/>
    <m/>
    <n v="0"/>
    <s v="Ingen avgiftsbehandling"/>
    <s v="Lønnsbilag 15-2025"/>
    <n v="-18.8"/>
    <s v="NOK"/>
    <n v="-18.8"/>
    <m/>
    <s v="-29353.05"/>
  </r>
  <r>
    <n v="500662"/>
    <n v="2025"/>
    <s v="Lønnsbilag 15-2025"/>
    <d v="2025-06-02T00:00:00"/>
    <m/>
    <x v="85"/>
    <x v="85"/>
    <m/>
    <m/>
    <m/>
    <m/>
    <n v="1330"/>
    <s v="Magnus Perger"/>
    <x v="6"/>
    <x v="6"/>
    <m/>
    <m/>
    <m/>
    <m/>
    <n v="0"/>
    <s v="Ingen avgiftsbehandling"/>
    <s v="Lønnsbilag 15-2025"/>
    <n v="202.44"/>
    <s v="NOK"/>
    <n v="202.44"/>
    <m/>
    <s v="-29150.61"/>
  </r>
  <r>
    <n v="500662"/>
    <n v="2025"/>
    <s v="Lønnsbilag 15-2025"/>
    <d v="2025-06-02T00:00:00"/>
    <m/>
    <x v="85"/>
    <x v="85"/>
    <m/>
    <m/>
    <m/>
    <m/>
    <n v="1331"/>
    <s v="Jørgen Røkke"/>
    <x v="8"/>
    <x v="8"/>
    <m/>
    <m/>
    <m/>
    <m/>
    <n v="0"/>
    <s v="Ingen avgiftsbehandling"/>
    <s v="Lønnsbilag 15-2025"/>
    <n v="74.430000000000007"/>
    <s v="NOK"/>
    <n v="74.430000000000007"/>
    <m/>
    <s v="-29076.18"/>
  </r>
  <r>
    <n v="500662"/>
    <n v="2025"/>
    <s v="Lønnsbilag 15-2025"/>
    <d v="2025-06-02T00:00:00"/>
    <m/>
    <x v="85"/>
    <x v="85"/>
    <m/>
    <m/>
    <m/>
    <m/>
    <n v="1331"/>
    <s v="Jørgen Røkke"/>
    <x v="8"/>
    <x v="8"/>
    <m/>
    <m/>
    <m/>
    <m/>
    <n v="0"/>
    <s v="Ingen avgiftsbehandling"/>
    <s v="Lønnsbilag 15-2025"/>
    <n v="-26.46"/>
    <s v="NOK"/>
    <n v="-26.46"/>
    <m/>
    <s v="-29102.64"/>
  </r>
  <r>
    <n v="500662"/>
    <n v="2025"/>
    <s v="Lønnsbilag 15-2025"/>
    <d v="2025-06-02T00:00:00"/>
    <m/>
    <x v="85"/>
    <x v="85"/>
    <m/>
    <m/>
    <m/>
    <m/>
    <n v="1332"/>
    <s v="Morten Hamre Køber"/>
    <x v="10"/>
    <x v="10"/>
    <m/>
    <m/>
    <m/>
    <m/>
    <n v="0"/>
    <s v="Ingen avgiftsbehandling"/>
    <s v="Lønnsbilag 15-2025"/>
    <n v="47.46"/>
    <s v="NOK"/>
    <n v="47.46"/>
    <m/>
    <s v="-29055.18"/>
  </r>
  <r>
    <n v="500662"/>
    <n v="2025"/>
    <s v="Lønnsbilag 15-2025"/>
    <d v="2025-06-02T00:00:00"/>
    <m/>
    <x v="85"/>
    <x v="85"/>
    <m/>
    <m/>
    <m/>
    <m/>
    <n v="1332"/>
    <s v="Morten Hamre Køber"/>
    <x v="10"/>
    <x v="10"/>
    <m/>
    <m/>
    <m/>
    <m/>
    <n v="0"/>
    <s v="Ingen avgiftsbehandling"/>
    <s v="Lønnsbilag 15-2025"/>
    <n v="-12.94"/>
    <s v="NOK"/>
    <n v="-12.94"/>
    <m/>
    <s v="-29068.12"/>
  </r>
  <r>
    <n v="500662"/>
    <n v="2025"/>
    <s v="Lønnsbilag 15-2025"/>
    <d v="2025-06-02T00:00:00"/>
    <m/>
    <x v="85"/>
    <x v="85"/>
    <m/>
    <m/>
    <m/>
    <m/>
    <n v="1333"/>
    <s v="Elias Lande Olsen"/>
    <x v="6"/>
    <x v="6"/>
    <m/>
    <m/>
    <m/>
    <m/>
    <n v="0"/>
    <s v="Ingen avgiftsbehandling"/>
    <s v="Lønnsbilag 15-2025"/>
    <n v="20.67"/>
    <s v="NOK"/>
    <n v="20.67"/>
    <m/>
    <s v="-29047.45"/>
  </r>
  <r>
    <n v="500662"/>
    <n v="2025"/>
    <s v="Lønnsbilag 15-2025"/>
    <d v="2025-06-02T00:00:00"/>
    <m/>
    <x v="85"/>
    <x v="85"/>
    <m/>
    <m/>
    <m/>
    <m/>
    <n v="1334"/>
    <s v="Selma Arikan"/>
    <x v="8"/>
    <x v="8"/>
    <m/>
    <m/>
    <m/>
    <m/>
    <n v="0"/>
    <s v="Ingen avgiftsbehandling"/>
    <s v="Lønnsbilag 15-2025"/>
    <n v="15.89"/>
    <s v="NOK"/>
    <n v="15.89"/>
    <m/>
    <s v="-29031.56"/>
  </r>
  <r>
    <n v="500662"/>
    <n v="2025"/>
    <s v="Lønnsbilag 15-2025"/>
    <d v="2025-06-02T00:00:00"/>
    <m/>
    <x v="85"/>
    <x v="85"/>
    <m/>
    <m/>
    <m/>
    <m/>
    <n v="1334"/>
    <s v="Selma Arikan"/>
    <x v="1"/>
    <x v="1"/>
    <m/>
    <m/>
    <m/>
    <m/>
    <n v="0"/>
    <s v="Ingen avgiftsbehandling"/>
    <s v="Lønnsbilag 15-2025"/>
    <n v="-3.45"/>
    <s v="NOK"/>
    <n v="-3.45"/>
    <m/>
    <s v="-29035.01"/>
  </r>
  <r>
    <n v="500662"/>
    <n v="2025"/>
    <s v="Lønnsbilag 15-2025"/>
    <d v="2025-06-02T00:00:00"/>
    <m/>
    <x v="85"/>
    <x v="85"/>
    <m/>
    <m/>
    <m/>
    <m/>
    <n v="1334"/>
    <s v="Selma Arikan"/>
    <x v="8"/>
    <x v="8"/>
    <m/>
    <m/>
    <m/>
    <m/>
    <n v="0"/>
    <s v="Ingen avgiftsbehandling"/>
    <s v="Lønnsbilag 15-2025"/>
    <n v="-26.6"/>
    <s v="NOK"/>
    <n v="-26.6"/>
    <m/>
    <s v="-29061.61"/>
  </r>
  <r>
    <n v="500662"/>
    <n v="2025"/>
    <s v="Lønnsbilag 15-2025"/>
    <d v="2025-06-02T00:00:00"/>
    <m/>
    <x v="85"/>
    <x v="85"/>
    <m/>
    <m/>
    <m/>
    <m/>
    <n v="1335"/>
    <s v="Mikkel Holand Gillebo"/>
    <x v="8"/>
    <x v="8"/>
    <m/>
    <m/>
    <m/>
    <m/>
    <n v="0"/>
    <s v="Ingen avgiftsbehandling"/>
    <s v="Lønnsbilag 15-2025"/>
    <n v="-16.11"/>
    <s v="NOK"/>
    <n v="-16.11"/>
    <m/>
    <s v="-29077.72"/>
  </r>
  <r>
    <n v="500662"/>
    <n v="2025"/>
    <s v="Lønnsbilag 15-2025"/>
    <d v="2025-06-02T00:00:00"/>
    <m/>
    <x v="85"/>
    <x v="85"/>
    <m/>
    <m/>
    <m/>
    <m/>
    <n v="1337"/>
    <s v="Jens-Christian Landmark"/>
    <x v="6"/>
    <x v="6"/>
    <m/>
    <m/>
    <m/>
    <m/>
    <n v="0"/>
    <s v="Ingen avgiftsbehandling"/>
    <s v="Lønnsbilag 15-2025"/>
    <n v="-15.76"/>
    <s v="NOK"/>
    <n v="-15.76"/>
    <m/>
    <s v="-29093.48"/>
  </r>
  <r>
    <n v="500662"/>
    <n v="2025"/>
    <s v="Lønnsbilag 15-2025"/>
    <d v="2025-06-02T00:00:00"/>
    <m/>
    <x v="85"/>
    <x v="85"/>
    <m/>
    <m/>
    <m/>
    <m/>
    <n v="1338"/>
    <s v="Nadin Hamed"/>
    <x v="1"/>
    <x v="1"/>
    <m/>
    <m/>
    <m/>
    <m/>
    <n v="0"/>
    <s v="Ingen avgiftsbehandling"/>
    <s v="Lønnsbilag 15-2025"/>
    <n v="-10.43"/>
    <s v="NOK"/>
    <n v="-10.43"/>
    <m/>
    <s v="-29103.91"/>
  </r>
  <r>
    <n v="500662"/>
    <n v="2025"/>
    <s v="Lønnsbilag 15-2025"/>
    <d v="2025-06-02T00:00:00"/>
    <m/>
    <x v="85"/>
    <x v="85"/>
    <m/>
    <m/>
    <m/>
    <m/>
    <n v="1339"/>
    <s v="Alexander Grimstvedt"/>
    <x v="5"/>
    <x v="5"/>
    <m/>
    <m/>
    <m/>
    <m/>
    <n v="0"/>
    <s v="Ingen avgiftsbehandling"/>
    <s v="Lønnsbilag 15-2025"/>
    <n v="-74.790000000000006"/>
    <s v="NOK"/>
    <n v="-74.790000000000006"/>
    <m/>
    <s v="-29178.70"/>
  </r>
  <r>
    <n v="500662"/>
    <n v="2025"/>
    <s v="Lønnsbilag 15-2025"/>
    <d v="2025-06-02T00:00:00"/>
    <m/>
    <x v="85"/>
    <x v="85"/>
    <m/>
    <m/>
    <m/>
    <m/>
    <n v="134"/>
    <s v="Andreas Kristiansen Olsen"/>
    <x v="1"/>
    <x v="1"/>
    <m/>
    <m/>
    <m/>
    <m/>
    <n v="0"/>
    <s v="Ingen avgiftsbehandling"/>
    <s v="Lønnsbilag 15-2025"/>
    <n v="1310.06"/>
    <s v="NOK"/>
    <n v="1310.06"/>
    <m/>
    <s v="-27868.64"/>
  </r>
  <r>
    <n v="500662"/>
    <n v="2025"/>
    <s v="Lønnsbilag 15-2025"/>
    <d v="2025-06-02T00:00:00"/>
    <m/>
    <x v="85"/>
    <x v="85"/>
    <m/>
    <m/>
    <m/>
    <m/>
    <n v="134"/>
    <s v="Andreas Kristiansen Olsen"/>
    <x v="1"/>
    <x v="1"/>
    <m/>
    <m/>
    <m/>
    <m/>
    <n v="0"/>
    <s v="Ingen avgiftsbehandling"/>
    <s v="Lønnsbilag 15-2025"/>
    <n v="-124.04"/>
    <s v="NOK"/>
    <n v="-124.04"/>
    <m/>
    <s v="-27992.68"/>
  </r>
  <r>
    <n v="500662"/>
    <n v="2025"/>
    <s v="Lønnsbilag 15-2025"/>
    <d v="2025-06-02T00:00:00"/>
    <m/>
    <x v="85"/>
    <x v="85"/>
    <m/>
    <m/>
    <m/>
    <m/>
    <n v="134"/>
    <s v="Andreas Kristiansen Olsen"/>
    <x v="8"/>
    <x v="8"/>
    <m/>
    <m/>
    <m/>
    <m/>
    <n v="0"/>
    <s v="Ingen avgiftsbehandling"/>
    <s v="Lønnsbilag 15-2025"/>
    <n v="-46.31"/>
    <s v="NOK"/>
    <n v="-46.31"/>
    <m/>
    <s v="-28038.99"/>
  </r>
  <r>
    <n v="500662"/>
    <n v="2025"/>
    <s v="Lønnsbilag 15-2025"/>
    <d v="2025-06-02T00:00:00"/>
    <m/>
    <x v="85"/>
    <x v="85"/>
    <m/>
    <m/>
    <m/>
    <m/>
    <n v="77"/>
    <s v="Christopher Dehn"/>
    <x v="5"/>
    <x v="5"/>
    <m/>
    <m/>
    <m/>
    <m/>
    <n v="0"/>
    <s v="Ingen avgiftsbehandling"/>
    <s v="Lønnsbilag 15-2025"/>
    <n v="3309.61"/>
    <s v="NOK"/>
    <n v="3309.61"/>
    <m/>
    <s v="-24729.38"/>
  </r>
  <r>
    <n v="500662"/>
    <n v="2025"/>
    <s v="Lønnsbilag 15-2025"/>
    <d v="2025-06-02T00:00:00"/>
    <m/>
    <x v="85"/>
    <x v="85"/>
    <m/>
    <m/>
    <m/>
    <m/>
    <n v="77"/>
    <s v="Christopher Dehn"/>
    <x v="5"/>
    <x v="5"/>
    <m/>
    <m/>
    <m/>
    <m/>
    <n v="0"/>
    <s v="Ingen avgiftsbehandling"/>
    <s v="Lønnsbilag 15-2025"/>
    <n v="-10.67"/>
    <s v="NOK"/>
    <n v="-10.67"/>
    <m/>
    <s v="-24740.05"/>
  </r>
  <r>
    <n v="500740"/>
    <n v="2025"/>
    <s v="Lønnsbilag 16-2025"/>
    <d v="2025-06-02T00:00:00"/>
    <m/>
    <x v="85"/>
    <x v="85"/>
    <m/>
    <m/>
    <m/>
    <m/>
    <n v="1245"/>
    <s v="Fredrik Bjørndal"/>
    <x v="5"/>
    <x v="5"/>
    <m/>
    <m/>
    <m/>
    <m/>
    <n v="0"/>
    <s v="Ingen avgiftsbehandling"/>
    <s v="Lønnsbilag 16-2025"/>
    <n v="-172.58"/>
    <s v="NOK"/>
    <n v="-172.58"/>
    <m/>
    <s v="-24912.63"/>
  </r>
  <r>
    <n v="500740"/>
    <n v="2025"/>
    <s v="Lønnsbilag 16-2025"/>
    <d v="2025-06-02T00:00:00"/>
    <m/>
    <x v="85"/>
    <x v="85"/>
    <m/>
    <m/>
    <m/>
    <m/>
    <n v="1317"/>
    <s v="Markus Madsen"/>
    <x v="5"/>
    <x v="5"/>
    <m/>
    <m/>
    <m/>
    <m/>
    <n v="0"/>
    <s v="Ingen avgiftsbehandling"/>
    <s v="Lønnsbilag 16-2025"/>
    <n v="-461.88"/>
    <s v="NOK"/>
    <n v="-461.88"/>
    <m/>
    <s v="-25374.51"/>
  </r>
  <r>
    <n v="500740"/>
    <n v="2025"/>
    <s v="Lønnsbilag 16-2025"/>
    <d v="2025-06-02T00:00:00"/>
    <m/>
    <x v="85"/>
    <x v="85"/>
    <m/>
    <m/>
    <m/>
    <m/>
    <n v="1338"/>
    <s v="Nadin Hamed"/>
    <x v="1"/>
    <x v="1"/>
    <m/>
    <m/>
    <m/>
    <m/>
    <n v="0"/>
    <s v="Ingen avgiftsbehandling"/>
    <s v="Lønnsbilag 16-2025"/>
    <n v="-15.81"/>
    <s v="NOK"/>
    <n v="-15.81"/>
    <m/>
    <s v="-25390.32"/>
  </r>
  <r>
    <n v="500763"/>
    <n v="2025"/>
    <s v="Lønnsbilag 17-2025"/>
    <d v="2025-06-16T00:00:00"/>
    <m/>
    <x v="85"/>
    <x v="85"/>
    <m/>
    <m/>
    <m/>
    <m/>
    <n v="1275"/>
    <s v="Haziz Aasen"/>
    <x v="1"/>
    <x v="1"/>
    <m/>
    <m/>
    <m/>
    <m/>
    <n v="0"/>
    <s v="Ingen avgiftsbehandling"/>
    <s v="Lønnsbilag 17-2025"/>
    <n v="4217.79"/>
    <s v="NOK"/>
    <n v="4217.79"/>
    <m/>
    <s v="-21172.53"/>
  </r>
  <r>
    <n v="500763"/>
    <n v="2025"/>
    <s v="Lønnsbilag 17-2025"/>
    <d v="2025-06-16T00:00:00"/>
    <m/>
    <x v="85"/>
    <x v="85"/>
    <m/>
    <m/>
    <m/>
    <m/>
    <n v="1275"/>
    <s v="Haziz Aasen"/>
    <x v="1"/>
    <x v="1"/>
    <m/>
    <m/>
    <m/>
    <m/>
    <n v="0"/>
    <s v="Ingen avgiftsbehandling"/>
    <s v="Lønnsbilag 17-2025"/>
    <n v="-1198.5"/>
    <s v="NOK"/>
    <n v="-1198.5"/>
    <m/>
    <s v="-22371.03"/>
  </r>
  <r>
    <n v="500818"/>
    <n v="2025"/>
    <s v="Lønnsbilag 18-2025"/>
    <d v="2025-07-01T00:00:00"/>
    <m/>
    <x v="85"/>
    <x v="85"/>
    <m/>
    <m/>
    <m/>
    <m/>
    <m/>
    <s v="Sofi Kulvik"/>
    <x v="1"/>
    <x v="1"/>
    <m/>
    <m/>
    <m/>
    <m/>
    <n v="0"/>
    <s v="Ingen avgiftsbehandling"/>
    <s v="Lønnsbilag 18-2025"/>
    <n v="-8.4700000000000006"/>
    <s v="NOK"/>
    <n v="-8.4700000000000006"/>
    <m/>
    <s v="-22379.50"/>
  </r>
  <r>
    <n v="500818"/>
    <n v="2025"/>
    <s v="Lønnsbilag 18-2025"/>
    <d v="2025-07-01T00:00:00"/>
    <m/>
    <x v="85"/>
    <x v="85"/>
    <m/>
    <m/>
    <m/>
    <m/>
    <m/>
    <s v="Sofi Kulvik"/>
    <x v="4"/>
    <x v="4"/>
    <m/>
    <m/>
    <m/>
    <m/>
    <n v="0"/>
    <s v="Ingen avgiftsbehandling"/>
    <s v="Lønnsbilag 18-2025"/>
    <n v="-1112.8"/>
    <s v="NOK"/>
    <n v="-1112.8"/>
    <m/>
    <s v="-23492.30"/>
  </r>
  <r>
    <n v="500818"/>
    <n v="2025"/>
    <s v="Lønnsbilag 18-2025"/>
    <d v="2025-07-01T00:00:00"/>
    <m/>
    <x v="85"/>
    <x v="85"/>
    <m/>
    <m/>
    <m/>
    <m/>
    <n v="1217"/>
    <s v="Hezar Salih"/>
    <x v="1"/>
    <x v="1"/>
    <m/>
    <m/>
    <m/>
    <m/>
    <n v="0"/>
    <s v="Ingen avgiftsbehandling"/>
    <s v="Lønnsbilag 18-2025"/>
    <n v="-26.46"/>
    <s v="NOK"/>
    <n v="-26.46"/>
    <m/>
    <s v="-23518.76"/>
  </r>
  <r>
    <n v="500818"/>
    <n v="2025"/>
    <s v="Lønnsbilag 18-2025"/>
    <d v="2025-07-01T00:00:00"/>
    <m/>
    <x v="85"/>
    <x v="85"/>
    <m/>
    <m/>
    <m/>
    <m/>
    <n v="1223"/>
    <s v="Mads Sundbye"/>
    <x v="1"/>
    <x v="1"/>
    <m/>
    <m/>
    <m/>
    <m/>
    <n v="0"/>
    <s v="Ingen avgiftsbehandling"/>
    <s v="Lønnsbilag 18-2025"/>
    <n v="-105.42"/>
    <s v="NOK"/>
    <n v="-105.42"/>
    <m/>
    <s v="-23624.18"/>
  </r>
  <r>
    <n v="500818"/>
    <n v="2025"/>
    <s v="Lønnsbilag 18-2025"/>
    <d v="2025-07-01T00:00:00"/>
    <m/>
    <x v="85"/>
    <x v="85"/>
    <m/>
    <m/>
    <m/>
    <m/>
    <n v="1229"/>
    <s v="Eirik Frisnes Wartiainen"/>
    <x v="1"/>
    <x v="1"/>
    <m/>
    <m/>
    <m/>
    <m/>
    <n v="0"/>
    <s v="Ingen avgiftsbehandling"/>
    <s v="Lønnsbilag 18-2025"/>
    <n v="-219.36"/>
    <s v="NOK"/>
    <n v="-219.36"/>
    <m/>
    <s v="-23843.54"/>
  </r>
  <r>
    <n v="500818"/>
    <n v="2025"/>
    <s v="Lønnsbilag 18-2025"/>
    <d v="2025-07-01T00:00:00"/>
    <m/>
    <x v="85"/>
    <x v="85"/>
    <m/>
    <m/>
    <m/>
    <m/>
    <n v="1229"/>
    <s v="Eirik Frisnes Wartiainen"/>
    <x v="8"/>
    <x v="8"/>
    <m/>
    <m/>
    <m/>
    <m/>
    <n v="0"/>
    <s v="Ingen avgiftsbehandling"/>
    <s v="Lønnsbilag 18-2025"/>
    <n v="-219.35"/>
    <s v="NOK"/>
    <n v="-219.35"/>
    <m/>
    <s v="-24062.89"/>
  </r>
  <r>
    <n v="500818"/>
    <n v="2025"/>
    <s v="Lønnsbilag 18-2025"/>
    <d v="2025-07-01T00:00:00"/>
    <m/>
    <x v="85"/>
    <x v="85"/>
    <m/>
    <m/>
    <m/>
    <m/>
    <n v="1229"/>
    <s v="Eirik Frisnes Wartiainen"/>
    <x v="10"/>
    <x v="10"/>
    <m/>
    <m/>
    <m/>
    <m/>
    <n v="0"/>
    <s v="Ingen avgiftsbehandling"/>
    <s v="Lønnsbilag 18-2025"/>
    <n v="-219.35"/>
    <s v="NOK"/>
    <n v="-219.35"/>
    <m/>
    <s v="-24282.24"/>
  </r>
  <r>
    <n v="500818"/>
    <n v="2025"/>
    <s v="Lønnsbilag 18-2025"/>
    <d v="2025-07-01T00:00:00"/>
    <m/>
    <x v="85"/>
    <x v="85"/>
    <m/>
    <m/>
    <m/>
    <m/>
    <n v="1248"/>
    <s v="Marius Tveiten"/>
    <x v="1"/>
    <x v="1"/>
    <m/>
    <m/>
    <m/>
    <m/>
    <n v="0"/>
    <s v="Ingen avgiftsbehandling"/>
    <s v="Lønnsbilag 18-2025"/>
    <n v="-78.239999999999995"/>
    <s v="NOK"/>
    <n v="-78.239999999999995"/>
    <m/>
    <s v="-24360.48"/>
  </r>
  <r>
    <n v="500818"/>
    <n v="2025"/>
    <s v="Lønnsbilag 18-2025"/>
    <d v="2025-07-01T00:00:00"/>
    <m/>
    <x v="85"/>
    <x v="85"/>
    <m/>
    <m/>
    <m/>
    <m/>
    <n v="1248"/>
    <s v="Marius Tveiten"/>
    <x v="8"/>
    <x v="8"/>
    <m/>
    <m/>
    <m/>
    <m/>
    <n v="0"/>
    <s v="Ingen avgiftsbehandling"/>
    <s v="Lønnsbilag 18-2025"/>
    <n v="-9.06"/>
    <s v="NOK"/>
    <n v="-9.06"/>
    <m/>
    <s v="-24369.54"/>
  </r>
  <r>
    <n v="500818"/>
    <n v="2025"/>
    <s v="Lønnsbilag 18-2025"/>
    <d v="2025-07-01T00:00:00"/>
    <m/>
    <x v="85"/>
    <x v="85"/>
    <m/>
    <m/>
    <m/>
    <m/>
    <n v="1267"/>
    <s v="Adrian Rojas Vik"/>
    <x v="1"/>
    <x v="1"/>
    <m/>
    <m/>
    <m/>
    <m/>
    <n v="0"/>
    <s v="Ingen avgiftsbehandling"/>
    <s v="Lønnsbilag 18-2025"/>
    <n v="-57.53"/>
    <s v="NOK"/>
    <n v="-57.53"/>
    <m/>
    <s v="-24427.07"/>
  </r>
  <r>
    <n v="500818"/>
    <n v="2025"/>
    <s v="Lønnsbilag 18-2025"/>
    <d v="2025-07-01T00:00:00"/>
    <m/>
    <x v="85"/>
    <x v="85"/>
    <m/>
    <m/>
    <m/>
    <m/>
    <n v="1269"/>
    <s v="Marius Lindbäck Pettersen"/>
    <x v="8"/>
    <x v="8"/>
    <m/>
    <m/>
    <m/>
    <m/>
    <n v="0"/>
    <s v="Ingen avgiftsbehandling"/>
    <s v="Lønnsbilag 18-2025"/>
    <n v="-3.45"/>
    <s v="NOK"/>
    <n v="-3.45"/>
    <m/>
    <s v="-24430.52"/>
  </r>
  <r>
    <n v="500818"/>
    <n v="2025"/>
    <s v="Lønnsbilag 18-2025"/>
    <d v="2025-07-01T00:00:00"/>
    <m/>
    <x v="85"/>
    <x v="85"/>
    <m/>
    <m/>
    <m/>
    <m/>
    <n v="1271"/>
    <s v="Nikolai Hamang"/>
    <x v="1"/>
    <x v="1"/>
    <m/>
    <m/>
    <m/>
    <m/>
    <n v="0"/>
    <s v="Ingen avgiftsbehandling"/>
    <s v="Lønnsbilag 18-2025"/>
    <n v="-23.3"/>
    <s v="NOK"/>
    <n v="-23.3"/>
    <m/>
    <s v="-24453.82"/>
  </r>
  <r>
    <n v="500818"/>
    <n v="2025"/>
    <s v="Lønnsbilag 18-2025"/>
    <d v="2025-07-01T00:00:00"/>
    <m/>
    <x v="85"/>
    <x v="85"/>
    <m/>
    <m/>
    <m/>
    <m/>
    <n v="1279"/>
    <s v="Oda Marie Danielsen"/>
    <x v="8"/>
    <x v="8"/>
    <m/>
    <m/>
    <m/>
    <m/>
    <n v="0"/>
    <s v="Ingen avgiftsbehandling"/>
    <s v="Lønnsbilag 18-2025"/>
    <n v="-17.11"/>
    <s v="NOK"/>
    <n v="-17.11"/>
    <m/>
    <s v="-24470.93"/>
  </r>
  <r>
    <n v="500818"/>
    <n v="2025"/>
    <s v="Lønnsbilag 18-2025"/>
    <d v="2025-07-01T00:00:00"/>
    <m/>
    <x v="85"/>
    <x v="85"/>
    <m/>
    <m/>
    <m/>
    <m/>
    <n v="1285"/>
    <s v="Casper Riekeles"/>
    <x v="1"/>
    <x v="1"/>
    <m/>
    <m/>
    <m/>
    <m/>
    <n v="0"/>
    <s v="Ingen avgiftsbehandling"/>
    <s v="Lønnsbilag 18-2025"/>
    <n v="-16.11"/>
    <s v="NOK"/>
    <n v="-16.11"/>
    <m/>
    <s v="-24487.04"/>
  </r>
  <r>
    <n v="500818"/>
    <n v="2025"/>
    <s v="Lønnsbilag 18-2025"/>
    <d v="2025-07-01T00:00:00"/>
    <m/>
    <x v="85"/>
    <x v="85"/>
    <m/>
    <m/>
    <m/>
    <m/>
    <n v="1288"/>
    <s v="Sondre Olsen Heitmann"/>
    <x v="2"/>
    <x v="2"/>
    <m/>
    <m/>
    <m/>
    <m/>
    <n v="0"/>
    <s v="Ingen avgiftsbehandling"/>
    <s v="Lønnsbilag 18-2025"/>
    <n v="-34.520000000000003"/>
    <s v="NOK"/>
    <n v="-34.520000000000003"/>
    <m/>
    <s v="-24521.56"/>
  </r>
  <r>
    <n v="500818"/>
    <n v="2025"/>
    <s v="Lønnsbilag 18-2025"/>
    <d v="2025-07-01T00:00:00"/>
    <m/>
    <x v="85"/>
    <x v="85"/>
    <m/>
    <m/>
    <m/>
    <m/>
    <n v="1299"/>
    <s v="Katarina Zielinska"/>
    <x v="2"/>
    <x v="2"/>
    <m/>
    <m/>
    <m/>
    <m/>
    <n v="0"/>
    <s v="Ingen avgiftsbehandling"/>
    <s v="Lønnsbilag 18-2025"/>
    <n v="-692.13"/>
    <s v="NOK"/>
    <n v="-692.13"/>
    <m/>
    <s v="-25213.69"/>
  </r>
  <r>
    <n v="500818"/>
    <n v="2025"/>
    <s v="Lønnsbilag 18-2025"/>
    <d v="2025-07-01T00:00:00"/>
    <m/>
    <x v="85"/>
    <x v="85"/>
    <m/>
    <m/>
    <m/>
    <m/>
    <n v="1307"/>
    <s v="Ben Craig Simmons"/>
    <x v="3"/>
    <x v="3"/>
    <m/>
    <m/>
    <m/>
    <m/>
    <n v="0"/>
    <s v="Ingen avgiftsbehandling"/>
    <s v="Lønnsbilag 18-2025"/>
    <n v="-539.86"/>
    <s v="NOK"/>
    <n v="-539.86"/>
    <m/>
    <s v="-25753.55"/>
  </r>
  <r>
    <n v="500818"/>
    <n v="2025"/>
    <s v="Lønnsbilag 18-2025"/>
    <d v="2025-07-01T00:00:00"/>
    <m/>
    <x v="85"/>
    <x v="85"/>
    <m/>
    <m/>
    <m/>
    <m/>
    <n v="1328"/>
    <s v="Jonathan Sten Hagen"/>
    <x v="2"/>
    <x v="2"/>
    <m/>
    <m/>
    <m/>
    <m/>
    <n v="0"/>
    <s v="Ingen avgiftsbehandling"/>
    <s v="Lønnsbilag 18-2025"/>
    <n v="-40.270000000000003"/>
    <s v="NOK"/>
    <n v="-40.270000000000003"/>
    <m/>
    <s v="-25793.82"/>
  </r>
  <r>
    <n v="500818"/>
    <n v="2025"/>
    <s v="Lønnsbilag 18-2025"/>
    <d v="2025-07-01T00:00:00"/>
    <m/>
    <x v="85"/>
    <x v="85"/>
    <m/>
    <m/>
    <m/>
    <m/>
    <n v="1329"/>
    <s v="Oline Søderberg"/>
    <x v="8"/>
    <x v="8"/>
    <m/>
    <m/>
    <m/>
    <m/>
    <n v="0"/>
    <s v="Ingen avgiftsbehandling"/>
    <s v="Lønnsbilag 18-2025"/>
    <n v="-14.5"/>
    <s v="NOK"/>
    <n v="-14.5"/>
    <m/>
    <s v="-25808.32"/>
  </r>
  <r>
    <n v="500818"/>
    <n v="2025"/>
    <s v="Lønnsbilag 18-2025"/>
    <d v="2025-07-01T00:00:00"/>
    <m/>
    <x v="85"/>
    <x v="85"/>
    <m/>
    <m/>
    <m/>
    <m/>
    <n v="1331"/>
    <s v="Jørgen Røkke"/>
    <x v="1"/>
    <x v="1"/>
    <m/>
    <m/>
    <m/>
    <m/>
    <n v="0"/>
    <s v="Ingen avgiftsbehandling"/>
    <s v="Lønnsbilag 18-2025"/>
    <n v="-62.71"/>
    <s v="NOK"/>
    <n v="-62.71"/>
    <m/>
    <s v="-25871.03"/>
  </r>
  <r>
    <n v="500818"/>
    <n v="2025"/>
    <s v="Lønnsbilag 18-2025"/>
    <d v="2025-07-01T00:00:00"/>
    <m/>
    <x v="85"/>
    <x v="85"/>
    <m/>
    <m/>
    <m/>
    <m/>
    <n v="1331"/>
    <s v="Jørgen Røkke"/>
    <x v="8"/>
    <x v="8"/>
    <m/>
    <m/>
    <m/>
    <m/>
    <n v="0"/>
    <s v="Ingen avgiftsbehandling"/>
    <s v="Lønnsbilag 18-2025"/>
    <n v="-34.520000000000003"/>
    <s v="NOK"/>
    <n v="-34.520000000000003"/>
    <m/>
    <s v="-25905.55"/>
  </r>
  <r>
    <n v="500818"/>
    <n v="2025"/>
    <s v="Lønnsbilag 18-2025"/>
    <d v="2025-07-01T00:00:00"/>
    <m/>
    <x v="85"/>
    <x v="85"/>
    <m/>
    <m/>
    <m/>
    <m/>
    <n v="1332"/>
    <s v="Morten Hamre Køber"/>
    <x v="10"/>
    <x v="10"/>
    <m/>
    <m/>
    <m/>
    <m/>
    <n v="0"/>
    <s v="Ingen avgiftsbehandling"/>
    <s v="Lønnsbilag 18-2025"/>
    <n v="-71.91"/>
    <s v="NOK"/>
    <n v="-71.91"/>
    <m/>
    <s v="-25977.46"/>
  </r>
  <r>
    <n v="500818"/>
    <n v="2025"/>
    <s v="Lønnsbilag 18-2025"/>
    <d v="2025-07-01T00:00:00"/>
    <m/>
    <x v="85"/>
    <x v="85"/>
    <m/>
    <m/>
    <m/>
    <m/>
    <n v="1334"/>
    <s v="Selma Arikan"/>
    <x v="1"/>
    <x v="1"/>
    <m/>
    <m/>
    <m/>
    <m/>
    <n v="0"/>
    <s v="Ingen avgiftsbehandling"/>
    <s v="Lønnsbilag 18-2025"/>
    <n v="-24.74"/>
    <s v="NOK"/>
    <n v="-24.74"/>
    <m/>
    <s v="-26002.20"/>
  </r>
  <r>
    <n v="500818"/>
    <n v="2025"/>
    <s v="Lønnsbilag 18-2025"/>
    <d v="2025-07-01T00:00:00"/>
    <m/>
    <x v="85"/>
    <x v="85"/>
    <m/>
    <m/>
    <m/>
    <m/>
    <n v="1334"/>
    <s v="Selma Arikan"/>
    <x v="8"/>
    <x v="8"/>
    <m/>
    <m/>
    <m/>
    <m/>
    <n v="0"/>
    <s v="Ingen avgiftsbehandling"/>
    <s v="Lønnsbilag 18-2025"/>
    <n v="-79"/>
    <s v="NOK"/>
    <n v="-79"/>
    <m/>
    <s v="-26081.20"/>
  </r>
  <r>
    <n v="500818"/>
    <n v="2025"/>
    <s v="Lønnsbilag 18-2025"/>
    <d v="2025-07-01T00:00:00"/>
    <m/>
    <x v="85"/>
    <x v="85"/>
    <m/>
    <m/>
    <m/>
    <m/>
    <n v="1335"/>
    <s v="Mikkel Holand Gillebo"/>
    <x v="8"/>
    <x v="8"/>
    <m/>
    <m/>
    <m/>
    <m/>
    <n v="0"/>
    <s v="Ingen avgiftsbehandling"/>
    <s v="Lønnsbilag 18-2025"/>
    <n v="-13.81"/>
    <s v="NOK"/>
    <n v="-13.81"/>
    <m/>
    <s v="-26095.01"/>
  </r>
  <r>
    <n v="500818"/>
    <n v="2025"/>
    <s v="Lønnsbilag 18-2025"/>
    <d v="2025-07-01T00:00:00"/>
    <m/>
    <x v="85"/>
    <x v="85"/>
    <m/>
    <m/>
    <m/>
    <m/>
    <n v="1338"/>
    <s v="Nadin Hamed"/>
    <x v="1"/>
    <x v="1"/>
    <m/>
    <m/>
    <m/>
    <m/>
    <n v="0"/>
    <s v="Ingen avgiftsbehandling"/>
    <s v="Lønnsbilag 18-2025"/>
    <n v="-19.489999999999998"/>
    <s v="NOK"/>
    <n v="-19.489999999999998"/>
    <m/>
    <s v="-26114.50"/>
  </r>
  <r>
    <n v="500818"/>
    <n v="2025"/>
    <s v="Lønnsbilag 18-2025"/>
    <d v="2025-07-01T00:00:00"/>
    <m/>
    <x v="85"/>
    <x v="85"/>
    <m/>
    <m/>
    <m/>
    <m/>
    <n v="134"/>
    <s v="Andreas Kristiansen Olsen"/>
    <x v="1"/>
    <x v="1"/>
    <m/>
    <m/>
    <m/>
    <m/>
    <n v="0"/>
    <s v="Ingen avgiftsbehandling"/>
    <s v="Lønnsbilag 18-2025"/>
    <n v="-59.54"/>
    <s v="NOK"/>
    <n v="-59.54"/>
    <m/>
    <s v="-26174.04"/>
  </r>
  <r>
    <n v="500818"/>
    <n v="2025"/>
    <s v="Lønnsbilag 18-2025"/>
    <d v="2025-07-01T00:00:00"/>
    <m/>
    <x v="85"/>
    <x v="85"/>
    <m/>
    <m/>
    <m/>
    <m/>
    <n v="134"/>
    <s v="Andreas Kristiansen Olsen"/>
    <x v="8"/>
    <x v="8"/>
    <m/>
    <m/>
    <m/>
    <m/>
    <n v="0"/>
    <s v="Ingen avgiftsbehandling"/>
    <s v="Lønnsbilag 18-2025"/>
    <n v="-13.23"/>
    <s v="NOK"/>
    <n v="-13.23"/>
    <m/>
    <s v="-26187.27"/>
  </r>
  <r>
    <n v="500818"/>
    <n v="2025"/>
    <s v="Lønnsbilag 18-2025"/>
    <d v="2025-07-01T00:00:00"/>
    <m/>
    <x v="85"/>
    <x v="85"/>
    <m/>
    <m/>
    <m/>
    <m/>
    <n v="1341"/>
    <s v="Sondre Harviken"/>
    <x v="1"/>
    <x v="1"/>
    <m/>
    <m/>
    <m/>
    <m/>
    <n v="0"/>
    <s v="Ingen avgiftsbehandling"/>
    <s v="Lønnsbilag 18-2025"/>
    <n v="-63.28"/>
    <s v="NOK"/>
    <n v="-63.28"/>
    <m/>
    <s v="-26250.55"/>
  </r>
  <r>
    <n v="500818"/>
    <n v="2025"/>
    <s v="Lønnsbilag 18-2025"/>
    <d v="2025-07-01T00:00:00"/>
    <m/>
    <x v="85"/>
    <x v="85"/>
    <m/>
    <m/>
    <m/>
    <m/>
    <n v="1341"/>
    <s v="Sondre Harviken"/>
    <x v="8"/>
    <x v="8"/>
    <m/>
    <m/>
    <m/>
    <m/>
    <n v="0"/>
    <s v="Ingen avgiftsbehandling"/>
    <s v="Lønnsbilag 18-2025"/>
    <n v="-11.51"/>
    <s v="NOK"/>
    <n v="-11.51"/>
    <m/>
    <s v="-26262.06"/>
  </r>
  <r>
    <n v="500818"/>
    <n v="2025"/>
    <s v="Lønnsbilag 18-2025"/>
    <d v="2025-07-01T00:00:00"/>
    <m/>
    <x v="85"/>
    <x v="85"/>
    <m/>
    <m/>
    <m/>
    <m/>
    <n v="183"/>
    <s v="Marie Laukeland"/>
    <x v="10"/>
    <x v="10"/>
    <m/>
    <m/>
    <m/>
    <m/>
    <n v="0"/>
    <s v="Ingen avgiftsbehandling"/>
    <s v="Lønnsbilag 18-2025"/>
    <n v="-71.91"/>
    <s v="NOK"/>
    <n v="-71.91"/>
    <m/>
    <s v="-26333.97"/>
  </r>
  <r>
    <n v="500818"/>
    <n v="2025"/>
    <s v="Lønnsbilag 18-2025"/>
    <d v="2025-07-01T00:00:00"/>
    <m/>
    <x v="85"/>
    <x v="85"/>
    <m/>
    <m/>
    <m/>
    <m/>
    <n v="77"/>
    <s v="Christopher Dehn"/>
    <x v="5"/>
    <x v="5"/>
    <m/>
    <m/>
    <m/>
    <m/>
    <n v="0"/>
    <s v="Ingen avgiftsbehandling"/>
    <s v="Lønnsbilag 18-2025"/>
    <n v="-277.36"/>
    <s v="NOK"/>
    <n v="-277.36"/>
    <m/>
    <s v="-26611.33"/>
  </r>
  <r>
    <n v="500889"/>
    <n v="2025"/>
    <s v="Lønnsbilag 19-2025"/>
    <d v="2025-08-03T00:00:00"/>
    <m/>
    <x v="85"/>
    <x v="85"/>
    <m/>
    <m/>
    <m/>
    <m/>
    <m/>
    <s v="Sofi Kulvik"/>
    <x v="4"/>
    <x v="4"/>
    <m/>
    <m/>
    <m/>
    <m/>
    <n v="0"/>
    <s v="Ingen avgiftsbehandling"/>
    <s v="Lønnsbilag 19-2025"/>
    <n v="-1104.33"/>
    <s v="NOK"/>
    <n v="-1104.33"/>
    <m/>
    <s v="-27715.66"/>
  </r>
  <r>
    <n v="500889"/>
    <n v="2025"/>
    <s v="Lønnsbilag 19-2025"/>
    <d v="2025-08-03T00:00:00"/>
    <m/>
    <x v="85"/>
    <x v="85"/>
    <m/>
    <m/>
    <m/>
    <m/>
    <n v="1229"/>
    <s v="Eirik Frisnes Wartiainen"/>
    <x v="1"/>
    <x v="1"/>
    <m/>
    <m/>
    <m/>
    <m/>
    <n v="0"/>
    <s v="Ingen avgiftsbehandling"/>
    <s v="Lønnsbilag 19-2025"/>
    <n v="-219.36"/>
    <s v="NOK"/>
    <n v="-219.36"/>
    <m/>
    <s v="-27935.02"/>
  </r>
  <r>
    <n v="500889"/>
    <n v="2025"/>
    <s v="Lønnsbilag 19-2025"/>
    <d v="2025-08-03T00:00:00"/>
    <m/>
    <x v="85"/>
    <x v="85"/>
    <m/>
    <m/>
    <m/>
    <m/>
    <n v="1229"/>
    <s v="Eirik Frisnes Wartiainen"/>
    <x v="8"/>
    <x v="8"/>
    <m/>
    <m/>
    <m/>
    <m/>
    <n v="0"/>
    <s v="Ingen avgiftsbehandling"/>
    <s v="Lønnsbilag 19-2025"/>
    <n v="-219.35"/>
    <s v="NOK"/>
    <n v="-219.35"/>
    <m/>
    <s v="-28154.37"/>
  </r>
  <r>
    <n v="500889"/>
    <n v="2025"/>
    <s v="Lønnsbilag 19-2025"/>
    <d v="2025-08-03T00:00:00"/>
    <m/>
    <x v="85"/>
    <x v="85"/>
    <m/>
    <m/>
    <m/>
    <m/>
    <n v="1229"/>
    <s v="Eirik Frisnes Wartiainen"/>
    <x v="10"/>
    <x v="10"/>
    <m/>
    <m/>
    <m/>
    <m/>
    <n v="0"/>
    <s v="Ingen avgiftsbehandling"/>
    <s v="Lønnsbilag 19-2025"/>
    <n v="-219.36"/>
    <s v="NOK"/>
    <n v="-219.36"/>
    <m/>
    <s v="-28373.73"/>
  </r>
  <r>
    <n v="500889"/>
    <n v="2025"/>
    <s v="Lønnsbilag 19-2025"/>
    <d v="2025-08-03T00:00:00"/>
    <m/>
    <x v="85"/>
    <x v="85"/>
    <m/>
    <m/>
    <m/>
    <m/>
    <n v="1299"/>
    <s v="Katarina Zielinska"/>
    <x v="2"/>
    <x v="2"/>
    <m/>
    <m/>
    <m/>
    <m/>
    <n v="0"/>
    <s v="Ingen avgiftsbehandling"/>
    <s v="Lønnsbilag 19-2025"/>
    <n v="-692.13"/>
    <s v="NOK"/>
    <n v="-692.13"/>
    <m/>
    <s v="-29065.86"/>
  </r>
  <r>
    <n v="500889"/>
    <n v="2025"/>
    <s v="Lønnsbilag 19-2025"/>
    <d v="2025-08-03T00:00:00"/>
    <m/>
    <x v="85"/>
    <x v="85"/>
    <m/>
    <m/>
    <m/>
    <m/>
    <n v="1307"/>
    <s v="Ben Craig Simmons"/>
    <x v="3"/>
    <x v="3"/>
    <m/>
    <m/>
    <m/>
    <m/>
    <n v="0"/>
    <s v="Ingen avgiftsbehandling"/>
    <s v="Lønnsbilag 19-2025"/>
    <n v="-539.87"/>
    <s v="NOK"/>
    <n v="-539.87"/>
    <m/>
    <s v="-29605.73"/>
  </r>
  <r>
    <n v="500889"/>
    <n v="2025"/>
    <s v="Lønnsbilag 19-2025"/>
    <d v="2025-08-03T00:00:00"/>
    <m/>
    <x v="85"/>
    <x v="85"/>
    <m/>
    <m/>
    <m/>
    <m/>
    <n v="77"/>
    <s v="Christopher Dehn"/>
    <x v="5"/>
    <x v="5"/>
    <m/>
    <m/>
    <m/>
    <m/>
    <n v="0"/>
    <s v="Ingen avgiftsbehandling"/>
    <s v="Lønnsbilag 19-2025"/>
    <n v="-277.37"/>
    <s v="NOK"/>
    <n v="-277.37"/>
    <m/>
    <s v="-29883.10"/>
  </r>
  <r>
    <n v="500936"/>
    <n v="2025"/>
    <s v="Lønnsbilag 20-2025"/>
    <d v="2025-09-01T00:00:00"/>
    <m/>
    <x v="85"/>
    <x v="85"/>
    <m/>
    <m/>
    <m/>
    <m/>
    <m/>
    <s v="Sofi Kulvik"/>
    <x v="4"/>
    <x v="4"/>
    <m/>
    <m/>
    <m/>
    <m/>
    <n v="0"/>
    <s v="Ingen avgiftsbehandling"/>
    <s v="Lønnsbilag 20-2025"/>
    <n v="-1104.33"/>
    <s v="NOK"/>
    <n v="-1104.33"/>
    <m/>
    <s v="-30987.43"/>
  </r>
  <r>
    <n v="500936"/>
    <n v="2025"/>
    <s v="Lønnsbilag 20-2025"/>
    <d v="2025-09-01T00:00:00"/>
    <m/>
    <x v="85"/>
    <x v="85"/>
    <m/>
    <m/>
    <m/>
    <m/>
    <n v="1223"/>
    <s v="Mads Sundbye"/>
    <x v="1"/>
    <x v="1"/>
    <m/>
    <m/>
    <m/>
    <m/>
    <n v="0"/>
    <s v="Ingen avgiftsbehandling"/>
    <s v="Lønnsbilag 20-2025"/>
    <n v="-62.13"/>
    <s v="NOK"/>
    <n v="-62.13"/>
    <m/>
    <s v="-31049.56"/>
  </r>
  <r>
    <n v="500936"/>
    <n v="2025"/>
    <s v="Lønnsbilag 20-2025"/>
    <d v="2025-09-01T00:00:00"/>
    <m/>
    <x v="85"/>
    <x v="85"/>
    <m/>
    <m/>
    <m/>
    <m/>
    <n v="1229"/>
    <s v="Eirik Frisnes Wartiainen"/>
    <x v="1"/>
    <x v="1"/>
    <m/>
    <m/>
    <m/>
    <m/>
    <n v="0"/>
    <s v="Ingen avgiftsbehandling"/>
    <s v="Lønnsbilag 20-2025"/>
    <n v="-329.04"/>
    <s v="NOK"/>
    <n v="-329.04"/>
    <m/>
    <s v="-31378.60"/>
  </r>
  <r>
    <n v="500936"/>
    <n v="2025"/>
    <s v="Lønnsbilag 20-2025"/>
    <d v="2025-09-01T00:00:00"/>
    <m/>
    <x v="85"/>
    <x v="85"/>
    <m/>
    <m/>
    <m/>
    <m/>
    <n v="1229"/>
    <s v="Eirik Frisnes Wartiainen"/>
    <x v="8"/>
    <x v="8"/>
    <m/>
    <m/>
    <m/>
    <m/>
    <n v="0"/>
    <s v="Ingen avgiftsbehandling"/>
    <s v="Lønnsbilag 20-2025"/>
    <n v="-329.04"/>
    <s v="NOK"/>
    <n v="-329.04"/>
    <m/>
    <s v="-31707.64"/>
  </r>
  <r>
    <n v="500936"/>
    <n v="2025"/>
    <s v="Lønnsbilag 20-2025"/>
    <d v="2025-09-01T00:00:00"/>
    <m/>
    <x v="85"/>
    <x v="85"/>
    <m/>
    <m/>
    <m/>
    <m/>
    <n v="1245"/>
    <s v="Fredrik Bjørndal"/>
    <x v="3"/>
    <x v="3"/>
    <m/>
    <m/>
    <m/>
    <m/>
    <n v="0"/>
    <s v="Ingen avgiftsbehandling"/>
    <s v="Lønnsbilag 20-2025"/>
    <n v="-42.57"/>
    <s v="NOK"/>
    <n v="-42.57"/>
    <m/>
    <s v="-31750.21"/>
  </r>
  <r>
    <n v="500936"/>
    <n v="2025"/>
    <s v="Lønnsbilag 20-2025"/>
    <d v="2025-09-01T00:00:00"/>
    <m/>
    <x v="85"/>
    <x v="85"/>
    <m/>
    <m/>
    <m/>
    <m/>
    <n v="1248"/>
    <s v="Marius Tveiten"/>
    <x v="1"/>
    <x v="1"/>
    <m/>
    <m/>
    <m/>
    <m/>
    <n v="0"/>
    <s v="Ingen avgiftsbehandling"/>
    <s v="Lønnsbilag 20-2025"/>
    <n v="-39.479999999999997"/>
    <s v="NOK"/>
    <n v="-39.479999999999997"/>
    <m/>
    <s v="-31789.69"/>
  </r>
  <r>
    <n v="500936"/>
    <n v="2025"/>
    <s v="Lønnsbilag 20-2025"/>
    <d v="2025-09-01T00:00:00"/>
    <m/>
    <x v="85"/>
    <x v="85"/>
    <m/>
    <m/>
    <m/>
    <m/>
    <n v="1248"/>
    <s v="Marius Tveiten"/>
    <x v="8"/>
    <x v="8"/>
    <m/>
    <m/>
    <m/>
    <m/>
    <n v="0"/>
    <s v="Ingen avgiftsbehandling"/>
    <s v="Lønnsbilag 20-2025"/>
    <n v="-19.420000000000002"/>
    <s v="NOK"/>
    <n v="-19.420000000000002"/>
    <m/>
    <s v="-31809.11"/>
  </r>
  <r>
    <n v="500936"/>
    <n v="2025"/>
    <s v="Lønnsbilag 20-2025"/>
    <d v="2025-09-01T00:00:00"/>
    <m/>
    <x v="85"/>
    <x v="85"/>
    <m/>
    <m/>
    <m/>
    <m/>
    <n v="1271"/>
    <s v="Nikolai Hamang"/>
    <x v="1"/>
    <x v="1"/>
    <m/>
    <m/>
    <m/>
    <m/>
    <n v="0"/>
    <s v="Ingen avgiftsbehandling"/>
    <s v="Lønnsbilag 20-2025"/>
    <n v="-24.59"/>
    <s v="NOK"/>
    <n v="-24.59"/>
    <m/>
    <s v="-31833.70"/>
  </r>
  <r>
    <n v="500936"/>
    <n v="2025"/>
    <s v="Lønnsbilag 20-2025"/>
    <d v="2025-09-01T00:00:00"/>
    <m/>
    <x v="85"/>
    <x v="85"/>
    <m/>
    <m/>
    <m/>
    <m/>
    <n v="1285"/>
    <s v="Casper Riekeles"/>
    <x v="1"/>
    <x v="1"/>
    <m/>
    <m/>
    <m/>
    <m/>
    <n v="0"/>
    <s v="Ingen avgiftsbehandling"/>
    <s v="Lønnsbilag 20-2025"/>
    <n v="-43.29"/>
    <s v="NOK"/>
    <n v="-43.29"/>
    <m/>
    <s v="-31876.99"/>
  </r>
  <r>
    <n v="500936"/>
    <n v="2025"/>
    <s v="Lønnsbilag 20-2025"/>
    <d v="2025-09-01T00:00:00"/>
    <m/>
    <x v="85"/>
    <x v="85"/>
    <m/>
    <m/>
    <m/>
    <m/>
    <n v="1299"/>
    <s v="Katarina Zielinska"/>
    <x v="2"/>
    <x v="2"/>
    <m/>
    <m/>
    <m/>
    <m/>
    <n v="0"/>
    <s v="Ingen avgiftsbehandling"/>
    <s v="Lønnsbilag 20-2025"/>
    <n v="-692.13"/>
    <s v="NOK"/>
    <n v="-692.13"/>
    <m/>
    <s v="-32569.12"/>
  </r>
  <r>
    <n v="500936"/>
    <n v="2025"/>
    <s v="Lønnsbilag 20-2025"/>
    <d v="2025-09-01T00:00:00"/>
    <m/>
    <x v="85"/>
    <x v="85"/>
    <m/>
    <m/>
    <m/>
    <m/>
    <n v="1307"/>
    <s v="Ben Craig Simmons"/>
    <x v="3"/>
    <x v="3"/>
    <m/>
    <m/>
    <m/>
    <m/>
    <n v="0"/>
    <s v="Ingen avgiftsbehandling"/>
    <s v="Lønnsbilag 20-2025"/>
    <n v="-539.86"/>
    <s v="NOK"/>
    <n v="-539.86"/>
    <m/>
    <s v="-33108.98"/>
  </r>
  <r>
    <n v="500936"/>
    <n v="2025"/>
    <s v="Lønnsbilag 20-2025"/>
    <d v="2025-09-01T00:00:00"/>
    <m/>
    <x v="85"/>
    <x v="85"/>
    <m/>
    <m/>
    <m/>
    <m/>
    <n v="1334"/>
    <s v="Selma Arikan"/>
    <x v="1"/>
    <x v="1"/>
    <m/>
    <m/>
    <m/>
    <m/>
    <n v="0"/>
    <s v="Ingen avgiftsbehandling"/>
    <s v="Lønnsbilag 20-2025"/>
    <n v="-13.81"/>
    <s v="NOK"/>
    <n v="-13.81"/>
    <m/>
    <s v="-33122.79"/>
  </r>
  <r>
    <n v="500936"/>
    <n v="2025"/>
    <s v="Lønnsbilag 20-2025"/>
    <d v="2025-09-01T00:00:00"/>
    <m/>
    <x v="85"/>
    <x v="85"/>
    <m/>
    <m/>
    <m/>
    <m/>
    <n v="1338"/>
    <s v="Nadin Hamed"/>
    <x v="1"/>
    <x v="1"/>
    <m/>
    <m/>
    <m/>
    <m/>
    <n v="0"/>
    <s v="Ingen avgiftsbehandling"/>
    <s v="Lønnsbilag 20-2025"/>
    <n v="-26.9"/>
    <s v="NOK"/>
    <n v="-26.9"/>
    <m/>
    <s v="-33149.69"/>
  </r>
  <r>
    <n v="500936"/>
    <n v="2025"/>
    <s v="Lønnsbilag 20-2025"/>
    <d v="2025-09-01T00:00:00"/>
    <m/>
    <x v="85"/>
    <x v="85"/>
    <m/>
    <m/>
    <m/>
    <m/>
    <n v="134"/>
    <s v="Andreas Kristiansen Olsen"/>
    <x v="1"/>
    <x v="1"/>
    <m/>
    <m/>
    <m/>
    <m/>
    <n v="0"/>
    <s v="Ingen avgiftsbehandling"/>
    <s v="Lønnsbilag 20-2025"/>
    <n v="-168.7"/>
    <s v="NOK"/>
    <n v="-168.7"/>
    <m/>
    <s v="-33318.39"/>
  </r>
  <r>
    <n v="500936"/>
    <n v="2025"/>
    <s v="Lønnsbilag 20-2025"/>
    <d v="2025-09-01T00:00:00"/>
    <m/>
    <x v="85"/>
    <x v="85"/>
    <m/>
    <m/>
    <m/>
    <m/>
    <n v="1341"/>
    <s v="Sondre Harviken"/>
    <x v="8"/>
    <x v="8"/>
    <m/>
    <m/>
    <m/>
    <m/>
    <n v="0"/>
    <s v="Ingen avgiftsbehandling"/>
    <s v="Lønnsbilag 20-2025"/>
    <n v="-25.31"/>
    <s v="NOK"/>
    <n v="-25.31"/>
    <m/>
    <s v="-33343.70"/>
  </r>
  <r>
    <n v="500936"/>
    <n v="2025"/>
    <s v="Lønnsbilag 20-2025"/>
    <d v="2025-09-01T00:00:00"/>
    <m/>
    <x v="85"/>
    <x v="85"/>
    <m/>
    <m/>
    <m/>
    <m/>
    <n v="77"/>
    <s v="Christopher Dehn"/>
    <x v="5"/>
    <x v="5"/>
    <m/>
    <m/>
    <m/>
    <m/>
    <n v="0"/>
    <s v="Ingen avgiftsbehandling"/>
    <s v="Lønnsbilag 20-2025"/>
    <n v="-277.36"/>
    <s v="NOK"/>
    <n v="-277.36"/>
    <m/>
    <s v="-33621.06"/>
  </r>
  <r>
    <n v="500961"/>
    <n v="2025"/>
    <s v="Lønnsbilag 21-2025"/>
    <d v="2025-09-03T00:00:00"/>
    <m/>
    <x v="85"/>
    <x v="85"/>
    <m/>
    <m/>
    <m/>
    <m/>
    <n v="1282"/>
    <s v="Stian Sørensen"/>
    <x v="3"/>
    <x v="3"/>
    <m/>
    <m/>
    <m/>
    <m/>
    <n v="0"/>
    <s v="Ingen avgiftsbehandling"/>
    <s v="Lønnsbilag 21-2025"/>
    <n v="1992.74"/>
    <s v="NOK"/>
    <n v="1992.74"/>
    <m/>
    <s v="-31628.32"/>
  </r>
  <r>
    <n v="501038"/>
    <n v="2025"/>
    <s v="Lønnsbilag 22-2025"/>
    <d v="2025-10-01T00:00:00"/>
    <m/>
    <x v="85"/>
    <x v="85"/>
    <m/>
    <m/>
    <m/>
    <m/>
    <m/>
    <s v="Sofi Kulvik"/>
    <x v="4"/>
    <x v="4"/>
    <m/>
    <m/>
    <m/>
    <m/>
    <n v="0"/>
    <s v="Ingen avgiftsbehandling"/>
    <s v="Lønnsbilag 22-2025"/>
    <n v="-1114.54"/>
    <s v="NOK"/>
    <n v="-1114.54"/>
    <m/>
    <s v="-32742.86"/>
  </r>
  <r>
    <n v="501038"/>
    <n v="2025"/>
    <s v="Lønnsbilag 22-2025"/>
    <d v="2025-10-01T00:00:00"/>
    <m/>
    <x v="85"/>
    <x v="85"/>
    <m/>
    <m/>
    <m/>
    <m/>
    <n v="1223"/>
    <s v="Mads Sundbye"/>
    <x v="1"/>
    <x v="1"/>
    <m/>
    <m/>
    <m/>
    <m/>
    <n v="0"/>
    <s v="Ingen avgiftsbehandling"/>
    <s v="Lønnsbilag 22-2025"/>
    <n v="-42.71"/>
    <s v="NOK"/>
    <n v="-42.71"/>
    <m/>
    <s v="-32785.57"/>
  </r>
  <r>
    <n v="501038"/>
    <n v="2025"/>
    <s v="Lønnsbilag 22-2025"/>
    <d v="2025-10-01T00:00:00"/>
    <m/>
    <x v="85"/>
    <x v="85"/>
    <m/>
    <m/>
    <m/>
    <m/>
    <n v="1229"/>
    <s v="Eirik Frisnes Wartiainen"/>
    <x v="1"/>
    <x v="1"/>
    <m/>
    <m/>
    <m/>
    <m/>
    <n v="0"/>
    <s v="Ingen avgiftsbehandling"/>
    <s v="Lønnsbilag 22-2025"/>
    <n v="-98.71"/>
    <s v="NOK"/>
    <n v="-98.71"/>
    <m/>
    <s v="-32884.28"/>
  </r>
  <r>
    <n v="501038"/>
    <n v="2025"/>
    <s v="Lønnsbilag 22-2025"/>
    <d v="2025-10-01T00:00:00"/>
    <m/>
    <x v="85"/>
    <x v="85"/>
    <m/>
    <m/>
    <m/>
    <m/>
    <n v="1229"/>
    <s v="Eirik Frisnes Wartiainen"/>
    <x v="8"/>
    <x v="8"/>
    <m/>
    <m/>
    <m/>
    <m/>
    <n v="0"/>
    <s v="Ingen avgiftsbehandling"/>
    <s v="Lønnsbilag 22-2025"/>
    <n v="-230.32"/>
    <s v="NOK"/>
    <n v="-230.32"/>
    <m/>
    <s v="-33114.60"/>
  </r>
  <r>
    <n v="501038"/>
    <n v="2025"/>
    <s v="Lønnsbilag 22-2025"/>
    <d v="2025-10-01T00:00:00"/>
    <m/>
    <x v="85"/>
    <x v="85"/>
    <m/>
    <m/>
    <m/>
    <m/>
    <n v="1229"/>
    <s v="Eirik Frisnes Wartiainen"/>
    <x v="10"/>
    <x v="10"/>
    <m/>
    <m/>
    <m/>
    <m/>
    <n v="0"/>
    <s v="Ingen avgiftsbehandling"/>
    <s v="Lønnsbilag 22-2025"/>
    <n v="-329.03"/>
    <s v="NOK"/>
    <n v="-329.03"/>
    <m/>
    <s v="-33443.63"/>
  </r>
  <r>
    <n v="501038"/>
    <n v="2025"/>
    <s v="Lønnsbilag 22-2025"/>
    <d v="2025-10-01T00:00:00"/>
    <m/>
    <x v="85"/>
    <x v="85"/>
    <m/>
    <m/>
    <m/>
    <m/>
    <n v="1245"/>
    <s v="Fredrik Bjørndal"/>
    <x v="3"/>
    <x v="3"/>
    <m/>
    <m/>
    <m/>
    <m/>
    <n v="0"/>
    <s v="Ingen avgiftsbehandling"/>
    <s v="Lønnsbilag 22-2025"/>
    <n v="-105.1"/>
    <s v="NOK"/>
    <n v="-105.1"/>
    <m/>
    <s v="-33548.73"/>
  </r>
  <r>
    <n v="501038"/>
    <n v="2025"/>
    <s v="Lønnsbilag 22-2025"/>
    <d v="2025-10-01T00:00:00"/>
    <m/>
    <x v="85"/>
    <x v="85"/>
    <m/>
    <m/>
    <m/>
    <m/>
    <n v="1248"/>
    <s v="Marius Tveiten"/>
    <x v="1"/>
    <x v="1"/>
    <m/>
    <m/>
    <m/>
    <m/>
    <n v="0"/>
    <s v="Ingen avgiftsbehandling"/>
    <s v="Lønnsbilag 22-2025"/>
    <n v="-36.24"/>
    <s v="NOK"/>
    <n v="-36.24"/>
    <m/>
    <s v="-33584.97"/>
  </r>
  <r>
    <n v="501038"/>
    <n v="2025"/>
    <s v="Lønnsbilag 22-2025"/>
    <d v="2025-10-01T00:00:00"/>
    <m/>
    <x v="85"/>
    <x v="85"/>
    <m/>
    <m/>
    <m/>
    <m/>
    <n v="1248"/>
    <s v="Marius Tveiten"/>
    <x v="8"/>
    <x v="8"/>
    <m/>
    <m/>
    <m/>
    <m/>
    <n v="0"/>
    <s v="Ingen avgiftsbehandling"/>
    <s v="Lønnsbilag 22-2025"/>
    <n v="-22"/>
    <s v="NOK"/>
    <n v="-22"/>
    <m/>
    <s v="-33606.97"/>
  </r>
  <r>
    <n v="501038"/>
    <n v="2025"/>
    <s v="Lønnsbilag 22-2025"/>
    <d v="2025-10-01T00:00:00"/>
    <m/>
    <x v="85"/>
    <x v="85"/>
    <m/>
    <m/>
    <m/>
    <m/>
    <n v="1271"/>
    <s v="Nikolai Hamang"/>
    <x v="1"/>
    <x v="1"/>
    <m/>
    <m/>
    <m/>
    <m/>
    <n v="0"/>
    <s v="Ingen avgiftsbehandling"/>
    <s v="Lønnsbilag 22-2025"/>
    <n v="-19.420000000000002"/>
    <s v="NOK"/>
    <n v="-19.420000000000002"/>
    <m/>
    <s v="-33626.39"/>
  </r>
  <r>
    <n v="501038"/>
    <n v="2025"/>
    <s v="Lønnsbilag 22-2025"/>
    <d v="2025-10-01T00:00:00"/>
    <m/>
    <x v="85"/>
    <x v="85"/>
    <m/>
    <m/>
    <m/>
    <m/>
    <n v="1285"/>
    <s v="Casper Riekeles"/>
    <x v="1"/>
    <x v="1"/>
    <m/>
    <m/>
    <m/>
    <m/>
    <n v="0"/>
    <s v="Ingen avgiftsbehandling"/>
    <s v="Lønnsbilag 22-2025"/>
    <n v="-35.24"/>
    <s v="NOK"/>
    <n v="-35.24"/>
    <m/>
    <s v="-33661.63"/>
  </r>
  <r>
    <n v="501038"/>
    <n v="2025"/>
    <s v="Lønnsbilag 22-2025"/>
    <d v="2025-10-01T00:00:00"/>
    <m/>
    <x v="85"/>
    <x v="85"/>
    <m/>
    <m/>
    <m/>
    <m/>
    <n v="1299"/>
    <s v="Katarina Zielinska"/>
    <x v="2"/>
    <x v="2"/>
    <m/>
    <m/>
    <m/>
    <m/>
    <n v="0"/>
    <s v="Ingen avgiftsbehandling"/>
    <s v="Lønnsbilag 22-2025"/>
    <n v="-692.13"/>
    <s v="NOK"/>
    <n v="-692.13"/>
    <m/>
    <s v="-34353.76"/>
  </r>
  <r>
    <n v="501038"/>
    <n v="2025"/>
    <s v="Lønnsbilag 22-2025"/>
    <d v="2025-10-01T00:00:00"/>
    <m/>
    <x v="85"/>
    <x v="85"/>
    <m/>
    <m/>
    <m/>
    <m/>
    <n v="1307"/>
    <s v="Ben Craig Simmons"/>
    <x v="3"/>
    <x v="3"/>
    <m/>
    <m/>
    <m/>
    <m/>
    <n v="0"/>
    <s v="Ingen avgiftsbehandling"/>
    <s v="Lønnsbilag 22-2025"/>
    <n v="-539.87"/>
    <s v="NOK"/>
    <n v="-539.87"/>
    <m/>
    <s v="-34893.63"/>
  </r>
  <r>
    <n v="501038"/>
    <n v="2025"/>
    <s v="Lønnsbilag 22-2025"/>
    <d v="2025-10-01T00:00:00"/>
    <m/>
    <x v="85"/>
    <x v="85"/>
    <m/>
    <m/>
    <m/>
    <m/>
    <n v="1332"/>
    <s v="Morten Hamre Køber"/>
    <x v="10"/>
    <x v="10"/>
    <m/>
    <m/>
    <m/>
    <m/>
    <n v="0"/>
    <s v="Ingen avgiftsbehandling"/>
    <s v="Lønnsbilag 22-2025"/>
    <n v="-19.420000000000002"/>
    <s v="NOK"/>
    <n v="-19.420000000000002"/>
    <m/>
    <s v="-34913.05"/>
  </r>
  <r>
    <n v="501038"/>
    <n v="2025"/>
    <s v="Lønnsbilag 22-2025"/>
    <d v="2025-10-01T00:00:00"/>
    <m/>
    <x v="85"/>
    <x v="85"/>
    <m/>
    <m/>
    <m/>
    <m/>
    <n v="1334"/>
    <s v="Selma Arikan"/>
    <x v="1"/>
    <x v="1"/>
    <m/>
    <m/>
    <m/>
    <m/>
    <n v="0"/>
    <s v="Ingen avgiftsbehandling"/>
    <s v="Lønnsbilag 22-2025"/>
    <n v="-32.22"/>
    <s v="NOK"/>
    <n v="-32.22"/>
    <m/>
    <s v="-34945.27"/>
  </r>
  <r>
    <n v="501038"/>
    <n v="2025"/>
    <s v="Lønnsbilag 22-2025"/>
    <d v="2025-10-01T00:00:00"/>
    <m/>
    <x v="85"/>
    <x v="85"/>
    <m/>
    <m/>
    <m/>
    <m/>
    <n v="1335"/>
    <s v="Mikkel Holand Gillebo"/>
    <x v="8"/>
    <x v="8"/>
    <m/>
    <m/>
    <m/>
    <m/>
    <n v="0"/>
    <s v="Ingen avgiftsbehandling"/>
    <s v="Lønnsbilag 22-2025"/>
    <n v="-21.29"/>
    <s v="NOK"/>
    <n v="-21.29"/>
    <m/>
    <s v="-34966.56"/>
  </r>
  <r>
    <n v="501038"/>
    <n v="2025"/>
    <s v="Lønnsbilag 22-2025"/>
    <d v="2025-10-01T00:00:00"/>
    <m/>
    <x v="85"/>
    <x v="85"/>
    <m/>
    <m/>
    <m/>
    <m/>
    <n v="1338"/>
    <s v="Nadin Hamed"/>
    <x v="1"/>
    <x v="1"/>
    <m/>
    <m/>
    <m/>
    <m/>
    <n v="0"/>
    <s v="Ingen avgiftsbehandling"/>
    <s v="Lønnsbilag 22-2025"/>
    <n v="-33.630000000000003"/>
    <s v="NOK"/>
    <n v="-33.630000000000003"/>
    <m/>
    <s v="-35000.19"/>
  </r>
  <r>
    <n v="501038"/>
    <n v="2025"/>
    <s v="Lønnsbilag 22-2025"/>
    <d v="2025-10-01T00:00:00"/>
    <m/>
    <x v="85"/>
    <x v="85"/>
    <m/>
    <m/>
    <m/>
    <m/>
    <n v="134"/>
    <s v="Andreas Kristiansen Olsen"/>
    <x v="1"/>
    <x v="1"/>
    <m/>
    <m/>
    <m/>
    <m/>
    <n v="0"/>
    <s v="Ingen avgiftsbehandling"/>
    <s v="Lønnsbilag 22-2025"/>
    <n v="-105.85"/>
    <s v="NOK"/>
    <n v="-105.85"/>
    <m/>
    <s v="-35106.04"/>
  </r>
  <r>
    <n v="501038"/>
    <n v="2025"/>
    <s v="Lønnsbilag 22-2025"/>
    <d v="2025-10-01T00:00:00"/>
    <m/>
    <x v="85"/>
    <x v="85"/>
    <m/>
    <m/>
    <m/>
    <m/>
    <n v="1341"/>
    <s v="Sondre Harviken"/>
    <x v="8"/>
    <x v="8"/>
    <m/>
    <m/>
    <m/>
    <m/>
    <n v="0"/>
    <s v="Ingen avgiftsbehandling"/>
    <s v="Lønnsbilag 22-2025"/>
    <n v="-50.62"/>
    <s v="NOK"/>
    <n v="-50.62"/>
    <m/>
    <s v="-35156.66"/>
  </r>
  <r>
    <n v="501038"/>
    <n v="2025"/>
    <s v="Lønnsbilag 22-2025"/>
    <d v="2025-10-01T00:00:00"/>
    <m/>
    <x v="85"/>
    <x v="85"/>
    <m/>
    <m/>
    <m/>
    <m/>
    <n v="1342"/>
    <s v="Artem Kovrovskii"/>
    <x v="6"/>
    <x v="6"/>
    <m/>
    <m/>
    <m/>
    <m/>
    <n v="0"/>
    <s v="Ingen avgiftsbehandling"/>
    <s v="Lønnsbilag 22-2025"/>
    <n v="-27.59"/>
    <s v="NOK"/>
    <n v="-27.59"/>
    <m/>
    <s v="-35184.25"/>
  </r>
  <r>
    <n v="501038"/>
    <n v="2025"/>
    <s v="Lønnsbilag 22-2025"/>
    <d v="2025-10-01T00:00:00"/>
    <m/>
    <x v="85"/>
    <x v="85"/>
    <m/>
    <m/>
    <m/>
    <m/>
    <n v="1343"/>
    <s v="Andreas Romark Nilsen"/>
    <x v="2"/>
    <x v="2"/>
    <m/>
    <m/>
    <m/>
    <m/>
    <n v="0"/>
    <s v="Ingen avgiftsbehandling"/>
    <s v="Lønnsbilag 22-2025"/>
    <n v="-176.9"/>
    <s v="NOK"/>
    <n v="-176.9"/>
    <m/>
    <s v="-35361.15"/>
  </r>
  <r>
    <n v="501038"/>
    <n v="2025"/>
    <s v="Lønnsbilag 22-2025"/>
    <d v="2025-10-01T00:00:00"/>
    <m/>
    <x v="85"/>
    <x v="85"/>
    <m/>
    <m/>
    <m/>
    <m/>
    <n v="1345"/>
    <s v="Eskil Nakstad"/>
    <x v="8"/>
    <x v="8"/>
    <m/>
    <m/>
    <m/>
    <m/>
    <n v="0"/>
    <s v="Ingen avgiftsbehandling"/>
    <s v="Lønnsbilag 22-2025"/>
    <n v="-16.11"/>
    <s v="NOK"/>
    <n v="-16.11"/>
    <m/>
    <s v="-35377.26"/>
  </r>
  <r>
    <n v="501038"/>
    <n v="2025"/>
    <s v="Lønnsbilag 22-2025"/>
    <d v="2025-10-01T00:00:00"/>
    <m/>
    <x v="85"/>
    <x v="85"/>
    <m/>
    <m/>
    <m/>
    <m/>
    <n v="1346"/>
    <s v="Emil Smith Gjerde"/>
    <x v="8"/>
    <x v="8"/>
    <m/>
    <m/>
    <m/>
    <m/>
    <n v="0"/>
    <s v="Ingen avgiftsbehandling"/>
    <s v="Lønnsbilag 22-2025"/>
    <n v="-16.11"/>
    <s v="NOK"/>
    <n v="-16.11"/>
    <m/>
    <s v="-35393.37"/>
  </r>
  <r>
    <n v="501038"/>
    <n v="2025"/>
    <s v="Lønnsbilag 22-2025"/>
    <d v="2025-10-01T00:00:00"/>
    <m/>
    <x v="85"/>
    <x v="85"/>
    <m/>
    <m/>
    <m/>
    <m/>
    <n v="1347"/>
    <s v="Selma Svege"/>
    <x v="6"/>
    <x v="6"/>
    <m/>
    <m/>
    <m/>
    <m/>
    <n v="0"/>
    <s v="Ingen avgiftsbehandling"/>
    <s v="Lønnsbilag 22-2025"/>
    <n v="-22.92"/>
    <s v="NOK"/>
    <n v="-22.92"/>
    <m/>
    <s v="-35416.29"/>
  </r>
  <r>
    <n v="501038"/>
    <n v="2025"/>
    <s v="Lønnsbilag 22-2025"/>
    <d v="2025-10-01T00:00:00"/>
    <m/>
    <x v="85"/>
    <x v="85"/>
    <m/>
    <m/>
    <m/>
    <m/>
    <n v="1348"/>
    <s v="Anders Lagesen"/>
    <x v="2"/>
    <x v="2"/>
    <m/>
    <m/>
    <m/>
    <m/>
    <n v="0"/>
    <s v="Ingen avgiftsbehandling"/>
    <s v="Lønnsbilag 22-2025"/>
    <n v="-112.18"/>
    <s v="NOK"/>
    <n v="-112.18"/>
    <m/>
    <s v="-35528.47"/>
  </r>
  <r>
    <n v="501038"/>
    <n v="2025"/>
    <s v="Lønnsbilag 22-2025"/>
    <d v="2025-10-01T00:00:00"/>
    <m/>
    <x v="85"/>
    <x v="85"/>
    <m/>
    <m/>
    <m/>
    <m/>
    <n v="77"/>
    <s v="Christopher Dehn"/>
    <x v="5"/>
    <x v="5"/>
    <m/>
    <m/>
    <m/>
    <m/>
    <n v="0"/>
    <s v="Ingen avgiftsbehandling"/>
    <s v="Lønnsbilag 22-2025"/>
    <n v="-277.36"/>
    <s v="NOK"/>
    <n v="-277.36"/>
    <m/>
    <s v="-35805.83"/>
  </r>
  <r>
    <n v="501146"/>
    <n v="2025"/>
    <s v="Lønnsbilag 23-2025"/>
    <d v="2025-11-03T00:00:00"/>
    <m/>
    <x v="85"/>
    <x v="85"/>
    <m/>
    <m/>
    <m/>
    <m/>
    <m/>
    <s v="Sofi Kulvik"/>
    <x v="4"/>
    <x v="4"/>
    <m/>
    <m/>
    <m/>
    <m/>
    <n v="0"/>
    <s v="Ingen avgiftsbehandling"/>
    <s v="Lønnsbilag 23-2025"/>
    <n v="-1129.7"/>
    <s v="NOK"/>
    <n v="-1129.7"/>
    <m/>
    <s v="-36935.53"/>
  </r>
  <r>
    <n v="501146"/>
    <n v="2025"/>
    <s v="Lønnsbilag 23-2025"/>
    <d v="2025-11-03T00:00:00"/>
    <m/>
    <x v="85"/>
    <x v="85"/>
    <m/>
    <m/>
    <m/>
    <m/>
    <n v="1223"/>
    <s v="Mads Sundbye"/>
    <x v="1"/>
    <x v="1"/>
    <m/>
    <m/>
    <m/>
    <m/>
    <n v="0"/>
    <s v="Ingen avgiftsbehandling"/>
    <s v="Lønnsbilag 23-2025"/>
    <n v="-31.07"/>
    <s v="NOK"/>
    <n v="-31.07"/>
    <m/>
    <s v="-36966.60"/>
  </r>
  <r>
    <n v="501146"/>
    <n v="2025"/>
    <s v="Lønnsbilag 23-2025"/>
    <d v="2025-11-03T00:00:00"/>
    <m/>
    <x v="85"/>
    <x v="85"/>
    <m/>
    <m/>
    <m/>
    <m/>
    <n v="1229"/>
    <s v="Eirik Frisnes Wartiainen"/>
    <x v="1"/>
    <x v="1"/>
    <m/>
    <m/>
    <m/>
    <m/>
    <n v="0"/>
    <s v="Ingen avgiftsbehandling"/>
    <s v="Lønnsbilag 23-2025"/>
    <n v="-98.71"/>
    <s v="NOK"/>
    <n v="-98.71"/>
    <m/>
    <s v="-37065.31"/>
  </r>
  <r>
    <n v="501146"/>
    <n v="2025"/>
    <s v="Lønnsbilag 23-2025"/>
    <d v="2025-11-03T00:00:00"/>
    <m/>
    <x v="85"/>
    <x v="85"/>
    <m/>
    <m/>
    <m/>
    <m/>
    <n v="1229"/>
    <s v="Eirik Frisnes Wartiainen"/>
    <x v="8"/>
    <x v="8"/>
    <m/>
    <m/>
    <m/>
    <m/>
    <n v="0"/>
    <s v="Ingen avgiftsbehandling"/>
    <s v="Lønnsbilag 23-2025"/>
    <n v="-230.32"/>
    <s v="NOK"/>
    <n v="-230.32"/>
    <m/>
    <s v="-37295.63"/>
  </r>
  <r>
    <n v="501146"/>
    <n v="2025"/>
    <s v="Lønnsbilag 23-2025"/>
    <d v="2025-11-03T00:00:00"/>
    <m/>
    <x v="85"/>
    <x v="85"/>
    <m/>
    <m/>
    <m/>
    <m/>
    <n v="1229"/>
    <s v="Eirik Frisnes Wartiainen"/>
    <x v="10"/>
    <x v="10"/>
    <m/>
    <m/>
    <m/>
    <m/>
    <n v="0"/>
    <s v="Ingen avgiftsbehandling"/>
    <s v="Lønnsbilag 23-2025"/>
    <n v="-329.03"/>
    <s v="NOK"/>
    <n v="-329.03"/>
    <m/>
    <s v="-37624.66"/>
  </r>
  <r>
    <n v="501146"/>
    <n v="2025"/>
    <s v="Lønnsbilag 23-2025"/>
    <d v="2025-11-03T00:00:00"/>
    <m/>
    <x v="85"/>
    <x v="85"/>
    <m/>
    <m/>
    <m/>
    <m/>
    <n v="1245"/>
    <s v="Fredrik Bjørndal"/>
    <x v="3"/>
    <x v="3"/>
    <m/>
    <m/>
    <m/>
    <m/>
    <n v="0"/>
    <s v="Ingen avgiftsbehandling"/>
    <s v="Lønnsbilag 23-2025"/>
    <n v="-95.78"/>
    <s v="NOK"/>
    <n v="-95.78"/>
    <m/>
    <s v="-37720.44"/>
  </r>
  <r>
    <n v="501146"/>
    <n v="2025"/>
    <s v="Lønnsbilag 23-2025"/>
    <d v="2025-11-03T00:00:00"/>
    <m/>
    <x v="85"/>
    <x v="85"/>
    <m/>
    <m/>
    <m/>
    <m/>
    <n v="1248"/>
    <s v="Marius Tveiten"/>
    <x v="1"/>
    <x v="1"/>
    <m/>
    <m/>
    <m/>
    <m/>
    <n v="0"/>
    <s v="Ingen avgiftsbehandling"/>
    <s v="Lønnsbilag 23-2025"/>
    <n v="-41.42"/>
    <s v="NOK"/>
    <n v="-41.42"/>
    <m/>
    <s v="-37761.86"/>
  </r>
  <r>
    <n v="501146"/>
    <n v="2025"/>
    <s v="Lønnsbilag 23-2025"/>
    <d v="2025-11-03T00:00:00"/>
    <m/>
    <x v="85"/>
    <x v="85"/>
    <m/>
    <m/>
    <m/>
    <m/>
    <n v="1248"/>
    <s v="Marius Tveiten"/>
    <x v="8"/>
    <x v="8"/>
    <m/>
    <m/>
    <m/>
    <m/>
    <n v="0"/>
    <s v="Ingen avgiftsbehandling"/>
    <s v="Lønnsbilag 23-2025"/>
    <n v="-5.18"/>
    <s v="NOK"/>
    <n v="-5.18"/>
    <m/>
    <s v="-37767.04"/>
  </r>
  <r>
    <n v="501146"/>
    <n v="2025"/>
    <s v="Lønnsbilag 23-2025"/>
    <d v="2025-11-03T00:00:00"/>
    <m/>
    <x v="85"/>
    <x v="85"/>
    <m/>
    <m/>
    <m/>
    <m/>
    <n v="1271"/>
    <s v="Nikolai Hamang"/>
    <x v="1"/>
    <x v="1"/>
    <m/>
    <m/>
    <m/>
    <m/>
    <n v="0"/>
    <s v="Ingen avgiftsbehandling"/>
    <s v="Lønnsbilag 23-2025"/>
    <n v="-34.950000000000003"/>
    <s v="NOK"/>
    <n v="-34.950000000000003"/>
    <m/>
    <s v="-37801.99"/>
  </r>
  <r>
    <n v="501146"/>
    <n v="2025"/>
    <s v="Lønnsbilag 23-2025"/>
    <d v="2025-11-03T00:00:00"/>
    <m/>
    <x v="85"/>
    <x v="85"/>
    <m/>
    <m/>
    <m/>
    <m/>
    <n v="1285"/>
    <s v="Casper Riekeles"/>
    <x v="1"/>
    <x v="1"/>
    <m/>
    <m/>
    <m/>
    <m/>
    <n v="0"/>
    <s v="Ingen avgiftsbehandling"/>
    <s v="Lønnsbilag 23-2025"/>
    <n v="-46.31"/>
    <s v="NOK"/>
    <n v="-46.31"/>
    <m/>
    <s v="-37848.30"/>
  </r>
  <r>
    <n v="501146"/>
    <n v="2025"/>
    <s v="Lønnsbilag 23-2025"/>
    <d v="2025-11-03T00:00:00"/>
    <m/>
    <x v="85"/>
    <x v="85"/>
    <m/>
    <m/>
    <m/>
    <m/>
    <n v="1299"/>
    <s v="Katarina Zielinska"/>
    <x v="2"/>
    <x v="2"/>
    <m/>
    <m/>
    <m/>
    <m/>
    <n v="0"/>
    <s v="Ingen avgiftsbehandling"/>
    <s v="Lønnsbilag 23-2025"/>
    <n v="-692.13"/>
    <s v="NOK"/>
    <n v="-692.13"/>
    <m/>
    <s v="-38540.43"/>
  </r>
  <r>
    <n v="501146"/>
    <n v="2025"/>
    <s v="Lønnsbilag 23-2025"/>
    <d v="2025-11-03T00:00:00"/>
    <m/>
    <x v="85"/>
    <x v="85"/>
    <m/>
    <m/>
    <m/>
    <m/>
    <n v="1303"/>
    <s v="Tess Negusse"/>
    <x v="1"/>
    <x v="1"/>
    <m/>
    <m/>
    <m/>
    <m/>
    <n v="0"/>
    <s v="Ingen avgiftsbehandling"/>
    <s v="Lønnsbilag 23-2025"/>
    <n v="-143.82"/>
    <s v="NOK"/>
    <n v="-143.82"/>
    <m/>
    <s v="-38684.25"/>
  </r>
  <r>
    <n v="501146"/>
    <n v="2025"/>
    <s v="Lønnsbilag 23-2025"/>
    <d v="2025-11-03T00:00:00"/>
    <m/>
    <x v="85"/>
    <x v="85"/>
    <m/>
    <m/>
    <m/>
    <m/>
    <n v="1307"/>
    <s v="Ben Craig Simmons"/>
    <x v="3"/>
    <x v="3"/>
    <m/>
    <m/>
    <m/>
    <m/>
    <n v="0"/>
    <s v="Ingen avgiftsbehandling"/>
    <s v="Lønnsbilag 23-2025"/>
    <n v="-539.86"/>
    <s v="NOK"/>
    <n v="-539.86"/>
    <m/>
    <s v="-39224.11"/>
  </r>
  <r>
    <n v="501146"/>
    <n v="2025"/>
    <s v="Lønnsbilag 23-2025"/>
    <d v="2025-11-03T00:00:00"/>
    <m/>
    <x v="85"/>
    <x v="85"/>
    <m/>
    <m/>
    <m/>
    <m/>
    <n v="1332"/>
    <s v="Morten Hamre Køber"/>
    <x v="10"/>
    <x v="10"/>
    <m/>
    <m/>
    <m/>
    <m/>
    <n v="0"/>
    <s v="Ingen avgiftsbehandling"/>
    <s v="Lønnsbilag 23-2025"/>
    <n v="-21.86"/>
    <s v="NOK"/>
    <n v="-21.86"/>
    <m/>
    <s v="-39245.97"/>
  </r>
  <r>
    <n v="501146"/>
    <n v="2025"/>
    <s v="Lønnsbilag 23-2025"/>
    <d v="2025-11-03T00:00:00"/>
    <m/>
    <x v="85"/>
    <x v="85"/>
    <m/>
    <m/>
    <m/>
    <m/>
    <n v="1334"/>
    <s v="Selma Arikan"/>
    <x v="1"/>
    <x v="1"/>
    <m/>
    <m/>
    <m/>
    <m/>
    <n v="0"/>
    <s v="Ingen avgiftsbehandling"/>
    <s v="Lønnsbilag 23-2025"/>
    <n v="-26.46"/>
    <s v="NOK"/>
    <n v="-26.46"/>
    <m/>
    <s v="-39272.43"/>
  </r>
  <r>
    <n v="501146"/>
    <n v="2025"/>
    <s v="Lønnsbilag 23-2025"/>
    <d v="2025-11-03T00:00:00"/>
    <m/>
    <x v="85"/>
    <x v="85"/>
    <m/>
    <m/>
    <m/>
    <m/>
    <n v="1335"/>
    <s v="Mikkel Holand Gillebo"/>
    <x v="8"/>
    <x v="8"/>
    <m/>
    <m/>
    <m/>
    <m/>
    <n v="0"/>
    <s v="Ingen avgiftsbehandling"/>
    <s v="Lønnsbilag 23-2025"/>
    <n v="-18.41"/>
    <s v="NOK"/>
    <n v="-18.41"/>
    <m/>
    <s v="-39290.84"/>
  </r>
  <r>
    <n v="501146"/>
    <n v="2025"/>
    <s v="Lønnsbilag 23-2025"/>
    <d v="2025-11-03T00:00:00"/>
    <m/>
    <x v="85"/>
    <x v="85"/>
    <m/>
    <m/>
    <m/>
    <m/>
    <n v="1338"/>
    <s v="Nadin Hamed"/>
    <x v="1"/>
    <x v="1"/>
    <m/>
    <m/>
    <m/>
    <m/>
    <n v="0"/>
    <s v="Ingen avgiftsbehandling"/>
    <s v="Lønnsbilag 23-2025"/>
    <n v="-72.400000000000006"/>
    <s v="NOK"/>
    <n v="-72.400000000000006"/>
    <m/>
    <s v="-39363.24"/>
  </r>
  <r>
    <n v="501146"/>
    <n v="2025"/>
    <s v="Lønnsbilag 23-2025"/>
    <d v="2025-11-03T00:00:00"/>
    <m/>
    <x v="85"/>
    <x v="85"/>
    <m/>
    <m/>
    <m/>
    <m/>
    <n v="134"/>
    <s v="Andreas Kristiansen Olsen"/>
    <x v="1"/>
    <x v="1"/>
    <m/>
    <m/>
    <m/>
    <m/>
    <n v="0"/>
    <s v="Ingen avgiftsbehandling"/>
    <s v="Lønnsbilag 23-2025"/>
    <n v="-107.51"/>
    <s v="NOK"/>
    <n v="-107.51"/>
    <m/>
    <s v="-39470.75"/>
  </r>
  <r>
    <n v="501146"/>
    <n v="2025"/>
    <s v="Lønnsbilag 23-2025"/>
    <d v="2025-11-03T00:00:00"/>
    <m/>
    <x v="85"/>
    <x v="85"/>
    <m/>
    <m/>
    <m/>
    <m/>
    <n v="1340"/>
    <s v="Bernhard Trygve Wielgolaski Rynning"/>
    <x v="2"/>
    <x v="2"/>
    <m/>
    <m/>
    <m/>
    <m/>
    <n v="0"/>
    <s v="Ingen avgiftsbehandling"/>
    <s v="Lønnsbilag 23-2025"/>
    <n v="-178.34"/>
    <s v="NOK"/>
    <n v="-178.34"/>
    <m/>
    <s v="-39649.09"/>
  </r>
  <r>
    <n v="501146"/>
    <n v="2025"/>
    <s v="Lønnsbilag 23-2025"/>
    <d v="2025-11-03T00:00:00"/>
    <m/>
    <x v="85"/>
    <x v="85"/>
    <m/>
    <m/>
    <m/>
    <m/>
    <n v="1341"/>
    <s v="Sondre Harviken"/>
    <x v="8"/>
    <x v="8"/>
    <m/>
    <m/>
    <m/>
    <m/>
    <n v="0"/>
    <s v="Ingen avgiftsbehandling"/>
    <s v="Lønnsbilag 23-2025"/>
    <n v="-48.9"/>
    <s v="NOK"/>
    <n v="-48.9"/>
    <m/>
    <s v="-39697.99"/>
  </r>
  <r>
    <n v="501146"/>
    <n v="2025"/>
    <s v="Lønnsbilag 23-2025"/>
    <d v="2025-11-03T00:00:00"/>
    <m/>
    <x v="85"/>
    <x v="85"/>
    <m/>
    <m/>
    <m/>
    <m/>
    <n v="1342"/>
    <s v="Artem Kovrovskii"/>
    <x v="6"/>
    <x v="6"/>
    <m/>
    <m/>
    <m/>
    <m/>
    <n v="0"/>
    <s v="Ingen avgiftsbehandling"/>
    <s v="Lønnsbilag 23-2025"/>
    <n v="-25.61"/>
    <s v="NOK"/>
    <n v="-25.61"/>
    <m/>
    <s v="-39723.60"/>
  </r>
  <r>
    <n v="501146"/>
    <n v="2025"/>
    <s v="Lønnsbilag 23-2025"/>
    <d v="2025-11-03T00:00:00"/>
    <m/>
    <x v="85"/>
    <x v="85"/>
    <m/>
    <m/>
    <m/>
    <m/>
    <n v="1343"/>
    <s v="Andreas Romark Nilsen"/>
    <x v="2"/>
    <x v="2"/>
    <m/>
    <m/>
    <m/>
    <m/>
    <n v="0"/>
    <s v="Ingen avgiftsbehandling"/>
    <s v="Lønnsbilag 23-2025"/>
    <n v="-194.88"/>
    <s v="NOK"/>
    <n v="-194.88"/>
    <m/>
    <s v="-39918.48"/>
  </r>
  <r>
    <n v="501146"/>
    <n v="2025"/>
    <s v="Lønnsbilag 23-2025"/>
    <d v="2025-11-03T00:00:00"/>
    <m/>
    <x v="85"/>
    <x v="85"/>
    <m/>
    <m/>
    <m/>
    <m/>
    <n v="1345"/>
    <s v="Eskil Nakstad"/>
    <x v="8"/>
    <x v="8"/>
    <m/>
    <m/>
    <m/>
    <m/>
    <n v="0"/>
    <s v="Ingen avgiftsbehandling"/>
    <s v="Lønnsbilag 23-2025"/>
    <n v="-28.19"/>
    <s v="NOK"/>
    <n v="-28.19"/>
    <m/>
    <s v="-39946.67"/>
  </r>
  <r>
    <n v="501146"/>
    <n v="2025"/>
    <s v="Lønnsbilag 23-2025"/>
    <d v="2025-11-03T00:00:00"/>
    <m/>
    <x v="85"/>
    <x v="85"/>
    <m/>
    <m/>
    <m/>
    <m/>
    <n v="1346"/>
    <s v="Emil Smith Gjerde"/>
    <x v="8"/>
    <x v="8"/>
    <m/>
    <m/>
    <m/>
    <m/>
    <n v="0"/>
    <s v="Ingen avgiftsbehandling"/>
    <s v="Lønnsbilag 23-2025"/>
    <n v="-32.22"/>
    <s v="NOK"/>
    <n v="-32.22"/>
    <m/>
    <s v="-39978.89"/>
  </r>
  <r>
    <n v="501146"/>
    <n v="2025"/>
    <s v="Lønnsbilag 23-2025"/>
    <d v="2025-11-03T00:00:00"/>
    <m/>
    <x v="85"/>
    <x v="85"/>
    <m/>
    <m/>
    <m/>
    <m/>
    <n v="1347"/>
    <s v="Selma Svege"/>
    <x v="6"/>
    <x v="6"/>
    <m/>
    <m/>
    <m/>
    <m/>
    <n v="0"/>
    <s v="Ingen avgiftsbehandling"/>
    <s v="Lønnsbilag 23-2025"/>
    <n v="-29.66"/>
    <s v="NOK"/>
    <n v="-29.66"/>
    <m/>
    <s v="-40008.55"/>
  </r>
  <r>
    <n v="501146"/>
    <n v="2025"/>
    <s v="Lønnsbilag 23-2025"/>
    <d v="2025-11-03T00:00:00"/>
    <m/>
    <x v="85"/>
    <x v="85"/>
    <m/>
    <m/>
    <m/>
    <m/>
    <n v="1348"/>
    <s v="Anders Lagesen"/>
    <x v="2"/>
    <x v="2"/>
    <m/>
    <m/>
    <m/>
    <m/>
    <n v="0"/>
    <s v="Ingen avgiftsbehandling"/>
    <s v="Lønnsbilag 23-2025"/>
    <n v="-100.9"/>
    <s v="NOK"/>
    <n v="-100.9"/>
    <m/>
    <s v="-40109.45"/>
  </r>
  <r>
    <n v="501146"/>
    <n v="2025"/>
    <s v="Lønnsbilag 23-2025"/>
    <d v="2025-11-03T00:00:00"/>
    <m/>
    <x v="85"/>
    <x v="85"/>
    <m/>
    <m/>
    <m/>
    <m/>
    <n v="1351"/>
    <s v="Johan Wiklund"/>
    <x v="3"/>
    <x v="3"/>
    <m/>
    <m/>
    <m/>
    <m/>
    <n v="0"/>
    <s v="Ingen avgiftsbehandling"/>
    <s v="Lønnsbilag 23-2025"/>
    <n v="-100.67"/>
    <s v="NOK"/>
    <n v="-100.67"/>
    <m/>
    <s v="-40210.12"/>
  </r>
  <r>
    <n v="501146"/>
    <n v="2025"/>
    <s v="Lønnsbilag 23-2025"/>
    <d v="2025-11-03T00:00:00"/>
    <m/>
    <x v="85"/>
    <x v="85"/>
    <m/>
    <m/>
    <m/>
    <m/>
    <n v="77"/>
    <s v="Christopher Dehn"/>
    <x v="5"/>
    <x v="5"/>
    <m/>
    <m/>
    <m/>
    <m/>
    <n v="0"/>
    <s v="Ingen avgiftsbehandling"/>
    <s v="Lønnsbilag 23-2025"/>
    <n v="-277.36"/>
    <s v="NOK"/>
    <n v="-277.36"/>
    <m/>
    <s v="-40487.48"/>
  </r>
  <r>
    <n v="501272"/>
    <n v="2025"/>
    <s v="Lønnsbilag 24-2025"/>
    <d v="2025-12-02T00:00:00"/>
    <m/>
    <x v="85"/>
    <x v="85"/>
    <m/>
    <m/>
    <m/>
    <m/>
    <m/>
    <s v="Sofi Kulvik"/>
    <x v="4"/>
    <x v="4"/>
    <m/>
    <m/>
    <m/>
    <m/>
    <n v="0"/>
    <s v="Ingen avgiftsbehandling"/>
    <s v="Lønnsbilag 24-2025"/>
    <n v="-1121.2"/>
    <s v="NOK"/>
    <n v="-1121.2"/>
    <m/>
    <s v="-41608.68"/>
  </r>
  <r>
    <n v="501272"/>
    <n v="2025"/>
    <s v="Lønnsbilag 24-2025"/>
    <d v="2025-12-02T00:00:00"/>
    <m/>
    <x v="85"/>
    <x v="85"/>
    <m/>
    <m/>
    <m/>
    <m/>
    <n v="1223"/>
    <s v="Mads Sundbye"/>
    <x v="1"/>
    <x v="1"/>
    <m/>
    <m/>
    <m/>
    <m/>
    <n v="0"/>
    <s v="Ingen avgiftsbehandling"/>
    <s v="Lønnsbilag 24-2025"/>
    <n v="-36.24"/>
    <s v="NOK"/>
    <n v="-36.24"/>
    <m/>
    <s v="-41644.92"/>
  </r>
  <r>
    <n v="501272"/>
    <n v="2025"/>
    <s v="Lønnsbilag 24-2025"/>
    <d v="2025-12-02T00:00:00"/>
    <m/>
    <x v="85"/>
    <x v="85"/>
    <m/>
    <m/>
    <m/>
    <m/>
    <n v="1229"/>
    <s v="Eirik Frisnes Wartiainen"/>
    <x v="1"/>
    <x v="1"/>
    <m/>
    <m/>
    <m/>
    <m/>
    <n v="0"/>
    <s v="Ingen avgiftsbehandling"/>
    <s v="Lønnsbilag 24-2025"/>
    <n v="-98.71"/>
    <s v="NOK"/>
    <n v="-98.71"/>
    <m/>
    <s v="-41743.63"/>
  </r>
  <r>
    <n v="501272"/>
    <n v="2025"/>
    <s v="Lønnsbilag 24-2025"/>
    <d v="2025-12-02T00:00:00"/>
    <m/>
    <x v="85"/>
    <x v="85"/>
    <m/>
    <m/>
    <m/>
    <m/>
    <n v="1229"/>
    <s v="Eirik Frisnes Wartiainen"/>
    <x v="8"/>
    <x v="8"/>
    <m/>
    <m/>
    <m/>
    <m/>
    <n v="0"/>
    <s v="Ingen avgiftsbehandling"/>
    <s v="Lønnsbilag 24-2025"/>
    <n v="-230.32"/>
    <s v="NOK"/>
    <n v="-230.32"/>
    <m/>
    <s v="-41973.95"/>
  </r>
  <r>
    <n v="501272"/>
    <n v="2025"/>
    <s v="Lønnsbilag 24-2025"/>
    <d v="2025-12-02T00:00:00"/>
    <m/>
    <x v="85"/>
    <x v="85"/>
    <m/>
    <m/>
    <m/>
    <m/>
    <n v="1229"/>
    <s v="Eirik Frisnes Wartiainen"/>
    <x v="10"/>
    <x v="10"/>
    <m/>
    <m/>
    <m/>
    <m/>
    <n v="0"/>
    <s v="Ingen avgiftsbehandling"/>
    <s v="Lønnsbilag 24-2025"/>
    <n v="-329.03"/>
    <s v="NOK"/>
    <n v="-329.03"/>
    <m/>
    <s v="-42302.98"/>
  </r>
  <r>
    <n v="501272"/>
    <n v="2025"/>
    <s v="Lønnsbilag 24-2025"/>
    <d v="2025-12-02T00:00:00"/>
    <m/>
    <x v="85"/>
    <x v="85"/>
    <m/>
    <m/>
    <m/>
    <m/>
    <n v="1233"/>
    <s v="Eirik Skaar"/>
    <x v="5"/>
    <x v="5"/>
    <m/>
    <m/>
    <m/>
    <m/>
    <n v="0"/>
    <s v="Ingen avgiftsbehandling"/>
    <s v="Lønnsbilag 24-2025"/>
    <n v="-117.93"/>
    <s v="NOK"/>
    <n v="-117.93"/>
    <m/>
    <s v="-42420.91"/>
  </r>
  <r>
    <n v="501272"/>
    <n v="2025"/>
    <s v="Lønnsbilag 24-2025"/>
    <d v="2025-12-02T00:00:00"/>
    <m/>
    <x v="85"/>
    <x v="85"/>
    <m/>
    <m/>
    <m/>
    <m/>
    <n v="1245"/>
    <s v="Fredrik Bjørndal"/>
    <x v="3"/>
    <x v="3"/>
    <m/>
    <m/>
    <m/>
    <m/>
    <n v="0"/>
    <s v="Ingen avgiftsbehandling"/>
    <s v="Lønnsbilag 24-2025"/>
    <n v="-78.489999999999995"/>
    <s v="NOK"/>
    <n v="-78.489999999999995"/>
    <m/>
    <s v="-42499.40"/>
  </r>
  <r>
    <n v="501272"/>
    <n v="2025"/>
    <s v="Lønnsbilag 24-2025"/>
    <d v="2025-12-02T00:00:00"/>
    <m/>
    <x v="85"/>
    <x v="85"/>
    <m/>
    <m/>
    <m/>
    <m/>
    <n v="1248"/>
    <s v="Marius Tveiten"/>
    <x v="1"/>
    <x v="1"/>
    <m/>
    <m/>
    <m/>
    <m/>
    <n v="0"/>
    <s v="Ingen avgiftsbehandling"/>
    <s v="Lønnsbilag 24-2025"/>
    <n v="-61.28"/>
    <s v="NOK"/>
    <n v="-61.28"/>
    <m/>
    <s v="-42560.68"/>
  </r>
  <r>
    <n v="501272"/>
    <n v="2025"/>
    <s v="Lønnsbilag 24-2025"/>
    <d v="2025-12-02T00:00:00"/>
    <m/>
    <x v="85"/>
    <x v="85"/>
    <m/>
    <m/>
    <m/>
    <m/>
    <n v="1248"/>
    <s v="Marius Tveiten"/>
    <x v="8"/>
    <x v="8"/>
    <m/>
    <m/>
    <m/>
    <m/>
    <n v="0"/>
    <s v="Ingen avgiftsbehandling"/>
    <s v="Lønnsbilag 24-2025"/>
    <n v="-15.53"/>
    <s v="NOK"/>
    <n v="-15.53"/>
    <m/>
    <s v="-42576.21"/>
  </r>
  <r>
    <n v="501272"/>
    <n v="2025"/>
    <s v="Lønnsbilag 24-2025"/>
    <d v="2025-12-02T00:00:00"/>
    <m/>
    <x v="85"/>
    <x v="85"/>
    <m/>
    <m/>
    <m/>
    <m/>
    <n v="1271"/>
    <s v="Nikolai Hamang"/>
    <x v="1"/>
    <x v="1"/>
    <m/>
    <m/>
    <m/>
    <m/>
    <n v="0"/>
    <s v="Ingen avgiftsbehandling"/>
    <s v="Lønnsbilag 24-2025"/>
    <n v="-44.66"/>
    <s v="NOK"/>
    <n v="-44.66"/>
    <m/>
    <s v="-42620.87"/>
  </r>
  <r>
    <n v="501272"/>
    <n v="2025"/>
    <s v="Lønnsbilag 24-2025"/>
    <d v="2025-12-02T00:00:00"/>
    <m/>
    <x v="85"/>
    <x v="85"/>
    <m/>
    <m/>
    <m/>
    <m/>
    <n v="1285"/>
    <s v="Casper Riekeles"/>
    <x v="1"/>
    <x v="1"/>
    <m/>
    <m/>
    <m/>
    <m/>
    <n v="0"/>
    <s v="Ingen avgiftsbehandling"/>
    <s v="Lønnsbilag 24-2025"/>
    <n v="-23.16"/>
    <s v="NOK"/>
    <n v="-23.16"/>
    <m/>
    <s v="-42644.03"/>
  </r>
  <r>
    <n v="501272"/>
    <n v="2025"/>
    <s v="Lønnsbilag 24-2025"/>
    <d v="2025-12-02T00:00:00"/>
    <m/>
    <x v="85"/>
    <x v="85"/>
    <m/>
    <m/>
    <m/>
    <m/>
    <n v="1299"/>
    <s v="Katarina Zielinska"/>
    <x v="2"/>
    <x v="2"/>
    <m/>
    <m/>
    <m/>
    <m/>
    <n v="0"/>
    <s v="Ingen avgiftsbehandling"/>
    <s v="Lønnsbilag 24-2025"/>
    <n v="-692.13"/>
    <s v="NOK"/>
    <n v="-692.13"/>
    <m/>
    <s v="-43336.16"/>
  </r>
  <r>
    <n v="501272"/>
    <n v="2025"/>
    <s v="Lønnsbilag 24-2025"/>
    <d v="2025-12-02T00:00:00"/>
    <m/>
    <x v="85"/>
    <x v="85"/>
    <m/>
    <m/>
    <m/>
    <m/>
    <n v="1307"/>
    <s v="Ben Craig Simmons"/>
    <x v="3"/>
    <x v="3"/>
    <m/>
    <m/>
    <m/>
    <m/>
    <n v="0"/>
    <s v="Ingen avgiftsbehandling"/>
    <s v="Lønnsbilag 24-2025"/>
    <n v="-539.87"/>
    <s v="NOK"/>
    <n v="-539.87"/>
    <m/>
    <s v="-43876.03"/>
  </r>
  <r>
    <n v="501272"/>
    <n v="2025"/>
    <s v="Lønnsbilag 24-2025"/>
    <d v="2025-12-02T00:00:00"/>
    <m/>
    <x v="85"/>
    <x v="85"/>
    <m/>
    <m/>
    <m/>
    <m/>
    <n v="1323"/>
    <s v="Axel Aatlo"/>
    <x v="5"/>
    <x v="5"/>
    <m/>
    <m/>
    <m/>
    <m/>
    <n v="0"/>
    <s v="Ingen avgiftsbehandling"/>
    <s v="Lønnsbilag 24-2025"/>
    <n v="-189.84"/>
    <s v="NOK"/>
    <n v="-189.84"/>
    <m/>
    <s v="-44065.87"/>
  </r>
  <r>
    <n v="501272"/>
    <n v="2025"/>
    <s v="Lønnsbilag 24-2025"/>
    <d v="2025-12-02T00:00:00"/>
    <m/>
    <x v="85"/>
    <x v="85"/>
    <m/>
    <m/>
    <m/>
    <m/>
    <n v="1332"/>
    <s v="Morten Hamre Køber"/>
    <x v="10"/>
    <x v="10"/>
    <m/>
    <m/>
    <m/>
    <m/>
    <n v="0"/>
    <s v="Ingen avgiftsbehandling"/>
    <s v="Lønnsbilag 24-2025"/>
    <n v="-21.86"/>
    <s v="NOK"/>
    <n v="-21.86"/>
    <m/>
    <s v="-44087.73"/>
  </r>
  <r>
    <n v="501272"/>
    <n v="2025"/>
    <s v="Lønnsbilag 24-2025"/>
    <d v="2025-12-02T00:00:00"/>
    <m/>
    <x v="85"/>
    <x v="85"/>
    <m/>
    <m/>
    <m/>
    <m/>
    <n v="1334"/>
    <s v="Selma Arikan"/>
    <x v="1"/>
    <x v="1"/>
    <m/>
    <m/>
    <m/>
    <m/>
    <n v="0"/>
    <s v="Ingen avgiftsbehandling"/>
    <s v="Lønnsbilag 24-2025"/>
    <n v="-21.86"/>
    <s v="NOK"/>
    <n v="-21.86"/>
    <m/>
    <s v="-44109.59"/>
  </r>
  <r>
    <n v="501272"/>
    <n v="2025"/>
    <s v="Lønnsbilag 24-2025"/>
    <d v="2025-12-02T00:00:00"/>
    <m/>
    <x v="85"/>
    <x v="85"/>
    <m/>
    <m/>
    <m/>
    <m/>
    <n v="1335"/>
    <s v="Mikkel Holand Gillebo"/>
    <x v="8"/>
    <x v="8"/>
    <m/>
    <m/>
    <m/>
    <m/>
    <n v="0"/>
    <s v="Ingen avgiftsbehandling"/>
    <s v="Lønnsbilag 24-2025"/>
    <n v="-18.41"/>
    <s v="NOK"/>
    <n v="-18.41"/>
    <m/>
    <s v="-44128.00"/>
  </r>
  <r>
    <n v="501272"/>
    <n v="2025"/>
    <s v="Lønnsbilag 24-2025"/>
    <d v="2025-12-02T00:00:00"/>
    <m/>
    <x v="85"/>
    <x v="85"/>
    <m/>
    <m/>
    <m/>
    <m/>
    <n v="1338"/>
    <s v="Nadin Hamed"/>
    <x v="1"/>
    <x v="1"/>
    <m/>
    <m/>
    <m/>
    <m/>
    <n v="0"/>
    <s v="Ingen avgiftsbehandling"/>
    <s v="Lønnsbilag 24-2025"/>
    <n v="-18.12"/>
    <s v="NOK"/>
    <n v="-18.12"/>
    <m/>
    <s v="-44146.12"/>
  </r>
  <r>
    <n v="501272"/>
    <n v="2025"/>
    <s v="Lønnsbilag 24-2025"/>
    <d v="2025-12-02T00:00:00"/>
    <m/>
    <x v="85"/>
    <x v="85"/>
    <m/>
    <m/>
    <m/>
    <m/>
    <n v="1339"/>
    <s v="Alexander Grimstvedt"/>
    <x v="5"/>
    <x v="5"/>
    <m/>
    <m/>
    <m/>
    <m/>
    <n v="0"/>
    <s v="Ingen avgiftsbehandling"/>
    <s v="Lønnsbilag 24-2025"/>
    <n v="-360.63"/>
    <s v="NOK"/>
    <n v="-360.63"/>
    <m/>
    <s v="-44506.75"/>
  </r>
  <r>
    <n v="501272"/>
    <n v="2025"/>
    <s v="Lønnsbilag 24-2025"/>
    <d v="2025-12-02T00:00:00"/>
    <m/>
    <x v="85"/>
    <x v="85"/>
    <m/>
    <m/>
    <m/>
    <m/>
    <n v="134"/>
    <s v="Andreas Kristiansen Olsen"/>
    <x v="1"/>
    <x v="1"/>
    <m/>
    <m/>
    <m/>
    <m/>
    <n v="0"/>
    <s v="Ingen avgiftsbehandling"/>
    <s v="Lønnsbilag 24-2025"/>
    <n v="-53.79"/>
    <s v="NOK"/>
    <n v="-53.79"/>
    <m/>
    <s v="-44560.54"/>
  </r>
  <r>
    <n v="501272"/>
    <n v="2025"/>
    <s v="Lønnsbilag 24-2025"/>
    <d v="2025-12-02T00:00:00"/>
    <m/>
    <x v="85"/>
    <x v="85"/>
    <m/>
    <m/>
    <m/>
    <m/>
    <n v="1341"/>
    <s v="Sondre Harviken"/>
    <x v="8"/>
    <x v="8"/>
    <m/>
    <m/>
    <m/>
    <m/>
    <n v="0"/>
    <s v="Ingen avgiftsbehandling"/>
    <s v="Lønnsbilag 24-2025"/>
    <n v="-50.62"/>
    <s v="NOK"/>
    <n v="-50.62"/>
    <m/>
    <s v="-44611.16"/>
  </r>
  <r>
    <n v="501272"/>
    <n v="2025"/>
    <s v="Lønnsbilag 24-2025"/>
    <d v="2025-12-02T00:00:00"/>
    <m/>
    <x v="85"/>
    <x v="85"/>
    <m/>
    <m/>
    <m/>
    <m/>
    <n v="1342"/>
    <s v="Artem Kovrovskii"/>
    <x v="6"/>
    <x v="6"/>
    <m/>
    <m/>
    <m/>
    <m/>
    <n v="0"/>
    <s v="Ingen avgiftsbehandling"/>
    <s v="Lønnsbilag 24-2025"/>
    <n v="-21.67"/>
    <s v="NOK"/>
    <n v="-21.67"/>
    <m/>
    <s v="-44632.83"/>
  </r>
  <r>
    <n v="501272"/>
    <n v="2025"/>
    <s v="Lønnsbilag 24-2025"/>
    <d v="2025-12-02T00:00:00"/>
    <m/>
    <x v="85"/>
    <x v="85"/>
    <m/>
    <m/>
    <m/>
    <m/>
    <n v="1343"/>
    <s v="Andreas Romark Nilsen"/>
    <x v="2"/>
    <x v="2"/>
    <m/>
    <m/>
    <m/>
    <m/>
    <n v="0"/>
    <s v="Ingen avgiftsbehandling"/>
    <s v="Lønnsbilag 24-2025"/>
    <n v="-153.88999999999999"/>
    <s v="NOK"/>
    <n v="-153.88999999999999"/>
    <m/>
    <s v="-44786.72"/>
  </r>
  <r>
    <n v="501272"/>
    <n v="2025"/>
    <s v="Lønnsbilag 24-2025"/>
    <d v="2025-12-02T00:00:00"/>
    <m/>
    <x v="85"/>
    <x v="85"/>
    <m/>
    <m/>
    <m/>
    <m/>
    <n v="1345"/>
    <s v="Eskil Nakstad"/>
    <x v="8"/>
    <x v="8"/>
    <m/>
    <m/>
    <m/>
    <m/>
    <n v="0"/>
    <s v="Ingen avgiftsbehandling"/>
    <s v="Lønnsbilag 24-2025"/>
    <n v="-28.19"/>
    <s v="NOK"/>
    <n v="-28.19"/>
    <m/>
    <s v="-44814.91"/>
  </r>
  <r>
    <n v="501272"/>
    <n v="2025"/>
    <s v="Lønnsbilag 24-2025"/>
    <d v="2025-12-02T00:00:00"/>
    <m/>
    <x v="85"/>
    <x v="85"/>
    <m/>
    <m/>
    <m/>
    <m/>
    <n v="1346"/>
    <s v="Emil Smith Gjerde"/>
    <x v="8"/>
    <x v="8"/>
    <m/>
    <m/>
    <m/>
    <m/>
    <n v="0"/>
    <s v="Ingen avgiftsbehandling"/>
    <s v="Lønnsbilag 24-2025"/>
    <n v="-32.22"/>
    <s v="NOK"/>
    <n v="-32.22"/>
    <m/>
    <s v="-44847.13"/>
  </r>
  <r>
    <n v="501272"/>
    <n v="2025"/>
    <s v="Lønnsbilag 24-2025"/>
    <d v="2025-12-02T00:00:00"/>
    <m/>
    <x v="85"/>
    <x v="85"/>
    <m/>
    <m/>
    <m/>
    <m/>
    <n v="1347"/>
    <s v="Selma Svege"/>
    <x v="6"/>
    <x v="6"/>
    <m/>
    <m/>
    <m/>
    <m/>
    <n v="0"/>
    <s v="Ingen avgiftsbehandling"/>
    <s v="Lønnsbilag 24-2025"/>
    <n v="-39.450000000000003"/>
    <s v="NOK"/>
    <n v="-39.450000000000003"/>
    <m/>
    <s v="-44886.58"/>
  </r>
  <r>
    <n v="501272"/>
    <n v="2025"/>
    <s v="Lønnsbilag 24-2025"/>
    <d v="2025-12-02T00:00:00"/>
    <m/>
    <x v="85"/>
    <x v="85"/>
    <m/>
    <m/>
    <m/>
    <m/>
    <n v="1348"/>
    <s v="Anders Lagesen"/>
    <x v="2"/>
    <x v="2"/>
    <m/>
    <m/>
    <m/>
    <m/>
    <n v="0"/>
    <s v="Ingen avgiftsbehandling"/>
    <s v="Lønnsbilag 24-2025"/>
    <n v="-28.76"/>
    <s v="NOK"/>
    <n v="-28.76"/>
    <m/>
    <s v="-44915.34"/>
  </r>
  <r>
    <n v="501272"/>
    <n v="2025"/>
    <s v="Lønnsbilag 24-2025"/>
    <d v="2025-12-02T00:00:00"/>
    <m/>
    <x v="85"/>
    <x v="85"/>
    <m/>
    <m/>
    <m/>
    <m/>
    <n v="1349"/>
    <s v="Kaja Lilledal Fritzvold"/>
    <x v="6"/>
    <x v="6"/>
    <m/>
    <m/>
    <m/>
    <m/>
    <n v="0"/>
    <s v="Ingen avgiftsbehandling"/>
    <s v="Lønnsbilag 24-2025"/>
    <n v="-69.47"/>
    <s v="NOK"/>
    <n v="-69.47"/>
    <m/>
    <s v="-44984.81"/>
  </r>
  <r>
    <n v="501272"/>
    <n v="2025"/>
    <s v="Lønnsbilag 24-2025"/>
    <d v="2025-12-02T00:00:00"/>
    <m/>
    <x v="85"/>
    <x v="85"/>
    <m/>
    <m/>
    <m/>
    <m/>
    <n v="1350"/>
    <s v="Nora Dahlsrud"/>
    <x v="6"/>
    <x v="6"/>
    <m/>
    <m/>
    <m/>
    <m/>
    <n v="0"/>
    <s v="Ingen avgiftsbehandling"/>
    <s v="Lønnsbilag 24-2025"/>
    <n v="-8.49"/>
    <s v="NOK"/>
    <n v="-8.49"/>
    <m/>
    <s v="-44993.30"/>
  </r>
  <r>
    <n v="501272"/>
    <n v="2025"/>
    <s v="Lønnsbilag 24-2025"/>
    <d v="2025-12-02T00:00:00"/>
    <m/>
    <x v="85"/>
    <x v="85"/>
    <m/>
    <m/>
    <m/>
    <m/>
    <n v="1351"/>
    <s v="Johan Wiklund"/>
    <x v="3"/>
    <x v="3"/>
    <m/>
    <m/>
    <m/>
    <m/>
    <n v="0"/>
    <s v="Ingen avgiftsbehandling"/>
    <s v="Lønnsbilag 24-2025"/>
    <n v="-57.53"/>
    <s v="NOK"/>
    <n v="-57.53"/>
    <m/>
    <s v="-45050.83"/>
  </r>
  <r>
    <n v="501272"/>
    <n v="2025"/>
    <s v="Lønnsbilag 24-2025"/>
    <d v="2025-12-02T00:00:00"/>
    <m/>
    <x v="85"/>
    <x v="85"/>
    <m/>
    <m/>
    <m/>
    <m/>
    <n v="1352"/>
    <s v="Ivo Bang Theophiliakis"/>
    <x v="5"/>
    <x v="5"/>
    <m/>
    <m/>
    <m/>
    <m/>
    <n v="0"/>
    <s v="Ingen avgiftsbehandling"/>
    <s v="Lønnsbilag 24-2025"/>
    <n v="-50.34"/>
    <s v="NOK"/>
    <n v="-50.34"/>
    <m/>
    <s v="-45101.17"/>
  </r>
  <r>
    <n v="501272"/>
    <n v="2025"/>
    <s v="Lønnsbilag 24-2025"/>
    <d v="2025-12-02T00:00:00"/>
    <m/>
    <x v="85"/>
    <x v="85"/>
    <m/>
    <m/>
    <m/>
    <m/>
    <n v="77"/>
    <s v="Christopher Dehn"/>
    <x v="5"/>
    <x v="5"/>
    <m/>
    <m/>
    <m/>
    <m/>
    <n v="0"/>
    <s v="Ingen avgiftsbehandling"/>
    <s v="Lønnsbilag 24-2025"/>
    <n v="-277.36"/>
    <s v="NOK"/>
    <n v="-277.36"/>
    <m/>
    <s v="-45378.53"/>
  </r>
  <r>
    <n v="2499"/>
    <n v="2025"/>
    <s v="aga justering.pdf"/>
    <d v="2025-12-31T00:00:00"/>
    <m/>
    <x v="85"/>
    <x v="85"/>
    <m/>
    <m/>
    <m/>
    <m/>
    <m/>
    <m/>
    <x v="8"/>
    <x v="8"/>
    <m/>
    <m/>
    <m/>
    <m/>
    <n v="0"/>
    <s v="Ingen avgiftsbehandling"/>
    <s v="aga justering.pdf"/>
    <n v="-1027.6400000000001"/>
    <s v="NOK"/>
    <n v="-1027.6400000000001"/>
    <m/>
    <s v="-46406.17"/>
  </r>
  <r>
    <n v="2499"/>
    <n v="2025"/>
    <s v="aga justering.pdf"/>
    <d v="2025-12-31T00:00:00"/>
    <m/>
    <x v="85"/>
    <x v="85"/>
    <m/>
    <m/>
    <m/>
    <m/>
    <m/>
    <m/>
    <x v="2"/>
    <x v="2"/>
    <m/>
    <m/>
    <m/>
    <m/>
    <n v="0"/>
    <s v="Ingen avgiftsbehandling"/>
    <s v="aga justering.pdf"/>
    <n v="-136.62"/>
    <s v="NOK"/>
    <n v="-136.62"/>
    <m/>
    <s v="-46542.79"/>
  </r>
  <r>
    <n v="2499"/>
    <n v="2025"/>
    <s v="aga justering.pdf"/>
    <d v="2025-12-31T00:00:00"/>
    <m/>
    <x v="85"/>
    <x v="85"/>
    <m/>
    <m/>
    <m/>
    <m/>
    <m/>
    <m/>
    <x v="1"/>
    <x v="1"/>
    <m/>
    <m/>
    <m/>
    <m/>
    <n v="0"/>
    <s v="Ingen avgiftsbehandling"/>
    <s v="aga justering.pdf"/>
    <n v="-2038.56"/>
    <s v="NOK"/>
    <n v="-2038.56"/>
    <m/>
    <s v="-48581.35"/>
  </r>
  <r>
    <n v="2499"/>
    <n v="2025"/>
    <s v="aga justering.pdf"/>
    <d v="2025-12-31T00:00:00"/>
    <m/>
    <x v="85"/>
    <x v="85"/>
    <m/>
    <m/>
    <m/>
    <m/>
    <m/>
    <m/>
    <x v="5"/>
    <x v="5"/>
    <m/>
    <m/>
    <m/>
    <m/>
    <n v="0"/>
    <s v="Ingen avgiftsbehandling"/>
    <s v="aga justering.pdf"/>
    <n v="-172.61"/>
    <s v="NOK"/>
    <n v="-172.61"/>
    <m/>
    <s v="-48753.96"/>
  </r>
  <r>
    <n v="2499"/>
    <n v="2025"/>
    <s v="aga justering.pdf"/>
    <d v="2025-12-31T00:00:00"/>
    <m/>
    <x v="85"/>
    <x v="85"/>
    <m/>
    <m/>
    <m/>
    <m/>
    <m/>
    <m/>
    <x v="6"/>
    <x v="6"/>
    <m/>
    <m/>
    <m/>
    <m/>
    <n v="0"/>
    <s v="Ingen avgiftsbehandling"/>
    <s v="aga justering.pdf"/>
    <n v="-2324.1799999999998"/>
    <s v="NOK"/>
    <n v="-2324.1799999999998"/>
    <m/>
    <s v="-51078.14"/>
  </r>
  <r>
    <m/>
    <m/>
    <m/>
    <d v="2025-01-01T00:00:00"/>
    <m/>
    <x v="86"/>
    <x v="86"/>
    <m/>
    <m/>
    <m/>
    <m/>
    <m/>
    <m/>
    <x v="0"/>
    <x v="0"/>
    <m/>
    <m/>
    <m/>
    <m/>
    <m/>
    <m/>
    <s v="Inngående saldo"/>
    <n v="-750000"/>
    <m/>
    <m/>
    <m/>
    <s v="-750000.00"/>
  </r>
  <r>
    <n v="103"/>
    <n v="2025"/>
    <s v="Belastet Arne fondet. Faktura nummer 1152 fra Jar Idrettslag"/>
    <d v="2025-01-20T00:00:00"/>
    <m/>
    <x v="86"/>
    <x v="86"/>
    <m/>
    <m/>
    <n v="20169"/>
    <s v="Jar Idrettslag"/>
    <m/>
    <m/>
    <x v="5"/>
    <x v="5"/>
    <m/>
    <m/>
    <m/>
    <m/>
    <n v="0"/>
    <s v="Ingen avgiftsbehandling"/>
    <s v="Belastet Arne fondet. Faktura nummer 1152 fra Jar Idrettslag"/>
    <n v="2214"/>
    <s v="NOK"/>
    <n v="2214"/>
    <m/>
    <s v="-747786.00"/>
  </r>
  <r>
    <n v="158"/>
    <n v="2025"/>
    <s v="hockey 2009 fra Arne fondet hvor er summen?..."/>
    <d v="2025-02-01T00:00:00"/>
    <m/>
    <x v="86"/>
    <x v="86"/>
    <m/>
    <m/>
    <m/>
    <m/>
    <m/>
    <s v="Sofi Kulvik"/>
    <x v="5"/>
    <x v="5"/>
    <m/>
    <m/>
    <m/>
    <m/>
    <n v="0"/>
    <s v="Ingen avgiftsbehandling"/>
    <s v="hockey 2009 fra Arne fondet hvor er summen?..."/>
    <n v="4995"/>
    <s v="NOK"/>
    <n v="4995"/>
    <m/>
    <s v="-742791.00"/>
  </r>
  <r>
    <n v="665"/>
    <n v="2025"/>
    <s v="Reversering av bilag 158-2025. hockey 2009 fra Arne fondet hvor er summen?..."/>
    <d v="2025-02-01T00:00:00"/>
    <m/>
    <x v="86"/>
    <x v="86"/>
    <m/>
    <m/>
    <m/>
    <m/>
    <m/>
    <s v="Sofi Kulvik"/>
    <x v="5"/>
    <x v="5"/>
    <m/>
    <m/>
    <m/>
    <m/>
    <n v="0"/>
    <s v="Ingen avgiftsbehandling"/>
    <s v="Reversering av bilag 158-2025. hockey 2009 fra Arne fondet hvor er summen?..."/>
    <n v="-4995"/>
    <s v="NOK"/>
    <n v="-4995"/>
    <m/>
    <s v="-747786.00"/>
  </r>
  <r>
    <n v="2219"/>
    <n v="2025"/>
    <s v="Støtte spiller U18"/>
    <d v="2025-11-28T00:00:00"/>
    <m/>
    <x v="86"/>
    <x v="86"/>
    <m/>
    <m/>
    <n v="20183"/>
    <s v="Holmen Hockey"/>
    <m/>
    <m/>
    <x v="5"/>
    <x v="5"/>
    <m/>
    <m/>
    <m/>
    <m/>
    <n v="0"/>
    <s v="Ingen avgiftsbehandling"/>
    <s v="Støtte spiller U18"/>
    <n v="2360"/>
    <s v="NOK"/>
    <n v="2360"/>
    <m/>
    <s v="-745426.00"/>
  </r>
  <r>
    <n v="2569"/>
    <n v="2025"/>
    <s v="Hockey arnefondet inntektsføring"/>
    <d v="2025-12-31T00:00:00"/>
    <m/>
    <x v="86"/>
    <x v="86"/>
    <m/>
    <m/>
    <m/>
    <m/>
    <m/>
    <m/>
    <x v="5"/>
    <x v="5"/>
    <m/>
    <m/>
    <m/>
    <m/>
    <n v="0"/>
    <s v="Ingen avgiftsbehandling"/>
    <s v="Hockey arnefondet inntektsføring"/>
    <n v="345426"/>
    <s v="NOK"/>
    <n v="345426"/>
    <m/>
    <s v="-400000.00"/>
  </r>
  <r>
    <m/>
    <m/>
    <m/>
    <d v="2025-01-01T00:00:00"/>
    <m/>
    <x v="87"/>
    <x v="87"/>
    <m/>
    <m/>
    <m/>
    <m/>
    <m/>
    <m/>
    <x v="0"/>
    <x v="0"/>
    <m/>
    <m/>
    <m/>
    <m/>
    <m/>
    <m/>
    <s v="Inngående saldo"/>
    <n v="0"/>
    <m/>
    <m/>
    <m/>
    <s v="0.00"/>
  </r>
  <r>
    <n v="500002"/>
    <n v="2025"/>
    <s v="Lønnsbilag 1-2025"/>
    <d v="2025-01-01T00:00:00"/>
    <m/>
    <x v="87"/>
    <x v="87"/>
    <m/>
    <m/>
    <m/>
    <m/>
    <n v="77"/>
    <s v="Christopher Dehn"/>
    <x v="0"/>
    <x v="0"/>
    <m/>
    <m/>
    <m/>
    <m/>
    <n v="0"/>
    <s v="Ingen avgiftsbehandling"/>
    <s v="Lønnsbilag 1-2025"/>
    <n v="-17548.5"/>
    <s v="NOK"/>
    <n v="-17548.5"/>
    <m/>
    <s v="-17548.50"/>
  </r>
  <r>
    <n v="500002"/>
    <n v="2025"/>
    <s v="Lønnsbilag 1-2025"/>
    <d v="2025-01-01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1-2025"/>
    <n v="-4582"/>
    <s v="NOK"/>
    <n v="-4582"/>
    <m/>
    <s v="-22130.50"/>
  </r>
  <r>
    <n v="500002"/>
    <n v="2025"/>
    <s v="Lønnsbilag 1-2025"/>
    <d v="2025-01-01T00:00:00"/>
    <m/>
    <x v="87"/>
    <x v="87"/>
    <m/>
    <m/>
    <m/>
    <m/>
    <n v="1223"/>
    <s v="Mads Sundbye"/>
    <x v="0"/>
    <x v="0"/>
    <m/>
    <m/>
    <m/>
    <m/>
    <n v="0"/>
    <s v="Ingen avgiftsbehandling"/>
    <s v="Lønnsbilag 1-2025"/>
    <n v="-1955"/>
    <s v="NOK"/>
    <n v="-1955"/>
    <m/>
    <s v="-24085.50"/>
  </r>
  <r>
    <n v="500002"/>
    <n v="2025"/>
    <s v="Lønnsbilag 1-2025"/>
    <d v="2025-01-01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1-2025"/>
    <n v="-22967.34"/>
    <s v="NOK"/>
    <n v="-22967.34"/>
    <m/>
    <s v="-47052.84"/>
  </r>
  <r>
    <n v="500002"/>
    <n v="2025"/>
    <s v="Lønnsbilag 1-2025"/>
    <d v="2025-01-01T00:00:00"/>
    <m/>
    <x v="87"/>
    <x v="87"/>
    <m/>
    <m/>
    <m/>
    <m/>
    <n v="1233"/>
    <s v="Eirik Skaar"/>
    <x v="0"/>
    <x v="0"/>
    <m/>
    <m/>
    <m/>
    <m/>
    <n v="0"/>
    <s v="Ingen avgiftsbehandling"/>
    <s v="Lønnsbilag 1-2025"/>
    <n v="-3000"/>
    <s v="NOK"/>
    <n v="-3000"/>
    <m/>
    <s v="-50052.84"/>
  </r>
  <r>
    <n v="500002"/>
    <n v="2025"/>
    <s v="Lønnsbilag 1-2025"/>
    <d v="2025-01-01T00:00:00"/>
    <m/>
    <x v="87"/>
    <x v="87"/>
    <m/>
    <m/>
    <m/>
    <m/>
    <n v="1239"/>
    <s v="Karen Haug Laukeland"/>
    <x v="0"/>
    <x v="0"/>
    <m/>
    <m/>
    <m/>
    <m/>
    <n v="0"/>
    <s v="Ingen avgiftsbehandling"/>
    <s v="Lønnsbilag 1-2025"/>
    <n v="-1068.75"/>
    <s v="NOK"/>
    <n v="-1068.75"/>
    <m/>
    <s v="-51121.59"/>
  </r>
  <r>
    <n v="500002"/>
    <n v="2025"/>
    <s v="Lønnsbilag 1-2025"/>
    <d v="2025-01-01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1-2025"/>
    <n v="-1068.75"/>
    <s v="NOK"/>
    <n v="-1068.75"/>
    <m/>
    <s v="-52190.34"/>
  </r>
  <r>
    <n v="500002"/>
    <n v="2025"/>
    <s v="Lønnsbilag 1-2025"/>
    <d v="2025-01-01T00:00:00"/>
    <m/>
    <x v="87"/>
    <x v="87"/>
    <m/>
    <m/>
    <m/>
    <m/>
    <n v="1245"/>
    <s v="Fredrik Bjørndal"/>
    <x v="0"/>
    <x v="0"/>
    <m/>
    <m/>
    <m/>
    <m/>
    <n v="0"/>
    <s v="Ingen avgiftsbehandling"/>
    <s v="Lønnsbilag 1-2025"/>
    <n v="-5075"/>
    <s v="NOK"/>
    <n v="-5075"/>
    <m/>
    <s v="-57265.34"/>
  </r>
  <r>
    <n v="500002"/>
    <n v="2025"/>
    <s v="Lønnsbilag 1-2025"/>
    <d v="2025-01-01T00:00:00"/>
    <m/>
    <x v="87"/>
    <x v="87"/>
    <m/>
    <m/>
    <m/>
    <m/>
    <n v="1248"/>
    <s v="Marius Tveiten"/>
    <x v="0"/>
    <x v="0"/>
    <m/>
    <m/>
    <m/>
    <m/>
    <n v="0"/>
    <s v="Ingen avgiftsbehandling"/>
    <s v="Lønnsbilag 1-2025"/>
    <n v="-1870"/>
    <s v="NOK"/>
    <n v="-1870"/>
    <m/>
    <s v="-59135.34"/>
  </r>
  <r>
    <n v="500002"/>
    <n v="2025"/>
    <s v="Lønnsbilag 1-2025"/>
    <d v="2025-01-01T00:00:00"/>
    <m/>
    <x v="87"/>
    <x v="87"/>
    <m/>
    <m/>
    <m/>
    <m/>
    <n v="1249"/>
    <s v="Nora Kristiansen"/>
    <x v="0"/>
    <x v="0"/>
    <m/>
    <m/>
    <m/>
    <m/>
    <n v="0"/>
    <s v="Ingen avgiftsbehandling"/>
    <s v="Lønnsbilag 1-2025"/>
    <n v="-2932.5"/>
    <s v="NOK"/>
    <n v="-2932.5"/>
    <m/>
    <s v="-62067.84"/>
  </r>
  <r>
    <n v="500002"/>
    <n v="2025"/>
    <s v="Lønnsbilag 1-2025"/>
    <d v="2025-01-01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1-2025"/>
    <n v="-3337"/>
    <s v="NOK"/>
    <n v="-3337"/>
    <m/>
    <s v="-65404.84"/>
  </r>
  <r>
    <n v="500002"/>
    <n v="2025"/>
    <s v="Lønnsbilag 1-2025"/>
    <d v="2025-01-01T00:00:00"/>
    <m/>
    <x v="87"/>
    <x v="87"/>
    <m/>
    <m/>
    <m/>
    <m/>
    <n v="1261"/>
    <s v="Laila Håkonsen"/>
    <x v="0"/>
    <x v="0"/>
    <m/>
    <m/>
    <m/>
    <m/>
    <n v="0"/>
    <s v="Ingen avgiftsbehandling"/>
    <s v="Lønnsbilag 1-2025"/>
    <n v="-3168"/>
    <s v="NOK"/>
    <n v="-3168"/>
    <m/>
    <s v="-68572.84"/>
  </r>
  <r>
    <n v="500002"/>
    <n v="2025"/>
    <s v="Lønnsbilag 1-2025"/>
    <d v="2025-01-01T00:00:00"/>
    <m/>
    <x v="87"/>
    <x v="87"/>
    <m/>
    <m/>
    <m/>
    <m/>
    <n v="1269"/>
    <s v="Marius Lindbäck Pettersen"/>
    <x v="0"/>
    <x v="0"/>
    <m/>
    <m/>
    <m/>
    <m/>
    <n v="0"/>
    <s v="Ingen avgiftsbehandling"/>
    <s v="Lønnsbilag 1-2025"/>
    <n v="-1125"/>
    <s v="NOK"/>
    <n v="-1125"/>
    <m/>
    <s v="-69697.84"/>
  </r>
  <r>
    <n v="500002"/>
    <n v="2025"/>
    <s v="Lønnsbilag 1-2025"/>
    <d v="2025-01-01T00:00:00"/>
    <m/>
    <x v="87"/>
    <x v="87"/>
    <m/>
    <m/>
    <m/>
    <m/>
    <n v="1270"/>
    <s v="Lars Teigland Støre"/>
    <x v="0"/>
    <x v="0"/>
    <m/>
    <m/>
    <m/>
    <m/>
    <n v="0"/>
    <s v="Ingen avgiftsbehandling"/>
    <s v="Lønnsbilag 1-2025"/>
    <n v="-1644.5"/>
    <s v="NOK"/>
    <n v="-1644.5"/>
    <m/>
    <s v="-71342.34"/>
  </r>
  <r>
    <n v="500002"/>
    <n v="2025"/>
    <s v="Lønnsbilag 1-2025"/>
    <d v="2025-01-01T00:00:00"/>
    <m/>
    <x v="87"/>
    <x v="87"/>
    <m/>
    <m/>
    <m/>
    <m/>
    <n v="1271"/>
    <s v="Nikolai Hamang"/>
    <x v="0"/>
    <x v="0"/>
    <m/>
    <m/>
    <m/>
    <m/>
    <n v="0"/>
    <s v="Ingen avgiftsbehandling"/>
    <s v="Lønnsbilag 1-2025"/>
    <n v="-680"/>
    <s v="NOK"/>
    <n v="-680"/>
    <m/>
    <s v="-72022.34"/>
  </r>
  <r>
    <n v="500002"/>
    <n v="2025"/>
    <s v="Lønnsbilag 1-2025"/>
    <d v="2025-01-01T00:00:00"/>
    <m/>
    <x v="87"/>
    <x v="87"/>
    <m/>
    <m/>
    <m/>
    <m/>
    <n v="1272"/>
    <s v="Jakob August Strøm"/>
    <x v="0"/>
    <x v="0"/>
    <m/>
    <m/>
    <m/>
    <m/>
    <n v="0"/>
    <s v="Ingen avgiftsbehandling"/>
    <s v="Lønnsbilag 1-2025"/>
    <n v="-959"/>
    <s v="NOK"/>
    <n v="-959"/>
    <m/>
    <s v="-72981.34"/>
  </r>
  <r>
    <n v="500002"/>
    <n v="2025"/>
    <s v="Lønnsbilag 1-2025"/>
    <d v="2025-01-01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1-2025"/>
    <n v="-2741.63"/>
    <s v="NOK"/>
    <n v="-2741.63"/>
    <m/>
    <s v="-75722.97"/>
  </r>
  <r>
    <n v="500002"/>
    <n v="2025"/>
    <s v="Lønnsbilag 1-2025"/>
    <d v="2025-01-01T00:00:00"/>
    <m/>
    <x v="87"/>
    <x v="87"/>
    <m/>
    <m/>
    <m/>
    <m/>
    <n v="1275"/>
    <s v="Haziz Aasen"/>
    <x v="0"/>
    <x v="0"/>
    <m/>
    <m/>
    <m/>
    <m/>
    <n v="0"/>
    <s v="Ingen avgiftsbehandling"/>
    <s v="Lønnsbilag 1-2025"/>
    <n v="-32577.63"/>
    <s v="NOK"/>
    <n v="-32577.63"/>
    <m/>
    <s v="-108300.60"/>
  </r>
  <r>
    <n v="500002"/>
    <n v="2025"/>
    <s v="Lønnsbilag 1-2025"/>
    <d v="2025-01-01T00:00:00"/>
    <m/>
    <x v="87"/>
    <x v="87"/>
    <m/>
    <m/>
    <m/>
    <m/>
    <n v="1279"/>
    <s v="Oda Marie Danielsen"/>
    <x v="0"/>
    <x v="0"/>
    <m/>
    <m/>
    <m/>
    <m/>
    <n v="0"/>
    <s v="Ingen avgiftsbehandling"/>
    <s v="Lønnsbilag 1-2025"/>
    <n v="-639.6"/>
    <s v="NOK"/>
    <n v="-639.6"/>
    <m/>
    <s v="-108940.20"/>
  </r>
  <r>
    <n v="500002"/>
    <n v="2025"/>
    <s v="Lønnsbilag 1-2025"/>
    <d v="2025-01-01T00:00:00"/>
    <m/>
    <x v="87"/>
    <x v="87"/>
    <m/>
    <m/>
    <m/>
    <m/>
    <n v="1282"/>
    <s v="Stian Sørensen"/>
    <x v="0"/>
    <x v="0"/>
    <m/>
    <m/>
    <m/>
    <m/>
    <n v="0"/>
    <s v="Ingen avgiftsbehandling"/>
    <s v="Lønnsbilag 1-2025"/>
    <n v="-24802"/>
    <s v="NOK"/>
    <n v="-24802"/>
    <m/>
    <s v="-133742.20"/>
  </r>
  <r>
    <n v="500002"/>
    <n v="2025"/>
    <s v="Lønnsbilag 1-2025"/>
    <d v="2025-01-01T00:00:00"/>
    <m/>
    <x v="87"/>
    <x v="87"/>
    <m/>
    <m/>
    <m/>
    <m/>
    <n v="1288"/>
    <s v="Sondre Olsen Heitmann"/>
    <x v="0"/>
    <x v="0"/>
    <m/>
    <m/>
    <m/>
    <m/>
    <n v="0"/>
    <s v="Ingen avgiftsbehandling"/>
    <s v="Lønnsbilag 1-2025"/>
    <n v="-1600"/>
    <s v="NOK"/>
    <n v="-1600"/>
    <m/>
    <s v="-135342.20"/>
  </r>
  <r>
    <n v="500002"/>
    <n v="2025"/>
    <s v="Lønnsbilag 1-2025"/>
    <d v="2025-01-01T00:00:00"/>
    <m/>
    <x v="87"/>
    <x v="87"/>
    <m/>
    <m/>
    <m/>
    <m/>
    <n v="1298"/>
    <s v="Luis Lyster"/>
    <x v="0"/>
    <x v="0"/>
    <m/>
    <m/>
    <m/>
    <m/>
    <n v="0"/>
    <s v="Ingen avgiftsbehandling"/>
    <s v="Lønnsbilag 1-2025"/>
    <n v="-3960"/>
    <s v="NOK"/>
    <n v="-3960"/>
    <m/>
    <s v="-139302.20"/>
  </r>
  <r>
    <n v="500002"/>
    <n v="2025"/>
    <s v="Lønnsbilag 1-2025"/>
    <d v="2025-01-01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1-2025"/>
    <n v="-35714.33"/>
    <s v="NOK"/>
    <n v="-35714.33"/>
    <m/>
    <s v="-175016.53"/>
  </r>
  <r>
    <n v="500002"/>
    <n v="2025"/>
    <s v="Lønnsbilag 1-2025"/>
    <d v="2025-01-01T00:00:00"/>
    <m/>
    <x v="87"/>
    <x v="87"/>
    <m/>
    <m/>
    <m/>
    <m/>
    <n v="1305"/>
    <s v="Brage Mikkelsen"/>
    <x v="0"/>
    <x v="0"/>
    <m/>
    <m/>
    <m/>
    <m/>
    <n v="0"/>
    <s v="Ingen avgiftsbehandling"/>
    <s v="Lønnsbilag 1-2025"/>
    <n v="-1125"/>
    <s v="NOK"/>
    <n v="-1125"/>
    <m/>
    <s v="-176141.53"/>
  </r>
  <r>
    <n v="500002"/>
    <n v="2025"/>
    <s v="Lønnsbilag 1-2025"/>
    <d v="2025-01-01T00:00:00"/>
    <m/>
    <x v="87"/>
    <x v="87"/>
    <m/>
    <m/>
    <m/>
    <m/>
    <n v="1307"/>
    <s v="Ben Craig Simmons"/>
    <x v="0"/>
    <x v="0"/>
    <m/>
    <m/>
    <m/>
    <m/>
    <n v="0"/>
    <s v="Ingen avgiftsbehandling"/>
    <s v="Lønnsbilag 1-2025"/>
    <n v="-27923.5"/>
    <s v="NOK"/>
    <n v="-27923.5"/>
    <m/>
    <s v="-204065.03"/>
  </r>
  <r>
    <n v="500002"/>
    <n v="2025"/>
    <s v="Lønnsbilag 1-2025"/>
    <d v="2025-01-01T00:00:00"/>
    <m/>
    <x v="87"/>
    <x v="87"/>
    <m/>
    <m/>
    <m/>
    <m/>
    <n v="1308"/>
    <s v="Henrik Falteng Jensen"/>
    <x v="0"/>
    <x v="0"/>
    <m/>
    <m/>
    <m/>
    <m/>
    <n v="0"/>
    <s v="Ingen avgiftsbehandling"/>
    <s v="Lønnsbilag 1-2025"/>
    <n v="-3080"/>
    <s v="NOK"/>
    <n v="-3080"/>
    <m/>
    <s v="-207145.03"/>
  </r>
  <r>
    <n v="500002"/>
    <n v="2025"/>
    <s v="Lønnsbilag 1-2025"/>
    <d v="2025-01-01T00:00:00"/>
    <m/>
    <x v="87"/>
    <x v="87"/>
    <m/>
    <m/>
    <m/>
    <m/>
    <n v="1310"/>
    <s v="Armani Wahidullah"/>
    <x v="0"/>
    <x v="0"/>
    <m/>
    <m/>
    <m/>
    <m/>
    <n v="0"/>
    <s v="Ingen avgiftsbehandling"/>
    <s v="Lønnsbilag 1-2025"/>
    <n v="-558"/>
    <s v="NOK"/>
    <n v="-558"/>
    <m/>
    <s v="-207703.03"/>
  </r>
  <r>
    <n v="500002"/>
    <n v="2025"/>
    <s v="Lønnsbilag 1-2025"/>
    <d v="2025-01-01T00:00:00"/>
    <m/>
    <x v="87"/>
    <x v="87"/>
    <m/>
    <m/>
    <m/>
    <m/>
    <n v="1317"/>
    <s v="Markus Madsen"/>
    <x v="0"/>
    <x v="0"/>
    <m/>
    <m/>
    <m/>
    <m/>
    <n v="0"/>
    <s v="Ingen avgiftsbehandling"/>
    <s v="Lønnsbilag 1-2025"/>
    <n v="-5600"/>
    <s v="NOK"/>
    <n v="-5600"/>
    <m/>
    <s v="-213303.03"/>
  </r>
  <r>
    <n v="500002"/>
    <n v="2025"/>
    <s v="Lønnsbilag 1-2025"/>
    <d v="2025-01-01T00:00:00"/>
    <m/>
    <x v="87"/>
    <x v="87"/>
    <m/>
    <m/>
    <m/>
    <m/>
    <n v="1328"/>
    <s v="Jonathan Sten Hagen"/>
    <x v="0"/>
    <x v="0"/>
    <m/>
    <m/>
    <m/>
    <m/>
    <n v="0"/>
    <s v="Ingen avgiftsbehandling"/>
    <s v="Lønnsbilag 1-2025"/>
    <n v="-3276"/>
    <s v="NOK"/>
    <n v="-3276"/>
    <m/>
    <s v="-216579.03"/>
  </r>
  <r>
    <n v="500002"/>
    <n v="2025"/>
    <s v="Lønnsbilag 1-2025"/>
    <d v="2025-01-01T00:00:00"/>
    <m/>
    <x v="87"/>
    <x v="87"/>
    <m/>
    <m/>
    <m/>
    <m/>
    <n v="1329"/>
    <s v="Oline Søderberg"/>
    <x v="0"/>
    <x v="0"/>
    <m/>
    <m/>
    <m/>
    <m/>
    <n v="0"/>
    <s v="Ingen avgiftsbehandling"/>
    <s v="Lønnsbilag 1-2025"/>
    <n v="-1150.5"/>
    <s v="NOK"/>
    <n v="-1150.5"/>
    <m/>
    <s v="-217729.53"/>
  </r>
  <r>
    <n v="500002"/>
    <n v="2025"/>
    <s v="Lønnsbilag 1-2025"/>
    <d v="2025-01-01T00:00:00"/>
    <m/>
    <x v="87"/>
    <x v="87"/>
    <m/>
    <m/>
    <m/>
    <m/>
    <n v="1330"/>
    <s v="Magnus Perger"/>
    <x v="0"/>
    <x v="0"/>
    <m/>
    <m/>
    <m/>
    <m/>
    <n v="0"/>
    <s v="Ingen avgiftsbehandling"/>
    <s v="Lønnsbilag 1-2025"/>
    <n v="-1720"/>
    <s v="NOK"/>
    <n v="-1720"/>
    <m/>
    <s v="-219449.53"/>
  </r>
  <r>
    <n v="500002"/>
    <n v="2025"/>
    <s v="Lønnsbilag 1-2025"/>
    <d v="2025-01-01T00:00:00"/>
    <m/>
    <x v="87"/>
    <x v="87"/>
    <m/>
    <m/>
    <m/>
    <m/>
    <n v="1331"/>
    <s v="Jørgen Røkke"/>
    <x v="0"/>
    <x v="0"/>
    <m/>
    <m/>
    <m/>
    <m/>
    <n v="0"/>
    <s v="Ingen avgiftsbehandling"/>
    <s v="Lønnsbilag 1-2025"/>
    <n v="-2325"/>
    <s v="NOK"/>
    <n v="-2325"/>
    <m/>
    <s v="-221774.53"/>
  </r>
  <r>
    <n v="500002"/>
    <n v="2025"/>
    <s v="Lønnsbilag 1-2025"/>
    <d v="2025-01-01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1-2025"/>
    <n v="-600"/>
    <s v="NOK"/>
    <n v="-600"/>
    <m/>
    <s v="-222374.53"/>
  </r>
  <r>
    <n v="500002"/>
    <n v="2025"/>
    <s v="Lønnsbilag 1-2025"/>
    <d v="2025-01-01T00:00:00"/>
    <m/>
    <x v="87"/>
    <x v="87"/>
    <m/>
    <m/>
    <m/>
    <m/>
    <n v="1333"/>
    <s v="Elias Lande Olsen"/>
    <x v="0"/>
    <x v="0"/>
    <m/>
    <m/>
    <m/>
    <m/>
    <n v="0"/>
    <s v="Ingen avgiftsbehandling"/>
    <s v="Lønnsbilag 1-2025"/>
    <n v="-187.5"/>
    <s v="NOK"/>
    <n v="-187.5"/>
    <m/>
    <s v="-222562.03"/>
  </r>
  <r>
    <n v="500002"/>
    <n v="2025"/>
    <s v="Lønnsbilag 1-2025"/>
    <d v="2025-01-01T00:00:00"/>
    <m/>
    <x v="87"/>
    <x v="87"/>
    <m/>
    <m/>
    <m/>
    <m/>
    <n v="1334"/>
    <s v="Selma Arikan"/>
    <x v="0"/>
    <x v="0"/>
    <m/>
    <m/>
    <m/>
    <m/>
    <n v="0"/>
    <s v="Ingen avgiftsbehandling"/>
    <s v="Lønnsbilag 1-2025"/>
    <n v="-2177.5"/>
    <s v="NOK"/>
    <n v="-2177.5"/>
    <m/>
    <s v="-224739.53"/>
  </r>
  <r>
    <n v="500002"/>
    <n v="2025"/>
    <s v="Lønnsbilag 1-2025"/>
    <d v="2025-01-01T00:00:00"/>
    <m/>
    <x v="87"/>
    <x v="87"/>
    <m/>
    <m/>
    <m/>
    <m/>
    <m/>
    <s v="Sofi Kulvik"/>
    <x v="0"/>
    <x v="0"/>
    <m/>
    <m/>
    <m/>
    <m/>
    <n v="0"/>
    <s v="Ingen avgiftsbehandling"/>
    <s v="Lønnsbilag 1-2025"/>
    <n v="-45153"/>
    <s v="NOK"/>
    <n v="-45153"/>
    <m/>
    <s v="-269892.53"/>
  </r>
  <r>
    <n v="500059"/>
    <n v="2025"/>
    <s v="Reversering av bilag 500002-2025. Lønnsbilag 1-2025"/>
    <d v="2025-01-01T00:00:00"/>
    <m/>
    <x v="87"/>
    <x v="87"/>
    <m/>
    <m/>
    <m/>
    <m/>
    <n v="77"/>
    <s v="Christopher Dehn"/>
    <x v="0"/>
    <x v="0"/>
    <m/>
    <m/>
    <m/>
    <m/>
    <n v="0"/>
    <s v="Ingen avgiftsbehandling"/>
    <s v="Reversering av bilag 500002-2025. Lønnsbilag 1-2025"/>
    <n v="17548.5"/>
    <s v="NOK"/>
    <n v="17548.5"/>
    <m/>
    <s v="-252344.03"/>
  </r>
  <r>
    <n v="500059"/>
    <n v="2025"/>
    <s v="Reversering av bilag 500002-2025. Lønnsbilag 1-2025"/>
    <d v="2025-01-01T00:00:00"/>
    <m/>
    <x v="87"/>
    <x v="87"/>
    <m/>
    <m/>
    <m/>
    <m/>
    <n v="134"/>
    <s v="Andreas Kristiansen Olsen"/>
    <x v="0"/>
    <x v="0"/>
    <m/>
    <m/>
    <m/>
    <m/>
    <n v="0"/>
    <s v="Ingen avgiftsbehandling"/>
    <s v="Reversering av bilag 500002-2025. Lønnsbilag 1-2025"/>
    <n v="4582"/>
    <s v="NOK"/>
    <n v="4582"/>
    <m/>
    <s v="-247762.03"/>
  </r>
  <r>
    <n v="500059"/>
    <n v="2025"/>
    <s v="Reversering av bilag 500002-2025. Lønnsbilag 1-2025"/>
    <d v="2025-01-01T00:00:00"/>
    <m/>
    <x v="87"/>
    <x v="87"/>
    <m/>
    <m/>
    <m/>
    <m/>
    <n v="1223"/>
    <s v="Mads Sundbye"/>
    <x v="0"/>
    <x v="0"/>
    <m/>
    <m/>
    <m/>
    <m/>
    <n v="0"/>
    <s v="Ingen avgiftsbehandling"/>
    <s v="Reversering av bilag 500002-2025. Lønnsbilag 1-2025"/>
    <n v="1955"/>
    <s v="NOK"/>
    <n v="1955"/>
    <m/>
    <s v="-245807.03"/>
  </r>
  <r>
    <n v="500059"/>
    <n v="2025"/>
    <s v="Reversering av bilag 500002-2025. Lønnsbilag 1-2025"/>
    <d v="2025-01-01T00:00:00"/>
    <m/>
    <x v="87"/>
    <x v="87"/>
    <m/>
    <m/>
    <m/>
    <m/>
    <n v="1229"/>
    <s v="Eirik Frisnes Wartiainen"/>
    <x v="0"/>
    <x v="0"/>
    <m/>
    <m/>
    <m/>
    <m/>
    <n v="0"/>
    <s v="Ingen avgiftsbehandling"/>
    <s v="Reversering av bilag 500002-2025. Lønnsbilag 1-2025"/>
    <n v="22967.34"/>
    <s v="NOK"/>
    <n v="22967.34"/>
    <m/>
    <s v="-222839.69"/>
  </r>
  <r>
    <n v="500059"/>
    <n v="2025"/>
    <s v="Reversering av bilag 500002-2025. Lønnsbilag 1-2025"/>
    <d v="2025-01-01T00:00:00"/>
    <m/>
    <x v="87"/>
    <x v="87"/>
    <m/>
    <m/>
    <m/>
    <m/>
    <n v="1233"/>
    <s v="Eirik Skaar"/>
    <x v="0"/>
    <x v="0"/>
    <m/>
    <m/>
    <m/>
    <m/>
    <n v="0"/>
    <s v="Ingen avgiftsbehandling"/>
    <s v="Reversering av bilag 500002-2025. Lønnsbilag 1-2025"/>
    <n v="3000"/>
    <s v="NOK"/>
    <n v="3000"/>
    <m/>
    <s v="-219839.69"/>
  </r>
  <r>
    <n v="500059"/>
    <n v="2025"/>
    <s v="Reversering av bilag 500002-2025. Lønnsbilag 1-2025"/>
    <d v="2025-01-01T00:00:00"/>
    <m/>
    <x v="87"/>
    <x v="87"/>
    <m/>
    <m/>
    <m/>
    <m/>
    <n v="1239"/>
    <s v="Karen Haug Laukeland"/>
    <x v="0"/>
    <x v="0"/>
    <m/>
    <m/>
    <m/>
    <m/>
    <n v="0"/>
    <s v="Ingen avgiftsbehandling"/>
    <s v="Reversering av bilag 500002-2025. Lønnsbilag 1-2025"/>
    <n v="1068.75"/>
    <s v="NOK"/>
    <n v="1068.75"/>
    <m/>
    <s v="-218770.94"/>
  </r>
  <r>
    <n v="500059"/>
    <n v="2025"/>
    <s v="Reversering av bilag 500002-2025. Lønnsbilag 1-2025"/>
    <d v="2025-01-01T00:00:00"/>
    <m/>
    <x v="87"/>
    <x v="87"/>
    <m/>
    <m/>
    <m/>
    <m/>
    <n v="1240"/>
    <s v="Margrethe Hamre Køber"/>
    <x v="0"/>
    <x v="0"/>
    <m/>
    <m/>
    <m/>
    <m/>
    <n v="0"/>
    <s v="Ingen avgiftsbehandling"/>
    <s v="Reversering av bilag 500002-2025. Lønnsbilag 1-2025"/>
    <n v="1068.75"/>
    <s v="NOK"/>
    <n v="1068.75"/>
    <m/>
    <s v="-217702.19"/>
  </r>
  <r>
    <n v="500059"/>
    <n v="2025"/>
    <s v="Reversering av bilag 500002-2025. Lønnsbilag 1-2025"/>
    <d v="2025-01-01T00:00:00"/>
    <m/>
    <x v="87"/>
    <x v="87"/>
    <m/>
    <m/>
    <m/>
    <m/>
    <n v="1245"/>
    <s v="Fredrik Bjørndal"/>
    <x v="0"/>
    <x v="0"/>
    <m/>
    <m/>
    <m/>
    <m/>
    <n v="0"/>
    <s v="Ingen avgiftsbehandling"/>
    <s v="Reversering av bilag 500002-2025. Lønnsbilag 1-2025"/>
    <n v="5075"/>
    <s v="NOK"/>
    <n v="5075"/>
    <m/>
    <s v="-212627.19"/>
  </r>
  <r>
    <n v="500059"/>
    <n v="2025"/>
    <s v="Reversering av bilag 500002-2025. Lønnsbilag 1-2025"/>
    <d v="2025-01-01T00:00:00"/>
    <m/>
    <x v="87"/>
    <x v="87"/>
    <m/>
    <m/>
    <m/>
    <m/>
    <n v="1248"/>
    <s v="Marius Tveiten"/>
    <x v="0"/>
    <x v="0"/>
    <m/>
    <m/>
    <m/>
    <m/>
    <n v="0"/>
    <s v="Ingen avgiftsbehandling"/>
    <s v="Reversering av bilag 500002-2025. Lønnsbilag 1-2025"/>
    <n v="1870"/>
    <s v="NOK"/>
    <n v="1870"/>
    <m/>
    <s v="-210757.19"/>
  </r>
  <r>
    <n v="500059"/>
    <n v="2025"/>
    <s v="Reversering av bilag 500002-2025. Lønnsbilag 1-2025"/>
    <d v="2025-01-01T00:00:00"/>
    <m/>
    <x v="87"/>
    <x v="87"/>
    <m/>
    <m/>
    <m/>
    <m/>
    <n v="1249"/>
    <s v="Nora Kristiansen"/>
    <x v="0"/>
    <x v="0"/>
    <m/>
    <m/>
    <m/>
    <m/>
    <n v="0"/>
    <s v="Ingen avgiftsbehandling"/>
    <s v="Reversering av bilag 500002-2025. Lønnsbilag 1-2025"/>
    <n v="2932.5"/>
    <s v="NOK"/>
    <n v="2932.5"/>
    <m/>
    <s v="-207824.69"/>
  </r>
  <r>
    <n v="500059"/>
    <n v="2025"/>
    <s v="Reversering av bilag 500002-2025. Lønnsbilag 1-2025"/>
    <d v="2025-01-01T00:00:00"/>
    <m/>
    <x v="87"/>
    <x v="87"/>
    <m/>
    <m/>
    <m/>
    <m/>
    <n v="1260"/>
    <s v="Sivert Østberg-Tømmervik"/>
    <x v="0"/>
    <x v="0"/>
    <m/>
    <m/>
    <m/>
    <m/>
    <n v="0"/>
    <s v="Ingen avgiftsbehandling"/>
    <s v="Reversering av bilag 500002-2025. Lønnsbilag 1-2025"/>
    <n v="3337"/>
    <s v="NOK"/>
    <n v="3337"/>
    <m/>
    <s v="-204487.69"/>
  </r>
  <r>
    <n v="500059"/>
    <n v="2025"/>
    <s v="Reversering av bilag 500002-2025. Lønnsbilag 1-2025"/>
    <d v="2025-01-01T00:00:00"/>
    <m/>
    <x v="87"/>
    <x v="87"/>
    <m/>
    <m/>
    <m/>
    <m/>
    <n v="1261"/>
    <s v="Laila Håkonsen"/>
    <x v="0"/>
    <x v="0"/>
    <m/>
    <m/>
    <m/>
    <m/>
    <n v="0"/>
    <s v="Ingen avgiftsbehandling"/>
    <s v="Reversering av bilag 500002-2025. Lønnsbilag 1-2025"/>
    <n v="3168"/>
    <s v="NOK"/>
    <n v="3168"/>
    <m/>
    <s v="-201319.69"/>
  </r>
  <r>
    <n v="500059"/>
    <n v="2025"/>
    <s v="Reversering av bilag 500002-2025. Lønnsbilag 1-2025"/>
    <d v="2025-01-01T00:00:00"/>
    <m/>
    <x v="87"/>
    <x v="87"/>
    <m/>
    <m/>
    <m/>
    <m/>
    <n v="1269"/>
    <s v="Marius Lindbäck Pettersen"/>
    <x v="0"/>
    <x v="0"/>
    <m/>
    <m/>
    <m/>
    <m/>
    <n v="0"/>
    <s v="Ingen avgiftsbehandling"/>
    <s v="Reversering av bilag 500002-2025. Lønnsbilag 1-2025"/>
    <n v="1125"/>
    <s v="NOK"/>
    <n v="1125"/>
    <m/>
    <s v="-200194.69"/>
  </r>
  <r>
    <n v="500059"/>
    <n v="2025"/>
    <s v="Reversering av bilag 500002-2025. Lønnsbilag 1-2025"/>
    <d v="2025-01-01T00:00:00"/>
    <m/>
    <x v="87"/>
    <x v="87"/>
    <m/>
    <m/>
    <m/>
    <m/>
    <n v="1270"/>
    <s v="Lars Teigland Støre"/>
    <x v="0"/>
    <x v="0"/>
    <m/>
    <m/>
    <m/>
    <m/>
    <n v="0"/>
    <s v="Ingen avgiftsbehandling"/>
    <s v="Reversering av bilag 500002-2025. Lønnsbilag 1-2025"/>
    <n v="1644.5"/>
    <s v="NOK"/>
    <n v="1644.5"/>
    <m/>
    <s v="-198550.19"/>
  </r>
  <r>
    <n v="500059"/>
    <n v="2025"/>
    <s v="Reversering av bilag 500002-2025. Lønnsbilag 1-2025"/>
    <d v="2025-01-01T00:00:00"/>
    <m/>
    <x v="87"/>
    <x v="87"/>
    <m/>
    <m/>
    <m/>
    <m/>
    <n v="1271"/>
    <s v="Nikolai Hamang"/>
    <x v="0"/>
    <x v="0"/>
    <m/>
    <m/>
    <m/>
    <m/>
    <n v="0"/>
    <s v="Ingen avgiftsbehandling"/>
    <s v="Reversering av bilag 500002-2025. Lønnsbilag 1-2025"/>
    <n v="680"/>
    <s v="NOK"/>
    <n v="680"/>
    <m/>
    <s v="-197870.19"/>
  </r>
  <r>
    <n v="500059"/>
    <n v="2025"/>
    <s v="Reversering av bilag 500002-2025. Lønnsbilag 1-2025"/>
    <d v="2025-01-01T00:00:00"/>
    <m/>
    <x v="87"/>
    <x v="87"/>
    <m/>
    <m/>
    <m/>
    <m/>
    <n v="1272"/>
    <s v="Jakob August Strøm"/>
    <x v="0"/>
    <x v="0"/>
    <m/>
    <m/>
    <m/>
    <m/>
    <n v="0"/>
    <s v="Ingen avgiftsbehandling"/>
    <s v="Reversering av bilag 500002-2025. Lønnsbilag 1-2025"/>
    <n v="959"/>
    <s v="NOK"/>
    <n v="959"/>
    <m/>
    <s v="-196911.19"/>
  </r>
  <r>
    <n v="500059"/>
    <n v="2025"/>
    <s v="Reversering av bilag 500002-2025. Lønnsbilag 1-2025"/>
    <d v="2025-01-01T00:00:00"/>
    <m/>
    <x v="87"/>
    <x v="87"/>
    <m/>
    <m/>
    <m/>
    <m/>
    <n v="1274"/>
    <s v="Heidi Midtbø Helgesen"/>
    <x v="0"/>
    <x v="0"/>
    <m/>
    <m/>
    <m/>
    <m/>
    <n v="0"/>
    <s v="Ingen avgiftsbehandling"/>
    <s v="Reversering av bilag 500002-2025. Lønnsbilag 1-2025"/>
    <n v="2741.63"/>
    <s v="NOK"/>
    <n v="2741.63"/>
    <m/>
    <s v="-194169.56"/>
  </r>
  <r>
    <n v="500059"/>
    <n v="2025"/>
    <s v="Reversering av bilag 500002-2025. Lønnsbilag 1-2025"/>
    <d v="2025-01-01T00:00:00"/>
    <m/>
    <x v="87"/>
    <x v="87"/>
    <m/>
    <m/>
    <m/>
    <m/>
    <n v="1275"/>
    <s v="Haziz Aasen"/>
    <x v="0"/>
    <x v="0"/>
    <m/>
    <m/>
    <m/>
    <m/>
    <n v="0"/>
    <s v="Ingen avgiftsbehandling"/>
    <s v="Reversering av bilag 500002-2025. Lønnsbilag 1-2025"/>
    <n v="32577.63"/>
    <s v="NOK"/>
    <n v="32577.63"/>
    <m/>
    <s v="-161591.93"/>
  </r>
  <r>
    <n v="500059"/>
    <n v="2025"/>
    <s v="Reversering av bilag 500002-2025. Lønnsbilag 1-2025"/>
    <d v="2025-01-01T00:00:00"/>
    <m/>
    <x v="87"/>
    <x v="87"/>
    <m/>
    <m/>
    <m/>
    <m/>
    <n v="1279"/>
    <s v="Oda Marie Danielsen"/>
    <x v="0"/>
    <x v="0"/>
    <m/>
    <m/>
    <m/>
    <m/>
    <n v="0"/>
    <s v="Ingen avgiftsbehandling"/>
    <s v="Reversering av bilag 500002-2025. Lønnsbilag 1-2025"/>
    <n v="639.6"/>
    <s v="NOK"/>
    <n v="639.6"/>
    <m/>
    <s v="-160952.33"/>
  </r>
  <r>
    <n v="500059"/>
    <n v="2025"/>
    <s v="Reversering av bilag 500002-2025. Lønnsbilag 1-2025"/>
    <d v="2025-01-01T00:00:00"/>
    <m/>
    <x v="87"/>
    <x v="87"/>
    <m/>
    <m/>
    <m/>
    <m/>
    <n v="1282"/>
    <s v="Stian Sørensen"/>
    <x v="0"/>
    <x v="0"/>
    <m/>
    <m/>
    <m/>
    <m/>
    <n v="0"/>
    <s v="Ingen avgiftsbehandling"/>
    <s v="Reversering av bilag 500002-2025. Lønnsbilag 1-2025"/>
    <n v="24802"/>
    <s v="NOK"/>
    <n v="24802"/>
    <m/>
    <s v="-136150.33"/>
  </r>
  <r>
    <n v="500059"/>
    <n v="2025"/>
    <s v="Reversering av bilag 500002-2025. Lønnsbilag 1-2025"/>
    <d v="2025-01-01T00:00:00"/>
    <m/>
    <x v="87"/>
    <x v="87"/>
    <m/>
    <m/>
    <m/>
    <m/>
    <n v="1288"/>
    <s v="Sondre Olsen Heitmann"/>
    <x v="0"/>
    <x v="0"/>
    <m/>
    <m/>
    <m/>
    <m/>
    <n v="0"/>
    <s v="Ingen avgiftsbehandling"/>
    <s v="Reversering av bilag 500002-2025. Lønnsbilag 1-2025"/>
    <n v="1600"/>
    <s v="NOK"/>
    <n v="1600"/>
    <m/>
    <s v="-134550.33"/>
  </r>
  <r>
    <n v="500059"/>
    <n v="2025"/>
    <s v="Reversering av bilag 500002-2025. Lønnsbilag 1-2025"/>
    <d v="2025-01-01T00:00:00"/>
    <m/>
    <x v="87"/>
    <x v="87"/>
    <m/>
    <m/>
    <m/>
    <m/>
    <n v="1298"/>
    <s v="Luis Lyster"/>
    <x v="0"/>
    <x v="0"/>
    <m/>
    <m/>
    <m/>
    <m/>
    <n v="0"/>
    <s v="Ingen avgiftsbehandling"/>
    <s v="Reversering av bilag 500002-2025. Lønnsbilag 1-2025"/>
    <n v="3960"/>
    <s v="NOK"/>
    <n v="3960"/>
    <m/>
    <s v="-130590.33"/>
  </r>
  <r>
    <n v="500059"/>
    <n v="2025"/>
    <s v="Reversering av bilag 500002-2025. Lønnsbilag 1-2025"/>
    <d v="2025-01-01T00:00:00"/>
    <m/>
    <x v="87"/>
    <x v="87"/>
    <m/>
    <m/>
    <m/>
    <m/>
    <n v="1299"/>
    <s v="Katarina Zielinska"/>
    <x v="0"/>
    <x v="0"/>
    <m/>
    <m/>
    <m/>
    <m/>
    <n v="0"/>
    <s v="Ingen avgiftsbehandling"/>
    <s v="Reversering av bilag 500002-2025. Lønnsbilag 1-2025"/>
    <n v="35714.33"/>
    <s v="NOK"/>
    <n v="35714.33"/>
    <m/>
    <s v="-94876.00"/>
  </r>
  <r>
    <n v="500059"/>
    <n v="2025"/>
    <s v="Reversering av bilag 500002-2025. Lønnsbilag 1-2025"/>
    <d v="2025-01-01T00:00:00"/>
    <m/>
    <x v="87"/>
    <x v="87"/>
    <m/>
    <m/>
    <m/>
    <m/>
    <n v="1305"/>
    <s v="Brage Mikkelsen"/>
    <x v="0"/>
    <x v="0"/>
    <m/>
    <m/>
    <m/>
    <m/>
    <n v="0"/>
    <s v="Ingen avgiftsbehandling"/>
    <s v="Reversering av bilag 500002-2025. Lønnsbilag 1-2025"/>
    <n v="1125"/>
    <s v="NOK"/>
    <n v="1125"/>
    <m/>
    <s v="-93751.00"/>
  </r>
  <r>
    <n v="500059"/>
    <n v="2025"/>
    <s v="Reversering av bilag 500002-2025. Lønnsbilag 1-2025"/>
    <d v="2025-01-01T00:00:00"/>
    <m/>
    <x v="87"/>
    <x v="87"/>
    <m/>
    <m/>
    <m/>
    <m/>
    <n v="1307"/>
    <s v="Ben Craig Simmons"/>
    <x v="0"/>
    <x v="0"/>
    <m/>
    <m/>
    <m/>
    <m/>
    <n v="0"/>
    <s v="Ingen avgiftsbehandling"/>
    <s v="Reversering av bilag 500002-2025. Lønnsbilag 1-2025"/>
    <n v="27923.5"/>
    <s v="NOK"/>
    <n v="27923.5"/>
    <m/>
    <s v="-65827.50"/>
  </r>
  <r>
    <n v="500059"/>
    <n v="2025"/>
    <s v="Reversering av bilag 500002-2025. Lønnsbilag 1-2025"/>
    <d v="2025-01-01T00:00:00"/>
    <m/>
    <x v="87"/>
    <x v="87"/>
    <m/>
    <m/>
    <m/>
    <m/>
    <n v="1308"/>
    <s v="Henrik Falteng Jensen"/>
    <x v="0"/>
    <x v="0"/>
    <m/>
    <m/>
    <m/>
    <m/>
    <n v="0"/>
    <s v="Ingen avgiftsbehandling"/>
    <s v="Reversering av bilag 500002-2025. Lønnsbilag 1-2025"/>
    <n v="3080"/>
    <s v="NOK"/>
    <n v="3080"/>
    <m/>
    <s v="-62747.50"/>
  </r>
  <r>
    <n v="500059"/>
    <n v="2025"/>
    <s v="Reversering av bilag 500002-2025. Lønnsbilag 1-2025"/>
    <d v="2025-01-01T00:00:00"/>
    <m/>
    <x v="87"/>
    <x v="87"/>
    <m/>
    <m/>
    <m/>
    <m/>
    <n v="1310"/>
    <s v="Armani Wahidullah"/>
    <x v="0"/>
    <x v="0"/>
    <m/>
    <m/>
    <m/>
    <m/>
    <n v="0"/>
    <s v="Ingen avgiftsbehandling"/>
    <s v="Reversering av bilag 500002-2025. Lønnsbilag 1-2025"/>
    <n v="558"/>
    <s v="NOK"/>
    <n v="558"/>
    <m/>
    <s v="-62189.50"/>
  </r>
  <r>
    <n v="500059"/>
    <n v="2025"/>
    <s v="Reversering av bilag 500002-2025. Lønnsbilag 1-2025"/>
    <d v="2025-01-01T00:00:00"/>
    <m/>
    <x v="87"/>
    <x v="87"/>
    <m/>
    <m/>
    <m/>
    <m/>
    <n v="1317"/>
    <s v="Markus Madsen"/>
    <x v="0"/>
    <x v="0"/>
    <m/>
    <m/>
    <m/>
    <m/>
    <n v="0"/>
    <s v="Ingen avgiftsbehandling"/>
    <s v="Reversering av bilag 500002-2025. Lønnsbilag 1-2025"/>
    <n v="5600"/>
    <s v="NOK"/>
    <n v="5600"/>
    <m/>
    <s v="-56589.50"/>
  </r>
  <r>
    <n v="500059"/>
    <n v="2025"/>
    <s v="Reversering av bilag 500002-2025. Lønnsbilag 1-2025"/>
    <d v="2025-01-01T00:00:00"/>
    <m/>
    <x v="87"/>
    <x v="87"/>
    <m/>
    <m/>
    <m/>
    <m/>
    <n v="1328"/>
    <s v="Jonathan Sten Hagen"/>
    <x v="0"/>
    <x v="0"/>
    <m/>
    <m/>
    <m/>
    <m/>
    <n v="0"/>
    <s v="Ingen avgiftsbehandling"/>
    <s v="Reversering av bilag 500002-2025. Lønnsbilag 1-2025"/>
    <n v="3276"/>
    <s v="NOK"/>
    <n v="3276"/>
    <m/>
    <s v="-53313.50"/>
  </r>
  <r>
    <n v="500059"/>
    <n v="2025"/>
    <s v="Reversering av bilag 500002-2025. Lønnsbilag 1-2025"/>
    <d v="2025-01-01T00:00:00"/>
    <m/>
    <x v="87"/>
    <x v="87"/>
    <m/>
    <m/>
    <m/>
    <m/>
    <n v="1329"/>
    <s v="Oline Søderberg"/>
    <x v="0"/>
    <x v="0"/>
    <m/>
    <m/>
    <m/>
    <m/>
    <n v="0"/>
    <s v="Ingen avgiftsbehandling"/>
    <s v="Reversering av bilag 500002-2025. Lønnsbilag 1-2025"/>
    <n v="1150.5"/>
    <s v="NOK"/>
    <n v="1150.5"/>
    <m/>
    <s v="-52163.00"/>
  </r>
  <r>
    <n v="500059"/>
    <n v="2025"/>
    <s v="Reversering av bilag 500002-2025. Lønnsbilag 1-2025"/>
    <d v="2025-01-01T00:00:00"/>
    <m/>
    <x v="87"/>
    <x v="87"/>
    <m/>
    <m/>
    <m/>
    <m/>
    <n v="1330"/>
    <s v="Magnus Perger"/>
    <x v="0"/>
    <x v="0"/>
    <m/>
    <m/>
    <m/>
    <m/>
    <n v="0"/>
    <s v="Ingen avgiftsbehandling"/>
    <s v="Reversering av bilag 500002-2025. Lønnsbilag 1-2025"/>
    <n v="1720"/>
    <s v="NOK"/>
    <n v="1720"/>
    <m/>
    <s v="-50443.00"/>
  </r>
  <r>
    <n v="500059"/>
    <n v="2025"/>
    <s v="Reversering av bilag 500002-2025. Lønnsbilag 1-2025"/>
    <d v="2025-01-01T00:00:00"/>
    <m/>
    <x v="87"/>
    <x v="87"/>
    <m/>
    <m/>
    <m/>
    <m/>
    <n v="1331"/>
    <s v="Jørgen Røkke"/>
    <x v="0"/>
    <x v="0"/>
    <m/>
    <m/>
    <m/>
    <m/>
    <n v="0"/>
    <s v="Ingen avgiftsbehandling"/>
    <s v="Reversering av bilag 500002-2025. Lønnsbilag 1-2025"/>
    <n v="2325"/>
    <s v="NOK"/>
    <n v="2325"/>
    <m/>
    <s v="-48118.00"/>
  </r>
  <r>
    <n v="500059"/>
    <n v="2025"/>
    <s v="Reversering av bilag 500002-2025. Lønnsbilag 1-2025"/>
    <d v="2025-01-01T00:00:00"/>
    <m/>
    <x v="87"/>
    <x v="87"/>
    <m/>
    <m/>
    <m/>
    <m/>
    <n v="1332"/>
    <s v="Morten Hamre Køber"/>
    <x v="0"/>
    <x v="0"/>
    <m/>
    <m/>
    <m/>
    <m/>
    <n v="0"/>
    <s v="Ingen avgiftsbehandling"/>
    <s v="Reversering av bilag 500002-2025. Lønnsbilag 1-2025"/>
    <n v="600"/>
    <s v="NOK"/>
    <n v="600"/>
    <m/>
    <s v="-47518.00"/>
  </r>
  <r>
    <n v="500059"/>
    <n v="2025"/>
    <s v="Reversering av bilag 500002-2025. Lønnsbilag 1-2025"/>
    <d v="2025-01-01T00:00:00"/>
    <m/>
    <x v="87"/>
    <x v="87"/>
    <m/>
    <m/>
    <m/>
    <m/>
    <n v="1333"/>
    <s v="Elias Lande Olsen"/>
    <x v="0"/>
    <x v="0"/>
    <m/>
    <m/>
    <m/>
    <m/>
    <n v="0"/>
    <s v="Ingen avgiftsbehandling"/>
    <s v="Reversering av bilag 500002-2025. Lønnsbilag 1-2025"/>
    <n v="187.5"/>
    <s v="NOK"/>
    <n v="187.5"/>
    <m/>
    <s v="-47330.50"/>
  </r>
  <r>
    <n v="500059"/>
    <n v="2025"/>
    <s v="Reversering av bilag 500002-2025. Lønnsbilag 1-2025"/>
    <d v="2025-01-01T00:00:00"/>
    <m/>
    <x v="87"/>
    <x v="87"/>
    <m/>
    <m/>
    <m/>
    <m/>
    <n v="1334"/>
    <s v="Selma Arikan"/>
    <x v="0"/>
    <x v="0"/>
    <m/>
    <m/>
    <m/>
    <m/>
    <n v="0"/>
    <s v="Ingen avgiftsbehandling"/>
    <s v="Reversering av bilag 500002-2025. Lønnsbilag 1-2025"/>
    <n v="2177.5"/>
    <s v="NOK"/>
    <n v="2177.5"/>
    <m/>
    <s v="-45153.00"/>
  </r>
  <r>
    <n v="500059"/>
    <n v="2025"/>
    <s v="Reversering av bilag 500002-2025. Lønnsbilag 1-2025"/>
    <d v="2025-01-01T00:00:00"/>
    <m/>
    <x v="87"/>
    <x v="87"/>
    <m/>
    <m/>
    <m/>
    <m/>
    <m/>
    <s v="Sofi Kulvik"/>
    <x v="0"/>
    <x v="0"/>
    <m/>
    <m/>
    <m/>
    <m/>
    <n v="0"/>
    <s v="Ingen avgiftsbehandling"/>
    <s v="Reversering av bilag 500002-2025. Lønnsbilag 1-2025"/>
    <n v="45153"/>
    <s v="NOK"/>
    <n v="45153"/>
    <m/>
    <s v="0.00"/>
  </r>
  <r>
    <n v="500060"/>
    <n v="2025"/>
    <s v="Lønnsbilag 3-2025"/>
    <d v="2025-01-01T00:00:00"/>
    <m/>
    <x v="87"/>
    <x v="87"/>
    <m/>
    <m/>
    <m/>
    <m/>
    <n v="77"/>
    <s v="Christopher Dehn"/>
    <x v="0"/>
    <x v="0"/>
    <m/>
    <m/>
    <m/>
    <m/>
    <n v="0"/>
    <s v="Ingen avgiftsbehandling"/>
    <s v="Lønnsbilag 3-2025"/>
    <n v="-17548.5"/>
    <s v="NOK"/>
    <n v="-17548.5"/>
    <m/>
    <s v="-17548.50"/>
  </r>
  <r>
    <n v="500060"/>
    <n v="2025"/>
    <s v="Lønnsbilag 3-2025"/>
    <d v="2025-01-01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3-2025"/>
    <n v="-4582"/>
    <s v="NOK"/>
    <n v="-4582"/>
    <m/>
    <s v="-22130.50"/>
  </r>
  <r>
    <n v="500060"/>
    <n v="2025"/>
    <s v="Lønnsbilag 3-2025"/>
    <d v="2025-01-01T00:00:00"/>
    <m/>
    <x v="87"/>
    <x v="87"/>
    <m/>
    <m/>
    <m/>
    <m/>
    <n v="1223"/>
    <s v="Mads Sundbye"/>
    <x v="0"/>
    <x v="0"/>
    <m/>
    <m/>
    <m/>
    <m/>
    <n v="0"/>
    <s v="Ingen avgiftsbehandling"/>
    <s v="Lønnsbilag 3-2025"/>
    <n v="-1955"/>
    <s v="NOK"/>
    <n v="-1955"/>
    <m/>
    <s v="-24085.50"/>
  </r>
  <r>
    <n v="500060"/>
    <n v="2025"/>
    <s v="Lønnsbilag 3-2025"/>
    <d v="2025-01-01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3-2025"/>
    <n v="-22967.34"/>
    <s v="NOK"/>
    <n v="-22967.34"/>
    <m/>
    <s v="-47052.84"/>
  </r>
  <r>
    <n v="500060"/>
    <n v="2025"/>
    <s v="Lønnsbilag 3-2025"/>
    <d v="2025-01-01T00:00:00"/>
    <m/>
    <x v="87"/>
    <x v="87"/>
    <m/>
    <m/>
    <m/>
    <m/>
    <n v="1239"/>
    <s v="Karen Haug Laukeland"/>
    <x v="0"/>
    <x v="0"/>
    <m/>
    <m/>
    <m/>
    <m/>
    <n v="0"/>
    <s v="Ingen avgiftsbehandling"/>
    <s v="Lønnsbilag 3-2025"/>
    <n v="-1068.75"/>
    <s v="NOK"/>
    <n v="-1068.75"/>
    <m/>
    <s v="-48121.59"/>
  </r>
  <r>
    <n v="500060"/>
    <n v="2025"/>
    <s v="Lønnsbilag 3-2025"/>
    <d v="2025-01-01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3-2025"/>
    <n v="-1068.75"/>
    <s v="NOK"/>
    <n v="-1068.75"/>
    <m/>
    <s v="-49190.34"/>
  </r>
  <r>
    <n v="500060"/>
    <n v="2025"/>
    <s v="Lønnsbilag 3-2025"/>
    <d v="2025-01-01T00:00:00"/>
    <m/>
    <x v="87"/>
    <x v="87"/>
    <m/>
    <m/>
    <m/>
    <m/>
    <n v="1245"/>
    <s v="Fredrik Bjørndal"/>
    <x v="0"/>
    <x v="0"/>
    <m/>
    <m/>
    <m/>
    <m/>
    <n v="0"/>
    <s v="Ingen avgiftsbehandling"/>
    <s v="Lønnsbilag 3-2025"/>
    <n v="-5075"/>
    <s v="NOK"/>
    <n v="-5075"/>
    <m/>
    <s v="-54265.34"/>
  </r>
  <r>
    <n v="500060"/>
    <n v="2025"/>
    <s v="Lønnsbilag 3-2025"/>
    <d v="2025-01-01T00:00:00"/>
    <m/>
    <x v="87"/>
    <x v="87"/>
    <m/>
    <m/>
    <m/>
    <m/>
    <n v="1248"/>
    <s v="Marius Tveiten"/>
    <x v="0"/>
    <x v="0"/>
    <m/>
    <m/>
    <m/>
    <m/>
    <n v="0"/>
    <s v="Ingen avgiftsbehandling"/>
    <s v="Lønnsbilag 3-2025"/>
    <n v="-1870"/>
    <s v="NOK"/>
    <n v="-1870"/>
    <m/>
    <s v="-56135.34"/>
  </r>
  <r>
    <n v="500060"/>
    <n v="2025"/>
    <s v="Lønnsbilag 3-2025"/>
    <d v="2025-01-01T00:00:00"/>
    <m/>
    <x v="87"/>
    <x v="87"/>
    <m/>
    <m/>
    <m/>
    <m/>
    <n v="1249"/>
    <s v="Nora Kristiansen"/>
    <x v="0"/>
    <x v="0"/>
    <m/>
    <m/>
    <m/>
    <m/>
    <n v="0"/>
    <s v="Ingen avgiftsbehandling"/>
    <s v="Lønnsbilag 3-2025"/>
    <n v="-2932.5"/>
    <s v="NOK"/>
    <n v="-2932.5"/>
    <m/>
    <s v="-59067.84"/>
  </r>
  <r>
    <n v="500060"/>
    <n v="2025"/>
    <s v="Lønnsbilag 3-2025"/>
    <d v="2025-01-01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3-2025"/>
    <n v="-3337"/>
    <s v="NOK"/>
    <n v="-3337"/>
    <m/>
    <s v="-62404.84"/>
  </r>
  <r>
    <n v="500060"/>
    <n v="2025"/>
    <s v="Lønnsbilag 3-2025"/>
    <d v="2025-01-01T00:00:00"/>
    <m/>
    <x v="87"/>
    <x v="87"/>
    <m/>
    <m/>
    <m/>
    <m/>
    <n v="1261"/>
    <s v="Laila Håkonsen"/>
    <x v="0"/>
    <x v="0"/>
    <m/>
    <m/>
    <m/>
    <m/>
    <n v="0"/>
    <s v="Ingen avgiftsbehandling"/>
    <s v="Lønnsbilag 3-2025"/>
    <n v="-3168"/>
    <s v="NOK"/>
    <n v="-3168"/>
    <m/>
    <s v="-65572.84"/>
  </r>
  <r>
    <n v="500060"/>
    <n v="2025"/>
    <s v="Lønnsbilag 3-2025"/>
    <d v="2025-01-01T00:00:00"/>
    <m/>
    <x v="87"/>
    <x v="87"/>
    <m/>
    <m/>
    <m/>
    <m/>
    <n v="1269"/>
    <s v="Marius Lindbäck Pettersen"/>
    <x v="0"/>
    <x v="0"/>
    <m/>
    <m/>
    <m/>
    <m/>
    <n v="0"/>
    <s v="Ingen avgiftsbehandling"/>
    <s v="Lønnsbilag 3-2025"/>
    <n v="-1125"/>
    <s v="NOK"/>
    <n v="-1125"/>
    <m/>
    <s v="-66697.84"/>
  </r>
  <r>
    <n v="500060"/>
    <n v="2025"/>
    <s v="Lønnsbilag 3-2025"/>
    <d v="2025-01-01T00:00:00"/>
    <m/>
    <x v="87"/>
    <x v="87"/>
    <m/>
    <m/>
    <m/>
    <m/>
    <n v="1270"/>
    <s v="Lars Teigland Støre"/>
    <x v="0"/>
    <x v="0"/>
    <m/>
    <m/>
    <m/>
    <m/>
    <n v="0"/>
    <s v="Ingen avgiftsbehandling"/>
    <s v="Lønnsbilag 3-2025"/>
    <n v="-1644.5"/>
    <s v="NOK"/>
    <n v="-1644.5"/>
    <m/>
    <s v="-68342.34"/>
  </r>
  <r>
    <n v="500060"/>
    <n v="2025"/>
    <s v="Lønnsbilag 3-2025"/>
    <d v="2025-01-01T00:00:00"/>
    <m/>
    <x v="87"/>
    <x v="87"/>
    <m/>
    <m/>
    <m/>
    <m/>
    <n v="1271"/>
    <s v="Nikolai Hamang"/>
    <x v="0"/>
    <x v="0"/>
    <m/>
    <m/>
    <m/>
    <m/>
    <n v="0"/>
    <s v="Ingen avgiftsbehandling"/>
    <s v="Lønnsbilag 3-2025"/>
    <n v="-680"/>
    <s v="NOK"/>
    <n v="-680"/>
    <m/>
    <s v="-69022.34"/>
  </r>
  <r>
    <n v="500060"/>
    <n v="2025"/>
    <s v="Lønnsbilag 3-2025"/>
    <d v="2025-01-01T00:00:00"/>
    <m/>
    <x v="87"/>
    <x v="87"/>
    <m/>
    <m/>
    <m/>
    <m/>
    <n v="1272"/>
    <s v="Jakob August Strøm"/>
    <x v="0"/>
    <x v="0"/>
    <m/>
    <m/>
    <m/>
    <m/>
    <n v="0"/>
    <s v="Ingen avgiftsbehandling"/>
    <s v="Lønnsbilag 3-2025"/>
    <n v="-959"/>
    <s v="NOK"/>
    <n v="-959"/>
    <m/>
    <s v="-69981.34"/>
  </r>
  <r>
    <n v="500060"/>
    <n v="2025"/>
    <s v="Lønnsbilag 3-2025"/>
    <d v="2025-01-01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3-2025"/>
    <n v="-2741.63"/>
    <s v="NOK"/>
    <n v="-2741.63"/>
    <m/>
    <s v="-72722.97"/>
  </r>
  <r>
    <n v="500060"/>
    <n v="2025"/>
    <s v="Lønnsbilag 3-2025"/>
    <d v="2025-01-01T00:00:00"/>
    <m/>
    <x v="87"/>
    <x v="87"/>
    <m/>
    <m/>
    <m/>
    <m/>
    <n v="1275"/>
    <s v="Haziz Aasen"/>
    <x v="0"/>
    <x v="0"/>
    <m/>
    <m/>
    <m/>
    <m/>
    <n v="0"/>
    <s v="Ingen avgiftsbehandling"/>
    <s v="Lønnsbilag 3-2025"/>
    <n v="-32577.63"/>
    <s v="NOK"/>
    <n v="-32577.63"/>
    <m/>
    <s v="-105300.60"/>
  </r>
  <r>
    <n v="500060"/>
    <n v="2025"/>
    <s v="Lønnsbilag 3-2025"/>
    <d v="2025-01-01T00:00:00"/>
    <m/>
    <x v="87"/>
    <x v="87"/>
    <m/>
    <m/>
    <m/>
    <m/>
    <n v="1279"/>
    <s v="Oda Marie Danielsen"/>
    <x v="0"/>
    <x v="0"/>
    <m/>
    <m/>
    <m/>
    <m/>
    <n v="0"/>
    <s v="Ingen avgiftsbehandling"/>
    <s v="Lønnsbilag 3-2025"/>
    <n v="-639.6"/>
    <s v="NOK"/>
    <n v="-639.6"/>
    <m/>
    <s v="-105940.20"/>
  </r>
  <r>
    <n v="500060"/>
    <n v="2025"/>
    <s v="Lønnsbilag 3-2025"/>
    <d v="2025-01-01T00:00:00"/>
    <m/>
    <x v="87"/>
    <x v="87"/>
    <m/>
    <m/>
    <m/>
    <m/>
    <n v="1282"/>
    <s v="Stian Sørensen"/>
    <x v="0"/>
    <x v="0"/>
    <m/>
    <m/>
    <m/>
    <m/>
    <n v="0"/>
    <s v="Ingen avgiftsbehandling"/>
    <s v="Lønnsbilag 3-2025"/>
    <n v="-24802"/>
    <s v="NOK"/>
    <n v="-24802"/>
    <m/>
    <s v="-130742.20"/>
  </r>
  <r>
    <n v="500060"/>
    <n v="2025"/>
    <s v="Lønnsbilag 3-2025"/>
    <d v="2025-01-01T00:00:00"/>
    <m/>
    <x v="87"/>
    <x v="87"/>
    <m/>
    <m/>
    <m/>
    <m/>
    <n v="1288"/>
    <s v="Sondre Olsen Heitmann"/>
    <x v="0"/>
    <x v="0"/>
    <m/>
    <m/>
    <m/>
    <m/>
    <n v="0"/>
    <s v="Ingen avgiftsbehandling"/>
    <s v="Lønnsbilag 3-2025"/>
    <n v="-1600"/>
    <s v="NOK"/>
    <n v="-1600"/>
    <m/>
    <s v="-132342.20"/>
  </r>
  <r>
    <n v="500060"/>
    <n v="2025"/>
    <s v="Lønnsbilag 3-2025"/>
    <d v="2025-01-01T00:00:00"/>
    <m/>
    <x v="87"/>
    <x v="87"/>
    <m/>
    <m/>
    <m/>
    <m/>
    <n v="1298"/>
    <s v="Luis Lyster"/>
    <x v="0"/>
    <x v="0"/>
    <m/>
    <m/>
    <m/>
    <m/>
    <n v="0"/>
    <s v="Ingen avgiftsbehandling"/>
    <s v="Lønnsbilag 3-2025"/>
    <n v="-3960"/>
    <s v="NOK"/>
    <n v="-3960"/>
    <m/>
    <s v="-136302.20"/>
  </r>
  <r>
    <n v="500060"/>
    <n v="2025"/>
    <s v="Lønnsbilag 3-2025"/>
    <d v="2025-01-01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3-2025"/>
    <n v="-35714.33"/>
    <s v="NOK"/>
    <n v="-35714.33"/>
    <m/>
    <s v="-172016.53"/>
  </r>
  <r>
    <n v="500060"/>
    <n v="2025"/>
    <s v="Lønnsbilag 3-2025"/>
    <d v="2025-01-01T00:00:00"/>
    <m/>
    <x v="87"/>
    <x v="87"/>
    <m/>
    <m/>
    <m/>
    <m/>
    <n v="1305"/>
    <s v="Brage Mikkelsen"/>
    <x v="0"/>
    <x v="0"/>
    <m/>
    <m/>
    <m/>
    <m/>
    <n v="0"/>
    <s v="Ingen avgiftsbehandling"/>
    <s v="Lønnsbilag 3-2025"/>
    <n v="-1125"/>
    <s v="NOK"/>
    <n v="-1125"/>
    <m/>
    <s v="-173141.53"/>
  </r>
  <r>
    <n v="500060"/>
    <n v="2025"/>
    <s v="Lønnsbilag 3-2025"/>
    <d v="2025-01-01T00:00:00"/>
    <m/>
    <x v="87"/>
    <x v="87"/>
    <m/>
    <m/>
    <m/>
    <m/>
    <n v="1307"/>
    <s v="Ben Craig Simmons"/>
    <x v="0"/>
    <x v="0"/>
    <m/>
    <m/>
    <m/>
    <m/>
    <n v="0"/>
    <s v="Ingen avgiftsbehandling"/>
    <s v="Lønnsbilag 3-2025"/>
    <n v="-27923.5"/>
    <s v="NOK"/>
    <n v="-27923.5"/>
    <m/>
    <s v="-201065.03"/>
  </r>
  <r>
    <n v="500060"/>
    <n v="2025"/>
    <s v="Lønnsbilag 3-2025"/>
    <d v="2025-01-01T00:00:00"/>
    <m/>
    <x v="87"/>
    <x v="87"/>
    <m/>
    <m/>
    <m/>
    <m/>
    <n v="1308"/>
    <s v="Henrik Falteng Jensen"/>
    <x v="0"/>
    <x v="0"/>
    <m/>
    <m/>
    <m/>
    <m/>
    <n v="0"/>
    <s v="Ingen avgiftsbehandling"/>
    <s v="Lønnsbilag 3-2025"/>
    <n v="-3080"/>
    <s v="NOK"/>
    <n v="-3080"/>
    <m/>
    <s v="-204145.03"/>
  </r>
  <r>
    <n v="500060"/>
    <n v="2025"/>
    <s v="Lønnsbilag 3-2025"/>
    <d v="2025-01-01T00:00:00"/>
    <m/>
    <x v="87"/>
    <x v="87"/>
    <m/>
    <m/>
    <m/>
    <m/>
    <n v="1310"/>
    <s v="Armani Wahidullah"/>
    <x v="0"/>
    <x v="0"/>
    <m/>
    <m/>
    <m/>
    <m/>
    <n v="0"/>
    <s v="Ingen avgiftsbehandling"/>
    <s v="Lønnsbilag 3-2025"/>
    <n v="-558"/>
    <s v="NOK"/>
    <n v="-558"/>
    <m/>
    <s v="-204703.03"/>
  </r>
  <r>
    <n v="500060"/>
    <n v="2025"/>
    <s v="Lønnsbilag 3-2025"/>
    <d v="2025-01-01T00:00:00"/>
    <m/>
    <x v="87"/>
    <x v="87"/>
    <m/>
    <m/>
    <m/>
    <m/>
    <n v="1317"/>
    <s v="Markus Madsen"/>
    <x v="0"/>
    <x v="0"/>
    <m/>
    <m/>
    <m/>
    <m/>
    <n v="0"/>
    <s v="Ingen avgiftsbehandling"/>
    <s v="Lønnsbilag 3-2025"/>
    <n v="-5600"/>
    <s v="NOK"/>
    <n v="-5600"/>
    <m/>
    <s v="-210303.03"/>
  </r>
  <r>
    <n v="500060"/>
    <n v="2025"/>
    <s v="Lønnsbilag 3-2025"/>
    <d v="2025-01-01T00:00:00"/>
    <m/>
    <x v="87"/>
    <x v="87"/>
    <m/>
    <m/>
    <m/>
    <m/>
    <n v="1328"/>
    <s v="Jonathan Sten Hagen"/>
    <x v="0"/>
    <x v="0"/>
    <m/>
    <m/>
    <m/>
    <m/>
    <n v="0"/>
    <s v="Ingen avgiftsbehandling"/>
    <s v="Lønnsbilag 3-2025"/>
    <n v="-3276"/>
    <s v="NOK"/>
    <n v="-3276"/>
    <m/>
    <s v="-213579.03"/>
  </r>
  <r>
    <n v="500060"/>
    <n v="2025"/>
    <s v="Lønnsbilag 3-2025"/>
    <d v="2025-01-01T00:00:00"/>
    <m/>
    <x v="87"/>
    <x v="87"/>
    <m/>
    <m/>
    <m/>
    <m/>
    <n v="1329"/>
    <s v="Oline Søderberg"/>
    <x v="0"/>
    <x v="0"/>
    <m/>
    <m/>
    <m/>
    <m/>
    <n v="0"/>
    <s v="Ingen avgiftsbehandling"/>
    <s v="Lønnsbilag 3-2025"/>
    <n v="-1150.5"/>
    <s v="NOK"/>
    <n v="-1150.5"/>
    <m/>
    <s v="-214729.53"/>
  </r>
  <r>
    <n v="500060"/>
    <n v="2025"/>
    <s v="Lønnsbilag 3-2025"/>
    <d v="2025-01-01T00:00:00"/>
    <m/>
    <x v="87"/>
    <x v="87"/>
    <m/>
    <m/>
    <m/>
    <m/>
    <n v="1330"/>
    <s v="Magnus Perger"/>
    <x v="0"/>
    <x v="0"/>
    <m/>
    <m/>
    <m/>
    <m/>
    <n v="0"/>
    <s v="Ingen avgiftsbehandling"/>
    <s v="Lønnsbilag 3-2025"/>
    <n v="-1720"/>
    <s v="NOK"/>
    <n v="-1720"/>
    <m/>
    <s v="-216449.53"/>
  </r>
  <r>
    <n v="500060"/>
    <n v="2025"/>
    <s v="Lønnsbilag 3-2025"/>
    <d v="2025-01-01T00:00:00"/>
    <m/>
    <x v="87"/>
    <x v="87"/>
    <m/>
    <m/>
    <m/>
    <m/>
    <n v="1331"/>
    <s v="Jørgen Røkke"/>
    <x v="0"/>
    <x v="0"/>
    <m/>
    <m/>
    <m/>
    <m/>
    <n v="0"/>
    <s v="Ingen avgiftsbehandling"/>
    <s v="Lønnsbilag 3-2025"/>
    <n v="-2325"/>
    <s v="NOK"/>
    <n v="-2325"/>
    <m/>
    <s v="-218774.53"/>
  </r>
  <r>
    <n v="500060"/>
    <n v="2025"/>
    <s v="Lønnsbilag 3-2025"/>
    <d v="2025-01-01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3-2025"/>
    <n v="-600"/>
    <s v="NOK"/>
    <n v="-600"/>
    <m/>
    <s v="-219374.53"/>
  </r>
  <r>
    <n v="500060"/>
    <n v="2025"/>
    <s v="Lønnsbilag 3-2025"/>
    <d v="2025-01-01T00:00:00"/>
    <m/>
    <x v="87"/>
    <x v="87"/>
    <m/>
    <m/>
    <m/>
    <m/>
    <n v="1333"/>
    <s v="Elias Lande Olsen"/>
    <x v="0"/>
    <x v="0"/>
    <m/>
    <m/>
    <m/>
    <m/>
    <n v="0"/>
    <s v="Ingen avgiftsbehandling"/>
    <s v="Lønnsbilag 3-2025"/>
    <n v="-187.5"/>
    <s v="NOK"/>
    <n v="-187.5"/>
    <m/>
    <s v="-219562.03"/>
  </r>
  <r>
    <n v="500060"/>
    <n v="2025"/>
    <s v="Lønnsbilag 3-2025"/>
    <d v="2025-01-01T00:00:00"/>
    <m/>
    <x v="87"/>
    <x v="87"/>
    <m/>
    <m/>
    <m/>
    <m/>
    <n v="1334"/>
    <s v="Selma Arikan"/>
    <x v="0"/>
    <x v="0"/>
    <m/>
    <m/>
    <m/>
    <m/>
    <n v="0"/>
    <s v="Ingen avgiftsbehandling"/>
    <s v="Lønnsbilag 3-2025"/>
    <n v="-2177.5"/>
    <s v="NOK"/>
    <n v="-2177.5"/>
    <m/>
    <s v="-221739.53"/>
  </r>
  <r>
    <n v="500060"/>
    <n v="2025"/>
    <s v="Lønnsbilag 3-2025"/>
    <d v="2025-01-01T00:00:00"/>
    <m/>
    <x v="87"/>
    <x v="87"/>
    <m/>
    <m/>
    <m/>
    <m/>
    <m/>
    <s v="Sofi Kulvik"/>
    <x v="0"/>
    <x v="0"/>
    <m/>
    <m/>
    <m/>
    <m/>
    <n v="0"/>
    <s v="Ingen avgiftsbehandling"/>
    <s v="Lønnsbilag 3-2025"/>
    <n v="-45153"/>
    <s v="NOK"/>
    <n v="-45153"/>
    <m/>
    <s v="-266892.53"/>
  </r>
  <r>
    <n v="500063"/>
    <n v="2025"/>
    <s v="Lønnsbilag 6-2025"/>
    <d v="2025-01-01T00:00:00"/>
    <m/>
    <x v="87"/>
    <x v="87"/>
    <m/>
    <m/>
    <m/>
    <m/>
    <n v="1233"/>
    <s v="Eirik Skaar"/>
    <x v="0"/>
    <x v="0"/>
    <m/>
    <m/>
    <m/>
    <m/>
    <n v="0"/>
    <s v="Ingen avgiftsbehandling"/>
    <s v="Lønnsbilag 6-2025"/>
    <n v="-3000"/>
    <s v="NOK"/>
    <n v="-3000"/>
    <m/>
    <s v="-269892.53"/>
  </r>
  <r>
    <n v="500003"/>
    <n v="2025"/>
    <s v="Direkte betaling med ekstern ID TR432749968 er gjennomført og bokført."/>
    <d v="2025-01-02T00:00:00"/>
    <m/>
    <x v="87"/>
    <x v="87"/>
    <m/>
    <m/>
    <m/>
    <m/>
    <n v="77"/>
    <s v="Christopher Dehn"/>
    <x v="0"/>
    <x v="0"/>
    <m/>
    <m/>
    <m/>
    <m/>
    <n v="0"/>
    <s v="Ingen avgiftsbehandling"/>
    <s v="Lønnsbilag 1-2025"/>
    <n v="17548.5"/>
    <s v="NOK"/>
    <n v="17548.5"/>
    <m/>
    <s v="-252344.03"/>
  </r>
  <r>
    <n v="500004"/>
    <n v="2025"/>
    <s v="Direkte betaling med ekstern ID TR432749978 er gjennomført og bokført."/>
    <d v="2025-01-02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1-2025"/>
    <n v="4582"/>
    <s v="NOK"/>
    <n v="4582"/>
    <m/>
    <s v="-247762.03"/>
  </r>
  <r>
    <n v="500005"/>
    <n v="2025"/>
    <s v="Direkte betaling med ekstern ID TR432749979 er gjennomført og bokført."/>
    <d v="2025-01-02T00:00:00"/>
    <m/>
    <x v="87"/>
    <x v="87"/>
    <m/>
    <m/>
    <m/>
    <m/>
    <n v="1223"/>
    <s v="Mads Sundbye"/>
    <x v="0"/>
    <x v="0"/>
    <m/>
    <m/>
    <m/>
    <m/>
    <n v="0"/>
    <s v="Ingen avgiftsbehandling"/>
    <s v="Lønnsbilag 1-2025"/>
    <n v="1955"/>
    <s v="NOK"/>
    <n v="1955"/>
    <m/>
    <s v="-245807.03"/>
  </r>
  <r>
    <n v="500006"/>
    <n v="2025"/>
    <s v="Direkte betaling med ekstern ID TR432749980 er gjennomført og bokført."/>
    <d v="2025-01-02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1-2025"/>
    <n v="22967.34"/>
    <s v="NOK"/>
    <n v="22967.34"/>
    <m/>
    <s v="-222839.69"/>
  </r>
  <r>
    <n v="500007"/>
    <n v="2025"/>
    <s v="Direkte betaling med ekstern ID TR432749981 er gjennomført og bokført."/>
    <d v="2025-01-02T00:00:00"/>
    <m/>
    <x v="87"/>
    <x v="87"/>
    <m/>
    <m/>
    <m/>
    <m/>
    <n v="1233"/>
    <s v="Eirik Skaar"/>
    <x v="0"/>
    <x v="0"/>
    <m/>
    <m/>
    <m/>
    <m/>
    <n v="0"/>
    <s v="Ingen avgiftsbehandling"/>
    <s v="Lønnsbilag 1-2025"/>
    <n v="3000"/>
    <s v="NOK"/>
    <n v="3000"/>
    <m/>
    <s v="-219839.69"/>
  </r>
  <r>
    <n v="500008"/>
    <n v="2025"/>
    <s v="Direkte betaling med ekstern ID TR432749982 er gjennomført og bokført."/>
    <d v="2025-01-02T00:00:00"/>
    <m/>
    <x v="87"/>
    <x v="87"/>
    <m/>
    <m/>
    <m/>
    <m/>
    <n v="1239"/>
    <s v="Karen Haug Laukeland"/>
    <x v="0"/>
    <x v="0"/>
    <m/>
    <m/>
    <m/>
    <m/>
    <n v="0"/>
    <s v="Ingen avgiftsbehandling"/>
    <s v="Lønnsbilag 1-2025"/>
    <n v="1068.75"/>
    <s v="NOK"/>
    <n v="1068.75"/>
    <m/>
    <s v="-218770.94"/>
  </r>
  <r>
    <n v="500009"/>
    <n v="2025"/>
    <s v="Direkte betaling med ekstern ID TR432749983 er gjennomført og bokført."/>
    <d v="2025-01-02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1-2025"/>
    <n v="1068.75"/>
    <s v="NOK"/>
    <n v="1068.75"/>
    <m/>
    <s v="-217702.19"/>
  </r>
  <r>
    <n v="500010"/>
    <n v="2025"/>
    <s v="Direkte betaling med ekstern ID TR432749984 er gjennomført og bokført."/>
    <d v="2025-01-02T00:00:00"/>
    <m/>
    <x v="87"/>
    <x v="87"/>
    <m/>
    <m/>
    <m/>
    <m/>
    <n v="1245"/>
    <s v="Fredrik Bjørndal"/>
    <x v="0"/>
    <x v="0"/>
    <m/>
    <m/>
    <m/>
    <m/>
    <n v="0"/>
    <s v="Ingen avgiftsbehandling"/>
    <s v="Lønnsbilag 1-2025"/>
    <n v="5075"/>
    <s v="NOK"/>
    <n v="5075"/>
    <m/>
    <s v="-212627.19"/>
  </r>
  <r>
    <n v="500011"/>
    <n v="2025"/>
    <s v="Direkte betaling med ekstern ID TR432749985 er gjennomført og bokført."/>
    <d v="2025-01-02T00:00:00"/>
    <m/>
    <x v="87"/>
    <x v="87"/>
    <m/>
    <m/>
    <m/>
    <m/>
    <n v="1248"/>
    <s v="Marius Tveiten"/>
    <x v="0"/>
    <x v="0"/>
    <m/>
    <m/>
    <m/>
    <m/>
    <n v="0"/>
    <s v="Ingen avgiftsbehandling"/>
    <s v="Lønnsbilag 1-2025"/>
    <n v="1870"/>
    <s v="NOK"/>
    <n v="1870"/>
    <m/>
    <s v="-210757.19"/>
  </r>
  <r>
    <n v="500012"/>
    <n v="2025"/>
    <s v="Direkte betaling med ekstern ID TR432749986 er gjennomført og bokført."/>
    <d v="2025-01-02T00:00:00"/>
    <m/>
    <x v="87"/>
    <x v="87"/>
    <m/>
    <m/>
    <m/>
    <m/>
    <n v="1249"/>
    <s v="Nora Kristiansen"/>
    <x v="0"/>
    <x v="0"/>
    <m/>
    <m/>
    <m/>
    <m/>
    <n v="0"/>
    <s v="Ingen avgiftsbehandling"/>
    <s v="Lønnsbilag 1-2025"/>
    <n v="2932.5"/>
    <s v="NOK"/>
    <n v="2932.5"/>
    <m/>
    <s v="-207824.69"/>
  </r>
  <r>
    <n v="500013"/>
    <n v="2025"/>
    <s v="Direkte betaling med ekstern ID TR432749987 er gjennomført og bokført."/>
    <d v="2025-01-02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1-2025"/>
    <n v="3337"/>
    <s v="NOK"/>
    <n v="3337"/>
    <m/>
    <s v="-204487.69"/>
  </r>
  <r>
    <n v="500014"/>
    <n v="2025"/>
    <s v="Direkte betaling med ekstern ID TR432749988 er gjennomført og bokført."/>
    <d v="2025-01-02T00:00:00"/>
    <m/>
    <x v="87"/>
    <x v="87"/>
    <m/>
    <m/>
    <m/>
    <m/>
    <n v="1261"/>
    <s v="Laila Håkonsen"/>
    <x v="0"/>
    <x v="0"/>
    <m/>
    <m/>
    <m/>
    <m/>
    <n v="0"/>
    <s v="Ingen avgiftsbehandling"/>
    <s v="Lønnsbilag 1-2025"/>
    <n v="3168"/>
    <s v="NOK"/>
    <n v="3168"/>
    <m/>
    <s v="-201319.69"/>
  </r>
  <r>
    <n v="500015"/>
    <n v="2025"/>
    <s v="Direkte betaling med ekstern ID TR432749989 er gjennomført og bokført."/>
    <d v="2025-01-02T00:00:00"/>
    <m/>
    <x v="87"/>
    <x v="87"/>
    <m/>
    <m/>
    <m/>
    <m/>
    <n v="1269"/>
    <s v="Marius Lindbäck Pettersen"/>
    <x v="0"/>
    <x v="0"/>
    <m/>
    <m/>
    <m/>
    <m/>
    <n v="0"/>
    <s v="Ingen avgiftsbehandling"/>
    <s v="Lønnsbilag 1-2025"/>
    <n v="1125"/>
    <s v="NOK"/>
    <n v="1125"/>
    <m/>
    <s v="-200194.69"/>
  </r>
  <r>
    <n v="500016"/>
    <n v="2025"/>
    <s v="Direkte betaling med ekstern ID TR432749990 er gjennomført og bokført."/>
    <d v="2025-01-02T00:00:00"/>
    <m/>
    <x v="87"/>
    <x v="87"/>
    <m/>
    <m/>
    <m/>
    <m/>
    <n v="1270"/>
    <s v="Lars Teigland Støre"/>
    <x v="0"/>
    <x v="0"/>
    <m/>
    <m/>
    <m/>
    <m/>
    <n v="0"/>
    <s v="Ingen avgiftsbehandling"/>
    <s v="Lønnsbilag 1-2025"/>
    <n v="1644.5"/>
    <s v="NOK"/>
    <n v="1644.5"/>
    <m/>
    <s v="-198550.19"/>
  </r>
  <r>
    <n v="500017"/>
    <n v="2025"/>
    <s v="Direkte betaling med ekstern ID TR432749991 er gjennomført og bokført."/>
    <d v="2025-01-02T00:00:00"/>
    <m/>
    <x v="87"/>
    <x v="87"/>
    <m/>
    <m/>
    <m/>
    <m/>
    <n v="1271"/>
    <s v="Nikolai Hamang"/>
    <x v="0"/>
    <x v="0"/>
    <m/>
    <m/>
    <m/>
    <m/>
    <n v="0"/>
    <s v="Ingen avgiftsbehandling"/>
    <s v="Lønnsbilag 1-2025"/>
    <n v="680"/>
    <s v="NOK"/>
    <n v="680"/>
    <m/>
    <s v="-197870.19"/>
  </r>
  <r>
    <n v="500018"/>
    <n v="2025"/>
    <s v="Direkte betaling med ekstern ID TR432749992 er gjennomført og bokført."/>
    <d v="2025-01-02T00:00:00"/>
    <m/>
    <x v="87"/>
    <x v="87"/>
    <m/>
    <m/>
    <m/>
    <m/>
    <n v="1272"/>
    <s v="Jakob August Strøm"/>
    <x v="0"/>
    <x v="0"/>
    <m/>
    <m/>
    <m/>
    <m/>
    <n v="0"/>
    <s v="Ingen avgiftsbehandling"/>
    <s v="Lønnsbilag 1-2025"/>
    <n v="959"/>
    <s v="NOK"/>
    <n v="959"/>
    <m/>
    <s v="-196911.19"/>
  </r>
  <r>
    <n v="500019"/>
    <n v="2025"/>
    <s v="Direkte betaling med ekstern ID TR432749993 er gjennomført og bokført."/>
    <d v="2025-01-02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1-2025"/>
    <n v="2741.63"/>
    <s v="NOK"/>
    <n v="2741.63"/>
    <m/>
    <s v="-194169.56"/>
  </r>
  <r>
    <n v="500020"/>
    <n v="2025"/>
    <s v="Direkte betaling med ekstern ID TR432749977 er gjennomført og bokført."/>
    <d v="2025-01-02T00:00:00"/>
    <m/>
    <x v="87"/>
    <x v="87"/>
    <m/>
    <m/>
    <m/>
    <m/>
    <n v="1275"/>
    <s v="Haziz Aasen"/>
    <x v="0"/>
    <x v="0"/>
    <m/>
    <m/>
    <m/>
    <m/>
    <n v="0"/>
    <s v="Ingen avgiftsbehandling"/>
    <s v="Lønnsbilag 1-2025"/>
    <n v="32577.63"/>
    <s v="NOK"/>
    <n v="32577.63"/>
    <m/>
    <s v="-161591.93"/>
  </r>
  <r>
    <n v="500021"/>
    <n v="2025"/>
    <s v="Direkte betaling med ekstern ID TR432749959 er gjennomført og bokført."/>
    <d v="2025-01-02T00:00:00"/>
    <m/>
    <x v="87"/>
    <x v="87"/>
    <m/>
    <m/>
    <m/>
    <m/>
    <n v="1279"/>
    <s v="Oda Marie Danielsen"/>
    <x v="0"/>
    <x v="0"/>
    <m/>
    <m/>
    <m/>
    <m/>
    <n v="0"/>
    <s v="Ingen avgiftsbehandling"/>
    <s v="Lønnsbilag 1-2025"/>
    <n v="639.6"/>
    <s v="NOK"/>
    <n v="639.6"/>
    <m/>
    <s v="-160952.33"/>
  </r>
  <r>
    <n v="500022"/>
    <n v="2025"/>
    <s v="Direkte betaling med ekstern ID TR432749960 er gjennomført og bokført."/>
    <d v="2025-01-02T00:00:00"/>
    <m/>
    <x v="87"/>
    <x v="87"/>
    <m/>
    <m/>
    <m/>
    <m/>
    <n v="1282"/>
    <s v="Stian Sørensen"/>
    <x v="0"/>
    <x v="0"/>
    <m/>
    <m/>
    <m/>
    <m/>
    <n v="0"/>
    <s v="Ingen avgiftsbehandling"/>
    <s v="Lønnsbilag 1-2025"/>
    <n v="24802"/>
    <s v="NOK"/>
    <n v="24802"/>
    <m/>
    <s v="-136150.33"/>
  </r>
  <r>
    <n v="500023"/>
    <n v="2025"/>
    <s v="Direkte betaling med ekstern ID TR432749961 er gjennomført og bokført."/>
    <d v="2025-01-02T00:00:00"/>
    <m/>
    <x v="87"/>
    <x v="87"/>
    <m/>
    <m/>
    <m/>
    <m/>
    <n v="1288"/>
    <s v="Sondre Olsen Heitmann"/>
    <x v="0"/>
    <x v="0"/>
    <m/>
    <m/>
    <m/>
    <m/>
    <n v="0"/>
    <s v="Ingen avgiftsbehandling"/>
    <s v="Lønnsbilag 1-2025"/>
    <n v="1600"/>
    <s v="NOK"/>
    <n v="1600"/>
    <m/>
    <s v="-134550.33"/>
  </r>
  <r>
    <n v="500024"/>
    <n v="2025"/>
    <s v="Direkte betaling med ekstern ID TR432749962 er gjennomført og bokført."/>
    <d v="2025-01-02T00:00:00"/>
    <m/>
    <x v="87"/>
    <x v="87"/>
    <m/>
    <m/>
    <m/>
    <m/>
    <n v="1298"/>
    <s v="Luis Lyster"/>
    <x v="0"/>
    <x v="0"/>
    <m/>
    <m/>
    <m/>
    <m/>
    <n v="0"/>
    <s v="Ingen avgiftsbehandling"/>
    <s v="Lønnsbilag 1-2025"/>
    <n v="3960"/>
    <s v="NOK"/>
    <n v="3960"/>
    <m/>
    <s v="-130590.33"/>
  </r>
  <r>
    <n v="500025"/>
    <n v="2025"/>
    <s v="Direkte betaling med ekstern ID TR432749963 er gjennomført og bokført."/>
    <d v="2025-01-02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1-2025"/>
    <n v="35714.33"/>
    <s v="NOK"/>
    <n v="35714.33"/>
    <m/>
    <s v="-94876.00"/>
  </r>
  <r>
    <n v="500026"/>
    <n v="2025"/>
    <s v="Direkte betaling med ekstern ID TR432749964 er gjennomført og bokført."/>
    <d v="2025-01-02T00:00:00"/>
    <m/>
    <x v="87"/>
    <x v="87"/>
    <m/>
    <m/>
    <m/>
    <m/>
    <n v="1305"/>
    <s v="Brage Mikkelsen"/>
    <x v="0"/>
    <x v="0"/>
    <m/>
    <m/>
    <m/>
    <m/>
    <n v="0"/>
    <s v="Ingen avgiftsbehandling"/>
    <s v="Lønnsbilag 1-2025"/>
    <n v="1125"/>
    <s v="NOK"/>
    <n v="1125"/>
    <m/>
    <s v="-93751.00"/>
  </r>
  <r>
    <n v="500027"/>
    <n v="2025"/>
    <s v="Direkte betaling med ekstern ID TR432749965 er gjennomført og bokført."/>
    <d v="2025-01-02T00:00:00"/>
    <m/>
    <x v="87"/>
    <x v="87"/>
    <m/>
    <m/>
    <m/>
    <m/>
    <n v="1307"/>
    <s v="Ben Craig Simmons"/>
    <x v="0"/>
    <x v="0"/>
    <m/>
    <m/>
    <m/>
    <m/>
    <n v="0"/>
    <s v="Ingen avgiftsbehandling"/>
    <s v="Lønnsbilag 1-2025"/>
    <n v="27923.5"/>
    <s v="NOK"/>
    <n v="27923.5"/>
    <m/>
    <s v="-65827.50"/>
  </r>
  <r>
    <n v="500028"/>
    <n v="2025"/>
    <s v="Direkte betaling med ekstern ID TR432749966 er gjennomført og bokført."/>
    <d v="2025-01-02T00:00:00"/>
    <m/>
    <x v="87"/>
    <x v="87"/>
    <m/>
    <m/>
    <m/>
    <m/>
    <n v="1308"/>
    <s v="Henrik Falteng Jensen"/>
    <x v="0"/>
    <x v="0"/>
    <m/>
    <m/>
    <m/>
    <m/>
    <n v="0"/>
    <s v="Ingen avgiftsbehandling"/>
    <s v="Lønnsbilag 1-2025"/>
    <n v="3080"/>
    <s v="NOK"/>
    <n v="3080"/>
    <m/>
    <s v="-62747.50"/>
  </r>
  <r>
    <n v="500029"/>
    <n v="2025"/>
    <s v="Direkte betaling med ekstern ID TR432749967 er gjennomført og bokført."/>
    <d v="2025-01-02T00:00:00"/>
    <m/>
    <x v="87"/>
    <x v="87"/>
    <m/>
    <m/>
    <m/>
    <m/>
    <n v="1310"/>
    <s v="Armani Wahidullah"/>
    <x v="0"/>
    <x v="0"/>
    <m/>
    <m/>
    <m/>
    <m/>
    <n v="0"/>
    <s v="Ingen avgiftsbehandling"/>
    <s v="Lønnsbilag 1-2025"/>
    <n v="558"/>
    <s v="NOK"/>
    <n v="558"/>
    <m/>
    <s v="-62189.50"/>
  </r>
  <r>
    <n v="500030"/>
    <n v="2025"/>
    <s v="Direkte betaling med ekstern ID TR432749958 er gjennomført og bokført."/>
    <d v="2025-01-02T00:00:00"/>
    <m/>
    <x v="87"/>
    <x v="87"/>
    <m/>
    <m/>
    <m/>
    <m/>
    <n v="1317"/>
    <s v="Markus Madsen"/>
    <x v="0"/>
    <x v="0"/>
    <m/>
    <m/>
    <m/>
    <m/>
    <n v="0"/>
    <s v="Ingen avgiftsbehandling"/>
    <s v="Lønnsbilag 1-2025"/>
    <n v="5600"/>
    <s v="NOK"/>
    <n v="5600"/>
    <m/>
    <s v="-56589.50"/>
  </r>
  <r>
    <n v="500031"/>
    <n v="2025"/>
    <s v="Direkte betaling med ekstern ID TR432749969 er gjennomført og bokført."/>
    <d v="2025-01-02T00:00:00"/>
    <m/>
    <x v="87"/>
    <x v="87"/>
    <m/>
    <m/>
    <m/>
    <m/>
    <n v="1328"/>
    <s v="Jonathan Sten Hagen"/>
    <x v="0"/>
    <x v="0"/>
    <m/>
    <m/>
    <m/>
    <m/>
    <n v="0"/>
    <s v="Ingen avgiftsbehandling"/>
    <s v="Lønnsbilag 1-2025"/>
    <n v="3276"/>
    <s v="NOK"/>
    <n v="3276"/>
    <m/>
    <s v="-53313.50"/>
  </r>
  <r>
    <n v="500032"/>
    <n v="2025"/>
    <s v="Direkte betaling med ekstern ID TR432749970 er gjennomført og bokført."/>
    <d v="2025-01-02T00:00:00"/>
    <m/>
    <x v="87"/>
    <x v="87"/>
    <m/>
    <m/>
    <m/>
    <m/>
    <n v="1329"/>
    <s v="Oline Søderberg"/>
    <x v="0"/>
    <x v="0"/>
    <m/>
    <m/>
    <m/>
    <m/>
    <n v="0"/>
    <s v="Ingen avgiftsbehandling"/>
    <s v="Lønnsbilag 1-2025"/>
    <n v="1150.5"/>
    <s v="NOK"/>
    <n v="1150.5"/>
    <m/>
    <s v="-52163.00"/>
  </r>
  <r>
    <n v="500033"/>
    <n v="2025"/>
    <s v="Direkte betaling med ekstern ID TR432749971 er gjennomført og bokført."/>
    <d v="2025-01-02T00:00:00"/>
    <m/>
    <x v="87"/>
    <x v="87"/>
    <m/>
    <m/>
    <m/>
    <m/>
    <n v="1330"/>
    <s v="Magnus Perger"/>
    <x v="0"/>
    <x v="0"/>
    <m/>
    <m/>
    <m/>
    <m/>
    <n v="0"/>
    <s v="Ingen avgiftsbehandling"/>
    <s v="Lønnsbilag 1-2025"/>
    <n v="1720"/>
    <s v="NOK"/>
    <n v="1720"/>
    <m/>
    <s v="-50443.00"/>
  </r>
  <r>
    <n v="500034"/>
    <n v="2025"/>
    <s v="Direkte betaling med ekstern ID TR432749972 er gjennomført og bokført."/>
    <d v="2025-01-02T00:00:00"/>
    <m/>
    <x v="87"/>
    <x v="87"/>
    <m/>
    <m/>
    <m/>
    <m/>
    <n v="1331"/>
    <s v="Jørgen Røkke"/>
    <x v="0"/>
    <x v="0"/>
    <m/>
    <m/>
    <m/>
    <m/>
    <n v="0"/>
    <s v="Ingen avgiftsbehandling"/>
    <s v="Lønnsbilag 1-2025"/>
    <n v="2325"/>
    <s v="NOK"/>
    <n v="2325"/>
    <m/>
    <s v="-48118.00"/>
  </r>
  <r>
    <n v="500035"/>
    <n v="2025"/>
    <s v="Direkte betaling med ekstern ID TR432749973 er gjennomført og bokført."/>
    <d v="2025-01-02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1-2025"/>
    <n v="600"/>
    <s v="NOK"/>
    <n v="600"/>
    <m/>
    <s v="-47518.00"/>
  </r>
  <r>
    <n v="500036"/>
    <n v="2025"/>
    <s v="Direkte betaling med ekstern ID TR432749974 er gjennomført og bokført."/>
    <d v="2025-01-02T00:00:00"/>
    <m/>
    <x v="87"/>
    <x v="87"/>
    <m/>
    <m/>
    <m/>
    <m/>
    <n v="1333"/>
    <s v="Elias Lande Olsen"/>
    <x v="0"/>
    <x v="0"/>
    <m/>
    <m/>
    <m/>
    <m/>
    <n v="0"/>
    <s v="Ingen avgiftsbehandling"/>
    <s v="Lønnsbilag 1-2025"/>
    <n v="187.5"/>
    <s v="NOK"/>
    <n v="187.5"/>
    <m/>
    <s v="-47330.50"/>
  </r>
  <r>
    <n v="500037"/>
    <n v="2025"/>
    <s v="Direkte betaling med ekstern ID TR432749975 er gjennomført og bokført."/>
    <d v="2025-01-02T00:00:00"/>
    <m/>
    <x v="87"/>
    <x v="87"/>
    <m/>
    <m/>
    <m/>
    <m/>
    <n v="1334"/>
    <s v="Selma Arikan"/>
    <x v="0"/>
    <x v="0"/>
    <m/>
    <m/>
    <m/>
    <m/>
    <n v="0"/>
    <s v="Ingen avgiftsbehandling"/>
    <s v="Lønnsbilag 1-2025"/>
    <n v="2177.5"/>
    <s v="NOK"/>
    <n v="2177.5"/>
    <m/>
    <s v="-45153.00"/>
  </r>
  <r>
    <n v="500038"/>
    <n v="2025"/>
    <s v="Direkte betaling med ekstern ID TR432749976 er gjennomført og bokført."/>
    <d v="2025-01-02T00:00:00"/>
    <m/>
    <x v="87"/>
    <x v="87"/>
    <m/>
    <m/>
    <m/>
    <m/>
    <m/>
    <s v="Sofi Kulvik"/>
    <x v="0"/>
    <x v="0"/>
    <m/>
    <m/>
    <m/>
    <m/>
    <n v="0"/>
    <s v="Ingen avgiftsbehandling"/>
    <s v="Lønnsbilag 1-2025"/>
    <n v="45153"/>
    <s v="NOK"/>
    <n v="45153"/>
    <m/>
    <s v="0.00"/>
  </r>
  <r>
    <n v="150"/>
    <n v="2025"/>
    <s v="Ansattutlegg nummer 6-2024, Eirik F Wartiainen"/>
    <d v="2025-02-01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6-2024, Eirik F Wartiainen"/>
    <n v="-500"/>
    <s v="NOK"/>
    <n v="-500"/>
    <m/>
    <s v="-500.00"/>
  </r>
  <r>
    <n v="500126"/>
    <n v="2025"/>
    <s v="Lønnsbilag 7-2025"/>
    <d v="2025-02-01T00:00:00"/>
    <m/>
    <x v="87"/>
    <x v="87"/>
    <m/>
    <m/>
    <m/>
    <m/>
    <n v="77"/>
    <s v="Christopher Dehn"/>
    <x v="0"/>
    <x v="0"/>
    <m/>
    <m/>
    <m/>
    <m/>
    <n v="0"/>
    <s v="Ingen avgiftsbehandling"/>
    <s v="Lønnsbilag 7-2025"/>
    <n v="-17548.5"/>
    <s v="NOK"/>
    <n v="-17548.5"/>
    <m/>
    <s v="-18048.50"/>
  </r>
  <r>
    <n v="500126"/>
    <n v="2025"/>
    <s v="Lønnsbilag 7-2025"/>
    <d v="2025-02-01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7-2025"/>
    <n v="-4395"/>
    <s v="NOK"/>
    <n v="-4395"/>
    <m/>
    <s v="-22443.50"/>
  </r>
  <r>
    <n v="500126"/>
    <n v="2025"/>
    <s v="Lønnsbilag 7-2025"/>
    <d v="2025-02-01T00:00:00"/>
    <m/>
    <x v="87"/>
    <x v="87"/>
    <m/>
    <m/>
    <m/>
    <m/>
    <n v="1223"/>
    <s v="Mads Sundbye"/>
    <x v="0"/>
    <x v="0"/>
    <m/>
    <m/>
    <m/>
    <m/>
    <n v="0"/>
    <s v="Ingen avgiftsbehandling"/>
    <s v="Lønnsbilag 7-2025"/>
    <n v="-1700"/>
    <s v="NOK"/>
    <n v="-1700"/>
    <m/>
    <s v="-24143.50"/>
  </r>
  <r>
    <n v="500126"/>
    <n v="2025"/>
    <s v="Lønnsbilag 7-2025"/>
    <d v="2025-02-01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7-2025"/>
    <n v="-14354.33"/>
    <s v="NOK"/>
    <n v="-14354.33"/>
    <m/>
    <s v="-38497.83"/>
  </r>
  <r>
    <n v="500126"/>
    <n v="2025"/>
    <s v="Lønnsbilag 7-2025"/>
    <d v="2025-02-01T00:00:00"/>
    <m/>
    <x v="87"/>
    <x v="87"/>
    <m/>
    <m/>
    <m/>
    <m/>
    <n v="1233"/>
    <s v="Eirik Skaar"/>
    <x v="0"/>
    <x v="0"/>
    <m/>
    <m/>
    <m/>
    <m/>
    <n v="0"/>
    <s v="Ingen avgiftsbehandling"/>
    <s v="Lønnsbilag 7-2025"/>
    <n v="-3000"/>
    <s v="NOK"/>
    <n v="-3000"/>
    <m/>
    <s v="-41497.83"/>
  </r>
  <r>
    <n v="500126"/>
    <n v="2025"/>
    <s v="Lønnsbilag 7-2025"/>
    <d v="2025-02-01T00:00:00"/>
    <m/>
    <x v="87"/>
    <x v="87"/>
    <m/>
    <m/>
    <m/>
    <m/>
    <n v="1239"/>
    <s v="Karen Haug Laukeland"/>
    <x v="0"/>
    <x v="0"/>
    <m/>
    <m/>
    <m/>
    <m/>
    <n v="0"/>
    <s v="Ingen avgiftsbehandling"/>
    <s v="Lønnsbilag 7-2025"/>
    <n v="-1840.63"/>
    <s v="NOK"/>
    <n v="-1840.63"/>
    <m/>
    <s v="-43338.46"/>
  </r>
  <r>
    <n v="500126"/>
    <n v="2025"/>
    <s v="Lønnsbilag 7-2025"/>
    <d v="2025-02-01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7-2025"/>
    <n v="-1840.63"/>
    <s v="NOK"/>
    <n v="-1840.63"/>
    <m/>
    <s v="-45179.09"/>
  </r>
  <r>
    <n v="500126"/>
    <n v="2025"/>
    <s v="Lønnsbilag 7-2025"/>
    <d v="2025-02-01T00:00:00"/>
    <m/>
    <x v="87"/>
    <x v="87"/>
    <m/>
    <m/>
    <m/>
    <m/>
    <n v="1245"/>
    <s v="Fredrik Bjørndal"/>
    <x v="0"/>
    <x v="0"/>
    <m/>
    <m/>
    <m/>
    <m/>
    <n v="0"/>
    <s v="Ingen avgiftsbehandling"/>
    <s v="Lønnsbilag 7-2025"/>
    <n v="-4834"/>
    <s v="NOK"/>
    <n v="-4834"/>
    <m/>
    <s v="-50013.09"/>
  </r>
  <r>
    <n v="500126"/>
    <n v="2025"/>
    <s v="Lønnsbilag 7-2025"/>
    <d v="2025-02-01T00:00:00"/>
    <m/>
    <x v="87"/>
    <x v="87"/>
    <m/>
    <m/>
    <m/>
    <m/>
    <n v="1248"/>
    <s v="Marius Tveiten"/>
    <x v="0"/>
    <x v="0"/>
    <m/>
    <m/>
    <m/>
    <m/>
    <n v="0"/>
    <s v="Ingen avgiftsbehandling"/>
    <s v="Lønnsbilag 7-2025"/>
    <n v="-2975"/>
    <s v="NOK"/>
    <n v="-2975"/>
    <m/>
    <s v="-52988.09"/>
  </r>
  <r>
    <n v="500126"/>
    <n v="2025"/>
    <s v="Lønnsbilag 7-2025"/>
    <d v="2025-02-01T00:00:00"/>
    <m/>
    <x v="87"/>
    <x v="87"/>
    <m/>
    <m/>
    <m/>
    <m/>
    <n v="1249"/>
    <s v="Nora Kristiansen"/>
    <x v="0"/>
    <x v="0"/>
    <m/>
    <m/>
    <m/>
    <m/>
    <n v="0"/>
    <s v="Ingen avgiftsbehandling"/>
    <s v="Lønnsbilag 7-2025"/>
    <n v="-4972.5"/>
    <s v="NOK"/>
    <n v="-4972.5"/>
    <m/>
    <s v="-57960.59"/>
  </r>
  <r>
    <n v="500126"/>
    <n v="2025"/>
    <s v="Lønnsbilag 7-2025"/>
    <d v="2025-02-01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7-2025"/>
    <n v="-6673"/>
    <s v="NOK"/>
    <n v="-6673"/>
    <m/>
    <s v="-64633.59"/>
  </r>
  <r>
    <n v="500126"/>
    <n v="2025"/>
    <s v="Lønnsbilag 7-2025"/>
    <d v="2025-02-01T00:00:00"/>
    <m/>
    <x v="87"/>
    <x v="87"/>
    <m/>
    <m/>
    <m/>
    <m/>
    <n v="1261"/>
    <s v="Laila Håkonsen"/>
    <x v="0"/>
    <x v="0"/>
    <m/>
    <m/>
    <m/>
    <m/>
    <n v="0"/>
    <s v="Ingen avgiftsbehandling"/>
    <s v="Lønnsbilag 7-2025"/>
    <n v="-4400"/>
    <s v="NOK"/>
    <n v="-4400"/>
    <m/>
    <s v="-69033.59"/>
  </r>
  <r>
    <n v="500126"/>
    <n v="2025"/>
    <s v="Lønnsbilag 7-2025"/>
    <d v="2025-02-01T00:00:00"/>
    <m/>
    <x v="87"/>
    <x v="87"/>
    <m/>
    <m/>
    <m/>
    <m/>
    <n v="1270"/>
    <s v="Lars Teigland Støre"/>
    <x v="0"/>
    <x v="0"/>
    <m/>
    <m/>
    <m/>
    <m/>
    <n v="0"/>
    <s v="Ingen avgiftsbehandling"/>
    <s v="Lønnsbilag 7-2025"/>
    <n v="-1178.1300000000001"/>
    <s v="NOK"/>
    <n v="-1178.1300000000001"/>
    <m/>
    <s v="-70211.72"/>
  </r>
  <r>
    <n v="500126"/>
    <n v="2025"/>
    <s v="Lønnsbilag 7-2025"/>
    <d v="2025-02-01T00:00:00"/>
    <m/>
    <x v="87"/>
    <x v="87"/>
    <m/>
    <m/>
    <m/>
    <m/>
    <n v="1271"/>
    <s v="Nikolai Hamang"/>
    <x v="0"/>
    <x v="0"/>
    <m/>
    <m/>
    <m/>
    <m/>
    <n v="0"/>
    <s v="Ingen avgiftsbehandling"/>
    <s v="Lønnsbilag 7-2025"/>
    <n v="-1360"/>
    <s v="NOK"/>
    <n v="-1360"/>
    <m/>
    <s v="-71571.72"/>
  </r>
  <r>
    <n v="500126"/>
    <n v="2025"/>
    <s v="Lønnsbilag 7-2025"/>
    <d v="2025-02-01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7-2025"/>
    <n v="-3102.63"/>
    <s v="NOK"/>
    <n v="-3102.63"/>
    <m/>
    <s v="-74674.35"/>
  </r>
  <r>
    <n v="500126"/>
    <n v="2025"/>
    <s v="Lønnsbilag 7-2025"/>
    <d v="2025-02-01T00:00:00"/>
    <m/>
    <x v="87"/>
    <x v="87"/>
    <m/>
    <m/>
    <m/>
    <m/>
    <n v="1275"/>
    <s v="Haziz Aasen"/>
    <x v="0"/>
    <x v="0"/>
    <m/>
    <m/>
    <m/>
    <m/>
    <n v="0"/>
    <s v="Ingen avgiftsbehandling"/>
    <s v="Lønnsbilag 7-2025"/>
    <n v="-32577.63"/>
    <s v="NOK"/>
    <n v="-32577.63"/>
    <m/>
    <s v="-107251.98"/>
  </r>
  <r>
    <n v="500126"/>
    <n v="2025"/>
    <s v="Lønnsbilag 7-2025"/>
    <d v="2025-02-01T00:00:00"/>
    <m/>
    <x v="87"/>
    <x v="87"/>
    <m/>
    <m/>
    <m/>
    <m/>
    <n v="1279"/>
    <s v="Oda Marie Danielsen"/>
    <x v="0"/>
    <x v="0"/>
    <m/>
    <m/>
    <m/>
    <m/>
    <n v="0"/>
    <s v="Ingen avgiftsbehandling"/>
    <s v="Lønnsbilag 7-2025"/>
    <n v="-1279.2"/>
    <s v="NOK"/>
    <n v="-1279.2"/>
    <m/>
    <s v="-108531.18"/>
  </r>
  <r>
    <n v="500126"/>
    <n v="2025"/>
    <s v="Lønnsbilag 7-2025"/>
    <d v="2025-02-01T00:00:00"/>
    <m/>
    <x v="87"/>
    <x v="87"/>
    <m/>
    <m/>
    <m/>
    <m/>
    <n v="1282"/>
    <s v="Stian Sørensen"/>
    <x v="0"/>
    <x v="0"/>
    <m/>
    <m/>
    <m/>
    <m/>
    <n v="0"/>
    <s v="Ingen avgiftsbehandling"/>
    <s v="Lønnsbilag 7-2025"/>
    <n v="-24802"/>
    <s v="NOK"/>
    <n v="-24802"/>
    <m/>
    <s v="-133333.18"/>
  </r>
  <r>
    <n v="500126"/>
    <n v="2025"/>
    <s v="Lønnsbilag 7-2025"/>
    <d v="2025-02-01T00:00:00"/>
    <m/>
    <x v="87"/>
    <x v="87"/>
    <m/>
    <m/>
    <m/>
    <m/>
    <n v="1285"/>
    <s v="Casper Riekeles"/>
    <x v="0"/>
    <x v="0"/>
    <m/>
    <m/>
    <m/>
    <m/>
    <n v="0"/>
    <s v="Ingen avgiftsbehandling"/>
    <s v="Lønnsbilag 7-2025"/>
    <n v="-455"/>
    <s v="NOK"/>
    <n v="-455"/>
    <m/>
    <s v="-133788.18"/>
  </r>
  <r>
    <n v="500126"/>
    <n v="2025"/>
    <s v="Lønnsbilag 7-2025"/>
    <d v="2025-02-01T00:00:00"/>
    <m/>
    <x v="87"/>
    <x v="87"/>
    <m/>
    <m/>
    <m/>
    <m/>
    <n v="1288"/>
    <s v="Sondre Olsen Heitmann"/>
    <x v="0"/>
    <x v="0"/>
    <m/>
    <m/>
    <m/>
    <m/>
    <n v="0"/>
    <s v="Ingen avgiftsbehandling"/>
    <s v="Lønnsbilag 7-2025"/>
    <n v="-2400"/>
    <s v="NOK"/>
    <n v="-2400"/>
    <m/>
    <s v="-136188.18"/>
  </r>
  <r>
    <n v="500126"/>
    <n v="2025"/>
    <s v="Lønnsbilag 7-2025"/>
    <d v="2025-02-01T00:00:00"/>
    <m/>
    <x v="87"/>
    <x v="87"/>
    <m/>
    <m/>
    <m/>
    <m/>
    <n v="1298"/>
    <s v="Luis Lyster"/>
    <x v="0"/>
    <x v="0"/>
    <m/>
    <m/>
    <m/>
    <m/>
    <n v="0"/>
    <s v="Ingen avgiftsbehandling"/>
    <s v="Lønnsbilag 7-2025"/>
    <n v="-3960"/>
    <s v="NOK"/>
    <n v="-3960"/>
    <m/>
    <s v="-140148.18"/>
  </r>
  <r>
    <n v="500126"/>
    <n v="2025"/>
    <s v="Lønnsbilag 7-2025"/>
    <d v="2025-02-01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7-2025"/>
    <n v="-35714.33"/>
    <s v="NOK"/>
    <n v="-35714.33"/>
    <m/>
    <s v="-175862.51"/>
  </r>
  <r>
    <n v="500126"/>
    <n v="2025"/>
    <s v="Lønnsbilag 7-2025"/>
    <d v="2025-02-01T00:00:00"/>
    <m/>
    <x v="87"/>
    <x v="87"/>
    <m/>
    <m/>
    <m/>
    <m/>
    <n v="1305"/>
    <s v="Brage Mikkelsen"/>
    <x v="0"/>
    <x v="0"/>
    <m/>
    <m/>
    <m/>
    <m/>
    <n v="0"/>
    <s v="Ingen avgiftsbehandling"/>
    <s v="Lønnsbilag 7-2025"/>
    <n v="-1200"/>
    <s v="NOK"/>
    <n v="-1200"/>
    <m/>
    <s v="-177062.51"/>
  </r>
  <r>
    <n v="500126"/>
    <n v="2025"/>
    <s v="Lønnsbilag 7-2025"/>
    <d v="2025-02-01T00:00:00"/>
    <m/>
    <x v="87"/>
    <x v="87"/>
    <m/>
    <m/>
    <m/>
    <m/>
    <n v="1307"/>
    <s v="Ben Craig Simmons"/>
    <x v="0"/>
    <x v="0"/>
    <m/>
    <m/>
    <m/>
    <m/>
    <n v="0"/>
    <s v="Ingen avgiftsbehandling"/>
    <s v="Lønnsbilag 7-2025"/>
    <n v="-27923.5"/>
    <s v="NOK"/>
    <n v="-27923.5"/>
    <m/>
    <s v="-204986.01"/>
  </r>
  <r>
    <n v="500126"/>
    <n v="2025"/>
    <s v="Lønnsbilag 7-2025"/>
    <d v="2025-02-01T00:00:00"/>
    <m/>
    <x v="87"/>
    <x v="87"/>
    <m/>
    <m/>
    <m/>
    <m/>
    <n v="1308"/>
    <s v="Henrik Falteng Jensen"/>
    <x v="0"/>
    <x v="0"/>
    <m/>
    <m/>
    <m/>
    <m/>
    <n v="0"/>
    <s v="Ingen avgiftsbehandling"/>
    <s v="Lønnsbilag 7-2025"/>
    <n v="-3542"/>
    <s v="NOK"/>
    <n v="-3542"/>
    <m/>
    <s v="-208528.01"/>
  </r>
  <r>
    <n v="500126"/>
    <n v="2025"/>
    <s v="Lønnsbilag 7-2025"/>
    <d v="2025-02-01T00:00:00"/>
    <m/>
    <x v="87"/>
    <x v="87"/>
    <m/>
    <m/>
    <m/>
    <m/>
    <n v="1317"/>
    <s v="Markus Madsen"/>
    <x v="0"/>
    <x v="0"/>
    <m/>
    <m/>
    <m/>
    <m/>
    <n v="0"/>
    <s v="Ingen avgiftsbehandling"/>
    <s v="Lønnsbilag 7-2025"/>
    <n v="-5600"/>
    <s v="NOK"/>
    <n v="-5600"/>
    <m/>
    <s v="-214128.01"/>
  </r>
  <r>
    <n v="500126"/>
    <n v="2025"/>
    <s v="Lønnsbilag 7-2025"/>
    <d v="2025-02-01T00:00:00"/>
    <m/>
    <x v="87"/>
    <x v="87"/>
    <m/>
    <m/>
    <m/>
    <m/>
    <n v="1328"/>
    <s v="Jonathan Sten Hagen"/>
    <x v="0"/>
    <x v="0"/>
    <m/>
    <m/>
    <m/>
    <m/>
    <n v="0"/>
    <s v="Ingen avgiftsbehandling"/>
    <s v="Lønnsbilag 7-2025"/>
    <n v="-4550"/>
    <s v="NOK"/>
    <n v="-4550"/>
    <m/>
    <s v="-218678.01"/>
  </r>
  <r>
    <n v="500126"/>
    <n v="2025"/>
    <s v="Lønnsbilag 7-2025"/>
    <d v="2025-02-01T00:00:00"/>
    <m/>
    <x v="87"/>
    <x v="87"/>
    <m/>
    <m/>
    <m/>
    <m/>
    <n v="1329"/>
    <s v="Oline Søderberg"/>
    <x v="0"/>
    <x v="0"/>
    <m/>
    <m/>
    <m/>
    <m/>
    <n v="0"/>
    <s v="Ingen avgiftsbehandling"/>
    <s v="Lønnsbilag 7-2025"/>
    <n v="-1144.5"/>
    <s v="NOK"/>
    <n v="-1144.5"/>
    <m/>
    <s v="-219822.51"/>
  </r>
  <r>
    <n v="500126"/>
    <n v="2025"/>
    <s v="Lønnsbilag 7-2025"/>
    <d v="2025-02-01T00:00:00"/>
    <m/>
    <x v="87"/>
    <x v="87"/>
    <m/>
    <m/>
    <m/>
    <m/>
    <n v="1330"/>
    <s v="Magnus Perger"/>
    <x v="0"/>
    <x v="0"/>
    <m/>
    <m/>
    <m/>
    <m/>
    <n v="0"/>
    <s v="Ingen avgiftsbehandling"/>
    <s v="Lønnsbilag 7-2025"/>
    <n v="-1739.84"/>
    <s v="NOK"/>
    <n v="-1739.84"/>
    <m/>
    <s v="-221562.35"/>
  </r>
  <r>
    <n v="500126"/>
    <n v="2025"/>
    <s v="Lønnsbilag 7-2025"/>
    <d v="2025-02-01T00:00:00"/>
    <m/>
    <x v="87"/>
    <x v="87"/>
    <m/>
    <m/>
    <m/>
    <m/>
    <n v="1331"/>
    <s v="Jørgen Røkke"/>
    <x v="0"/>
    <x v="0"/>
    <m/>
    <m/>
    <m/>
    <m/>
    <n v="0"/>
    <s v="Ingen avgiftsbehandling"/>
    <s v="Lønnsbilag 7-2025"/>
    <n v="-1875"/>
    <s v="NOK"/>
    <n v="-1875"/>
    <m/>
    <s v="-223437.35"/>
  </r>
  <r>
    <n v="500126"/>
    <n v="2025"/>
    <s v="Lønnsbilag 7-2025"/>
    <d v="2025-02-01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7-2025"/>
    <n v="-1200"/>
    <s v="NOK"/>
    <n v="-1200"/>
    <m/>
    <s v="-224637.35"/>
  </r>
  <r>
    <n v="500126"/>
    <n v="2025"/>
    <s v="Lønnsbilag 7-2025"/>
    <d v="2025-02-01T00:00:00"/>
    <m/>
    <x v="87"/>
    <x v="87"/>
    <m/>
    <m/>
    <m/>
    <m/>
    <n v="1333"/>
    <s v="Elias Lande Olsen"/>
    <x v="0"/>
    <x v="0"/>
    <m/>
    <m/>
    <m/>
    <m/>
    <n v="0"/>
    <s v="Ingen avgiftsbehandling"/>
    <s v="Lønnsbilag 7-2025"/>
    <n v="-1250"/>
    <s v="NOK"/>
    <n v="-1250"/>
    <m/>
    <s v="-225887.35"/>
  </r>
  <r>
    <n v="500126"/>
    <n v="2025"/>
    <s v="Lønnsbilag 7-2025"/>
    <d v="2025-02-01T00:00:00"/>
    <m/>
    <x v="87"/>
    <x v="87"/>
    <m/>
    <m/>
    <m/>
    <m/>
    <n v="1334"/>
    <s v="Selma Arikan"/>
    <x v="0"/>
    <x v="0"/>
    <m/>
    <m/>
    <m/>
    <m/>
    <n v="0"/>
    <s v="Ingen avgiftsbehandling"/>
    <s v="Lønnsbilag 7-2025"/>
    <n v="-2632.5"/>
    <s v="NOK"/>
    <n v="-2632.5"/>
    <m/>
    <s v="-228519.85"/>
  </r>
  <r>
    <n v="500126"/>
    <n v="2025"/>
    <s v="Lønnsbilag 7-2025"/>
    <d v="2025-02-01T00:00:00"/>
    <m/>
    <x v="87"/>
    <x v="87"/>
    <m/>
    <m/>
    <m/>
    <m/>
    <n v="1335"/>
    <s v="Mikkel Holand Gillebo"/>
    <x v="0"/>
    <x v="0"/>
    <m/>
    <m/>
    <m/>
    <m/>
    <n v="0"/>
    <s v="Ingen avgiftsbehandling"/>
    <s v="Lønnsbilag 7-2025"/>
    <n v="-585"/>
    <s v="NOK"/>
    <n v="-585"/>
    <m/>
    <s v="-229104.85"/>
  </r>
  <r>
    <n v="500126"/>
    <n v="2025"/>
    <s v="Lønnsbilag 7-2025"/>
    <d v="2025-02-01T00:00:00"/>
    <m/>
    <x v="87"/>
    <x v="87"/>
    <m/>
    <m/>
    <m/>
    <m/>
    <n v="1336"/>
    <s v="Stina Meinicke"/>
    <x v="0"/>
    <x v="0"/>
    <m/>
    <m/>
    <m/>
    <m/>
    <n v="0"/>
    <s v="Ingen avgiftsbehandling"/>
    <s v="Lønnsbilag 7-2025"/>
    <n v="-1493"/>
    <s v="NOK"/>
    <n v="-1493"/>
    <m/>
    <s v="-230597.85"/>
  </r>
  <r>
    <n v="500126"/>
    <n v="2025"/>
    <s v="Lønnsbilag 7-2025"/>
    <d v="2025-02-01T00:00:00"/>
    <m/>
    <x v="87"/>
    <x v="87"/>
    <m/>
    <m/>
    <m/>
    <m/>
    <m/>
    <s v="Sofi Kulvik"/>
    <x v="0"/>
    <x v="0"/>
    <m/>
    <m/>
    <m/>
    <m/>
    <n v="0"/>
    <s v="Ingen avgiftsbehandling"/>
    <s v="Lønnsbilag 7-2025"/>
    <n v="-45719"/>
    <s v="NOK"/>
    <n v="-45719"/>
    <m/>
    <s v="-276316.85"/>
  </r>
  <r>
    <n v="500130"/>
    <n v="2025"/>
    <s v="Direkte betaling med ekstern ID TR441278139 er gjennomført og bokført."/>
    <d v="2025-02-03T00:00:00"/>
    <m/>
    <x v="87"/>
    <x v="87"/>
    <m/>
    <m/>
    <m/>
    <m/>
    <n v="77"/>
    <s v="Christopher Dehn"/>
    <x v="0"/>
    <x v="0"/>
    <m/>
    <m/>
    <m/>
    <m/>
    <n v="0"/>
    <s v="Ingen avgiftsbehandling"/>
    <s v="Lønnsbilag 7-2025"/>
    <n v="17548.5"/>
    <s v="NOK"/>
    <n v="17548.5"/>
    <m/>
    <s v="-258768.35"/>
  </r>
  <r>
    <n v="500131"/>
    <n v="2025"/>
    <s v="Direkte betaling med ekstern ID TR441278140 er gjennomført og bokført."/>
    <d v="2025-02-03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7-2025"/>
    <n v="4395"/>
    <s v="NOK"/>
    <n v="4395"/>
    <m/>
    <s v="-254373.35"/>
  </r>
  <r>
    <n v="500132"/>
    <n v="2025"/>
    <s v="Direkte betaling med ekstern ID TR441278141 er gjennomført og bokført."/>
    <d v="2025-02-03T00:00:00"/>
    <m/>
    <x v="87"/>
    <x v="87"/>
    <m/>
    <m/>
    <m/>
    <m/>
    <n v="1223"/>
    <s v="Mads Sundbye"/>
    <x v="0"/>
    <x v="0"/>
    <m/>
    <m/>
    <m/>
    <m/>
    <n v="0"/>
    <s v="Ingen avgiftsbehandling"/>
    <s v="Lønnsbilag 7-2025"/>
    <n v="1700"/>
    <s v="NOK"/>
    <n v="1700"/>
    <m/>
    <s v="-252673.35"/>
  </r>
  <r>
    <n v="500133"/>
    <n v="2025"/>
    <s v="Direkte betaling med ekstern ID TR441278142 er gjennomført og bokført."/>
    <d v="2025-02-03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7-2025"/>
    <n v="14854.33"/>
    <s v="NOK"/>
    <n v="14854.33"/>
    <m/>
    <s v="-237819.02"/>
  </r>
  <r>
    <n v="500134"/>
    <n v="2025"/>
    <s v="Direkte betaling med ekstern ID TR441278143 er gjennomført og bokført."/>
    <d v="2025-02-03T00:00:00"/>
    <m/>
    <x v="87"/>
    <x v="87"/>
    <m/>
    <m/>
    <m/>
    <m/>
    <n v="1233"/>
    <s v="Eirik Skaar"/>
    <x v="0"/>
    <x v="0"/>
    <m/>
    <m/>
    <m/>
    <m/>
    <n v="0"/>
    <s v="Ingen avgiftsbehandling"/>
    <s v="Lønnsbilag 7-2025"/>
    <n v="3000"/>
    <s v="NOK"/>
    <n v="3000"/>
    <m/>
    <s v="-234819.02"/>
  </r>
  <r>
    <n v="500135"/>
    <n v="2025"/>
    <s v="Direkte betaling med ekstern ID TR441278144 er gjennomført og bokført."/>
    <d v="2025-02-03T00:00:00"/>
    <m/>
    <x v="87"/>
    <x v="87"/>
    <m/>
    <m/>
    <m/>
    <m/>
    <n v="1239"/>
    <s v="Karen Haug Laukeland"/>
    <x v="0"/>
    <x v="0"/>
    <m/>
    <m/>
    <m/>
    <m/>
    <n v="0"/>
    <s v="Ingen avgiftsbehandling"/>
    <s v="Lønnsbilag 7-2025"/>
    <n v="1840.63"/>
    <s v="NOK"/>
    <n v="1840.63"/>
    <m/>
    <s v="-232978.39"/>
  </r>
  <r>
    <n v="500136"/>
    <n v="2025"/>
    <s v="Direkte betaling med ekstern ID TR441278145 er gjennomført og bokført."/>
    <d v="2025-02-03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7-2025"/>
    <n v="1840.63"/>
    <s v="NOK"/>
    <n v="1840.63"/>
    <m/>
    <s v="-231137.76"/>
  </r>
  <r>
    <n v="500137"/>
    <n v="2025"/>
    <s v="Direkte betaling med ekstern ID TR441278146 er gjennomført og bokført."/>
    <d v="2025-02-03T00:00:00"/>
    <m/>
    <x v="87"/>
    <x v="87"/>
    <m/>
    <m/>
    <m/>
    <m/>
    <n v="1245"/>
    <s v="Fredrik Bjørndal"/>
    <x v="0"/>
    <x v="0"/>
    <m/>
    <m/>
    <m/>
    <m/>
    <n v="0"/>
    <s v="Ingen avgiftsbehandling"/>
    <s v="Lønnsbilag 7-2025"/>
    <n v="4834"/>
    <s v="NOK"/>
    <n v="4834"/>
    <m/>
    <s v="-226303.76"/>
  </r>
  <r>
    <n v="500138"/>
    <n v="2025"/>
    <s v="Direkte betaling med ekstern ID TR441278147 er gjennomført og bokført."/>
    <d v="2025-02-03T00:00:00"/>
    <m/>
    <x v="87"/>
    <x v="87"/>
    <m/>
    <m/>
    <m/>
    <m/>
    <n v="1248"/>
    <s v="Marius Tveiten"/>
    <x v="0"/>
    <x v="0"/>
    <m/>
    <m/>
    <m/>
    <m/>
    <n v="0"/>
    <s v="Ingen avgiftsbehandling"/>
    <s v="Lønnsbilag 7-2025"/>
    <n v="2975"/>
    <s v="NOK"/>
    <n v="2975"/>
    <m/>
    <s v="-223328.76"/>
  </r>
  <r>
    <n v="500139"/>
    <n v="2025"/>
    <s v="Direkte betaling med ekstern ID TR441278138 er gjennomført og bokført."/>
    <d v="2025-02-03T00:00:00"/>
    <m/>
    <x v="87"/>
    <x v="87"/>
    <m/>
    <m/>
    <m/>
    <m/>
    <n v="1249"/>
    <s v="Nora Kristiansen"/>
    <x v="0"/>
    <x v="0"/>
    <m/>
    <m/>
    <m/>
    <m/>
    <n v="0"/>
    <s v="Ingen avgiftsbehandling"/>
    <s v="Lønnsbilag 7-2025"/>
    <n v="4972.5"/>
    <s v="NOK"/>
    <n v="4972.5"/>
    <m/>
    <s v="-218356.26"/>
  </r>
  <r>
    <n v="500140"/>
    <n v="2025"/>
    <s v="Direkte betaling med ekstern ID TR441278148 er gjennomført og bokført."/>
    <d v="2025-02-03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7-2025"/>
    <n v="6673"/>
    <s v="NOK"/>
    <n v="6673"/>
    <m/>
    <s v="-211683.26"/>
  </r>
  <r>
    <n v="500141"/>
    <n v="2025"/>
    <s v="Direkte betaling med ekstern ID TR441278149 er gjennomført og bokført."/>
    <d v="2025-02-03T00:00:00"/>
    <m/>
    <x v="87"/>
    <x v="87"/>
    <m/>
    <m/>
    <m/>
    <m/>
    <n v="1261"/>
    <s v="Laila Håkonsen"/>
    <x v="0"/>
    <x v="0"/>
    <m/>
    <m/>
    <m/>
    <m/>
    <n v="0"/>
    <s v="Ingen avgiftsbehandling"/>
    <s v="Lønnsbilag 7-2025"/>
    <n v="4400"/>
    <s v="NOK"/>
    <n v="4400"/>
    <m/>
    <s v="-207283.26"/>
  </r>
  <r>
    <n v="500142"/>
    <n v="2025"/>
    <s v="Direkte betaling med ekstern ID TR441278150 er gjennomført og bokført."/>
    <d v="2025-02-03T00:00:00"/>
    <m/>
    <x v="87"/>
    <x v="87"/>
    <m/>
    <m/>
    <m/>
    <m/>
    <n v="1270"/>
    <s v="Lars Teigland Støre"/>
    <x v="0"/>
    <x v="0"/>
    <m/>
    <m/>
    <m/>
    <m/>
    <n v="0"/>
    <s v="Ingen avgiftsbehandling"/>
    <s v="Lønnsbilag 7-2025"/>
    <n v="1178.1300000000001"/>
    <s v="NOK"/>
    <n v="1178.1300000000001"/>
    <m/>
    <s v="-206105.13"/>
  </r>
  <r>
    <n v="500143"/>
    <n v="2025"/>
    <s v="Direkte betaling med ekstern ID TR441278151 er gjennomført og bokført."/>
    <d v="2025-02-03T00:00:00"/>
    <m/>
    <x v="87"/>
    <x v="87"/>
    <m/>
    <m/>
    <m/>
    <m/>
    <n v="1271"/>
    <s v="Nikolai Hamang"/>
    <x v="0"/>
    <x v="0"/>
    <m/>
    <m/>
    <m/>
    <m/>
    <n v="0"/>
    <s v="Ingen avgiftsbehandling"/>
    <s v="Lønnsbilag 7-2025"/>
    <n v="1360"/>
    <s v="NOK"/>
    <n v="1360"/>
    <m/>
    <s v="-204745.13"/>
  </r>
  <r>
    <n v="500144"/>
    <n v="2025"/>
    <s v="Direkte betaling med ekstern ID TR441278152 er gjennomført og bokført."/>
    <d v="2025-02-03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7-2025"/>
    <n v="3102.63"/>
    <s v="NOK"/>
    <n v="3102.63"/>
    <m/>
    <s v="-201642.50"/>
  </r>
  <r>
    <n v="500145"/>
    <n v="2025"/>
    <s v="Direkte betaling med ekstern ID TR441278153 er gjennomført og bokført."/>
    <d v="2025-02-03T00:00:00"/>
    <m/>
    <x v="87"/>
    <x v="87"/>
    <m/>
    <m/>
    <m/>
    <m/>
    <n v="1275"/>
    <s v="Haziz Aasen"/>
    <x v="0"/>
    <x v="0"/>
    <m/>
    <m/>
    <m/>
    <m/>
    <n v="0"/>
    <s v="Ingen avgiftsbehandling"/>
    <s v="Lønnsbilag 7-2025"/>
    <n v="32577.63"/>
    <s v="NOK"/>
    <n v="32577.63"/>
    <m/>
    <s v="-169064.87"/>
  </r>
  <r>
    <n v="500146"/>
    <n v="2025"/>
    <s v="Direkte betaling med ekstern ID TR441278154 er gjennomført og bokført."/>
    <d v="2025-02-03T00:00:00"/>
    <m/>
    <x v="87"/>
    <x v="87"/>
    <m/>
    <m/>
    <m/>
    <m/>
    <n v="1279"/>
    <s v="Oda Marie Danielsen"/>
    <x v="0"/>
    <x v="0"/>
    <m/>
    <m/>
    <m/>
    <m/>
    <n v="0"/>
    <s v="Ingen avgiftsbehandling"/>
    <s v="Lønnsbilag 7-2025"/>
    <n v="1279.2"/>
    <s v="NOK"/>
    <n v="1279.2"/>
    <m/>
    <s v="-167785.67"/>
  </r>
  <r>
    <n v="500147"/>
    <n v="2025"/>
    <s v="Direkte betaling med ekstern ID TR441278129 er gjennomført og bokført."/>
    <d v="2025-02-03T00:00:00"/>
    <m/>
    <x v="87"/>
    <x v="87"/>
    <m/>
    <m/>
    <m/>
    <m/>
    <n v="1282"/>
    <s v="Stian Sørensen"/>
    <x v="0"/>
    <x v="0"/>
    <m/>
    <m/>
    <m/>
    <m/>
    <n v="0"/>
    <s v="Ingen avgiftsbehandling"/>
    <s v="Lønnsbilag 7-2025"/>
    <n v="24802"/>
    <s v="NOK"/>
    <n v="24802"/>
    <m/>
    <s v="-142983.67"/>
  </r>
  <r>
    <n v="500148"/>
    <n v="2025"/>
    <s v="Direkte betaling med ekstern ID TR441278120 er gjennomført og bokført."/>
    <d v="2025-02-03T00:00:00"/>
    <m/>
    <x v="87"/>
    <x v="87"/>
    <m/>
    <m/>
    <m/>
    <m/>
    <n v="1285"/>
    <s v="Casper Riekeles"/>
    <x v="0"/>
    <x v="0"/>
    <m/>
    <m/>
    <m/>
    <m/>
    <n v="0"/>
    <s v="Ingen avgiftsbehandling"/>
    <s v="Lønnsbilag 7-2025"/>
    <n v="455"/>
    <s v="NOK"/>
    <n v="455"/>
    <m/>
    <s v="-142528.67"/>
  </r>
  <r>
    <n v="500149"/>
    <n v="2025"/>
    <s v="Direkte betaling med ekstern ID TR441278121 er gjennomført og bokført."/>
    <d v="2025-02-03T00:00:00"/>
    <m/>
    <x v="87"/>
    <x v="87"/>
    <m/>
    <m/>
    <m/>
    <m/>
    <n v="1288"/>
    <s v="Sondre Olsen Heitmann"/>
    <x v="0"/>
    <x v="0"/>
    <m/>
    <m/>
    <m/>
    <m/>
    <n v="0"/>
    <s v="Ingen avgiftsbehandling"/>
    <s v="Lønnsbilag 7-2025"/>
    <n v="2400"/>
    <s v="NOK"/>
    <n v="2400"/>
    <m/>
    <s v="-140128.67"/>
  </r>
  <r>
    <n v="500150"/>
    <n v="2025"/>
    <s v="Direkte betaling med ekstern ID TR441278122 er gjennomført og bokført."/>
    <d v="2025-02-03T00:00:00"/>
    <m/>
    <x v="87"/>
    <x v="87"/>
    <m/>
    <m/>
    <m/>
    <m/>
    <n v="1298"/>
    <s v="Luis Lyster"/>
    <x v="0"/>
    <x v="0"/>
    <m/>
    <m/>
    <m/>
    <m/>
    <n v="0"/>
    <s v="Ingen avgiftsbehandling"/>
    <s v="Lønnsbilag 7-2025"/>
    <n v="3960"/>
    <s v="NOK"/>
    <n v="3960"/>
    <m/>
    <s v="-136168.67"/>
  </r>
  <r>
    <n v="500151"/>
    <n v="2025"/>
    <s v="Direkte betaling med ekstern ID TR441278123 er gjennomført og bokført."/>
    <d v="2025-02-03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7-2025"/>
    <n v="35714.33"/>
    <s v="NOK"/>
    <n v="35714.33"/>
    <m/>
    <s v="-100454.34"/>
  </r>
  <r>
    <n v="500152"/>
    <n v="2025"/>
    <s v="Direkte betaling med ekstern ID TR441278124 er gjennomført og bokført."/>
    <d v="2025-02-03T00:00:00"/>
    <m/>
    <x v="87"/>
    <x v="87"/>
    <m/>
    <m/>
    <m/>
    <m/>
    <n v="1305"/>
    <s v="Brage Mikkelsen"/>
    <x v="0"/>
    <x v="0"/>
    <m/>
    <m/>
    <m/>
    <m/>
    <n v="0"/>
    <s v="Ingen avgiftsbehandling"/>
    <s v="Lønnsbilag 7-2025"/>
    <n v="1200"/>
    <s v="NOK"/>
    <n v="1200"/>
    <m/>
    <s v="-99254.34"/>
  </r>
  <r>
    <n v="500153"/>
    <n v="2025"/>
    <s v="Direkte betaling med ekstern ID TR441278125 er gjennomført og bokført."/>
    <d v="2025-02-03T00:00:00"/>
    <m/>
    <x v="87"/>
    <x v="87"/>
    <m/>
    <m/>
    <m/>
    <m/>
    <n v="1307"/>
    <s v="Ben Craig Simmons"/>
    <x v="0"/>
    <x v="0"/>
    <m/>
    <m/>
    <m/>
    <m/>
    <n v="0"/>
    <s v="Ingen avgiftsbehandling"/>
    <s v="Lønnsbilag 7-2025"/>
    <n v="27923.5"/>
    <s v="NOK"/>
    <n v="27923.5"/>
    <m/>
    <s v="-71330.84"/>
  </r>
  <r>
    <n v="500154"/>
    <n v="2025"/>
    <s v="Direkte betaling med ekstern ID TR441278126 er gjennomført og bokført."/>
    <d v="2025-02-03T00:00:00"/>
    <m/>
    <x v="87"/>
    <x v="87"/>
    <m/>
    <m/>
    <m/>
    <m/>
    <n v="1308"/>
    <s v="Henrik Falteng Jensen"/>
    <x v="0"/>
    <x v="0"/>
    <m/>
    <m/>
    <m/>
    <m/>
    <n v="0"/>
    <s v="Ingen avgiftsbehandling"/>
    <s v="Lønnsbilag 7-2025"/>
    <n v="3542"/>
    <s v="NOK"/>
    <n v="3542"/>
    <m/>
    <s v="-67788.84"/>
  </r>
  <r>
    <n v="500155"/>
    <n v="2025"/>
    <s v="Direkte betaling med ekstern ID TR441278127 er gjennomført og bokført."/>
    <d v="2025-02-03T00:00:00"/>
    <m/>
    <x v="87"/>
    <x v="87"/>
    <m/>
    <m/>
    <m/>
    <m/>
    <n v="1317"/>
    <s v="Markus Madsen"/>
    <x v="0"/>
    <x v="0"/>
    <m/>
    <m/>
    <m/>
    <m/>
    <n v="0"/>
    <s v="Ingen avgiftsbehandling"/>
    <s v="Lønnsbilag 7-2025"/>
    <n v="5600"/>
    <s v="NOK"/>
    <n v="5600"/>
    <m/>
    <s v="-62188.84"/>
  </r>
  <r>
    <n v="500156"/>
    <n v="2025"/>
    <s v="Direkte betaling med ekstern ID TR441278128 er gjennomført og bokført."/>
    <d v="2025-02-03T00:00:00"/>
    <m/>
    <x v="87"/>
    <x v="87"/>
    <m/>
    <m/>
    <m/>
    <m/>
    <n v="1328"/>
    <s v="Jonathan Sten Hagen"/>
    <x v="0"/>
    <x v="0"/>
    <m/>
    <m/>
    <m/>
    <m/>
    <n v="0"/>
    <s v="Ingen avgiftsbehandling"/>
    <s v="Lønnsbilag 7-2025"/>
    <n v="4550"/>
    <s v="NOK"/>
    <n v="4550"/>
    <m/>
    <s v="-57638.84"/>
  </r>
  <r>
    <n v="500157"/>
    <n v="2025"/>
    <s v="Direkte betaling med ekstern ID TR441278119 er gjennomført og bokført."/>
    <d v="2025-02-03T00:00:00"/>
    <m/>
    <x v="87"/>
    <x v="87"/>
    <m/>
    <m/>
    <m/>
    <m/>
    <n v="1329"/>
    <s v="Oline Søderberg"/>
    <x v="0"/>
    <x v="0"/>
    <m/>
    <m/>
    <m/>
    <m/>
    <n v="0"/>
    <s v="Ingen avgiftsbehandling"/>
    <s v="Lønnsbilag 7-2025"/>
    <n v="1144.5"/>
    <s v="NOK"/>
    <n v="1144.5"/>
    <m/>
    <s v="-56494.34"/>
  </r>
  <r>
    <n v="500158"/>
    <n v="2025"/>
    <s v="Direkte betaling med ekstern ID TR441278130 er gjennomført og bokført."/>
    <d v="2025-02-03T00:00:00"/>
    <m/>
    <x v="87"/>
    <x v="87"/>
    <m/>
    <m/>
    <m/>
    <m/>
    <n v="1330"/>
    <s v="Magnus Perger"/>
    <x v="0"/>
    <x v="0"/>
    <m/>
    <m/>
    <m/>
    <m/>
    <n v="0"/>
    <s v="Ingen avgiftsbehandling"/>
    <s v="Lønnsbilag 7-2025"/>
    <n v="1739.84"/>
    <s v="NOK"/>
    <n v="1739.84"/>
    <m/>
    <s v="-54754.50"/>
  </r>
  <r>
    <n v="500159"/>
    <n v="2025"/>
    <s v="Direkte betaling med ekstern ID TR441278131 er gjennomført og bokført."/>
    <d v="2025-02-03T00:00:00"/>
    <m/>
    <x v="87"/>
    <x v="87"/>
    <m/>
    <m/>
    <m/>
    <m/>
    <n v="1331"/>
    <s v="Jørgen Røkke"/>
    <x v="0"/>
    <x v="0"/>
    <m/>
    <m/>
    <m/>
    <m/>
    <n v="0"/>
    <s v="Ingen avgiftsbehandling"/>
    <s v="Lønnsbilag 7-2025"/>
    <n v="1875"/>
    <s v="NOK"/>
    <n v="1875"/>
    <m/>
    <s v="-52879.50"/>
  </r>
  <r>
    <n v="500160"/>
    <n v="2025"/>
    <s v="Direkte betaling med ekstern ID TR441278132 er gjennomført og bokført."/>
    <d v="2025-02-03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7-2025"/>
    <n v="1200"/>
    <s v="NOK"/>
    <n v="1200"/>
    <m/>
    <s v="-51679.50"/>
  </r>
  <r>
    <n v="500161"/>
    <n v="2025"/>
    <s v="Direkte betaling med ekstern ID TR441278133 er gjennomført og bokført."/>
    <d v="2025-02-03T00:00:00"/>
    <m/>
    <x v="87"/>
    <x v="87"/>
    <m/>
    <m/>
    <m/>
    <m/>
    <n v="1333"/>
    <s v="Elias Lande Olsen"/>
    <x v="0"/>
    <x v="0"/>
    <m/>
    <m/>
    <m/>
    <m/>
    <n v="0"/>
    <s v="Ingen avgiftsbehandling"/>
    <s v="Lønnsbilag 7-2025"/>
    <n v="1250"/>
    <s v="NOK"/>
    <n v="1250"/>
    <m/>
    <s v="-50429.50"/>
  </r>
  <r>
    <n v="500162"/>
    <n v="2025"/>
    <s v="Direkte betaling med ekstern ID TR441278134 er gjennomført og bokført."/>
    <d v="2025-02-03T00:00:00"/>
    <m/>
    <x v="87"/>
    <x v="87"/>
    <m/>
    <m/>
    <m/>
    <m/>
    <n v="1334"/>
    <s v="Selma Arikan"/>
    <x v="0"/>
    <x v="0"/>
    <m/>
    <m/>
    <m/>
    <m/>
    <n v="0"/>
    <s v="Ingen avgiftsbehandling"/>
    <s v="Lønnsbilag 7-2025"/>
    <n v="2632.5"/>
    <s v="NOK"/>
    <n v="2632.5"/>
    <m/>
    <s v="-47797.00"/>
  </r>
  <r>
    <n v="500163"/>
    <n v="2025"/>
    <s v="Direkte betaling med ekstern ID TR441278135 er gjennomført og bokført."/>
    <d v="2025-02-03T00:00:00"/>
    <m/>
    <x v="87"/>
    <x v="87"/>
    <m/>
    <m/>
    <m/>
    <m/>
    <n v="1335"/>
    <s v="Mikkel Holand Gillebo"/>
    <x v="0"/>
    <x v="0"/>
    <m/>
    <m/>
    <m/>
    <m/>
    <n v="0"/>
    <s v="Ingen avgiftsbehandling"/>
    <s v="Lønnsbilag 7-2025"/>
    <n v="585"/>
    <s v="NOK"/>
    <n v="585"/>
    <m/>
    <s v="-47212.00"/>
  </r>
  <r>
    <n v="500164"/>
    <n v="2025"/>
    <s v="Direkte betaling med ekstern ID TR441278136 er gjennomført og bokført."/>
    <d v="2025-02-03T00:00:00"/>
    <m/>
    <x v="87"/>
    <x v="87"/>
    <m/>
    <m/>
    <m/>
    <m/>
    <n v="1336"/>
    <s v="Stina Meinicke"/>
    <x v="0"/>
    <x v="0"/>
    <m/>
    <m/>
    <m/>
    <m/>
    <n v="0"/>
    <s v="Ingen avgiftsbehandling"/>
    <s v="Lønnsbilag 7-2025"/>
    <n v="1493"/>
    <s v="NOK"/>
    <n v="1493"/>
    <m/>
    <s v="-45719.00"/>
  </r>
  <r>
    <n v="500165"/>
    <n v="2025"/>
    <s v="Direkte betaling med ekstern ID TR441278137 er gjennomført og bokført."/>
    <d v="2025-02-03T00:00:00"/>
    <m/>
    <x v="87"/>
    <x v="87"/>
    <m/>
    <m/>
    <m/>
    <m/>
    <m/>
    <s v="Sofi Kulvik"/>
    <x v="0"/>
    <x v="0"/>
    <m/>
    <m/>
    <m/>
    <m/>
    <n v="0"/>
    <s v="Ingen avgiftsbehandling"/>
    <s v="Lønnsbilag 7-2025"/>
    <n v="45719"/>
    <s v="NOK"/>
    <n v="45719"/>
    <m/>
    <s v="0.00"/>
  </r>
  <r>
    <n v="500179"/>
    <n v="2025"/>
    <s v="Lønnsbilag 8-2025"/>
    <d v="2025-02-03T00:00:00"/>
    <m/>
    <x v="87"/>
    <x v="87"/>
    <m/>
    <m/>
    <m/>
    <m/>
    <n v="1217"/>
    <s v="Hezar Salih"/>
    <x v="0"/>
    <x v="0"/>
    <m/>
    <m/>
    <m/>
    <m/>
    <n v="0"/>
    <s v="Ingen avgiftsbehandling"/>
    <s v="Lønnsbilag 8-2025"/>
    <n v="-911"/>
    <s v="NOK"/>
    <n v="-911"/>
    <m/>
    <s v="-911.00"/>
  </r>
  <r>
    <n v="500179"/>
    <n v="2025"/>
    <s v="Lønnsbilag 8-2025"/>
    <d v="2025-02-03T00:00:00"/>
    <m/>
    <x v="87"/>
    <x v="87"/>
    <m/>
    <m/>
    <m/>
    <m/>
    <n v="1248"/>
    <s v="Marius Tveiten"/>
    <x v="0"/>
    <x v="0"/>
    <m/>
    <m/>
    <m/>
    <m/>
    <n v="0"/>
    <s v="Ingen avgiftsbehandling"/>
    <s v="Lønnsbilag 8-2025"/>
    <n v="-425"/>
    <s v="NOK"/>
    <n v="-425"/>
    <m/>
    <s v="-1336.00"/>
  </r>
  <r>
    <n v="500179"/>
    <n v="2025"/>
    <s v="Lønnsbilag 8-2025"/>
    <d v="2025-02-03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8-2025"/>
    <n v="-1022.2"/>
    <s v="NOK"/>
    <n v="-1022.2"/>
    <m/>
    <s v="-2358.20"/>
  </r>
  <r>
    <n v="500179"/>
    <n v="2025"/>
    <s v="Lønnsbilag 8-2025"/>
    <d v="2025-02-03T00:00:00"/>
    <m/>
    <x v="87"/>
    <x v="87"/>
    <m/>
    <m/>
    <m/>
    <m/>
    <n v="1288"/>
    <s v="Sondre Olsen Heitmann"/>
    <x v="0"/>
    <x v="0"/>
    <m/>
    <m/>
    <m/>
    <m/>
    <n v="0"/>
    <s v="Ingen avgiftsbehandling"/>
    <s v="Lønnsbilag 8-2025"/>
    <n v="-1000"/>
    <s v="NOK"/>
    <n v="-1000"/>
    <m/>
    <s v="-3358.20"/>
  </r>
  <r>
    <n v="500179"/>
    <n v="2025"/>
    <s v="Lønnsbilag 8-2025"/>
    <d v="2025-02-03T00:00:00"/>
    <m/>
    <x v="87"/>
    <x v="87"/>
    <m/>
    <m/>
    <m/>
    <m/>
    <n v="1328"/>
    <s v="Jonathan Sten Hagen"/>
    <x v="0"/>
    <x v="0"/>
    <m/>
    <m/>
    <m/>
    <m/>
    <n v="0"/>
    <s v="Ingen avgiftsbehandling"/>
    <s v="Lønnsbilag 8-2025"/>
    <n v="-546"/>
    <s v="NOK"/>
    <n v="-546"/>
    <m/>
    <s v="-3904.20"/>
  </r>
  <r>
    <n v="500181"/>
    <n v="2025"/>
    <s v="Direkte betaling med ekstern ID TR441580400 er gjennomført og bokført."/>
    <d v="2025-02-04T00:00:00"/>
    <m/>
    <x v="87"/>
    <x v="87"/>
    <m/>
    <m/>
    <m/>
    <m/>
    <n v="1217"/>
    <s v="Hezar Salih"/>
    <x v="0"/>
    <x v="0"/>
    <m/>
    <m/>
    <m/>
    <m/>
    <n v="0"/>
    <s v="Ingen avgiftsbehandling"/>
    <s v="Lønnsbilag 8-2025"/>
    <n v="911"/>
    <s v="NOK"/>
    <n v="911"/>
    <m/>
    <s v="-2993.20"/>
  </r>
  <r>
    <n v="500182"/>
    <n v="2025"/>
    <s v="Direkte betaling med ekstern ID TR441580401 er gjennomført og bokført."/>
    <d v="2025-02-04T00:00:00"/>
    <m/>
    <x v="87"/>
    <x v="87"/>
    <m/>
    <m/>
    <m/>
    <m/>
    <n v="1248"/>
    <s v="Marius Tveiten"/>
    <x v="0"/>
    <x v="0"/>
    <m/>
    <m/>
    <m/>
    <m/>
    <n v="0"/>
    <s v="Ingen avgiftsbehandling"/>
    <s v="Lønnsbilag 8-2025"/>
    <n v="425"/>
    <s v="NOK"/>
    <n v="425"/>
    <m/>
    <s v="-2568.20"/>
  </r>
  <r>
    <n v="500183"/>
    <n v="2025"/>
    <s v="Direkte betaling med ekstern ID TR441580402 er gjennomført og bokført."/>
    <d v="2025-02-04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8-2025"/>
    <n v="1022.2"/>
    <s v="NOK"/>
    <n v="1022.2"/>
    <m/>
    <s v="-1546.00"/>
  </r>
  <r>
    <n v="500184"/>
    <n v="2025"/>
    <s v="Direkte betaling med ekstern ID TR441580403 er gjennomført og bokført."/>
    <d v="2025-02-04T00:00:00"/>
    <m/>
    <x v="87"/>
    <x v="87"/>
    <m/>
    <m/>
    <m/>
    <m/>
    <n v="1288"/>
    <s v="Sondre Olsen Heitmann"/>
    <x v="0"/>
    <x v="0"/>
    <m/>
    <m/>
    <m/>
    <m/>
    <n v="0"/>
    <s v="Ingen avgiftsbehandling"/>
    <s v="Lønnsbilag 8-2025"/>
    <n v="1000"/>
    <s v="NOK"/>
    <n v="1000"/>
    <m/>
    <s v="-546.00"/>
  </r>
  <r>
    <n v="500185"/>
    <n v="2025"/>
    <s v="Direkte betaling med ekstern ID TR441580404 er gjennomført og bokført."/>
    <d v="2025-02-04T00:00:00"/>
    <m/>
    <x v="87"/>
    <x v="87"/>
    <m/>
    <m/>
    <m/>
    <m/>
    <n v="1328"/>
    <s v="Jonathan Sten Hagen"/>
    <x v="0"/>
    <x v="0"/>
    <m/>
    <m/>
    <m/>
    <m/>
    <n v="0"/>
    <s v="Ingen avgiftsbehandling"/>
    <s v="Lønnsbilag 8-2025"/>
    <n v="546"/>
    <s v="NOK"/>
    <n v="546"/>
    <m/>
    <s v="0.00"/>
  </r>
  <r>
    <n v="331"/>
    <n v="2025"/>
    <s v="Ansattutlegg nummer 12-2024, Eirik F Wartiainen"/>
    <d v="2025-03-02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12-2024, Eirik F Wartiainen"/>
    <n v="-500"/>
    <s v="NOK"/>
    <n v="-500"/>
    <m/>
    <s v="-500.00"/>
  </r>
  <r>
    <n v="332"/>
    <n v="2025"/>
    <s v="Ansattutlegg nummer 13-2024, Eirik F Wartiainen"/>
    <d v="2025-03-02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13-2024, Eirik F Wartiainen"/>
    <n v="-149.69999999999999"/>
    <s v="NOK"/>
    <n v="-149.69999999999999"/>
    <m/>
    <s v="-649.70"/>
  </r>
  <r>
    <n v="333"/>
    <n v="2025"/>
    <s v="Ansattutlegg nummer 3-2025, Eirik F Wartiainen"/>
    <d v="2025-03-02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3-2025, Eirik F Wartiainen"/>
    <n v="-500"/>
    <s v="NOK"/>
    <n v="-500"/>
    <m/>
    <s v="-1149.70"/>
  </r>
  <r>
    <n v="334"/>
    <n v="2025"/>
    <s v="Reiseregning nummer 8-2024, Markus Madsen"/>
    <d v="2025-03-02T00:00:00"/>
    <m/>
    <x v="87"/>
    <x v="87"/>
    <m/>
    <m/>
    <m/>
    <m/>
    <n v="1317"/>
    <s v="Markus Madsen"/>
    <x v="0"/>
    <x v="0"/>
    <m/>
    <m/>
    <m/>
    <m/>
    <n v="0"/>
    <s v="Ingen avgiftsbehandling"/>
    <s v="Reiseregning nummer 8-2024, Markus Madsen"/>
    <n v="-466.09"/>
    <s v="NOK"/>
    <n v="-466.09"/>
    <m/>
    <s v="-1615.79"/>
  </r>
  <r>
    <n v="335"/>
    <n v="2025"/>
    <s v="Reiseregning nummer 9-2024, Markus Madsen"/>
    <d v="2025-03-02T00:00:00"/>
    <m/>
    <x v="87"/>
    <x v="87"/>
    <m/>
    <m/>
    <m/>
    <m/>
    <n v="1317"/>
    <s v="Markus Madsen"/>
    <x v="0"/>
    <x v="0"/>
    <m/>
    <m/>
    <m/>
    <m/>
    <n v="0"/>
    <s v="Ingen avgiftsbehandling"/>
    <s v="Reiseregning nummer 9-2024, Markus Madsen"/>
    <n v="-632.39"/>
    <s v="NOK"/>
    <n v="-632.39"/>
    <m/>
    <s v="-2248.18"/>
  </r>
  <r>
    <n v="336"/>
    <n v="2025"/>
    <s v="Reiseregning nummer 10-2024, Markus Madsen"/>
    <d v="2025-03-02T00:00:00"/>
    <m/>
    <x v="87"/>
    <x v="87"/>
    <m/>
    <m/>
    <m/>
    <m/>
    <n v="1317"/>
    <s v="Markus Madsen"/>
    <x v="0"/>
    <x v="0"/>
    <m/>
    <m/>
    <m/>
    <m/>
    <n v="0"/>
    <s v="Ingen avgiftsbehandling"/>
    <s v="Reiseregning nummer 10-2024, Markus Madsen"/>
    <n v="-588.9"/>
    <s v="NOK"/>
    <n v="-588.9"/>
    <m/>
    <s v="-2837.08"/>
  </r>
  <r>
    <n v="337"/>
    <n v="2025"/>
    <s v="Reiseregning nummer 11-2024, Markus Madsen"/>
    <d v="2025-03-02T00:00:00"/>
    <m/>
    <x v="87"/>
    <x v="87"/>
    <m/>
    <m/>
    <m/>
    <m/>
    <n v="1317"/>
    <s v="Markus Madsen"/>
    <x v="0"/>
    <x v="0"/>
    <m/>
    <m/>
    <m/>
    <m/>
    <n v="0"/>
    <s v="Ingen avgiftsbehandling"/>
    <s v="Reiseregning nummer 11-2024, Markus Madsen"/>
    <n v="-744.7"/>
    <s v="NOK"/>
    <n v="-744.7"/>
    <m/>
    <s v="-3581.78"/>
  </r>
  <r>
    <n v="500286"/>
    <n v="2025"/>
    <s v="Lønnsbilag 10-2025"/>
    <d v="2025-03-02T00:00:00"/>
    <m/>
    <x v="87"/>
    <x v="87"/>
    <m/>
    <m/>
    <m/>
    <m/>
    <n v="77"/>
    <s v="Christopher Dehn"/>
    <x v="0"/>
    <x v="0"/>
    <m/>
    <m/>
    <m/>
    <m/>
    <n v="0"/>
    <s v="Ingen avgiftsbehandling"/>
    <s v="Lønnsbilag 10-2025"/>
    <n v="-17548.5"/>
    <s v="NOK"/>
    <n v="-17548.5"/>
    <m/>
    <s v="-21130.28"/>
  </r>
  <r>
    <n v="500286"/>
    <n v="2025"/>
    <s v="Lønnsbilag 10-2025"/>
    <d v="2025-03-02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10-2025"/>
    <n v="-2884.5"/>
    <s v="NOK"/>
    <n v="-2884.5"/>
    <m/>
    <s v="-24014.78"/>
  </r>
  <r>
    <n v="500286"/>
    <n v="2025"/>
    <s v="Lønnsbilag 10-2025"/>
    <d v="2025-03-02T00:00:00"/>
    <m/>
    <x v="87"/>
    <x v="87"/>
    <m/>
    <m/>
    <m/>
    <m/>
    <n v="1223"/>
    <s v="Mads Sundbye"/>
    <x v="0"/>
    <x v="0"/>
    <m/>
    <m/>
    <m/>
    <m/>
    <n v="0"/>
    <s v="Ingen avgiftsbehandling"/>
    <s v="Lønnsbilag 10-2025"/>
    <n v="-1440"/>
    <s v="NOK"/>
    <n v="-1440"/>
    <m/>
    <s v="-25454.78"/>
  </r>
  <r>
    <n v="500286"/>
    <n v="2025"/>
    <s v="Lønnsbilag 10-2025"/>
    <d v="2025-03-02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10-2025"/>
    <n v="-28708"/>
    <s v="NOK"/>
    <n v="-28708"/>
    <m/>
    <s v="-54162.78"/>
  </r>
  <r>
    <n v="500286"/>
    <n v="2025"/>
    <s v="Lønnsbilag 10-2025"/>
    <d v="2025-03-02T00:00:00"/>
    <m/>
    <x v="87"/>
    <x v="87"/>
    <m/>
    <m/>
    <m/>
    <m/>
    <n v="1233"/>
    <s v="Eirik Skaar"/>
    <x v="0"/>
    <x v="0"/>
    <m/>
    <m/>
    <m/>
    <m/>
    <n v="0"/>
    <s v="Ingen avgiftsbehandling"/>
    <s v="Lønnsbilag 10-2025"/>
    <n v="-6000.18"/>
    <s v="NOK"/>
    <n v="-6000.18"/>
    <m/>
    <s v="-60162.96"/>
  </r>
  <r>
    <n v="500286"/>
    <n v="2025"/>
    <s v="Lønnsbilag 10-2025"/>
    <d v="2025-03-02T00:00:00"/>
    <m/>
    <x v="87"/>
    <x v="87"/>
    <m/>
    <m/>
    <m/>
    <m/>
    <n v="1239"/>
    <s v="Karen Haug Laukeland"/>
    <x v="0"/>
    <x v="0"/>
    <m/>
    <m/>
    <m/>
    <m/>
    <n v="0"/>
    <s v="Ingen avgiftsbehandling"/>
    <s v="Lønnsbilag 10-2025"/>
    <n v="-1543.75"/>
    <s v="NOK"/>
    <n v="-1543.75"/>
    <m/>
    <s v="-61706.71"/>
  </r>
  <r>
    <n v="500286"/>
    <n v="2025"/>
    <s v="Lønnsbilag 10-2025"/>
    <d v="2025-03-02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10-2025"/>
    <n v="-2668.75"/>
    <s v="NOK"/>
    <n v="-2668.75"/>
    <m/>
    <s v="-64375.46"/>
  </r>
  <r>
    <n v="500286"/>
    <n v="2025"/>
    <s v="Lønnsbilag 10-2025"/>
    <d v="2025-03-02T00:00:00"/>
    <m/>
    <x v="87"/>
    <x v="87"/>
    <m/>
    <m/>
    <m/>
    <m/>
    <n v="1245"/>
    <s v="Fredrik Bjørndal"/>
    <x v="0"/>
    <x v="0"/>
    <m/>
    <m/>
    <m/>
    <m/>
    <n v="0"/>
    <s v="Ingen avgiftsbehandling"/>
    <s v="Lønnsbilag 10-2025"/>
    <n v="-4924.5"/>
    <s v="NOK"/>
    <n v="-4924.5"/>
    <m/>
    <s v="-69299.96"/>
  </r>
  <r>
    <n v="500286"/>
    <n v="2025"/>
    <s v="Lønnsbilag 10-2025"/>
    <d v="2025-03-02T00:00:00"/>
    <m/>
    <x v="87"/>
    <x v="87"/>
    <m/>
    <m/>
    <m/>
    <m/>
    <n v="1248"/>
    <s v="Marius Tveiten"/>
    <x v="0"/>
    <x v="0"/>
    <m/>
    <m/>
    <m/>
    <m/>
    <n v="0"/>
    <s v="Ingen avgiftsbehandling"/>
    <s v="Lønnsbilag 10-2025"/>
    <n v="-2340"/>
    <s v="NOK"/>
    <n v="-2340"/>
    <m/>
    <s v="-71639.96"/>
  </r>
  <r>
    <n v="500286"/>
    <n v="2025"/>
    <s v="Lønnsbilag 10-2025"/>
    <d v="2025-03-02T00:00:00"/>
    <m/>
    <x v="87"/>
    <x v="87"/>
    <m/>
    <m/>
    <m/>
    <m/>
    <n v="1249"/>
    <s v="Nora Kristiansen"/>
    <x v="0"/>
    <x v="0"/>
    <m/>
    <m/>
    <m/>
    <m/>
    <n v="0"/>
    <s v="Ingen avgiftsbehandling"/>
    <s v="Lønnsbilag 10-2025"/>
    <n v="-3929.4"/>
    <s v="NOK"/>
    <n v="-3929.4"/>
    <m/>
    <s v="-75569.36"/>
  </r>
  <r>
    <n v="500286"/>
    <n v="2025"/>
    <s v="Lønnsbilag 10-2025"/>
    <d v="2025-03-02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10-2025"/>
    <n v="-8586.26"/>
    <s v="NOK"/>
    <n v="-8586.26"/>
    <m/>
    <s v="-84155.62"/>
  </r>
  <r>
    <n v="500286"/>
    <n v="2025"/>
    <s v="Lønnsbilag 10-2025"/>
    <d v="2025-03-02T00:00:00"/>
    <m/>
    <x v="87"/>
    <x v="87"/>
    <m/>
    <m/>
    <m/>
    <m/>
    <n v="1261"/>
    <s v="Laila Håkonsen"/>
    <x v="0"/>
    <x v="0"/>
    <m/>
    <m/>
    <m/>
    <m/>
    <n v="0"/>
    <s v="Ingen avgiftsbehandling"/>
    <s v="Lønnsbilag 10-2025"/>
    <n v="-3177"/>
    <s v="NOK"/>
    <n v="-3177"/>
    <m/>
    <s v="-87332.62"/>
  </r>
  <r>
    <n v="500286"/>
    <n v="2025"/>
    <s v="Lønnsbilag 10-2025"/>
    <d v="2025-03-02T00:00:00"/>
    <m/>
    <x v="87"/>
    <x v="87"/>
    <m/>
    <m/>
    <m/>
    <m/>
    <n v="1270"/>
    <s v="Lars Teigland Støre"/>
    <x v="0"/>
    <x v="0"/>
    <m/>
    <m/>
    <m/>
    <m/>
    <n v="0"/>
    <s v="Ingen avgiftsbehandling"/>
    <s v="Lønnsbilag 10-2025"/>
    <n v="-1894.75"/>
    <s v="NOK"/>
    <n v="-1894.75"/>
    <m/>
    <s v="-89227.37"/>
  </r>
  <r>
    <n v="500286"/>
    <n v="2025"/>
    <s v="Lønnsbilag 10-2025"/>
    <d v="2025-03-02T00:00:00"/>
    <m/>
    <x v="87"/>
    <x v="87"/>
    <m/>
    <m/>
    <m/>
    <m/>
    <n v="1271"/>
    <s v="Nikolai Hamang"/>
    <x v="0"/>
    <x v="0"/>
    <m/>
    <m/>
    <m/>
    <m/>
    <n v="0"/>
    <s v="Ingen avgiftsbehandling"/>
    <s v="Lønnsbilag 10-2025"/>
    <n v="-900"/>
    <s v="NOK"/>
    <n v="-900"/>
    <m/>
    <s v="-90127.37"/>
  </r>
  <r>
    <n v="500286"/>
    <n v="2025"/>
    <s v="Lønnsbilag 10-2025"/>
    <d v="2025-03-02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10-2025"/>
    <n v="-3440.88"/>
    <s v="NOK"/>
    <n v="-3440.88"/>
    <m/>
    <s v="-93568.25"/>
  </r>
  <r>
    <n v="500286"/>
    <n v="2025"/>
    <s v="Lønnsbilag 10-2025"/>
    <d v="2025-03-02T00:00:00"/>
    <m/>
    <x v="87"/>
    <x v="87"/>
    <m/>
    <m/>
    <m/>
    <m/>
    <n v="1275"/>
    <s v="Haziz Aasen"/>
    <x v="0"/>
    <x v="0"/>
    <m/>
    <m/>
    <m/>
    <m/>
    <n v="0"/>
    <s v="Ingen avgiftsbehandling"/>
    <s v="Lønnsbilag 10-2025"/>
    <n v="-36743.629999999997"/>
    <s v="NOK"/>
    <n v="-36743.629999999997"/>
    <m/>
    <s v="-130311.88"/>
  </r>
  <r>
    <n v="500286"/>
    <n v="2025"/>
    <s v="Lønnsbilag 10-2025"/>
    <d v="2025-03-02T00:00:00"/>
    <m/>
    <x v="87"/>
    <x v="87"/>
    <m/>
    <m/>
    <m/>
    <m/>
    <n v="1279"/>
    <s v="Oda Marie Danielsen"/>
    <x v="0"/>
    <x v="0"/>
    <m/>
    <m/>
    <m/>
    <m/>
    <n v="0"/>
    <s v="Ingen avgiftsbehandling"/>
    <s v="Lønnsbilag 10-2025"/>
    <n v="-980"/>
    <s v="NOK"/>
    <n v="-980"/>
    <m/>
    <s v="-131291.88"/>
  </r>
  <r>
    <n v="500286"/>
    <n v="2025"/>
    <s v="Lønnsbilag 10-2025"/>
    <d v="2025-03-02T00:00:00"/>
    <m/>
    <x v="87"/>
    <x v="87"/>
    <m/>
    <m/>
    <m/>
    <m/>
    <n v="1282"/>
    <s v="Stian Sørensen"/>
    <x v="0"/>
    <x v="0"/>
    <m/>
    <m/>
    <m/>
    <m/>
    <n v="0"/>
    <s v="Ingen avgiftsbehandling"/>
    <s v="Lønnsbilag 10-2025"/>
    <n v="-24802"/>
    <s v="NOK"/>
    <n v="-24802"/>
    <m/>
    <s v="-156093.88"/>
  </r>
  <r>
    <n v="500286"/>
    <n v="2025"/>
    <s v="Lønnsbilag 10-2025"/>
    <d v="2025-03-02T00:00:00"/>
    <m/>
    <x v="87"/>
    <x v="87"/>
    <m/>
    <m/>
    <m/>
    <m/>
    <n v="1285"/>
    <s v="Casper Riekeles"/>
    <x v="0"/>
    <x v="0"/>
    <m/>
    <m/>
    <m/>
    <m/>
    <n v="0"/>
    <s v="Ingen avgiftsbehandling"/>
    <s v="Lønnsbilag 10-2025"/>
    <n v="-630"/>
    <s v="NOK"/>
    <n v="-630"/>
    <m/>
    <s v="-156723.88"/>
  </r>
  <r>
    <n v="500286"/>
    <n v="2025"/>
    <s v="Lønnsbilag 10-2025"/>
    <d v="2025-03-02T00:00:00"/>
    <m/>
    <x v="87"/>
    <x v="87"/>
    <m/>
    <m/>
    <m/>
    <m/>
    <n v="1288"/>
    <s v="Sondre Olsen Heitmann"/>
    <x v="0"/>
    <x v="0"/>
    <m/>
    <m/>
    <m/>
    <m/>
    <n v="0"/>
    <s v="Ingen avgiftsbehandling"/>
    <s v="Lønnsbilag 10-2025"/>
    <n v="-2300"/>
    <s v="NOK"/>
    <n v="-2300"/>
    <m/>
    <s v="-159023.88"/>
  </r>
  <r>
    <n v="500286"/>
    <n v="2025"/>
    <s v="Lønnsbilag 10-2025"/>
    <d v="2025-03-02T00:00:00"/>
    <m/>
    <x v="87"/>
    <x v="87"/>
    <m/>
    <m/>
    <m/>
    <m/>
    <n v="1298"/>
    <s v="Luis Lyster"/>
    <x v="0"/>
    <x v="0"/>
    <m/>
    <m/>
    <m/>
    <m/>
    <n v="0"/>
    <s v="Ingen avgiftsbehandling"/>
    <s v="Lønnsbilag 10-2025"/>
    <n v="-3960"/>
    <s v="NOK"/>
    <n v="-3960"/>
    <m/>
    <s v="-162983.88"/>
  </r>
  <r>
    <n v="500286"/>
    <n v="2025"/>
    <s v="Lønnsbilag 10-2025"/>
    <d v="2025-03-02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10-2025"/>
    <n v="-35714.33"/>
    <s v="NOK"/>
    <n v="-35714.33"/>
    <m/>
    <s v="-198698.21"/>
  </r>
  <r>
    <n v="500286"/>
    <n v="2025"/>
    <s v="Lønnsbilag 10-2025"/>
    <d v="2025-03-02T00:00:00"/>
    <m/>
    <x v="87"/>
    <x v="87"/>
    <m/>
    <m/>
    <m/>
    <m/>
    <n v="1305"/>
    <s v="Brage Mikkelsen"/>
    <x v="0"/>
    <x v="0"/>
    <m/>
    <m/>
    <m/>
    <m/>
    <n v="0"/>
    <s v="Ingen avgiftsbehandling"/>
    <s v="Lønnsbilag 10-2025"/>
    <n v="-960"/>
    <s v="NOK"/>
    <n v="-960"/>
    <m/>
    <s v="-199658.21"/>
  </r>
  <r>
    <n v="500286"/>
    <n v="2025"/>
    <s v="Lønnsbilag 10-2025"/>
    <d v="2025-03-02T00:00:00"/>
    <m/>
    <x v="87"/>
    <x v="87"/>
    <m/>
    <m/>
    <m/>
    <m/>
    <n v="1307"/>
    <s v="Ben Craig Simmons"/>
    <x v="0"/>
    <x v="0"/>
    <m/>
    <m/>
    <m/>
    <m/>
    <n v="0"/>
    <s v="Ingen avgiftsbehandling"/>
    <s v="Lønnsbilag 10-2025"/>
    <n v="-27923.5"/>
    <s v="NOK"/>
    <n v="-27923.5"/>
    <m/>
    <s v="-227581.71"/>
  </r>
  <r>
    <n v="500286"/>
    <n v="2025"/>
    <s v="Lønnsbilag 10-2025"/>
    <d v="2025-03-02T00:00:00"/>
    <m/>
    <x v="87"/>
    <x v="87"/>
    <m/>
    <m/>
    <m/>
    <m/>
    <n v="1308"/>
    <s v="Henrik Falteng Jensen"/>
    <x v="0"/>
    <x v="0"/>
    <m/>
    <m/>
    <m/>
    <m/>
    <n v="0"/>
    <s v="Ingen avgiftsbehandling"/>
    <s v="Lønnsbilag 10-2025"/>
    <n v="-1540"/>
    <s v="NOK"/>
    <n v="-1540"/>
    <m/>
    <s v="-229121.71"/>
  </r>
  <r>
    <n v="500286"/>
    <n v="2025"/>
    <s v="Lønnsbilag 10-2025"/>
    <d v="2025-03-02T00:00:00"/>
    <m/>
    <x v="87"/>
    <x v="87"/>
    <m/>
    <m/>
    <m/>
    <m/>
    <n v="1317"/>
    <s v="Markus Madsen"/>
    <x v="0"/>
    <x v="0"/>
    <m/>
    <m/>
    <m/>
    <m/>
    <n v="0"/>
    <s v="Ingen avgiftsbehandling"/>
    <s v="Lønnsbilag 10-2025"/>
    <n v="-10430.120000000001"/>
    <s v="NOK"/>
    <n v="-10430.120000000001"/>
    <m/>
    <s v="-239551.83"/>
  </r>
  <r>
    <n v="500286"/>
    <n v="2025"/>
    <s v="Lønnsbilag 10-2025"/>
    <d v="2025-03-02T00:00:00"/>
    <m/>
    <x v="87"/>
    <x v="87"/>
    <m/>
    <m/>
    <m/>
    <m/>
    <n v="1328"/>
    <s v="Jonathan Sten Hagen"/>
    <x v="0"/>
    <x v="0"/>
    <m/>
    <m/>
    <m/>
    <m/>
    <n v="0"/>
    <s v="Ingen avgiftsbehandling"/>
    <s v="Lønnsbilag 10-2025"/>
    <n v="-6370"/>
    <s v="NOK"/>
    <n v="-6370"/>
    <m/>
    <s v="-245921.83"/>
  </r>
  <r>
    <n v="500286"/>
    <n v="2025"/>
    <s v="Lønnsbilag 10-2025"/>
    <d v="2025-03-02T00:00:00"/>
    <m/>
    <x v="87"/>
    <x v="87"/>
    <m/>
    <m/>
    <m/>
    <m/>
    <n v="1329"/>
    <s v="Oline Søderberg"/>
    <x v="0"/>
    <x v="0"/>
    <m/>
    <m/>
    <m/>
    <m/>
    <n v="0"/>
    <s v="Ingen avgiftsbehandling"/>
    <s v="Lønnsbilag 10-2025"/>
    <n v="-1075.5"/>
    <s v="NOK"/>
    <n v="-1075.5"/>
    <m/>
    <s v="-246997.33"/>
  </r>
  <r>
    <n v="500286"/>
    <n v="2025"/>
    <s v="Lønnsbilag 10-2025"/>
    <d v="2025-03-02T00:00:00"/>
    <m/>
    <x v="87"/>
    <x v="87"/>
    <m/>
    <m/>
    <m/>
    <m/>
    <n v="1330"/>
    <s v="Magnus Perger"/>
    <x v="0"/>
    <x v="0"/>
    <m/>
    <m/>
    <m/>
    <m/>
    <n v="0"/>
    <s v="Ingen avgiftsbehandling"/>
    <s v="Lønnsbilag 10-2025"/>
    <n v="-3132.75"/>
    <s v="NOK"/>
    <n v="-3132.75"/>
    <m/>
    <s v="-250130.08"/>
  </r>
  <r>
    <n v="500286"/>
    <n v="2025"/>
    <s v="Lønnsbilag 10-2025"/>
    <d v="2025-03-02T00:00:00"/>
    <m/>
    <x v="87"/>
    <x v="87"/>
    <m/>
    <m/>
    <m/>
    <m/>
    <n v="1331"/>
    <s v="Jørgen Røkke"/>
    <x v="0"/>
    <x v="0"/>
    <m/>
    <m/>
    <m/>
    <m/>
    <n v="0"/>
    <s v="Ingen avgiftsbehandling"/>
    <s v="Lønnsbilag 10-2025"/>
    <n v="-2680"/>
    <s v="NOK"/>
    <n v="-2680"/>
    <m/>
    <s v="-252810.08"/>
  </r>
  <r>
    <n v="500286"/>
    <n v="2025"/>
    <s v="Lønnsbilag 10-2025"/>
    <d v="2025-03-02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10-2025"/>
    <n v="-900"/>
    <s v="NOK"/>
    <n v="-900"/>
    <m/>
    <s v="-253710.08"/>
  </r>
  <r>
    <n v="500286"/>
    <n v="2025"/>
    <s v="Lønnsbilag 10-2025"/>
    <d v="2025-03-02T00:00:00"/>
    <m/>
    <x v="87"/>
    <x v="87"/>
    <m/>
    <m/>
    <m/>
    <m/>
    <n v="1333"/>
    <s v="Elias Lande Olsen"/>
    <x v="0"/>
    <x v="0"/>
    <m/>
    <m/>
    <m/>
    <m/>
    <n v="0"/>
    <s v="Ingen avgiftsbehandling"/>
    <s v="Lønnsbilag 10-2025"/>
    <n v="-500"/>
    <s v="NOK"/>
    <n v="-500"/>
    <m/>
    <s v="-254210.08"/>
  </r>
  <r>
    <n v="500286"/>
    <n v="2025"/>
    <s v="Lønnsbilag 10-2025"/>
    <d v="2025-03-02T00:00:00"/>
    <m/>
    <x v="87"/>
    <x v="87"/>
    <m/>
    <m/>
    <m/>
    <m/>
    <n v="1334"/>
    <s v="Selma Arikan"/>
    <x v="0"/>
    <x v="0"/>
    <m/>
    <m/>
    <m/>
    <m/>
    <n v="0"/>
    <s v="Ingen avgiftsbehandling"/>
    <s v="Lønnsbilag 10-2025"/>
    <n v="-2251.1999999999998"/>
    <s v="NOK"/>
    <n v="-2251.1999999999998"/>
    <m/>
    <s v="-256461.28"/>
  </r>
  <r>
    <n v="500286"/>
    <n v="2025"/>
    <s v="Lønnsbilag 10-2025"/>
    <d v="2025-03-02T00:00:00"/>
    <m/>
    <x v="87"/>
    <x v="87"/>
    <m/>
    <m/>
    <m/>
    <m/>
    <n v="1335"/>
    <s v="Mikkel Holand Gillebo"/>
    <x v="0"/>
    <x v="0"/>
    <m/>
    <m/>
    <m/>
    <m/>
    <n v="0"/>
    <s v="Ingen avgiftsbehandling"/>
    <s v="Lønnsbilag 10-2025"/>
    <n v="-720"/>
    <s v="NOK"/>
    <n v="-720"/>
    <m/>
    <s v="-257181.28"/>
  </r>
  <r>
    <n v="500286"/>
    <n v="2025"/>
    <s v="Lønnsbilag 10-2025"/>
    <d v="2025-03-02T00:00:00"/>
    <m/>
    <x v="87"/>
    <x v="87"/>
    <m/>
    <m/>
    <m/>
    <m/>
    <n v="1337"/>
    <s v="Jens-Christian Landmark"/>
    <x v="0"/>
    <x v="0"/>
    <m/>
    <m/>
    <m/>
    <m/>
    <n v="0"/>
    <s v="Ingen avgiftsbehandling"/>
    <s v="Lønnsbilag 10-2025"/>
    <n v="-1096"/>
    <s v="NOK"/>
    <n v="-1096"/>
    <m/>
    <s v="-258277.28"/>
  </r>
  <r>
    <n v="500286"/>
    <n v="2025"/>
    <s v="Lønnsbilag 10-2025"/>
    <d v="2025-03-02T00:00:00"/>
    <m/>
    <x v="87"/>
    <x v="87"/>
    <m/>
    <m/>
    <m/>
    <m/>
    <m/>
    <s v="Sofi Kulvik"/>
    <x v="0"/>
    <x v="0"/>
    <m/>
    <m/>
    <m/>
    <m/>
    <n v="0"/>
    <s v="Ingen avgiftsbehandling"/>
    <s v="Lønnsbilag 10-2025"/>
    <n v="-46448.72"/>
    <s v="NOK"/>
    <n v="-46448.72"/>
    <m/>
    <s v="-304726.00"/>
  </r>
  <r>
    <n v="500289"/>
    <n v="2025"/>
    <s v="Direkte betaling med ekstern ID TR449157277 er gjennomført og bokført."/>
    <d v="2025-03-03T00:00:00"/>
    <m/>
    <x v="87"/>
    <x v="87"/>
    <m/>
    <m/>
    <m/>
    <m/>
    <n v="77"/>
    <s v="Christopher Dehn"/>
    <x v="0"/>
    <x v="0"/>
    <m/>
    <m/>
    <m/>
    <m/>
    <n v="0"/>
    <s v="Ingen avgiftsbehandling"/>
    <s v="Lønnsbilag 10-2025"/>
    <n v="17548.5"/>
    <s v="NOK"/>
    <n v="17548.5"/>
    <m/>
    <s v="-287177.50"/>
  </r>
  <r>
    <n v="500290"/>
    <n v="2025"/>
    <s v="Direkte betaling med ekstern ID TR449157278 er gjennomført og bokført."/>
    <d v="2025-03-03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10-2025"/>
    <n v="2884.5"/>
    <s v="NOK"/>
    <n v="2884.5"/>
    <m/>
    <s v="-284293.00"/>
  </r>
  <r>
    <n v="500291"/>
    <n v="2025"/>
    <s v="Direkte betaling med ekstern ID TR449157279 er gjennomført og bokført."/>
    <d v="2025-03-03T00:00:00"/>
    <m/>
    <x v="87"/>
    <x v="87"/>
    <m/>
    <m/>
    <m/>
    <m/>
    <n v="1223"/>
    <s v="Mads Sundbye"/>
    <x v="0"/>
    <x v="0"/>
    <m/>
    <m/>
    <m/>
    <m/>
    <n v="0"/>
    <s v="Ingen avgiftsbehandling"/>
    <s v="Lønnsbilag 10-2025"/>
    <n v="1440"/>
    <s v="NOK"/>
    <n v="1440"/>
    <m/>
    <s v="-282853.00"/>
  </r>
  <r>
    <n v="500292"/>
    <n v="2025"/>
    <s v="Direkte betaling med ekstern ID TR449157280 er gjennomført og bokført."/>
    <d v="2025-03-03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10-2025"/>
    <n v="29857.7"/>
    <s v="NOK"/>
    <n v="29857.7"/>
    <m/>
    <s v="-252995.30"/>
  </r>
  <r>
    <n v="500293"/>
    <n v="2025"/>
    <s v="Direkte betaling med ekstern ID TR449157281 er gjennomført og bokført."/>
    <d v="2025-03-03T00:00:00"/>
    <m/>
    <x v="87"/>
    <x v="87"/>
    <m/>
    <m/>
    <m/>
    <m/>
    <n v="1233"/>
    <s v="Eirik Skaar"/>
    <x v="0"/>
    <x v="0"/>
    <m/>
    <m/>
    <m/>
    <m/>
    <n v="0"/>
    <s v="Ingen avgiftsbehandling"/>
    <s v="Lønnsbilag 10-2025"/>
    <n v="6000.18"/>
    <s v="NOK"/>
    <n v="6000.18"/>
    <m/>
    <s v="-246995.12"/>
  </r>
  <r>
    <n v="500294"/>
    <n v="2025"/>
    <s v="Direkte betaling med ekstern ID TR449157282 er gjennomført og bokført."/>
    <d v="2025-03-03T00:00:00"/>
    <m/>
    <x v="87"/>
    <x v="87"/>
    <m/>
    <m/>
    <m/>
    <m/>
    <n v="1239"/>
    <s v="Karen Haug Laukeland"/>
    <x v="0"/>
    <x v="0"/>
    <m/>
    <m/>
    <m/>
    <m/>
    <n v="0"/>
    <s v="Ingen avgiftsbehandling"/>
    <s v="Lønnsbilag 10-2025"/>
    <n v="1543.75"/>
    <s v="NOK"/>
    <n v="1543.75"/>
    <m/>
    <s v="-245451.37"/>
  </r>
  <r>
    <n v="500295"/>
    <n v="2025"/>
    <s v="Direkte betaling med ekstern ID TR449157283 er gjennomført og bokført."/>
    <d v="2025-03-03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10-2025"/>
    <n v="2668.75"/>
    <s v="NOK"/>
    <n v="2668.75"/>
    <m/>
    <s v="-242782.62"/>
  </r>
  <r>
    <n v="500296"/>
    <n v="2025"/>
    <s v="Direkte betaling med ekstern ID TR449157284 er gjennomført og bokført."/>
    <d v="2025-03-03T00:00:00"/>
    <m/>
    <x v="87"/>
    <x v="87"/>
    <m/>
    <m/>
    <m/>
    <m/>
    <n v="1245"/>
    <s v="Fredrik Bjørndal"/>
    <x v="0"/>
    <x v="0"/>
    <m/>
    <m/>
    <m/>
    <m/>
    <n v="0"/>
    <s v="Ingen avgiftsbehandling"/>
    <s v="Lønnsbilag 10-2025"/>
    <n v="4924.5"/>
    <s v="NOK"/>
    <n v="4924.5"/>
    <m/>
    <s v="-237858.12"/>
  </r>
  <r>
    <n v="500297"/>
    <n v="2025"/>
    <s v="Direkte betaling med ekstern ID TR449157276 er gjennomført og bokført."/>
    <d v="2025-03-03T00:00:00"/>
    <m/>
    <x v="87"/>
    <x v="87"/>
    <m/>
    <m/>
    <m/>
    <m/>
    <n v="1248"/>
    <s v="Marius Tveiten"/>
    <x v="0"/>
    <x v="0"/>
    <m/>
    <m/>
    <m/>
    <m/>
    <n v="0"/>
    <s v="Ingen avgiftsbehandling"/>
    <s v="Lønnsbilag 10-2025"/>
    <n v="2340"/>
    <s v="NOK"/>
    <n v="2340"/>
    <m/>
    <s v="-235518.12"/>
  </r>
  <r>
    <n v="500298"/>
    <n v="2025"/>
    <s v="Direkte betaling med ekstern ID TR449157285 er gjennomført og bokført."/>
    <d v="2025-03-03T00:00:00"/>
    <m/>
    <x v="87"/>
    <x v="87"/>
    <m/>
    <m/>
    <m/>
    <m/>
    <n v="1249"/>
    <s v="Nora Kristiansen"/>
    <x v="0"/>
    <x v="0"/>
    <m/>
    <m/>
    <m/>
    <m/>
    <n v="0"/>
    <s v="Ingen avgiftsbehandling"/>
    <s v="Lønnsbilag 10-2025"/>
    <n v="3929.4"/>
    <s v="NOK"/>
    <n v="3929.4"/>
    <m/>
    <s v="-231588.72"/>
  </r>
  <r>
    <n v="500299"/>
    <n v="2025"/>
    <s v="Direkte betaling med ekstern ID TR449157286 er gjennomført og bokført."/>
    <d v="2025-03-03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10-2025"/>
    <n v="8586.26"/>
    <s v="NOK"/>
    <n v="8586.26"/>
    <m/>
    <s v="-223002.46"/>
  </r>
  <r>
    <n v="500300"/>
    <n v="2025"/>
    <s v="Direkte betaling med ekstern ID TR449157287 er gjennomført og bokført."/>
    <d v="2025-03-03T00:00:00"/>
    <m/>
    <x v="87"/>
    <x v="87"/>
    <m/>
    <m/>
    <m/>
    <m/>
    <n v="1261"/>
    <s v="Laila Håkonsen"/>
    <x v="0"/>
    <x v="0"/>
    <m/>
    <m/>
    <m/>
    <m/>
    <n v="0"/>
    <s v="Ingen avgiftsbehandling"/>
    <s v="Lønnsbilag 10-2025"/>
    <n v="3177"/>
    <s v="NOK"/>
    <n v="3177"/>
    <m/>
    <s v="-219825.46"/>
  </r>
  <r>
    <n v="500301"/>
    <n v="2025"/>
    <s v="Direkte betaling med ekstern ID TR449157288 er gjennomført og bokført."/>
    <d v="2025-03-03T00:00:00"/>
    <m/>
    <x v="87"/>
    <x v="87"/>
    <m/>
    <m/>
    <m/>
    <m/>
    <n v="1270"/>
    <s v="Lars Teigland Støre"/>
    <x v="0"/>
    <x v="0"/>
    <m/>
    <m/>
    <m/>
    <m/>
    <n v="0"/>
    <s v="Ingen avgiftsbehandling"/>
    <s v="Lønnsbilag 10-2025"/>
    <n v="1894.75"/>
    <s v="NOK"/>
    <n v="1894.75"/>
    <m/>
    <s v="-217930.71"/>
  </r>
  <r>
    <n v="500302"/>
    <n v="2025"/>
    <s v="Direkte betaling med ekstern ID TR449157289 er gjennomført og bokført."/>
    <d v="2025-03-03T00:00:00"/>
    <m/>
    <x v="87"/>
    <x v="87"/>
    <m/>
    <m/>
    <m/>
    <m/>
    <n v="1271"/>
    <s v="Nikolai Hamang"/>
    <x v="0"/>
    <x v="0"/>
    <m/>
    <m/>
    <m/>
    <m/>
    <n v="0"/>
    <s v="Ingen avgiftsbehandling"/>
    <s v="Lønnsbilag 10-2025"/>
    <n v="900"/>
    <s v="NOK"/>
    <n v="900"/>
    <m/>
    <s v="-217030.71"/>
  </r>
  <r>
    <n v="500303"/>
    <n v="2025"/>
    <s v="Direkte betaling med ekstern ID TR449157290 er gjennomført og bokført."/>
    <d v="2025-03-03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10-2025"/>
    <n v="3440.88"/>
    <s v="NOK"/>
    <n v="3440.88"/>
    <m/>
    <s v="-213589.83"/>
  </r>
  <r>
    <n v="500304"/>
    <n v="2025"/>
    <s v="Direkte betaling med ekstern ID TR449157291 er gjennomført og bokført."/>
    <d v="2025-03-03T00:00:00"/>
    <m/>
    <x v="87"/>
    <x v="87"/>
    <m/>
    <m/>
    <m/>
    <m/>
    <n v="1275"/>
    <s v="Haziz Aasen"/>
    <x v="0"/>
    <x v="0"/>
    <m/>
    <m/>
    <m/>
    <m/>
    <n v="0"/>
    <s v="Ingen avgiftsbehandling"/>
    <s v="Lønnsbilag 10-2025"/>
    <n v="36743.629999999997"/>
    <s v="NOK"/>
    <n v="36743.629999999997"/>
    <m/>
    <s v="-176846.20"/>
  </r>
  <r>
    <n v="500305"/>
    <n v="2025"/>
    <s v="Direkte betaling med ekstern ID TR449157292 er gjennomført og bokført."/>
    <d v="2025-03-03T00:00:00"/>
    <m/>
    <x v="87"/>
    <x v="87"/>
    <m/>
    <m/>
    <m/>
    <m/>
    <n v="1279"/>
    <s v="Oda Marie Danielsen"/>
    <x v="0"/>
    <x v="0"/>
    <m/>
    <m/>
    <m/>
    <m/>
    <n v="0"/>
    <s v="Ingen avgiftsbehandling"/>
    <s v="Lønnsbilag 10-2025"/>
    <n v="980"/>
    <s v="NOK"/>
    <n v="980"/>
    <m/>
    <s v="-175866.20"/>
  </r>
  <r>
    <n v="500306"/>
    <n v="2025"/>
    <s v="Direkte betaling med ekstern ID TR449157267 er gjennomført og bokført."/>
    <d v="2025-03-03T00:00:00"/>
    <m/>
    <x v="87"/>
    <x v="87"/>
    <m/>
    <m/>
    <m/>
    <m/>
    <n v="1282"/>
    <s v="Stian Sørensen"/>
    <x v="0"/>
    <x v="0"/>
    <m/>
    <m/>
    <m/>
    <m/>
    <n v="0"/>
    <s v="Ingen avgiftsbehandling"/>
    <s v="Lønnsbilag 10-2025"/>
    <n v="24802"/>
    <s v="NOK"/>
    <n v="24802"/>
    <m/>
    <s v="-151064.20"/>
  </r>
  <r>
    <n v="500307"/>
    <n v="2025"/>
    <s v="Direkte betaling med ekstern ID TR449157258 er gjennomført og bokført."/>
    <d v="2025-03-03T00:00:00"/>
    <m/>
    <x v="87"/>
    <x v="87"/>
    <m/>
    <m/>
    <m/>
    <m/>
    <n v="1285"/>
    <s v="Casper Riekeles"/>
    <x v="0"/>
    <x v="0"/>
    <m/>
    <m/>
    <m/>
    <m/>
    <n v="0"/>
    <s v="Ingen avgiftsbehandling"/>
    <s v="Lønnsbilag 10-2025"/>
    <n v="630"/>
    <s v="NOK"/>
    <n v="630"/>
    <m/>
    <s v="-150434.20"/>
  </r>
  <r>
    <n v="500308"/>
    <n v="2025"/>
    <s v="Direkte betaling med ekstern ID TR449157259 er gjennomført og bokført."/>
    <d v="2025-03-03T00:00:00"/>
    <m/>
    <x v="87"/>
    <x v="87"/>
    <m/>
    <m/>
    <m/>
    <m/>
    <n v="1288"/>
    <s v="Sondre Olsen Heitmann"/>
    <x v="0"/>
    <x v="0"/>
    <m/>
    <m/>
    <m/>
    <m/>
    <n v="0"/>
    <s v="Ingen avgiftsbehandling"/>
    <s v="Lønnsbilag 10-2025"/>
    <n v="2300"/>
    <s v="NOK"/>
    <n v="2300"/>
    <m/>
    <s v="-148134.20"/>
  </r>
  <r>
    <n v="500309"/>
    <n v="2025"/>
    <s v="Direkte betaling med ekstern ID TR449157260 er gjennomført og bokført."/>
    <d v="2025-03-03T00:00:00"/>
    <m/>
    <x v="87"/>
    <x v="87"/>
    <m/>
    <m/>
    <m/>
    <m/>
    <n v="1298"/>
    <s v="Luis Lyster"/>
    <x v="0"/>
    <x v="0"/>
    <m/>
    <m/>
    <m/>
    <m/>
    <n v="0"/>
    <s v="Ingen avgiftsbehandling"/>
    <s v="Lønnsbilag 10-2025"/>
    <n v="3960"/>
    <s v="NOK"/>
    <n v="3960"/>
    <m/>
    <s v="-144174.20"/>
  </r>
  <r>
    <n v="500310"/>
    <n v="2025"/>
    <s v="Direkte betaling med ekstern ID TR449157261 er gjennomført og bokført."/>
    <d v="2025-03-03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10-2025"/>
    <n v="35714.33"/>
    <s v="NOK"/>
    <n v="35714.33"/>
    <m/>
    <s v="-108459.87"/>
  </r>
  <r>
    <n v="500311"/>
    <n v="2025"/>
    <s v="Direkte betaling med ekstern ID TR449157262 er gjennomført og bokført."/>
    <d v="2025-03-03T00:00:00"/>
    <m/>
    <x v="87"/>
    <x v="87"/>
    <m/>
    <m/>
    <m/>
    <m/>
    <n v="1305"/>
    <s v="Brage Mikkelsen"/>
    <x v="0"/>
    <x v="0"/>
    <m/>
    <m/>
    <m/>
    <m/>
    <n v="0"/>
    <s v="Ingen avgiftsbehandling"/>
    <s v="Lønnsbilag 10-2025"/>
    <n v="960"/>
    <s v="NOK"/>
    <n v="960"/>
    <m/>
    <s v="-107499.87"/>
  </r>
  <r>
    <n v="500312"/>
    <n v="2025"/>
    <s v="Direkte betaling med ekstern ID TR449157263 er gjennomført og bokført."/>
    <d v="2025-03-03T00:00:00"/>
    <m/>
    <x v="87"/>
    <x v="87"/>
    <m/>
    <m/>
    <m/>
    <m/>
    <n v="1307"/>
    <s v="Ben Craig Simmons"/>
    <x v="0"/>
    <x v="0"/>
    <m/>
    <m/>
    <m/>
    <m/>
    <n v="0"/>
    <s v="Ingen avgiftsbehandling"/>
    <s v="Lønnsbilag 10-2025"/>
    <n v="27923.5"/>
    <s v="NOK"/>
    <n v="27923.5"/>
    <m/>
    <s v="-79576.37"/>
  </r>
  <r>
    <n v="500313"/>
    <n v="2025"/>
    <s v="Direkte betaling med ekstern ID TR449157264 er gjennomført og bokført."/>
    <d v="2025-03-03T00:00:00"/>
    <m/>
    <x v="87"/>
    <x v="87"/>
    <m/>
    <m/>
    <m/>
    <m/>
    <n v="1308"/>
    <s v="Henrik Falteng Jensen"/>
    <x v="0"/>
    <x v="0"/>
    <m/>
    <m/>
    <m/>
    <m/>
    <n v="0"/>
    <s v="Ingen avgiftsbehandling"/>
    <s v="Lønnsbilag 10-2025"/>
    <n v="1540"/>
    <s v="NOK"/>
    <n v="1540"/>
    <m/>
    <s v="-78036.37"/>
  </r>
  <r>
    <n v="500314"/>
    <n v="2025"/>
    <s v="Direkte betaling med ekstern ID TR449157265 er gjennomført og bokført."/>
    <d v="2025-03-03T00:00:00"/>
    <m/>
    <x v="87"/>
    <x v="87"/>
    <m/>
    <m/>
    <m/>
    <m/>
    <n v="1317"/>
    <s v="Markus Madsen"/>
    <x v="0"/>
    <x v="0"/>
    <m/>
    <m/>
    <m/>
    <m/>
    <n v="0"/>
    <s v="Ingen avgiftsbehandling"/>
    <s v="Lønnsbilag 10-2025"/>
    <n v="12862.2"/>
    <s v="NOK"/>
    <n v="12862.2"/>
    <m/>
    <s v="-65174.17"/>
  </r>
  <r>
    <n v="500315"/>
    <n v="2025"/>
    <s v="Direkte betaling med ekstern ID TR449157266 er gjennomført og bokført."/>
    <d v="2025-03-03T00:00:00"/>
    <m/>
    <x v="87"/>
    <x v="87"/>
    <m/>
    <m/>
    <m/>
    <m/>
    <n v="1328"/>
    <s v="Jonathan Sten Hagen"/>
    <x v="0"/>
    <x v="0"/>
    <m/>
    <m/>
    <m/>
    <m/>
    <n v="0"/>
    <s v="Ingen avgiftsbehandling"/>
    <s v="Lønnsbilag 10-2025"/>
    <n v="6370"/>
    <s v="NOK"/>
    <n v="6370"/>
    <m/>
    <s v="-58804.17"/>
  </r>
  <r>
    <n v="500316"/>
    <n v="2025"/>
    <s v="Direkte betaling med ekstern ID TR449157257 er gjennomført og bokført."/>
    <d v="2025-03-03T00:00:00"/>
    <m/>
    <x v="87"/>
    <x v="87"/>
    <m/>
    <m/>
    <m/>
    <m/>
    <n v="1329"/>
    <s v="Oline Søderberg"/>
    <x v="0"/>
    <x v="0"/>
    <m/>
    <m/>
    <m/>
    <m/>
    <n v="0"/>
    <s v="Ingen avgiftsbehandling"/>
    <s v="Lønnsbilag 10-2025"/>
    <n v="1075.5"/>
    <s v="NOK"/>
    <n v="1075.5"/>
    <m/>
    <s v="-57728.67"/>
  </r>
  <r>
    <n v="500317"/>
    <n v="2025"/>
    <s v="Direkte betaling med ekstern ID TR449157268 er gjennomført og bokført."/>
    <d v="2025-03-03T00:00:00"/>
    <m/>
    <x v="87"/>
    <x v="87"/>
    <m/>
    <m/>
    <m/>
    <m/>
    <n v="1330"/>
    <s v="Magnus Perger"/>
    <x v="0"/>
    <x v="0"/>
    <m/>
    <m/>
    <m/>
    <m/>
    <n v="0"/>
    <s v="Ingen avgiftsbehandling"/>
    <s v="Lønnsbilag 10-2025"/>
    <n v="3132.75"/>
    <s v="NOK"/>
    <n v="3132.75"/>
    <m/>
    <s v="-54595.92"/>
  </r>
  <r>
    <n v="500318"/>
    <n v="2025"/>
    <s v="Direkte betaling med ekstern ID TR449157269 er gjennomført og bokført."/>
    <d v="2025-03-03T00:00:00"/>
    <m/>
    <x v="87"/>
    <x v="87"/>
    <m/>
    <m/>
    <m/>
    <m/>
    <n v="1331"/>
    <s v="Jørgen Røkke"/>
    <x v="0"/>
    <x v="0"/>
    <m/>
    <m/>
    <m/>
    <m/>
    <n v="0"/>
    <s v="Ingen avgiftsbehandling"/>
    <s v="Lønnsbilag 10-2025"/>
    <n v="2680"/>
    <s v="NOK"/>
    <n v="2680"/>
    <m/>
    <s v="-51915.92"/>
  </r>
  <r>
    <n v="500319"/>
    <n v="2025"/>
    <s v="Direkte betaling med ekstern ID TR449157270 er gjennomført og bokført."/>
    <d v="2025-03-03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10-2025"/>
    <n v="900"/>
    <s v="NOK"/>
    <n v="900"/>
    <m/>
    <s v="-51015.92"/>
  </r>
  <r>
    <n v="500320"/>
    <n v="2025"/>
    <s v="Direkte betaling med ekstern ID TR449157271 er gjennomført og bokført."/>
    <d v="2025-03-03T00:00:00"/>
    <m/>
    <x v="87"/>
    <x v="87"/>
    <m/>
    <m/>
    <m/>
    <m/>
    <n v="1333"/>
    <s v="Elias Lande Olsen"/>
    <x v="0"/>
    <x v="0"/>
    <m/>
    <m/>
    <m/>
    <m/>
    <n v="0"/>
    <s v="Ingen avgiftsbehandling"/>
    <s v="Lønnsbilag 10-2025"/>
    <n v="500"/>
    <s v="NOK"/>
    <n v="500"/>
    <m/>
    <s v="-50515.92"/>
  </r>
  <r>
    <n v="500321"/>
    <n v="2025"/>
    <s v="Direkte betaling med ekstern ID TR449157272 er gjennomført og bokført."/>
    <d v="2025-03-03T00:00:00"/>
    <m/>
    <x v="87"/>
    <x v="87"/>
    <m/>
    <m/>
    <m/>
    <m/>
    <n v="1334"/>
    <s v="Selma Arikan"/>
    <x v="0"/>
    <x v="0"/>
    <m/>
    <m/>
    <m/>
    <m/>
    <n v="0"/>
    <s v="Ingen avgiftsbehandling"/>
    <s v="Lønnsbilag 10-2025"/>
    <n v="2251.1999999999998"/>
    <s v="NOK"/>
    <n v="2251.1999999999998"/>
    <m/>
    <s v="-48264.72"/>
  </r>
  <r>
    <n v="500322"/>
    <n v="2025"/>
    <s v="Direkte betaling med ekstern ID TR449157273 er gjennomført og bokført."/>
    <d v="2025-03-03T00:00:00"/>
    <m/>
    <x v="87"/>
    <x v="87"/>
    <m/>
    <m/>
    <m/>
    <m/>
    <n v="1335"/>
    <s v="Mikkel Holand Gillebo"/>
    <x v="0"/>
    <x v="0"/>
    <m/>
    <m/>
    <m/>
    <m/>
    <n v="0"/>
    <s v="Ingen avgiftsbehandling"/>
    <s v="Lønnsbilag 10-2025"/>
    <n v="720"/>
    <s v="NOK"/>
    <n v="720"/>
    <m/>
    <s v="-47544.72"/>
  </r>
  <r>
    <n v="500323"/>
    <n v="2025"/>
    <s v="Direkte betaling med ekstern ID TR449157274 er gjennomført og bokført."/>
    <d v="2025-03-03T00:00:00"/>
    <m/>
    <x v="87"/>
    <x v="87"/>
    <m/>
    <m/>
    <m/>
    <m/>
    <n v="1337"/>
    <s v="Jens-Christian Landmark"/>
    <x v="0"/>
    <x v="0"/>
    <m/>
    <m/>
    <m/>
    <m/>
    <n v="0"/>
    <s v="Ingen avgiftsbehandling"/>
    <s v="Lønnsbilag 10-2025"/>
    <n v="1096"/>
    <s v="NOK"/>
    <n v="1096"/>
    <m/>
    <s v="-46448.72"/>
  </r>
  <r>
    <n v="500324"/>
    <n v="2025"/>
    <s v="Direkte betaling med ekstern ID TR449157275 er gjennomført og bokført."/>
    <d v="2025-03-03T00:00:00"/>
    <m/>
    <x v="87"/>
    <x v="87"/>
    <m/>
    <m/>
    <m/>
    <m/>
    <m/>
    <s v="Sofi Kulvik"/>
    <x v="0"/>
    <x v="0"/>
    <m/>
    <m/>
    <m/>
    <m/>
    <n v="0"/>
    <s v="Ingen avgiftsbehandling"/>
    <s v="Lønnsbilag 10-2025"/>
    <n v="46448.72"/>
    <s v="NOK"/>
    <n v="46448.72"/>
    <m/>
    <s v="0.00"/>
  </r>
  <r>
    <n v="500413"/>
    <n v="2025"/>
    <s v="Lønnsbilag 11-2025"/>
    <d v="2025-04-01T00:00:00"/>
    <m/>
    <x v="87"/>
    <x v="87"/>
    <m/>
    <m/>
    <m/>
    <m/>
    <n v="77"/>
    <s v="Christopher Dehn"/>
    <x v="0"/>
    <x v="0"/>
    <m/>
    <m/>
    <m/>
    <m/>
    <n v="0"/>
    <s v="Ingen avgiftsbehandling"/>
    <s v="Lønnsbilag 11-2025"/>
    <n v="-17548.5"/>
    <s v="NOK"/>
    <n v="-17548.5"/>
    <m/>
    <s v="-17548.50"/>
  </r>
  <r>
    <n v="500413"/>
    <n v="2025"/>
    <s v="Lønnsbilag 11-2025"/>
    <d v="2025-04-01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11-2025"/>
    <n v="-5572"/>
    <s v="NOK"/>
    <n v="-5572"/>
    <m/>
    <s v="-23120.50"/>
  </r>
  <r>
    <n v="500413"/>
    <n v="2025"/>
    <s v="Lønnsbilag 11-2025"/>
    <d v="2025-04-01T00:00:00"/>
    <m/>
    <x v="87"/>
    <x v="87"/>
    <m/>
    <m/>
    <m/>
    <m/>
    <n v="1217"/>
    <s v="Hezar Salih"/>
    <x v="0"/>
    <x v="0"/>
    <m/>
    <m/>
    <m/>
    <m/>
    <n v="0"/>
    <s v="Ingen avgiftsbehandling"/>
    <s v="Lønnsbilag 11-2025"/>
    <n v="-3016"/>
    <s v="NOK"/>
    <n v="-3016"/>
    <m/>
    <s v="-26136.50"/>
  </r>
  <r>
    <n v="500413"/>
    <n v="2025"/>
    <s v="Lønnsbilag 11-2025"/>
    <d v="2025-04-01T00:00:00"/>
    <m/>
    <x v="87"/>
    <x v="87"/>
    <m/>
    <m/>
    <m/>
    <m/>
    <n v="1223"/>
    <s v="Mads Sundbye"/>
    <x v="0"/>
    <x v="0"/>
    <m/>
    <m/>
    <m/>
    <m/>
    <n v="0"/>
    <s v="Ingen avgiftsbehandling"/>
    <s v="Lønnsbilag 11-2025"/>
    <n v="-2700"/>
    <s v="NOK"/>
    <n v="-2700"/>
    <m/>
    <s v="-28836.50"/>
  </r>
  <r>
    <n v="500413"/>
    <n v="2025"/>
    <s v="Lønnsbilag 11-2025"/>
    <d v="2025-04-01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11-2025"/>
    <n v="-28708.67"/>
    <s v="NOK"/>
    <n v="-28708.67"/>
    <m/>
    <s v="-57545.17"/>
  </r>
  <r>
    <n v="500413"/>
    <n v="2025"/>
    <s v="Lønnsbilag 11-2025"/>
    <d v="2025-04-01T00:00:00"/>
    <m/>
    <x v="87"/>
    <x v="87"/>
    <m/>
    <m/>
    <m/>
    <m/>
    <n v="1233"/>
    <s v="Eirik Skaar"/>
    <x v="0"/>
    <x v="0"/>
    <m/>
    <m/>
    <m/>
    <m/>
    <n v="0"/>
    <s v="Ingen avgiftsbehandling"/>
    <s v="Lønnsbilag 11-2025"/>
    <n v="-1246.1400000000001"/>
    <s v="NOK"/>
    <n v="-1246.1400000000001"/>
    <m/>
    <s v="-58791.31"/>
  </r>
  <r>
    <n v="500413"/>
    <n v="2025"/>
    <s v="Lønnsbilag 11-2025"/>
    <d v="2025-04-01T00:00:00"/>
    <m/>
    <x v="87"/>
    <x v="87"/>
    <m/>
    <m/>
    <m/>
    <m/>
    <n v="1239"/>
    <s v="Karen Haug Laukeland"/>
    <x v="0"/>
    <x v="0"/>
    <m/>
    <m/>
    <m/>
    <m/>
    <n v="0"/>
    <s v="Ingen avgiftsbehandling"/>
    <s v="Lønnsbilag 11-2025"/>
    <n v="-1068.75"/>
    <s v="NOK"/>
    <n v="-1068.75"/>
    <m/>
    <s v="-59860.06"/>
  </r>
  <r>
    <n v="500413"/>
    <n v="2025"/>
    <s v="Lønnsbilag 11-2025"/>
    <d v="2025-04-01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11-2025"/>
    <n v="-1087.5"/>
    <s v="NOK"/>
    <n v="-1087.5"/>
    <m/>
    <s v="-60947.56"/>
  </r>
  <r>
    <n v="500413"/>
    <n v="2025"/>
    <s v="Lønnsbilag 11-2025"/>
    <d v="2025-04-01T00:00:00"/>
    <m/>
    <x v="87"/>
    <x v="87"/>
    <m/>
    <m/>
    <m/>
    <m/>
    <n v="1245"/>
    <s v="Fredrik Bjørndal"/>
    <x v="0"/>
    <x v="0"/>
    <m/>
    <m/>
    <m/>
    <m/>
    <n v="0"/>
    <s v="Ingen avgiftsbehandling"/>
    <s v="Lønnsbilag 11-2025"/>
    <n v="-5310"/>
    <s v="NOK"/>
    <n v="-5310"/>
    <m/>
    <s v="-66257.56"/>
  </r>
  <r>
    <n v="500413"/>
    <n v="2025"/>
    <s v="Lønnsbilag 11-2025"/>
    <d v="2025-04-01T00:00:00"/>
    <m/>
    <x v="87"/>
    <x v="87"/>
    <m/>
    <m/>
    <m/>
    <m/>
    <n v="1248"/>
    <s v="Marius Tveiten"/>
    <x v="0"/>
    <x v="0"/>
    <m/>
    <m/>
    <m/>
    <m/>
    <n v="0"/>
    <s v="Ingen avgiftsbehandling"/>
    <s v="Lønnsbilag 11-2025"/>
    <n v="-3060"/>
    <s v="NOK"/>
    <n v="-3060"/>
    <m/>
    <s v="-69317.56"/>
  </r>
  <r>
    <n v="500413"/>
    <n v="2025"/>
    <s v="Lønnsbilag 11-2025"/>
    <d v="2025-04-01T00:00:00"/>
    <m/>
    <x v="87"/>
    <x v="87"/>
    <m/>
    <m/>
    <m/>
    <m/>
    <n v="1249"/>
    <s v="Nora Kristiansen"/>
    <x v="0"/>
    <x v="0"/>
    <m/>
    <m/>
    <m/>
    <m/>
    <n v="0"/>
    <s v="Ingen avgiftsbehandling"/>
    <s v="Lønnsbilag 11-2025"/>
    <n v="-4680"/>
    <s v="NOK"/>
    <n v="-4680"/>
    <m/>
    <s v="-73997.56"/>
  </r>
  <r>
    <n v="500413"/>
    <n v="2025"/>
    <s v="Lønnsbilag 11-2025"/>
    <d v="2025-04-01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11-2025"/>
    <n v="-7737"/>
    <s v="NOK"/>
    <n v="-7737"/>
    <m/>
    <s v="-81734.56"/>
  </r>
  <r>
    <n v="500413"/>
    <n v="2025"/>
    <s v="Lønnsbilag 11-2025"/>
    <d v="2025-04-01T00:00:00"/>
    <m/>
    <x v="87"/>
    <x v="87"/>
    <m/>
    <m/>
    <m/>
    <m/>
    <n v="1261"/>
    <s v="Laila Håkonsen"/>
    <x v="0"/>
    <x v="0"/>
    <m/>
    <m/>
    <m/>
    <m/>
    <n v="0"/>
    <s v="Ingen avgiftsbehandling"/>
    <s v="Lønnsbilag 11-2025"/>
    <n v="-4224"/>
    <s v="NOK"/>
    <n v="-4224"/>
    <m/>
    <s v="-85958.56"/>
  </r>
  <r>
    <n v="500413"/>
    <n v="2025"/>
    <s v="Lønnsbilag 11-2025"/>
    <d v="2025-04-01T00:00:00"/>
    <m/>
    <x v="87"/>
    <x v="87"/>
    <m/>
    <m/>
    <m/>
    <m/>
    <n v="1270"/>
    <s v="Lars Teigland Støre"/>
    <x v="0"/>
    <x v="0"/>
    <m/>
    <m/>
    <m/>
    <m/>
    <n v="0"/>
    <s v="Ingen avgiftsbehandling"/>
    <s v="Lønnsbilag 11-2025"/>
    <n v="-1772.88"/>
    <s v="NOK"/>
    <n v="-1772.88"/>
    <m/>
    <s v="-87731.44"/>
  </r>
  <r>
    <n v="500413"/>
    <n v="2025"/>
    <s v="Lønnsbilag 11-2025"/>
    <d v="2025-04-01T00:00:00"/>
    <m/>
    <x v="87"/>
    <x v="87"/>
    <m/>
    <m/>
    <m/>
    <m/>
    <n v="1271"/>
    <s v="Nikolai Hamang"/>
    <x v="0"/>
    <x v="0"/>
    <m/>
    <m/>
    <m/>
    <m/>
    <n v="0"/>
    <s v="Ingen avgiftsbehandling"/>
    <s v="Lønnsbilag 11-2025"/>
    <n v="-2070"/>
    <s v="NOK"/>
    <n v="-2070"/>
    <m/>
    <s v="-89801.44"/>
  </r>
  <r>
    <n v="500413"/>
    <n v="2025"/>
    <s v="Lønnsbilag 11-2025"/>
    <d v="2025-04-01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11-2025"/>
    <n v="-1975.13"/>
    <s v="NOK"/>
    <n v="-1975.13"/>
    <m/>
    <s v="-91776.57"/>
  </r>
  <r>
    <n v="500413"/>
    <n v="2025"/>
    <s v="Lønnsbilag 11-2025"/>
    <d v="2025-04-01T00:00:00"/>
    <m/>
    <x v="87"/>
    <x v="87"/>
    <m/>
    <m/>
    <m/>
    <m/>
    <n v="1275"/>
    <s v="Haziz Aasen"/>
    <x v="0"/>
    <x v="0"/>
    <m/>
    <m/>
    <m/>
    <m/>
    <n v="0"/>
    <s v="Ingen avgiftsbehandling"/>
    <s v="Lønnsbilag 11-2025"/>
    <n v="-36743.629999999997"/>
    <s v="NOK"/>
    <n v="-36743.629999999997"/>
    <m/>
    <s v="-128520.20"/>
  </r>
  <r>
    <n v="500413"/>
    <n v="2025"/>
    <s v="Lønnsbilag 11-2025"/>
    <d v="2025-04-01T00:00:00"/>
    <m/>
    <x v="87"/>
    <x v="87"/>
    <m/>
    <m/>
    <m/>
    <m/>
    <n v="1279"/>
    <s v="Oda Marie Danielsen"/>
    <x v="0"/>
    <x v="0"/>
    <m/>
    <m/>
    <m/>
    <m/>
    <n v="0"/>
    <s v="Ingen avgiftsbehandling"/>
    <s v="Lønnsbilag 11-2025"/>
    <n v="-1306.2"/>
    <s v="NOK"/>
    <n v="-1306.2"/>
    <m/>
    <s v="-129826.40"/>
  </r>
  <r>
    <n v="500413"/>
    <n v="2025"/>
    <s v="Lønnsbilag 11-2025"/>
    <d v="2025-04-01T00:00:00"/>
    <m/>
    <x v="87"/>
    <x v="87"/>
    <m/>
    <m/>
    <m/>
    <m/>
    <n v="1282"/>
    <s v="Stian Sørensen"/>
    <x v="0"/>
    <x v="0"/>
    <m/>
    <m/>
    <m/>
    <m/>
    <n v="0"/>
    <s v="Ingen avgiftsbehandling"/>
    <s v="Lønnsbilag 11-2025"/>
    <n v="-24802"/>
    <s v="NOK"/>
    <n v="-24802"/>
    <m/>
    <s v="-154628.40"/>
  </r>
  <r>
    <n v="500413"/>
    <n v="2025"/>
    <s v="Lønnsbilag 11-2025"/>
    <d v="2025-04-01T00:00:00"/>
    <m/>
    <x v="87"/>
    <x v="87"/>
    <m/>
    <m/>
    <m/>
    <m/>
    <n v="1285"/>
    <s v="Casper Riekeles"/>
    <x v="0"/>
    <x v="0"/>
    <m/>
    <m/>
    <m/>
    <m/>
    <n v="0"/>
    <s v="Ingen avgiftsbehandling"/>
    <s v="Lønnsbilag 11-2025"/>
    <n v="-1540"/>
    <s v="NOK"/>
    <n v="-1540"/>
    <m/>
    <s v="-156168.40"/>
  </r>
  <r>
    <n v="500413"/>
    <n v="2025"/>
    <s v="Lønnsbilag 11-2025"/>
    <d v="2025-04-01T00:00:00"/>
    <m/>
    <x v="87"/>
    <x v="87"/>
    <m/>
    <m/>
    <m/>
    <m/>
    <n v="1288"/>
    <s v="Sondre Olsen Heitmann"/>
    <x v="0"/>
    <x v="0"/>
    <m/>
    <m/>
    <m/>
    <m/>
    <n v="0"/>
    <s v="Ingen avgiftsbehandling"/>
    <s v="Lønnsbilag 11-2025"/>
    <n v="-1600"/>
    <s v="NOK"/>
    <n v="-1600"/>
    <m/>
    <s v="-157768.40"/>
  </r>
  <r>
    <n v="500413"/>
    <n v="2025"/>
    <s v="Lønnsbilag 11-2025"/>
    <d v="2025-04-01T00:00:00"/>
    <m/>
    <x v="87"/>
    <x v="87"/>
    <m/>
    <m/>
    <m/>
    <m/>
    <n v="1298"/>
    <s v="Luis Lyster"/>
    <x v="0"/>
    <x v="0"/>
    <m/>
    <m/>
    <m/>
    <m/>
    <n v="0"/>
    <s v="Ingen avgiftsbehandling"/>
    <s v="Lønnsbilag 11-2025"/>
    <n v="-1980"/>
    <s v="NOK"/>
    <n v="-1980"/>
    <m/>
    <s v="-159748.40"/>
  </r>
  <r>
    <n v="500413"/>
    <n v="2025"/>
    <s v="Lønnsbilag 11-2025"/>
    <d v="2025-04-01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11-2025"/>
    <n v="-35714.33"/>
    <s v="NOK"/>
    <n v="-35714.33"/>
    <m/>
    <s v="-195462.73"/>
  </r>
  <r>
    <n v="500413"/>
    <n v="2025"/>
    <s v="Lønnsbilag 11-2025"/>
    <d v="2025-04-01T00:00:00"/>
    <m/>
    <x v="87"/>
    <x v="87"/>
    <m/>
    <m/>
    <m/>
    <m/>
    <n v="1305"/>
    <s v="Brage Mikkelsen"/>
    <x v="0"/>
    <x v="0"/>
    <m/>
    <m/>
    <m/>
    <m/>
    <n v="0"/>
    <s v="Ingen avgiftsbehandling"/>
    <s v="Lønnsbilag 11-2025"/>
    <n v="-1280"/>
    <s v="NOK"/>
    <n v="-1280"/>
    <m/>
    <s v="-196742.73"/>
  </r>
  <r>
    <n v="500413"/>
    <n v="2025"/>
    <s v="Lønnsbilag 11-2025"/>
    <d v="2025-04-01T00:00:00"/>
    <m/>
    <x v="87"/>
    <x v="87"/>
    <m/>
    <m/>
    <m/>
    <m/>
    <n v="1307"/>
    <s v="Ben Craig Simmons"/>
    <x v="0"/>
    <x v="0"/>
    <m/>
    <m/>
    <m/>
    <m/>
    <n v="0"/>
    <s v="Ingen avgiftsbehandling"/>
    <s v="Lønnsbilag 11-2025"/>
    <n v="-27923.5"/>
    <s v="NOK"/>
    <n v="-27923.5"/>
    <m/>
    <s v="-224666.23"/>
  </r>
  <r>
    <n v="500413"/>
    <n v="2025"/>
    <s v="Lønnsbilag 11-2025"/>
    <d v="2025-04-01T00:00:00"/>
    <m/>
    <x v="87"/>
    <x v="87"/>
    <m/>
    <m/>
    <m/>
    <m/>
    <n v="1308"/>
    <s v="Henrik Falteng Jensen"/>
    <x v="0"/>
    <x v="0"/>
    <m/>
    <m/>
    <m/>
    <m/>
    <n v="0"/>
    <s v="Ingen avgiftsbehandling"/>
    <s v="Lønnsbilag 11-2025"/>
    <n v="-2002"/>
    <s v="NOK"/>
    <n v="-2002"/>
    <m/>
    <s v="-226668.23"/>
  </r>
  <r>
    <n v="500413"/>
    <n v="2025"/>
    <s v="Lønnsbilag 11-2025"/>
    <d v="2025-04-01T00:00:00"/>
    <m/>
    <x v="87"/>
    <x v="87"/>
    <m/>
    <m/>
    <m/>
    <m/>
    <n v="1317"/>
    <s v="Markus Madsen"/>
    <x v="0"/>
    <x v="0"/>
    <m/>
    <m/>
    <m/>
    <m/>
    <n v="0"/>
    <s v="Ingen avgiftsbehandling"/>
    <s v="Lønnsbilag 11-2025"/>
    <n v="-5600"/>
    <s v="NOK"/>
    <n v="-5600"/>
    <m/>
    <s v="-232268.23"/>
  </r>
  <r>
    <n v="500413"/>
    <n v="2025"/>
    <s v="Lønnsbilag 11-2025"/>
    <d v="2025-04-01T00:00:00"/>
    <m/>
    <x v="87"/>
    <x v="87"/>
    <m/>
    <m/>
    <m/>
    <m/>
    <n v="1328"/>
    <s v="Jonathan Sten Hagen"/>
    <x v="0"/>
    <x v="0"/>
    <m/>
    <m/>
    <m/>
    <m/>
    <n v="0"/>
    <s v="Ingen avgiftsbehandling"/>
    <s v="Lønnsbilag 11-2025"/>
    <n v="-5460"/>
    <s v="NOK"/>
    <n v="-5460"/>
    <m/>
    <s v="-237728.23"/>
  </r>
  <r>
    <n v="500413"/>
    <n v="2025"/>
    <s v="Lønnsbilag 11-2025"/>
    <d v="2025-04-01T00:00:00"/>
    <m/>
    <x v="87"/>
    <x v="87"/>
    <m/>
    <m/>
    <m/>
    <m/>
    <n v="1329"/>
    <s v="Oline Søderberg"/>
    <x v="0"/>
    <x v="0"/>
    <m/>
    <m/>
    <m/>
    <m/>
    <n v="0"/>
    <s v="Ingen avgiftsbehandling"/>
    <s v="Lønnsbilag 11-2025"/>
    <n v="-1204.8"/>
    <s v="NOK"/>
    <n v="-1204.8"/>
    <m/>
    <s v="-238933.03"/>
  </r>
  <r>
    <n v="500413"/>
    <n v="2025"/>
    <s v="Lønnsbilag 11-2025"/>
    <d v="2025-04-01T00:00:00"/>
    <m/>
    <x v="87"/>
    <x v="87"/>
    <m/>
    <m/>
    <m/>
    <m/>
    <n v="1330"/>
    <s v="Magnus Perger"/>
    <x v="0"/>
    <x v="0"/>
    <m/>
    <m/>
    <m/>
    <m/>
    <n v="0"/>
    <s v="Ingen avgiftsbehandling"/>
    <s v="Lønnsbilag 11-2025"/>
    <n v="-1720"/>
    <s v="NOK"/>
    <n v="-1720"/>
    <m/>
    <s v="-240653.03"/>
  </r>
  <r>
    <n v="500413"/>
    <n v="2025"/>
    <s v="Lønnsbilag 11-2025"/>
    <d v="2025-04-01T00:00:00"/>
    <m/>
    <x v="87"/>
    <x v="87"/>
    <m/>
    <m/>
    <m/>
    <m/>
    <n v="1331"/>
    <s v="Jørgen Røkke"/>
    <x v="0"/>
    <x v="0"/>
    <m/>
    <m/>
    <m/>
    <m/>
    <n v="0"/>
    <s v="Ingen avgiftsbehandling"/>
    <s v="Lønnsbilag 11-2025"/>
    <n v="-3440"/>
    <s v="NOK"/>
    <n v="-3440"/>
    <m/>
    <s v="-244093.03"/>
  </r>
  <r>
    <n v="500413"/>
    <n v="2025"/>
    <s v="Lønnsbilag 11-2025"/>
    <d v="2025-04-01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11-2025"/>
    <n v="-900"/>
    <s v="NOK"/>
    <n v="-900"/>
    <m/>
    <s v="-244993.03"/>
  </r>
  <r>
    <n v="500413"/>
    <n v="2025"/>
    <s v="Lønnsbilag 11-2025"/>
    <d v="2025-04-01T00:00:00"/>
    <m/>
    <x v="87"/>
    <x v="87"/>
    <m/>
    <m/>
    <m/>
    <m/>
    <n v="1333"/>
    <s v="Elias Lande Olsen"/>
    <x v="0"/>
    <x v="0"/>
    <m/>
    <m/>
    <m/>
    <m/>
    <n v="0"/>
    <s v="Ingen avgiftsbehandling"/>
    <s v="Lønnsbilag 11-2025"/>
    <n v="-645"/>
    <s v="NOK"/>
    <n v="-645"/>
    <m/>
    <s v="-245638.03"/>
  </r>
  <r>
    <n v="500413"/>
    <n v="2025"/>
    <s v="Lønnsbilag 11-2025"/>
    <d v="2025-04-01T00:00:00"/>
    <m/>
    <x v="87"/>
    <x v="87"/>
    <m/>
    <m/>
    <m/>
    <m/>
    <n v="1334"/>
    <s v="Selma Arikan"/>
    <x v="0"/>
    <x v="0"/>
    <m/>
    <m/>
    <m/>
    <m/>
    <n v="0"/>
    <s v="Ingen avgiftsbehandling"/>
    <s v="Lønnsbilag 11-2025"/>
    <n v="-2940"/>
    <s v="NOK"/>
    <n v="-2940"/>
    <m/>
    <s v="-248578.03"/>
  </r>
  <r>
    <n v="500413"/>
    <n v="2025"/>
    <s v="Lønnsbilag 11-2025"/>
    <d v="2025-04-01T00:00:00"/>
    <m/>
    <x v="87"/>
    <x v="87"/>
    <m/>
    <m/>
    <m/>
    <m/>
    <n v="1335"/>
    <s v="Mikkel Holand Gillebo"/>
    <x v="0"/>
    <x v="0"/>
    <m/>
    <m/>
    <m/>
    <m/>
    <n v="0"/>
    <s v="Ingen avgiftsbehandling"/>
    <s v="Lønnsbilag 11-2025"/>
    <n v="-960"/>
    <s v="NOK"/>
    <n v="-960"/>
    <m/>
    <s v="-249538.03"/>
  </r>
  <r>
    <n v="500413"/>
    <n v="2025"/>
    <s v="Lønnsbilag 11-2025"/>
    <d v="2025-04-01T00:00:00"/>
    <m/>
    <x v="87"/>
    <x v="87"/>
    <m/>
    <m/>
    <m/>
    <m/>
    <n v="1336"/>
    <s v="Stina Meinicke"/>
    <x v="0"/>
    <x v="0"/>
    <m/>
    <m/>
    <m/>
    <m/>
    <n v="0"/>
    <s v="Ingen avgiftsbehandling"/>
    <s v="Lønnsbilag 11-2025"/>
    <n v="-2376"/>
    <s v="NOK"/>
    <n v="-2376"/>
    <m/>
    <s v="-251914.03"/>
  </r>
  <r>
    <n v="500413"/>
    <n v="2025"/>
    <s v="Lønnsbilag 11-2025"/>
    <d v="2025-04-01T00:00:00"/>
    <m/>
    <x v="87"/>
    <x v="87"/>
    <m/>
    <m/>
    <m/>
    <m/>
    <n v="1337"/>
    <s v="Jens-Christian Landmark"/>
    <x v="0"/>
    <x v="0"/>
    <m/>
    <m/>
    <m/>
    <m/>
    <n v="0"/>
    <s v="Ingen avgiftsbehandling"/>
    <s v="Lønnsbilag 11-2025"/>
    <n v="-2740"/>
    <s v="NOK"/>
    <n v="-2740"/>
    <m/>
    <s v="-254654.03"/>
  </r>
  <r>
    <n v="500413"/>
    <n v="2025"/>
    <s v="Lønnsbilag 11-2025"/>
    <d v="2025-04-01T00:00:00"/>
    <m/>
    <x v="87"/>
    <x v="87"/>
    <m/>
    <m/>
    <m/>
    <m/>
    <m/>
    <s v="Sofi Kulvik"/>
    <x v="0"/>
    <x v="0"/>
    <m/>
    <m/>
    <m/>
    <m/>
    <n v="0"/>
    <s v="Ingen avgiftsbehandling"/>
    <s v="Lønnsbilag 11-2025"/>
    <n v="-45484"/>
    <s v="NOK"/>
    <n v="-45484"/>
    <m/>
    <s v="-300138.03"/>
  </r>
  <r>
    <n v="500415"/>
    <n v="2025"/>
    <s v="Direkte betaling med ekstern ID TR458090040 er gjennomført og bokført."/>
    <d v="2025-04-01T00:00:00"/>
    <m/>
    <x v="87"/>
    <x v="87"/>
    <m/>
    <m/>
    <m/>
    <m/>
    <n v="77"/>
    <s v="Christopher Dehn"/>
    <x v="0"/>
    <x v="0"/>
    <m/>
    <m/>
    <m/>
    <m/>
    <n v="0"/>
    <s v="Ingen avgiftsbehandling"/>
    <s v="Lønnsbilag 11-2025"/>
    <n v="17548.5"/>
    <s v="NOK"/>
    <n v="17548.5"/>
    <m/>
    <s v="-282589.53"/>
  </r>
  <r>
    <n v="500416"/>
    <n v="2025"/>
    <s v="Direkte betaling med ekstern ID TR458090041 er gjennomført og bokført."/>
    <d v="2025-04-01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11-2025"/>
    <n v="5572"/>
    <s v="NOK"/>
    <n v="5572"/>
    <m/>
    <s v="-277017.53"/>
  </r>
  <r>
    <n v="500417"/>
    <n v="2025"/>
    <s v="Direkte betaling med ekstern ID TR458090042 er gjennomført og bokført."/>
    <d v="2025-04-01T00:00:00"/>
    <m/>
    <x v="87"/>
    <x v="87"/>
    <m/>
    <m/>
    <m/>
    <m/>
    <n v="1217"/>
    <s v="Hezar Salih"/>
    <x v="0"/>
    <x v="0"/>
    <m/>
    <m/>
    <m/>
    <m/>
    <n v="0"/>
    <s v="Ingen avgiftsbehandling"/>
    <s v="Lønnsbilag 11-2025"/>
    <n v="3016"/>
    <s v="NOK"/>
    <n v="3016"/>
    <m/>
    <s v="-274001.53"/>
  </r>
  <r>
    <n v="500418"/>
    <n v="2025"/>
    <s v="Direkte betaling med ekstern ID TR458090043 er gjennomført og bokført."/>
    <d v="2025-04-01T00:00:00"/>
    <m/>
    <x v="87"/>
    <x v="87"/>
    <m/>
    <m/>
    <m/>
    <m/>
    <n v="1223"/>
    <s v="Mads Sundbye"/>
    <x v="0"/>
    <x v="0"/>
    <m/>
    <m/>
    <m/>
    <m/>
    <n v="0"/>
    <s v="Ingen avgiftsbehandling"/>
    <s v="Lønnsbilag 11-2025"/>
    <n v="2700"/>
    <s v="NOK"/>
    <n v="2700"/>
    <m/>
    <s v="-271301.53"/>
  </r>
  <r>
    <n v="500419"/>
    <n v="2025"/>
    <s v="Direkte betaling med ekstern ID TR458090044 er gjennomført og bokført."/>
    <d v="2025-04-01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11-2025"/>
    <n v="28708.67"/>
    <s v="NOK"/>
    <n v="28708.67"/>
    <m/>
    <s v="-242592.86"/>
  </r>
  <r>
    <n v="500420"/>
    <n v="2025"/>
    <s v="Direkte betaling med ekstern ID TR458090045 er gjennomført og bokført."/>
    <d v="2025-04-01T00:00:00"/>
    <m/>
    <x v="87"/>
    <x v="87"/>
    <m/>
    <m/>
    <m/>
    <m/>
    <n v="1233"/>
    <s v="Eirik Skaar"/>
    <x v="0"/>
    <x v="0"/>
    <m/>
    <m/>
    <m/>
    <m/>
    <n v="0"/>
    <s v="Ingen avgiftsbehandling"/>
    <s v="Lønnsbilag 11-2025"/>
    <n v="1246.1400000000001"/>
    <s v="NOK"/>
    <n v="1246.1400000000001"/>
    <m/>
    <s v="-241346.72"/>
  </r>
  <r>
    <n v="500421"/>
    <n v="2025"/>
    <s v="Direkte betaling med ekstern ID TR458090046 er gjennomført og bokført."/>
    <d v="2025-04-01T00:00:00"/>
    <m/>
    <x v="87"/>
    <x v="87"/>
    <m/>
    <m/>
    <m/>
    <m/>
    <n v="1239"/>
    <s v="Karen Haug Laukeland"/>
    <x v="0"/>
    <x v="0"/>
    <m/>
    <m/>
    <m/>
    <m/>
    <n v="0"/>
    <s v="Ingen avgiftsbehandling"/>
    <s v="Lønnsbilag 11-2025"/>
    <n v="1068.75"/>
    <s v="NOK"/>
    <n v="1068.75"/>
    <m/>
    <s v="-240277.97"/>
  </r>
  <r>
    <n v="500422"/>
    <n v="2025"/>
    <s v="Direkte betaling med ekstern ID TR458090047 er gjennomført og bokført."/>
    <d v="2025-04-01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11-2025"/>
    <n v="1087.5"/>
    <s v="NOK"/>
    <n v="1087.5"/>
    <m/>
    <s v="-239190.47"/>
  </r>
  <r>
    <n v="500423"/>
    <n v="2025"/>
    <s v="Direkte betaling med ekstern ID TR458090048 er gjennomført og bokført."/>
    <d v="2025-04-01T00:00:00"/>
    <m/>
    <x v="87"/>
    <x v="87"/>
    <m/>
    <m/>
    <m/>
    <m/>
    <n v="1245"/>
    <s v="Fredrik Bjørndal"/>
    <x v="0"/>
    <x v="0"/>
    <m/>
    <m/>
    <m/>
    <m/>
    <n v="0"/>
    <s v="Ingen avgiftsbehandling"/>
    <s v="Lønnsbilag 11-2025"/>
    <n v="5310"/>
    <s v="NOK"/>
    <n v="5310"/>
    <m/>
    <s v="-233880.47"/>
  </r>
  <r>
    <n v="500424"/>
    <n v="2025"/>
    <s v="Direkte betaling med ekstern ID TR458090039 er gjennomført og bokført."/>
    <d v="2025-04-01T00:00:00"/>
    <m/>
    <x v="87"/>
    <x v="87"/>
    <m/>
    <m/>
    <m/>
    <m/>
    <n v="1248"/>
    <s v="Marius Tveiten"/>
    <x v="0"/>
    <x v="0"/>
    <m/>
    <m/>
    <m/>
    <m/>
    <n v="0"/>
    <s v="Ingen avgiftsbehandling"/>
    <s v="Lønnsbilag 11-2025"/>
    <n v="3060"/>
    <s v="NOK"/>
    <n v="3060"/>
    <m/>
    <s v="-230820.47"/>
  </r>
  <r>
    <n v="500425"/>
    <n v="2025"/>
    <s v="Direkte betaling med ekstern ID TR458090049 er gjennomført og bokført."/>
    <d v="2025-04-01T00:00:00"/>
    <m/>
    <x v="87"/>
    <x v="87"/>
    <m/>
    <m/>
    <m/>
    <m/>
    <n v="1249"/>
    <s v="Nora Kristiansen"/>
    <x v="0"/>
    <x v="0"/>
    <m/>
    <m/>
    <m/>
    <m/>
    <n v="0"/>
    <s v="Ingen avgiftsbehandling"/>
    <s v="Lønnsbilag 11-2025"/>
    <n v="4680"/>
    <s v="NOK"/>
    <n v="4680"/>
    <m/>
    <s v="-226140.47"/>
  </r>
  <r>
    <n v="500426"/>
    <n v="2025"/>
    <s v="Direkte betaling med ekstern ID TR458090050 er gjennomført og bokført."/>
    <d v="2025-04-01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11-2025"/>
    <n v="7737"/>
    <s v="NOK"/>
    <n v="7737"/>
    <m/>
    <s v="-218403.47"/>
  </r>
  <r>
    <n v="500427"/>
    <n v="2025"/>
    <s v="Direkte betaling med ekstern ID TR458090051 er gjennomført og bokført."/>
    <d v="2025-04-01T00:00:00"/>
    <m/>
    <x v="87"/>
    <x v="87"/>
    <m/>
    <m/>
    <m/>
    <m/>
    <n v="1261"/>
    <s v="Laila Håkonsen"/>
    <x v="0"/>
    <x v="0"/>
    <m/>
    <m/>
    <m/>
    <m/>
    <n v="0"/>
    <s v="Ingen avgiftsbehandling"/>
    <s v="Lønnsbilag 11-2025"/>
    <n v="4224"/>
    <s v="NOK"/>
    <n v="4224"/>
    <m/>
    <s v="-214179.47"/>
  </r>
  <r>
    <n v="500428"/>
    <n v="2025"/>
    <s v="Direkte betaling med ekstern ID TR458090052 er gjennomført og bokført."/>
    <d v="2025-04-01T00:00:00"/>
    <m/>
    <x v="87"/>
    <x v="87"/>
    <m/>
    <m/>
    <m/>
    <m/>
    <n v="1270"/>
    <s v="Lars Teigland Støre"/>
    <x v="0"/>
    <x v="0"/>
    <m/>
    <m/>
    <m/>
    <m/>
    <n v="0"/>
    <s v="Ingen avgiftsbehandling"/>
    <s v="Lønnsbilag 11-2025"/>
    <n v="1772.88"/>
    <s v="NOK"/>
    <n v="1772.88"/>
    <m/>
    <s v="-212406.59"/>
  </r>
  <r>
    <n v="500429"/>
    <n v="2025"/>
    <s v="Direkte betaling med ekstern ID TR458090053 er gjennomført og bokført."/>
    <d v="2025-04-01T00:00:00"/>
    <m/>
    <x v="87"/>
    <x v="87"/>
    <m/>
    <m/>
    <m/>
    <m/>
    <n v="1271"/>
    <s v="Nikolai Hamang"/>
    <x v="0"/>
    <x v="0"/>
    <m/>
    <m/>
    <m/>
    <m/>
    <n v="0"/>
    <s v="Ingen avgiftsbehandling"/>
    <s v="Lønnsbilag 11-2025"/>
    <n v="2070"/>
    <s v="NOK"/>
    <n v="2070"/>
    <m/>
    <s v="-210336.59"/>
  </r>
  <r>
    <n v="500430"/>
    <n v="2025"/>
    <s v="Direkte betaling med ekstern ID TR458090054 er gjennomført og bokført."/>
    <d v="2025-04-01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11-2025"/>
    <n v="1975.13"/>
    <s v="NOK"/>
    <n v="1975.13"/>
    <m/>
    <s v="-208361.46"/>
  </r>
  <r>
    <n v="500431"/>
    <n v="2025"/>
    <s v="Direkte betaling med ekstern ID TR458090055 er gjennomført og bokført."/>
    <d v="2025-04-01T00:00:00"/>
    <m/>
    <x v="87"/>
    <x v="87"/>
    <m/>
    <m/>
    <m/>
    <m/>
    <n v="1275"/>
    <s v="Haziz Aasen"/>
    <x v="0"/>
    <x v="0"/>
    <m/>
    <m/>
    <m/>
    <m/>
    <n v="0"/>
    <s v="Ingen avgiftsbehandling"/>
    <s v="Lønnsbilag 11-2025"/>
    <n v="36743.629999999997"/>
    <s v="NOK"/>
    <n v="36743.629999999997"/>
    <m/>
    <s v="-171617.83"/>
  </r>
  <r>
    <n v="500432"/>
    <n v="2025"/>
    <s v="Direkte betaling med ekstern ID TR458090056 er gjennomført og bokført."/>
    <d v="2025-04-01T00:00:00"/>
    <m/>
    <x v="87"/>
    <x v="87"/>
    <m/>
    <m/>
    <m/>
    <m/>
    <n v="1279"/>
    <s v="Oda Marie Danielsen"/>
    <x v="0"/>
    <x v="0"/>
    <m/>
    <m/>
    <m/>
    <m/>
    <n v="0"/>
    <s v="Ingen avgiftsbehandling"/>
    <s v="Lønnsbilag 11-2025"/>
    <n v="1306.2"/>
    <s v="NOK"/>
    <n v="1306.2"/>
    <m/>
    <s v="-170311.63"/>
  </r>
  <r>
    <n v="500433"/>
    <n v="2025"/>
    <s v="Direkte betaling med ekstern ID TR458090029 er gjennomført og bokført."/>
    <d v="2025-04-01T00:00:00"/>
    <m/>
    <x v="87"/>
    <x v="87"/>
    <m/>
    <m/>
    <m/>
    <m/>
    <n v="1282"/>
    <s v="Stian Sørensen"/>
    <x v="0"/>
    <x v="0"/>
    <m/>
    <m/>
    <m/>
    <m/>
    <n v="0"/>
    <s v="Ingen avgiftsbehandling"/>
    <s v="Lønnsbilag 11-2025"/>
    <n v="24802"/>
    <s v="NOK"/>
    <n v="24802"/>
    <m/>
    <s v="-145509.63"/>
  </r>
  <r>
    <n v="500434"/>
    <n v="2025"/>
    <s v="Direkte betaling med ekstern ID TR458090020 er gjennomført og bokført."/>
    <d v="2025-04-01T00:00:00"/>
    <m/>
    <x v="87"/>
    <x v="87"/>
    <m/>
    <m/>
    <m/>
    <m/>
    <n v="1285"/>
    <s v="Casper Riekeles"/>
    <x v="0"/>
    <x v="0"/>
    <m/>
    <m/>
    <m/>
    <m/>
    <n v="0"/>
    <s v="Ingen avgiftsbehandling"/>
    <s v="Lønnsbilag 11-2025"/>
    <n v="1540"/>
    <s v="NOK"/>
    <n v="1540"/>
    <m/>
    <s v="-143969.63"/>
  </r>
  <r>
    <n v="500435"/>
    <n v="2025"/>
    <s v="Direkte betaling med ekstern ID TR458090021 er gjennomført og bokført."/>
    <d v="2025-04-01T00:00:00"/>
    <m/>
    <x v="87"/>
    <x v="87"/>
    <m/>
    <m/>
    <m/>
    <m/>
    <n v="1288"/>
    <s v="Sondre Olsen Heitmann"/>
    <x v="0"/>
    <x v="0"/>
    <m/>
    <m/>
    <m/>
    <m/>
    <n v="0"/>
    <s v="Ingen avgiftsbehandling"/>
    <s v="Lønnsbilag 11-2025"/>
    <n v="1600"/>
    <s v="NOK"/>
    <n v="1600"/>
    <m/>
    <s v="-142369.63"/>
  </r>
  <r>
    <n v="500436"/>
    <n v="2025"/>
    <s v="Direkte betaling med ekstern ID TR458090022 er gjennomført og bokført."/>
    <d v="2025-04-01T00:00:00"/>
    <m/>
    <x v="87"/>
    <x v="87"/>
    <m/>
    <m/>
    <m/>
    <m/>
    <n v="1298"/>
    <s v="Luis Lyster"/>
    <x v="0"/>
    <x v="0"/>
    <m/>
    <m/>
    <m/>
    <m/>
    <n v="0"/>
    <s v="Ingen avgiftsbehandling"/>
    <s v="Lønnsbilag 11-2025"/>
    <n v="1980"/>
    <s v="NOK"/>
    <n v="1980"/>
    <m/>
    <s v="-140389.63"/>
  </r>
  <r>
    <n v="500437"/>
    <n v="2025"/>
    <s v="Direkte betaling med ekstern ID TR458090023 er gjennomført og bokført."/>
    <d v="2025-04-01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11-2025"/>
    <n v="35714.33"/>
    <s v="NOK"/>
    <n v="35714.33"/>
    <m/>
    <s v="-104675.30"/>
  </r>
  <r>
    <n v="500438"/>
    <n v="2025"/>
    <s v="Direkte betaling med ekstern ID TR458090024 er gjennomført og bokført."/>
    <d v="2025-04-01T00:00:00"/>
    <m/>
    <x v="87"/>
    <x v="87"/>
    <m/>
    <m/>
    <m/>
    <m/>
    <n v="1305"/>
    <s v="Brage Mikkelsen"/>
    <x v="0"/>
    <x v="0"/>
    <m/>
    <m/>
    <m/>
    <m/>
    <n v="0"/>
    <s v="Ingen avgiftsbehandling"/>
    <s v="Lønnsbilag 11-2025"/>
    <n v="1280"/>
    <s v="NOK"/>
    <n v="1280"/>
    <m/>
    <s v="-103395.30"/>
  </r>
  <r>
    <n v="500439"/>
    <n v="2025"/>
    <s v="Direkte betaling med ekstern ID TR458090025 er gjennomført og bokført."/>
    <d v="2025-04-01T00:00:00"/>
    <m/>
    <x v="87"/>
    <x v="87"/>
    <m/>
    <m/>
    <m/>
    <m/>
    <n v="1307"/>
    <s v="Ben Craig Simmons"/>
    <x v="0"/>
    <x v="0"/>
    <m/>
    <m/>
    <m/>
    <m/>
    <n v="0"/>
    <s v="Ingen avgiftsbehandling"/>
    <s v="Lønnsbilag 11-2025"/>
    <n v="27923.5"/>
    <s v="NOK"/>
    <n v="27923.5"/>
    <m/>
    <s v="-75471.80"/>
  </r>
  <r>
    <n v="500440"/>
    <n v="2025"/>
    <s v="Direkte betaling med ekstern ID TR458090026 er gjennomført og bokført."/>
    <d v="2025-04-01T00:00:00"/>
    <m/>
    <x v="87"/>
    <x v="87"/>
    <m/>
    <m/>
    <m/>
    <m/>
    <n v="1308"/>
    <s v="Henrik Falteng Jensen"/>
    <x v="0"/>
    <x v="0"/>
    <m/>
    <m/>
    <m/>
    <m/>
    <n v="0"/>
    <s v="Ingen avgiftsbehandling"/>
    <s v="Lønnsbilag 11-2025"/>
    <n v="2002"/>
    <s v="NOK"/>
    <n v="2002"/>
    <m/>
    <s v="-73469.80"/>
  </r>
  <r>
    <n v="500441"/>
    <n v="2025"/>
    <s v="Direkte betaling med ekstern ID TR458090027 er gjennomført og bokført."/>
    <d v="2025-04-01T00:00:00"/>
    <m/>
    <x v="87"/>
    <x v="87"/>
    <m/>
    <m/>
    <m/>
    <m/>
    <n v="1317"/>
    <s v="Markus Madsen"/>
    <x v="0"/>
    <x v="0"/>
    <m/>
    <m/>
    <m/>
    <m/>
    <n v="0"/>
    <s v="Ingen avgiftsbehandling"/>
    <s v="Lønnsbilag 11-2025"/>
    <n v="5600"/>
    <s v="NOK"/>
    <n v="5600"/>
    <m/>
    <s v="-67869.80"/>
  </r>
  <r>
    <n v="500442"/>
    <n v="2025"/>
    <s v="Direkte betaling med ekstern ID TR458090028 er gjennomført og bokført."/>
    <d v="2025-04-01T00:00:00"/>
    <m/>
    <x v="87"/>
    <x v="87"/>
    <m/>
    <m/>
    <m/>
    <m/>
    <n v="1328"/>
    <s v="Jonathan Sten Hagen"/>
    <x v="0"/>
    <x v="0"/>
    <m/>
    <m/>
    <m/>
    <m/>
    <n v="0"/>
    <s v="Ingen avgiftsbehandling"/>
    <s v="Lønnsbilag 11-2025"/>
    <n v="5460"/>
    <s v="NOK"/>
    <n v="5460"/>
    <m/>
    <s v="-62409.80"/>
  </r>
  <r>
    <n v="500443"/>
    <n v="2025"/>
    <s v="Direkte betaling med ekstern ID TR458090019 er gjennomført og bokført."/>
    <d v="2025-04-01T00:00:00"/>
    <m/>
    <x v="87"/>
    <x v="87"/>
    <m/>
    <m/>
    <m/>
    <m/>
    <n v="1329"/>
    <s v="Oline Søderberg"/>
    <x v="0"/>
    <x v="0"/>
    <m/>
    <m/>
    <m/>
    <m/>
    <n v="0"/>
    <s v="Ingen avgiftsbehandling"/>
    <s v="Lønnsbilag 11-2025"/>
    <n v="1204.8"/>
    <s v="NOK"/>
    <n v="1204.8"/>
    <m/>
    <s v="-61205.00"/>
  </r>
  <r>
    <n v="500444"/>
    <n v="2025"/>
    <s v="Direkte betaling med ekstern ID TR458090030 er gjennomført og bokført."/>
    <d v="2025-04-01T00:00:00"/>
    <m/>
    <x v="87"/>
    <x v="87"/>
    <m/>
    <m/>
    <m/>
    <m/>
    <n v="1330"/>
    <s v="Magnus Perger"/>
    <x v="0"/>
    <x v="0"/>
    <m/>
    <m/>
    <m/>
    <m/>
    <n v="0"/>
    <s v="Ingen avgiftsbehandling"/>
    <s v="Lønnsbilag 11-2025"/>
    <n v="1720"/>
    <s v="NOK"/>
    <n v="1720"/>
    <m/>
    <s v="-59485.00"/>
  </r>
  <r>
    <n v="500445"/>
    <n v="2025"/>
    <s v="Direkte betaling med ekstern ID TR458090031 er gjennomført og bokført."/>
    <d v="2025-04-01T00:00:00"/>
    <m/>
    <x v="87"/>
    <x v="87"/>
    <m/>
    <m/>
    <m/>
    <m/>
    <n v="1331"/>
    <s v="Jørgen Røkke"/>
    <x v="0"/>
    <x v="0"/>
    <m/>
    <m/>
    <m/>
    <m/>
    <n v="0"/>
    <s v="Ingen avgiftsbehandling"/>
    <s v="Lønnsbilag 11-2025"/>
    <n v="3440"/>
    <s v="NOK"/>
    <n v="3440"/>
    <m/>
    <s v="-56045.00"/>
  </r>
  <r>
    <n v="500446"/>
    <n v="2025"/>
    <s v="Direkte betaling med ekstern ID TR458090032 er gjennomført og bokført."/>
    <d v="2025-04-01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11-2025"/>
    <n v="900"/>
    <s v="NOK"/>
    <n v="900"/>
    <m/>
    <s v="-55145.00"/>
  </r>
  <r>
    <n v="500447"/>
    <n v="2025"/>
    <s v="Direkte betaling med ekstern ID TR458090033 er gjennomført og bokført."/>
    <d v="2025-04-01T00:00:00"/>
    <m/>
    <x v="87"/>
    <x v="87"/>
    <m/>
    <m/>
    <m/>
    <m/>
    <n v="1333"/>
    <s v="Elias Lande Olsen"/>
    <x v="0"/>
    <x v="0"/>
    <m/>
    <m/>
    <m/>
    <m/>
    <n v="0"/>
    <s v="Ingen avgiftsbehandling"/>
    <s v="Lønnsbilag 11-2025"/>
    <n v="645"/>
    <s v="NOK"/>
    <n v="645"/>
    <m/>
    <s v="-54500.00"/>
  </r>
  <r>
    <n v="500448"/>
    <n v="2025"/>
    <s v="Direkte betaling med ekstern ID TR458090034 er gjennomført og bokført."/>
    <d v="2025-04-01T00:00:00"/>
    <m/>
    <x v="87"/>
    <x v="87"/>
    <m/>
    <m/>
    <m/>
    <m/>
    <n v="1334"/>
    <s v="Selma Arikan"/>
    <x v="0"/>
    <x v="0"/>
    <m/>
    <m/>
    <m/>
    <m/>
    <n v="0"/>
    <s v="Ingen avgiftsbehandling"/>
    <s v="Lønnsbilag 11-2025"/>
    <n v="2940"/>
    <s v="NOK"/>
    <n v="2940"/>
    <m/>
    <s v="-51560.00"/>
  </r>
  <r>
    <n v="500449"/>
    <n v="2025"/>
    <s v="Direkte betaling med ekstern ID TR458090035 er gjennomført og bokført."/>
    <d v="2025-04-01T00:00:00"/>
    <m/>
    <x v="87"/>
    <x v="87"/>
    <m/>
    <m/>
    <m/>
    <m/>
    <n v="1335"/>
    <s v="Mikkel Holand Gillebo"/>
    <x v="0"/>
    <x v="0"/>
    <m/>
    <m/>
    <m/>
    <m/>
    <n v="0"/>
    <s v="Ingen avgiftsbehandling"/>
    <s v="Lønnsbilag 11-2025"/>
    <n v="960"/>
    <s v="NOK"/>
    <n v="960"/>
    <m/>
    <s v="-50600.00"/>
  </r>
  <r>
    <n v="500450"/>
    <n v="2025"/>
    <s v="Direkte betaling med ekstern ID TR458090036 er gjennomført og bokført."/>
    <d v="2025-04-01T00:00:00"/>
    <m/>
    <x v="87"/>
    <x v="87"/>
    <m/>
    <m/>
    <m/>
    <m/>
    <n v="1336"/>
    <s v="Stina Meinicke"/>
    <x v="0"/>
    <x v="0"/>
    <m/>
    <m/>
    <m/>
    <m/>
    <n v="0"/>
    <s v="Ingen avgiftsbehandling"/>
    <s v="Lønnsbilag 11-2025"/>
    <n v="2376"/>
    <s v="NOK"/>
    <n v="2376"/>
    <m/>
    <s v="-48224.00"/>
  </r>
  <r>
    <n v="500451"/>
    <n v="2025"/>
    <s v="Direkte betaling med ekstern ID TR458090037 er gjennomført og bokført."/>
    <d v="2025-04-01T00:00:00"/>
    <m/>
    <x v="87"/>
    <x v="87"/>
    <m/>
    <m/>
    <m/>
    <m/>
    <n v="1337"/>
    <s v="Jens-Christian Landmark"/>
    <x v="0"/>
    <x v="0"/>
    <m/>
    <m/>
    <m/>
    <m/>
    <n v="0"/>
    <s v="Ingen avgiftsbehandling"/>
    <s v="Lønnsbilag 11-2025"/>
    <n v="2740"/>
    <s v="NOK"/>
    <n v="2740"/>
    <m/>
    <s v="-45484.00"/>
  </r>
  <r>
    <n v="500452"/>
    <n v="2025"/>
    <s v="Direkte betaling med ekstern ID TR458090038 er gjennomført og bokført."/>
    <d v="2025-04-01T00:00:00"/>
    <m/>
    <x v="87"/>
    <x v="87"/>
    <m/>
    <m/>
    <m/>
    <m/>
    <m/>
    <s v="Sofi Kulvik"/>
    <x v="0"/>
    <x v="0"/>
    <m/>
    <m/>
    <m/>
    <m/>
    <n v="0"/>
    <s v="Ingen avgiftsbehandling"/>
    <s v="Lønnsbilag 11-2025"/>
    <n v="45484"/>
    <s v="NOK"/>
    <n v="45484"/>
    <m/>
    <s v="0.00"/>
  </r>
  <r>
    <n v="730"/>
    <n v="2025"/>
    <s v="Ansattutlegg nummer 4-2025, Eirik F Wartiainen"/>
    <d v="2025-05-01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4-2025, Eirik F Wartiainen"/>
    <n v="-500"/>
    <s v="NOK"/>
    <n v="-500"/>
    <m/>
    <s v="-500.00"/>
  </r>
  <r>
    <n v="731"/>
    <n v="2025"/>
    <s v="Ansattutlegg nummer 5-2025, Eirik F Wartiainen"/>
    <d v="2025-05-01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5-2025, Eirik F Wartiainen"/>
    <n v="-500"/>
    <s v="NOK"/>
    <n v="-500"/>
    <m/>
    <s v="-1000.00"/>
  </r>
  <r>
    <n v="500528"/>
    <n v="2025"/>
    <s v="Lønnsbilag 12-2025"/>
    <d v="2025-05-01T00:00:00"/>
    <m/>
    <x v="87"/>
    <x v="87"/>
    <m/>
    <m/>
    <m/>
    <m/>
    <n v="77"/>
    <s v="Christopher Dehn"/>
    <x v="0"/>
    <x v="0"/>
    <m/>
    <m/>
    <m/>
    <m/>
    <n v="0"/>
    <s v="Ingen avgiftsbehandling"/>
    <s v="Lønnsbilag 12-2025"/>
    <n v="-15236.5"/>
    <s v="NOK"/>
    <n v="-15236.5"/>
    <m/>
    <s v="-16236.50"/>
  </r>
  <r>
    <n v="500528"/>
    <n v="2025"/>
    <s v="Lønnsbilag 12-2025"/>
    <d v="2025-05-01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12-2025"/>
    <n v="-7429"/>
    <s v="NOK"/>
    <n v="-7429"/>
    <m/>
    <s v="-23665.50"/>
  </r>
  <r>
    <n v="500528"/>
    <n v="2025"/>
    <s v="Lønnsbilag 12-2025"/>
    <d v="2025-05-01T00:00:00"/>
    <m/>
    <x v="87"/>
    <x v="87"/>
    <m/>
    <m/>
    <m/>
    <m/>
    <n v="1217"/>
    <s v="Hezar Salih"/>
    <x v="0"/>
    <x v="0"/>
    <m/>
    <m/>
    <m/>
    <m/>
    <n v="0"/>
    <s v="Ingen avgiftsbehandling"/>
    <s v="Lønnsbilag 12-2025"/>
    <n v="-1984"/>
    <s v="NOK"/>
    <n v="-1984"/>
    <m/>
    <s v="-25649.50"/>
  </r>
  <r>
    <n v="500528"/>
    <n v="2025"/>
    <s v="Lønnsbilag 12-2025"/>
    <d v="2025-05-01T00:00:00"/>
    <m/>
    <x v="87"/>
    <x v="87"/>
    <m/>
    <m/>
    <m/>
    <m/>
    <n v="1223"/>
    <s v="Mads Sundbye"/>
    <x v="0"/>
    <x v="0"/>
    <m/>
    <m/>
    <m/>
    <m/>
    <n v="0"/>
    <s v="Ingen avgiftsbehandling"/>
    <s v="Lønnsbilag 12-2025"/>
    <n v="-1170"/>
    <s v="NOK"/>
    <n v="-1170"/>
    <m/>
    <s v="-26819.50"/>
  </r>
  <r>
    <n v="500528"/>
    <n v="2025"/>
    <s v="Lønnsbilag 12-2025"/>
    <d v="2025-05-01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12-2025"/>
    <n v="-28708.67"/>
    <s v="NOK"/>
    <n v="-28708.67"/>
    <m/>
    <s v="-55528.17"/>
  </r>
  <r>
    <n v="500528"/>
    <n v="2025"/>
    <s v="Lønnsbilag 12-2025"/>
    <d v="2025-05-01T00:00:00"/>
    <m/>
    <x v="87"/>
    <x v="87"/>
    <m/>
    <m/>
    <m/>
    <m/>
    <n v="1233"/>
    <s v="Eirik Skaar"/>
    <x v="0"/>
    <x v="0"/>
    <m/>
    <m/>
    <m/>
    <m/>
    <n v="0"/>
    <s v="Ingen avgiftsbehandling"/>
    <s v="Lønnsbilag 12-2025"/>
    <n v="-10000"/>
    <s v="NOK"/>
    <n v="-10000"/>
    <m/>
    <s v="-65528.17"/>
  </r>
  <r>
    <n v="500528"/>
    <n v="2025"/>
    <s v="Lønnsbilag 12-2025"/>
    <d v="2025-05-01T00:00:00"/>
    <m/>
    <x v="87"/>
    <x v="87"/>
    <m/>
    <m/>
    <m/>
    <m/>
    <n v="1245"/>
    <s v="Fredrik Bjørndal"/>
    <x v="0"/>
    <x v="0"/>
    <m/>
    <m/>
    <m/>
    <m/>
    <n v="0"/>
    <s v="Ingen avgiftsbehandling"/>
    <s v="Lønnsbilag 12-2025"/>
    <n v="-6481"/>
    <s v="NOK"/>
    <n v="-6481"/>
    <m/>
    <s v="-72009.17"/>
  </r>
  <r>
    <n v="500528"/>
    <n v="2025"/>
    <s v="Lønnsbilag 12-2025"/>
    <d v="2025-05-01T00:00:00"/>
    <m/>
    <x v="87"/>
    <x v="87"/>
    <m/>
    <m/>
    <m/>
    <m/>
    <n v="1248"/>
    <s v="Marius Tveiten"/>
    <x v="0"/>
    <x v="0"/>
    <m/>
    <m/>
    <m/>
    <m/>
    <n v="0"/>
    <s v="Ingen avgiftsbehandling"/>
    <s v="Lønnsbilag 12-2025"/>
    <n v="-3763.8"/>
    <s v="NOK"/>
    <n v="-3763.8"/>
    <m/>
    <s v="-75772.97"/>
  </r>
  <r>
    <n v="500528"/>
    <n v="2025"/>
    <s v="Lønnsbilag 12-2025"/>
    <d v="2025-05-01T00:00:00"/>
    <m/>
    <x v="87"/>
    <x v="87"/>
    <m/>
    <m/>
    <m/>
    <m/>
    <n v="1249"/>
    <s v="Nora Kristiansen"/>
    <x v="0"/>
    <x v="0"/>
    <m/>
    <m/>
    <m/>
    <m/>
    <n v="0"/>
    <s v="Ingen avgiftsbehandling"/>
    <s v="Lønnsbilag 12-2025"/>
    <n v="-4064.4"/>
    <s v="NOK"/>
    <n v="-4064.4"/>
    <m/>
    <s v="-79837.37"/>
  </r>
  <r>
    <n v="500528"/>
    <n v="2025"/>
    <s v="Lønnsbilag 12-2025"/>
    <d v="2025-05-01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12-2025"/>
    <n v="-1846"/>
    <s v="NOK"/>
    <n v="-1846"/>
    <m/>
    <s v="-81683.37"/>
  </r>
  <r>
    <n v="500528"/>
    <n v="2025"/>
    <s v="Lønnsbilag 12-2025"/>
    <d v="2025-05-01T00:00:00"/>
    <m/>
    <x v="87"/>
    <x v="87"/>
    <m/>
    <m/>
    <m/>
    <m/>
    <n v="1261"/>
    <s v="Laila Håkonsen"/>
    <x v="0"/>
    <x v="0"/>
    <m/>
    <m/>
    <m/>
    <m/>
    <n v="0"/>
    <s v="Ingen avgiftsbehandling"/>
    <s v="Lønnsbilag 12-2025"/>
    <n v="-3696"/>
    <s v="NOK"/>
    <n v="-3696"/>
    <m/>
    <s v="-85379.37"/>
  </r>
  <r>
    <n v="500528"/>
    <n v="2025"/>
    <s v="Lønnsbilag 12-2025"/>
    <d v="2025-05-01T00:00:00"/>
    <m/>
    <x v="87"/>
    <x v="87"/>
    <m/>
    <m/>
    <m/>
    <m/>
    <n v="1269"/>
    <s v="Marius Lindbäck Pettersen"/>
    <x v="0"/>
    <x v="0"/>
    <m/>
    <m/>
    <m/>
    <m/>
    <n v="0"/>
    <s v="Ingen avgiftsbehandling"/>
    <s v="Lønnsbilag 12-2025"/>
    <n v="-1920"/>
    <s v="NOK"/>
    <n v="-1920"/>
    <m/>
    <s v="-87299.37"/>
  </r>
  <r>
    <n v="500528"/>
    <n v="2025"/>
    <s v="Lønnsbilag 12-2025"/>
    <d v="2025-05-01T00:00:00"/>
    <m/>
    <x v="87"/>
    <x v="87"/>
    <m/>
    <m/>
    <m/>
    <m/>
    <n v="1271"/>
    <s v="Nikolai Hamang"/>
    <x v="0"/>
    <x v="0"/>
    <m/>
    <m/>
    <m/>
    <m/>
    <n v="0"/>
    <s v="Ingen avgiftsbehandling"/>
    <s v="Lønnsbilag 12-2025"/>
    <n v="-1440"/>
    <s v="NOK"/>
    <n v="-1440"/>
    <m/>
    <s v="-88739.37"/>
  </r>
  <r>
    <n v="500528"/>
    <n v="2025"/>
    <s v="Lønnsbilag 12-2025"/>
    <d v="2025-05-01T00:00:00"/>
    <m/>
    <x v="87"/>
    <x v="87"/>
    <m/>
    <m/>
    <m/>
    <m/>
    <n v="1275"/>
    <s v="Haziz Aasen"/>
    <x v="0"/>
    <x v="0"/>
    <m/>
    <m/>
    <m/>
    <m/>
    <n v="0"/>
    <s v="Ingen avgiftsbehandling"/>
    <s v="Lønnsbilag 12-2025"/>
    <n v="-36743.629999999997"/>
    <s v="NOK"/>
    <n v="-36743.629999999997"/>
    <m/>
    <s v="-125483.00"/>
  </r>
  <r>
    <n v="500528"/>
    <n v="2025"/>
    <s v="Lønnsbilag 12-2025"/>
    <d v="2025-05-01T00:00:00"/>
    <m/>
    <x v="87"/>
    <x v="87"/>
    <m/>
    <m/>
    <m/>
    <m/>
    <n v="1279"/>
    <s v="Oda Marie Danielsen"/>
    <x v="0"/>
    <x v="0"/>
    <m/>
    <m/>
    <m/>
    <m/>
    <n v="0"/>
    <s v="Ingen avgiftsbehandling"/>
    <s v="Lønnsbilag 12-2025"/>
    <n v="-1376.2"/>
    <s v="NOK"/>
    <n v="-1376.2"/>
    <m/>
    <s v="-126859.20"/>
  </r>
  <r>
    <n v="500528"/>
    <n v="2025"/>
    <s v="Lønnsbilag 12-2025"/>
    <d v="2025-05-01T00:00:00"/>
    <m/>
    <x v="87"/>
    <x v="87"/>
    <m/>
    <m/>
    <m/>
    <m/>
    <n v="1282"/>
    <s v="Stian Sørensen"/>
    <x v="0"/>
    <x v="0"/>
    <m/>
    <m/>
    <m/>
    <m/>
    <n v="0"/>
    <s v="Ingen avgiftsbehandling"/>
    <s v="Lønnsbilag 12-2025"/>
    <n v="-24802"/>
    <s v="NOK"/>
    <n v="-24802"/>
    <m/>
    <s v="-151661.20"/>
  </r>
  <r>
    <n v="500528"/>
    <n v="2025"/>
    <s v="Lønnsbilag 12-2025"/>
    <d v="2025-05-01T00:00:00"/>
    <m/>
    <x v="87"/>
    <x v="87"/>
    <m/>
    <m/>
    <m/>
    <m/>
    <n v="1285"/>
    <s v="Casper Riekeles"/>
    <x v="0"/>
    <x v="0"/>
    <m/>
    <m/>
    <m/>
    <m/>
    <n v="0"/>
    <s v="Ingen avgiftsbehandling"/>
    <s v="Lønnsbilag 12-2025"/>
    <n v="-1529"/>
    <s v="NOK"/>
    <n v="-1529"/>
    <m/>
    <s v="-153190.20"/>
  </r>
  <r>
    <n v="500528"/>
    <n v="2025"/>
    <s v="Lønnsbilag 12-2025"/>
    <d v="2025-05-01T00:00:00"/>
    <m/>
    <x v="87"/>
    <x v="87"/>
    <m/>
    <m/>
    <m/>
    <m/>
    <n v="1288"/>
    <s v="Sondre Olsen Heitmann"/>
    <x v="0"/>
    <x v="0"/>
    <m/>
    <m/>
    <m/>
    <m/>
    <n v="0"/>
    <s v="Ingen avgiftsbehandling"/>
    <s v="Lønnsbilag 12-2025"/>
    <n v="-600"/>
    <s v="NOK"/>
    <n v="-600"/>
    <m/>
    <s v="-153790.20"/>
  </r>
  <r>
    <n v="500528"/>
    <n v="2025"/>
    <s v="Lønnsbilag 12-2025"/>
    <d v="2025-05-01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12-2025"/>
    <n v="-35714.33"/>
    <s v="NOK"/>
    <n v="-35714.33"/>
    <m/>
    <s v="-189504.53"/>
  </r>
  <r>
    <n v="500528"/>
    <n v="2025"/>
    <s v="Lønnsbilag 12-2025"/>
    <d v="2025-05-01T00:00:00"/>
    <m/>
    <x v="87"/>
    <x v="87"/>
    <m/>
    <m/>
    <m/>
    <m/>
    <n v="1305"/>
    <s v="Brage Mikkelsen"/>
    <x v="0"/>
    <x v="0"/>
    <m/>
    <m/>
    <m/>
    <m/>
    <n v="0"/>
    <s v="Ingen avgiftsbehandling"/>
    <s v="Lønnsbilag 12-2025"/>
    <n v="-320"/>
    <s v="NOK"/>
    <n v="-320"/>
    <m/>
    <s v="-189824.53"/>
  </r>
  <r>
    <n v="500528"/>
    <n v="2025"/>
    <s v="Lønnsbilag 12-2025"/>
    <d v="2025-05-01T00:00:00"/>
    <m/>
    <x v="87"/>
    <x v="87"/>
    <m/>
    <m/>
    <m/>
    <m/>
    <n v="1307"/>
    <s v="Ben Craig Simmons"/>
    <x v="0"/>
    <x v="0"/>
    <m/>
    <m/>
    <m/>
    <m/>
    <n v="0"/>
    <s v="Ingen avgiftsbehandling"/>
    <s v="Lønnsbilag 12-2025"/>
    <n v="-27923.5"/>
    <s v="NOK"/>
    <n v="-27923.5"/>
    <m/>
    <s v="-217748.03"/>
  </r>
  <r>
    <n v="500528"/>
    <n v="2025"/>
    <s v="Lønnsbilag 12-2025"/>
    <d v="2025-05-01T00:00:00"/>
    <m/>
    <x v="87"/>
    <x v="87"/>
    <m/>
    <m/>
    <m/>
    <m/>
    <n v="1308"/>
    <s v="Henrik Falteng Jensen"/>
    <x v="0"/>
    <x v="0"/>
    <m/>
    <m/>
    <m/>
    <m/>
    <n v="0"/>
    <s v="Ingen avgiftsbehandling"/>
    <s v="Lønnsbilag 12-2025"/>
    <n v="-616"/>
    <s v="NOK"/>
    <n v="-616"/>
    <m/>
    <s v="-218364.03"/>
  </r>
  <r>
    <n v="500528"/>
    <n v="2025"/>
    <s v="Lønnsbilag 12-2025"/>
    <d v="2025-05-01T00:00:00"/>
    <m/>
    <x v="87"/>
    <x v="87"/>
    <m/>
    <m/>
    <m/>
    <m/>
    <n v="1317"/>
    <s v="Markus Madsen"/>
    <x v="0"/>
    <x v="0"/>
    <m/>
    <m/>
    <m/>
    <m/>
    <n v="0"/>
    <s v="Ingen avgiftsbehandling"/>
    <s v="Lønnsbilag 12-2025"/>
    <n v="-5600"/>
    <s v="NOK"/>
    <n v="-5600"/>
    <m/>
    <s v="-223964.03"/>
  </r>
  <r>
    <n v="500528"/>
    <n v="2025"/>
    <s v="Lønnsbilag 12-2025"/>
    <d v="2025-05-01T00:00:00"/>
    <m/>
    <x v="87"/>
    <x v="87"/>
    <m/>
    <m/>
    <m/>
    <m/>
    <n v="1328"/>
    <s v="Jonathan Sten Hagen"/>
    <x v="0"/>
    <x v="0"/>
    <m/>
    <m/>
    <m/>
    <m/>
    <n v="0"/>
    <s v="Ingen avgiftsbehandling"/>
    <s v="Lønnsbilag 12-2025"/>
    <n v="-728"/>
    <s v="NOK"/>
    <n v="-728"/>
    <m/>
    <s v="-224692.03"/>
  </r>
  <r>
    <n v="500528"/>
    <n v="2025"/>
    <s v="Lønnsbilag 12-2025"/>
    <d v="2025-05-01T00:00:00"/>
    <m/>
    <x v="87"/>
    <x v="87"/>
    <m/>
    <m/>
    <m/>
    <m/>
    <n v="1329"/>
    <s v="Oline Søderberg"/>
    <x v="0"/>
    <x v="0"/>
    <m/>
    <m/>
    <m/>
    <m/>
    <n v="0"/>
    <s v="Ingen avgiftsbehandling"/>
    <s v="Lønnsbilag 12-2025"/>
    <n v="-803.2"/>
    <s v="NOK"/>
    <n v="-803.2"/>
    <m/>
    <s v="-225495.23"/>
  </r>
  <r>
    <n v="500528"/>
    <n v="2025"/>
    <s v="Lønnsbilag 12-2025"/>
    <d v="2025-05-01T00:00:00"/>
    <m/>
    <x v="87"/>
    <x v="87"/>
    <m/>
    <m/>
    <m/>
    <m/>
    <n v="1331"/>
    <s v="Jørgen Røkke"/>
    <x v="0"/>
    <x v="0"/>
    <m/>
    <m/>
    <m/>
    <m/>
    <n v="0"/>
    <s v="Ingen avgiftsbehandling"/>
    <s v="Lønnsbilag 12-2025"/>
    <n v="-2880"/>
    <s v="NOK"/>
    <n v="-2880"/>
    <m/>
    <s v="-228375.23"/>
  </r>
  <r>
    <n v="500528"/>
    <n v="2025"/>
    <s v="Lønnsbilag 12-2025"/>
    <d v="2025-05-01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12-2025"/>
    <n v="-900"/>
    <s v="NOK"/>
    <n v="-900"/>
    <m/>
    <s v="-229275.23"/>
  </r>
  <r>
    <n v="500528"/>
    <n v="2025"/>
    <s v="Lønnsbilag 12-2025"/>
    <d v="2025-05-01T00:00:00"/>
    <m/>
    <x v="87"/>
    <x v="87"/>
    <m/>
    <m/>
    <m/>
    <m/>
    <n v="1334"/>
    <s v="Selma Arikan"/>
    <x v="0"/>
    <x v="0"/>
    <m/>
    <m/>
    <m/>
    <m/>
    <n v="0"/>
    <s v="Ingen avgiftsbehandling"/>
    <s v="Lønnsbilag 12-2025"/>
    <n v="-2088.8000000000002"/>
    <s v="NOK"/>
    <n v="-2088.8000000000002"/>
    <m/>
    <s v="-231364.03"/>
  </r>
  <r>
    <n v="500528"/>
    <n v="2025"/>
    <s v="Lønnsbilag 12-2025"/>
    <d v="2025-05-01T00:00:00"/>
    <m/>
    <x v="87"/>
    <x v="87"/>
    <m/>
    <m/>
    <m/>
    <m/>
    <n v="1335"/>
    <s v="Mikkel Holand Gillebo"/>
    <x v="0"/>
    <x v="0"/>
    <m/>
    <m/>
    <m/>
    <m/>
    <n v="0"/>
    <s v="Ingen avgiftsbehandling"/>
    <s v="Lønnsbilag 12-2025"/>
    <n v="-960"/>
    <s v="NOK"/>
    <n v="-960"/>
    <m/>
    <s v="-232324.03"/>
  </r>
  <r>
    <n v="500528"/>
    <n v="2025"/>
    <s v="Lønnsbilag 12-2025"/>
    <d v="2025-05-01T00:00:00"/>
    <m/>
    <x v="87"/>
    <x v="87"/>
    <m/>
    <m/>
    <m/>
    <m/>
    <m/>
    <s v="Sofi Kulvik"/>
    <x v="0"/>
    <x v="0"/>
    <m/>
    <m/>
    <m/>
    <m/>
    <n v="0"/>
    <s v="Ingen avgiftsbehandling"/>
    <s v="Lønnsbilag 12-2025"/>
    <n v="-46457"/>
    <s v="NOK"/>
    <n v="-46457"/>
    <m/>
    <s v="-278781.03"/>
  </r>
  <r>
    <n v="500532"/>
    <n v="2025"/>
    <s v="Direkte betaling med ekstern ID TR466640403 er gjennomført og bokført."/>
    <d v="2025-05-02T00:00:00"/>
    <m/>
    <x v="87"/>
    <x v="87"/>
    <m/>
    <m/>
    <m/>
    <m/>
    <n v="77"/>
    <s v="Christopher Dehn"/>
    <x v="0"/>
    <x v="0"/>
    <m/>
    <m/>
    <m/>
    <m/>
    <n v="0"/>
    <s v="Ingen avgiftsbehandling"/>
    <s v="Lønnsbilag 12-2025"/>
    <n v="15236.5"/>
    <s v="NOK"/>
    <n v="15236.5"/>
    <m/>
    <s v="-263544.53"/>
  </r>
  <r>
    <n v="500533"/>
    <n v="2025"/>
    <s v="Direkte betaling med ekstern ID TR466640402 er gjennomført og bokført."/>
    <d v="2025-05-02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12-2025"/>
    <n v="7429"/>
    <s v="NOK"/>
    <n v="7429"/>
    <m/>
    <s v="-256115.53"/>
  </r>
  <r>
    <n v="500534"/>
    <n v="2025"/>
    <s v="Direkte betaling med ekstern ID TR466640401 er gjennomført og bokført."/>
    <d v="2025-05-02T00:00:00"/>
    <m/>
    <x v="87"/>
    <x v="87"/>
    <m/>
    <m/>
    <m/>
    <m/>
    <n v="1217"/>
    <s v="Hezar Salih"/>
    <x v="0"/>
    <x v="0"/>
    <m/>
    <m/>
    <m/>
    <m/>
    <n v="0"/>
    <s v="Ingen avgiftsbehandling"/>
    <s v="Lønnsbilag 12-2025"/>
    <n v="1984"/>
    <s v="NOK"/>
    <n v="1984"/>
    <m/>
    <s v="-254131.53"/>
  </r>
  <r>
    <n v="500535"/>
    <n v="2025"/>
    <s v="Direkte betaling med ekstern ID TR466640400 er gjennomført og bokført."/>
    <d v="2025-05-02T00:00:00"/>
    <m/>
    <x v="87"/>
    <x v="87"/>
    <m/>
    <m/>
    <m/>
    <m/>
    <n v="1223"/>
    <s v="Mads Sundbye"/>
    <x v="0"/>
    <x v="0"/>
    <m/>
    <m/>
    <m/>
    <m/>
    <n v="0"/>
    <s v="Ingen avgiftsbehandling"/>
    <s v="Lønnsbilag 12-2025"/>
    <n v="1170"/>
    <s v="NOK"/>
    <n v="1170"/>
    <m/>
    <s v="-252961.53"/>
  </r>
  <r>
    <n v="500536"/>
    <n v="2025"/>
    <s v="Direkte betaling med ekstern ID TR466640399 er gjennomført og bokført."/>
    <d v="2025-05-02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12-2025"/>
    <n v="29708.67"/>
    <s v="NOK"/>
    <n v="29708.67"/>
    <m/>
    <s v="-223252.86"/>
  </r>
  <r>
    <n v="500537"/>
    <n v="2025"/>
    <s v="Direkte betaling med ekstern ID TR466640398 er gjennomført og bokført."/>
    <d v="2025-05-02T00:00:00"/>
    <m/>
    <x v="87"/>
    <x v="87"/>
    <m/>
    <m/>
    <m/>
    <m/>
    <n v="1233"/>
    <s v="Eirik Skaar"/>
    <x v="0"/>
    <x v="0"/>
    <m/>
    <m/>
    <m/>
    <m/>
    <n v="0"/>
    <s v="Ingen avgiftsbehandling"/>
    <s v="Lønnsbilag 12-2025"/>
    <n v="10000"/>
    <s v="NOK"/>
    <n v="10000"/>
    <m/>
    <s v="-213252.86"/>
  </r>
  <r>
    <n v="500538"/>
    <n v="2025"/>
    <s v="Direkte betaling med ekstern ID TR466640397 er gjennomført og bokført."/>
    <d v="2025-05-02T00:00:00"/>
    <m/>
    <x v="87"/>
    <x v="87"/>
    <m/>
    <m/>
    <m/>
    <m/>
    <n v="1245"/>
    <s v="Fredrik Bjørndal"/>
    <x v="0"/>
    <x v="0"/>
    <m/>
    <m/>
    <m/>
    <m/>
    <n v="0"/>
    <s v="Ingen avgiftsbehandling"/>
    <s v="Lønnsbilag 12-2025"/>
    <n v="6481"/>
    <s v="NOK"/>
    <n v="6481"/>
    <m/>
    <s v="-206771.86"/>
  </r>
  <r>
    <n v="500539"/>
    <n v="2025"/>
    <s v="Direkte betaling med ekstern ID TR466640396 er gjennomført og bokført."/>
    <d v="2025-05-02T00:00:00"/>
    <m/>
    <x v="87"/>
    <x v="87"/>
    <m/>
    <m/>
    <m/>
    <m/>
    <n v="1248"/>
    <s v="Marius Tveiten"/>
    <x v="0"/>
    <x v="0"/>
    <m/>
    <m/>
    <m/>
    <m/>
    <n v="0"/>
    <s v="Ingen avgiftsbehandling"/>
    <s v="Lønnsbilag 12-2025"/>
    <n v="3763.8"/>
    <s v="NOK"/>
    <n v="3763.8"/>
    <m/>
    <s v="-203008.06"/>
  </r>
  <r>
    <n v="500540"/>
    <n v="2025"/>
    <s v="Direkte betaling med ekstern ID TR466640395 er gjennomført og bokført."/>
    <d v="2025-05-02T00:00:00"/>
    <m/>
    <x v="87"/>
    <x v="87"/>
    <m/>
    <m/>
    <m/>
    <m/>
    <n v="1249"/>
    <s v="Nora Kristiansen"/>
    <x v="0"/>
    <x v="0"/>
    <m/>
    <m/>
    <m/>
    <m/>
    <n v="0"/>
    <s v="Ingen avgiftsbehandling"/>
    <s v="Lønnsbilag 12-2025"/>
    <n v="4064.4"/>
    <s v="NOK"/>
    <n v="4064.4"/>
    <m/>
    <s v="-198943.66"/>
  </r>
  <r>
    <n v="500541"/>
    <n v="2025"/>
    <s v="Direkte betaling med ekstern ID TR466640394 er gjennomført og bokført."/>
    <d v="2025-05-02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12-2025"/>
    <n v="1846"/>
    <s v="NOK"/>
    <n v="1846"/>
    <m/>
    <s v="-197097.66"/>
  </r>
  <r>
    <n v="500542"/>
    <n v="2025"/>
    <s v="Direkte betaling med ekstern ID TR466640393 er gjennomført og bokført."/>
    <d v="2025-05-02T00:00:00"/>
    <m/>
    <x v="87"/>
    <x v="87"/>
    <m/>
    <m/>
    <m/>
    <m/>
    <n v="1261"/>
    <s v="Laila Håkonsen"/>
    <x v="0"/>
    <x v="0"/>
    <m/>
    <m/>
    <m/>
    <m/>
    <n v="0"/>
    <s v="Ingen avgiftsbehandling"/>
    <s v="Lønnsbilag 12-2025"/>
    <n v="3696"/>
    <s v="NOK"/>
    <n v="3696"/>
    <m/>
    <s v="-193401.66"/>
  </r>
  <r>
    <n v="500543"/>
    <n v="2025"/>
    <s v="Direkte betaling med ekstern ID TR466640392 er gjennomført og bokført."/>
    <d v="2025-05-02T00:00:00"/>
    <m/>
    <x v="87"/>
    <x v="87"/>
    <m/>
    <m/>
    <m/>
    <m/>
    <n v="1269"/>
    <s v="Marius Lindbäck Pettersen"/>
    <x v="0"/>
    <x v="0"/>
    <m/>
    <m/>
    <m/>
    <m/>
    <n v="0"/>
    <s v="Ingen avgiftsbehandling"/>
    <s v="Lønnsbilag 12-2025"/>
    <n v="1920"/>
    <s v="NOK"/>
    <n v="1920"/>
    <m/>
    <s v="-191481.66"/>
  </r>
  <r>
    <n v="500544"/>
    <n v="2025"/>
    <s v="Direkte betaling med ekstern ID TR466640391 er gjennomført og bokført."/>
    <d v="2025-05-02T00:00:00"/>
    <m/>
    <x v="87"/>
    <x v="87"/>
    <m/>
    <m/>
    <m/>
    <m/>
    <n v="1271"/>
    <s v="Nikolai Hamang"/>
    <x v="0"/>
    <x v="0"/>
    <m/>
    <m/>
    <m/>
    <m/>
    <n v="0"/>
    <s v="Ingen avgiftsbehandling"/>
    <s v="Lønnsbilag 12-2025"/>
    <n v="1440"/>
    <s v="NOK"/>
    <n v="1440"/>
    <m/>
    <s v="-190041.66"/>
  </r>
  <r>
    <n v="500545"/>
    <n v="2025"/>
    <s v="Direkte betaling med ekstern ID TR466640390 er gjennomført og bokført."/>
    <d v="2025-05-02T00:00:00"/>
    <m/>
    <x v="87"/>
    <x v="87"/>
    <m/>
    <m/>
    <m/>
    <m/>
    <n v="1275"/>
    <s v="Haziz Aasen"/>
    <x v="0"/>
    <x v="0"/>
    <m/>
    <m/>
    <m/>
    <m/>
    <n v="0"/>
    <s v="Ingen avgiftsbehandling"/>
    <s v="Lønnsbilag 12-2025"/>
    <n v="36743.629999999997"/>
    <s v="NOK"/>
    <n v="36743.629999999997"/>
    <m/>
    <s v="-153298.03"/>
  </r>
  <r>
    <n v="500546"/>
    <n v="2025"/>
    <s v="Direkte betaling med ekstern ID TR466640375 er gjennomført og bokført."/>
    <d v="2025-05-02T00:00:00"/>
    <m/>
    <x v="87"/>
    <x v="87"/>
    <m/>
    <m/>
    <m/>
    <m/>
    <n v="1279"/>
    <s v="Oda Marie Danielsen"/>
    <x v="0"/>
    <x v="0"/>
    <m/>
    <m/>
    <m/>
    <m/>
    <n v="0"/>
    <s v="Ingen avgiftsbehandling"/>
    <s v="Lønnsbilag 12-2025"/>
    <n v="1376.2"/>
    <s v="NOK"/>
    <n v="1376.2"/>
    <m/>
    <s v="-151921.83"/>
  </r>
  <r>
    <n v="500547"/>
    <n v="2025"/>
    <s v="Direkte betaling med ekstern ID TR466640389 er gjennomført og bokført."/>
    <d v="2025-05-02T00:00:00"/>
    <m/>
    <x v="87"/>
    <x v="87"/>
    <m/>
    <m/>
    <m/>
    <m/>
    <n v="1282"/>
    <s v="Stian Sørensen"/>
    <x v="0"/>
    <x v="0"/>
    <m/>
    <m/>
    <m/>
    <m/>
    <n v="0"/>
    <s v="Ingen avgiftsbehandling"/>
    <s v="Lønnsbilag 12-2025"/>
    <n v="24802"/>
    <s v="NOK"/>
    <n v="24802"/>
    <m/>
    <s v="-127119.83"/>
  </r>
  <r>
    <n v="500548"/>
    <n v="2025"/>
    <s v="Direkte betaling med ekstern ID TR466640388 er gjennomført og bokført."/>
    <d v="2025-05-02T00:00:00"/>
    <m/>
    <x v="87"/>
    <x v="87"/>
    <m/>
    <m/>
    <m/>
    <m/>
    <n v="1285"/>
    <s v="Casper Riekeles"/>
    <x v="0"/>
    <x v="0"/>
    <m/>
    <m/>
    <m/>
    <m/>
    <n v="0"/>
    <s v="Ingen avgiftsbehandling"/>
    <s v="Lønnsbilag 12-2025"/>
    <n v="1529"/>
    <s v="NOK"/>
    <n v="1529"/>
    <m/>
    <s v="-125590.83"/>
  </r>
  <r>
    <n v="500549"/>
    <n v="2025"/>
    <s v="Direkte betaling med ekstern ID TR466640387 er gjennomført og bokført."/>
    <d v="2025-05-02T00:00:00"/>
    <m/>
    <x v="87"/>
    <x v="87"/>
    <m/>
    <m/>
    <m/>
    <m/>
    <n v="1288"/>
    <s v="Sondre Olsen Heitmann"/>
    <x v="0"/>
    <x v="0"/>
    <m/>
    <m/>
    <m/>
    <m/>
    <n v="0"/>
    <s v="Ingen avgiftsbehandling"/>
    <s v="Lønnsbilag 12-2025"/>
    <n v="600"/>
    <s v="NOK"/>
    <n v="600"/>
    <m/>
    <s v="-124990.83"/>
  </r>
  <r>
    <n v="500550"/>
    <n v="2025"/>
    <s v="Direkte betaling med ekstern ID TR466640386 er gjennomført og bokført."/>
    <d v="2025-05-02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12-2025"/>
    <n v="35714.33"/>
    <s v="NOK"/>
    <n v="35714.33"/>
    <m/>
    <s v="-89276.50"/>
  </r>
  <r>
    <n v="500551"/>
    <n v="2025"/>
    <s v="Direkte betaling med ekstern ID TR466640385 er gjennomført og bokført."/>
    <d v="2025-05-02T00:00:00"/>
    <m/>
    <x v="87"/>
    <x v="87"/>
    <m/>
    <m/>
    <m/>
    <m/>
    <n v="1305"/>
    <s v="Brage Mikkelsen"/>
    <x v="0"/>
    <x v="0"/>
    <m/>
    <m/>
    <m/>
    <m/>
    <n v="0"/>
    <s v="Ingen avgiftsbehandling"/>
    <s v="Lønnsbilag 12-2025"/>
    <n v="320"/>
    <s v="NOK"/>
    <n v="320"/>
    <m/>
    <s v="-88956.50"/>
  </r>
  <r>
    <n v="500552"/>
    <n v="2025"/>
    <s v="Direkte betaling med ekstern ID TR466640384 er gjennomført og bokført."/>
    <d v="2025-05-02T00:00:00"/>
    <m/>
    <x v="87"/>
    <x v="87"/>
    <m/>
    <m/>
    <m/>
    <m/>
    <n v="1307"/>
    <s v="Ben Craig Simmons"/>
    <x v="0"/>
    <x v="0"/>
    <m/>
    <m/>
    <m/>
    <m/>
    <n v="0"/>
    <s v="Ingen avgiftsbehandling"/>
    <s v="Lønnsbilag 12-2025"/>
    <n v="27923.5"/>
    <s v="NOK"/>
    <n v="27923.5"/>
    <m/>
    <s v="-61033.00"/>
  </r>
  <r>
    <n v="500553"/>
    <n v="2025"/>
    <s v="Direkte betaling med ekstern ID TR466640383 er gjennomført og bokført."/>
    <d v="2025-05-02T00:00:00"/>
    <m/>
    <x v="87"/>
    <x v="87"/>
    <m/>
    <m/>
    <m/>
    <m/>
    <n v="1308"/>
    <s v="Henrik Falteng Jensen"/>
    <x v="0"/>
    <x v="0"/>
    <m/>
    <m/>
    <m/>
    <m/>
    <n v="0"/>
    <s v="Ingen avgiftsbehandling"/>
    <s v="Lønnsbilag 12-2025"/>
    <n v="616"/>
    <s v="NOK"/>
    <n v="616"/>
    <m/>
    <s v="-60417.00"/>
  </r>
  <r>
    <n v="500554"/>
    <n v="2025"/>
    <s v="Direkte betaling med ekstern ID TR466640382 er gjennomført og bokført."/>
    <d v="2025-05-02T00:00:00"/>
    <m/>
    <x v="87"/>
    <x v="87"/>
    <m/>
    <m/>
    <m/>
    <m/>
    <n v="1328"/>
    <s v="Jonathan Sten Hagen"/>
    <x v="0"/>
    <x v="0"/>
    <m/>
    <m/>
    <m/>
    <m/>
    <n v="0"/>
    <s v="Ingen avgiftsbehandling"/>
    <s v="Lønnsbilag 12-2025"/>
    <n v="728"/>
    <s v="NOK"/>
    <n v="728"/>
    <m/>
    <s v="-59689.00"/>
  </r>
  <r>
    <n v="500555"/>
    <n v="2025"/>
    <s v="Direkte betaling med ekstern ID TR466640381 er gjennomført og bokført."/>
    <d v="2025-05-02T00:00:00"/>
    <m/>
    <x v="87"/>
    <x v="87"/>
    <m/>
    <m/>
    <m/>
    <m/>
    <n v="1329"/>
    <s v="Oline Søderberg"/>
    <x v="0"/>
    <x v="0"/>
    <m/>
    <m/>
    <m/>
    <m/>
    <n v="0"/>
    <s v="Ingen avgiftsbehandling"/>
    <s v="Lønnsbilag 12-2025"/>
    <n v="803.2"/>
    <s v="NOK"/>
    <n v="803.2"/>
    <m/>
    <s v="-58885.80"/>
  </r>
  <r>
    <n v="500556"/>
    <n v="2025"/>
    <s v="Direkte betaling med ekstern ID TR466640380 er gjennomført og bokført."/>
    <d v="2025-05-02T00:00:00"/>
    <m/>
    <x v="87"/>
    <x v="87"/>
    <m/>
    <m/>
    <m/>
    <m/>
    <n v="1331"/>
    <s v="Jørgen Røkke"/>
    <x v="0"/>
    <x v="0"/>
    <m/>
    <m/>
    <m/>
    <m/>
    <n v="0"/>
    <s v="Ingen avgiftsbehandling"/>
    <s v="Lønnsbilag 12-2025"/>
    <n v="2880"/>
    <s v="NOK"/>
    <n v="2880"/>
    <m/>
    <s v="-56005.80"/>
  </r>
  <r>
    <n v="500557"/>
    <n v="2025"/>
    <s v="Direkte betaling med ekstern ID TR466640379 er gjennomført og bokført."/>
    <d v="2025-05-02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12-2025"/>
    <n v="900"/>
    <s v="NOK"/>
    <n v="900"/>
    <m/>
    <s v="-55105.80"/>
  </r>
  <r>
    <n v="500558"/>
    <n v="2025"/>
    <s v="Direkte betaling med ekstern ID TR466640378 er gjennomført og bokført."/>
    <d v="2025-05-02T00:00:00"/>
    <m/>
    <x v="87"/>
    <x v="87"/>
    <m/>
    <m/>
    <m/>
    <m/>
    <n v="1334"/>
    <s v="Selma Arikan"/>
    <x v="0"/>
    <x v="0"/>
    <m/>
    <m/>
    <m/>
    <m/>
    <n v="0"/>
    <s v="Ingen avgiftsbehandling"/>
    <s v="Lønnsbilag 12-2025"/>
    <n v="2088.8000000000002"/>
    <s v="NOK"/>
    <n v="2088.8000000000002"/>
    <m/>
    <s v="-53017.00"/>
  </r>
  <r>
    <n v="500559"/>
    <n v="2025"/>
    <s v="Direkte betaling med ekstern ID TR466640377 er gjennomført og bokført."/>
    <d v="2025-05-02T00:00:00"/>
    <m/>
    <x v="87"/>
    <x v="87"/>
    <m/>
    <m/>
    <m/>
    <m/>
    <n v="1335"/>
    <s v="Mikkel Holand Gillebo"/>
    <x v="0"/>
    <x v="0"/>
    <m/>
    <m/>
    <m/>
    <m/>
    <n v="0"/>
    <s v="Ingen avgiftsbehandling"/>
    <s v="Lønnsbilag 12-2025"/>
    <n v="960"/>
    <s v="NOK"/>
    <n v="960"/>
    <m/>
    <s v="-52057.00"/>
  </r>
  <r>
    <n v="500560"/>
    <n v="2025"/>
    <s v="Direkte betaling med ekstern ID TR466640376 er gjennomført og bokført."/>
    <d v="2025-05-02T00:00:00"/>
    <m/>
    <x v="87"/>
    <x v="87"/>
    <m/>
    <m/>
    <m/>
    <m/>
    <m/>
    <s v="Sofi Kulvik"/>
    <x v="0"/>
    <x v="0"/>
    <m/>
    <m/>
    <m/>
    <m/>
    <n v="0"/>
    <s v="Ingen avgiftsbehandling"/>
    <s v="Lønnsbilag 12-2025"/>
    <n v="46457"/>
    <s v="NOK"/>
    <n v="46457"/>
    <m/>
    <s v="-5600.00"/>
  </r>
  <r>
    <n v="500569"/>
    <n v="2025"/>
    <s v="Direkte betaling med ekstern ID TR466642308 er gjennomført og bokført."/>
    <d v="2025-05-02T00:00:00"/>
    <m/>
    <x v="87"/>
    <x v="87"/>
    <m/>
    <m/>
    <m/>
    <m/>
    <n v="1317"/>
    <s v="Markus Madsen"/>
    <x v="0"/>
    <x v="0"/>
    <m/>
    <m/>
    <m/>
    <m/>
    <n v="0"/>
    <s v="Ingen avgiftsbehandling"/>
    <s v="Lønnsbilag 12-2025"/>
    <n v="5600"/>
    <s v="NOK"/>
    <n v="5600"/>
    <m/>
    <s v="0.00"/>
  </r>
  <r>
    <n v="500572"/>
    <n v="2025"/>
    <s v="Lønnsbilag 13-2025"/>
    <d v="2025-05-02T00:00:00"/>
    <m/>
    <x v="87"/>
    <x v="87"/>
    <m/>
    <m/>
    <m/>
    <m/>
    <n v="1339"/>
    <s v="Alexander Grimstvedt"/>
    <x v="0"/>
    <x v="0"/>
    <m/>
    <m/>
    <m/>
    <m/>
    <n v="0"/>
    <s v="Ingen avgiftsbehandling"/>
    <s v="Lønnsbilag 13-2025"/>
    <n v="-14000"/>
    <s v="NOK"/>
    <n v="-14000"/>
    <m/>
    <s v="-14000.00"/>
  </r>
  <r>
    <n v="1310"/>
    <n v="2025"/>
    <s v="Alexander Grimstad"/>
    <d v="2025-05-06T00:00:00"/>
    <m/>
    <x v="87"/>
    <x v="87"/>
    <m/>
    <m/>
    <m/>
    <m/>
    <n v="1339"/>
    <s v="Alexander Grimstvedt"/>
    <x v="5"/>
    <x v="5"/>
    <m/>
    <m/>
    <m/>
    <m/>
    <n v="0"/>
    <s v="Ingen avgiftsbehandling"/>
    <s v="Alexander Grimstad"/>
    <n v="14000"/>
    <s v="NOK"/>
    <n v="14000"/>
    <m/>
    <s v="0.00"/>
  </r>
  <r>
    <n v="500661"/>
    <n v="2025"/>
    <s v="Lønnsbilag 14-2025"/>
    <d v="2025-06-02T00:00:00"/>
    <m/>
    <x v="87"/>
    <x v="87"/>
    <m/>
    <m/>
    <m/>
    <m/>
    <n v="1216"/>
    <s v="Oda Lyng Bjørkevoll"/>
    <x v="0"/>
    <x v="0"/>
    <m/>
    <m/>
    <m/>
    <m/>
    <n v="0"/>
    <s v="Ingen avgiftsbehandling"/>
    <s v="Lønnsbilag 14-2025"/>
    <n v="-532.95000000000005"/>
    <s v="NOK"/>
    <n v="-532.95000000000005"/>
    <m/>
    <s v="-532.95"/>
  </r>
  <r>
    <n v="500661"/>
    <n v="2025"/>
    <s v="Lønnsbilag 14-2025"/>
    <d v="2025-06-02T00:00:00"/>
    <m/>
    <x v="87"/>
    <x v="87"/>
    <m/>
    <m/>
    <m/>
    <m/>
    <n v="1233"/>
    <s v="Eirik Skaar"/>
    <x v="0"/>
    <x v="0"/>
    <m/>
    <m/>
    <m/>
    <m/>
    <n v="0"/>
    <s v="Ingen avgiftsbehandling"/>
    <s v="Lønnsbilag 14-2025"/>
    <n v="-2499"/>
    <s v="NOK"/>
    <n v="-2499"/>
    <m/>
    <s v="-3031.95"/>
  </r>
  <r>
    <n v="500661"/>
    <n v="2025"/>
    <s v="Lønnsbilag 14-2025"/>
    <d v="2025-06-02T00:00:00"/>
    <m/>
    <x v="87"/>
    <x v="87"/>
    <m/>
    <m/>
    <m/>
    <m/>
    <n v="1234"/>
    <s v="Olav Øritsland"/>
    <x v="0"/>
    <x v="0"/>
    <m/>
    <m/>
    <m/>
    <m/>
    <n v="0"/>
    <s v="Ingen avgiftsbehandling"/>
    <s v="Lønnsbilag 14-2025"/>
    <n v="-532.95000000000005"/>
    <s v="NOK"/>
    <n v="-532.95000000000005"/>
    <m/>
    <s v="-3564.90"/>
  </r>
  <r>
    <n v="500661"/>
    <n v="2025"/>
    <s v="Lønnsbilag 14-2025"/>
    <d v="2025-06-02T00:00:00"/>
    <m/>
    <x v="87"/>
    <x v="87"/>
    <m/>
    <m/>
    <m/>
    <m/>
    <n v="124"/>
    <s v="Henrik Holen"/>
    <x v="0"/>
    <x v="0"/>
    <m/>
    <m/>
    <m/>
    <m/>
    <n v="0"/>
    <s v="Ingen avgiftsbehandling"/>
    <s v="Lønnsbilag 14-2025"/>
    <n v="-183.6"/>
    <s v="NOK"/>
    <n v="-183.6"/>
    <m/>
    <s v="-3748.50"/>
  </r>
  <r>
    <n v="500661"/>
    <n v="2025"/>
    <s v="Lønnsbilag 14-2025"/>
    <d v="2025-06-02T00:00:00"/>
    <m/>
    <x v="87"/>
    <x v="87"/>
    <m/>
    <m/>
    <m/>
    <m/>
    <n v="1250"/>
    <s v="Nora Sofie Lilledal-Fritzvold"/>
    <x v="0"/>
    <x v="0"/>
    <m/>
    <m/>
    <m/>
    <m/>
    <n v="0"/>
    <s v="Ingen avgiftsbehandling"/>
    <s v="Lønnsbilag 14-2025"/>
    <n v="-39.78"/>
    <s v="NOK"/>
    <n v="-39.78"/>
    <m/>
    <s v="-3788.28"/>
  </r>
  <r>
    <n v="500661"/>
    <n v="2025"/>
    <s v="Lønnsbilag 14-2025"/>
    <d v="2025-06-02T00:00:00"/>
    <m/>
    <x v="87"/>
    <x v="87"/>
    <m/>
    <m/>
    <m/>
    <m/>
    <n v="1254"/>
    <s v="Jens Ek"/>
    <x v="0"/>
    <x v="0"/>
    <m/>
    <m/>
    <m/>
    <m/>
    <n v="0"/>
    <s v="Ingen avgiftsbehandling"/>
    <s v="Lønnsbilag 14-2025"/>
    <n v="-455.02"/>
    <s v="NOK"/>
    <n v="-455.02"/>
    <m/>
    <s v="-4243.30"/>
  </r>
  <r>
    <n v="500661"/>
    <n v="2025"/>
    <s v="Lønnsbilag 14-2025"/>
    <d v="2025-06-02T00:00:00"/>
    <m/>
    <x v="87"/>
    <x v="87"/>
    <m/>
    <m/>
    <m/>
    <m/>
    <n v="1272"/>
    <s v="Jakob August Strøm"/>
    <x v="0"/>
    <x v="0"/>
    <m/>
    <m/>
    <m/>
    <m/>
    <n v="0"/>
    <s v="Ingen avgiftsbehandling"/>
    <s v="Lønnsbilag 14-2025"/>
    <n v="-3243.94"/>
    <s v="NOK"/>
    <n v="-3243.94"/>
    <m/>
    <s v="-7487.24"/>
  </r>
  <r>
    <n v="500661"/>
    <n v="2025"/>
    <s v="Lønnsbilag 14-2025"/>
    <d v="2025-06-02T00:00:00"/>
    <m/>
    <x v="87"/>
    <x v="87"/>
    <m/>
    <m/>
    <m/>
    <m/>
    <n v="1283"/>
    <s v="Lykke Lundby"/>
    <x v="0"/>
    <x v="0"/>
    <m/>
    <m/>
    <m/>
    <m/>
    <n v="0"/>
    <s v="Ingen avgiftsbehandling"/>
    <s v="Lønnsbilag 14-2025"/>
    <n v="-852.13"/>
    <s v="NOK"/>
    <n v="-852.13"/>
    <m/>
    <s v="-8339.37"/>
  </r>
  <r>
    <n v="500661"/>
    <n v="2025"/>
    <s v="Lønnsbilag 14-2025"/>
    <d v="2025-06-02T00:00:00"/>
    <m/>
    <x v="87"/>
    <x v="87"/>
    <m/>
    <m/>
    <m/>
    <m/>
    <n v="1292"/>
    <s v="William Duesund"/>
    <x v="0"/>
    <x v="0"/>
    <m/>
    <m/>
    <m/>
    <m/>
    <n v="0"/>
    <s v="Ingen avgiftsbehandling"/>
    <s v="Lønnsbilag 14-2025"/>
    <n v="-336.6"/>
    <s v="NOK"/>
    <n v="-336.6"/>
    <m/>
    <s v="-8675.97"/>
  </r>
  <r>
    <n v="500661"/>
    <n v="2025"/>
    <s v="Lønnsbilag 14-2025"/>
    <d v="2025-06-02T00:00:00"/>
    <m/>
    <x v="87"/>
    <x v="87"/>
    <m/>
    <m/>
    <m/>
    <m/>
    <n v="1293"/>
    <s v="William Skogheim"/>
    <x v="0"/>
    <x v="0"/>
    <m/>
    <m/>
    <m/>
    <m/>
    <n v="0"/>
    <s v="Ingen avgiftsbehandling"/>
    <s v="Lønnsbilag 14-2025"/>
    <n v="-124.87"/>
    <s v="NOK"/>
    <n v="-124.87"/>
    <m/>
    <s v="-8800.84"/>
  </r>
  <r>
    <n v="500661"/>
    <n v="2025"/>
    <s v="Lønnsbilag 14-2025"/>
    <d v="2025-06-02T00:00:00"/>
    <m/>
    <x v="87"/>
    <x v="87"/>
    <m/>
    <m/>
    <m/>
    <m/>
    <n v="1296"/>
    <s v="Asbjørn Ringstad Norevik"/>
    <x v="0"/>
    <x v="0"/>
    <m/>
    <m/>
    <m/>
    <m/>
    <n v="0"/>
    <s v="Ingen avgiftsbehandling"/>
    <s v="Lønnsbilag 14-2025"/>
    <n v="-476.85"/>
    <s v="NOK"/>
    <n v="-476.85"/>
    <m/>
    <s v="-9277.69"/>
  </r>
  <r>
    <n v="500661"/>
    <n v="2025"/>
    <s v="Lønnsbilag 14-2025"/>
    <d v="2025-06-02T00:00:00"/>
    <m/>
    <x v="87"/>
    <x v="87"/>
    <m/>
    <m/>
    <m/>
    <m/>
    <n v="1298"/>
    <s v="Luis Lyster"/>
    <x v="0"/>
    <x v="0"/>
    <m/>
    <m/>
    <m/>
    <m/>
    <n v="0"/>
    <s v="Ingen avgiftsbehandling"/>
    <s v="Lønnsbilag 14-2025"/>
    <n v="-4590"/>
    <s v="NOK"/>
    <n v="-4590"/>
    <m/>
    <s v="-13867.69"/>
  </r>
  <r>
    <n v="500661"/>
    <n v="2025"/>
    <s v="Lønnsbilag 14-2025"/>
    <d v="2025-06-02T00:00:00"/>
    <m/>
    <x v="87"/>
    <x v="87"/>
    <m/>
    <m/>
    <m/>
    <m/>
    <n v="1302"/>
    <s v="Elin Kristiansen"/>
    <x v="0"/>
    <x v="0"/>
    <m/>
    <m/>
    <m/>
    <m/>
    <n v="0"/>
    <s v="Ingen avgiftsbehandling"/>
    <s v="Lønnsbilag 14-2025"/>
    <n v="-2539.8000000000002"/>
    <s v="NOK"/>
    <n v="-2539.8000000000002"/>
    <m/>
    <s v="-16407.49"/>
  </r>
  <r>
    <n v="500661"/>
    <n v="2025"/>
    <s v="Lønnsbilag 14-2025"/>
    <d v="2025-06-02T00:00:00"/>
    <m/>
    <x v="87"/>
    <x v="87"/>
    <m/>
    <m/>
    <m/>
    <m/>
    <n v="1306"/>
    <s v="Roj Haval"/>
    <x v="0"/>
    <x v="0"/>
    <m/>
    <m/>
    <m/>
    <m/>
    <n v="0"/>
    <s v="Ingen avgiftsbehandling"/>
    <s v="Lønnsbilag 14-2025"/>
    <n v="-1038.8699999999999"/>
    <s v="NOK"/>
    <n v="-1038.8699999999999"/>
    <m/>
    <s v="-17446.36"/>
  </r>
  <r>
    <n v="500661"/>
    <n v="2025"/>
    <s v="Lønnsbilag 14-2025"/>
    <d v="2025-06-02T00:00:00"/>
    <m/>
    <x v="87"/>
    <x v="87"/>
    <m/>
    <m/>
    <m/>
    <m/>
    <n v="1309"/>
    <s v="Thea Toven"/>
    <x v="0"/>
    <x v="0"/>
    <m/>
    <m/>
    <m/>
    <m/>
    <n v="0"/>
    <s v="Ingen avgiftsbehandling"/>
    <s v="Lønnsbilag 14-2025"/>
    <n v="-371.28"/>
    <s v="NOK"/>
    <n v="-371.28"/>
    <m/>
    <s v="-17817.64"/>
  </r>
  <r>
    <n v="500661"/>
    <n v="2025"/>
    <s v="Lønnsbilag 14-2025"/>
    <d v="2025-06-02T00:00:00"/>
    <m/>
    <x v="87"/>
    <x v="87"/>
    <m/>
    <m/>
    <m/>
    <m/>
    <n v="1310"/>
    <s v="Armani Wahidullah"/>
    <x v="0"/>
    <x v="0"/>
    <m/>
    <m/>
    <m/>
    <m/>
    <n v="0"/>
    <s v="Ingen avgiftsbehandling"/>
    <s v="Lønnsbilag 14-2025"/>
    <n v="-1232.08"/>
    <s v="NOK"/>
    <n v="-1232.08"/>
    <m/>
    <s v="-19049.72"/>
  </r>
  <r>
    <n v="500661"/>
    <n v="2025"/>
    <s v="Lønnsbilag 14-2025"/>
    <d v="2025-06-02T00:00:00"/>
    <m/>
    <x v="87"/>
    <x v="87"/>
    <m/>
    <m/>
    <m/>
    <m/>
    <n v="1311"/>
    <s v="Mikael Fatahi"/>
    <x v="0"/>
    <x v="0"/>
    <m/>
    <m/>
    <m/>
    <m/>
    <n v="0"/>
    <s v="Ingen avgiftsbehandling"/>
    <s v="Lønnsbilag 14-2025"/>
    <n v="-822.43"/>
    <s v="NOK"/>
    <n v="-822.43"/>
    <m/>
    <s v="-19872.15"/>
  </r>
  <r>
    <n v="500661"/>
    <n v="2025"/>
    <s v="Lønnsbilag 14-2025"/>
    <d v="2025-06-02T00:00:00"/>
    <m/>
    <x v="87"/>
    <x v="87"/>
    <m/>
    <m/>
    <m/>
    <m/>
    <n v="1312"/>
    <s v="Fatbardh Simnica"/>
    <x v="0"/>
    <x v="0"/>
    <m/>
    <m/>
    <m/>
    <m/>
    <n v="0"/>
    <s v="Ingen avgiftsbehandling"/>
    <s v="Lønnsbilag 14-2025"/>
    <n v="-1339.67"/>
    <s v="NOK"/>
    <n v="-1339.67"/>
    <m/>
    <s v="-21211.82"/>
  </r>
  <r>
    <n v="500661"/>
    <n v="2025"/>
    <s v="Lønnsbilag 14-2025"/>
    <d v="2025-06-02T00:00:00"/>
    <m/>
    <x v="87"/>
    <x v="87"/>
    <m/>
    <m/>
    <m/>
    <m/>
    <n v="1313"/>
    <s v="Mathias Berg Mellem"/>
    <x v="0"/>
    <x v="0"/>
    <m/>
    <m/>
    <m/>
    <m/>
    <n v="0"/>
    <s v="Ingen avgiftsbehandling"/>
    <s v="Lønnsbilag 14-2025"/>
    <n v="-503.88"/>
    <s v="NOK"/>
    <n v="-503.88"/>
    <m/>
    <s v="-21715.70"/>
  </r>
  <r>
    <n v="500661"/>
    <n v="2025"/>
    <s v="Lønnsbilag 14-2025"/>
    <d v="2025-06-02T00:00:00"/>
    <m/>
    <x v="87"/>
    <x v="87"/>
    <m/>
    <m/>
    <m/>
    <m/>
    <n v="1314"/>
    <s v="Thorvald Lødøen"/>
    <x v="0"/>
    <x v="0"/>
    <m/>
    <m/>
    <m/>
    <m/>
    <n v="0"/>
    <s v="Ingen avgiftsbehandling"/>
    <s v="Lønnsbilag 14-2025"/>
    <n v="-510"/>
    <s v="NOK"/>
    <n v="-510"/>
    <m/>
    <s v="-22225.70"/>
  </r>
  <r>
    <n v="500661"/>
    <n v="2025"/>
    <s v="Lønnsbilag 14-2025"/>
    <d v="2025-06-02T00:00:00"/>
    <m/>
    <x v="87"/>
    <x v="87"/>
    <m/>
    <m/>
    <m/>
    <m/>
    <n v="1315"/>
    <s v="Jonas Myrstad"/>
    <x v="0"/>
    <x v="0"/>
    <m/>
    <m/>
    <m/>
    <m/>
    <n v="0"/>
    <s v="Ingen avgiftsbehandling"/>
    <s v="Lønnsbilag 14-2025"/>
    <n v="-510"/>
    <s v="NOK"/>
    <n v="-510"/>
    <m/>
    <s v="-22735.70"/>
  </r>
  <r>
    <n v="500661"/>
    <n v="2025"/>
    <s v="Lønnsbilag 14-2025"/>
    <d v="2025-06-02T00:00:00"/>
    <m/>
    <x v="87"/>
    <x v="87"/>
    <m/>
    <m/>
    <m/>
    <m/>
    <n v="1316"/>
    <s v="Mads Agner Matheson Matheson"/>
    <x v="0"/>
    <x v="0"/>
    <m/>
    <m/>
    <m/>
    <m/>
    <n v="0"/>
    <s v="Ingen avgiftsbehandling"/>
    <s v="Lønnsbilag 14-2025"/>
    <n v="-204"/>
    <s v="NOK"/>
    <n v="-204"/>
    <m/>
    <s v="-22939.70"/>
  </r>
  <r>
    <n v="500661"/>
    <n v="2025"/>
    <s v="Lønnsbilag 14-2025"/>
    <d v="2025-06-02T00:00:00"/>
    <m/>
    <x v="87"/>
    <x v="87"/>
    <m/>
    <m/>
    <m/>
    <m/>
    <n v="1318"/>
    <s v="Nikolas Roland Kvanli"/>
    <x v="0"/>
    <x v="0"/>
    <m/>
    <m/>
    <m/>
    <m/>
    <n v="0"/>
    <s v="Ingen avgiftsbehandling"/>
    <s v="Lønnsbilag 14-2025"/>
    <n v="-612"/>
    <s v="NOK"/>
    <n v="-612"/>
    <m/>
    <s v="-23551.70"/>
  </r>
  <r>
    <n v="500661"/>
    <n v="2025"/>
    <s v="Lønnsbilag 14-2025"/>
    <d v="2025-06-02T00:00:00"/>
    <m/>
    <x v="87"/>
    <x v="87"/>
    <m/>
    <m/>
    <m/>
    <m/>
    <n v="1319"/>
    <s v="Frida Ibsen"/>
    <x v="0"/>
    <x v="0"/>
    <m/>
    <m/>
    <m/>
    <m/>
    <n v="0"/>
    <s v="Ingen avgiftsbehandling"/>
    <s v="Lønnsbilag 14-2025"/>
    <n v="-204"/>
    <s v="NOK"/>
    <n v="-204"/>
    <m/>
    <s v="-23755.70"/>
  </r>
  <r>
    <n v="500661"/>
    <n v="2025"/>
    <s v="Lønnsbilag 14-2025"/>
    <d v="2025-06-02T00:00:00"/>
    <m/>
    <x v="87"/>
    <x v="87"/>
    <m/>
    <m/>
    <m/>
    <m/>
    <n v="1320"/>
    <s v="Nora Øvergaard"/>
    <x v="0"/>
    <x v="0"/>
    <m/>
    <m/>
    <m/>
    <m/>
    <n v="0"/>
    <s v="Ingen avgiftsbehandling"/>
    <s v="Lønnsbilag 14-2025"/>
    <n v="-204"/>
    <s v="NOK"/>
    <n v="-204"/>
    <m/>
    <s v="-23959.70"/>
  </r>
  <r>
    <n v="500661"/>
    <n v="2025"/>
    <s v="Lønnsbilag 14-2025"/>
    <d v="2025-06-02T00:00:00"/>
    <m/>
    <x v="87"/>
    <x v="87"/>
    <m/>
    <m/>
    <m/>
    <m/>
    <n v="1321"/>
    <s v="Eira Hammerstad"/>
    <x v="0"/>
    <x v="0"/>
    <m/>
    <m/>
    <m/>
    <m/>
    <n v="0"/>
    <s v="Ingen avgiftsbehandling"/>
    <s v="Lønnsbilag 14-2025"/>
    <n v="-204"/>
    <s v="NOK"/>
    <n v="-204"/>
    <m/>
    <s v="-24163.70"/>
  </r>
  <r>
    <n v="500661"/>
    <n v="2025"/>
    <s v="Lønnsbilag 14-2025"/>
    <d v="2025-06-02T00:00:00"/>
    <m/>
    <x v="87"/>
    <x v="87"/>
    <m/>
    <m/>
    <m/>
    <m/>
    <n v="1322"/>
    <s v="William Skoglund"/>
    <x v="0"/>
    <x v="0"/>
    <m/>
    <m/>
    <m/>
    <m/>
    <n v="0"/>
    <s v="Ingen avgiftsbehandling"/>
    <s v="Lønnsbilag 14-2025"/>
    <n v="-309.75"/>
    <s v="NOK"/>
    <n v="-309.75"/>
    <m/>
    <s v="-24473.45"/>
  </r>
  <r>
    <n v="500661"/>
    <n v="2025"/>
    <s v="Lønnsbilag 14-2025"/>
    <d v="2025-06-02T00:00:00"/>
    <m/>
    <x v="87"/>
    <x v="87"/>
    <m/>
    <m/>
    <m/>
    <m/>
    <n v="1323"/>
    <s v="Axel Aatlo"/>
    <x v="0"/>
    <x v="0"/>
    <m/>
    <m/>
    <m/>
    <m/>
    <n v="0"/>
    <s v="Ingen avgiftsbehandling"/>
    <s v="Lønnsbilag 14-2025"/>
    <n v="-476.85"/>
    <s v="NOK"/>
    <n v="-476.85"/>
    <m/>
    <s v="-24950.30"/>
  </r>
  <r>
    <n v="500661"/>
    <n v="2025"/>
    <s v="Lønnsbilag 14-2025"/>
    <d v="2025-06-02T00:00:00"/>
    <m/>
    <x v="87"/>
    <x v="87"/>
    <m/>
    <m/>
    <m/>
    <m/>
    <n v="1324"/>
    <s v="Stian Weseth"/>
    <x v="0"/>
    <x v="0"/>
    <m/>
    <m/>
    <m/>
    <m/>
    <n v="0"/>
    <s v="Ingen avgiftsbehandling"/>
    <s v="Lønnsbilag 14-2025"/>
    <n v="-813.45"/>
    <s v="NOK"/>
    <n v="-813.45"/>
    <m/>
    <s v="-25763.75"/>
  </r>
  <r>
    <n v="500661"/>
    <n v="2025"/>
    <s v="Lønnsbilag 14-2025"/>
    <d v="2025-06-02T00:00:00"/>
    <m/>
    <x v="87"/>
    <x v="87"/>
    <m/>
    <m/>
    <m/>
    <m/>
    <n v="1325"/>
    <s v="Daniel Olsen"/>
    <x v="0"/>
    <x v="0"/>
    <m/>
    <m/>
    <m/>
    <m/>
    <n v="0"/>
    <s v="Ingen avgiftsbehandling"/>
    <s v="Lønnsbilag 14-2025"/>
    <n v="-532.95000000000005"/>
    <s v="NOK"/>
    <n v="-532.95000000000005"/>
    <m/>
    <s v="-26296.70"/>
  </r>
  <r>
    <n v="500661"/>
    <n v="2025"/>
    <s v="Lønnsbilag 14-2025"/>
    <d v="2025-06-02T00:00:00"/>
    <m/>
    <x v="87"/>
    <x v="87"/>
    <m/>
    <m/>
    <m/>
    <m/>
    <n v="1326"/>
    <s v="Amy Elton Proskurnicki"/>
    <x v="0"/>
    <x v="0"/>
    <m/>
    <m/>
    <m/>
    <m/>
    <n v="0"/>
    <s v="Ingen avgiftsbehandling"/>
    <s v="Lønnsbilag 14-2025"/>
    <n v="-408"/>
    <s v="NOK"/>
    <n v="-408"/>
    <m/>
    <s v="-26704.70"/>
  </r>
  <r>
    <n v="500661"/>
    <n v="2025"/>
    <s v="Lønnsbilag 14-2025"/>
    <d v="2025-06-02T00:00:00"/>
    <m/>
    <x v="87"/>
    <x v="87"/>
    <m/>
    <m/>
    <m/>
    <m/>
    <n v="1327"/>
    <s v="Eskild Øvstedal"/>
    <x v="0"/>
    <x v="0"/>
    <m/>
    <m/>
    <m/>
    <m/>
    <n v="0"/>
    <s v="Ingen avgiftsbehandling"/>
    <s v="Lønnsbilag 14-2025"/>
    <n v="-306"/>
    <s v="NOK"/>
    <n v="-306"/>
    <m/>
    <s v="-27010.70"/>
  </r>
  <r>
    <n v="500661"/>
    <n v="2025"/>
    <s v="Lønnsbilag 14-2025"/>
    <d v="2025-06-02T00:00:00"/>
    <m/>
    <x v="87"/>
    <x v="87"/>
    <m/>
    <m/>
    <m/>
    <m/>
    <n v="146"/>
    <s v="Sebastian Tverli"/>
    <x v="0"/>
    <x v="0"/>
    <m/>
    <m/>
    <m/>
    <m/>
    <n v="0"/>
    <s v="Ingen avgiftsbehandling"/>
    <s v="Lønnsbilag 14-2025"/>
    <n v="-1366.8"/>
    <s v="NOK"/>
    <n v="-1366.8"/>
    <m/>
    <s v="-28377.50"/>
  </r>
  <r>
    <n v="500661"/>
    <n v="2025"/>
    <s v="Lønnsbilag 14-2025"/>
    <d v="2025-06-02T00:00:00"/>
    <m/>
    <x v="87"/>
    <x v="87"/>
    <m/>
    <m/>
    <m/>
    <m/>
    <n v="150"/>
    <s v="Veera Bjørgan"/>
    <x v="0"/>
    <x v="0"/>
    <m/>
    <m/>
    <m/>
    <m/>
    <n v="0"/>
    <s v="Ingen avgiftsbehandling"/>
    <s v="Lønnsbilag 14-2025"/>
    <n v="-1836"/>
    <s v="NOK"/>
    <n v="-1836"/>
    <m/>
    <s v="-30213.50"/>
  </r>
  <r>
    <n v="500661"/>
    <n v="2025"/>
    <s v="Lønnsbilag 14-2025"/>
    <d v="2025-06-02T00:00:00"/>
    <m/>
    <x v="87"/>
    <x v="87"/>
    <m/>
    <m/>
    <m/>
    <m/>
    <n v="155"/>
    <s v="Julie Sofie Franksdatter Aas"/>
    <x v="0"/>
    <x v="0"/>
    <m/>
    <m/>
    <m/>
    <m/>
    <n v="0"/>
    <s v="Ingen avgiftsbehandling"/>
    <s v="Lønnsbilag 14-2025"/>
    <n v="-1480.91"/>
    <s v="NOK"/>
    <n v="-1480.91"/>
    <m/>
    <s v="-31694.41"/>
  </r>
  <r>
    <n v="500661"/>
    <n v="2025"/>
    <s v="Lønnsbilag 14-2025"/>
    <d v="2025-06-02T00:00:00"/>
    <m/>
    <x v="87"/>
    <x v="87"/>
    <m/>
    <m/>
    <m/>
    <m/>
    <n v="156"/>
    <s v="Eskil Kvam"/>
    <x v="0"/>
    <x v="0"/>
    <m/>
    <m/>
    <m/>
    <m/>
    <n v="0"/>
    <s v="Ingen avgiftsbehandling"/>
    <s v="Lønnsbilag 14-2025"/>
    <n v="-4452.8100000000004"/>
    <s v="NOK"/>
    <n v="-4452.8100000000004"/>
    <m/>
    <s v="-36147.22"/>
  </r>
  <r>
    <n v="500661"/>
    <n v="2025"/>
    <s v="Lønnsbilag 14-2025"/>
    <d v="2025-06-02T00:00:00"/>
    <m/>
    <x v="87"/>
    <x v="87"/>
    <m/>
    <m/>
    <m/>
    <m/>
    <n v="179"/>
    <s v="Daniel Røste"/>
    <x v="0"/>
    <x v="0"/>
    <m/>
    <m/>
    <m/>
    <m/>
    <n v="0"/>
    <s v="Ingen avgiftsbehandling"/>
    <s v="Lønnsbilag 14-2025"/>
    <n v="-1274.49"/>
    <s v="NOK"/>
    <n v="-1274.49"/>
    <m/>
    <s v="-37421.71"/>
  </r>
  <r>
    <n v="965"/>
    <n v="2025"/>
    <s v="Ansattutlegg nummer 6-2025, Eirik F Wartiainen"/>
    <d v="2025-06-02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6-2025, Eirik F Wartiainen"/>
    <n v="-500"/>
    <s v="NOK"/>
    <n v="-500"/>
    <m/>
    <s v="-37921.71"/>
  </r>
  <r>
    <n v="966"/>
    <n v="2025"/>
    <s v="Ansattutlegg nummer 7-2025, Eirik F Wartiainen"/>
    <d v="2025-06-02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7-2025, Eirik F Wartiainen"/>
    <n v="-229.6"/>
    <s v="NOK"/>
    <n v="-229.6"/>
    <m/>
    <s v="-38151.31"/>
  </r>
  <r>
    <n v="967"/>
    <n v="2025"/>
    <s v="Reiseregning nummer 9-2025, Markus Madsen"/>
    <d v="2025-06-02T00:00:00"/>
    <m/>
    <x v="87"/>
    <x v="87"/>
    <m/>
    <m/>
    <m/>
    <m/>
    <n v="1317"/>
    <s v="Markus Madsen"/>
    <x v="0"/>
    <x v="0"/>
    <m/>
    <m/>
    <m/>
    <m/>
    <n v="0"/>
    <s v="Ingen avgiftsbehandling"/>
    <s v="Reiseregning nummer 9-2025, Markus Madsen"/>
    <n v="-1071.06"/>
    <s v="NOK"/>
    <n v="-1071.06"/>
    <m/>
    <s v="-39222.37"/>
  </r>
  <r>
    <n v="500662"/>
    <n v="2025"/>
    <s v="Lønnsbilag 15-2025"/>
    <d v="2025-06-02T00:00:00"/>
    <m/>
    <x v="87"/>
    <x v="87"/>
    <m/>
    <m/>
    <m/>
    <m/>
    <m/>
    <s v="Sofi Kulvik"/>
    <x v="0"/>
    <x v="0"/>
    <m/>
    <m/>
    <m/>
    <m/>
    <n v="0"/>
    <s v="Ingen avgiftsbehandling"/>
    <s v="Lønnsbilag 15-2025"/>
    <n v="-76750.179999999993"/>
    <s v="NOK"/>
    <n v="-76750.179999999993"/>
    <m/>
    <s v="-115972.55"/>
  </r>
  <r>
    <n v="500662"/>
    <n v="2025"/>
    <s v="Lønnsbilag 15-2025"/>
    <d v="2025-06-02T00:00:00"/>
    <m/>
    <x v="87"/>
    <x v="87"/>
    <m/>
    <m/>
    <m/>
    <m/>
    <n v="1217"/>
    <s v="Hezar Salih"/>
    <x v="0"/>
    <x v="0"/>
    <m/>
    <m/>
    <m/>
    <m/>
    <n v="0"/>
    <s v="Ingen avgiftsbehandling"/>
    <s v="Lønnsbilag 15-2025"/>
    <n v="-8081.02"/>
    <s v="NOK"/>
    <n v="-8081.02"/>
    <m/>
    <s v="-124053.57"/>
  </r>
  <r>
    <n v="500662"/>
    <n v="2025"/>
    <s v="Lønnsbilag 15-2025"/>
    <d v="2025-06-02T00:00:00"/>
    <m/>
    <x v="87"/>
    <x v="87"/>
    <m/>
    <m/>
    <m/>
    <m/>
    <n v="1223"/>
    <s v="Mads Sundbye"/>
    <x v="0"/>
    <x v="0"/>
    <m/>
    <m/>
    <m/>
    <m/>
    <n v="0"/>
    <s v="Ingen avgiftsbehandling"/>
    <s v="Lønnsbilag 15-2025"/>
    <n v="-3517.72"/>
    <s v="NOK"/>
    <n v="-3517.72"/>
    <m/>
    <s v="-127571.29"/>
  </r>
  <r>
    <n v="500662"/>
    <n v="2025"/>
    <s v="Lønnsbilag 15-2025"/>
    <d v="2025-06-02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15-2025"/>
    <n v="-28243.82"/>
    <s v="NOK"/>
    <n v="-28243.82"/>
    <m/>
    <s v="-155815.11"/>
  </r>
  <r>
    <n v="500662"/>
    <n v="2025"/>
    <s v="Lønnsbilag 15-2025"/>
    <d v="2025-06-02T00:00:00"/>
    <m/>
    <x v="87"/>
    <x v="87"/>
    <m/>
    <m/>
    <m/>
    <m/>
    <n v="1239"/>
    <s v="Karen Haug Laukeland"/>
    <x v="0"/>
    <x v="0"/>
    <m/>
    <m/>
    <m/>
    <m/>
    <n v="0"/>
    <s v="Ingen avgiftsbehandling"/>
    <s v="Lønnsbilag 15-2025"/>
    <n v="-2676"/>
    <s v="NOK"/>
    <n v="-2676"/>
    <m/>
    <s v="-158491.11"/>
  </r>
  <r>
    <n v="500662"/>
    <n v="2025"/>
    <s v="Lønnsbilag 15-2025"/>
    <d v="2025-06-02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15-2025"/>
    <n v="-2778.38"/>
    <s v="NOK"/>
    <n v="-2778.38"/>
    <m/>
    <s v="-161269.49"/>
  </r>
  <r>
    <n v="500662"/>
    <n v="2025"/>
    <s v="Lønnsbilag 15-2025"/>
    <d v="2025-06-02T00:00:00"/>
    <m/>
    <x v="87"/>
    <x v="87"/>
    <m/>
    <m/>
    <m/>
    <m/>
    <n v="1245"/>
    <s v="Fredrik Bjørndal"/>
    <x v="0"/>
    <x v="0"/>
    <m/>
    <m/>
    <m/>
    <m/>
    <n v="0"/>
    <s v="Ingen avgiftsbehandling"/>
    <s v="Lønnsbilag 15-2025"/>
    <n v="-13258.84"/>
    <s v="NOK"/>
    <n v="-13258.84"/>
    <m/>
    <s v="-174528.33"/>
  </r>
  <r>
    <n v="500662"/>
    <n v="2025"/>
    <s v="Lønnsbilag 15-2025"/>
    <d v="2025-06-02T00:00:00"/>
    <m/>
    <x v="87"/>
    <x v="87"/>
    <m/>
    <m/>
    <m/>
    <m/>
    <n v="1248"/>
    <s v="Marius Tveiten"/>
    <x v="0"/>
    <x v="0"/>
    <m/>
    <m/>
    <m/>
    <m/>
    <n v="0"/>
    <s v="Ingen avgiftsbehandling"/>
    <s v="Lønnsbilag 15-2025"/>
    <n v="-7262.52"/>
    <s v="NOK"/>
    <n v="-7262.52"/>
    <m/>
    <s v="-181790.85"/>
  </r>
  <r>
    <n v="500662"/>
    <n v="2025"/>
    <s v="Lønnsbilag 15-2025"/>
    <d v="2025-06-02T00:00:00"/>
    <m/>
    <x v="87"/>
    <x v="87"/>
    <m/>
    <m/>
    <m/>
    <m/>
    <n v="1249"/>
    <s v="Nora Kristiansen"/>
    <x v="0"/>
    <x v="0"/>
    <m/>
    <m/>
    <m/>
    <m/>
    <n v="0"/>
    <s v="Ingen avgiftsbehandling"/>
    <s v="Lønnsbilag 15-2025"/>
    <n v="-9724.86"/>
    <s v="NOK"/>
    <n v="-9724.86"/>
    <m/>
    <s v="-191515.71"/>
  </r>
  <r>
    <n v="500662"/>
    <n v="2025"/>
    <s v="Lønnsbilag 15-2025"/>
    <d v="2025-06-02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15-2025"/>
    <n v="-8992.5499999999993"/>
    <s v="NOK"/>
    <n v="-8992.5499999999993"/>
    <m/>
    <s v="-200508.26"/>
  </r>
  <r>
    <n v="500662"/>
    <n v="2025"/>
    <s v="Lønnsbilag 15-2025"/>
    <d v="2025-06-02T00:00:00"/>
    <m/>
    <x v="87"/>
    <x v="87"/>
    <m/>
    <m/>
    <m/>
    <m/>
    <n v="1261"/>
    <s v="Laila Håkonsen"/>
    <x v="0"/>
    <x v="0"/>
    <m/>
    <m/>
    <m/>
    <m/>
    <n v="0"/>
    <s v="Ingen avgiftsbehandling"/>
    <s v="Lønnsbilag 15-2025"/>
    <n v="-9259"/>
    <s v="NOK"/>
    <n v="-9259"/>
    <m/>
    <s v="-209767.26"/>
  </r>
  <r>
    <n v="500662"/>
    <n v="2025"/>
    <s v="Lønnsbilag 15-2025"/>
    <d v="2025-06-02T00:00:00"/>
    <m/>
    <x v="87"/>
    <x v="87"/>
    <m/>
    <m/>
    <m/>
    <m/>
    <n v="1269"/>
    <s v="Marius Lindbäck Pettersen"/>
    <x v="0"/>
    <x v="0"/>
    <m/>
    <m/>
    <m/>
    <m/>
    <n v="0"/>
    <s v="Ingen avgiftsbehandling"/>
    <s v="Lønnsbilag 15-2025"/>
    <n v="-900.1"/>
    <s v="NOK"/>
    <n v="-900.1"/>
    <m/>
    <s v="-210667.36"/>
  </r>
  <r>
    <n v="500662"/>
    <n v="2025"/>
    <s v="Lønnsbilag 15-2025"/>
    <d v="2025-06-02T00:00:00"/>
    <m/>
    <x v="87"/>
    <x v="87"/>
    <m/>
    <m/>
    <m/>
    <m/>
    <n v="1270"/>
    <s v="Lars Teigland Støre"/>
    <x v="0"/>
    <x v="0"/>
    <m/>
    <m/>
    <m/>
    <m/>
    <n v="0"/>
    <s v="Ingen avgiftsbehandling"/>
    <s v="Lønnsbilag 15-2025"/>
    <n v="-950.39"/>
    <s v="NOK"/>
    <n v="-950.39"/>
    <m/>
    <s v="-211617.75"/>
  </r>
  <r>
    <n v="500662"/>
    <n v="2025"/>
    <s v="Lønnsbilag 15-2025"/>
    <d v="2025-06-02T00:00:00"/>
    <m/>
    <x v="87"/>
    <x v="87"/>
    <m/>
    <m/>
    <m/>
    <m/>
    <n v="1271"/>
    <s v="Nikolai Hamang"/>
    <x v="0"/>
    <x v="0"/>
    <m/>
    <m/>
    <m/>
    <m/>
    <n v="0"/>
    <s v="Ingen avgiftsbehandling"/>
    <s v="Lønnsbilag 15-2025"/>
    <n v="-1761.2"/>
    <s v="NOK"/>
    <n v="-1761.2"/>
    <m/>
    <s v="-213378.95"/>
  </r>
  <r>
    <n v="500662"/>
    <n v="2025"/>
    <s v="Lønnsbilag 15-2025"/>
    <d v="2025-06-02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15-2025"/>
    <n v="-2660.46"/>
    <s v="NOK"/>
    <n v="-2660.46"/>
    <m/>
    <s v="-216039.41"/>
  </r>
  <r>
    <n v="500662"/>
    <n v="2025"/>
    <s v="Lønnsbilag 15-2025"/>
    <d v="2025-06-02T00:00:00"/>
    <m/>
    <x v="87"/>
    <x v="87"/>
    <m/>
    <m/>
    <m/>
    <m/>
    <n v="1275"/>
    <s v="Haziz Aasen"/>
    <x v="0"/>
    <x v="0"/>
    <m/>
    <m/>
    <m/>
    <m/>
    <n v="0"/>
    <s v="Ingen avgiftsbehandling"/>
    <s v="Lønnsbilag 15-2025"/>
    <n v="-43553.8"/>
    <s v="NOK"/>
    <n v="-43553.8"/>
    <m/>
    <s v="-259593.21"/>
  </r>
  <r>
    <n v="500662"/>
    <n v="2025"/>
    <s v="Lønnsbilag 15-2025"/>
    <d v="2025-06-02T00:00:00"/>
    <m/>
    <x v="87"/>
    <x v="87"/>
    <m/>
    <m/>
    <m/>
    <m/>
    <n v="1279"/>
    <s v="Oda Marie Danielsen"/>
    <x v="0"/>
    <x v="0"/>
    <m/>
    <m/>
    <m/>
    <m/>
    <n v="0"/>
    <s v="Ingen avgiftsbehandling"/>
    <s v="Lønnsbilag 15-2025"/>
    <n v="-1772.27"/>
    <s v="NOK"/>
    <n v="-1772.27"/>
    <m/>
    <s v="-261365.48"/>
  </r>
  <r>
    <n v="500662"/>
    <n v="2025"/>
    <s v="Lønnsbilag 15-2025"/>
    <d v="2025-06-02T00:00:00"/>
    <m/>
    <x v="87"/>
    <x v="87"/>
    <m/>
    <m/>
    <m/>
    <m/>
    <n v="1282"/>
    <s v="Stian Sørensen"/>
    <x v="0"/>
    <x v="0"/>
    <m/>
    <m/>
    <m/>
    <m/>
    <n v="0"/>
    <s v="Ingen avgiftsbehandling"/>
    <s v="Lønnsbilag 15-2025"/>
    <n v="-32020.57"/>
    <s v="NOK"/>
    <n v="-32020.57"/>
    <m/>
    <s v="-293386.05"/>
  </r>
  <r>
    <n v="500662"/>
    <n v="2025"/>
    <s v="Lønnsbilag 15-2025"/>
    <d v="2025-06-02T00:00:00"/>
    <m/>
    <x v="87"/>
    <x v="87"/>
    <m/>
    <m/>
    <m/>
    <m/>
    <n v="1285"/>
    <s v="Casper Riekeles"/>
    <x v="0"/>
    <x v="0"/>
    <m/>
    <m/>
    <m/>
    <m/>
    <n v="0"/>
    <s v="Ingen avgiftsbehandling"/>
    <s v="Lønnsbilag 15-2025"/>
    <n v="-2676"/>
    <s v="NOK"/>
    <n v="-2676"/>
    <m/>
    <s v="-296062.05"/>
  </r>
  <r>
    <n v="500662"/>
    <n v="2025"/>
    <s v="Lønnsbilag 15-2025"/>
    <d v="2025-06-02T00:00:00"/>
    <m/>
    <x v="87"/>
    <x v="87"/>
    <m/>
    <m/>
    <m/>
    <m/>
    <n v="1288"/>
    <s v="Sondre Olsen Heitmann"/>
    <x v="0"/>
    <x v="0"/>
    <m/>
    <m/>
    <m/>
    <m/>
    <n v="0"/>
    <s v="Ingen avgiftsbehandling"/>
    <s v="Lønnsbilag 15-2025"/>
    <n v="-9253.08"/>
    <s v="NOK"/>
    <n v="-9253.08"/>
    <m/>
    <s v="-305315.13"/>
  </r>
  <r>
    <n v="500662"/>
    <n v="2025"/>
    <s v="Lønnsbilag 15-2025"/>
    <d v="2025-06-02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15-2025"/>
    <n v="-51062.82"/>
    <s v="NOK"/>
    <n v="-51062.82"/>
    <m/>
    <s v="-356377.95"/>
  </r>
  <r>
    <n v="500662"/>
    <n v="2025"/>
    <s v="Lønnsbilag 15-2025"/>
    <d v="2025-06-02T00:00:00"/>
    <m/>
    <x v="87"/>
    <x v="87"/>
    <m/>
    <m/>
    <m/>
    <m/>
    <n v="1305"/>
    <s v="Brage Mikkelsen"/>
    <x v="0"/>
    <x v="0"/>
    <m/>
    <m/>
    <m/>
    <m/>
    <n v="0"/>
    <s v="Ingen avgiftsbehandling"/>
    <s v="Lønnsbilag 15-2025"/>
    <n v="-1793.9"/>
    <s v="NOK"/>
    <n v="-1793.9"/>
    <m/>
    <s v="-358171.85"/>
  </r>
  <r>
    <n v="500662"/>
    <n v="2025"/>
    <s v="Lønnsbilag 15-2025"/>
    <d v="2025-06-02T00:00:00"/>
    <m/>
    <x v="87"/>
    <x v="87"/>
    <m/>
    <m/>
    <m/>
    <m/>
    <n v="1307"/>
    <s v="Ben Craig Simmons"/>
    <x v="0"/>
    <x v="0"/>
    <m/>
    <m/>
    <m/>
    <m/>
    <n v="0"/>
    <s v="Ingen avgiftsbehandling"/>
    <s v="Lønnsbilag 15-2025"/>
    <n v="-47389.65"/>
    <s v="NOK"/>
    <n v="-47389.65"/>
    <m/>
    <s v="-405561.50"/>
  </r>
  <r>
    <n v="500662"/>
    <n v="2025"/>
    <s v="Lønnsbilag 15-2025"/>
    <d v="2025-06-02T00:00:00"/>
    <m/>
    <x v="87"/>
    <x v="87"/>
    <m/>
    <m/>
    <m/>
    <m/>
    <n v="1308"/>
    <s v="Henrik Falteng Jensen"/>
    <x v="0"/>
    <x v="0"/>
    <m/>
    <m/>
    <m/>
    <m/>
    <n v="0"/>
    <s v="Ingen avgiftsbehandling"/>
    <s v="Lønnsbilag 15-2025"/>
    <n v="-7058.4"/>
    <s v="NOK"/>
    <n v="-7058.4"/>
    <m/>
    <s v="-412619.90"/>
  </r>
  <r>
    <n v="500662"/>
    <n v="2025"/>
    <s v="Lønnsbilag 15-2025"/>
    <d v="2025-06-02T00:00:00"/>
    <m/>
    <x v="87"/>
    <x v="87"/>
    <m/>
    <m/>
    <m/>
    <m/>
    <n v="1317"/>
    <s v="Markus Madsen"/>
    <x v="0"/>
    <x v="0"/>
    <m/>
    <m/>
    <m/>
    <m/>
    <n v="0"/>
    <s v="Ingen avgiftsbehandling"/>
    <s v="Lønnsbilag 15-2025"/>
    <n v="-5185.62"/>
    <s v="NOK"/>
    <n v="-5185.62"/>
    <m/>
    <s v="-417805.52"/>
  </r>
  <r>
    <n v="500662"/>
    <n v="2025"/>
    <s v="Lønnsbilag 15-2025"/>
    <d v="2025-06-02T00:00:00"/>
    <m/>
    <x v="87"/>
    <x v="87"/>
    <m/>
    <m/>
    <m/>
    <m/>
    <n v="1328"/>
    <s v="Jonathan Sten Hagen"/>
    <x v="0"/>
    <x v="0"/>
    <m/>
    <m/>
    <m/>
    <m/>
    <n v="0"/>
    <s v="Ingen avgiftsbehandling"/>
    <s v="Lønnsbilag 15-2025"/>
    <n v="-5554.4"/>
    <s v="NOK"/>
    <n v="-5554.4"/>
    <m/>
    <s v="-423359.92"/>
  </r>
  <r>
    <n v="500662"/>
    <n v="2025"/>
    <s v="Lønnsbilag 15-2025"/>
    <d v="2025-06-02T00:00:00"/>
    <m/>
    <x v="87"/>
    <x v="87"/>
    <m/>
    <m/>
    <m/>
    <m/>
    <n v="1329"/>
    <s v="Oline Søderberg"/>
    <x v="0"/>
    <x v="0"/>
    <m/>
    <m/>
    <m/>
    <m/>
    <n v="0"/>
    <s v="Ingen avgiftsbehandling"/>
    <s v="Lønnsbilag 15-2025"/>
    <n v="-1643.87"/>
    <s v="NOK"/>
    <n v="-1643.87"/>
    <m/>
    <s v="-425003.79"/>
  </r>
  <r>
    <n v="500662"/>
    <n v="2025"/>
    <s v="Lønnsbilag 15-2025"/>
    <d v="2025-06-02T00:00:00"/>
    <m/>
    <x v="87"/>
    <x v="87"/>
    <m/>
    <m/>
    <m/>
    <m/>
    <n v="1330"/>
    <s v="Magnus Perger"/>
    <x v="0"/>
    <x v="0"/>
    <m/>
    <m/>
    <m/>
    <m/>
    <n v="0"/>
    <s v="Ingen avgiftsbehandling"/>
    <s v="Lønnsbilag 15-2025"/>
    <n v="-1435.78"/>
    <s v="NOK"/>
    <n v="-1435.78"/>
    <m/>
    <s v="-426439.57"/>
  </r>
  <r>
    <n v="500662"/>
    <n v="2025"/>
    <s v="Lønnsbilag 15-2025"/>
    <d v="2025-06-02T00:00:00"/>
    <m/>
    <x v="87"/>
    <x v="87"/>
    <m/>
    <m/>
    <m/>
    <m/>
    <n v="1331"/>
    <s v="Jørgen Røkke"/>
    <x v="0"/>
    <x v="0"/>
    <m/>
    <m/>
    <m/>
    <m/>
    <n v="0"/>
    <s v="Ingen avgiftsbehandling"/>
    <s v="Lønnsbilag 15-2025"/>
    <n v="-2367.85"/>
    <s v="NOK"/>
    <n v="-2367.85"/>
    <m/>
    <s v="-428807.42"/>
  </r>
  <r>
    <n v="500662"/>
    <n v="2025"/>
    <s v="Lønnsbilag 15-2025"/>
    <d v="2025-06-02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15-2025"/>
    <n v="-1236.5999999999999"/>
    <s v="NOK"/>
    <n v="-1236.5999999999999"/>
    <m/>
    <s v="-430044.02"/>
  </r>
  <r>
    <n v="500662"/>
    <n v="2025"/>
    <s v="Lønnsbilag 15-2025"/>
    <d v="2025-06-02T00:00:00"/>
    <m/>
    <x v="87"/>
    <x v="87"/>
    <m/>
    <m/>
    <m/>
    <m/>
    <n v="1333"/>
    <s v="Elias Lande Olsen"/>
    <x v="0"/>
    <x v="0"/>
    <m/>
    <m/>
    <m/>
    <m/>
    <n v="0"/>
    <s v="Ingen avgiftsbehandling"/>
    <s v="Lønnsbilag 15-2025"/>
    <n v="-146.63"/>
    <s v="NOK"/>
    <n v="-146.63"/>
    <m/>
    <s v="-430190.65"/>
  </r>
  <r>
    <n v="500662"/>
    <n v="2025"/>
    <s v="Lønnsbilag 15-2025"/>
    <d v="2025-06-02T00:00:00"/>
    <m/>
    <x v="87"/>
    <x v="87"/>
    <m/>
    <m/>
    <m/>
    <m/>
    <n v="1334"/>
    <s v="Selma Arikan"/>
    <x v="0"/>
    <x v="0"/>
    <m/>
    <m/>
    <m/>
    <m/>
    <n v="0"/>
    <s v="Ingen avgiftsbehandling"/>
    <s v="Lønnsbilag 15-2025"/>
    <n v="-2202.31"/>
    <s v="NOK"/>
    <n v="-2202.31"/>
    <m/>
    <s v="-432392.96"/>
  </r>
  <r>
    <n v="500662"/>
    <n v="2025"/>
    <s v="Lønnsbilag 15-2025"/>
    <d v="2025-06-02T00:00:00"/>
    <m/>
    <x v="87"/>
    <x v="87"/>
    <m/>
    <m/>
    <m/>
    <m/>
    <n v="1335"/>
    <s v="Mikkel Holand Gillebo"/>
    <x v="0"/>
    <x v="0"/>
    <m/>
    <m/>
    <m/>
    <m/>
    <n v="0"/>
    <s v="Ingen avgiftsbehandling"/>
    <s v="Lønnsbilag 15-2025"/>
    <n v="-1120"/>
    <s v="NOK"/>
    <n v="-1120"/>
    <m/>
    <s v="-433512.96"/>
  </r>
  <r>
    <n v="500662"/>
    <n v="2025"/>
    <s v="Lønnsbilag 15-2025"/>
    <d v="2025-06-02T00:00:00"/>
    <m/>
    <x v="87"/>
    <x v="87"/>
    <m/>
    <m/>
    <m/>
    <m/>
    <n v="1337"/>
    <s v="Jens-Christian Landmark"/>
    <x v="0"/>
    <x v="0"/>
    <m/>
    <m/>
    <m/>
    <m/>
    <n v="0"/>
    <s v="Ingen avgiftsbehandling"/>
    <s v="Lønnsbilag 15-2025"/>
    <n v="-1096"/>
    <s v="NOK"/>
    <n v="-1096"/>
    <m/>
    <s v="-434608.96"/>
  </r>
  <r>
    <n v="500662"/>
    <n v="2025"/>
    <s v="Lønnsbilag 15-2025"/>
    <d v="2025-06-02T00:00:00"/>
    <m/>
    <x v="87"/>
    <x v="87"/>
    <m/>
    <m/>
    <m/>
    <m/>
    <n v="1338"/>
    <s v="Nadin Hamed"/>
    <x v="0"/>
    <x v="0"/>
    <m/>
    <m/>
    <m/>
    <m/>
    <n v="0"/>
    <s v="Ingen avgiftsbehandling"/>
    <s v="Lønnsbilag 15-2025"/>
    <n v="-725.2"/>
    <s v="NOK"/>
    <n v="-725.2"/>
    <m/>
    <s v="-435334.16"/>
  </r>
  <r>
    <n v="500662"/>
    <n v="2025"/>
    <s v="Lønnsbilag 15-2025"/>
    <d v="2025-06-02T00:00:00"/>
    <m/>
    <x v="87"/>
    <x v="87"/>
    <m/>
    <m/>
    <m/>
    <m/>
    <n v="1339"/>
    <s v="Alexander Grimstvedt"/>
    <x v="0"/>
    <x v="0"/>
    <m/>
    <m/>
    <m/>
    <m/>
    <n v="0"/>
    <s v="Ingen avgiftsbehandling"/>
    <s v="Lønnsbilag 15-2025"/>
    <n v="-5200"/>
    <s v="NOK"/>
    <n v="-5200"/>
    <m/>
    <s v="-440534.16"/>
  </r>
  <r>
    <n v="500662"/>
    <n v="2025"/>
    <s v="Lønnsbilag 15-2025"/>
    <d v="2025-06-02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15-2025"/>
    <n v="-19360.18"/>
    <s v="NOK"/>
    <n v="-19360.18"/>
    <m/>
    <s v="-459894.34"/>
  </r>
  <r>
    <n v="500662"/>
    <n v="2025"/>
    <s v="Lønnsbilag 15-2025"/>
    <d v="2025-06-02T00:00:00"/>
    <m/>
    <x v="87"/>
    <x v="87"/>
    <m/>
    <m/>
    <m/>
    <m/>
    <n v="77"/>
    <s v="Christopher Dehn"/>
    <x v="0"/>
    <x v="0"/>
    <m/>
    <m/>
    <m/>
    <m/>
    <n v="0"/>
    <s v="Ingen avgiftsbehandling"/>
    <s v="Lønnsbilag 15-2025"/>
    <n v="-24059.13"/>
    <s v="NOK"/>
    <n v="-24059.13"/>
    <m/>
    <s v="-483953.47"/>
  </r>
  <r>
    <n v="500664"/>
    <n v="2025"/>
    <s v="Direkte betaling med ekstern ID TR475262169 er gjennomført og bokført."/>
    <d v="2025-06-02T00:00:00"/>
    <m/>
    <x v="87"/>
    <x v="87"/>
    <m/>
    <m/>
    <m/>
    <m/>
    <n v="1216"/>
    <s v="Oda Lyng Bjørkevoll"/>
    <x v="0"/>
    <x v="0"/>
    <m/>
    <m/>
    <m/>
    <m/>
    <n v="0"/>
    <s v="Ingen avgiftsbehandling"/>
    <s v="Lønnsbilag 14-2025"/>
    <n v="532.95000000000005"/>
    <s v="NOK"/>
    <n v="532.95000000000005"/>
    <m/>
    <s v="-483420.52"/>
  </r>
  <r>
    <n v="500665"/>
    <n v="2025"/>
    <s v="Direkte betaling med ekstern ID TR475262161 er gjennomført og bokført."/>
    <d v="2025-06-02T00:00:00"/>
    <m/>
    <x v="87"/>
    <x v="87"/>
    <m/>
    <m/>
    <m/>
    <m/>
    <n v="1233"/>
    <s v="Eirik Skaar"/>
    <x v="0"/>
    <x v="0"/>
    <m/>
    <m/>
    <m/>
    <m/>
    <n v="0"/>
    <s v="Ingen avgiftsbehandling"/>
    <s v="Lønnsbilag 14-2025"/>
    <n v="2499"/>
    <s v="NOK"/>
    <n v="2499"/>
    <m/>
    <s v="-480921.52"/>
  </r>
  <r>
    <n v="500666"/>
    <n v="2025"/>
    <s v="Direkte betaling med ekstern ID TR475262162 er gjennomført og bokført."/>
    <d v="2025-06-02T00:00:00"/>
    <m/>
    <x v="87"/>
    <x v="87"/>
    <m/>
    <m/>
    <m/>
    <m/>
    <n v="1234"/>
    <s v="Olav Øritsland"/>
    <x v="0"/>
    <x v="0"/>
    <m/>
    <m/>
    <m/>
    <m/>
    <n v="0"/>
    <s v="Ingen avgiftsbehandling"/>
    <s v="Lønnsbilag 14-2025"/>
    <n v="532.95000000000005"/>
    <s v="NOK"/>
    <n v="532.95000000000005"/>
    <m/>
    <s v="-480388.57"/>
  </r>
  <r>
    <n v="500667"/>
    <n v="2025"/>
    <s v="Direkte betaling med ekstern ID TR475262163 er gjennomført og bokført."/>
    <d v="2025-06-02T00:00:00"/>
    <m/>
    <x v="87"/>
    <x v="87"/>
    <m/>
    <m/>
    <m/>
    <m/>
    <n v="124"/>
    <s v="Henrik Holen"/>
    <x v="0"/>
    <x v="0"/>
    <m/>
    <m/>
    <m/>
    <m/>
    <n v="0"/>
    <s v="Ingen avgiftsbehandling"/>
    <s v="Lønnsbilag 14-2025"/>
    <n v="183.6"/>
    <s v="NOK"/>
    <n v="183.6"/>
    <m/>
    <s v="-480204.97"/>
  </r>
  <r>
    <n v="500668"/>
    <n v="2025"/>
    <s v="Direkte betaling med ekstern ID TR475262164 er gjennomført og bokført."/>
    <d v="2025-06-02T00:00:00"/>
    <m/>
    <x v="87"/>
    <x v="87"/>
    <m/>
    <m/>
    <m/>
    <m/>
    <n v="1250"/>
    <s v="Nora Sofie Lilledal-Fritzvold"/>
    <x v="0"/>
    <x v="0"/>
    <m/>
    <m/>
    <m/>
    <m/>
    <n v="0"/>
    <s v="Ingen avgiftsbehandling"/>
    <s v="Lønnsbilag 14-2025"/>
    <n v="39.78"/>
    <s v="NOK"/>
    <n v="39.78"/>
    <m/>
    <s v="-480165.19"/>
  </r>
  <r>
    <n v="500669"/>
    <n v="2025"/>
    <s v="Direkte betaling med ekstern ID TR475262165 er gjennomført og bokført."/>
    <d v="2025-06-02T00:00:00"/>
    <m/>
    <x v="87"/>
    <x v="87"/>
    <m/>
    <m/>
    <m/>
    <m/>
    <n v="1254"/>
    <s v="Jens Ek"/>
    <x v="0"/>
    <x v="0"/>
    <m/>
    <m/>
    <m/>
    <m/>
    <n v="0"/>
    <s v="Ingen avgiftsbehandling"/>
    <s v="Lønnsbilag 14-2025"/>
    <n v="455.02"/>
    <s v="NOK"/>
    <n v="455.02"/>
    <m/>
    <s v="-479710.17"/>
  </r>
  <r>
    <n v="500670"/>
    <n v="2025"/>
    <s v="Direkte betaling med ekstern ID TR475262166 er gjennomført og bokført."/>
    <d v="2025-06-02T00:00:00"/>
    <m/>
    <x v="87"/>
    <x v="87"/>
    <m/>
    <m/>
    <m/>
    <m/>
    <n v="1272"/>
    <s v="Jakob August Strøm"/>
    <x v="0"/>
    <x v="0"/>
    <m/>
    <m/>
    <m/>
    <m/>
    <n v="0"/>
    <s v="Ingen avgiftsbehandling"/>
    <s v="Lønnsbilag 14-2025"/>
    <n v="3243.94"/>
    <s v="NOK"/>
    <n v="3243.94"/>
    <m/>
    <s v="-476466.23"/>
  </r>
  <r>
    <n v="500671"/>
    <n v="2025"/>
    <s v="Direkte betaling med ekstern ID TR475262167 er gjennomført og bokført."/>
    <d v="2025-06-02T00:00:00"/>
    <m/>
    <x v="87"/>
    <x v="87"/>
    <m/>
    <m/>
    <m/>
    <m/>
    <n v="1283"/>
    <s v="Lykke Lundby"/>
    <x v="0"/>
    <x v="0"/>
    <m/>
    <m/>
    <m/>
    <m/>
    <n v="0"/>
    <s v="Ingen avgiftsbehandling"/>
    <s v="Lønnsbilag 14-2025"/>
    <n v="852.13"/>
    <s v="NOK"/>
    <n v="852.13"/>
    <m/>
    <s v="-475614.10"/>
  </r>
  <r>
    <n v="500672"/>
    <n v="2025"/>
    <s v="Direkte betaling med ekstern ID TR475262168 er gjennomført og bokført."/>
    <d v="2025-06-02T00:00:00"/>
    <m/>
    <x v="87"/>
    <x v="87"/>
    <m/>
    <m/>
    <m/>
    <m/>
    <n v="1292"/>
    <s v="William Duesund"/>
    <x v="0"/>
    <x v="0"/>
    <m/>
    <m/>
    <m/>
    <m/>
    <n v="0"/>
    <s v="Ingen avgiftsbehandling"/>
    <s v="Lønnsbilag 14-2025"/>
    <n v="336.6"/>
    <s v="NOK"/>
    <n v="336.6"/>
    <m/>
    <s v="-475277.50"/>
  </r>
  <r>
    <n v="500673"/>
    <n v="2025"/>
    <s v="Direkte betaling med ekstern ID TR475262160 er gjennomført og bokført."/>
    <d v="2025-06-02T00:00:00"/>
    <m/>
    <x v="87"/>
    <x v="87"/>
    <m/>
    <m/>
    <m/>
    <m/>
    <n v="1293"/>
    <s v="William Skogheim"/>
    <x v="0"/>
    <x v="0"/>
    <m/>
    <m/>
    <m/>
    <m/>
    <n v="0"/>
    <s v="Ingen avgiftsbehandling"/>
    <s v="Lønnsbilag 14-2025"/>
    <n v="124.87"/>
    <s v="NOK"/>
    <n v="124.87"/>
    <m/>
    <s v="-475152.63"/>
  </r>
  <r>
    <n v="500674"/>
    <n v="2025"/>
    <s v="Direkte betaling med ekstern ID TR475262170 er gjennomført og bokført."/>
    <d v="2025-06-02T00:00:00"/>
    <m/>
    <x v="87"/>
    <x v="87"/>
    <m/>
    <m/>
    <m/>
    <m/>
    <n v="1296"/>
    <s v="Asbjørn Ringstad Norevik"/>
    <x v="0"/>
    <x v="0"/>
    <m/>
    <m/>
    <m/>
    <m/>
    <n v="0"/>
    <s v="Ingen avgiftsbehandling"/>
    <s v="Lønnsbilag 14-2025"/>
    <n v="476.85"/>
    <s v="NOK"/>
    <n v="476.85"/>
    <m/>
    <s v="-474675.78"/>
  </r>
  <r>
    <n v="500675"/>
    <n v="2025"/>
    <s v="Direkte betaling med ekstern ID TR475262171 er gjennomført og bokført."/>
    <d v="2025-06-02T00:00:00"/>
    <m/>
    <x v="87"/>
    <x v="87"/>
    <m/>
    <m/>
    <m/>
    <m/>
    <n v="1298"/>
    <s v="Luis Lyster"/>
    <x v="0"/>
    <x v="0"/>
    <m/>
    <m/>
    <m/>
    <m/>
    <n v="0"/>
    <s v="Ingen avgiftsbehandling"/>
    <s v="Lønnsbilag 14-2025"/>
    <n v="4590"/>
    <s v="NOK"/>
    <n v="4590"/>
    <m/>
    <s v="-470085.78"/>
  </r>
  <r>
    <n v="500676"/>
    <n v="2025"/>
    <s v="Direkte betaling med ekstern ID TR475262172 er gjennomført og bokført."/>
    <d v="2025-06-02T00:00:00"/>
    <m/>
    <x v="87"/>
    <x v="87"/>
    <m/>
    <m/>
    <m/>
    <m/>
    <n v="1302"/>
    <s v="Elin Kristiansen"/>
    <x v="0"/>
    <x v="0"/>
    <m/>
    <m/>
    <m/>
    <m/>
    <n v="0"/>
    <s v="Ingen avgiftsbehandling"/>
    <s v="Lønnsbilag 14-2025"/>
    <n v="2539.8000000000002"/>
    <s v="NOK"/>
    <n v="2539.8000000000002"/>
    <m/>
    <s v="-467545.98"/>
  </r>
  <r>
    <n v="500677"/>
    <n v="2025"/>
    <s v="Direkte betaling med ekstern ID TR475262173 er gjennomført og bokført."/>
    <d v="2025-06-02T00:00:00"/>
    <m/>
    <x v="87"/>
    <x v="87"/>
    <m/>
    <m/>
    <m/>
    <m/>
    <n v="1306"/>
    <s v="Roj Haval"/>
    <x v="0"/>
    <x v="0"/>
    <m/>
    <m/>
    <m/>
    <m/>
    <n v="0"/>
    <s v="Ingen avgiftsbehandling"/>
    <s v="Lønnsbilag 14-2025"/>
    <n v="1038.8699999999999"/>
    <s v="NOK"/>
    <n v="1038.8699999999999"/>
    <m/>
    <s v="-466507.11"/>
  </r>
  <r>
    <n v="500678"/>
    <n v="2025"/>
    <s v="Direkte betaling med ekstern ID TR475262174 er gjennomført og bokført."/>
    <d v="2025-06-02T00:00:00"/>
    <m/>
    <x v="87"/>
    <x v="87"/>
    <m/>
    <m/>
    <m/>
    <m/>
    <n v="1309"/>
    <s v="Thea Toven"/>
    <x v="0"/>
    <x v="0"/>
    <m/>
    <m/>
    <m/>
    <m/>
    <n v="0"/>
    <s v="Ingen avgiftsbehandling"/>
    <s v="Lønnsbilag 14-2025"/>
    <n v="371.28"/>
    <s v="NOK"/>
    <n v="371.28"/>
    <m/>
    <s v="-466135.83"/>
  </r>
  <r>
    <n v="500679"/>
    <n v="2025"/>
    <s v="Direkte betaling med ekstern ID TR475262175 er gjennomført og bokført."/>
    <d v="2025-06-02T00:00:00"/>
    <m/>
    <x v="87"/>
    <x v="87"/>
    <m/>
    <m/>
    <m/>
    <m/>
    <n v="1310"/>
    <s v="Armani Wahidullah"/>
    <x v="0"/>
    <x v="0"/>
    <m/>
    <m/>
    <m/>
    <m/>
    <n v="0"/>
    <s v="Ingen avgiftsbehandling"/>
    <s v="Lønnsbilag 14-2025"/>
    <n v="1232.08"/>
    <s v="NOK"/>
    <n v="1232.08"/>
    <m/>
    <s v="-464903.75"/>
  </r>
  <r>
    <n v="500680"/>
    <n v="2025"/>
    <s v="Direkte betaling med ekstern ID TR475262176 er gjennomført og bokført."/>
    <d v="2025-06-02T00:00:00"/>
    <m/>
    <x v="87"/>
    <x v="87"/>
    <m/>
    <m/>
    <m/>
    <m/>
    <n v="1311"/>
    <s v="Mikael Fatahi"/>
    <x v="0"/>
    <x v="0"/>
    <m/>
    <m/>
    <m/>
    <m/>
    <n v="0"/>
    <s v="Ingen avgiftsbehandling"/>
    <s v="Lønnsbilag 14-2025"/>
    <n v="822.43"/>
    <s v="NOK"/>
    <n v="822.43"/>
    <m/>
    <s v="-464081.32"/>
  </r>
  <r>
    <n v="500681"/>
    <n v="2025"/>
    <s v="Direkte betaling med ekstern ID TR475262177 er gjennomført og bokført."/>
    <d v="2025-06-02T00:00:00"/>
    <m/>
    <x v="87"/>
    <x v="87"/>
    <m/>
    <m/>
    <m/>
    <m/>
    <n v="1312"/>
    <s v="Fatbardh Simnica"/>
    <x v="0"/>
    <x v="0"/>
    <m/>
    <m/>
    <m/>
    <m/>
    <n v="0"/>
    <s v="Ingen avgiftsbehandling"/>
    <s v="Lønnsbilag 14-2025"/>
    <n v="1339.67"/>
    <s v="NOK"/>
    <n v="1339.67"/>
    <m/>
    <s v="-462741.65"/>
  </r>
  <r>
    <n v="500682"/>
    <n v="2025"/>
    <s v="Direkte betaling med ekstern ID TR475262151 er gjennomført og bokført."/>
    <d v="2025-06-02T00:00:00"/>
    <m/>
    <x v="87"/>
    <x v="87"/>
    <m/>
    <m/>
    <m/>
    <m/>
    <n v="1313"/>
    <s v="Mathias Berg Mellem"/>
    <x v="0"/>
    <x v="0"/>
    <m/>
    <m/>
    <m/>
    <m/>
    <n v="0"/>
    <s v="Ingen avgiftsbehandling"/>
    <s v="Lønnsbilag 14-2025"/>
    <n v="503.88"/>
    <s v="NOK"/>
    <n v="503.88"/>
    <m/>
    <s v="-462237.77"/>
  </r>
  <r>
    <n v="500683"/>
    <n v="2025"/>
    <s v="Direkte betaling med ekstern ID TR475262142 er gjennomført og bokført."/>
    <d v="2025-06-02T00:00:00"/>
    <m/>
    <x v="87"/>
    <x v="87"/>
    <m/>
    <m/>
    <m/>
    <m/>
    <n v="1314"/>
    <s v="Thorvald Lødøen"/>
    <x v="0"/>
    <x v="0"/>
    <m/>
    <m/>
    <m/>
    <m/>
    <n v="0"/>
    <s v="Ingen avgiftsbehandling"/>
    <s v="Lønnsbilag 14-2025"/>
    <n v="510"/>
    <s v="NOK"/>
    <n v="510"/>
    <m/>
    <s v="-461727.77"/>
  </r>
  <r>
    <n v="500684"/>
    <n v="2025"/>
    <s v="Direkte betaling med ekstern ID TR475262143 er gjennomført og bokført."/>
    <d v="2025-06-02T00:00:00"/>
    <m/>
    <x v="87"/>
    <x v="87"/>
    <m/>
    <m/>
    <m/>
    <m/>
    <n v="1315"/>
    <s v="Jonas Myrstad"/>
    <x v="0"/>
    <x v="0"/>
    <m/>
    <m/>
    <m/>
    <m/>
    <n v="0"/>
    <s v="Ingen avgiftsbehandling"/>
    <s v="Lønnsbilag 14-2025"/>
    <n v="510"/>
    <s v="NOK"/>
    <n v="510"/>
    <m/>
    <s v="-461217.77"/>
  </r>
  <r>
    <n v="500685"/>
    <n v="2025"/>
    <s v="Direkte betaling med ekstern ID TR475262144 er gjennomført og bokført."/>
    <d v="2025-06-02T00:00:00"/>
    <m/>
    <x v="87"/>
    <x v="87"/>
    <m/>
    <m/>
    <m/>
    <m/>
    <n v="1316"/>
    <s v="Mads Agner Matheson Matheson"/>
    <x v="0"/>
    <x v="0"/>
    <m/>
    <m/>
    <m/>
    <m/>
    <n v="0"/>
    <s v="Ingen avgiftsbehandling"/>
    <s v="Lønnsbilag 14-2025"/>
    <n v="204"/>
    <s v="NOK"/>
    <n v="204"/>
    <m/>
    <s v="-461013.77"/>
  </r>
  <r>
    <n v="500686"/>
    <n v="2025"/>
    <s v="Direkte betaling med ekstern ID TR475262145 er gjennomført og bokført."/>
    <d v="2025-06-02T00:00:00"/>
    <m/>
    <x v="87"/>
    <x v="87"/>
    <m/>
    <m/>
    <m/>
    <m/>
    <n v="1318"/>
    <s v="Nikolas Roland Kvanli"/>
    <x v="0"/>
    <x v="0"/>
    <m/>
    <m/>
    <m/>
    <m/>
    <n v="0"/>
    <s v="Ingen avgiftsbehandling"/>
    <s v="Lønnsbilag 14-2025"/>
    <n v="612"/>
    <s v="NOK"/>
    <n v="612"/>
    <m/>
    <s v="-460401.77"/>
  </r>
  <r>
    <n v="500687"/>
    <n v="2025"/>
    <s v="Direkte betaling med ekstern ID TR475262146 er gjennomført og bokført."/>
    <d v="2025-06-02T00:00:00"/>
    <m/>
    <x v="87"/>
    <x v="87"/>
    <m/>
    <m/>
    <m/>
    <m/>
    <n v="1319"/>
    <s v="Frida Ibsen"/>
    <x v="0"/>
    <x v="0"/>
    <m/>
    <m/>
    <m/>
    <m/>
    <n v="0"/>
    <s v="Ingen avgiftsbehandling"/>
    <s v="Lønnsbilag 14-2025"/>
    <n v="204"/>
    <s v="NOK"/>
    <n v="204"/>
    <m/>
    <s v="-460197.77"/>
  </r>
  <r>
    <n v="500688"/>
    <n v="2025"/>
    <s v="Direkte betaling med ekstern ID TR475262147 er gjennomført og bokført."/>
    <d v="2025-06-02T00:00:00"/>
    <m/>
    <x v="87"/>
    <x v="87"/>
    <m/>
    <m/>
    <m/>
    <m/>
    <n v="1320"/>
    <s v="Nora Øvergaard"/>
    <x v="0"/>
    <x v="0"/>
    <m/>
    <m/>
    <m/>
    <m/>
    <n v="0"/>
    <s v="Ingen avgiftsbehandling"/>
    <s v="Lønnsbilag 14-2025"/>
    <n v="204"/>
    <s v="NOK"/>
    <n v="204"/>
    <m/>
    <s v="-459993.77"/>
  </r>
  <r>
    <n v="500689"/>
    <n v="2025"/>
    <s v="Direkte betaling med ekstern ID TR475262148 er gjennomført og bokført."/>
    <d v="2025-06-02T00:00:00"/>
    <m/>
    <x v="87"/>
    <x v="87"/>
    <m/>
    <m/>
    <m/>
    <m/>
    <n v="1321"/>
    <s v="Eira Hammerstad"/>
    <x v="0"/>
    <x v="0"/>
    <m/>
    <m/>
    <m/>
    <m/>
    <n v="0"/>
    <s v="Ingen avgiftsbehandling"/>
    <s v="Lønnsbilag 14-2025"/>
    <n v="204"/>
    <s v="NOK"/>
    <n v="204"/>
    <m/>
    <s v="-459789.77"/>
  </r>
  <r>
    <n v="500690"/>
    <n v="2025"/>
    <s v="Direkte betaling med ekstern ID TR475262149 er gjennomført og bokført."/>
    <d v="2025-06-02T00:00:00"/>
    <m/>
    <x v="87"/>
    <x v="87"/>
    <m/>
    <m/>
    <m/>
    <m/>
    <n v="1322"/>
    <s v="William Skoglund"/>
    <x v="0"/>
    <x v="0"/>
    <m/>
    <m/>
    <m/>
    <m/>
    <n v="0"/>
    <s v="Ingen avgiftsbehandling"/>
    <s v="Lønnsbilag 14-2025"/>
    <n v="309.75"/>
    <s v="NOK"/>
    <n v="309.75"/>
    <m/>
    <s v="-459480.02"/>
  </r>
  <r>
    <n v="500691"/>
    <n v="2025"/>
    <s v="Direkte betaling med ekstern ID TR475262150 er gjennomført og bokført."/>
    <d v="2025-06-02T00:00:00"/>
    <m/>
    <x v="87"/>
    <x v="87"/>
    <m/>
    <m/>
    <m/>
    <m/>
    <n v="1323"/>
    <s v="Axel Aatlo"/>
    <x v="0"/>
    <x v="0"/>
    <m/>
    <m/>
    <m/>
    <m/>
    <n v="0"/>
    <s v="Ingen avgiftsbehandling"/>
    <s v="Lønnsbilag 14-2025"/>
    <n v="476.85"/>
    <s v="NOK"/>
    <n v="476.85"/>
    <m/>
    <s v="-459003.17"/>
  </r>
  <r>
    <n v="500692"/>
    <n v="2025"/>
    <s v="Direkte betaling med ekstern ID TR475262141 er gjennomført og bokført."/>
    <d v="2025-06-02T00:00:00"/>
    <m/>
    <x v="87"/>
    <x v="87"/>
    <m/>
    <m/>
    <m/>
    <m/>
    <n v="1324"/>
    <s v="Stian Weseth"/>
    <x v="0"/>
    <x v="0"/>
    <m/>
    <m/>
    <m/>
    <m/>
    <n v="0"/>
    <s v="Ingen avgiftsbehandling"/>
    <s v="Lønnsbilag 14-2025"/>
    <n v="813.45"/>
    <s v="NOK"/>
    <n v="813.45"/>
    <m/>
    <s v="-458189.72"/>
  </r>
  <r>
    <n v="500693"/>
    <n v="2025"/>
    <s v="Direkte betaling med ekstern ID TR475262152 er gjennomført og bokført."/>
    <d v="2025-06-02T00:00:00"/>
    <m/>
    <x v="87"/>
    <x v="87"/>
    <m/>
    <m/>
    <m/>
    <m/>
    <n v="1325"/>
    <s v="Daniel Olsen"/>
    <x v="0"/>
    <x v="0"/>
    <m/>
    <m/>
    <m/>
    <m/>
    <n v="0"/>
    <s v="Ingen avgiftsbehandling"/>
    <s v="Lønnsbilag 14-2025"/>
    <n v="532.95000000000005"/>
    <s v="NOK"/>
    <n v="532.95000000000005"/>
    <m/>
    <s v="-457656.77"/>
  </r>
  <r>
    <n v="500694"/>
    <n v="2025"/>
    <s v="Direkte betaling med ekstern ID TR475262153 er gjennomført og bokført."/>
    <d v="2025-06-02T00:00:00"/>
    <m/>
    <x v="87"/>
    <x v="87"/>
    <m/>
    <m/>
    <m/>
    <m/>
    <n v="1326"/>
    <s v="Amy Elton Proskurnicki"/>
    <x v="0"/>
    <x v="0"/>
    <m/>
    <m/>
    <m/>
    <m/>
    <n v="0"/>
    <s v="Ingen avgiftsbehandling"/>
    <s v="Lønnsbilag 14-2025"/>
    <n v="408"/>
    <s v="NOK"/>
    <n v="408"/>
    <m/>
    <s v="-457248.77"/>
  </r>
  <r>
    <n v="500695"/>
    <n v="2025"/>
    <s v="Direkte betaling med ekstern ID TR475262154 er gjennomført og bokført."/>
    <d v="2025-06-02T00:00:00"/>
    <m/>
    <x v="87"/>
    <x v="87"/>
    <m/>
    <m/>
    <m/>
    <m/>
    <n v="1327"/>
    <s v="Eskild Øvstedal"/>
    <x v="0"/>
    <x v="0"/>
    <m/>
    <m/>
    <m/>
    <m/>
    <n v="0"/>
    <s v="Ingen avgiftsbehandling"/>
    <s v="Lønnsbilag 14-2025"/>
    <n v="306"/>
    <s v="NOK"/>
    <n v="306"/>
    <m/>
    <s v="-456942.77"/>
  </r>
  <r>
    <n v="500696"/>
    <n v="2025"/>
    <s v="Direkte betaling med ekstern ID TR475262155 er gjennomført og bokført."/>
    <d v="2025-06-02T00:00:00"/>
    <m/>
    <x v="87"/>
    <x v="87"/>
    <m/>
    <m/>
    <m/>
    <m/>
    <n v="146"/>
    <s v="Sebastian Tverli"/>
    <x v="0"/>
    <x v="0"/>
    <m/>
    <m/>
    <m/>
    <m/>
    <n v="0"/>
    <s v="Ingen avgiftsbehandling"/>
    <s v="Lønnsbilag 14-2025"/>
    <n v="1366.8"/>
    <s v="NOK"/>
    <n v="1366.8"/>
    <m/>
    <s v="-455575.97"/>
  </r>
  <r>
    <n v="500697"/>
    <n v="2025"/>
    <s v="Direkte betaling med ekstern ID TR475262156 er gjennomført og bokført."/>
    <d v="2025-06-02T00:00:00"/>
    <m/>
    <x v="87"/>
    <x v="87"/>
    <m/>
    <m/>
    <m/>
    <m/>
    <n v="150"/>
    <s v="Veera Bjørgan"/>
    <x v="0"/>
    <x v="0"/>
    <m/>
    <m/>
    <m/>
    <m/>
    <n v="0"/>
    <s v="Ingen avgiftsbehandling"/>
    <s v="Lønnsbilag 14-2025"/>
    <n v="1836"/>
    <s v="NOK"/>
    <n v="1836"/>
    <m/>
    <s v="-453739.97"/>
  </r>
  <r>
    <n v="500698"/>
    <n v="2025"/>
    <s v="Direkte betaling med ekstern ID TR475262157 er gjennomført og bokført."/>
    <d v="2025-06-02T00:00:00"/>
    <m/>
    <x v="87"/>
    <x v="87"/>
    <m/>
    <m/>
    <m/>
    <m/>
    <n v="155"/>
    <s v="Julie Sofie Franksdatter Aas"/>
    <x v="0"/>
    <x v="0"/>
    <m/>
    <m/>
    <m/>
    <m/>
    <n v="0"/>
    <s v="Ingen avgiftsbehandling"/>
    <s v="Lønnsbilag 14-2025"/>
    <n v="1480.91"/>
    <s v="NOK"/>
    <n v="1480.91"/>
    <m/>
    <s v="-452259.06"/>
  </r>
  <r>
    <n v="500699"/>
    <n v="2025"/>
    <s v="Direkte betaling med ekstern ID TR475262158 er gjennomført og bokført."/>
    <d v="2025-06-02T00:00:00"/>
    <m/>
    <x v="87"/>
    <x v="87"/>
    <m/>
    <m/>
    <m/>
    <m/>
    <n v="156"/>
    <s v="Eskil Kvam"/>
    <x v="0"/>
    <x v="0"/>
    <m/>
    <m/>
    <m/>
    <m/>
    <n v="0"/>
    <s v="Ingen avgiftsbehandling"/>
    <s v="Lønnsbilag 14-2025"/>
    <n v="4452.8100000000004"/>
    <s v="NOK"/>
    <n v="4452.8100000000004"/>
    <m/>
    <s v="-447806.25"/>
  </r>
  <r>
    <n v="500700"/>
    <n v="2025"/>
    <s v="Direkte betaling med ekstern ID TR475262159 er gjennomført og bokført."/>
    <d v="2025-06-02T00:00:00"/>
    <m/>
    <x v="87"/>
    <x v="87"/>
    <m/>
    <m/>
    <m/>
    <m/>
    <n v="179"/>
    <s v="Daniel Røste"/>
    <x v="0"/>
    <x v="0"/>
    <m/>
    <m/>
    <m/>
    <m/>
    <n v="0"/>
    <s v="Ingen avgiftsbehandling"/>
    <s v="Lønnsbilag 14-2025"/>
    <n v="1274.49"/>
    <s v="NOK"/>
    <n v="1274.49"/>
    <m/>
    <s v="-446531.76"/>
  </r>
  <r>
    <n v="500701"/>
    <n v="2025"/>
    <s v="Direkte betaling med ekstern ID TR475307927 er gjennomført og bokført."/>
    <d v="2025-06-02T00:00:00"/>
    <m/>
    <x v="87"/>
    <x v="87"/>
    <m/>
    <m/>
    <m/>
    <m/>
    <m/>
    <s v="Sofi Kulvik"/>
    <x v="0"/>
    <x v="0"/>
    <m/>
    <m/>
    <m/>
    <m/>
    <n v="0"/>
    <s v="Ingen avgiftsbehandling"/>
    <s v="Lønnsbilag 15-2025"/>
    <n v="76750.179999999993"/>
    <s v="NOK"/>
    <n v="76750.179999999993"/>
    <m/>
    <s v="-369781.58"/>
  </r>
  <r>
    <n v="500702"/>
    <n v="2025"/>
    <s v="Direkte betaling med ekstern ID TR475307928 er gjennomført og bokført."/>
    <d v="2025-06-02T00:00:00"/>
    <m/>
    <x v="87"/>
    <x v="87"/>
    <m/>
    <m/>
    <m/>
    <m/>
    <n v="1217"/>
    <s v="Hezar Salih"/>
    <x v="0"/>
    <x v="0"/>
    <m/>
    <m/>
    <m/>
    <m/>
    <n v="0"/>
    <s v="Ingen avgiftsbehandling"/>
    <s v="Lønnsbilag 15-2025"/>
    <n v="8081.02"/>
    <s v="NOK"/>
    <n v="8081.02"/>
    <m/>
    <s v="-361700.56"/>
  </r>
  <r>
    <n v="500703"/>
    <n v="2025"/>
    <s v="Direkte betaling med ekstern ID TR475307929 er gjennomført og bokført."/>
    <d v="2025-06-02T00:00:00"/>
    <m/>
    <x v="87"/>
    <x v="87"/>
    <m/>
    <m/>
    <m/>
    <m/>
    <n v="1223"/>
    <s v="Mads Sundbye"/>
    <x v="0"/>
    <x v="0"/>
    <m/>
    <m/>
    <m/>
    <m/>
    <n v="0"/>
    <s v="Ingen avgiftsbehandling"/>
    <s v="Lønnsbilag 15-2025"/>
    <n v="3517.72"/>
    <s v="NOK"/>
    <n v="3517.72"/>
    <m/>
    <s v="-358182.84"/>
  </r>
  <r>
    <n v="500704"/>
    <n v="2025"/>
    <s v="Direkte betaling med ekstern ID TR475307930 er gjennomført og bokført."/>
    <d v="2025-06-02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15-2025"/>
    <n v="28973.42"/>
    <s v="NOK"/>
    <n v="28973.42"/>
    <m/>
    <s v="-329209.42"/>
  </r>
  <r>
    <n v="500705"/>
    <n v="2025"/>
    <s v="Direkte betaling med ekstern ID TR475307931 er gjennomført og bokført."/>
    <d v="2025-06-02T00:00:00"/>
    <m/>
    <x v="87"/>
    <x v="87"/>
    <m/>
    <m/>
    <m/>
    <m/>
    <n v="1239"/>
    <s v="Karen Haug Laukeland"/>
    <x v="0"/>
    <x v="0"/>
    <m/>
    <m/>
    <m/>
    <m/>
    <n v="0"/>
    <s v="Ingen avgiftsbehandling"/>
    <s v="Lønnsbilag 15-2025"/>
    <n v="2676"/>
    <s v="NOK"/>
    <n v="2676"/>
    <m/>
    <s v="-326533.42"/>
  </r>
  <r>
    <n v="500706"/>
    <n v="2025"/>
    <s v="Direkte betaling med ekstern ID TR475307932 er gjennomført og bokført."/>
    <d v="2025-06-02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15-2025"/>
    <n v="2778.38"/>
    <s v="NOK"/>
    <n v="2778.38"/>
    <m/>
    <s v="-323755.04"/>
  </r>
  <r>
    <n v="500707"/>
    <n v="2025"/>
    <s v="Direkte betaling med ekstern ID TR475307933 er gjennomført og bokført."/>
    <d v="2025-06-02T00:00:00"/>
    <m/>
    <x v="87"/>
    <x v="87"/>
    <m/>
    <m/>
    <m/>
    <m/>
    <n v="1245"/>
    <s v="Fredrik Bjørndal"/>
    <x v="0"/>
    <x v="0"/>
    <m/>
    <m/>
    <m/>
    <m/>
    <n v="0"/>
    <s v="Ingen avgiftsbehandling"/>
    <s v="Lønnsbilag 15-2025"/>
    <n v="13258.84"/>
    <s v="NOK"/>
    <n v="13258.84"/>
    <m/>
    <s v="-310496.20"/>
  </r>
  <r>
    <n v="500708"/>
    <n v="2025"/>
    <s v="Direkte betaling med ekstern ID TR475307934 er gjennomført og bokført."/>
    <d v="2025-06-02T00:00:00"/>
    <m/>
    <x v="87"/>
    <x v="87"/>
    <m/>
    <m/>
    <m/>
    <m/>
    <n v="1248"/>
    <s v="Marius Tveiten"/>
    <x v="0"/>
    <x v="0"/>
    <m/>
    <m/>
    <m/>
    <m/>
    <n v="0"/>
    <s v="Ingen avgiftsbehandling"/>
    <s v="Lønnsbilag 15-2025"/>
    <n v="7262.52"/>
    <s v="NOK"/>
    <n v="7262.52"/>
    <m/>
    <s v="-303233.68"/>
  </r>
  <r>
    <n v="500709"/>
    <n v="2025"/>
    <s v="Direkte betaling med ekstern ID TR475307935 er gjennomført og bokført."/>
    <d v="2025-06-02T00:00:00"/>
    <m/>
    <x v="87"/>
    <x v="87"/>
    <m/>
    <m/>
    <m/>
    <m/>
    <n v="1249"/>
    <s v="Nora Kristiansen"/>
    <x v="0"/>
    <x v="0"/>
    <m/>
    <m/>
    <m/>
    <m/>
    <n v="0"/>
    <s v="Ingen avgiftsbehandling"/>
    <s v="Lønnsbilag 15-2025"/>
    <n v="9724.86"/>
    <s v="NOK"/>
    <n v="9724.86"/>
    <m/>
    <s v="-293508.82"/>
  </r>
  <r>
    <n v="500710"/>
    <n v="2025"/>
    <s v="Direkte betaling med ekstern ID TR475307926 er gjennomført og bokført."/>
    <d v="2025-06-02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15-2025"/>
    <n v="8992.5499999999993"/>
    <s v="NOK"/>
    <n v="8992.5499999999993"/>
    <m/>
    <s v="-284516.27"/>
  </r>
  <r>
    <n v="500711"/>
    <n v="2025"/>
    <s v="Direkte betaling med ekstern ID TR475307936 er gjennomført og bokført."/>
    <d v="2025-06-02T00:00:00"/>
    <m/>
    <x v="87"/>
    <x v="87"/>
    <m/>
    <m/>
    <m/>
    <m/>
    <n v="1261"/>
    <s v="Laila Håkonsen"/>
    <x v="0"/>
    <x v="0"/>
    <m/>
    <m/>
    <m/>
    <m/>
    <n v="0"/>
    <s v="Ingen avgiftsbehandling"/>
    <s v="Lønnsbilag 15-2025"/>
    <n v="9259"/>
    <s v="NOK"/>
    <n v="9259"/>
    <m/>
    <s v="-275257.27"/>
  </r>
  <r>
    <n v="500712"/>
    <n v="2025"/>
    <s v="Direkte betaling med ekstern ID TR475307937 er gjennomført og bokført."/>
    <d v="2025-06-02T00:00:00"/>
    <m/>
    <x v="87"/>
    <x v="87"/>
    <m/>
    <m/>
    <m/>
    <m/>
    <n v="1269"/>
    <s v="Marius Lindbäck Pettersen"/>
    <x v="0"/>
    <x v="0"/>
    <m/>
    <m/>
    <m/>
    <m/>
    <n v="0"/>
    <s v="Ingen avgiftsbehandling"/>
    <s v="Lønnsbilag 15-2025"/>
    <n v="900.1"/>
    <s v="NOK"/>
    <n v="900.1"/>
    <m/>
    <s v="-274357.17"/>
  </r>
  <r>
    <n v="500713"/>
    <n v="2025"/>
    <s v="Direkte betaling med ekstern ID TR475307938 er gjennomført og bokført."/>
    <d v="2025-06-02T00:00:00"/>
    <m/>
    <x v="87"/>
    <x v="87"/>
    <m/>
    <m/>
    <m/>
    <m/>
    <n v="1270"/>
    <s v="Lars Teigland Støre"/>
    <x v="0"/>
    <x v="0"/>
    <m/>
    <m/>
    <m/>
    <m/>
    <n v="0"/>
    <s v="Ingen avgiftsbehandling"/>
    <s v="Lønnsbilag 15-2025"/>
    <n v="950.39"/>
    <s v="NOK"/>
    <n v="950.39"/>
    <m/>
    <s v="-273406.78"/>
  </r>
  <r>
    <n v="500714"/>
    <n v="2025"/>
    <s v="Direkte betaling med ekstern ID TR475307939 er gjennomført og bokført."/>
    <d v="2025-06-02T00:00:00"/>
    <m/>
    <x v="87"/>
    <x v="87"/>
    <m/>
    <m/>
    <m/>
    <m/>
    <n v="1271"/>
    <s v="Nikolai Hamang"/>
    <x v="0"/>
    <x v="0"/>
    <m/>
    <m/>
    <m/>
    <m/>
    <n v="0"/>
    <s v="Ingen avgiftsbehandling"/>
    <s v="Lønnsbilag 15-2025"/>
    <n v="1761.2"/>
    <s v="NOK"/>
    <n v="1761.2"/>
    <m/>
    <s v="-271645.58"/>
  </r>
  <r>
    <n v="500715"/>
    <n v="2025"/>
    <s v="Direkte betaling med ekstern ID TR475307940 er gjennomført og bokført."/>
    <d v="2025-06-02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15-2025"/>
    <n v="2660.46"/>
    <s v="NOK"/>
    <n v="2660.46"/>
    <m/>
    <s v="-268985.12"/>
  </r>
  <r>
    <n v="500716"/>
    <n v="2025"/>
    <s v="Direkte betaling med ekstern ID TR475307941 er gjennomført og bokført."/>
    <d v="2025-06-02T00:00:00"/>
    <m/>
    <x v="87"/>
    <x v="87"/>
    <m/>
    <m/>
    <m/>
    <m/>
    <n v="1275"/>
    <s v="Haziz Aasen"/>
    <x v="0"/>
    <x v="0"/>
    <m/>
    <m/>
    <m/>
    <m/>
    <n v="0"/>
    <s v="Ingen avgiftsbehandling"/>
    <s v="Lønnsbilag 15-2025"/>
    <n v="43553.8"/>
    <s v="NOK"/>
    <n v="43553.8"/>
    <m/>
    <s v="-225431.32"/>
  </r>
  <r>
    <n v="500717"/>
    <n v="2025"/>
    <s v="Direkte betaling med ekstern ID TR475307942 er gjennomført og bokført."/>
    <d v="2025-06-02T00:00:00"/>
    <m/>
    <x v="87"/>
    <x v="87"/>
    <m/>
    <m/>
    <m/>
    <m/>
    <n v="1279"/>
    <s v="Oda Marie Danielsen"/>
    <x v="0"/>
    <x v="0"/>
    <m/>
    <m/>
    <m/>
    <m/>
    <n v="0"/>
    <s v="Ingen avgiftsbehandling"/>
    <s v="Lønnsbilag 15-2025"/>
    <n v="1772.27"/>
    <s v="NOK"/>
    <n v="1772.27"/>
    <m/>
    <s v="-223659.05"/>
  </r>
  <r>
    <n v="500718"/>
    <n v="2025"/>
    <s v="Direkte betaling med ekstern ID TR475307943 er gjennomført og bokført."/>
    <d v="2025-06-02T00:00:00"/>
    <m/>
    <x v="87"/>
    <x v="87"/>
    <m/>
    <m/>
    <m/>
    <m/>
    <n v="1282"/>
    <s v="Stian Sørensen"/>
    <x v="0"/>
    <x v="0"/>
    <m/>
    <m/>
    <m/>
    <m/>
    <n v="0"/>
    <s v="Ingen avgiftsbehandling"/>
    <s v="Lønnsbilag 15-2025"/>
    <n v="32020.57"/>
    <s v="NOK"/>
    <n v="32020.57"/>
    <m/>
    <s v="-191638.48"/>
  </r>
  <r>
    <n v="500719"/>
    <n v="2025"/>
    <s v="Direkte betaling med ekstern ID TR475307916 er gjennomført og bokført."/>
    <d v="2025-06-02T00:00:00"/>
    <m/>
    <x v="87"/>
    <x v="87"/>
    <m/>
    <m/>
    <m/>
    <m/>
    <n v="1285"/>
    <s v="Casper Riekeles"/>
    <x v="0"/>
    <x v="0"/>
    <m/>
    <m/>
    <m/>
    <m/>
    <n v="0"/>
    <s v="Ingen avgiftsbehandling"/>
    <s v="Lønnsbilag 15-2025"/>
    <n v="2676"/>
    <s v="NOK"/>
    <n v="2676"/>
    <m/>
    <s v="-188962.48"/>
  </r>
  <r>
    <n v="500720"/>
    <n v="2025"/>
    <s v="Direkte betaling med ekstern ID TR475307907 er gjennomført og bokført."/>
    <d v="2025-06-02T00:00:00"/>
    <m/>
    <x v="87"/>
    <x v="87"/>
    <m/>
    <m/>
    <m/>
    <m/>
    <n v="1288"/>
    <s v="Sondre Olsen Heitmann"/>
    <x v="0"/>
    <x v="0"/>
    <m/>
    <m/>
    <m/>
    <m/>
    <n v="0"/>
    <s v="Ingen avgiftsbehandling"/>
    <s v="Lønnsbilag 15-2025"/>
    <n v="9253.08"/>
    <s v="NOK"/>
    <n v="9253.08"/>
    <m/>
    <s v="-179709.40"/>
  </r>
  <r>
    <n v="500721"/>
    <n v="2025"/>
    <s v="Direkte betaling med ekstern ID TR475307908 er gjennomført og bokført."/>
    <d v="2025-06-02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15-2025"/>
    <n v="51062.82"/>
    <s v="NOK"/>
    <n v="51062.82"/>
    <m/>
    <s v="-128646.58"/>
  </r>
  <r>
    <n v="500722"/>
    <n v="2025"/>
    <s v="Direkte betaling med ekstern ID TR475307909 er gjennomført og bokført."/>
    <d v="2025-06-02T00:00:00"/>
    <m/>
    <x v="87"/>
    <x v="87"/>
    <m/>
    <m/>
    <m/>
    <m/>
    <n v="1305"/>
    <s v="Brage Mikkelsen"/>
    <x v="0"/>
    <x v="0"/>
    <m/>
    <m/>
    <m/>
    <m/>
    <n v="0"/>
    <s v="Ingen avgiftsbehandling"/>
    <s v="Lønnsbilag 15-2025"/>
    <n v="1793.9"/>
    <s v="NOK"/>
    <n v="1793.9"/>
    <m/>
    <s v="-126852.68"/>
  </r>
  <r>
    <n v="500723"/>
    <n v="2025"/>
    <s v="Direkte betaling med ekstern ID TR475307910 er gjennomført og bokført."/>
    <d v="2025-06-02T00:00:00"/>
    <m/>
    <x v="87"/>
    <x v="87"/>
    <m/>
    <m/>
    <m/>
    <m/>
    <n v="1307"/>
    <s v="Ben Craig Simmons"/>
    <x v="0"/>
    <x v="0"/>
    <m/>
    <m/>
    <m/>
    <m/>
    <n v="0"/>
    <s v="Ingen avgiftsbehandling"/>
    <s v="Lønnsbilag 15-2025"/>
    <n v="47389.65"/>
    <s v="NOK"/>
    <n v="47389.65"/>
    <m/>
    <s v="-79463.03"/>
  </r>
  <r>
    <n v="500724"/>
    <n v="2025"/>
    <s v="Direkte betaling med ekstern ID TR475307911 er gjennomført og bokført."/>
    <d v="2025-06-02T00:00:00"/>
    <m/>
    <x v="87"/>
    <x v="87"/>
    <m/>
    <m/>
    <m/>
    <m/>
    <n v="1308"/>
    <s v="Henrik Falteng Jensen"/>
    <x v="0"/>
    <x v="0"/>
    <m/>
    <m/>
    <m/>
    <m/>
    <n v="0"/>
    <s v="Ingen avgiftsbehandling"/>
    <s v="Lønnsbilag 15-2025"/>
    <n v="7058.4"/>
    <s v="NOK"/>
    <n v="7058.4"/>
    <m/>
    <s v="-72404.63"/>
  </r>
  <r>
    <n v="500725"/>
    <n v="2025"/>
    <s v="Direkte betaling med ekstern ID TR475307912 er gjennomført og bokført."/>
    <d v="2025-06-02T00:00:00"/>
    <m/>
    <x v="87"/>
    <x v="87"/>
    <m/>
    <m/>
    <m/>
    <m/>
    <n v="1317"/>
    <s v="Markus Madsen"/>
    <x v="0"/>
    <x v="0"/>
    <m/>
    <m/>
    <m/>
    <m/>
    <n v="0"/>
    <s v="Ingen avgiftsbehandling"/>
    <s v="Lønnsbilag 15-2025"/>
    <n v="6256.68"/>
    <s v="NOK"/>
    <n v="6256.68"/>
    <m/>
    <s v="-66147.95"/>
  </r>
  <r>
    <n v="500726"/>
    <n v="2025"/>
    <s v="Direkte betaling med ekstern ID TR475307913 er gjennomført og bokført."/>
    <d v="2025-06-02T00:00:00"/>
    <m/>
    <x v="87"/>
    <x v="87"/>
    <m/>
    <m/>
    <m/>
    <m/>
    <n v="1328"/>
    <s v="Jonathan Sten Hagen"/>
    <x v="0"/>
    <x v="0"/>
    <m/>
    <m/>
    <m/>
    <m/>
    <n v="0"/>
    <s v="Ingen avgiftsbehandling"/>
    <s v="Lønnsbilag 15-2025"/>
    <n v="5554.4"/>
    <s v="NOK"/>
    <n v="5554.4"/>
    <m/>
    <s v="-60593.55"/>
  </r>
  <r>
    <n v="500727"/>
    <n v="2025"/>
    <s v="Direkte betaling med ekstern ID TR475307914 er gjennomført og bokført."/>
    <d v="2025-06-02T00:00:00"/>
    <m/>
    <x v="87"/>
    <x v="87"/>
    <m/>
    <m/>
    <m/>
    <m/>
    <n v="1329"/>
    <s v="Oline Søderberg"/>
    <x v="0"/>
    <x v="0"/>
    <m/>
    <m/>
    <m/>
    <m/>
    <n v="0"/>
    <s v="Ingen avgiftsbehandling"/>
    <s v="Lønnsbilag 15-2025"/>
    <n v="1643.87"/>
    <s v="NOK"/>
    <n v="1643.87"/>
    <m/>
    <s v="-58949.68"/>
  </r>
  <r>
    <n v="500728"/>
    <n v="2025"/>
    <s v="Direkte betaling med ekstern ID TR475307915 er gjennomført og bokført."/>
    <d v="2025-06-02T00:00:00"/>
    <m/>
    <x v="87"/>
    <x v="87"/>
    <m/>
    <m/>
    <m/>
    <m/>
    <n v="1330"/>
    <s v="Magnus Perger"/>
    <x v="0"/>
    <x v="0"/>
    <m/>
    <m/>
    <m/>
    <m/>
    <n v="0"/>
    <s v="Ingen avgiftsbehandling"/>
    <s v="Lønnsbilag 15-2025"/>
    <n v="1435.78"/>
    <s v="NOK"/>
    <n v="1435.78"/>
    <m/>
    <s v="-57513.90"/>
  </r>
  <r>
    <n v="500729"/>
    <n v="2025"/>
    <s v="Direkte betaling med ekstern ID TR475307906 er gjennomført og bokført."/>
    <d v="2025-06-02T00:00:00"/>
    <m/>
    <x v="87"/>
    <x v="87"/>
    <m/>
    <m/>
    <m/>
    <m/>
    <n v="1331"/>
    <s v="Jørgen Røkke"/>
    <x v="0"/>
    <x v="0"/>
    <m/>
    <m/>
    <m/>
    <m/>
    <n v="0"/>
    <s v="Ingen avgiftsbehandling"/>
    <s v="Lønnsbilag 15-2025"/>
    <n v="2367.85"/>
    <s v="NOK"/>
    <n v="2367.85"/>
    <m/>
    <s v="-55146.05"/>
  </r>
  <r>
    <n v="500730"/>
    <n v="2025"/>
    <s v="Direkte betaling med ekstern ID TR475307917 er gjennomført og bokført."/>
    <d v="2025-06-02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15-2025"/>
    <n v="1236.5999999999999"/>
    <s v="NOK"/>
    <n v="1236.5999999999999"/>
    <m/>
    <s v="-53909.45"/>
  </r>
  <r>
    <n v="500731"/>
    <n v="2025"/>
    <s v="Direkte betaling med ekstern ID TR475307918 er gjennomført og bokført."/>
    <d v="2025-06-02T00:00:00"/>
    <m/>
    <x v="87"/>
    <x v="87"/>
    <m/>
    <m/>
    <m/>
    <m/>
    <n v="1333"/>
    <s v="Elias Lande Olsen"/>
    <x v="0"/>
    <x v="0"/>
    <m/>
    <m/>
    <m/>
    <m/>
    <n v="0"/>
    <s v="Ingen avgiftsbehandling"/>
    <s v="Lønnsbilag 15-2025"/>
    <n v="146.63"/>
    <s v="NOK"/>
    <n v="146.63"/>
    <m/>
    <s v="-53762.82"/>
  </r>
  <r>
    <n v="500732"/>
    <n v="2025"/>
    <s v="Direkte betaling med ekstern ID TR475307919 er gjennomført og bokført."/>
    <d v="2025-06-02T00:00:00"/>
    <m/>
    <x v="87"/>
    <x v="87"/>
    <m/>
    <m/>
    <m/>
    <m/>
    <n v="1334"/>
    <s v="Selma Arikan"/>
    <x v="0"/>
    <x v="0"/>
    <m/>
    <m/>
    <m/>
    <m/>
    <n v="0"/>
    <s v="Ingen avgiftsbehandling"/>
    <s v="Lønnsbilag 15-2025"/>
    <n v="2202.31"/>
    <s v="NOK"/>
    <n v="2202.31"/>
    <m/>
    <s v="-51560.51"/>
  </r>
  <r>
    <n v="500733"/>
    <n v="2025"/>
    <s v="Direkte betaling med ekstern ID TR475307920 er gjennomført og bokført."/>
    <d v="2025-06-02T00:00:00"/>
    <m/>
    <x v="87"/>
    <x v="87"/>
    <m/>
    <m/>
    <m/>
    <m/>
    <n v="1335"/>
    <s v="Mikkel Holand Gillebo"/>
    <x v="0"/>
    <x v="0"/>
    <m/>
    <m/>
    <m/>
    <m/>
    <n v="0"/>
    <s v="Ingen avgiftsbehandling"/>
    <s v="Lønnsbilag 15-2025"/>
    <n v="1120"/>
    <s v="NOK"/>
    <n v="1120"/>
    <m/>
    <s v="-50440.51"/>
  </r>
  <r>
    <n v="500734"/>
    <n v="2025"/>
    <s v="Direkte betaling med ekstern ID TR475307921 er gjennomført og bokført."/>
    <d v="2025-06-02T00:00:00"/>
    <m/>
    <x v="87"/>
    <x v="87"/>
    <m/>
    <m/>
    <m/>
    <m/>
    <n v="1337"/>
    <s v="Jens-Christian Landmark"/>
    <x v="0"/>
    <x v="0"/>
    <m/>
    <m/>
    <m/>
    <m/>
    <n v="0"/>
    <s v="Ingen avgiftsbehandling"/>
    <s v="Lønnsbilag 15-2025"/>
    <n v="1096"/>
    <s v="NOK"/>
    <n v="1096"/>
    <m/>
    <s v="-49344.51"/>
  </r>
  <r>
    <n v="500735"/>
    <n v="2025"/>
    <s v="Direkte betaling med ekstern ID TR475307922 er gjennomført og bokført."/>
    <d v="2025-06-02T00:00:00"/>
    <m/>
    <x v="87"/>
    <x v="87"/>
    <m/>
    <m/>
    <m/>
    <m/>
    <n v="1338"/>
    <s v="Nadin Hamed"/>
    <x v="0"/>
    <x v="0"/>
    <m/>
    <m/>
    <m/>
    <m/>
    <n v="0"/>
    <s v="Ingen avgiftsbehandling"/>
    <s v="Lønnsbilag 15-2025"/>
    <n v="725.2"/>
    <s v="NOK"/>
    <n v="725.2"/>
    <m/>
    <s v="-48619.31"/>
  </r>
  <r>
    <n v="500736"/>
    <n v="2025"/>
    <s v="Direkte betaling med ekstern ID TR475307923 er gjennomført og bokført."/>
    <d v="2025-06-02T00:00:00"/>
    <m/>
    <x v="87"/>
    <x v="87"/>
    <m/>
    <m/>
    <m/>
    <m/>
    <n v="1339"/>
    <s v="Alexander Grimstvedt"/>
    <x v="0"/>
    <x v="0"/>
    <m/>
    <m/>
    <m/>
    <m/>
    <n v="0"/>
    <s v="Ingen avgiftsbehandling"/>
    <s v="Lønnsbilag 15-2025"/>
    <n v="5200"/>
    <s v="NOK"/>
    <n v="5200"/>
    <m/>
    <s v="-43419.31"/>
  </r>
  <r>
    <n v="500737"/>
    <n v="2025"/>
    <s v="Direkte betaling med ekstern ID TR475307924 er gjennomført og bokført."/>
    <d v="2025-06-02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15-2025"/>
    <n v="19360.18"/>
    <s v="NOK"/>
    <n v="19360.18"/>
    <m/>
    <s v="-24059.13"/>
  </r>
  <r>
    <n v="500738"/>
    <n v="2025"/>
    <s v="Direkte betaling med ekstern ID TR475307925 er gjennomført og bokført."/>
    <d v="2025-06-02T00:00:00"/>
    <m/>
    <x v="87"/>
    <x v="87"/>
    <m/>
    <m/>
    <m/>
    <m/>
    <n v="77"/>
    <s v="Christopher Dehn"/>
    <x v="0"/>
    <x v="0"/>
    <m/>
    <m/>
    <m/>
    <m/>
    <n v="0"/>
    <s v="Ingen avgiftsbehandling"/>
    <s v="Lønnsbilag 15-2025"/>
    <n v="24059.13"/>
    <s v="NOK"/>
    <n v="24059.13"/>
    <m/>
    <s v="0.00"/>
  </r>
  <r>
    <n v="500740"/>
    <n v="2025"/>
    <s v="Lønnsbilag 16-2025"/>
    <d v="2025-06-02T00:00:00"/>
    <m/>
    <x v="87"/>
    <x v="87"/>
    <m/>
    <m/>
    <m/>
    <m/>
    <n v="1245"/>
    <s v="Fredrik Bjørndal"/>
    <x v="0"/>
    <x v="0"/>
    <m/>
    <m/>
    <m/>
    <m/>
    <n v="0"/>
    <s v="Ingen avgiftsbehandling"/>
    <s v="Lønnsbilag 16-2025"/>
    <n v="-7920"/>
    <s v="NOK"/>
    <n v="-7920"/>
    <m/>
    <s v="-7920.00"/>
  </r>
  <r>
    <n v="500740"/>
    <n v="2025"/>
    <s v="Lønnsbilag 16-2025"/>
    <d v="2025-06-02T00:00:00"/>
    <m/>
    <x v="87"/>
    <x v="87"/>
    <m/>
    <m/>
    <m/>
    <m/>
    <n v="1317"/>
    <s v="Markus Madsen"/>
    <x v="0"/>
    <x v="0"/>
    <m/>
    <m/>
    <m/>
    <m/>
    <n v="0"/>
    <s v="Ingen avgiftsbehandling"/>
    <s v="Lønnsbilag 16-2025"/>
    <n v="-17985.38"/>
    <s v="NOK"/>
    <n v="-17985.38"/>
    <m/>
    <s v="-25905.38"/>
  </r>
  <r>
    <n v="500740"/>
    <n v="2025"/>
    <s v="Lønnsbilag 16-2025"/>
    <d v="2025-06-02T00:00:00"/>
    <m/>
    <x v="87"/>
    <x v="87"/>
    <m/>
    <m/>
    <m/>
    <m/>
    <n v="1338"/>
    <s v="Nadin Hamed"/>
    <x v="0"/>
    <x v="0"/>
    <m/>
    <m/>
    <m/>
    <m/>
    <n v="0"/>
    <s v="Ingen avgiftsbehandling"/>
    <s v="Lønnsbilag 16-2025"/>
    <n v="-1099"/>
    <s v="NOK"/>
    <n v="-1099"/>
    <m/>
    <s v="-27004.38"/>
  </r>
  <r>
    <n v="500743"/>
    <n v="2025"/>
    <s v="Direkte betaling med ekstern ID TR475548801 er gjennomført og bokført."/>
    <d v="2025-06-03T00:00:00"/>
    <m/>
    <x v="87"/>
    <x v="87"/>
    <m/>
    <m/>
    <m/>
    <m/>
    <n v="1245"/>
    <s v="Fredrik Bjørndal"/>
    <x v="0"/>
    <x v="0"/>
    <m/>
    <m/>
    <m/>
    <m/>
    <n v="0"/>
    <s v="Ingen avgiftsbehandling"/>
    <s v="Lønnsbilag 16-2025"/>
    <n v="7920"/>
    <s v="NOK"/>
    <n v="7920"/>
    <m/>
    <s v="-19084.38"/>
  </r>
  <r>
    <n v="500744"/>
    <n v="2025"/>
    <s v="Direkte betaling med ekstern ID TR475548802 er gjennomført og bokført."/>
    <d v="2025-06-03T00:00:00"/>
    <m/>
    <x v="87"/>
    <x v="87"/>
    <m/>
    <m/>
    <m/>
    <m/>
    <n v="1317"/>
    <s v="Markus Madsen"/>
    <x v="0"/>
    <x v="0"/>
    <m/>
    <m/>
    <m/>
    <m/>
    <n v="0"/>
    <s v="Ingen avgiftsbehandling"/>
    <s v="Lønnsbilag 16-2025"/>
    <n v="17985.38"/>
    <s v="NOK"/>
    <n v="17985.38"/>
    <m/>
    <s v="-1099.00"/>
  </r>
  <r>
    <n v="500745"/>
    <n v="2025"/>
    <s v="Direkte betaling med ekstern ID TR475548803 er gjennomført og bokført."/>
    <d v="2025-06-03T00:00:00"/>
    <m/>
    <x v="87"/>
    <x v="87"/>
    <m/>
    <m/>
    <m/>
    <m/>
    <n v="1338"/>
    <s v="Nadin Hamed"/>
    <x v="0"/>
    <x v="0"/>
    <m/>
    <m/>
    <m/>
    <m/>
    <n v="0"/>
    <s v="Ingen avgiftsbehandling"/>
    <s v="Lønnsbilag 16-2025"/>
    <n v="1099"/>
    <s v="NOK"/>
    <n v="1099"/>
    <m/>
    <s v="0.00"/>
  </r>
  <r>
    <n v="500763"/>
    <n v="2025"/>
    <s v="Lønnsbilag 17-2025"/>
    <d v="2025-06-16T00:00:00"/>
    <m/>
    <x v="87"/>
    <x v="87"/>
    <m/>
    <m/>
    <m/>
    <m/>
    <n v="1275"/>
    <s v="Haziz Aasen"/>
    <x v="0"/>
    <x v="0"/>
    <m/>
    <m/>
    <m/>
    <m/>
    <n v="0"/>
    <s v="Ingen avgiftsbehandling"/>
    <s v="Lønnsbilag 17-2025"/>
    <n v="-119124.95"/>
    <s v="NOK"/>
    <n v="-119124.95"/>
    <m/>
    <s v="-119124.95"/>
  </r>
  <r>
    <n v="500776"/>
    <n v="2025"/>
    <s v="Direkte betaling med ekstern ID TR479590925 er gjennomført og bokført."/>
    <d v="2025-06-16T00:00:00"/>
    <m/>
    <x v="87"/>
    <x v="87"/>
    <m/>
    <m/>
    <m/>
    <m/>
    <n v="1275"/>
    <s v="Haziz Aasen"/>
    <x v="0"/>
    <x v="0"/>
    <m/>
    <m/>
    <m/>
    <m/>
    <n v="0"/>
    <s v="Ingen avgiftsbehandling"/>
    <s v="Lønnsbilag 17-2025"/>
    <n v="119124.95"/>
    <s v="NOK"/>
    <n v="119124.95"/>
    <m/>
    <s v="0.00"/>
  </r>
  <r>
    <n v="1099"/>
    <n v="2025"/>
    <s v="Ansattutlegg nummer 10-2025, Eirik F Wartiainen"/>
    <d v="2025-07-01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10-2025, Eirik F Wartiainen"/>
    <n v="-500"/>
    <s v="NOK"/>
    <n v="-500"/>
    <m/>
    <s v="-500.00"/>
  </r>
  <r>
    <n v="1100"/>
    <n v="2025"/>
    <s v="Ansattutlegg nummer 11-2025, Eirik F Wartiainen"/>
    <d v="2025-07-01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11-2025, Eirik F Wartiainen"/>
    <n v="-119.6"/>
    <s v="NOK"/>
    <n v="-119.6"/>
    <m/>
    <s v="-619.60"/>
  </r>
  <r>
    <n v="500818"/>
    <n v="2025"/>
    <s v="Lønnsbilag 18-2025"/>
    <d v="2025-07-01T00:00:00"/>
    <m/>
    <x v="87"/>
    <x v="87"/>
    <m/>
    <m/>
    <m/>
    <m/>
    <m/>
    <s v="Sofi Kulvik"/>
    <x v="0"/>
    <x v="0"/>
    <m/>
    <m/>
    <m/>
    <m/>
    <n v="0"/>
    <s v="Ingen avgiftsbehandling"/>
    <s v="Lønnsbilag 18-2025"/>
    <n v="-46819.040000000001"/>
    <s v="NOK"/>
    <n v="-46819.040000000001"/>
    <m/>
    <s v="-47438.64"/>
  </r>
  <r>
    <n v="500818"/>
    <n v="2025"/>
    <s v="Lønnsbilag 18-2025"/>
    <d v="2025-07-01T00:00:00"/>
    <m/>
    <x v="87"/>
    <x v="87"/>
    <m/>
    <m/>
    <m/>
    <m/>
    <n v="1217"/>
    <s v="Hezar Salih"/>
    <x v="0"/>
    <x v="0"/>
    <m/>
    <m/>
    <m/>
    <m/>
    <n v="0"/>
    <s v="Ingen avgiftsbehandling"/>
    <s v="Lønnsbilag 18-2025"/>
    <n v="-1270"/>
    <s v="NOK"/>
    <n v="-1270"/>
    <m/>
    <s v="-48708.64"/>
  </r>
  <r>
    <n v="500818"/>
    <n v="2025"/>
    <s v="Lønnsbilag 18-2025"/>
    <d v="2025-07-01T00:00:00"/>
    <m/>
    <x v="87"/>
    <x v="87"/>
    <m/>
    <m/>
    <m/>
    <m/>
    <n v="1223"/>
    <s v="Mads Sundbye"/>
    <x v="0"/>
    <x v="0"/>
    <m/>
    <m/>
    <m/>
    <m/>
    <n v="0"/>
    <s v="Ingen avgiftsbehandling"/>
    <s v="Lønnsbilag 18-2025"/>
    <n v="-7330"/>
    <s v="NOK"/>
    <n v="-7330"/>
    <m/>
    <s v="-56038.64"/>
  </r>
  <r>
    <n v="500818"/>
    <n v="2025"/>
    <s v="Lønnsbilag 18-2025"/>
    <d v="2025-07-01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18-2025"/>
    <n v="-29742"/>
    <s v="NOK"/>
    <n v="-29742"/>
    <m/>
    <s v="-85780.64"/>
  </r>
  <r>
    <n v="500818"/>
    <n v="2025"/>
    <s v="Lønnsbilag 18-2025"/>
    <d v="2025-07-01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18-2025"/>
    <n v="-5693.75"/>
    <s v="NOK"/>
    <n v="-5693.75"/>
    <m/>
    <s v="-91474.39"/>
  </r>
  <r>
    <n v="500818"/>
    <n v="2025"/>
    <s v="Lønnsbilag 18-2025"/>
    <d v="2025-07-01T00:00:00"/>
    <m/>
    <x v="87"/>
    <x v="87"/>
    <m/>
    <m/>
    <m/>
    <m/>
    <n v="1245"/>
    <s v="Fredrik Bjørndal"/>
    <x v="0"/>
    <x v="0"/>
    <m/>
    <m/>
    <m/>
    <m/>
    <n v="0"/>
    <s v="Ingen avgiftsbehandling"/>
    <s v="Lønnsbilag 18-2025"/>
    <n v="-994"/>
    <s v="NOK"/>
    <n v="-994"/>
    <m/>
    <s v="-92468.39"/>
  </r>
  <r>
    <n v="500818"/>
    <n v="2025"/>
    <s v="Lønnsbilag 18-2025"/>
    <d v="2025-07-01T00:00:00"/>
    <m/>
    <x v="87"/>
    <x v="87"/>
    <m/>
    <m/>
    <m/>
    <m/>
    <n v="1248"/>
    <s v="Marius Tveiten"/>
    <x v="0"/>
    <x v="0"/>
    <m/>
    <m/>
    <m/>
    <m/>
    <n v="0"/>
    <s v="Ingen avgiftsbehandling"/>
    <s v="Lønnsbilag 18-2025"/>
    <n v="-6070"/>
    <s v="NOK"/>
    <n v="-6070"/>
    <m/>
    <s v="-98538.39"/>
  </r>
  <r>
    <n v="500818"/>
    <n v="2025"/>
    <s v="Lønnsbilag 18-2025"/>
    <d v="2025-07-01T00:00:00"/>
    <m/>
    <x v="87"/>
    <x v="87"/>
    <m/>
    <m/>
    <m/>
    <m/>
    <n v="1249"/>
    <s v="Nora Kristiansen"/>
    <x v="0"/>
    <x v="0"/>
    <m/>
    <m/>
    <m/>
    <m/>
    <n v="0"/>
    <s v="Ingen avgiftsbehandling"/>
    <s v="Lønnsbilag 18-2025"/>
    <n v="-7915"/>
    <s v="NOK"/>
    <n v="-7915"/>
    <m/>
    <s v="-106453.39"/>
  </r>
  <r>
    <n v="500818"/>
    <n v="2025"/>
    <s v="Lønnsbilag 18-2025"/>
    <d v="2025-07-01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18-2025"/>
    <n v="-4046"/>
    <s v="NOK"/>
    <n v="-4046"/>
    <m/>
    <s v="-110499.39"/>
  </r>
  <r>
    <n v="500818"/>
    <n v="2025"/>
    <s v="Lønnsbilag 18-2025"/>
    <d v="2025-07-01T00:00:00"/>
    <m/>
    <x v="87"/>
    <x v="87"/>
    <m/>
    <m/>
    <m/>
    <m/>
    <n v="1261"/>
    <s v="Laila Håkonsen"/>
    <x v="0"/>
    <x v="0"/>
    <m/>
    <m/>
    <m/>
    <m/>
    <n v="0"/>
    <s v="Ingen avgiftsbehandling"/>
    <s v="Lønnsbilag 18-2025"/>
    <n v="-3168"/>
    <s v="NOK"/>
    <n v="-3168"/>
    <m/>
    <s v="-113667.39"/>
  </r>
  <r>
    <n v="500818"/>
    <n v="2025"/>
    <s v="Lønnsbilag 18-2025"/>
    <d v="2025-07-01T00:00:00"/>
    <m/>
    <x v="87"/>
    <x v="87"/>
    <m/>
    <m/>
    <m/>
    <m/>
    <n v="1267"/>
    <s v="Adrian Rojas Vik"/>
    <x v="0"/>
    <x v="0"/>
    <m/>
    <m/>
    <m/>
    <m/>
    <n v="0"/>
    <s v="Ingen avgiftsbehandling"/>
    <s v="Lønnsbilag 18-2025"/>
    <n v="-4000"/>
    <s v="NOK"/>
    <n v="-4000"/>
    <m/>
    <s v="-117667.39"/>
  </r>
  <r>
    <n v="500818"/>
    <n v="2025"/>
    <s v="Lønnsbilag 18-2025"/>
    <d v="2025-07-01T00:00:00"/>
    <m/>
    <x v="87"/>
    <x v="87"/>
    <m/>
    <m/>
    <m/>
    <m/>
    <n v="1269"/>
    <s v="Marius Lindbäck Pettersen"/>
    <x v="0"/>
    <x v="0"/>
    <m/>
    <m/>
    <m/>
    <m/>
    <n v="0"/>
    <s v="Ingen avgiftsbehandling"/>
    <s v="Lønnsbilag 18-2025"/>
    <n v="-240"/>
    <s v="NOK"/>
    <n v="-240"/>
    <m/>
    <s v="-117907.39"/>
  </r>
  <r>
    <n v="500818"/>
    <n v="2025"/>
    <s v="Lønnsbilag 18-2025"/>
    <d v="2025-07-01T00:00:00"/>
    <m/>
    <x v="87"/>
    <x v="87"/>
    <m/>
    <m/>
    <m/>
    <m/>
    <n v="1270"/>
    <s v="Lars Teigland Støre"/>
    <x v="0"/>
    <x v="0"/>
    <m/>
    <m/>
    <m/>
    <m/>
    <n v="0"/>
    <s v="Ingen avgiftsbehandling"/>
    <s v="Lønnsbilag 18-2025"/>
    <n v="-243.75"/>
    <s v="NOK"/>
    <n v="-243.75"/>
    <m/>
    <s v="-118151.14"/>
  </r>
  <r>
    <n v="500818"/>
    <n v="2025"/>
    <s v="Lønnsbilag 18-2025"/>
    <d v="2025-07-01T00:00:00"/>
    <m/>
    <x v="87"/>
    <x v="87"/>
    <m/>
    <m/>
    <m/>
    <m/>
    <n v="1271"/>
    <s v="Nikolai Hamang"/>
    <x v="0"/>
    <x v="0"/>
    <m/>
    <m/>
    <m/>
    <m/>
    <n v="0"/>
    <s v="Ingen avgiftsbehandling"/>
    <s v="Lønnsbilag 18-2025"/>
    <n v="-1620"/>
    <s v="NOK"/>
    <n v="-1620"/>
    <m/>
    <s v="-119771.14"/>
  </r>
  <r>
    <n v="500818"/>
    <n v="2025"/>
    <s v="Lønnsbilag 18-2025"/>
    <d v="2025-07-01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18-2025"/>
    <n v="-1015.75"/>
    <s v="NOK"/>
    <n v="-1015.75"/>
    <m/>
    <s v="-120786.89"/>
  </r>
  <r>
    <n v="500818"/>
    <n v="2025"/>
    <s v="Lønnsbilag 18-2025"/>
    <d v="2025-07-01T00:00:00"/>
    <m/>
    <x v="87"/>
    <x v="87"/>
    <m/>
    <m/>
    <m/>
    <m/>
    <n v="1279"/>
    <s v="Oda Marie Danielsen"/>
    <x v="0"/>
    <x v="0"/>
    <m/>
    <m/>
    <m/>
    <m/>
    <n v="0"/>
    <s v="Ingen avgiftsbehandling"/>
    <s v="Lønnsbilag 18-2025"/>
    <n v="-1190"/>
    <s v="NOK"/>
    <n v="-1190"/>
    <m/>
    <s v="-121976.89"/>
  </r>
  <r>
    <n v="500818"/>
    <n v="2025"/>
    <s v="Lønnsbilag 18-2025"/>
    <d v="2025-07-01T00:00:00"/>
    <m/>
    <x v="87"/>
    <x v="87"/>
    <m/>
    <m/>
    <m/>
    <m/>
    <n v="1285"/>
    <s v="Casper Riekeles"/>
    <x v="0"/>
    <x v="0"/>
    <m/>
    <m/>
    <m/>
    <m/>
    <n v="0"/>
    <s v="Ingen avgiftsbehandling"/>
    <s v="Lønnsbilag 18-2025"/>
    <n v="-1020"/>
    <s v="NOK"/>
    <n v="-1020"/>
    <m/>
    <s v="-122996.89"/>
  </r>
  <r>
    <n v="500818"/>
    <n v="2025"/>
    <s v="Lønnsbilag 18-2025"/>
    <d v="2025-07-01T00:00:00"/>
    <m/>
    <x v="87"/>
    <x v="87"/>
    <m/>
    <m/>
    <m/>
    <m/>
    <n v="1288"/>
    <s v="Sondre Olsen Heitmann"/>
    <x v="0"/>
    <x v="0"/>
    <m/>
    <m/>
    <m/>
    <m/>
    <n v="0"/>
    <s v="Ingen avgiftsbehandling"/>
    <s v="Lønnsbilag 18-2025"/>
    <n v="-2400"/>
    <s v="NOK"/>
    <n v="-2400"/>
    <m/>
    <s v="-125396.89"/>
  </r>
  <r>
    <n v="500818"/>
    <n v="2025"/>
    <s v="Lønnsbilag 18-2025"/>
    <d v="2025-07-01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18-2025"/>
    <n v="-34650"/>
    <s v="NOK"/>
    <n v="-34650"/>
    <m/>
    <s v="-160046.89"/>
  </r>
  <r>
    <n v="500818"/>
    <n v="2025"/>
    <s v="Lønnsbilag 18-2025"/>
    <d v="2025-07-01T00:00:00"/>
    <m/>
    <x v="87"/>
    <x v="87"/>
    <m/>
    <m/>
    <m/>
    <m/>
    <n v="1305"/>
    <s v="Brage Mikkelsen"/>
    <x v="0"/>
    <x v="0"/>
    <m/>
    <m/>
    <m/>
    <m/>
    <n v="0"/>
    <s v="Ingen avgiftsbehandling"/>
    <s v="Lønnsbilag 18-2025"/>
    <n v="-320"/>
    <s v="NOK"/>
    <n v="-320"/>
    <m/>
    <s v="-160366.89"/>
  </r>
  <r>
    <n v="500818"/>
    <n v="2025"/>
    <s v="Lønnsbilag 18-2025"/>
    <d v="2025-07-01T00:00:00"/>
    <m/>
    <x v="87"/>
    <x v="87"/>
    <m/>
    <m/>
    <m/>
    <m/>
    <n v="1307"/>
    <s v="Ben Craig Simmons"/>
    <x v="0"/>
    <x v="0"/>
    <m/>
    <m/>
    <m/>
    <m/>
    <n v="0"/>
    <s v="Ingen avgiftsbehandling"/>
    <s v="Lønnsbilag 18-2025"/>
    <n v="-27923.5"/>
    <s v="NOK"/>
    <n v="-27923.5"/>
    <m/>
    <s v="-188290.39"/>
  </r>
  <r>
    <n v="500818"/>
    <n v="2025"/>
    <s v="Lønnsbilag 18-2025"/>
    <d v="2025-07-01T00:00:00"/>
    <m/>
    <x v="87"/>
    <x v="87"/>
    <m/>
    <m/>
    <m/>
    <m/>
    <n v="1328"/>
    <s v="Jonathan Sten Hagen"/>
    <x v="0"/>
    <x v="0"/>
    <m/>
    <m/>
    <m/>
    <m/>
    <n v="0"/>
    <s v="Ingen avgiftsbehandling"/>
    <s v="Lønnsbilag 18-2025"/>
    <n v="-2548"/>
    <s v="NOK"/>
    <n v="-2548"/>
    <m/>
    <s v="-190838.39"/>
  </r>
  <r>
    <n v="500818"/>
    <n v="2025"/>
    <s v="Lønnsbilag 18-2025"/>
    <d v="2025-07-01T00:00:00"/>
    <m/>
    <x v="87"/>
    <x v="87"/>
    <m/>
    <m/>
    <m/>
    <m/>
    <n v="1329"/>
    <s v="Oline Søderberg"/>
    <x v="0"/>
    <x v="0"/>
    <m/>
    <m/>
    <m/>
    <m/>
    <n v="0"/>
    <s v="Ingen avgiftsbehandling"/>
    <s v="Lønnsbilag 18-2025"/>
    <n v="-1008"/>
    <s v="NOK"/>
    <n v="-1008"/>
    <m/>
    <s v="-191846.39"/>
  </r>
  <r>
    <n v="500818"/>
    <n v="2025"/>
    <s v="Lønnsbilag 18-2025"/>
    <d v="2025-07-01T00:00:00"/>
    <m/>
    <x v="87"/>
    <x v="87"/>
    <m/>
    <m/>
    <m/>
    <m/>
    <n v="1331"/>
    <s v="Jørgen Røkke"/>
    <x v="0"/>
    <x v="0"/>
    <m/>
    <m/>
    <m/>
    <m/>
    <n v="0"/>
    <s v="Ingen avgiftsbehandling"/>
    <s v="Lønnsbilag 18-2025"/>
    <n v="-5860"/>
    <s v="NOK"/>
    <n v="-5860"/>
    <m/>
    <s v="-197706.39"/>
  </r>
  <r>
    <n v="500818"/>
    <n v="2025"/>
    <s v="Lønnsbilag 18-2025"/>
    <d v="2025-07-01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18-2025"/>
    <n v="-5000"/>
    <s v="NOK"/>
    <n v="-5000"/>
    <m/>
    <s v="-202706.39"/>
  </r>
  <r>
    <n v="500818"/>
    <n v="2025"/>
    <s v="Lønnsbilag 18-2025"/>
    <d v="2025-07-01T00:00:00"/>
    <m/>
    <x v="87"/>
    <x v="87"/>
    <m/>
    <m/>
    <m/>
    <m/>
    <n v="1334"/>
    <s v="Selma Arikan"/>
    <x v="0"/>
    <x v="0"/>
    <m/>
    <m/>
    <m/>
    <m/>
    <n v="0"/>
    <s v="Ingen avgiftsbehandling"/>
    <s v="Lønnsbilag 18-2025"/>
    <n v="-7212.8"/>
    <s v="NOK"/>
    <n v="-7212.8"/>
    <m/>
    <s v="-209919.19"/>
  </r>
  <r>
    <n v="500818"/>
    <n v="2025"/>
    <s v="Lønnsbilag 18-2025"/>
    <d v="2025-07-01T00:00:00"/>
    <m/>
    <x v="87"/>
    <x v="87"/>
    <m/>
    <m/>
    <m/>
    <m/>
    <n v="1335"/>
    <s v="Mikkel Holand Gillebo"/>
    <x v="0"/>
    <x v="0"/>
    <m/>
    <m/>
    <m/>
    <m/>
    <n v="0"/>
    <s v="Ingen avgiftsbehandling"/>
    <s v="Lønnsbilag 18-2025"/>
    <n v="-960"/>
    <s v="NOK"/>
    <n v="-960"/>
    <m/>
    <s v="-210879.19"/>
  </r>
  <r>
    <n v="500818"/>
    <n v="2025"/>
    <s v="Lønnsbilag 18-2025"/>
    <d v="2025-07-01T00:00:00"/>
    <m/>
    <x v="87"/>
    <x v="87"/>
    <m/>
    <m/>
    <m/>
    <m/>
    <n v="1338"/>
    <s v="Nadin Hamed"/>
    <x v="0"/>
    <x v="0"/>
    <m/>
    <m/>
    <m/>
    <m/>
    <n v="0"/>
    <s v="Ingen avgiftsbehandling"/>
    <s v="Lønnsbilag 18-2025"/>
    <n v="-1355.2"/>
    <s v="NOK"/>
    <n v="-1355.2"/>
    <m/>
    <s v="-212234.39"/>
  </r>
  <r>
    <n v="500818"/>
    <n v="2025"/>
    <s v="Lønnsbilag 18-2025"/>
    <d v="2025-07-01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18-2025"/>
    <n v="-3998"/>
    <s v="NOK"/>
    <n v="-3998"/>
    <m/>
    <s v="-216232.39"/>
  </r>
  <r>
    <n v="500818"/>
    <n v="2025"/>
    <s v="Lønnsbilag 18-2025"/>
    <d v="2025-07-01T00:00:00"/>
    <m/>
    <x v="87"/>
    <x v="87"/>
    <m/>
    <m/>
    <m/>
    <m/>
    <n v="1341"/>
    <s v="Sondre Harviken"/>
    <x v="0"/>
    <x v="0"/>
    <m/>
    <m/>
    <m/>
    <m/>
    <n v="0"/>
    <s v="Ingen avgiftsbehandling"/>
    <s v="Lønnsbilag 18-2025"/>
    <n v="-5200"/>
    <s v="NOK"/>
    <n v="-5200"/>
    <m/>
    <s v="-221432.39"/>
  </r>
  <r>
    <n v="500818"/>
    <n v="2025"/>
    <s v="Lønnsbilag 18-2025"/>
    <d v="2025-07-01T00:00:00"/>
    <m/>
    <x v="87"/>
    <x v="87"/>
    <m/>
    <m/>
    <m/>
    <m/>
    <n v="183"/>
    <s v="Marie Laukeland"/>
    <x v="0"/>
    <x v="0"/>
    <m/>
    <m/>
    <m/>
    <m/>
    <n v="0"/>
    <s v="Ingen avgiftsbehandling"/>
    <s v="Lønnsbilag 18-2025"/>
    <n v="-5000"/>
    <s v="NOK"/>
    <n v="-5000"/>
    <m/>
    <s v="-226432.39"/>
  </r>
  <r>
    <n v="500818"/>
    <n v="2025"/>
    <s v="Lønnsbilag 18-2025"/>
    <d v="2025-07-01T00:00:00"/>
    <m/>
    <x v="87"/>
    <x v="87"/>
    <m/>
    <m/>
    <m/>
    <m/>
    <n v="77"/>
    <s v="Christopher Dehn"/>
    <x v="0"/>
    <x v="0"/>
    <m/>
    <m/>
    <m/>
    <m/>
    <n v="0"/>
    <s v="Ingen avgiftsbehandling"/>
    <s v="Lønnsbilag 18-2025"/>
    <n v="-15236.5"/>
    <s v="NOK"/>
    <n v="-15236.5"/>
    <m/>
    <s v="-241668.89"/>
  </r>
  <r>
    <n v="500821"/>
    <n v="2025"/>
    <s v="Direkte betaling med ekstern ID TR484560577 er gjennomført og bokført."/>
    <d v="2025-07-02T00:00:00"/>
    <m/>
    <x v="87"/>
    <x v="87"/>
    <m/>
    <m/>
    <m/>
    <m/>
    <m/>
    <s v="Sofi Kulvik"/>
    <x v="0"/>
    <x v="0"/>
    <m/>
    <m/>
    <m/>
    <m/>
    <n v="0"/>
    <s v="Ingen avgiftsbehandling"/>
    <s v="Lønnsbilag 18-2025"/>
    <n v="46819.040000000001"/>
    <s v="NOK"/>
    <n v="46819.040000000001"/>
    <m/>
    <s v="-194849.85"/>
  </r>
  <r>
    <n v="500822"/>
    <n v="2025"/>
    <s v="Direkte betaling med ekstern ID TR484560576 er gjennomført og bokført."/>
    <d v="2025-07-02T00:00:00"/>
    <m/>
    <x v="87"/>
    <x v="87"/>
    <m/>
    <m/>
    <m/>
    <m/>
    <n v="1217"/>
    <s v="Hezar Salih"/>
    <x v="0"/>
    <x v="0"/>
    <m/>
    <m/>
    <m/>
    <m/>
    <n v="0"/>
    <s v="Ingen avgiftsbehandling"/>
    <s v="Lønnsbilag 18-2025"/>
    <n v="1270"/>
    <s v="NOK"/>
    <n v="1270"/>
    <m/>
    <s v="-193579.85"/>
  </r>
  <r>
    <n v="500823"/>
    <n v="2025"/>
    <s v="Direkte betaling med ekstern ID TR484560575 er gjennomført og bokført."/>
    <d v="2025-07-02T00:00:00"/>
    <m/>
    <x v="87"/>
    <x v="87"/>
    <m/>
    <m/>
    <m/>
    <m/>
    <n v="1223"/>
    <s v="Mads Sundbye"/>
    <x v="0"/>
    <x v="0"/>
    <m/>
    <m/>
    <m/>
    <m/>
    <n v="0"/>
    <s v="Ingen avgiftsbehandling"/>
    <s v="Lønnsbilag 18-2025"/>
    <n v="7330"/>
    <s v="NOK"/>
    <n v="7330"/>
    <m/>
    <s v="-186249.85"/>
  </r>
  <r>
    <n v="500824"/>
    <n v="2025"/>
    <s v="Direkte betaling med ekstern ID TR484560574 er gjennomført og bokført."/>
    <d v="2025-07-02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18-2025"/>
    <n v="30361.599999999999"/>
    <s v="NOK"/>
    <n v="30361.599999999999"/>
    <m/>
    <s v="-155888.25"/>
  </r>
  <r>
    <n v="500825"/>
    <n v="2025"/>
    <s v="Direkte betaling med ekstern ID TR484560573 er gjennomført og bokført."/>
    <d v="2025-07-02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18-2025"/>
    <n v="5693.75"/>
    <s v="NOK"/>
    <n v="5693.75"/>
    <m/>
    <s v="-150194.50"/>
  </r>
  <r>
    <n v="500826"/>
    <n v="2025"/>
    <s v="Direkte betaling med ekstern ID TR484560572 er gjennomført og bokført."/>
    <d v="2025-07-02T00:00:00"/>
    <m/>
    <x v="87"/>
    <x v="87"/>
    <m/>
    <m/>
    <m/>
    <m/>
    <n v="1245"/>
    <s v="Fredrik Bjørndal"/>
    <x v="0"/>
    <x v="0"/>
    <m/>
    <m/>
    <m/>
    <m/>
    <n v="0"/>
    <s v="Ingen avgiftsbehandling"/>
    <s v="Lønnsbilag 18-2025"/>
    <n v="994"/>
    <s v="NOK"/>
    <n v="994"/>
    <m/>
    <s v="-149200.50"/>
  </r>
  <r>
    <n v="500827"/>
    <n v="2025"/>
    <s v="Direkte betaling med ekstern ID TR484560571 er gjennomført og bokført."/>
    <d v="2025-07-02T00:00:00"/>
    <m/>
    <x v="87"/>
    <x v="87"/>
    <m/>
    <m/>
    <m/>
    <m/>
    <n v="1248"/>
    <s v="Marius Tveiten"/>
    <x v="0"/>
    <x v="0"/>
    <m/>
    <m/>
    <m/>
    <m/>
    <n v="0"/>
    <s v="Ingen avgiftsbehandling"/>
    <s v="Lønnsbilag 18-2025"/>
    <n v="6070"/>
    <s v="NOK"/>
    <n v="6070"/>
    <m/>
    <s v="-143130.50"/>
  </r>
  <r>
    <n v="500828"/>
    <n v="2025"/>
    <s v="Direkte betaling med ekstern ID TR484560570 er gjennomført og bokført."/>
    <d v="2025-07-02T00:00:00"/>
    <m/>
    <x v="87"/>
    <x v="87"/>
    <m/>
    <m/>
    <m/>
    <m/>
    <n v="1249"/>
    <s v="Nora Kristiansen"/>
    <x v="0"/>
    <x v="0"/>
    <m/>
    <m/>
    <m/>
    <m/>
    <n v="0"/>
    <s v="Ingen avgiftsbehandling"/>
    <s v="Lønnsbilag 18-2025"/>
    <n v="7915"/>
    <s v="NOK"/>
    <n v="7915"/>
    <m/>
    <s v="-135215.50"/>
  </r>
  <r>
    <n v="500829"/>
    <n v="2025"/>
    <s v="Direkte betaling med ekstern ID TR484560569 er gjennomført og bokført."/>
    <d v="2025-07-02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18-2025"/>
    <n v="4046"/>
    <s v="NOK"/>
    <n v="4046"/>
    <m/>
    <s v="-131169.50"/>
  </r>
  <r>
    <n v="500830"/>
    <n v="2025"/>
    <s v="Direkte betaling med ekstern ID TR484560568 er gjennomført og bokført."/>
    <d v="2025-07-02T00:00:00"/>
    <m/>
    <x v="87"/>
    <x v="87"/>
    <m/>
    <m/>
    <m/>
    <m/>
    <n v="1261"/>
    <s v="Laila Håkonsen"/>
    <x v="0"/>
    <x v="0"/>
    <m/>
    <m/>
    <m/>
    <m/>
    <n v="0"/>
    <s v="Ingen avgiftsbehandling"/>
    <s v="Lønnsbilag 18-2025"/>
    <n v="3168"/>
    <s v="NOK"/>
    <n v="3168"/>
    <m/>
    <s v="-128001.50"/>
  </r>
  <r>
    <n v="500831"/>
    <n v="2025"/>
    <s v="Direkte betaling med ekstern ID TR484560567 er gjennomført og bokført."/>
    <d v="2025-07-02T00:00:00"/>
    <m/>
    <x v="87"/>
    <x v="87"/>
    <m/>
    <m/>
    <m/>
    <m/>
    <n v="1267"/>
    <s v="Adrian Rojas Vik"/>
    <x v="0"/>
    <x v="0"/>
    <m/>
    <m/>
    <m/>
    <m/>
    <n v="0"/>
    <s v="Ingen avgiftsbehandling"/>
    <s v="Lønnsbilag 18-2025"/>
    <n v="4000"/>
    <s v="NOK"/>
    <n v="4000"/>
    <m/>
    <s v="-124001.50"/>
  </r>
  <r>
    <n v="500832"/>
    <n v="2025"/>
    <s v="Direkte betaling med ekstern ID TR484560566 er gjennomført og bokført."/>
    <d v="2025-07-02T00:00:00"/>
    <m/>
    <x v="87"/>
    <x v="87"/>
    <m/>
    <m/>
    <m/>
    <m/>
    <n v="1269"/>
    <s v="Marius Lindbäck Pettersen"/>
    <x v="0"/>
    <x v="0"/>
    <m/>
    <m/>
    <m/>
    <m/>
    <n v="0"/>
    <s v="Ingen avgiftsbehandling"/>
    <s v="Lønnsbilag 18-2025"/>
    <n v="240"/>
    <s v="NOK"/>
    <n v="240"/>
    <m/>
    <s v="-123761.50"/>
  </r>
  <r>
    <n v="500833"/>
    <n v="2025"/>
    <s v="Direkte betaling med ekstern ID TR484560565 er gjennomført og bokført."/>
    <d v="2025-07-02T00:00:00"/>
    <m/>
    <x v="87"/>
    <x v="87"/>
    <m/>
    <m/>
    <m/>
    <m/>
    <n v="1270"/>
    <s v="Lars Teigland Støre"/>
    <x v="0"/>
    <x v="0"/>
    <m/>
    <m/>
    <m/>
    <m/>
    <n v="0"/>
    <s v="Ingen avgiftsbehandling"/>
    <s v="Lønnsbilag 18-2025"/>
    <n v="243.75"/>
    <s v="NOK"/>
    <n v="243.75"/>
    <m/>
    <s v="-123517.75"/>
  </r>
  <r>
    <n v="500834"/>
    <n v="2025"/>
    <s v="Direkte betaling med ekstern ID TR484560564 er gjennomført og bokført."/>
    <d v="2025-07-02T00:00:00"/>
    <m/>
    <x v="87"/>
    <x v="87"/>
    <m/>
    <m/>
    <m/>
    <m/>
    <n v="1271"/>
    <s v="Nikolai Hamang"/>
    <x v="0"/>
    <x v="0"/>
    <m/>
    <m/>
    <m/>
    <m/>
    <n v="0"/>
    <s v="Ingen avgiftsbehandling"/>
    <s v="Lønnsbilag 18-2025"/>
    <n v="1620"/>
    <s v="NOK"/>
    <n v="1620"/>
    <m/>
    <s v="-121897.75"/>
  </r>
  <r>
    <n v="500835"/>
    <n v="2025"/>
    <s v="Direkte betaling med ekstern ID TR484560563 er gjennomført og bokført."/>
    <d v="2025-07-02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18-2025"/>
    <n v="1015.75"/>
    <s v="NOK"/>
    <n v="1015.75"/>
    <m/>
    <s v="-120882.00"/>
  </r>
  <r>
    <n v="500836"/>
    <n v="2025"/>
    <s v="Direkte betaling med ekstern ID TR484560555 er gjennomført og bokført."/>
    <d v="2025-07-02T00:00:00"/>
    <m/>
    <x v="87"/>
    <x v="87"/>
    <m/>
    <m/>
    <m/>
    <m/>
    <n v="1279"/>
    <s v="Oda Marie Danielsen"/>
    <x v="0"/>
    <x v="0"/>
    <m/>
    <m/>
    <m/>
    <m/>
    <n v="0"/>
    <s v="Ingen avgiftsbehandling"/>
    <s v="Lønnsbilag 18-2025"/>
    <n v="1190"/>
    <s v="NOK"/>
    <n v="1190"/>
    <m/>
    <s v="-119692.00"/>
  </r>
  <r>
    <n v="500837"/>
    <n v="2025"/>
    <s v="Direkte betaling med ekstern ID TR484560547 er gjennomført og bokført."/>
    <d v="2025-07-02T00:00:00"/>
    <m/>
    <x v="87"/>
    <x v="87"/>
    <m/>
    <m/>
    <m/>
    <m/>
    <n v="1285"/>
    <s v="Casper Riekeles"/>
    <x v="0"/>
    <x v="0"/>
    <m/>
    <m/>
    <m/>
    <m/>
    <n v="0"/>
    <s v="Ingen avgiftsbehandling"/>
    <s v="Lønnsbilag 18-2025"/>
    <n v="1020"/>
    <s v="NOK"/>
    <n v="1020"/>
    <m/>
    <s v="-118672.00"/>
  </r>
  <r>
    <n v="500838"/>
    <n v="2025"/>
    <s v="Direkte betaling med ekstern ID TR484560548 er gjennomført og bokført."/>
    <d v="2025-07-02T00:00:00"/>
    <m/>
    <x v="87"/>
    <x v="87"/>
    <m/>
    <m/>
    <m/>
    <m/>
    <n v="1288"/>
    <s v="Sondre Olsen Heitmann"/>
    <x v="0"/>
    <x v="0"/>
    <m/>
    <m/>
    <m/>
    <m/>
    <n v="0"/>
    <s v="Ingen avgiftsbehandling"/>
    <s v="Lønnsbilag 18-2025"/>
    <n v="2400"/>
    <s v="NOK"/>
    <n v="2400"/>
    <m/>
    <s v="-116272.00"/>
  </r>
  <r>
    <n v="500839"/>
    <n v="2025"/>
    <s v="Direkte betaling med ekstern ID TR484560549 er gjennomført og bokført."/>
    <d v="2025-07-02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18-2025"/>
    <n v="34650"/>
    <s v="NOK"/>
    <n v="34650"/>
    <m/>
    <s v="-81622.00"/>
  </r>
  <r>
    <n v="500840"/>
    <n v="2025"/>
    <s v="Direkte betaling med ekstern ID TR484560550 er gjennomført og bokført."/>
    <d v="2025-07-02T00:00:00"/>
    <m/>
    <x v="87"/>
    <x v="87"/>
    <m/>
    <m/>
    <m/>
    <m/>
    <n v="1305"/>
    <s v="Brage Mikkelsen"/>
    <x v="0"/>
    <x v="0"/>
    <m/>
    <m/>
    <m/>
    <m/>
    <n v="0"/>
    <s v="Ingen avgiftsbehandling"/>
    <s v="Lønnsbilag 18-2025"/>
    <n v="320"/>
    <s v="NOK"/>
    <n v="320"/>
    <m/>
    <s v="-81302.00"/>
  </r>
  <r>
    <n v="500841"/>
    <n v="2025"/>
    <s v="Direkte betaling med ekstern ID TR484560551 er gjennomført og bokført."/>
    <d v="2025-07-02T00:00:00"/>
    <m/>
    <x v="87"/>
    <x v="87"/>
    <m/>
    <m/>
    <m/>
    <m/>
    <n v="1307"/>
    <s v="Ben Craig Simmons"/>
    <x v="0"/>
    <x v="0"/>
    <m/>
    <m/>
    <m/>
    <m/>
    <n v="0"/>
    <s v="Ingen avgiftsbehandling"/>
    <s v="Lønnsbilag 18-2025"/>
    <n v="27923.5"/>
    <s v="NOK"/>
    <n v="27923.5"/>
    <m/>
    <s v="-53378.50"/>
  </r>
  <r>
    <n v="500842"/>
    <n v="2025"/>
    <s v="Direkte betaling med ekstern ID TR484560552 er gjennomført og bokført."/>
    <d v="2025-07-02T00:00:00"/>
    <m/>
    <x v="87"/>
    <x v="87"/>
    <m/>
    <m/>
    <m/>
    <m/>
    <n v="1328"/>
    <s v="Jonathan Sten Hagen"/>
    <x v="0"/>
    <x v="0"/>
    <m/>
    <m/>
    <m/>
    <m/>
    <n v="0"/>
    <s v="Ingen avgiftsbehandling"/>
    <s v="Lønnsbilag 18-2025"/>
    <n v="2548"/>
    <s v="NOK"/>
    <n v="2548"/>
    <m/>
    <s v="-50830.50"/>
  </r>
  <r>
    <n v="500843"/>
    <n v="2025"/>
    <s v="Direkte betaling med ekstern ID TR484560553 er gjennomført og bokført."/>
    <d v="2025-07-02T00:00:00"/>
    <m/>
    <x v="87"/>
    <x v="87"/>
    <m/>
    <m/>
    <m/>
    <m/>
    <n v="1329"/>
    <s v="Oline Søderberg"/>
    <x v="0"/>
    <x v="0"/>
    <m/>
    <m/>
    <m/>
    <m/>
    <n v="0"/>
    <s v="Ingen avgiftsbehandling"/>
    <s v="Lønnsbilag 18-2025"/>
    <n v="1008"/>
    <s v="NOK"/>
    <n v="1008"/>
    <m/>
    <s v="-49822.50"/>
  </r>
  <r>
    <n v="500844"/>
    <n v="2025"/>
    <s v="Direkte betaling med ekstern ID TR484560554 er gjennomført og bokført."/>
    <d v="2025-07-02T00:00:00"/>
    <m/>
    <x v="87"/>
    <x v="87"/>
    <m/>
    <m/>
    <m/>
    <m/>
    <n v="1331"/>
    <s v="Jørgen Røkke"/>
    <x v="0"/>
    <x v="0"/>
    <m/>
    <m/>
    <m/>
    <m/>
    <n v="0"/>
    <s v="Ingen avgiftsbehandling"/>
    <s v="Lønnsbilag 18-2025"/>
    <n v="5860"/>
    <s v="NOK"/>
    <n v="5860"/>
    <m/>
    <s v="-43962.50"/>
  </r>
  <r>
    <n v="500845"/>
    <n v="2025"/>
    <s v="Direkte betaling med ekstern ID TR484560546 er gjennomført og bokført."/>
    <d v="2025-07-02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18-2025"/>
    <n v="5000"/>
    <s v="NOK"/>
    <n v="5000"/>
    <m/>
    <s v="-38962.50"/>
  </r>
  <r>
    <n v="500846"/>
    <n v="2025"/>
    <s v="Direkte betaling med ekstern ID TR484560556 er gjennomført og bokført."/>
    <d v="2025-07-02T00:00:00"/>
    <m/>
    <x v="87"/>
    <x v="87"/>
    <m/>
    <m/>
    <m/>
    <m/>
    <n v="1334"/>
    <s v="Selma Arikan"/>
    <x v="0"/>
    <x v="0"/>
    <m/>
    <m/>
    <m/>
    <m/>
    <n v="0"/>
    <s v="Ingen avgiftsbehandling"/>
    <s v="Lønnsbilag 18-2025"/>
    <n v="7212.8"/>
    <s v="NOK"/>
    <n v="7212.8"/>
    <m/>
    <s v="-31749.70"/>
  </r>
  <r>
    <n v="500847"/>
    <n v="2025"/>
    <s v="Direkte betaling med ekstern ID TR484560557 er gjennomført og bokført."/>
    <d v="2025-07-02T00:00:00"/>
    <m/>
    <x v="87"/>
    <x v="87"/>
    <m/>
    <m/>
    <m/>
    <m/>
    <n v="1335"/>
    <s v="Mikkel Holand Gillebo"/>
    <x v="0"/>
    <x v="0"/>
    <m/>
    <m/>
    <m/>
    <m/>
    <n v="0"/>
    <s v="Ingen avgiftsbehandling"/>
    <s v="Lønnsbilag 18-2025"/>
    <n v="960"/>
    <s v="NOK"/>
    <n v="960"/>
    <m/>
    <s v="-30789.70"/>
  </r>
  <r>
    <n v="500848"/>
    <n v="2025"/>
    <s v="Direkte betaling med ekstern ID TR484560558 er gjennomført og bokført."/>
    <d v="2025-07-02T00:00:00"/>
    <m/>
    <x v="87"/>
    <x v="87"/>
    <m/>
    <m/>
    <m/>
    <m/>
    <n v="1338"/>
    <s v="Nadin Hamed"/>
    <x v="0"/>
    <x v="0"/>
    <m/>
    <m/>
    <m/>
    <m/>
    <n v="0"/>
    <s v="Ingen avgiftsbehandling"/>
    <s v="Lønnsbilag 18-2025"/>
    <n v="1355.2"/>
    <s v="NOK"/>
    <n v="1355.2"/>
    <m/>
    <s v="-29434.50"/>
  </r>
  <r>
    <n v="500849"/>
    <n v="2025"/>
    <s v="Direkte betaling med ekstern ID TR484560559 er gjennomført og bokført."/>
    <d v="2025-07-02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18-2025"/>
    <n v="3998"/>
    <s v="NOK"/>
    <n v="3998"/>
    <m/>
    <s v="-25436.50"/>
  </r>
  <r>
    <n v="500850"/>
    <n v="2025"/>
    <s v="Direkte betaling med ekstern ID TR484560560 er gjennomført og bokført."/>
    <d v="2025-07-02T00:00:00"/>
    <m/>
    <x v="87"/>
    <x v="87"/>
    <m/>
    <m/>
    <m/>
    <m/>
    <n v="1341"/>
    <s v="Sondre Harviken"/>
    <x v="0"/>
    <x v="0"/>
    <m/>
    <m/>
    <m/>
    <m/>
    <n v="0"/>
    <s v="Ingen avgiftsbehandling"/>
    <s v="Lønnsbilag 18-2025"/>
    <n v="5200"/>
    <s v="NOK"/>
    <n v="5200"/>
    <m/>
    <s v="-20236.50"/>
  </r>
  <r>
    <n v="500851"/>
    <n v="2025"/>
    <s v="Direkte betaling med ekstern ID TR484560561 er gjennomført og bokført."/>
    <d v="2025-07-02T00:00:00"/>
    <m/>
    <x v="87"/>
    <x v="87"/>
    <m/>
    <m/>
    <m/>
    <m/>
    <n v="183"/>
    <s v="Marie Laukeland"/>
    <x v="0"/>
    <x v="0"/>
    <m/>
    <m/>
    <m/>
    <m/>
    <n v="0"/>
    <s v="Ingen avgiftsbehandling"/>
    <s v="Lønnsbilag 18-2025"/>
    <n v="5000"/>
    <s v="NOK"/>
    <n v="5000"/>
    <m/>
    <s v="-15236.50"/>
  </r>
  <r>
    <n v="500852"/>
    <n v="2025"/>
    <s v="Direkte betaling med ekstern ID TR484560562 er gjennomført og bokført."/>
    <d v="2025-07-02T00:00:00"/>
    <m/>
    <x v="87"/>
    <x v="87"/>
    <m/>
    <m/>
    <m/>
    <m/>
    <n v="77"/>
    <s v="Christopher Dehn"/>
    <x v="0"/>
    <x v="0"/>
    <m/>
    <m/>
    <m/>
    <m/>
    <n v="0"/>
    <s v="Ingen avgiftsbehandling"/>
    <s v="Lønnsbilag 18-2025"/>
    <n v="15236.5"/>
    <s v="NOK"/>
    <n v="15236.5"/>
    <m/>
    <s v="0.00"/>
  </r>
  <r>
    <n v="500889"/>
    <n v="2025"/>
    <s v="Lønnsbilag 19-2025"/>
    <d v="2025-08-03T00:00:00"/>
    <m/>
    <x v="87"/>
    <x v="87"/>
    <m/>
    <m/>
    <m/>
    <m/>
    <m/>
    <s v="Sofi Kulvik"/>
    <x v="0"/>
    <x v="0"/>
    <m/>
    <m/>
    <m/>
    <m/>
    <n v="0"/>
    <s v="Ingen avgiftsbehandling"/>
    <s v="Lønnsbilag 19-2025"/>
    <n v="-46319"/>
    <s v="NOK"/>
    <n v="-46319"/>
    <m/>
    <s v="-46319.00"/>
  </r>
  <r>
    <n v="500889"/>
    <n v="2025"/>
    <s v="Lønnsbilag 19-2025"/>
    <d v="2025-08-03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19-2025"/>
    <n v="-29742"/>
    <s v="NOK"/>
    <n v="-29742"/>
    <m/>
    <s v="-76061.00"/>
  </r>
  <r>
    <n v="500889"/>
    <n v="2025"/>
    <s v="Lønnsbilag 19-2025"/>
    <d v="2025-08-03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19-2025"/>
    <n v="-34650"/>
    <s v="NOK"/>
    <n v="-34650"/>
    <m/>
    <s v="-110711.00"/>
  </r>
  <r>
    <n v="500889"/>
    <n v="2025"/>
    <s v="Lønnsbilag 19-2025"/>
    <d v="2025-08-03T00:00:00"/>
    <m/>
    <x v="87"/>
    <x v="87"/>
    <m/>
    <m/>
    <m/>
    <m/>
    <n v="1307"/>
    <s v="Ben Craig Simmons"/>
    <x v="0"/>
    <x v="0"/>
    <m/>
    <m/>
    <m/>
    <m/>
    <n v="0"/>
    <s v="Ingen avgiftsbehandling"/>
    <s v="Lønnsbilag 19-2025"/>
    <n v="-27923.5"/>
    <s v="NOK"/>
    <n v="-27923.5"/>
    <m/>
    <s v="-138634.50"/>
  </r>
  <r>
    <n v="500889"/>
    <n v="2025"/>
    <s v="Lønnsbilag 19-2025"/>
    <d v="2025-08-03T00:00:00"/>
    <m/>
    <x v="87"/>
    <x v="87"/>
    <m/>
    <m/>
    <m/>
    <m/>
    <n v="77"/>
    <s v="Christopher Dehn"/>
    <x v="0"/>
    <x v="0"/>
    <m/>
    <m/>
    <m/>
    <m/>
    <n v="0"/>
    <s v="Ingen avgiftsbehandling"/>
    <s v="Lønnsbilag 19-2025"/>
    <n v="-15236.5"/>
    <s v="NOK"/>
    <n v="-15236.5"/>
    <m/>
    <s v="-153871.00"/>
  </r>
  <r>
    <n v="500891"/>
    <n v="2025"/>
    <s v="Direkte betaling med ekstern ID TR493007507 er gjennomført og bokført."/>
    <d v="2025-08-04T00:00:00"/>
    <m/>
    <x v="87"/>
    <x v="87"/>
    <m/>
    <m/>
    <m/>
    <m/>
    <m/>
    <s v="Sofi Kulvik"/>
    <x v="0"/>
    <x v="0"/>
    <m/>
    <m/>
    <m/>
    <m/>
    <n v="0"/>
    <s v="Ingen avgiftsbehandling"/>
    <s v="Lønnsbilag 19-2025"/>
    <n v="46319"/>
    <s v="NOK"/>
    <n v="46319"/>
    <m/>
    <s v="-107552.00"/>
  </r>
  <r>
    <n v="500892"/>
    <n v="2025"/>
    <s v="Direkte betaling med ekstern ID TR493007508 er gjennomført og bokført."/>
    <d v="2025-08-04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19-2025"/>
    <n v="29742"/>
    <s v="NOK"/>
    <n v="29742"/>
    <m/>
    <s v="-77810.00"/>
  </r>
  <r>
    <n v="500893"/>
    <n v="2025"/>
    <s v="Direkte betaling med ekstern ID TR493007509 er gjennomført og bokført."/>
    <d v="2025-08-04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19-2025"/>
    <n v="34650"/>
    <s v="NOK"/>
    <n v="34650"/>
    <m/>
    <s v="-43160.00"/>
  </r>
  <r>
    <n v="500894"/>
    <n v="2025"/>
    <s v="Direkte betaling med ekstern ID TR493007510 er gjennomført og bokført."/>
    <d v="2025-08-04T00:00:00"/>
    <m/>
    <x v="87"/>
    <x v="87"/>
    <m/>
    <m/>
    <m/>
    <m/>
    <n v="1307"/>
    <s v="Ben Craig Simmons"/>
    <x v="0"/>
    <x v="0"/>
    <m/>
    <m/>
    <m/>
    <m/>
    <n v="0"/>
    <s v="Ingen avgiftsbehandling"/>
    <s v="Lønnsbilag 19-2025"/>
    <n v="27923.5"/>
    <s v="NOK"/>
    <n v="27923.5"/>
    <m/>
    <s v="-15236.50"/>
  </r>
  <r>
    <n v="500895"/>
    <n v="2025"/>
    <s v="Direkte betaling med ekstern ID TR493007511 er gjennomført og bokført."/>
    <d v="2025-08-04T00:00:00"/>
    <m/>
    <x v="87"/>
    <x v="87"/>
    <m/>
    <m/>
    <m/>
    <m/>
    <n v="77"/>
    <s v="Christopher Dehn"/>
    <x v="0"/>
    <x v="0"/>
    <m/>
    <m/>
    <m/>
    <m/>
    <n v="0"/>
    <s v="Ingen avgiftsbehandling"/>
    <s v="Lønnsbilag 19-2025"/>
    <n v="15236.5"/>
    <s v="NOK"/>
    <n v="15236.5"/>
    <m/>
    <s v="0.00"/>
  </r>
  <r>
    <n v="500936"/>
    <n v="2025"/>
    <s v="Lønnsbilag 20-2025"/>
    <d v="2025-09-01T00:00:00"/>
    <m/>
    <x v="87"/>
    <x v="87"/>
    <m/>
    <m/>
    <m/>
    <m/>
    <m/>
    <s v="Sofi Kulvik"/>
    <x v="0"/>
    <x v="0"/>
    <m/>
    <m/>
    <m/>
    <m/>
    <n v="0"/>
    <s v="Ingen avgiftsbehandling"/>
    <s v="Lønnsbilag 20-2025"/>
    <n v="-46319"/>
    <s v="NOK"/>
    <n v="-46319"/>
    <m/>
    <s v="-46319.00"/>
  </r>
  <r>
    <n v="500936"/>
    <n v="2025"/>
    <s v="Lønnsbilag 20-2025"/>
    <d v="2025-09-01T00:00:00"/>
    <m/>
    <x v="87"/>
    <x v="87"/>
    <m/>
    <m/>
    <m/>
    <m/>
    <n v="1223"/>
    <s v="Mads Sundbye"/>
    <x v="0"/>
    <x v="0"/>
    <m/>
    <m/>
    <m/>
    <m/>
    <n v="0"/>
    <s v="Ingen avgiftsbehandling"/>
    <s v="Lønnsbilag 20-2025"/>
    <n v="-4320"/>
    <s v="NOK"/>
    <n v="-4320"/>
    <m/>
    <s v="-50639.00"/>
  </r>
  <r>
    <n v="500936"/>
    <n v="2025"/>
    <s v="Lønnsbilag 20-2025"/>
    <d v="2025-09-01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20-2025"/>
    <n v="-29742.66"/>
    <s v="NOK"/>
    <n v="-29742.66"/>
    <m/>
    <s v="-80381.66"/>
  </r>
  <r>
    <n v="500936"/>
    <n v="2025"/>
    <s v="Lønnsbilag 20-2025"/>
    <d v="2025-09-01T00:00:00"/>
    <m/>
    <x v="87"/>
    <x v="87"/>
    <m/>
    <m/>
    <m/>
    <m/>
    <n v="1239"/>
    <s v="Karen Haug Laukeland"/>
    <x v="0"/>
    <x v="0"/>
    <m/>
    <m/>
    <m/>
    <m/>
    <n v="0"/>
    <s v="Ingen avgiftsbehandling"/>
    <s v="Lønnsbilag 20-2025"/>
    <n v="-950"/>
    <s v="NOK"/>
    <n v="-950"/>
    <m/>
    <s v="-81331.66"/>
  </r>
  <r>
    <n v="500936"/>
    <n v="2025"/>
    <s v="Lønnsbilag 20-2025"/>
    <d v="2025-09-01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20-2025"/>
    <n v="-356.25"/>
    <s v="NOK"/>
    <n v="-356.25"/>
    <m/>
    <s v="-81687.91"/>
  </r>
  <r>
    <n v="500936"/>
    <n v="2025"/>
    <s v="Lønnsbilag 20-2025"/>
    <d v="2025-09-01T00:00:00"/>
    <m/>
    <x v="87"/>
    <x v="87"/>
    <m/>
    <m/>
    <m/>
    <m/>
    <n v="1245"/>
    <s v="Fredrik Bjørndal"/>
    <x v="0"/>
    <x v="0"/>
    <m/>
    <m/>
    <m/>
    <m/>
    <n v="0"/>
    <s v="Ingen avgiftsbehandling"/>
    <s v="Lønnsbilag 20-2025"/>
    <n v="-2348"/>
    <s v="NOK"/>
    <n v="-2348"/>
    <m/>
    <s v="-84035.91"/>
  </r>
  <r>
    <n v="500936"/>
    <n v="2025"/>
    <s v="Lønnsbilag 20-2025"/>
    <d v="2025-09-01T00:00:00"/>
    <m/>
    <x v="87"/>
    <x v="87"/>
    <m/>
    <m/>
    <m/>
    <m/>
    <n v="1248"/>
    <s v="Marius Tveiten"/>
    <x v="0"/>
    <x v="0"/>
    <m/>
    <m/>
    <m/>
    <m/>
    <n v="0"/>
    <s v="Ingen avgiftsbehandling"/>
    <s v="Lønnsbilag 20-2025"/>
    <n v="-3645"/>
    <s v="NOK"/>
    <n v="-3645"/>
    <m/>
    <s v="-87680.91"/>
  </r>
  <r>
    <n v="500936"/>
    <n v="2025"/>
    <s v="Lønnsbilag 20-2025"/>
    <d v="2025-09-01T00:00:00"/>
    <m/>
    <x v="87"/>
    <x v="87"/>
    <m/>
    <m/>
    <m/>
    <m/>
    <n v="1249"/>
    <s v="Nora Kristiansen"/>
    <x v="0"/>
    <x v="0"/>
    <m/>
    <m/>
    <m/>
    <m/>
    <n v="0"/>
    <s v="Ingen avgiftsbehandling"/>
    <s v="Lønnsbilag 20-2025"/>
    <n v="-8550"/>
    <s v="NOK"/>
    <n v="-8550"/>
    <m/>
    <s v="-96230.91"/>
  </r>
  <r>
    <n v="500936"/>
    <n v="2025"/>
    <s v="Lønnsbilag 20-2025"/>
    <d v="2025-09-01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20-2025"/>
    <n v="-2343"/>
    <s v="NOK"/>
    <n v="-2343"/>
    <m/>
    <s v="-98573.91"/>
  </r>
  <r>
    <n v="500936"/>
    <n v="2025"/>
    <s v="Lønnsbilag 20-2025"/>
    <d v="2025-09-01T00:00:00"/>
    <m/>
    <x v="87"/>
    <x v="87"/>
    <m/>
    <m/>
    <m/>
    <m/>
    <n v="1261"/>
    <s v="Laila Håkonsen"/>
    <x v="0"/>
    <x v="0"/>
    <m/>
    <m/>
    <m/>
    <m/>
    <n v="0"/>
    <s v="Ingen avgiftsbehandling"/>
    <s v="Lønnsbilag 20-2025"/>
    <n v="-2552"/>
    <s v="NOK"/>
    <n v="-2552"/>
    <m/>
    <s v="-101125.91"/>
  </r>
  <r>
    <n v="500936"/>
    <n v="2025"/>
    <s v="Lønnsbilag 20-2025"/>
    <d v="2025-09-01T00:00:00"/>
    <m/>
    <x v="87"/>
    <x v="87"/>
    <m/>
    <m/>
    <m/>
    <m/>
    <n v="1271"/>
    <s v="Nikolai Hamang"/>
    <x v="0"/>
    <x v="0"/>
    <m/>
    <m/>
    <m/>
    <m/>
    <n v="0"/>
    <s v="Ingen avgiftsbehandling"/>
    <s v="Lønnsbilag 20-2025"/>
    <n v="-1710"/>
    <s v="NOK"/>
    <n v="-1710"/>
    <m/>
    <s v="-102835.91"/>
  </r>
  <r>
    <n v="500936"/>
    <n v="2025"/>
    <s v="Lønnsbilag 20-2025"/>
    <d v="2025-09-01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20-2025"/>
    <n v="-324.25"/>
    <s v="NOK"/>
    <n v="-324.25"/>
    <m/>
    <s v="-103160.16"/>
  </r>
  <r>
    <n v="500936"/>
    <n v="2025"/>
    <s v="Lønnsbilag 20-2025"/>
    <d v="2025-09-01T00:00:00"/>
    <m/>
    <x v="87"/>
    <x v="87"/>
    <m/>
    <m/>
    <m/>
    <m/>
    <n v="1285"/>
    <s v="Casper Riekeles"/>
    <x v="0"/>
    <x v="0"/>
    <m/>
    <m/>
    <m/>
    <m/>
    <n v="0"/>
    <s v="Ingen avgiftsbehandling"/>
    <s v="Lønnsbilag 20-2025"/>
    <n v="-2860"/>
    <s v="NOK"/>
    <n v="-2860"/>
    <m/>
    <s v="-106020.16"/>
  </r>
  <r>
    <n v="500936"/>
    <n v="2025"/>
    <s v="Lønnsbilag 20-2025"/>
    <d v="2025-09-01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20-2025"/>
    <n v="-34650"/>
    <s v="NOK"/>
    <n v="-34650"/>
    <m/>
    <s v="-140670.16"/>
  </r>
  <r>
    <n v="500936"/>
    <n v="2025"/>
    <s v="Lønnsbilag 20-2025"/>
    <d v="2025-09-01T00:00:00"/>
    <m/>
    <x v="87"/>
    <x v="87"/>
    <m/>
    <m/>
    <m/>
    <m/>
    <n v="1307"/>
    <s v="Ben Craig Simmons"/>
    <x v="0"/>
    <x v="0"/>
    <m/>
    <m/>
    <m/>
    <m/>
    <n v="0"/>
    <s v="Ingen avgiftsbehandling"/>
    <s v="Lønnsbilag 20-2025"/>
    <n v="-27923.5"/>
    <s v="NOK"/>
    <n v="-27923.5"/>
    <m/>
    <s v="-168593.66"/>
  </r>
  <r>
    <n v="500936"/>
    <n v="2025"/>
    <s v="Lønnsbilag 20-2025"/>
    <d v="2025-09-01T00:00:00"/>
    <m/>
    <x v="87"/>
    <x v="87"/>
    <m/>
    <m/>
    <m/>
    <m/>
    <n v="1334"/>
    <s v="Selma Arikan"/>
    <x v="0"/>
    <x v="0"/>
    <m/>
    <m/>
    <m/>
    <m/>
    <n v="0"/>
    <s v="Ingen avgiftsbehandling"/>
    <s v="Lønnsbilag 20-2025"/>
    <n v="-845"/>
    <s v="NOK"/>
    <n v="-845"/>
    <m/>
    <s v="-169438.66"/>
  </r>
  <r>
    <n v="500936"/>
    <n v="2025"/>
    <s v="Lønnsbilag 20-2025"/>
    <d v="2025-09-01T00:00:00"/>
    <m/>
    <x v="87"/>
    <x v="87"/>
    <m/>
    <m/>
    <m/>
    <m/>
    <n v="1338"/>
    <s v="Nadin Hamed"/>
    <x v="0"/>
    <x v="0"/>
    <m/>
    <m/>
    <m/>
    <m/>
    <n v="0"/>
    <s v="Ingen avgiftsbehandling"/>
    <s v="Lønnsbilag 20-2025"/>
    <n v="-1870.4"/>
    <s v="NOK"/>
    <n v="-1870.4"/>
    <m/>
    <s v="-171309.06"/>
  </r>
  <r>
    <n v="500936"/>
    <n v="2025"/>
    <s v="Lønnsbilag 20-2025"/>
    <d v="2025-09-01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20-2025"/>
    <n v="-8563"/>
    <s v="NOK"/>
    <n v="-8563"/>
    <m/>
    <s v="-179872.06"/>
  </r>
  <r>
    <n v="500936"/>
    <n v="2025"/>
    <s v="Lønnsbilag 20-2025"/>
    <d v="2025-09-01T00:00:00"/>
    <m/>
    <x v="87"/>
    <x v="87"/>
    <m/>
    <m/>
    <m/>
    <m/>
    <n v="1341"/>
    <s v="Sondre Harviken"/>
    <x v="0"/>
    <x v="0"/>
    <m/>
    <m/>
    <m/>
    <m/>
    <n v="0"/>
    <s v="Ingen avgiftsbehandling"/>
    <s v="Lønnsbilag 20-2025"/>
    <n v="-1760"/>
    <s v="NOK"/>
    <n v="-1760"/>
    <m/>
    <s v="-181632.06"/>
  </r>
  <r>
    <n v="500936"/>
    <n v="2025"/>
    <s v="Lønnsbilag 20-2025"/>
    <d v="2025-09-01T00:00:00"/>
    <m/>
    <x v="87"/>
    <x v="87"/>
    <m/>
    <m/>
    <m/>
    <m/>
    <n v="156"/>
    <s v="Eskil Kvam"/>
    <x v="0"/>
    <x v="0"/>
    <m/>
    <m/>
    <m/>
    <m/>
    <n v="0"/>
    <s v="Ingen avgiftsbehandling"/>
    <s v="Lønnsbilag 20-2025"/>
    <n v="-3910"/>
    <s v="NOK"/>
    <n v="-3910"/>
    <m/>
    <s v="-185542.06"/>
  </r>
  <r>
    <n v="500936"/>
    <n v="2025"/>
    <s v="Lønnsbilag 20-2025"/>
    <d v="2025-09-01T00:00:00"/>
    <m/>
    <x v="87"/>
    <x v="87"/>
    <m/>
    <m/>
    <m/>
    <m/>
    <n v="77"/>
    <s v="Christopher Dehn"/>
    <x v="0"/>
    <x v="0"/>
    <m/>
    <m/>
    <m/>
    <m/>
    <n v="0"/>
    <s v="Ingen avgiftsbehandling"/>
    <s v="Lønnsbilag 20-2025"/>
    <n v="-15236.5"/>
    <s v="NOK"/>
    <n v="-15236.5"/>
    <m/>
    <s v="-200778.56"/>
  </r>
  <r>
    <n v="500939"/>
    <n v="2025"/>
    <s v="Direkte betaling med ekstern ID TR500271169 er gjennomført og bokført."/>
    <d v="2025-09-01T00:00:00"/>
    <m/>
    <x v="87"/>
    <x v="87"/>
    <m/>
    <m/>
    <m/>
    <m/>
    <m/>
    <s v="Sofi Kulvik"/>
    <x v="0"/>
    <x v="0"/>
    <m/>
    <m/>
    <m/>
    <m/>
    <n v="0"/>
    <s v="Ingen avgiftsbehandling"/>
    <s v="Lønnsbilag 20-2025"/>
    <n v="46319"/>
    <s v="NOK"/>
    <n v="46319"/>
    <m/>
    <s v="-154459.56"/>
  </r>
  <r>
    <n v="500940"/>
    <n v="2025"/>
    <s v="Direkte betaling med ekstern ID TR500271168 er gjennomført og bokført."/>
    <d v="2025-09-01T00:00:00"/>
    <m/>
    <x v="87"/>
    <x v="87"/>
    <m/>
    <m/>
    <m/>
    <m/>
    <n v="1223"/>
    <s v="Mads Sundbye"/>
    <x v="0"/>
    <x v="0"/>
    <m/>
    <m/>
    <m/>
    <m/>
    <n v="0"/>
    <s v="Ingen avgiftsbehandling"/>
    <s v="Lønnsbilag 20-2025"/>
    <n v="4320"/>
    <s v="NOK"/>
    <n v="4320"/>
    <m/>
    <s v="-150139.56"/>
  </r>
  <r>
    <n v="500941"/>
    <n v="2025"/>
    <s v="Direkte betaling med ekstern ID TR500271167 er gjennomført og bokført."/>
    <d v="2025-09-01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20-2025"/>
    <n v="29742.66"/>
    <s v="NOK"/>
    <n v="29742.66"/>
    <m/>
    <s v="-120396.90"/>
  </r>
  <r>
    <n v="500942"/>
    <n v="2025"/>
    <s v="Direkte betaling med ekstern ID TR500271166 er gjennomført og bokført."/>
    <d v="2025-09-01T00:00:00"/>
    <m/>
    <x v="87"/>
    <x v="87"/>
    <m/>
    <m/>
    <m/>
    <m/>
    <n v="1239"/>
    <s v="Karen Haug Laukeland"/>
    <x v="0"/>
    <x v="0"/>
    <m/>
    <m/>
    <m/>
    <m/>
    <n v="0"/>
    <s v="Ingen avgiftsbehandling"/>
    <s v="Lønnsbilag 20-2025"/>
    <n v="950"/>
    <s v="NOK"/>
    <n v="950"/>
    <m/>
    <s v="-119446.90"/>
  </r>
  <r>
    <n v="500943"/>
    <n v="2025"/>
    <s v="Direkte betaling med ekstern ID TR500271165 er gjennomført og bokført."/>
    <d v="2025-09-01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20-2025"/>
    <n v="356.25"/>
    <s v="NOK"/>
    <n v="356.25"/>
    <m/>
    <s v="-119090.65"/>
  </r>
  <r>
    <n v="500944"/>
    <n v="2025"/>
    <s v="Direkte betaling med ekstern ID TR500271164 er gjennomført og bokført."/>
    <d v="2025-09-01T00:00:00"/>
    <m/>
    <x v="87"/>
    <x v="87"/>
    <m/>
    <m/>
    <m/>
    <m/>
    <n v="1245"/>
    <s v="Fredrik Bjørndal"/>
    <x v="0"/>
    <x v="0"/>
    <m/>
    <m/>
    <m/>
    <m/>
    <n v="0"/>
    <s v="Ingen avgiftsbehandling"/>
    <s v="Lønnsbilag 20-2025"/>
    <n v="2348"/>
    <s v="NOK"/>
    <n v="2348"/>
    <m/>
    <s v="-116742.65"/>
  </r>
  <r>
    <n v="500945"/>
    <n v="2025"/>
    <s v="Direkte betaling med ekstern ID TR500271163 er gjennomført og bokført."/>
    <d v="2025-09-01T00:00:00"/>
    <m/>
    <x v="87"/>
    <x v="87"/>
    <m/>
    <m/>
    <m/>
    <m/>
    <n v="1248"/>
    <s v="Marius Tveiten"/>
    <x v="0"/>
    <x v="0"/>
    <m/>
    <m/>
    <m/>
    <m/>
    <n v="0"/>
    <s v="Ingen avgiftsbehandling"/>
    <s v="Lønnsbilag 20-2025"/>
    <n v="3645"/>
    <s v="NOK"/>
    <n v="3645"/>
    <m/>
    <s v="-113097.65"/>
  </r>
  <r>
    <n v="500946"/>
    <n v="2025"/>
    <s v="Direkte betaling med ekstern ID TR500271162 er gjennomført og bokført."/>
    <d v="2025-09-01T00:00:00"/>
    <m/>
    <x v="87"/>
    <x v="87"/>
    <m/>
    <m/>
    <m/>
    <m/>
    <n v="1249"/>
    <s v="Nora Kristiansen"/>
    <x v="0"/>
    <x v="0"/>
    <m/>
    <m/>
    <m/>
    <m/>
    <n v="0"/>
    <s v="Ingen avgiftsbehandling"/>
    <s v="Lønnsbilag 20-2025"/>
    <n v="8550"/>
    <s v="NOK"/>
    <n v="8550"/>
    <m/>
    <s v="-104547.65"/>
  </r>
  <r>
    <n v="500947"/>
    <n v="2025"/>
    <s v="Direkte betaling med ekstern ID TR500271149 er gjennomført og bokført."/>
    <d v="2025-09-01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20-2025"/>
    <n v="2343"/>
    <s v="NOK"/>
    <n v="2343"/>
    <m/>
    <s v="-102204.65"/>
  </r>
  <r>
    <n v="500948"/>
    <n v="2025"/>
    <s v="Direkte betaling med ekstern ID TR500271161 er gjennomført og bokført."/>
    <d v="2025-09-01T00:00:00"/>
    <m/>
    <x v="87"/>
    <x v="87"/>
    <m/>
    <m/>
    <m/>
    <m/>
    <n v="1261"/>
    <s v="Laila Håkonsen"/>
    <x v="0"/>
    <x v="0"/>
    <m/>
    <m/>
    <m/>
    <m/>
    <n v="0"/>
    <s v="Ingen avgiftsbehandling"/>
    <s v="Lønnsbilag 20-2025"/>
    <n v="2552"/>
    <s v="NOK"/>
    <n v="2552"/>
    <m/>
    <s v="-99652.65"/>
  </r>
  <r>
    <n v="500949"/>
    <n v="2025"/>
    <s v="Direkte betaling med ekstern ID TR500271160 er gjennomført og bokført."/>
    <d v="2025-09-01T00:00:00"/>
    <m/>
    <x v="87"/>
    <x v="87"/>
    <m/>
    <m/>
    <m/>
    <m/>
    <n v="1271"/>
    <s v="Nikolai Hamang"/>
    <x v="0"/>
    <x v="0"/>
    <m/>
    <m/>
    <m/>
    <m/>
    <n v="0"/>
    <s v="Ingen avgiftsbehandling"/>
    <s v="Lønnsbilag 20-2025"/>
    <n v="1710"/>
    <s v="NOK"/>
    <n v="1710"/>
    <m/>
    <s v="-97942.65"/>
  </r>
  <r>
    <n v="500950"/>
    <n v="2025"/>
    <s v="Direkte betaling med ekstern ID TR500271159 er gjennomført og bokført."/>
    <d v="2025-09-01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20-2025"/>
    <n v="324.25"/>
    <s v="NOK"/>
    <n v="324.25"/>
    <m/>
    <s v="-97618.40"/>
  </r>
  <r>
    <n v="500951"/>
    <n v="2025"/>
    <s v="Direkte betaling med ekstern ID TR500271158 er gjennomført og bokført."/>
    <d v="2025-09-01T00:00:00"/>
    <m/>
    <x v="87"/>
    <x v="87"/>
    <m/>
    <m/>
    <m/>
    <m/>
    <n v="1285"/>
    <s v="Casper Riekeles"/>
    <x v="0"/>
    <x v="0"/>
    <m/>
    <m/>
    <m/>
    <m/>
    <n v="0"/>
    <s v="Ingen avgiftsbehandling"/>
    <s v="Lønnsbilag 20-2025"/>
    <n v="2860"/>
    <s v="NOK"/>
    <n v="2860"/>
    <m/>
    <s v="-94758.40"/>
  </r>
  <r>
    <n v="500952"/>
    <n v="2025"/>
    <s v="Direkte betaling med ekstern ID TR500271157 er gjennomført og bokført."/>
    <d v="2025-09-01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20-2025"/>
    <n v="34650"/>
    <s v="NOK"/>
    <n v="34650"/>
    <m/>
    <s v="-60108.40"/>
  </r>
  <r>
    <n v="500953"/>
    <n v="2025"/>
    <s v="Direkte betaling med ekstern ID TR500271156 er gjennomført og bokført."/>
    <d v="2025-09-01T00:00:00"/>
    <m/>
    <x v="87"/>
    <x v="87"/>
    <m/>
    <m/>
    <m/>
    <m/>
    <n v="1307"/>
    <s v="Ben Craig Simmons"/>
    <x v="0"/>
    <x v="0"/>
    <m/>
    <m/>
    <m/>
    <m/>
    <n v="0"/>
    <s v="Ingen avgiftsbehandling"/>
    <s v="Lønnsbilag 20-2025"/>
    <n v="27923.5"/>
    <s v="NOK"/>
    <n v="27923.5"/>
    <m/>
    <s v="-32184.90"/>
  </r>
  <r>
    <n v="500954"/>
    <n v="2025"/>
    <s v="Direkte betaling med ekstern ID TR500271155 er gjennomført og bokført."/>
    <d v="2025-09-01T00:00:00"/>
    <m/>
    <x v="87"/>
    <x v="87"/>
    <m/>
    <m/>
    <m/>
    <m/>
    <n v="1334"/>
    <s v="Selma Arikan"/>
    <x v="0"/>
    <x v="0"/>
    <m/>
    <m/>
    <m/>
    <m/>
    <n v="0"/>
    <s v="Ingen avgiftsbehandling"/>
    <s v="Lønnsbilag 20-2025"/>
    <n v="845"/>
    <s v="NOK"/>
    <n v="845"/>
    <m/>
    <s v="-31339.90"/>
  </r>
  <r>
    <n v="500955"/>
    <n v="2025"/>
    <s v="Direkte betaling med ekstern ID TR500271154 er gjennomført og bokført."/>
    <d v="2025-09-01T00:00:00"/>
    <m/>
    <x v="87"/>
    <x v="87"/>
    <m/>
    <m/>
    <m/>
    <m/>
    <n v="1338"/>
    <s v="Nadin Hamed"/>
    <x v="0"/>
    <x v="0"/>
    <m/>
    <m/>
    <m/>
    <m/>
    <n v="0"/>
    <s v="Ingen avgiftsbehandling"/>
    <s v="Lønnsbilag 20-2025"/>
    <n v="1870.4"/>
    <s v="NOK"/>
    <n v="1870.4"/>
    <m/>
    <s v="-29469.50"/>
  </r>
  <r>
    <n v="500956"/>
    <n v="2025"/>
    <s v="Direkte betaling med ekstern ID TR500271153 er gjennomført og bokført."/>
    <d v="2025-09-01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20-2025"/>
    <n v="8563"/>
    <s v="NOK"/>
    <n v="8563"/>
    <m/>
    <s v="-20906.50"/>
  </r>
  <r>
    <n v="500957"/>
    <n v="2025"/>
    <s v="Direkte betaling med ekstern ID TR500271152 er gjennomført og bokført."/>
    <d v="2025-09-01T00:00:00"/>
    <m/>
    <x v="87"/>
    <x v="87"/>
    <m/>
    <m/>
    <m/>
    <m/>
    <n v="1341"/>
    <s v="Sondre Harviken"/>
    <x v="0"/>
    <x v="0"/>
    <m/>
    <m/>
    <m/>
    <m/>
    <n v="0"/>
    <s v="Ingen avgiftsbehandling"/>
    <s v="Lønnsbilag 20-2025"/>
    <n v="1760"/>
    <s v="NOK"/>
    <n v="1760"/>
    <m/>
    <s v="-19146.50"/>
  </r>
  <r>
    <n v="500958"/>
    <n v="2025"/>
    <s v="Direkte betaling med ekstern ID TR500271151 er gjennomført og bokført."/>
    <d v="2025-09-01T00:00:00"/>
    <m/>
    <x v="87"/>
    <x v="87"/>
    <m/>
    <m/>
    <m/>
    <m/>
    <n v="156"/>
    <s v="Eskil Kvam"/>
    <x v="0"/>
    <x v="0"/>
    <m/>
    <m/>
    <m/>
    <m/>
    <n v="0"/>
    <s v="Ingen avgiftsbehandling"/>
    <s v="Lønnsbilag 20-2025"/>
    <n v="3910"/>
    <s v="NOK"/>
    <n v="3910"/>
    <m/>
    <s v="-15236.50"/>
  </r>
  <r>
    <n v="500959"/>
    <n v="2025"/>
    <s v="Direkte betaling med ekstern ID TR500271150 er gjennomført og bokført."/>
    <d v="2025-09-01T00:00:00"/>
    <m/>
    <x v="87"/>
    <x v="87"/>
    <m/>
    <m/>
    <m/>
    <m/>
    <n v="77"/>
    <s v="Christopher Dehn"/>
    <x v="0"/>
    <x v="0"/>
    <m/>
    <m/>
    <m/>
    <m/>
    <n v="0"/>
    <s v="Ingen avgiftsbehandling"/>
    <s v="Lønnsbilag 20-2025"/>
    <n v="15236.5"/>
    <s v="NOK"/>
    <n v="15236.5"/>
    <m/>
    <s v="0.00"/>
  </r>
  <r>
    <n v="500961"/>
    <n v="2025"/>
    <s v="Lønnsbilag 21-2025"/>
    <d v="2025-09-03T00:00:00"/>
    <m/>
    <x v="87"/>
    <x v="87"/>
    <m/>
    <m/>
    <m/>
    <m/>
    <n v="1282"/>
    <s v="Stian Sørensen"/>
    <x v="0"/>
    <x v="0"/>
    <m/>
    <m/>
    <m/>
    <m/>
    <n v="0"/>
    <s v="Ingen avgiftsbehandling"/>
    <s v="Lønnsbilag 21-2025"/>
    <n v="-9327.8799999999992"/>
    <s v="NOK"/>
    <n v="-9327.8799999999992"/>
    <m/>
    <s v="-9327.88"/>
  </r>
  <r>
    <n v="500963"/>
    <n v="2025"/>
    <s v="Direkte betaling med ekstern ID TR500976584 er gjennomført og bokført."/>
    <d v="2025-09-03T00:00:00"/>
    <m/>
    <x v="87"/>
    <x v="87"/>
    <m/>
    <m/>
    <m/>
    <m/>
    <n v="1282"/>
    <s v="Stian Sørensen"/>
    <x v="0"/>
    <x v="0"/>
    <m/>
    <m/>
    <m/>
    <m/>
    <n v="0"/>
    <s v="Ingen avgiftsbehandling"/>
    <s v="Lønnsbilag 21-2025"/>
    <n v="9327.8799999999992"/>
    <s v="NOK"/>
    <n v="9327.8799999999992"/>
    <m/>
    <s v="0.00"/>
  </r>
  <r>
    <n v="1668"/>
    <n v="2025"/>
    <m/>
    <d v="2025-09-18T00:00:00"/>
    <m/>
    <x v="87"/>
    <x v="87"/>
    <m/>
    <m/>
    <m/>
    <m/>
    <n v="1346"/>
    <s v="Emil Smith Gjerde"/>
    <x v="0"/>
    <x v="0"/>
    <m/>
    <m/>
    <m/>
    <m/>
    <n v="0"/>
    <s v="Ingen avgiftsbehandling"/>
    <m/>
    <n v="150"/>
    <s v="NOK"/>
    <n v="150"/>
    <m/>
    <s v="150.00"/>
  </r>
  <r>
    <n v="1737"/>
    <n v="2025"/>
    <s v="Ansattutlegg nummer 13-2025, Eirik F Wartiainen"/>
    <d v="2025-10-01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13-2025, Eirik F Wartiainen"/>
    <n v="-500"/>
    <s v="NOK"/>
    <n v="-500"/>
    <m/>
    <s v="-350.00"/>
  </r>
  <r>
    <n v="1738"/>
    <n v="2025"/>
    <s v="Ansattutlegg nummer 14-2025, Eirik F Wartiainen"/>
    <d v="2025-10-01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14-2025, Eirik F Wartiainen"/>
    <n v="-523.37"/>
    <s v="NOK"/>
    <n v="-523.37"/>
    <m/>
    <s v="-873.37"/>
  </r>
  <r>
    <n v="1739"/>
    <n v="2025"/>
    <s v="Ansattutlegg nummer 17-2025, Eirik F Wartiainen"/>
    <d v="2025-10-01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17-2025, Eirik F Wartiainen"/>
    <n v="-59.8"/>
    <s v="NOK"/>
    <n v="-59.8"/>
    <m/>
    <s v="-933.17"/>
  </r>
  <r>
    <n v="1740"/>
    <n v="2025"/>
    <s v="Ansattutlegg nummer 18-2025, Eirik F Wartiainen"/>
    <d v="2025-10-01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18-2025, Eirik F Wartiainen"/>
    <n v="-500"/>
    <s v="NOK"/>
    <n v="-500"/>
    <m/>
    <s v="-1433.17"/>
  </r>
  <r>
    <n v="1741"/>
    <n v="2025"/>
    <s v="Ansattutlegg nummer 19-2025, Eirik F Wartiainen"/>
    <d v="2025-10-01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19-2025, Eirik F Wartiainen"/>
    <n v="-500"/>
    <s v="NOK"/>
    <n v="-500"/>
    <m/>
    <s v="-1933.17"/>
  </r>
  <r>
    <n v="1742"/>
    <n v="2025"/>
    <s v="Ansattutlegg nummer 20-2025, Eirik F Wartiainen"/>
    <d v="2025-10-01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20-2025, Eirik F Wartiainen"/>
    <n v="-200"/>
    <s v="NOK"/>
    <n v="-200"/>
    <m/>
    <s v="-2133.17"/>
  </r>
  <r>
    <n v="1743"/>
    <n v="2025"/>
    <s v="Ansattutlegg nummer 21-2025, Eirik F Wartiainen"/>
    <d v="2025-10-01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21-2025, Eirik F Wartiainen"/>
    <n v="-399.89"/>
    <s v="NOK"/>
    <n v="-399.89"/>
    <m/>
    <s v="-2533.06"/>
  </r>
  <r>
    <n v="1744"/>
    <n v="2025"/>
    <s v="Ansattutlegg nummer 22-2025, Eirik F Wartiainen"/>
    <d v="2025-10-01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22-2025, Eirik F Wartiainen"/>
    <n v="-400"/>
    <s v="NOK"/>
    <n v="-400"/>
    <m/>
    <s v="-2933.06"/>
  </r>
  <r>
    <n v="1745"/>
    <n v="2025"/>
    <s v="Ansattutlegg nummer 23-2025, Eirik F Wartiainen"/>
    <d v="2025-10-01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23-2025, Eirik F Wartiainen"/>
    <n v="-447.8"/>
    <s v="NOK"/>
    <n v="-447.8"/>
    <m/>
    <s v="-3380.86"/>
  </r>
  <r>
    <n v="1746"/>
    <n v="2025"/>
    <s v="Ansattutlegg nummer 24-2025, Eirik F Wartiainen"/>
    <d v="2025-10-01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24-2025, Eirik F Wartiainen"/>
    <n v="-676.5"/>
    <s v="NOK"/>
    <n v="-676.5"/>
    <m/>
    <s v="-4057.36"/>
  </r>
  <r>
    <n v="1747"/>
    <n v="2025"/>
    <s v="Ansattutlegg nummer 25-2025, Eirik F Wartiainen"/>
    <d v="2025-10-01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25-2025, Eirik F Wartiainen"/>
    <n v="-649"/>
    <s v="NOK"/>
    <n v="-649"/>
    <m/>
    <s v="-4706.36"/>
  </r>
  <r>
    <n v="1748"/>
    <n v="2025"/>
    <s v="Ansattutlegg nummer 15-2025, Christopher Dehn"/>
    <d v="2025-10-01T00:00:00"/>
    <m/>
    <x v="87"/>
    <x v="87"/>
    <m/>
    <m/>
    <m/>
    <m/>
    <n v="77"/>
    <s v="Christopher Dehn"/>
    <x v="0"/>
    <x v="0"/>
    <m/>
    <m/>
    <m/>
    <m/>
    <n v="0"/>
    <s v="Ingen avgiftsbehandling"/>
    <s v="Ansattutlegg nummer 15-2025, Christopher Dehn"/>
    <n v="-347"/>
    <s v="NOK"/>
    <n v="-347"/>
    <m/>
    <s v="-5053.36"/>
  </r>
  <r>
    <n v="1749"/>
    <n v="2025"/>
    <s v="Ansattutlegg nummer 16-2025, Christopher Dehn"/>
    <d v="2025-10-01T00:00:00"/>
    <m/>
    <x v="87"/>
    <x v="87"/>
    <m/>
    <m/>
    <m/>
    <m/>
    <n v="77"/>
    <s v="Christopher Dehn"/>
    <x v="0"/>
    <x v="0"/>
    <m/>
    <m/>
    <m/>
    <m/>
    <n v="0"/>
    <s v="Ingen avgiftsbehandling"/>
    <s v="Ansattutlegg nummer 16-2025, Christopher Dehn"/>
    <n v="-608"/>
    <s v="NOK"/>
    <n v="-608"/>
    <m/>
    <s v="-5661.36"/>
  </r>
  <r>
    <n v="1750"/>
    <n v="2025"/>
    <s v="Ansattutlegg nummer 26-2025, Christopher Dehn"/>
    <d v="2025-10-01T00:00:00"/>
    <m/>
    <x v="87"/>
    <x v="87"/>
    <m/>
    <m/>
    <m/>
    <m/>
    <n v="77"/>
    <s v="Christopher Dehn"/>
    <x v="0"/>
    <x v="0"/>
    <m/>
    <m/>
    <m/>
    <m/>
    <n v="0"/>
    <s v="Ingen avgiftsbehandling"/>
    <s v="Ansattutlegg nummer 26-2025, Christopher Dehn"/>
    <n v="-500"/>
    <s v="NOK"/>
    <n v="-500"/>
    <m/>
    <s v="-6161.36"/>
  </r>
  <r>
    <n v="501038"/>
    <n v="2025"/>
    <s v="Lønnsbilag 22-2025"/>
    <d v="2025-10-01T00:00:00"/>
    <m/>
    <x v="87"/>
    <x v="87"/>
    <m/>
    <m/>
    <m/>
    <m/>
    <m/>
    <s v="Sofi Kulvik"/>
    <x v="0"/>
    <x v="0"/>
    <m/>
    <m/>
    <m/>
    <m/>
    <n v="0"/>
    <s v="Ingen avgiftsbehandling"/>
    <s v="Lønnsbilag 22-2025"/>
    <n v="-46621"/>
    <s v="NOK"/>
    <n v="-46621"/>
    <m/>
    <s v="-52782.36"/>
  </r>
  <r>
    <n v="501038"/>
    <n v="2025"/>
    <s v="Lønnsbilag 22-2025"/>
    <d v="2025-10-01T00:00:00"/>
    <m/>
    <x v="87"/>
    <x v="87"/>
    <m/>
    <m/>
    <m/>
    <m/>
    <n v="1223"/>
    <s v="Mads Sundbye"/>
    <x v="0"/>
    <x v="0"/>
    <m/>
    <m/>
    <m/>
    <m/>
    <n v="0"/>
    <s v="Ingen avgiftsbehandling"/>
    <s v="Lønnsbilag 22-2025"/>
    <n v="-2970"/>
    <s v="NOK"/>
    <n v="-2970"/>
    <m/>
    <s v="-55752.36"/>
  </r>
  <r>
    <n v="501038"/>
    <n v="2025"/>
    <s v="Lønnsbilag 22-2025"/>
    <d v="2025-10-01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22-2025"/>
    <n v="-29742"/>
    <s v="NOK"/>
    <n v="-29742"/>
    <m/>
    <s v="-85494.36"/>
  </r>
  <r>
    <n v="501038"/>
    <n v="2025"/>
    <s v="Lønnsbilag 22-2025"/>
    <d v="2025-10-01T00:00:00"/>
    <m/>
    <x v="87"/>
    <x v="87"/>
    <m/>
    <m/>
    <m/>
    <m/>
    <n v="1239"/>
    <s v="Karen Haug Laukeland"/>
    <x v="0"/>
    <x v="0"/>
    <m/>
    <m/>
    <m/>
    <m/>
    <n v="0"/>
    <s v="Ingen avgiftsbehandling"/>
    <s v="Lønnsbilag 22-2025"/>
    <n v="-5480"/>
    <s v="NOK"/>
    <n v="-5480"/>
    <m/>
    <s v="-90974.36"/>
  </r>
  <r>
    <n v="501038"/>
    <n v="2025"/>
    <s v="Lønnsbilag 22-2025"/>
    <d v="2025-10-01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22-2025"/>
    <n v="-1818.75"/>
    <s v="NOK"/>
    <n v="-1818.75"/>
    <m/>
    <s v="-92793.11"/>
  </r>
  <r>
    <n v="501038"/>
    <n v="2025"/>
    <s v="Lønnsbilag 22-2025"/>
    <d v="2025-10-01T00:00:00"/>
    <m/>
    <x v="87"/>
    <x v="87"/>
    <m/>
    <m/>
    <m/>
    <m/>
    <n v="1245"/>
    <s v="Fredrik Bjørndal"/>
    <x v="0"/>
    <x v="0"/>
    <m/>
    <m/>
    <m/>
    <m/>
    <n v="0"/>
    <s v="Ingen avgiftsbehandling"/>
    <s v="Lønnsbilag 22-2025"/>
    <n v="-5770.5"/>
    <s v="NOK"/>
    <n v="-5770.5"/>
    <m/>
    <s v="-98563.61"/>
  </r>
  <r>
    <n v="501038"/>
    <n v="2025"/>
    <s v="Lønnsbilag 22-2025"/>
    <d v="2025-10-01T00:00:00"/>
    <m/>
    <x v="87"/>
    <x v="87"/>
    <m/>
    <m/>
    <m/>
    <m/>
    <n v="1248"/>
    <s v="Marius Tveiten"/>
    <x v="0"/>
    <x v="0"/>
    <m/>
    <m/>
    <m/>
    <m/>
    <n v="0"/>
    <s v="Ingen avgiftsbehandling"/>
    <s v="Lønnsbilag 22-2025"/>
    <n v="-4496"/>
    <s v="NOK"/>
    <n v="-4496"/>
    <m/>
    <s v="-103059.61"/>
  </r>
  <r>
    <n v="501038"/>
    <n v="2025"/>
    <s v="Lønnsbilag 22-2025"/>
    <d v="2025-10-01T00:00:00"/>
    <m/>
    <x v="87"/>
    <x v="87"/>
    <m/>
    <m/>
    <m/>
    <m/>
    <n v="1249"/>
    <s v="Nora Kristiansen"/>
    <x v="0"/>
    <x v="0"/>
    <m/>
    <m/>
    <m/>
    <m/>
    <n v="0"/>
    <s v="Ingen avgiftsbehandling"/>
    <s v="Lønnsbilag 22-2025"/>
    <n v="-6985"/>
    <s v="NOK"/>
    <n v="-6985"/>
    <m/>
    <s v="-110044.61"/>
  </r>
  <r>
    <n v="501038"/>
    <n v="2025"/>
    <s v="Lønnsbilag 22-2025"/>
    <d v="2025-10-01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22-2025"/>
    <n v="-7524"/>
    <s v="NOK"/>
    <n v="-7524"/>
    <m/>
    <s v="-117568.61"/>
  </r>
  <r>
    <n v="501038"/>
    <n v="2025"/>
    <s v="Lønnsbilag 22-2025"/>
    <d v="2025-10-01T00:00:00"/>
    <m/>
    <x v="87"/>
    <x v="87"/>
    <m/>
    <m/>
    <m/>
    <m/>
    <n v="1261"/>
    <s v="Laila Håkonsen"/>
    <x v="0"/>
    <x v="0"/>
    <m/>
    <m/>
    <m/>
    <m/>
    <n v="0"/>
    <s v="Ingen avgiftsbehandling"/>
    <s v="Lønnsbilag 22-2025"/>
    <n v="-5808"/>
    <s v="NOK"/>
    <n v="-5808"/>
    <m/>
    <s v="-123376.61"/>
  </r>
  <r>
    <n v="501038"/>
    <n v="2025"/>
    <s v="Lønnsbilag 22-2025"/>
    <d v="2025-10-01T00:00:00"/>
    <m/>
    <x v="87"/>
    <x v="87"/>
    <m/>
    <m/>
    <m/>
    <m/>
    <n v="1270"/>
    <s v="Lars Teigland Støre"/>
    <x v="0"/>
    <x v="0"/>
    <m/>
    <m/>
    <m/>
    <m/>
    <n v="0"/>
    <s v="Ingen avgiftsbehandling"/>
    <s v="Lønnsbilag 22-2025"/>
    <n v="-531.25"/>
    <s v="NOK"/>
    <n v="-531.25"/>
    <m/>
    <s v="-123907.86"/>
  </r>
  <r>
    <n v="501038"/>
    <n v="2025"/>
    <s v="Lønnsbilag 22-2025"/>
    <d v="2025-10-01T00:00:00"/>
    <m/>
    <x v="87"/>
    <x v="87"/>
    <m/>
    <m/>
    <m/>
    <m/>
    <n v="1271"/>
    <s v="Nikolai Hamang"/>
    <x v="0"/>
    <x v="0"/>
    <m/>
    <m/>
    <m/>
    <m/>
    <n v="0"/>
    <s v="Ingen avgiftsbehandling"/>
    <s v="Lønnsbilag 22-2025"/>
    <n v="-1350"/>
    <s v="NOK"/>
    <n v="-1350"/>
    <m/>
    <s v="-125257.86"/>
  </r>
  <r>
    <n v="501038"/>
    <n v="2025"/>
    <s v="Lønnsbilag 22-2025"/>
    <d v="2025-10-01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22-2025"/>
    <n v="-1672.5"/>
    <s v="NOK"/>
    <n v="-1672.5"/>
    <m/>
    <s v="-126930.36"/>
  </r>
  <r>
    <n v="501038"/>
    <n v="2025"/>
    <s v="Lønnsbilag 22-2025"/>
    <d v="2025-10-01T00:00:00"/>
    <m/>
    <x v="87"/>
    <x v="87"/>
    <m/>
    <m/>
    <m/>
    <m/>
    <n v="1285"/>
    <s v="Casper Riekeles"/>
    <x v="0"/>
    <x v="0"/>
    <m/>
    <m/>
    <m/>
    <m/>
    <n v="0"/>
    <s v="Ingen avgiftsbehandling"/>
    <s v="Lønnsbilag 22-2025"/>
    <n v="-2328"/>
    <s v="NOK"/>
    <n v="-2328"/>
    <m/>
    <s v="-129258.36"/>
  </r>
  <r>
    <n v="501038"/>
    <n v="2025"/>
    <s v="Lønnsbilag 22-2025"/>
    <d v="2025-10-01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22-2025"/>
    <n v="-34650"/>
    <s v="NOK"/>
    <n v="-34650"/>
    <m/>
    <s v="-163908.36"/>
  </r>
  <r>
    <n v="501038"/>
    <n v="2025"/>
    <s v="Lønnsbilag 22-2025"/>
    <d v="2025-10-01T00:00:00"/>
    <m/>
    <x v="87"/>
    <x v="87"/>
    <m/>
    <m/>
    <m/>
    <m/>
    <n v="1305"/>
    <s v="Brage Mikkelsen"/>
    <x v="0"/>
    <x v="0"/>
    <m/>
    <m/>
    <m/>
    <m/>
    <n v="0"/>
    <s v="Ingen avgiftsbehandling"/>
    <s v="Lønnsbilag 22-2025"/>
    <n v="-1480"/>
    <s v="NOK"/>
    <n v="-1480"/>
    <m/>
    <s v="-165388.36"/>
  </r>
  <r>
    <n v="501038"/>
    <n v="2025"/>
    <s v="Lønnsbilag 22-2025"/>
    <d v="2025-10-01T00:00:00"/>
    <m/>
    <x v="87"/>
    <x v="87"/>
    <m/>
    <m/>
    <m/>
    <m/>
    <n v="1307"/>
    <s v="Ben Craig Simmons"/>
    <x v="0"/>
    <x v="0"/>
    <m/>
    <m/>
    <m/>
    <m/>
    <n v="0"/>
    <s v="Ingen avgiftsbehandling"/>
    <s v="Lønnsbilag 22-2025"/>
    <n v="-27923.5"/>
    <s v="NOK"/>
    <n v="-27923.5"/>
    <m/>
    <s v="-193311.86"/>
  </r>
  <r>
    <n v="501038"/>
    <n v="2025"/>
    <s v="Lønnsbilag 22-2025"/>
    <d v="2025-10-01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22-2025"/>
    <n v="-1350"/>
    <s v="NOK"/>
    <n v="-1350"/>
    <m/>
    <s v="-194661.86"/>
  </r>
  <r>
    <n v="501038"/>
    <n v="2025"/>
    <s v="Lønnsbilag 22-2025"/>
    <d v="2025-10-01T00:00:00"/>
    <m/>
    <x v="87"/>
    <x v="87"/>
    <m/>
    <m/>
    <m/>
    <m/>
    <n v="1334"/>
    <s v="Selma Arikan"/>
    <x v="0"/>
    <x v="0"/>
    <m/>
    <m/>
    <m/>
    <m/>
    <n v="0"/>
    <s v="Ingen avgiftsbehandling"/>
    <s v="Lønnsbilag 22-2025"/>
    <n v="-1972"/>
    <s v="NOK"/>
    <n v="-1972"/>
    <m/>
    <s v="-196633.86"/>
  </r>
  <r>
    <n v="501038"/>
    <n v="2025"/>
    <s v="Lønnsbilag 22-2025"/>
    <d v="2025-10-01T00:00:00"/>
    <m/>
    <x v="87"/>
    <x v="87"/>
    <m/>
    <m/>
    <m/>
    <m/>
    <n v="1335"/>
    <s v="Mikkel Holand Gillebo"/>
    <x v="0"/>
    <x v="0"/>
    <m/>
    <m/>
    <m/>
    <m/>
    <n v="0"/>
    <s v="Ingen avgiftsbehandling"/>
    <s v="Lønnsbilag 22-2025"/>
    <n v="-1480"/>
    <s v="NOK"/>
    <n v="-1480"/>
    <m/>
    <s v="-198113.86"/>
  </r>
  <r>
    <n v="501038"/>
    <n v="2025"/>
    <s v="Lønnsbilag 22-2025"/>
    <d v="2025-10-01T00:00:00"/>
    <m/>
    <x v="87"/>
    <x v="87"/>
    <m/>
    <m/>
    <m/>
    <m/>
    <n v="1338"/>
    <s v="Nadin Hamed"/>
    <x v="0"/>
    <x v="0"/>
    <m/>
    <m/>
    <m/>
    <m/>
    <n v="0"/>
    <s v="Ingen avgiftsbehandling"/>
    <s v="Lønnsbilag 22-2025"/>
    <n v="-2338"/>
    <s v="NOK"/>
    <n v="-2338"/>
    <m/>
    <s v="-200451.86"/>
  </r>
  <r>
    <n v="501038"/>
    <n v="2025"/>
    <s v="Lønnsbilag 22-2025"/>
    <d v="2025-10-01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22-2025"/>
    <n v="-5373"/>
    <s v="NOK"/>
    <n v="-5373"/>
    <m/>
    <s v="-205824.86"/>
  </r>
  <r>
    <n v="501038"/>
    <n v="2025"/>
    <s v="Lønnsbilag 22-2025"/>
    <d v="2025-10-01T00:00:00"/>
    <m/>
    <x v="87"/>
    <x v="87"/>
    <m/>
    <m/>
    <m/>
    <m/>
    <n v="1341"/>
    <s v="Sondre Harviken"/>
    <x v="0"/>
    <x v="0"/>
    <m/>
    <m/>
    <m/>
    <m/>
    <n v="0"/>
    <s v="Ingen avgiftsbehandling"/>
    <s v="Lønnsbilag 22-2025"/>
    <n v="-3520"/>
    <s v="NOK"/>
    <n v="-3520"/>
    <m/>
    <s v="-209344.86"/>
  </r>
  <r>
    <n v="501038"/>
    <n v="2025"/>
    <s v="Lønnsbilag 22-2025"/>
    <d v="2025-10-01T00:00:00"/>
    <m/>
    <x v="87"/>
    <x v="87"/>
    <m/>
    <m/>
    <m/>
    <m/>
    <n v="1342"/>
    <s v="Artem Kovrovskii"/>
    <x v="0"/>
    <x v="0"/>
    <m/>
    <m/>
    <m/>
    <m/>
    <n v="0"/>
    <s v="Ingen avgiftsbehandling"/>
    <s v="Lønnsbilag 22-2025"/>
    <n v="-1918"/>
    <s v="NOK"/>
    <n v="-1918"/>
    <m/>
    <s v="-211262.86"/>
  </r>
  <r>
    <n v="501038"/>
    <n v="2025"/>
    <s v="Lønnsbilag 22-2025"/>
    <d v="2025-10-01T00:00:00"/>
    <m/>
    <x v="87"/>
    <x v="87"/>
    <m/>
    <m/>
    <m/>
    <m/>
    <n v="1343"/>
    <s v="Andreas Romark Nilsen"/>
    <x v="0"/>
    <x v="0"/>
    <m/>
    <m/>
    <m/>
    <m/>
    <n v="0"/>
    <s v="Ingen avgiftsbehandling"/>
    <s v="Lønnsbilag 22-2025"/>
    <n v="-11193"/>
    <s v="NOK"/>
    <n v="-11193"/>
    <m/>
    <s v="-222455.86"/>
  </r>
  <r>
    <n v="501038"/>
    <n v="2025"/>
    <s v="Lønnsbilag 22-2025"/>
    <d v="2025-10-01T00:00:00"/>
    <m/>
    <x v="87"/>
    <x v="87"/>
    <m/>
    <m/>
    <m/>
    <m/>
    <n v="1345"/>
    <s v="Eskil Nakstad"/>
    <x v="0"/>
    <x v="0"/>
    <m/>
    <m/>
    <m/>
    <m/>
    <n v="0"/>
    <s v="Ingen avgiftsbehandling"/>
    <s v="Lønnsbilag 22-2025"/>
    <n v="-1120"/>
    <s v="NOK"/>
    <n v="-1120"/>
    <m/>
    <s v="-223575.86"/>
  </r>
  <r>
    <n v="501038"/>
    <n v="2025"/>
    <s v="Lønnsbilag 22-2025"/>
    <d v="2025-10-01T00:00:00"/>
    <m/>
    <x v="87"/>
    <x v="87"/>
    <m/>
    <m/>
    <m/>
    <m/>
    <n v="1346"/>
    <s v="Emil Smith Gjerde"/>
    <x v="0"/>
    <x v="0"/>
    <m/>
    <m/>
    <m/>
    <m/>
    <n v="0"/>
    <s v="Ingen avgiftsbehandling"/>
    <s v="Lønnsbilag 22-2025"/>
    <n v="-1120"/>
    <s v="NOK"/>
    <n v="-1120"/>
    <m/>
    <s v="-224695.86"/>
  </r>
  <r>
    <n v="501038"/>
    <n v="2025"/>
    <s v="Lønnsbilag 22-2025"/>
    <d v="2025-10-01T00:00:00"/>
    <m/>
    <x v="87"/>
    <x v="87"/>
    <m/>
    <m/>
    <m/>
    <m/>
    <n v="1347"/>
    <s v="Selma Svege"/>
    <x v="0"/>
    <x v="0"/>
    <m/>
    <m/>
    <m/>
    <m/>
    <n v="0"/>
    <s v="Ingen avgiftsbehandling"/>
    <s v="Lønnsbilag 22-2025"/>
    <n v="-797.75"/>
    <s v="NOK"/>
    <n v="-797.75"/>
    <m/>
    <s v="-225493.61"/>
  </r>
  <r>
    <n v="501038"/>
    <n v="2025"/>
    <s v="Lønnsbilag 22-2025"/>
    <d v="2025-10-01T00:00:00"/>
    <m/>
    <x v="87"/>
    <x v="87"/>
    <m/>
    <m/>
    <m/>
    <m/>
    <n v="1348"/>
    <s v="Anders Lagesen"/>
    <x v="0"/>
    <x v="0"/>
    <m/>
    <m/>
    <m/>
    <m/>
    <n v="0"/>
    <s v="Ingen avgiftsbehandling"/>
    <s v="Lønnsbilag 22-2025"/>
    <n v="-7800"/>
    <s v="NOK"/>
    <n v="-7800"/>
    <m/>
    <s v="-233293.61"/>
  </r>
  <r>
    <n v="501038"/>
    <n v="2025"/>
    <s v="Lønnsbilag 22-2025"/>
    <d v="2025-10-01T00:00:00"/>
    <m/>
    <x v="87"/>
    <x v="87"/>
    <m/>
    <m/>
    <m/>
    <m/>
    <n v="156"/>
    <s v="Eskil Kvam"/>
    <x v="0"/>
    <x v="0"/>
    <m/>
    <m/>
    <m/>
    <m/>
    <n v="0"/>
    <s v="Ingen avgiftsbehandling"/>
    <s v="Lønnsbilag 22-2025"/>
    <n v="-3450"/>
    <s v="NOK"/>
    <n v="-3450"/>
    <m/>
    <s v="-236743.61"/>
  </r>
  <r>
    <n v="501038"/>
    <n v="2025"/>
    <s v="Lønnsbilag 22-2025"/>
    <d v="2025-10-01T00:00:00"/>
    <m/>
    <x v="87"/>
    <x v="87"/>
    <m/>
    <m/>
    <m/>
    <m/>
    <n v="77"/>
    <s v="Christopher Dehn"/>
    <x v="0"/>
    <x v="0"/>
    <m/>
    <m/>
    <m/>
    <m/>
    <n v="0"/>
    <s v="Ingen avgiftsbehandling"/>
    <s v="Lønnsbilag 22-2025"/>
    <n v="-15236.5"/>
    <s v="NOK"/>
    <n v="-15236.5"/>
    <m/>
    <s v="-251980.11"/>
  </r>
  <r>
    <n v="501041"/>
    <n v="2025"/>
    <s v="Direkte betaling med ekstern ID TR509164751 er gjennomført og bokført."/>
    <d v="2025-10-01T00:00:00"/>
    <m/>
    <x v="87"/>
    <x v="87"/>
    <m/>
    <m/>
    <m/>
    <m/>
    <m/>
    <s v="Sofi Kulvik"/>
    <x v="0"/>
    <x v="0"/>
    <m/>
    <m/>
    <m/>
    <m/>
    <n v="0"/>
    <s v="Ingen avgiftsbehandling"/>
    <s v="Lønnsbilag 22-2025"/>
    <n v="46621"/>
    <s v="NOK"/>
    <n v="46621"/>
    <m/>
    <s v="-205359.11"/>
  </r>
  <r>
    <n v="501042"/>
    <n v="2025"/>
    <s v="Direkte betaling med ekstern ID TR509164752 er gjennomført og bokført."/>
    <d v="2025-10-01T00:00:00"/>
    <m/>
    <x v="87"/>
    <x v="87"/>
    <m/>
    <m/>
    <m/>
    <m/>
    <n v="1223"/>
    <s v="Mads Sundbye"/>
    <x v="0"/>
    <x v="0"/>
    <m/>
    <m/>
    <m/>
    <m/>
    <n v="0"/>
    <s v="Ingen avgiftsbehandling"/>
    <s v="Lønnsbilag 22-2025"/>
    <n v="2970"/>
    <s v="NOK"/>
    <n v="2970"/>
    <m/>
    <s v="-202389.11"/>
  </r>
  <r>
    <n v="501043"/>
    <n v="2025"/>
    <s v="Direkte betaling med ekstern ID TR509164753 er gjennomført og bokført."/>
    <d v="2025-10-01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22-2025"/>
    <n v="34598.36"/>
    <s v="NOK"/>
    <n v="34598.36"/>
    <m/>
    <s v="-167790.75"/>
  </r>
  <r>
    <n v="501044"/>
    <n v="2025"/>
    <s v="Direkte betaling med ekstern ID TR509164754 er gjennomført og bokført."/>
    <d v="2025-10-01T00:00:00"/>
    <m/>
    <x v="87"/>
    <x v="87"/>
    <m/>
    <m/>
    <m/>
    <m/>
    <n v="1239"/>
    <s v="Karen Haug Laukeland"/>
    <x v="0"/>
    <x v="0"/>
    <m/>
    <m/>
    <m/>
    <m/>
    <n v="0"/>
    <s v="Ingen avgiftsbehandling"/>
    <s v="Lønnsbilag 22-2025"/>
    <n v="5480"/>
    <s v="NOK"/>
    <n v="5480"/>
    <m/>
    <s v="-162310.75"/>
  </r>
  <r>
    <n v="501045"/>
    <n v="2025"/>
    <s v="Direkte betaling med ekstern ID TR509164755 er gjennomført og bokført."/>
    <d v="2025-10-01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22-2025"/>
    <n v="1818.75"/>
    <s v="NOK"/>
    <n v="1818.75"/>
    <m/>
    <s v="-160492.00"/>
  </r>
  <r>
    <n v="501046"/>
    <n v="2025"/>
    <s v="Direkte betaling med ekstern ID TR509164756 er gjennomført og bokført."/>
    <d v="2025-10-01T00:00:00"/>
    <m/>
    <x v="87"/>
    <x v="87"/>
    <m/>
    <m/>
    <m/>
    <m/>
    <n v="1245"/>
    <s v="Fredrik Bjørndal"/>
    <x v="0"/>
    <x v="0"/>
    <m/>
    <m/>
    <m/>
    <m/>
    <n v="0"/>
    <s v="Ingen avgiftsbehandling"/>
    <s v="Lønnsbilag 22-2025"/>
    <n v="5770.5"/>
    <s v="NOK"/>
    <n v="5770.5"/>
    <m/>
    <s v="-154721.50"/>
  </r>
  <r>
    <n v="501047"/>
    <n v="2025"/>
    <s v="Direkte betaling med ekstern ID TR509164757 er gjennomført og bokført."/>
    <d v="2025-10-01T00:00:00"/>
    <m/>
    <x v="87"/>
    <x v="87"/>
    <m/>
    <m/>
    <m/>
    <m/>
    <n v="1248"/>
    <s v="Marius Tveiten"/>
    <x v="0"/>
    <x v="0"/>
    <m/>
    <m/>
    <m/>
    <m/>
    <n v="0"/>
    <s v="Ingen avgiftsbehandling"/>
    <s v="Lønnsbilag 22-2025"/>
    <n v="4496"/>
    <s v="NOK"/>
    <n v="4496"/>
    <m/>
    <s v="-150225.50"/>
  </r>
  <r>
    <n v="501048"/>
    <n v="2025"/>
    <s v="Direkte betaling med ekstern ID TR509164758 er gjennomført og bokført."/>
    <d v="2025-10-01T00:00:00"/>
    <m/>
    <x v="87"/>
    <x v="87"/>
    <m/>
    <m/>
    <m/>
    <m/>
    <n v="1249"/>
    <s v="Nora Kristiansen"/>
    <x v="0"/>
    <x v="0"/>
    <m/>
    <m/>
    <m/>
    <m/>
    <n v="0"/>
    <s v="Ingen avgiftsbehandling"/>
    <s v="Lønnsbilag 22-2025"/>
    <n v="6985"/>
    <s v="NOK"/>
    <n v="6985"/>
    <m/>
    <s v="-143240.50"/>
  </r>
  <r>
    <n v="501049"/>
    <n v="2025"/>
    <s v="Direkte betaling med ekstern ID TR509164759 er gjennomført og bokført."/>
    <d v="2025-10-01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22-2025"/>
    <n v="7524"/>
    <s v="NOK"/>
    <n v="7524"/>
    <m/>
    <s v="-135716.50"/>
  </r>
  <r>
    <n v="501050"/>
    <n v="2025"/>
    <s v="Direkte betaling med ekstern ID TR509164760 er gjennomført og bokført."/>
    <d v="2025-10-01T00:00:00"/>
    <m/>
    <x v="87"/>
    <x v="87"/>
    <m/>
    <m/>
    <m/>
    <m/>
    <n v="1261"/>
    <s v="Laila Håkonsen"/>
    <x v="0"/>
    <x v="0"/>
    <m/>
    <m/>
    <m/>
    <m/>
    <n v="0"/>
    <s v="Ingen avgiftsbehandling"/>
    <s v="Lønnsbilag 22-2025"/>
    <n v="5808"/>
    <s v="NOK"/>
    <n v="5808"/>
    <m/>
    <s v="-129908.50"/>
  </r>
  <r>
    <n v="501051"/>
    <n v="2025"/>
    <s v="Direkte betaling med ekstern ID TR509164761 er gjennomført og bokført."/>
    <d v="2025-10-01T00:00:00"/>
    <m/>
    <x v="87"/>
    <x v="87"/>
    <m/>
    <m/>
    <m/>
    <m/>
    <n v="1270"/>
    <s v="Lars Teigland Støre"/>
    <x v="0"/>
    <x v="0"/>
    <m/>
    <m/>
    <m/>
    <m/>
    <n v="0"/>
    <s v="Ingen avgiftsbehandling"/>
    <s v="Lønnsbilag 22-2025"/>
    <n v="531.25"/>
    <s v="NOK"/>
    <n v="531.25"/>
    <m/>
    <s v="-129377.25"/>
  </r>
  <r>
    <n v="501052"/>
    <n v="2025"/>
    <s v="Direkte betaling med ekstern ID TR509164762 er gjennomført og bokført."/>
    <d v="2025-10-01T00:00:00"/>
    <m/>
    <x v="87"/>
    <x v="87"/>
    <m/>
    <m/>
    <m/>
    <m/>
    <n v="1271"/>
    <s v="Nikolai Hamang"/>
    <x v="0"/>
    <x v="0"/>
    <m/>
    <m/>
    <m/>
    <m/>
    <n v="0"/>
    <s v="Ingen avgiftsbehandling"/>
    <s v="Lønnsbilag 22-2025"/>
    <n v="1350"/>
    <s v="NOK"/>
    <n v="1350"/>
    <m/>
    <s v="-128027.25"/>
  </r>
  <r>
    <n v="501053"/>
    <n v="2025"/>
    <s v="Direkte betaling med ekstern ID TR509164763 er gjennomført og bokført."/>
    <d v="2025-10-01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22-2025"/>
    <n v="1672.5"/>
    <s v="NOK"/>
    <n v="1672.5"/>
    <m/>
    <s v="-126354.75"/>
  </r>
  <r>
    <n v="501054"/>
    <n v="2025"/>
    <s v="Direkte betaling med ekstern ID TR509164750 er gjennomført og bokført."/>
    <d v="2025-10-01T00:00:00"/>
    <m/>
    <x v="87"/>
    <x v="87"/>
    <m/>
    <m/>
    <m/>
    <m/>
    <n v="1285"/>
    <s v="Casper Riekeles"/>
    <x v="0"/>
    <x v="0"/>
    <m/>
    <m/>
    <m/>
    <m/>
    <n v="0"/>
    <s v="Ingen avgiftsbehandling"/>
    <s v="Lønnsbilag 22-2025"/>
    <n v="2328"/>
    <s v="NOK"/>
    <n v="2328"/>
    <m/>
    <s v="-124026.75"/>
  </r>
  <r>
    <n v="501055"/>
    <n v="2025"/>
    <s v="Direkte betaling med ekstern ID TR509164742 er gjennomført og bokført."/>
    <d v="2025-10-01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22-2025"/>
    <n v="34650"/>
    <s v="NOK"/>
    <n v="34650"/>
    <m/>
    <s v="-89376.75"/>
  </r>
  <r>
    <n v="501056"/>
    <n v="2025"/>
    <s v="Direkte betaling med ekstern ID TR509164734 er gjennomført og bokført."/>
    <d v="2025-10-01T00:00:00"/>
    <m/>
    <x v="87"/>
    <x v="87"/>
    <m/>
    <m/>
    <m/>
    <m/>
    <n v="1305"/>
    <s v="Brage Mikkelsen"/>
    <x v="0"/>
    <x v="0"/>
    <m/>
    <m/>
    <m/>
    <m/>
    <n v="0"/>
    <s v="Ingen avgiftsbehandling"/>
    <s v="Lønnsbilag 22-2025"/>
    <n v="1480"/>
    <s v="NOK"/>
    <n v="1480"/>
    <m/>
    <s v="-87896.75"/>
  </r>
  <r>
    <n v="501057"/>
    <n v="2025"/>
    <s v="Direkte betaling med ekstern ID TR509164735 er gjennomført og bokført."/>
    <d v="2025-10-01T00:00:00"/>
    <m/>
    <x v="87"/>
    <x v="87"/>
    <m/>
    <m/>
    <m/>
    <m/>
    <n v="1307"/>
    <s v="Ben Craig Simmons"/>
    <x v="0"/>
    <x v="0"/>
    <m/>
    <m/>
    <m/>
    <m/>
    <n v="0"/>
    <s v="Ingen avgiftsbehandling"/>
    <s v="Lønnsbilag 22-2025"/>
    <n v="27923.5"/>
    <s v="NOK"/>
    <n v="27923.5"/>
    <m/>
    <s v="-59973.25"/>
  </r>
  <r>
    <n v="501058"/>
    <n v="2025"/>
    <s v="Direkte betaling med ekstern ID TR509164736 er gjennomført og bokført."/>
    <d v="2025-10-01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22-2025"/>
    <n v="1350"/>
    <s v="NOK"/>
    <n v="1350"/>
    <m/>
    <s v="-58623.25"/>
  </r>
  <r>
    <n v="501059"/>
    <n v="2025"/>
    <s v="Direkte betaling med ekstern ID TR509164737 er gjennomført og bokført."/>
    <d v="2025-10-01T00:00:00"/>
    <m/>
    <x v="87"/>
    <x v="87"/>
    <m/>
    <m/>
    <m/>
    <m/>
    <n v="1334"/>
    <s v="Selma Arikan"/>
    <x v="0"/>
    <x v="0"/>
    <m/>
    <m/>
    <m/>
    <m/>
    <n v="0"/>
    <s v="Ingen avgiftsbehandling"/>
    <s v="Lønnsbilag 22-2025"/>
    <n v="1972"/>
    <s v="NOK"/>
    <n v="1972"/>
    <m/>
    <s v="-56651.25"/>
  </r>
  <r>
    <n v="501060"/>
    <n v="2025"/>
    <s v="Direkte betaling med ekstern ID TR509164738 er gjennomført og bokført."/>
    <d v="2025-10-01T00:00:00"/>
    <m/>
    <x v="87"/>
    <x v="87"/>
    <m/>
    <m/>
    <m/>
    <m/>
    <n v="1335"/>
    <s v="Mikkel Holand Gillebo"/>
    <x v="0"/>
    <x v="0"/>
    <m/>
    <m/>
    <m/>
    <m/>
    <n v="0"/>
    <s v="Ingen avgiftsbehandling"/>
    <s v="Lønnsbilag 22-2025"/>
    <n v="1480"/>
    <s v="NOK"/>
    <n v="1480"/>
    <m/>
    <s v="-55171.25"/>
  </r>
  <r>
    <n v="501061"/>
    <n v="2025"/>
    <s v="Direkte betaling med ekstern ID TR509164739 er gjennomført og bokført."/>
    <d v="2025-10-01T00:00:00"/>
    <m/>
    <x v="87"/>
    <x v="87"/>
    <m/>
    <m/>
    <m/>
    <m/>
    <n v="1338"/>
    <s v="Nadin Hamed"/>
    <x v="0"/>
    <x v="0"/>
    <m/>
    <m/>
    <m/>
    <m/>
    <n v="0"/>
    <s v="Ingen avgiftsbehandling"/>
    <s v="Lønnsbilag 22-2025"/>
    <n v="2338"/>
    <s v="NOK"/>
    <n v="2338"/>
    <m/>
    <s v="-52833.25"/>
  </r>
  <r>
    <n v="501062"/>
    <n v="2025"/>
    <s v="Direkte betaling med ekstern ID TR509164740 er gjennomført og bokført."/>
    <d v="2025-10-01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22-2025"/>
    <n v="5373"/>
    <s v="NOK"/>
    <n v="5373"/>
    <m/>
    <s v="-47460.25"/>
  </r>
  <r>
    <n v="501063"/>
    <n v="2025"/>
    <s v="Direkte betaling med ekstern ID TR509164741 er gjennomført og bokført."/>
    <d v="2025-10-01T00:00:00"/>
    <m/>
    <x v="87"/>
    <x v="87"/>
    <m/>
    <m/>
    <m/>
    <m/>
    <n v="1341"/>
    <s v="Sondre Harviken"/>
    <x v="0"/>
    <x v="0"/>
    <m/>
    <m/>
    <m/>
    <m/>
    <n v="0"/>
    <s v="Ingen avgiftsbehandling"/>
    <s v="Lønnsbilag 22-2025"/>
    <n v="3520"/>
    <s v="NOK"/>
    <n v="3520"/>
    <m/>
    <s v="-43940.25"/>
  </r>
  <r>
    <n v="501064"/>
    <n v="2025"/>
    <s v="Direkte betaling med ekstern ID TR509164733 er gjennomført og bokført."/>
    <d v="2025-10-01T00:00:00"/>
    <m/>
    <x v="87"/>
    <x v="87"/>
    <m/>
    <m/>
    <m/>
    <m/>
    <n v="1342"/>
    <s v="Artem Kovrovskii"/>
    <x v="0"/>
    <x v="0"/>
    <m/>
    <m/>
    <m/>
    <m/>
    <n v="0"/>
    <s v="Ingen avgiftsbehandling"/>
    <s v="Lønnsbilag 22-2025"/>
    <n v="1918"/>
    <s v="NOK"/>
    <n v="1918"/>
    <m/>
    <s v="-42022.25"/>
  </r>
  <r>
    <n v="501065"/>
    <n v="2025"/>
    <s v="Direkte betaling med ekstern ID TR509164743 er gjennomført og bokført."/>
    <d v="2025-10-01T00:00:00"/>
    <m/>
    <x v="87"/>
    <x v="87"/>
    <m/>
    <m/>
    <m/>
    <m/>
    <n v="1343"/>
    <s v="Andreas Romark Nilsen"/>
    <x v="0"/>
    <x v="0"/>
    <m/>
    <m/>
    <m/>
    <m/>
    <n v="0"/>
    <s v="Ingen avgiftsbehandling"/>
    <s v="Lønnsbilag 22-2025"/>
    <n v="11193"/>
    <s v="NOK"/>
    <n v="11193"/>
    <m/>
    <s v="-30829.25"/>
  </r>
  <r>
    <n v="501066"/>
    <n v="2025"/>
    <s v="Direkte betaling med ekstern ID TR509164744 er gjennomført og bokført."/>
    <d v="2025-10-01T00:00:00"/>
    <m/>
    <x v="87"/>
    <x v="87"/>
    <m/>
    <m/>
    <m/>
    <m/>
    <n v="1345"/>
    <s v="Eskil Nakstad"/>
    <x v="0"/>
    <x v="0"/>
    <m/>
    <m/>
    <m/>
    <m/>
    <n v="0"/>
    <s v="Ingen avgiftsbehandling"/>
    <s v="Lønnsbilag 22-2025"/>
    <n v="1120"/>
    <s v="NOK"/>
    <n v="1120"/>
    <m/>
    <s v="-29709.25"/>
  </r>
  <r>
    <n v="501067"/>
    <n v="2025"/>
    <s v="Direkte betaling med ekstern ID TR509164745 er gjennomført og bokført."/>
    <d v="2025-10-01T00:00:00"/>
    <m/>
    <x v="87"/>
    <x v="87"/>
    <m/>
    <m/>
    <m/>
    <m/>
    <n v="1346"/>
    <s v="Emil Smith Gjerde"/>
    <x v="0"/>
    <x v="0"/>
    <m/>
    <m/>
    <m/>
    <m/>
    <n v="0"/>
    <s v="Ingen avgiftsbehandling"/>
    <s v="Lønnsbilag 22-2025"/>
    <n v="1120"/>
    <s v="NOK"/>
    <n v="1120"/>
    <m/>
    <s v="-28589.25"/>
  </r>
  <r>
    <n v="501068"/>
    <n v="2025"/>
    <s v="Direkte betaling med ekstern ID TR509164746 er gjennomført og bokført."/>
    <d v="2025-10-01T00:00:00"/>
    <m/>
    <x v="87"/>
    <x v="87"/>
    <m/>
    <m/>
    <m/>
    <m/>
    <n v="1347"/>
    <s v="Selma Svege"/>
    <x v="0"/>
    <x v="0"/>
    <m/>
    <m/>
    <m/>
    <m/>
    <n v="0"/>
    <s v="Ingen avgiftsbehandling"/>
    <s v="Lønnsbilag 22-2025"/>
    <n v="797.75"/>
    <s v="NOK"/>
    <n v="797.75"/>
    <m/>
    <s v="-27791.50"/>
  </r>
  <r>
    <n v="501069"/>
    <n v="2025"/>
    <s v="Direkte betaling med ekstern ID TR509164747 er gjennomført og bokført."/>
    <d v="2025-10-01T00:00:00"/>
    <m/>
    <x v="87"/>
    <x v="87"/>
    <m/>
    <m/>
    <m/>
    <m/>
    <n v="1348"/>
    <s v="Anders Lagesen"/>
    <x v="0"/>
    <x v="0"/>
    <m/>
    <m/>
    <m/>
    <m/>
    <n v="0"/>
    <s v="Ingen avgiftsbehandling"/>
    <s v="Lønnsbilag 22-2025"/>
    <n v="7800"/>
    <s v="NOK"/>
    <n v="7800"/>
    <m/>
    <s v="-19991.50"/>
  </r>
  <r>
    <n v="501070"/>
    <n v="2025"/>
    <s v="Direkte betaling med ekstern ID TR509164748 er gjennomført og bokført."/>
    <d v="2025-10-01T00:00:00"/>
    <m/>
    <x v="87"/>
    <x v="87"/>
    <m/>
    <m/>
    <m/>
    <m/>
    <n v="156"/>
    <s v="Eskil Kvam"/>
    <x v="0"/>
    <x v="0"/>
    <m/>
    <m/>
    <m/>
    <m/>
    <n v="0"/>
    <s v="Ingen avgiftsbehandling"/>
    <s v="Lønnsbilag 22-2025"/>
    <n v="3450"/>
    <s v="NOK"/>
    <n v="3450"/>
    <m/>
    <s v="-16541.50"/>
  </r>
  <r>
    <n v="501071"/>
    <n v="2025"/>
    <s v="Direkte betaling med ekstern ID TR509164749 er gjennomført og bokført."/>
    <d v="2025-10-01T00:00:00"/>
    <m/>
    <x v="87"/>
    <x v="87"/>
    <m/>
    <m/>
    <m/>
    <m/>
    <n v="77"/>
    <s v="Christopher Dehn"/>
    <x v="0"/>
    <x v="0"/>
    <m/>
    <m/>
    <m/>
    <m/>
    <n v="0"/>
    <s v="Ingen avgiftsbehandling"/>
    <s v="Lønnsbilag 22-2025"/>
    <n v="16691.5"/>
    <s v="NOK"/>
    <n v="16691.5"/>
    <m/>
    <s v="150.00"/>
  </r>
  <r>
    <n v="2017"/>
    <n v="2025"/>
    <s v="Ansattutlegg nummer 27-2025, Eirik F Wartiainen"/>
    <d v="2025-11-03T00:00:00"/>
    <m/>
    <x v="87"/>
    <x v="87"/>
    <m/>
    <m/>
    <m/>
    <m/>
    <n v="1229"/>
    <s v="Eirik Frisnes Wartiainen"/>
    <x v="0"/>
    <x v="0"/>
    <m/>
    <m/>
    <m/>
    <m/>
    <n v="0"/>
    <s v="Ingen avgiftsbehandling"/>
    <s v="Ansattutlegg nummer 27-2025, Eirik F Wartiainen"/>
    <n v="-500"/>
    <s v="NOK"/>
    <n v="-500"/>
    <m/>
    <s v="-350.00"/>
  </r>
  <r>
    <n v="2018"/>
    <n v="2025"/>
    <s v="Ansattutlegg nummer 28-2025, Christopher Dehn"/>
    <d v="2025-11-03T00:00:00"/>
    <m/>
    <x v="87"/>
    <x v="87"/>
    <m/>
    <m/>
    <m/>
    <m/>
    <n v="77"/>
    <s v="Christopher Dehn"/>
    <x v="0"/>
    <x v="0"/>
    <m/>
    <m/>
    <m/>
    <m/>
    <n v="0"/>
    <s v="Ingen avgiftsbehandling"/>
    <s v="Ansattutlegg nummer 28-2025, Christopher Dehn"/>
    <n v="-3268"/>
    <s v="NOK"/>
    <n v="-3268"/>
    <m/>
    <s v="-3618.00"/>
  </r>
  <r>
    <n v="2019"/>
    <n v="2025"/>
    <s v="Ansattutlegg nummer 29-2025, Christopher Dehn"/>
    <d v="2025-11-03T00:00:00"/>
    <m/>
    <x v="87"/>
    <x v="87"/>
    <m/>
    <m/>
    <m/>
    <m/>
    <n v="77"/>
    <s v="Christopher Dehn"/>
    <x v="0"/>
    <x v="0"/>
    <m/>
    <m/>
    <m/>
    <m/>
    <n v="0"/>
    <s v="Ingen avgiftsbehandling"/>
    <s v="Ansattutlegg nummer 29-2025, Christopher Dehn"/>
    <n v="-1088"/>
    <s v="NOK"/>
    <n v="-1088"/>
    <m/>
    <s v="-4706.00"/>
  </r>
  <r>
    <n v="2020"/>
    <n v="2025"/>
    <s v="Ansattutlegg nummer 30-2025, Christopher Dehn"/>
    <d v="2025-11-03T00:00:00"/>
    <m/>
    <x v="87"/>
    <x v="87"/>
    <m/>
    <m/>
    <m/>
    <m/>
    <n v="77"/>
    <s v="Christopher Dehn"/>
    <x v="0"/>
    <x v="0"/>
    <m/>
    <m/>
    <m/>
    <m/>
    <n v="0"/>
    <s v="Ingen avgiftsbehandling"/>
    <s v="Ansattutlegg nummer 30-2025, Christopher Dehn"/>
    <n v="-559.20000000000005"/>
    <s v="NOK"/>
    <n v="-559.20000000000005"/>
    <m/>
    <s v="-5265.20"/>
  </r>
  <r>
    <n v="501146"/>
    <n v="2025"/>
    <s v="Lønnsbilag 23-2025"/>
    <d v="2025-11-03T00:00:00"/>
    <m/>
    <x v="87"/>
    <x v="87"/>
    <m/>
    <m/>
    <m/>
    <m/>
    <m/>
    <s v="Sofi Kulvik"/>
    <x v="0"/>
    <x v="0"/>
    <m/>
    <m/>
    <m/>
    <m/>
    <n v="0"/>
    <s v="Ingen avgiftsbehandling"/>
    <s v="Lønnsbilag 23-2025"/>
    <n v="-47066.46"/>
    <s v="NOK"/>
    <n v="-47066.46"/>
    <m/>
    <s v="-52331.66"/>
  </r>
  <r>
    <n v="501146"/>
    <n v="2025"/>
    <s v="Lønnsbilag 23-2025"/>
    <d v="2025-11-03T00:00:00"/>
    <m/>
    <x v="87"/>
    <x v="87"/>
    <m/>
    <m/>
    <m/>
    <m/>
    <n v="1223"/>
    <s v="Mads Sundbye"/>
    <x v="0"/>
    <x v="0"/>
    <m/>
    <m/>
    <m/>
    <m/>
    <n v="0"/>
    <s v="Ingen avgiftsbehandling"/>
    <s v="Lønnsbilag 23-2025"/>
    <n v="-1518"/>
    <s v="NOK"/>
    <n v="-1518"/>
    <m/>
    <s v="-53849.66"/>
  </r>
  <r>
    <n v="501146"/>
    <n v="2025"/>
    <s v="Lønnsbilag 23-2025"/>
    <d v="2025-11-03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23-2025"/>
    <n v="-29742"/>
    <s v="NOK"/>
    <n v="-29742"/>
    <m/>
    <s v="-83591.66"/>
  </r>
  <r>
    <n v="501146"/>
    <n v="2025"/>
    <s v="Lønnsbilag 23-2025"/>
    <d v="2025-11-03T00:00:00"/>
    <m/>
    <x v="87"/>
    <x v="87"/>
    <m/>
    <m/>
    <m/>
    <m/>
    <n v="1239"/>
    <s v="Karen Haug Laukeland"/>
    <x v="0"/>
    <x v="0"/>
    <m/>
    <m/>
    <m/>
    <m/>
    <n v="0"/>
    <s v="Ingen avgiftsbehandling"/>
    <s v="Lønnsbilag 23-2025"/>
    <n v="-4941"/>
    <s v="NOK"/>
    <n v="-4941"/>
    <m/>
    <s v="-88532.66"/>
  </r>
  <r>
    <n v="501146"/>
    <n v="2025"/>
    <s v="Lønnsbilag 23-2025"/>
    <d v="2025-11-03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23-2025"/>
    <n v="-3281.25"/>
    <s v="NOK"/>
    <n v="-3281.25"/>
    <m/>
    <s v="-91813.91"/>
  </r>
  <r>
    <n v="501146"/>
    <n v="2025"/>
    <s v="Lønnsbilag 23-2025"/>
    <d v="2025-11-03T00:00:00"/>
    <m/>
    <x v="87"/>
    <x v="87"/>
    <m/>
    <m/>
    <m/>
    <m/>
    <n v="1245"/>
    <s v="Fredrik Bjørndal"/>
    <x v="0"/>
    <x v="0"/>
    <m/>
    <m/>
    <m/>
    <m/>
    <n v="0"/>
    <s v="Ingen avgiftsbehandling"/>
    <s v="Lønnsbilag 23-2025"/>
    <n v="-5619.5"/>
    <s v="NOK"/>
    <n v="-5619.5"/>
    <m/>
    <s v="-97433.41"/>
  </r>
  <r>
    <n v="501146"/>
    <n v="2025"/>
    <s v="Lønnsbilag 23-2025"/>
    <d v="2025-11-03T00:00:00"/>
    <m/>
    <x v="87"/>
    <x v="87"/>
    <m/>
    <m/>
    <m/>
    <m/>
    <n v="1248"/>
    <s v="Marius Tveiten"/>
    <x v="0"/>
    <x v="0"/>
    <m/>
    <m/>
    <m/>
    <m/>
    <n v="0"/>
    <s v="Ingen avgiftsbehandling"/>
    <s v="Lønnsbilag 23-2025"/>
    <n v="-2884"/>
    <s v="NOK"/>
    <n v="-2884"/>
    <m/>
    <s v="-100317.41"/>
  </r>
  <r>
    <n v="501146"/>
    <n v="2025"/>
    <s v="Lønnsbilag 23-2025"/>
    <d v="2025-11-03T00:00:00"/>
    <m/>
    <x v="87"/>
    <x v="87"/>
    <m/>
    <m/>
    <m/>
    <m/>
    <n v="1249"/>
    <s v="Nora Kristiansen"/>
    <x v="0"/>
    <x v="0"/>
    <m/>
    <m/>
    <m/>
    <m/>
    <n v="0"/>
    <s v="Ingen avgiftsbehandling"/>
    <s v="Lønnsbilag 23-2025"/>
    <n v="-4599"/>
    <s v="NOK"/>
    <n v="-4599"/>
    <m/>
    <s v="-104916.41"/>
  </r>
  <r>
    <n v="501146"/>
    <n v="2025"/>
    <s v="Lønnsbilag 23-2025"/>
    <d v="2025-11-03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23-2025"/>
    <n v="-7240"/>
    <s v="NOK"/>
    <n v="-7240"/>
    <m/>
    <s v="-112156.41"/>
  </r>
  <r>
    <n v="501146"/>
    <n v="2025"/>
    <s v="Lønnsbilag 23-2025"/>
    <d v="2025-11-03T00:00:00"/>
    <m/>
    <x v="87"/>
    <x v="87"/>
    <m/>
    <m/>
    <m/>
    <m/>
    <n v="1261"/>
    <s v="Laila Håkonsen"/>
    <x v="0"/>
    <x v="0"/>
    <m/>
    <m/>
    <m/>
    <m/>
    <n v="0"/>
    <s v="Ingen avgiftsbehandling"/>
    <s v="Lønnsbilag 23-2025"/>
    <n v="-4400"/>
    <s v="NOK"/>
    <n v="-4400"/>
    <m/>
    <s v="-116556.41"/>
  </r>
  <r>
    <n v="501146"/>
    <n v="2025"/>
    <s v="Lønnsbilag 23-2025"/>
    <d v="2025-11-03T00:00:00"/>
    <m/>
    <x v="87"/>
    <x v="87"/>
    <m/>
    <m/>
    <m/>
    <m/>
    <n v="1270"/>
    <s v="Lars Teigland Støre"/>
    <x v="0"/>
    <x v="0"/>
    <m/>
    <m/>
    <m/>
    <m/>
    <n v="0"/>
    <s v="Ingen avgiftsbehandling"/>
    <s v="Lønnsbilag 23-2025"/>
    <n v="-2975"/>
    <s v="NOK"/>
    <n v="-2975"/>
    <m/>
    <s v="-119531.41"/>
  </r>
  <r>
    <n v="501146"/>
    <n v="2025"/>
    <s v="Lønnsbilag 23-2025"/>
    <d v="2025-11-03T00:00:00"/>
    <m/>
    <x v="87"/>
    <x v="87"/>
    <m/>
    <m/>
    <m/>
    <m/>
    <n v="1271"/>
    <s v="Nikolai Hamang"/>
    <x v="0"/>
    <x v="0"/>
    <m/>
    <m/>
    <m/>
    <m/>
    <n v="0"/>
    <s v="Ingen avgiftsbehandling"/>
    <s v="Lønnsbilag 23-2025"/>
    <n v="-2430"/>
    <s v="NOK"/>
    <n v="-2430"/>
    <m/>
    <s v="-121961.41"/>
  </r>
  <r>
    <n v="501146"/>
    <n v="2025"/>
    <s v="Lønnsbilag 23-2025"/>
    <d v="2025-11-03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23-2025"/>
    <n v="-3225.75"/>
    <s v="NOK"/>
    <n v="-3225.75"/>
    <m/>
    <s v="-125187.16"/>
  </r>
  <r>
    <n v="501146"/>
    <n v="2025"/>
    <s v="Lønnsbilag 23-2025"/>
    <d v="2025-11-03T00:00:00"/>
    <m/>
    <x v="87"/>
    <x v="87"/>
    <m/>
    <m/>
    <m/>
    <m/>
    <n v="1285"/>
    <s v="Casper Riekeles"/>
    <x v="0"/>
    <x v="0"/>
    <m/>
    <m/>
    <m/>
    <m/>
    <n v="0"/>
    <s v="Ingen avgiftsbehandling"/>
    <s v="Lønnsbilag 23-2025"/>
    <n v="-3059"/>
    <s v="NOK"/>
    <n v="-3059"/>
    <m/>
    <s v="-128246.16"/>
  </r>
  <r>
    <n v="501146"/>
    <n v="2025"/>
    <s v="Lønnsbilag 23-2025"/>
    <d v="2025-11-03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23-2025"/>
    <n v="-34650"/>
    <s v="NOK"/>
    <n v="-34650"/>
    <m/>
    <s v="-162896.16"/>
  </r>
  <r>
    <n v="501146"/>
    <n v="2025"/>
    <s v="Lønnsbilag 23-2025"/>
    <d v="2025-11-03T00:00:00"/>
    <m/>
    <x v="87"/>
    <x v="87"/>
    <m/>
    <m/>
    <m/>
    <m/>
    <n v="1303"/>
    <s v="Tess Negusse"/>
    <x v="0"/>
    <x v="0"/>
    <m/>
    <m/>
    <m/>
    <m/>
    <n v="0"/>
    <s v="Ingen avgiftsbehandling"/>
    <s v="Lønnsbilag 23-2025"/>
    <n v="-6600"/>
    <s v="NOK"/>
    <n v="-6600"/>
    <m/>
    <s v="-169496.16"/>
  </r>
  <r>
    <n v="501146"/>
    <n v="2025"/>
    <s v="Lønnsbilag 23-2025"/>
    <d v="2025-11-03T00:00:00"/>
    <m/>
    <x v="87"/>
    <x v="87"/>
    <m/>
    <m/>
    <m/>
    <m/>
    <n v="1307"/>
    <s v="Ben Craig Simmons"/>
    <x v="0"/>
    <x v="0"/>
    <m/>
    <m/>
    <m/>
    <m/>
    <n v="0"/>
    <s v="Ingen avgiftsbehandling"/>
    <s v="Lønnsbilag 23-2025"/>
    <n v="-27923.5"/>
    <s v="NOK"/>
    <n v="-27923.5"/>
    <m/>
    <s v="-197419.66"/>
  </r>
  <r>
    <n v="501146"/>
    <n v="2025"/>
    <s v="Lønnsbilag 23-2025"/>
    <d v="2025-11-03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23-2025"/>
    <n v="-1520"/>
    <s v="NOK"/>
    <n v="-1520"/>
    <m/>
    <s v="-198939.66"/>
  </r>
  <r>
    <n v="501146"/>
    <n v="2025"/>
    <s v="Lønnsbilag 23-2025"/>
    <d v="2025-11-03T00:00:00"/>
    <m/>
    <x v="87"/>
    <x v="87"/>
    <m/>
    <m/>
    <m/>
    <m/>
    <n v="1334"/>
    <s v="Selma Arikan"/>
    <x v="0"/>
    <x v="0"/>
    <m/>
    <m/>
    <m/>
    <m/>
    <n v="0"/>
    <s v="Ingen avgiftsbehandling"/>
    <s v="Lønnsbilag 23-2025"/>
    <n v="-1620"/>
    <s v="NOK"/>
    <n v="-1620"/>
    <m/>
    <s v="-200559.66"/>
  </r>
  <r>
    <n v="501146"/>
    <n v="2025"/>
    <s v="Lønnsbilag 23-2025"/>
    <d v="2025-11-03T00:00:00"/>
    <m/>
    <x v="87"/>
    <x v="87"/>
    <m/>
    <m/>
    <m/>
    <m/>
    <n v="1335"/>
    <s v="Mikkel Holand Gillebo"/>
    <x v="0"/>
    <x v="0"/>
    <m/>
    <m/>
    <m/>
    <m/>
    <n v="0"/>
    <s v="Ingen avgiftsbehandling"/>
    <s v="Lønnsbilag 23-2025"/>
    <n v="-1280"/>
    <s v="NOK"/>
    <n v="-1280"/>
    <m/>
    <s v="-201839.66"/>
  </r>
  <r>
    <n v="501146"/>
    <n v="2025"/>
    <s v="Lønnsbilag 23-2025"/>
    <d v="2025-11-03T00:00:00"/>
    <m/>
    <x v="87"/>
    <x v="87"/>
    <m/>
    <m/>
    <m/>
    <m/>
    <n v="1338"/>
    <s v="Nadin Hamed"/>
    <x v="0"/>
    <x v="0"/>
    <m/>
    <m/>
    <m/>
    <m/>
    <n v="0"/>
    <s v="Ingen avgiftsbehandling"/>
    <s v="Lønnsbilag 23-2025"/>
    <n v="-5034.3999999999996"/>
    <s v="NOK"/>
    <n v="-5034.3999999999996"/>
    <m/>
    <s v="-206874.06"/>
  </r>
  <r>
    <n v="501146"/>
    <n v="2025"/>
    <s v="Lønnsbilag 23-2025"/>
    <d v="2025-11-03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23-2025"/>
    <n v="-5457"/>
    <s v="NOK"/>
    <n v="-5457"/>
    <m/>
    <s v="-212331.06"/>
  </r>
  <r>
    <n v="501146"/>
    <n v="2025"/>
    <s v="Lønnsbilag 23-2025"/>
    <d v="2025-11-03T00:00:00"/>
    <m/>
    <x v="87"/>
    <x v="87"/>
    <m/>
    <m/>
    <m/>
    <m/>
    <n v="1340"/>
    <s v="Bernhard Trygve Wielgolaski Rynning"/>
    <x v="0"/>
    <x v="0"/>
    <m/>
    <m/>
    <m/>
    <m/>
    <n v="0"/>
    <s v="Ingen avgiftsbehandling"/>
    <s v="Lønnsbilag 23-2025"/>
    <n v="-6200"/>
    <s v="NOK"/>
    <n v="-6200"/>
    <m/>
    <s v="-218531.06"/>
  </r>
  <r>
    <n v="501146"/>
    <n v="2025"/>
    <s v="Lønnsbilag 23-2025"/>
    <d v="2025-11-03T00:00:00"/>
    <m/>
    <x v="87"/>
    <x v="87"/>
    <m/>
    <m/>
    <m/>
    <m/>
    <n v="1341"/>
    <s v="Sondre Harviken"/>
    <x v="0"/>
    <x v="0"/>
    <m/>
    <m/>
    <m/>
    <m/>
    <n v="0"/>
    <s v="Ingen avgiftsbehandling"/>
    <s v="Lønnsbilag 23-2025"/>
    <n v="-2788"/>
    <s v="NOK"/>
    <n v="-2788"/>
    <m/>
    <s v="-221319.06"/>
  </r>
  <r>
    <n v="501146"/>
    <n v="2025"/>
    <s v="Lønnsbilag 23-2025"/>
    <d v="2025-11-03T00:00:00"/>
    <m/>
    <x v="87"/>
    <x v="87"/>
    <m/>
    <m/>
    <m/>
    <m/>
    <n v="1342"/>
    <s v="Artem Kovrovskii"/>
    <x v="0"/>
    <x v="0"/>
    <m/>
    <m/>
    <m/>
    <m/>
    <n v="0"/>
    <s v="Ingen avgiftsbehandling"/>
    <s v="Lønnsbilag 23-2025"/>
    <n v="-1781"/>
    <s v="NOK"/>
    <n v="-1781"/>
    <m/>
    <s v="-223100.06"/>
  </r>
  <r>
    <n v="501146"/>
    <n v="2025"/>
    <s v="Lønnsbilag 23-2025"/>
    <d v="2025-11-03T00:00:00"/>
    <m/>
    <x v="87"/>
    <x v="87"/>
    <m/>
    <m/>
    <m/>
    <m/>
    <n v="1343"/>
    <s v="Andreas Romark Nilsen"/>
    <x v="0"/>
    <x v="0"/>
    <m/>
    <m/>
    <m/>
    <m/>
    <n v="0"/>
    <s v="Ingen avgiftsbehandling"/>
    <s v="Lønnsbilag 23-2025"/>
    <n v="-12331"/>
    <s v="NOK"/>
    <n v="-12331"/>
    <m/>
    <s v="-235431.06"/>
  </r>
  <r>
    <n v="501146"/>
    <n v="2025"/>
    <s v="Lønnsbilag 23-2025"/>
    <d v="2025-11-03T00:00:00"/>
    <m/>
    <x v="87"/>
    <x v="87"/>
    <m/>
    <m/>
    <m/>
    <m/>
    <n v="1345"/>
    <s v="Eskil Nakstad"/>
    <x v="0"/>
    <x v="0"/>
    <m/>
    <m/>
    <m/>
    <m/>
    <n v="0"/>
    <s v="Ingen avgiftsbehandling"/>
    <s v="Lønnsbilag 23-2025"/>
    <n v="-1960"/>
    <s v="NOK"/>
    <n v="-1960"/>
    <m/>
    <s v="-237391.06"/>
  </r>
  <r>
    <n v="501146"/>
    <n v="2025"/>
    <s v="Lønnsbilag 23-2025"/>
    <d v="2025-11-03T00:00:00"/>
    <m/>
    <x v="87"/>
    <x v="87"/>
    <m/>
    <m/>
    <m/>
    <m/>
    <n v="1346"/>
    <s v="Emil Smith Gjerde"/>
    <x v="0"/>
    <x v="0"/>
    <m/>
    <m/>
    <m/>
    <m/>
    <n v="0"/>
    <s v="Ingen avgiftsbehandling"/>
    <s v="Lønnsbilag 23-2025"/>
    <n v="-2240"/>
    <s v="NOK"/>
    <n v="-2240"/>
    <m/>
    <s v="-239631.06"/>
  </r>
  <r>
    <n v="501146"/>
    <n v="2025"/>
    <s v="Lønnsbilag 23-2025"/>
    <d v="2025-11-03T00:00:00"/>
    <m/>
    <x v="87"/>
    <x v="87"/>
    <m/>
    <m/>
    <m/>
    <m/>
    <n v="1347"/>
    <s v="Selma Svege"/>
    <x v="0"/>
    <x v="0"/>
    <m/>
    <m/>
    <m/>
    <m/>
    <n v="0"/>
    <s v="Ingen avgiftsbehandling"/>
    <s v="Lønnsbilag 23-2025"/>
    <n v="-1031.5"/>
    <s v="NOK"/>
    <n v="-1031.5"/>
    <m/>
    <s v="-240662.56"/>
  </r>
  <r>
    <n v="501146"/>
    <n v="2025"/>
    <s v="Lønnsbilag 23-2025"/>
    <d v="2025-11-03T00:00:00"/>
    <m/>
    <x v="87"/>
    <x v="87"/>
    <m/>
    <m/>
    <m/>
    <m/>
    <n v="1348"/>
    <s v="Anders Lagesen"/>
    <x v="0"/>
    <x v="0"/>
    <m/>
    <m/>
    <m/>
    <m/>
    <n v="0"/>
    <s v="Ingen avgiftsbehandling"/>
    <s v="Lønnsbilag 23-2025"/>
    <n v="-7016"/>
    <s v="NOK"/>
    <n v="-7016"/>
    <m/>
    <s v="-247678.56"/>
  </r>
  <r>
    <n v="501146"/>
    <n v="2025"/>
    <s v="Lønnsbilag 23-2025"/>
    <d v="2025-11-03T00:00:00"/>
    <m/>
    <x v="87"/>
    <x v="87"/>
    <m/>
    <m/>
    <m/>
    <m/>
    <n v="1351"/>
    <s v="Johan Wiklund"/>
    <x v="0"/>
    <x v="0"/>
    <m/>
    <m/>
    <m/>
    <m/>
    <n v="0"/>
    <s v="Ingen avgiftsbehandling"/>
    <s v="Lønnsbilag 23-2025"/>
    <n v="-5250"/>
    <s v="NOK"/>
    <n v="-5250"/>
    <m/>
    <s v="-252928.56"/>
  </r>
  <r>
    <n v="501146"/>
    <n v="2025"/>
    <s v="Lønnsbilag 23-2025"/>
    <d v="2025-11-03T00:00:00"/>
    <m/>
    <x v="87"/>
    <x v="87"/>
    <m/>
    <m/>
    <m/>
    <m/>
    <n v="156"/>
    <s v="Eskil Kvam"/>
    <x v="0"/>
    <x v="0"/>
    <m/>
    <m/>
    <m/>
    <m/>
    <n v="0"/>
    <s v="Ingen avgiftsbehandling"/>
    <s v="Lønnsbilag 23-2025"/>
    <n v="-2185"/>
    <s v="NOK"/>
    <n v="-2185"/>
    <m/>
    <s v="-255113.56"/>
  </r>
  <r>
    <n v="501146"/>
    <n v="2025"/>
    <s v="Lønnsbilag 23-2025"/>
    <d v="2025-11-03T00:00:00"/>
    <m/>
    <x v="87"/>
    <x v="87"/>
    <m/>
    <m/>
    <m/>
    <m/>
    <n v="77"/>
    <s v="Christopher Dehn"/>
    <x v="0"/>
    <x v="0"/>
    <m/>
    <m/>
    <m/>
    <m/>
    <n v="0"/>
    <s v="Ingen avgiftsbehandling"/>
    <s v="Lønnsbilag 23-2025"/>
    <n v="-15236.5"/>
    <s v="NOK"/>
    <n v="-15236.5"/>
    <m/>
    <s v="-270350.06"/>
  </r>
  <r>
    <n v="501148"/>
    <n v="2025"/>
    <s v="Direkte betaling med ekstern ID TR518447043 er gjennomført og bokført."/>
    <d v="2025-11-03T00:00:00"/>
    <m/>
    <x v="87"/>
    <x v="87"/>
    <m/>
    <m/>
    <m/>
    <m/>
    <m/>
    <s v="Sofi Kulvik"/>
    <x v="0"/>
    <x v="0"/>
    <m/>
    <m/>
    <m/>
    <m/>
    <n v="0"/>
    <s v="Ingen avgiftsbehandling"/>
    <s v="Lønnsbilag 23-2025"/>
    <n v="47066.46"/>
    <s v="NOK"/>
    <n v="47066.46"/>
    <m/>
    <s v="-223283.60"/>
  </r>
  <r>
    <n v="501149"/>
    <n v="2025"/>
    <s v="Direkte betaling med ekstern ID TR518447042 er gjennomført og bokført."/>
    <d v="2025-11-03T00:00:00"/>
    <m/>
    <x v="87"/>
    <x v="87"/>
    <m/>
    <m/>
    <m/>
    <m/>
    <n v="1223"/>
    <s v="Mads Sundbye"/>
    <x v="0"/>
    <x v="0"/>
    <m/>
    <m/>
    <m/>
    <m/>
    <n v="0"/>
    <s v="Ingen avgiftsbehandling"/>
    <s v="Lønnsbilag 23-2025"/>
    <n v="1518"/>
    <s v="NOK"/>
    <n v="1518"/>
    <m/>
    <s v="-221765.60"/>
  </r>
  <r>
    <n v="501150"/>
    <n v="2025"/>
    <s v="Direkte betaling med ekstern ID TR518447041 er gjennomført og bokført."/>
    <d v="2025-11-03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23-2025"/>
    <n v="30242"/>
    <s v="NOK"/>
    <n v="30242"/>
    <m/>
    <s v="-191523.60"/>
  </r>
  <r>
    <n v="501151"/>
    <n v="2025"/>
    <s v="Direkte betaling med ekstern ID TR518447040 er gjennomført og bokført."/>
    <d v="2025-11-03T00:00:00"/>
    <m/>
    <x v="87"/>
    <x v="87"/>
    <m/>
    <m/>
    <m/>
    <m/>
    <n v="1239"/>
    <s v="Karen Haug Laukeland"/>
    <x v="0"/>
    <x v="0"/>
    <m/>
    <m/>
    <m/>
    <m/>
    <n v="0"/>
    <s v="Ingen avgiftsbehandling"/>
    <s v="Lønnsbilag 23-2025"/>
    <n v="4941"/>
    <s v="NOK"/>
    <n v="4941"/>
    <m/>
    <s v="-186582.60"/>
  </r>
  <r>
    <n v="501152"/>
    <n v="2025"/>
    <s v="Direkte betaling med ekstern ID TR518447039 er gjennomført og bokført."/>
    <d v="2025-11-03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23-2025"/>
    <n v="3281.25"/>
    <s v="NOK"/>
    <n v="3281.25"/>
    <m/>
    <s v="-183301.35"/>
  </r>
  <r>
    <n v="501153"/>
    <n v="2025"/>
    <s v="Direkte betaling med ekstern ID TR518447038 er gjennomført og bokført."/>
    <d v="2025-11-03T00:00:00"/>
    <m/>
    <x v="87"/>
    <x v="87"/>
    <m/>
    <m/>
    <m/>
    <m/>
    <n v="1245"/>
    <s v="Fredrik Bjørndal"/>
    <x v="0"/>
    <x v="0"/>
    <m/>
    <m/>
    <m/>
    <m/>
    <n v="0"/>
    <s v="Ingen avgiftsbehandling"/>
    <s v="Lønnsbilag 23-2025"/>
    <n v="5619.5"/>
    <s v="NOK"/>
    <n v="5619.5"/>
    <m/>
    <s v="-177681.85"/>
  </r>
  <r>
    <n v="501154"/>
    <n v="2025"/>
    <s v="Direkte betaling med ekstern ID TR518447037 er gjennomført og bokført."/>
    <d v="2025-11-03T00:00:00"/>
    <m/>
    <x v="87"/>
    <x v="87"/>
    <m/>
    <m/>
    <m/>
    <m/>
    <n v="1248"/>
    <s v="Marius Tveiten"/>
    <x v="0"/>
    <x v="0"/>
    <m/>
    <m/>
    <m/>
    <m/>
    <n v="0"/>
    <s v="Ingen avgiftsbehandling"/>
    <s v="Lønnsbilag 23-2025"/>
    <n v="2884"/>
    <s v="NOK"/>
    <n v="2884"/>
    <m/>
    <s v="-174797.85"/>
  </r>
  <r>
    <n v="501155"/>
    <n v="2025"/>
    <s v="Direkte betaling med ekstern ID TR518447036 er gjennomført og bokført."/>
    <d v="2025-11-03T00:00:00"/>
    <m/>
    <x v="87"/>
    <x v="87"/>
    <m/>
    <m/>
    <m/>
    <m/>
    <n v="1249"/>
    <s v="Nora Kristiansen"/>
    <x v="0"/>
    <x v="0"/>
    <m/>
    <m/>
    <m/>
    <m/>
    <n v="0"/>
    <s v="Ingen avgiftsbehandling"/>
    <s v="Lønnsbilag 23-2025"/>
    <n v="4599"/>
    <s v="NOK"/>
    <n v="4599"/>
    <m/>
    <s v="-170198.85"/>
  </r>
  <r>
    <n v="501156"/>
    <n v="2025"/>
    <s v="Direkte betaling med ekstern ID TR518447035 er gjennomført og bokført."/>
    <d v="2025-11-03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23-2025"/>
    <n v="7240"/>
    <s v="NOK"/>
    <n v="7240"/>
    <m/>
    <s v="-162958.85"/>
  </r>
  <r>
    <n v="501157"/>
    <n v="2025"/>
    <s v="Direkte betaling med ekstern ID TR518447034 er gjennomført og bokført."/>
    <d v="2025-11-03T00:00:00"/>
    <m/>
    <x v="87"/>
    <x v="87"/>
    <m/>
    <m/>
    <m/>
    <m/>
    <n v="1261"/>
    <s v="Laila Håkonsen"/>
    <x v="0"/>
    <x v="0"/>
    <m/>
    <m/>
    <m/>
    <m/>
    <n v="0"/>
    <s v="Ingen avgiftsbehandling"/>
    <s v="Lønnsbilag 23-2025"/>
    <n v="4400"/>
    <s v="NOK"/>
    <n v="4400"/>
    <m/>
    <s v="-158558.85"/>
  </r>
  <r>
    <n v="501158"/>
    <n v="2025"/>
    <s v="Direkte betaling med ekstern ID TR518447033 er gjennomført og bokført."/>
    <d v="2025-11-03T00:00:00"/>
    <m/>
    <x v="87"/>
    <x v="87"/>
    <m/>
    <m/>
    <m/>
    <m/>
    <n v="1270"/>
    <s v="Lars Teigland Støre"/>
    <x v="0"/>
    <x v="0"/>
    <m/>
    <m/>
    <m/>
    <m/>
    <n v="0"/>
    <s v="Ingen avgiftsbehandling"/>
    <s v="Lønnsbilag 23-2025"/>
    <n v="2975"/>
    <s v="NOK"/>
    <n v="2975"/>
    <m/>
    <s v="-155583.85"/>
  </r>
  <r>
    <n v="501159"/>
    <n v="2025"/>
    <s v="Direkte betaling med ekstern ID TR518447032 er gjennomført og bokført."/>
    <d v="2025-11-03T00:00:00"/>
    <m/>
    <x v="87"/>
    <x v="87"/>
    <m/>
    <m/>
    <m/>
    <m/>
    <n v="1271"/>
    <s v="Nikolai Hamang"/>
    <x v="0"/>
    <x v="0"/>
    <m/>
    <m/>
    <m/>
    <m/>
    <n v="0"/>
    <s v="Ingen avgiftsbehandling"/>
    <s v="Lønnsbilag 23-2025"/>
    <n v="2430"/>
    <s v="NOK"/>
    <n v="2430"/>
    <m/>
    <s v="-153153.85"/>
  </r>
  <r>
    <n v="501160"/>
    <n v="2025"/>
    <s v="Direkte betaling med ekstern ID TR518447023 er gjennomført og bokført."/>
    <d v="2025-11-03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23-2025"/>
    <n v="3225.75"/>
    <s v="NOK"/>
    <n v="3225.75"/>
    <m/>
    <s v="-149928.10"/>
  </r>
  <r>
    <n v="501161"/>
    <n v="2025"/>
    <s v="Direkte betaling med ekstern ID TR518447031 er gjennomført og bokført."/>
    <d v="2025-11-03T00:00:00"/>
    <m/>
    <x v="87"/>
    <x v="87"/>
    <m/>
    <m/>
    <m/>
    <m/>
    <n v="1285"/>
    <s v="Casper Riekeles"/>
    <x v="0"/>
    <x v="0"/>
    <m/>
    <m/>
    <m/>
    <m/>
    <n v="0"/>
    <s v="Ingen avgiftsbehandling"/>
    <s v="Lønnsbilag 23-2025"/>
    <n v="3059"/>
    <s v="NOK"/>
    <n v="3059"/>
    <m/>
    <s v="-146869.10"/>
  </r>
  <r>
    <n v="501162"/>
    <n v="2025"/>
    <s v="Direkte betaling med ekstern ID TR518447012 er gjennomført og bokført."/>
    <d v="2025-11-03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23-2025"/>
    <n v="34650"/>
    <s v="NOK"/>
    <n v="34650"/>
    <m/>
    <s v="-112219.10"/>
  </r>
  <r>
    <n v="501163"/>
    <n v="2025"/>
    <s v="Direkte betaling med ekstern ID TR518447013 er gjennomført og bokført."/>
    <d v="2025-11-03T00:00:00"/>
    <m/>
    <x v="87"/>
    <x v="87"/>
    <m/>
    <m/>
    <m/>
    <m/>
    <n v="1303"/>
    <s v="Tess Negusse"/>
    <x v="0"/>
    <x v="0"/>
    <m/>
    <m/>
    <m/>
    <m/>
    <n v="0"/>
    <s v="Ingen avgiftsbehandling"/>
    <s v="Lønnsbilag 23-2025"/>
    <n v="6600"/>
    <s v="NOK"/>
    <n v="6600"/>
    <m/>
    <s v="-105619.10"/>
  </r>
  <r>
    <n v="501164"/>
    <n v="2025"/>
    <s v="Direkte betaling med ekstern ID TR518447014 er gjennomført og bokført."/>
    <d v="2025-11-03T00:00:00"/>
    <m/>
    <x v="87"/>
    <x v="87"/>
    <m/>
    <m/>
    <m/>
    <m/>
    <n v="1307"/>
    <s v="Ben Craig Simmons"/>
    <x v="0"/>
    <x v="0"/>
    <m/>
    <m/>
    <m/>
    <m/>
    <n v="0"/>
    <s v="Ingen avgiftsbehandling"/>
    <s v="Lønnsbilag 23-2025"/>
    <n v="27923.5"/>
    <s v="NOK"/>
    <n v="27923.5"/>
    <m/>
    <s v="-77695.60"/>
  </r>
  <r>
    <n v="501165"/>
    <n v="2025"/>
    <s v="Direkte betaling med ekstern ID TR518447015 er gjennomført og bokført."/>
    <d v="2025-11-03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23-2025"/>
    <n v="1520"/>
    <s v="NOK"/>
    <n v="1520"/>
    <m/>
    <s v="-76175.60"/>
  </r>
  <r>
    <n v="501166"/>
    <n v="2025"/>
    <s v="Direkte betaling med ekstern ID TR518447016 er gjennomført og bokført."/>
    <d v="2025-11-03T00:00:00"/>
    <m/>
    <x v="87"/>
    <x v="87"/>
    <m/>
    <m/>
    <m/>
    <m/>
    <n v="1334"/>
    <s v="Selma Arikan"/>
    <x v="0"/>
    <x v="0"/>
    <m/>
    <m/>
    <m/>
    <m/>
    <n v="0"/>
    <s v="Ingen avgiftsbehandling"/>
    <s v="Lønnsbilag 23-2025"/>
    <n v="1620"/>
    <s v="NOK"/>
    <n v="1620"/>
    <m/>
    <s v="-74555.60"/>
  </r>
  <r>
    <n v="501167"/>
    <n v="2025"/>
    <s v="Direkte betaling med ekstern ID TR518447017 er gjennomført og bokført."/>
    <d v="2025-11-03T00:00:00"/>
    <m/>
    <x v="87"/>
    <x v="87"/>
    <m/>
    <m/>
    <m/>
    <m/>
    <n v="1335"/>
    <s v="Mikkel Holand Gillebo"/>
    <x v="0"/>
    <x v="0"/>
    <m/>
    <m/>
    <m/>
    <m/>
    <n v="0"/>
    <s v="Ingen avgiftsbehandling"/>
    <s v="Lønnsbilag 23-2025"/>
    <n v="1280"/>
    <s v="NOK"/>
    <n v="1280"/>
    <m/>
    <s v="-73275.60"/>
  </r>
  <r>
    <n v="501168"/>
    <n v="2025"/>
    <s v="Direkte betaling med ekstern ID TR518447018 er gjennomført og bokført."/>
    <d v="2025-11-03T00:00:00"/>
    <m/>
    <x v="87"/>
    <x v="87"/>
    <m/>
    <m/>
    <m/>
    <m/>
    <n v="1338"/>
    <s v="Nadin Hamed"/>
    <x v="0"/>
    <x v="0"/>
    <m/>
    <m/>
    <m/>
    <m/>
    <n v="0"/>
    <s v="Ingen avgiftsbehandling"/>
    <s v="Lønnsbilag 23-2025"/>
    <n v="5034.3999999999996"/>
    <s v="NOK"/>
    <n v="5034.3999999999996"/>
    <m/>
    <s v="-68241.20"/>
  </r>
  <r>
    <n v="501169"/>
    <n v="2025"/>
    <s v="Direkte betaling med ekstern ID TR518447019 er gjennomført og bokført."/>
    <d v="2025-11-03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23-2025"/>
    <n v="5457"/>
    <s v="NOK"/>
    <n v="5457"/>
    <m/>
    <s v="-62784.20"/>
  </r>
  <r>
    <n v="501170"/>
    <n v="2025"/>
    <s v="Direkte betaling med ekstern ID TR518447020 er gjennomført og bokført."/>
    <d v="2025-11-03T00:00:00"/>
    <m/>
    <x v="87"/>
    <x v="87"/>
    <m/>
    <m/>
    <m/>
    <m/>
    <n v="1340"/>
    <s v="Bernhard Trygve Wielgolaski Rynning"/>
    <x v="0"/>
    <x v="0"/>
    <m/>
    <m/>
    <m/>
    <m/>
    <n v="0"/>
    <s v="Ingen avgiftsbehandling"/>
    <s v="Lønnsbilag 23-2025"/>
    <n v="6200"/>
    <s v="NOK"/>
    <n v="6200"/>
    <m/>
    <s v="-56584.20"/>
  </r>
  <r>
    <n v="501171"/>
    <n v="2025"/>
    <s v="Direkte betaling med ekstern ID TR518447021 er gjennomført og bokført."/>
    <d v="2025-11-03T00:00:00"/>
    <m/>
    <x v="87"/>
    <x v="87"/>
    <m/>
    <m/>
    <m/>
    <m/>
    <n v="1341"/>
    <s v="Sondre Harviken"/>
    <x v="0"/>
    <x v="0"/>
    <m/>
    <m/>
    <m/>
    <m/>
    <n v="0"/>
    <s v="Ingen avgiftsbehandling"/>
    <s v="Lønnsbilag 23-2025"/>
    <n v="2788"/>
    <s v="NOK"/>
    <n v="2788"/>
    <m/>
    <s v="-53796.20"/>
  </r>
  <r>
    <n v="501172"/>
    <n v="2025"/>
    <s v="Direkte betaling med ekstern ID TR518447022 er gjennomført og bokført."/>
    <d v="2025-11-03T00:00:00"/>
    <m/>
    <x v="87"/>
    <x v="87"/>
    <m/>
    <m/>
    <m/>
    <m/>
    <n v="1342"/>
    <s v="Artem Kovrovskii"/>
    <x v="0"/>
    <x v="0"/>
    <m/>
    <m/>
    <m/>
    <m/>
    <n v="0"/>
    <s v="Ingen avgiftsbehandling"/>
    <s v="Lønnsbilag 23-2025"/>
    <n v="1781"/>
    <s v="NOK"/>
    <n v="1781"/>
    <m/>
    <s v="-52015.20"/>
  </r>
  <r>
    <n v="501173"/>
    <n v="2025"/>
    <s v="Direkte betaling med ekstern ID TR518447011 er gjennomført og bokført."/>
    <d v="2025-11-03T00:00:00"/>
    <m/>
    <x v="87"/>
    <x v="87"/>
    <m/>
    <m/>
    <m/>
    <m/>
    <n v="1343"/>
    <s v="Andreas Romark Nilsen"/>
    <x v="0"/>
    <x v="0"/>
    <m/>
    <m/>
    <m/>
    <m/>
    <n v="0"/>
    <s v="Ingen avgiftsbehandling"/>
    <s v="Lønnsbilag 23-2025"/>
    <n v="12331"/>
    <s v="NOK"/>
    <n v="12331"/>
    <m/>
    <s v="-39684.20"/>
  </r>
  <r>
    <n v="501174"/>
    <n v="2025"/>
    <s v="Direkte betaling med ekstern ID TR518447024 er gjennomført og bokført."/>
    <d v="2025-11-03T00:00:00"/>
    <m/>
    <x v="87"/>
    <x v="87"/>
    <m/>
    <m/>
    <m/>
    <m/>
    <n v="1345"/>
    <s v="Eskil Nakstad"/>
    <x v="0"/>
    <x v="0"/>
    <m/>
    <m/>
    <m/>
    <m/>
    <n v="0"/>
    <s v="Ingen avgiftsbehandling"/>
    <s v="Lønnsbilag 23-2025"/>
    <n v="1960"/>
    <s v="NOK"/>
    <n v="1960"/>
    <m/>
    <s v="-37724.20"/>
  </r>
  <r>
    <n v="501175"/>
    <n v="2025"/>
    <s v="Direkte betaling med ekstern ID TR518447025 er gjennomført og bokført."/>
    <d v="2025-11-03T00:00:00"/>
    <m/>
    <x v="87"/>
    <x v="87"/>
    <m/>
    <m/>
    <m/>
    <m/>
    <n v="1346"/>
    <s v="Emil Smith Gjerde"/>
    <x v="0"/>
    <x v="0"/>
    <m/>
    <m/>
    <m/>
    <m/>
    <n v="0"/>
    <s v="Ingen avgiftsbehandling"/>
    <s v="Lønnsbilag 23-2025"/>
    <n v="2240"/>
    <s v="NOK"/>
    <n v="2240"/>
    <m/>
    <s v="-35484.20"/>
  </r>
  <r>
    <n v="501176"/>
    <n v="2025"/>
    <s v="Direkte betaling med ekstern ID TR518447026 er gjennomført og bokført."/>
    <d v="2025-11-03T00:00:00"/>
    <m/>
    <x v="87"/>
    <x v="87"/>
    <m/>
    <m/>
    <m/>
    <m/>
    <n v="1347"/>
    <s v="Selma Svege"/>
    <x v="0"/>
    <x v="0"/>
    <m/>
    <m/>
    <m/>
    <m/>
    <n v="0"/>
    <s v="Ingen avgiftsbehandling"/>
    <s v="Lønnsbilag 23-2025"/>
    <n v="1031.5"/>
    <s v="NOK"/>
    <n v="1031.5"/>
    <m/>
    <s v="-34452.70"/>
  </r>
  <r>
    <n v="501177"/>
    <n v="2025"/>
    <s v="Direkte betaling med ekstern ID TR518447027 er gjennomført og bokført."/>
    <d v="2025-11-03T00:00:00"/>
    <m/>
    <x v="87"/>
    <x v="87"/>
    <m/>
    <m/>
    <m/>
    <m/>
    <n v="1348"/>
    <s v="Anders Lagesen"/>
    <x v="0"/>
    <x v="0"/>
    <m/>
    <m/>
    <m/>
    <m/>
    <n v="0"/>
    <s v="Ingen avgiftsbehandling"/>
    <s v="Lønnsbilag 23-2025"/>
    <n v="7016"/>
    <s v="NOK"/>
    <n v="7016"/>
    <m/>
    <s v="-27436.70"/>
  </r>
  <r>
    <n v="501178"/>
    <n v="2025"/>
    <s v="Direkte betaling med ekstern ID TR518447028 er gjennomført og bokført."/>
    <d v="2025-11-03T00:00:00"/>
    <m/>
    <x v="87"/>
    <x v="87"/>
    <m/>
    <m/>
    <m/>
    <m/>
    <n v="1351"/>
    <s v="Johan Wiklund"/>
    <x v="0"/>
    <x v="0"/>
    <m/>
    <m/>
    <m/>
    <m/>
    <n v="0"/>
    <s v="Ingen avgiftsbehandling"/>
    <s v="Lønnsbilag 23-2025"/>
    <n v="5250"/>
    <s v="NOK"/>
    <n v="5250"/>
    <m/>
    <s v="-22186.70"/>
  </r>
  <r>
    <n v="501179"/>
    <n v="2025"/>
    <s v="Direkte betaling med ekstern ID TR518447029 er gjennomført og bokført."/>
    <d v="2025-11-03T00:00:00"/>
    <m/>
    <x v="87"/>
    <x v="87"/>
    <m/>
    <m/>
    <m/>
    <m/>
    <n v="156"/>
    <s v="Eskil Kvam"/>
    <x v="0"/>
    <x v="0"/>
    <m/>
    <m/>
    <m/>
    <m/>
    <n v="0"/>
    <s v="Ingen avgiftsbehandling"/>
    <s v="Lønnsbilag 23-2025"/>
    <n v="2185"/>
    <s v="NOK"/>
    <n v="2185"/>
    <m/>
    <s v="-20001.70"/>
  </r>
  <r>
    <n v="501180"/>
    <n v="2025"/>
    <s v="Direkte betaling med ekstern ID TR518447030 er gjennomført og bokført."/>
    <d v="2025-11-03T00:00:00"/>
    <m/>
    <x v="87"/>
    <x v="87"/>
    <m/>
    <m/>
    <m/>
    <m/>
    <n v="77"/>
    <s v="Christopher Dehn"/>
    <x v="0"/>
    <x v="0"/>
    <m/>
    <m/>
    <m/>
    <m/>
    <n v="0"/>
    <s v="Ingen avgiftsbehandling"/>
    <s v="Lønnsbilag 23-2025"/>
    <n v="20151.7"/>
    <s v="NOK"/>
    <n v="20151.7"/>
    <m/>
    <s v="150.00"/>
  </r>
  <r>
    <n v="501272"/>
    <n v="2025"/>
    <s v="Lønnsbilag 24-2025"/>
    <d v="2025-12-02T00:00:00"/>
    <m/>
    <x v="87"/>
    <x v="87"/>
    <m/>
    <m/>
    <m/>
    <m/>
    <m/>
    <s v="Sofi Kulvik"/>
    <x v="0"/>
    <x v="0"/>
    <m/>
    <m/>
    <m/>
    <m/>
    <n v="0"/>
    <s v="Ingen avgiftsbehandling"/>
    <s v="Lønnsbilag 24-2025"/>
    <n v="-56539.96"/>
    <s v="NOK"/>
    <n v="-56539.96"/>
    <m/>
    <s v="-56389.96"/>
  </r>
  <r>
    <n v="501272"/>
    <n v="2025"/>
    <s v="Lønnsbilag 24-2025"/>
    <d v="2025-12-02T00:00:00"/>
    <m/>
    <x v="87"/>
    <x v="87"/>
    <m/>
    <m/>
    <m/>
    <m/>
    <n v="1223"/>
    <s v="Mads Sundbye"/>
    <x v="0"/>
    <x v="0"/>
    <m/>
    <m/>
    <m/>
    <m/>
    <n v="0"/>
    <s v="Ingen avgiftsbehandling"/>
    <s v="Lønnsbilag 24-2025"/>
    <n v="-1890"/>
    <s v="NOK"/>
    <n v="-1890"/>
    <m/>
    <s v="-58279.96"/>
  </r>
  <r>
    <n v="501272"/>
    <n v="2025"/>
    <s v="Lønnsbilag 24-2025"/>
    <d v="2025-12-02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24-2025"/>
    <n v="-37749"/>
    <s v="NOK"/>
    <n v="-37749"/>
    <m/>
    <s v="-96028.96"/>
  </r>
  <r>
    <n v="501272"/>
    <n v="2025"/>
    <s v="Lønnsbilag 24-2025"/>
    <d v="2025-12-02T00:00:00"/>
    <m/>
    <x v="87"/>
    <x v="87"/>
    <m/>
    <m/>
    <m/>
    <m/>
    <n v="1233"/>
    <s v="Eirik Skaar"/>
    <x v="0"/>
    <x v="0"/>
    <m/>
    <m/>
    <m/>
    <m/>
    <n v="0"/>
    <s v="Ingen avgiftsbehandling"/>
    <s v="Lønnsbilag 24-2025"/>
    <n v="-8200"/>
    <s v="NOK"/>
    <n v="-8200"/>
    <m/>
    <s v="-104228.96"/>
  </r>
  <r>
    <n v="501272"/>
    <n v="2025"/>
    <s v="Lønnsbilag 24-2025"/>
    <d v="2025-12-02T00:00:00"/>
    <m/>
    <x v="87"/>
    <x v="87"/>
    <m/>
    <m/>
    <m/>
    <m/>
    <n v="1239"/>
    <s v="Karen Haug Laukeland"/>
    <x v="0"/>
    <x v="0"/>
    <m/>
    <m/>
    <m/>
    <m/>
    <n v="0"/>
    <s v="Ingen avgiftsbehandling"/>
    <s v="Lønnsbilag 24-2025"/>
    <n v="-2980"/>
    <s v="NOK"/>
    <n v="-2980"/>
    <m/>
    <s v="-107208.96"/>
  </r>
  <r>
    <n v="501272"/>
    <n v="2025"/>
    <s v="Lønnsbilag 24-2025"/>
    <d v="2025-12-02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24-2025"/>
    <n v="-5947.25"/>
    <s v="NOK"/>
    <n v="-5947.25"/>
    <m/>
    <s v="-113156.21"/>
  </r>
  <r>
    <n v="501272"/>
    <n v="2025"/>
    <s v="Lønnsbilag 24-2025"/>
    <d v="2025-12-02T00:00:00"/>
    <m/>
    <x v="87"/>
    <x v="87"/>
    <m/>
    <m/>
    <m/>
    <m/>
    <n v="1245"/>
    <s v="Fredrik Bjørndal"/>
    <x v="0"/>
    <x v="0"/>
    <m/>
    <m/>
    <m/>
    <m/>
    <n v="0"/>
    <s v="Ingen avgiftsbehandling"/>
    <s v="Lønnsbilag 24-2025"/>
    <n v="-5173.5"/>
    <s v="NOK"/>
    <n v="-5173.5"/>
    <m/>
    <s v="-118329.71"/>
  </r>
  <r>
    <n v="501272"/>
    <n v="2025"/>
    <s v="Lønnsbilag 24-2025"/>
    <d v="2025-12-02T00:00:00"/>
    <m/>
    <x v="87"/>
    <x v="87"/>
    <m/>
    <m/>
    <m/>
    <m/>
    <n v="1248"/>
    <s v="Marius Tveiten"/>
    <x v="0"/>
    <x v="0"/>
    <m/>
    <m/>
    <m/>
    <m/>
    <n v="0"/>
    <s v="Ingen avgiftsbehandling"/>
    <s v="Lønnsbilag 24-2025"/>
    <n v="-5047.6000000000004"/>
    <s v="NOK"/>
    <n v="-5047.6000000000004"/>
    <m/>
    <s v="-123377.31"/>
  </r>
  <r>
    <n v="501272"/>
    <n v="2025"/>
    <s v="Lønnsbilag 24-2025"/>
    <d v="2025-12-02T00:00:00"/>
    <m/>
    <x v="87"/>
    <x v="87"/>
    <m/>
    <m/>
    <m/>
    <m/>
    <n v="1249"/>
    <s v="Nora Kristiansen"/>
    <x v="0"/>
    <x v="0"/>
    <m/>
    <m/>
    <m/>
    <m/>
    <n v="0"/>
    <s v="Ingen avgiftsbehandling"/>
    <s v="Lønnsbilag 24-2025"/>
    <n v="-2924"/>
    <s v="NOK"/>
    <n v="-2924"/>
    <m/>
    <s v="-126301.31"/>
  </r>
  <r>
    <n v="501272"/>
    <n v="2025"/>
    <s v="Lønnsbilag 24-2025"/>
    <d v="2025-12-02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24-2025"/>
    <n v="-11350.08"/>
    <s v="NOK"/>
    <n v="-11350.08"/>
    <m/>
    <s v="-137651.39"/>
  </r>
  <r>
    <n v="501272"/>
    <n v="2025"/>
    <s v="Lønnsbilag 24-2025"/>
    <d v="2025-12-02T00:00:00"/>
    <m/>
    <x v="87"/>
    <x v="87"/>
    <m/>
    <m/>
    <m/>
    <m/>
    <n v="1261"/>
    <s v="Laila Håkonsen"/>
    <x v="0"/>
    <x v="0"/>
    <m/>
    <m/>
    <m/>
    <m/>
    <n v="0"/>
    <s v="Ingen avgiftsbehandling"/>
    <s v="Lønnsbilag 24-2025"/>
    <n v="-4257"/>
    <s v="NOK"/>
    <n v="-4257"/>
    <m/>
    <s v="-141908.39"/>
  </r>
  <r>
    <n v="501272"/>
    <n v="2025"/>
    <s v="Lønnsbilag 24-2025"/>
    <d v="2025-12-02T00:00:00"/>
    <m/>
    <x v="87"/>
    <x v="87"/>
    <m/>
    <m/>
    <m/>
    <m/>
    <n v="1270"/>
    <s v="Lars Teigland Støre"/>
    <x v="0"/>
    <x v="0"/>
    <m/>
    <m/>
    <m/>
    <m/>
    <n v="0"/>
    <s v="Ingen avgiftsbehandling"/>
    <s v="Lønnsbilag 24-2025"/>
    <n v="-743.75"/>
    <s v="NOK"/>
    <n v="-743.75"/>
    <m/>
    <s v="-142652.14"/>
  </r>
  <r>
    <n v="501272"/>
    <n v="2025"/>
    <s v="Lønnsbilag 24-2025"/>
    <d v="2025-12-02T00:00:00"/>
    <m/>
    <x v="87"/>
    <x v="87"/>
    <m/>
    <m/>
    <m/>
    <m/>
    <n v="1271"/>
    <s v="Nikolai Hamang"/>
    <x v="0"/>
    <x v="0"/>
    <m/>
    <m/>
    <m/>
    <m/>
    <n v="0"/>
    <s v="Ingen avgiftsbehandling"/>
    <s v="Lønnsbilag 24-2025"/>
    <n v="-3105"/>
    <s v="NOK"/>
    <n v="-3105"/>
    <m/>
    <s v="-145757.14"/>
  </r>
  <r>
    <n v="501272"/>
    <n v="2025"/>
    <s v="Lønnsbilag 24-2025"/>
    <d v="2025-12-02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24-2025"/>
    <n v="-3407.63"/>
    <s v="NOK"/>
    <n v="-3407.63"/>
    <m/>
    <s v="-149164.77"/>
  </r>
  <r>
    <n v="501272"/>
    <n v="2025"/>
    <s v="Lønnsbilag 24-2025"/>
    <d v="2025-12-02T00:00:00"/>
    <m/>
    <x v="87"/>
    <x v="87"/>
    <m/>
    <m/>
    <m/>
    <m/>
    <n v="1285"/>
    <s v="Casper Riekeles"/>
    <x v="0"/>
    <x v="0"/>
    <m/>
    <m/>
    <m/>
    <m/>
    <n v="0"/>
    <s v="Ingen avgiftsbehandling"/>
    <s v="Lønnsbilag 24-2025"/>
    <n v="-1570"/>
    <s v="NOK"/>
    <n v="-1570"/>
    <m/>
    <s v="-150734.77"/>
  </r>
  <r>
    <n v="501272"/>
    <n v="2025"/>
    <s v="Lønnsbilag 24-2025"/>
    <d v="2025-12-02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24-2025"/>
    <n v="-41388"/>
    <s v="NOK"/>
    <n v="-41388"/>
    <m/>
    <s v="-192122.77"/>
  </r>
  <r>
    <n v="501272"/>
    <n v="2025"/>
    <s v="Lønnsbilag 24-2025"/>
    <d v="2025-12-02T00:00:00"/>
    <m/>
    <x v="87"/>
    <x v="87"/>
    <m/>
    <m/>
    <m/>
    <m/>
    <n v="1307"/>
    <s v="Ben Craig Simmons"/>
    <x v="0"/>
    <x v="0"/>
    <m/>
    <m/>
    <m/>
    <m/>
    <n v="0"/>
    <s v="Ingen avgiftsbehandling"/>
    <s v="Lønnsbilag 24-2025"/>
    <n v="-32730.5"/>
    <s v="NOK"/>
    <n v="-32730.5"/>
    <m/>
    <s v="-224853.27"/>
  </r>
  <r>
    <n v="501272"/>
    <n v="2025"/>
    <s v="Lønnsbilag 24-2025"/>
    <d v="2025-12-02T00:00:00"/>
    <m/>
    <x v="87"/>
    <x v="87"/>
    <m/>
    <m/>
    <m/>
    <m/>
    <n v="1323"/>
    <s v="Axel Aatlo"/>
    <x v="0"/>
    <x v="0"/>
    <m/>
    <m/>
    <m/>
    <m/>
    <n v="0"/>
    <s v="Ingen avgiftsbehandling"/>
    <s v="Lønnsbilag 24-2025"/>
    <n v="-13200"/>
    <s v="NOK"/>
    <n v="-13200"/>
    <m/>
    <s v="-238053.27"/>
  </r>
  <r>
    <n v="501272"/>
    <n v="2025"/>
    <s v="Lønnsbilag 24-2025"/>
    <d v="2025-12-02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24-2025"/>
    <n v="-1520"/>
    <s v="NOK"/>
    <n v="-1520"/>
    <m/>
    <s v="-239573.27"/>
  </r>
  <r>
    <n v="501272"/>
    <n v="2025"/>
    <s v="Lønnsbilag 24-2025"/>
    <d v="2025-12-02T00:00:00"/>
    <m/>
    <x v="87"/>
    <x v="87"/>
    <m/>
    <m/>
    <m/>
    <m/>
    <n v="1334"/>
    <s v="Selma Arikan"/>
    <x v="0"/>
    <x v="0"/>
    <m/>
    <m/>
    <m/>
    <m/>
    <n v="0"/>
    <s v="Ingen avgiftsbehandling"/>
    <s v="Lønnsbilag 24-2025"/>
    <n v="-1429"/>
    <s v="NOK"/>
    <n v="-1429"/>
    <m/>
    <s v="-241002.27"/>
  </r>
  <r>
    <n v="501272"/>
    <n v="2025"/>
    <s v="Lønnsbilag 24-2025"/>
    <d v="2025-12-02T00:00:00"/>
    <m/>
    <x v="87"/>
    <x v="87"/>
    <m/>
    <m/>
    <m/>
    <m/>
    <n v="1335"/>
    <s v="Mikkel Holand Gillebo"/>
    <x v="0"/>
    <x v="0"/>
    <m/>
    <m/>
    <m/>
    <m/>
    <n v="0"/>
    <s v="Ingen avgiftsbehandling"/>
    <s v="Lønnsbilag 24-2025"/>
    <n v="-1280"/>
    <s v="NOK"/>
    <n v="-1280"/>
    <m/>
    <s v="-242282.27"/>
  </r>
  <r>
    <n v="501272"/>
    <n v="2025"/>
    <s v="Lønnsbilag 24-2025"/>
    <d v="2025-12-02T00:00:00"/>
    <m/>
    <x v="87"/>
    <x v="87"/>
    <m/>
    <m/>
    <m/>
    <m/>
    <n v="1338"/>
    <s v="Nadin Hamed"/>
    <x v="0"/>
    <x v="0"/>
    <m/>
    <m/>
    <m/>
    <m/>
    <n v="0"/>
    <s v="Ingen avgiftsbehandling"/>
    <s v="Lønnsbilag 24-2025"/>
    <n v="-1260"/>
    <s v="NOK"/>
    <n v="-1260"/>
    <m/>
    <s v="-243542.27"/>
  </r>
  <r>
    <n v="501272"/>
    <n v="2025"/>
    <s v="Lønnsbilag 24-2025"/>
    <d v="2025-12-02T00:00:00"/>
    <m/>
    <x v="87"/>
    <x v="87"/>
    <m/>
    <m/>
    <m/>
    <m/>
    <n v="1339"/>
    <s v="Alexander Grimstvedt"/>
    <x v="0"/>
    <x v="0"/>
    <m/>
    <m/>
    <m/>
    <m/>
    <n v="0"/>
    <s v="Ingen avgiftsbehandling"/>
    <s v="Lønnsbilag 24-2025"/>
    <n v="-25075"/>
    <s v="NOK"/>
    <n v="-25075"/>
    <m/>
    <s v="-268617.27"/>
  </r>
  <r>
    <n v="501272"/>
    <n v="2025"/>
    <s v="Lønnsbilag 24-2025"/>
    <d v="2025-12-02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24-2025"/>
    <n v="-3236"/>
    <s v="NOK"/>
    <n v="-3236"/>
    <m/>
    <s v="-271853.27"/>
  </r>
  <r>
    <n v="501272"/>
    <n v="2025"/>
    <s v="Lønnsbilag 24-2025"/>
    <d v="2025-12-02T00:00:00"/>
    <m/>
    <x v="87"/>
    <x v="87"/>
    <m/>
    <m/>
    <m/>
    <m/>
    <n v="1341"/>
    <s v="Sondre Harviken"/>
    <x v="0"/>
    <x v="0"/>
    <m/>
    <m/>
    <m/>
    <m/>
    <n v="0"/>
    <s v="Ingen avgiftsbehandling"/>
    <s v="Lønnsbilag 24-2025"/>
    <n v="-3204"/>
    <s v="NOK"/>
    <n v="-3204"/>
    <m/>
    <s v="-275057.27"/>
  </r>
  <r>
    <n v="501272"/>
    <n v="2025"/>
    <s v="Lønnsbilag 24-2025"/>
    <d v="2025-12-02T00:00:00"/>
    <m/>
    <x v="87"/>
    <x v="87"/>
    <m/>
    <m/>
    <m/>
    <m/>
    <n v="1342"/>
    <s v="Artem Kovrovskii"/>
    <x v="0"/>
    <x v="0"/>
    <m/>
    <m/>
    <m/>
    <m/>
    <n v="0"/>
    <s v="Ingen avgiftsbehandling"/>
    <s v="Lønnsbilag 24-2025"/>
    <n v="-1507"/>
    <s v="NOK"/>
    <n v="-1507"/>
    <m/>
    <s v="-276564.27"/>
  </r>
  <r>
    <n v="501272"/>
    <n v="2025"/>
    <s v="Lønnsbilag 24-2025"/>
    <d v="2025-12-02T00:00:00"/>
    <m/>
    <x v="87"/>
    <x v="87"/>
    <m/>
    <m/>
    <m/>
    <m/>
    <n v="1343"/>
    <s v="Andreas Romark Nilsen"/>
    <x v="0"/>
    <x v="0"/>
    <m/>
    <m/>
    <m/>
    <m/>
    <n v="0"/>
    <s v="Ingen avgiftsbehandling"/>
    <s v="Lønnsbilag 24-2025"/>
    <n v="-10219"/>
    <s v="NOK"/>
    <n v="-10219"/>
    <m/>
    <s v="-286783.27"/>
  </r>
  <r>
    <n v="501272"/>
    <n v="2025"/>
    <s v="Lønnsbilag 24-2025"/>
    <d v="2025-12-02T00:00:00"/>
    <m/>
    <x v="87"/>
    <x v="87"/>
    <m/>
    <m/>
    <m/>
    <m/>
    <n v="1345"/>
    <s v="Eskil Nakstad"/>
    <x v="0"/>
    <x v="0"/>
    <m/>
    <m/>
    <m/>
    <m/>
    <n v="0"/>
    <s v="Ingen avgiftsbehandling"/>
    <s v="Lønnsbilag 24-2025"/>
    <n v="-1960"/>
    <s v="NOK"/>
    <n v="-1960"/>
    <m/>
    <s v="-288743.27"/>
  </r>
  <r>
    <n v="501272"/>
    <n v="2025"/>
    <s v="Lønnsbilag 24-2025"/>
    <d v="2025-12-02T00:00:00"/>
    <m/>
    <x v="87"/>
    <x v="87"/>
    <m/>
    <m/>
    <m/>
    <m/>
    <n v="1346"/>
    <s v="Emil Smith Gjerde"/>
    <x v="0"/>
    <x v="0"/>
    <m/>
    <m/>
    <m/>
    <m/>
    <n v="0"/>
    <s v="Ingen avgiftsbehandling"/>
    <s v="Lønnsbilag 24-2025"/>
    <n v="-2240"/>
    <s v="NOK"/>
    <n v="-2240"/>
    <m/>
    <s v="-290983.27"/>
  </r>
  <r>
    <n v="501272"/>
    <n v="2025"/>
    <s v="Lønnsbilag 24-2025"/>
    <d v="2025-12-02T00:00:00"/>
    <m/>
    <x v="87"/>
    <x v="87"/>
    <m/>
    <m/>
    <m/>
    <m/>
    <n v="1347"/>
    <s v="Selma Svege"/>
    <x v="0"/>
    <x v="0"/>
    <m/>
    <m/>
    <m/>
    <m/>
    <n v="0"/>
    <s v="Ingen avgiftsbehandling"/>
    <s v="Lønnsbilag 24-2025"/>
    <n v="-2743.13"/>
    <s v="NOK"/>
    <n v="-2743.13"/>
    <m/>
    <s v="-293726.40"/>
  </r>
  <r>
    <n v="501272"/>
    <n v="2025"/>
    <s v="Lønnsbilag 24-2025"/>
    <d v="2025-12-02T00:00:00"/>
    <m/>
    <x v="87"/>
    <x v="87"/>
    <m/>
    <m/>
    <m/>
    <m/>
    <n v="1348"/>
    <s v="Anders Lagesen"/>
    <x v="0"/>
    <x v="0"/>
    <m/>
    <m/>
    <m/>
    <m/>
    <n v="0"/>
    <s v="Ingen avgiftsbehandling"/>
    <s v="Lønnsbilag 24-2025"/>
    <n v="-2000"/>
    <s v="NOK"/>
    <n v="-2000"/>
    <m/>
    <s v="-295726.40"/>
  </r>
  <r>
    <n v="501272"/>
    <n v="2025"/>
    <s v="Lønnsbilag 24-2025"/>
    <d v="2025-12-02T00:00:00"/>
    <m/>
    <x v="87"/>
    <x v="87"/>
    <m/>
    <m/>
    <m/>
    <m/>
    <n v="1349"/>
    <s v="Kaja Lilledal Fritzvold"/>
    <x v="0"/>
    <x v="0"/>
    <m/>
    <m/>
    <m/>
    <m/>
    <n v="0"/>
    <s v="Ingen avgiftsbehandling"/>
    <s v="Lønnsbilag 24-2025"/>
    <n v="-4830"/>
    <s v="NOK"/>
    <n v="-4830"/>
    <m/>
    <s v="-300556.40"/>
  </r>
  <r>
    <n v="501272"/>
    <n v="2025"/>
    <s v="Lønnsbilag 24-2025"/>
    <d v="2025-12-02T00:00:00"/>
    <m/>
    <x v="87"/>
    <x v="87"/>
    <m/>
    <m/>
    <m/>
    <m/>
    <n v="1350"/>
    <s v="Nora Dahlsrud"/>
    <x v="0"/>
    <x v="0"/>
    <m/>
    <m/>
    <m/>
    <m/>
    <n v="0"/>
    <s v="Ingen avgiftsbehandling"/>
    <s v="Lønnsbilag 24-2025"/>
    <n v="-443.63"/>
    <s v="NOK"/>
    <n v="-443.63"/>
    <m/>
    <s v="-301000.03"/>
  </r>
  <r>
    <n v="501272"/>
    <n v="2025"/>
    <s v="Lønnsbilag 24-2025"/>
    <d v="2025-12-02T00:00:00"/>
    <m/>
    <x v="87"/>
    <x v="87"/>
    <m/>
    <m/>
    <m/>
    <m/>
    <n v="1351"/>
    <s v="Johan Wiklund"/>
    <x v="0"/>
    <x v="0"/>
    <m/>
    <m/>
    <m/>
    <m/>
    <n v="0"/>
    <s v="Ingen avgiftsbehandling"/>
    <s v="Lønnsbilag 24-2025"/>
    <n v="-3000"/>
    <s v="NOK"/>
    <n v="-3000"/>
    <m/>
    <s v="-304000.03"/>
  </r>
  <r>
    <n v="501272"/>
    <n v="2025"/>
    <s v="Lønnsbilag 24-2025"/>
    <d v="2025-12-02T00:00:00"/>
    <m/>
    <x v="87"/>
    <x v="87"/>
    <m/>
    <m/>
    <m/>
    <m/>
    <n v="1352"/>
    <s v="Ivo Bang Theophiliakis"/>
    <x v="0"/>
    <x v="0"/>
    <m/>
    <m/>
    <m/>
    <m/>
    <n v="0"/>
    <s v="Ingen avgiftsbehandling"/>
    <s v="Lønnsbilag 24-2025"/>
    <n v="-3500"/>
    <s v="NOK"/>
    <n v="-3500"/>
    <m/>
    <s v="-307500.03"/>
  </r>
  <r>
    <n v="501272"/>
    <n v="2025"/>
    <s v="Lønnsbilag 24-2025"/>
    <d v="2025-12-02T00:00:00"/>
    <m/>
    <x v="87"/>
    <x v="87"/>
    <m/>
    <m/>
    <m/>
    <m/>
    <n v="156"/>
    <s v="Eskil Kvam"/>
    <x v="0"/>
    <x v="0"/>
    <m/>
    <m/>
    <m/>
    <m/>
    <n v="0"/>
    <s v="Ingen avgiftsbehandling"/>
    <s v="Lønnsbilag 24-2025"/>
    <n v="-3142"/>
    <s v="NOK"/>
    <n v="-3142"/>
    <m/>
    <s v="-310642.03"/>
  </r>
  <r>
    <n v="501272"/>
    <n v="2025"/>
    <s v="Lønnsbilag 24-2025"/>
    <d v="2025-12-02T00:00:00"/>
    <m/>
    <x v="87"/>
    <x v="87"/>
    <m/>
    <m/>
    <m/>
    <m/>
    <n v="77"/>
    <s v="Christopher Dehn"/>
    <x v="0"/>
    <x v="0"/>
    <m/>
    <m/>
    <m/>
    <m/>
    <n v="0"/>
    <s v="Ingen avgiftsbehandling"/>
    <s v="Lønnsbilag 24-2025"/>
    <n v="-17261.5"/>
    <s v="NOK"/>
    <n v="-17261.5"/>
    <m/>
    <s v="-327903.53"/>
  </r>
  <r>
    <n v="501275"/>
    <n v="2025"/>
    <s v="Direkte betaling med ekstern ID TR527800920 er gjennomført og bokført."/>
    <d v="2025-12-02T00:00:00"/>
    <m/>
    <x v="87"/>
    <x v="87"/>
    <m/>
    <m/>
    <m/>
    <m/>
    <m/>
    <s v="Sofi Kulvik"/>
    <x v="0"/>
    <x v="0"/>
    <m/>
    <m/>
    <m/>
    <m/>
    <n v="0"/>
    <s v="Ingen avgiftsbehandling"/>
    <s v="Lønnsbilag 24-2025"/>
    <n v="56539.96"/>
    <s v="NOK"/>
    <n v="56539.96"/>
    <m/>
    <s v="-271363.57"/>
  </r>
  <r>
    <n v="501276"/>
    <n v="2025"/>
    <s v="Direkte betaling med ekstern ID TR527800919 er gjennomført og bokført."/>
    <d v="2025-12-02T00:00:00"/>
    <m/>
    <x v="87"/>
    <x v="87"/>
    <m/>
    <m/>
    <m/>
    <m/>
    <n v="1223"/>
    <s v="Mads Sundbye"/>
    <x v="0"/>
    <x v="0"/>
    <m/>
    <m/>
    <m/>
    <m/>
    <n v="0"/>
    <s v="Ingen avgiftsbehandling"/>
    <s v="Lønnsbilag 24-2025"/>
    <n v="1890"/>
    <s v="NOK"/>
    <n v="1890"/>
    <m/>
    <s v="-269473.57"/>
  </r>
  <r>
    <n v="501277"/>
    <n v="2025"/>
    <s v="Direkte betaling med ekstern ID TR527800918 er gjennomført og bokført."/>
    <d v="2025-12-02T00:00:00"/>
    <m/>
    <x v="87"/>
    <x v="87"/>
    <m/>
    <m/>
    <m/>
    <m/>
    <n v="1229"/>
    <s v="Eirik Frisnes Wartiainen"/>
    <x v="0"/>
    <x v="0"/>
    <m/>
    <m/>
    <m/>
    <m/>
    <n v="0"/>
    <s v="Ingen avgiftsbehandling"/>
    <s v="Lønnsbilag 24-2025"/>
    <n v="37749"/>
    <s v="NOK"/>
    <n v="37749"/>
    <m/>
    <s v="-231724.57"/>
  </r>
  <r>
    <n v="501278"/>
    <n v="2025"/>
    <s v="Direkte betaling med ekstern ID TR527800887 er gjennomført og bokført."/>
    <d v="2025-12-02T00:00:00"/>
    <m/>
    <x v="87"/>
    <x v="87"/>
    <m/>
    <m/>
    <m/>
    <m/>
    <n v="1239"/>
    <s v="Karen Haug Laukeland"/>
    <x v="0"/>
    <x v="0"/>
    <m/>
    <m/>
    <m/>
    <m/>
    <n v="0"/>
    <s v="Ingen avgiftsbehandling"/>
    <s v="Lønnsbilag 24-2025"/>
    <n v="2980"/>
    <s v="NOK"/>
    <n v="2980"/>
    <m/>
    <s v="-228744.57"/>
  </r>
  <r>
    <n v="501279"/>
    <n v="2025"/>
    <s v="Direkte betaling med ekstern ID TR527800917 er gjennomført og bokført."/>
    <d v="2025-12-02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24-2025"/>
    <n v="947.25"/>
    <s v="NOK"/>
    <n v="947.25"/>
    <m/>
    <s v="-227797.32"/>
  </r>
  <r>
    <n v="501279"/>
    <n v="2025"/>
    <s v="Direkte betaling med ekstern ID TR527800917 er gjennomført og bokført."/>
    <d v="2025-12-02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24-2025. Utbetalt tidligere fra bank"/>
    <n v="-5000"/>
    <s v="NOK"/>
    <n v="-5000"/>
    <m/>
    <s v="-232797.32"/>
  </r>
  <r>
    <n v="501279"/>
    <n v="2025"/>
    <s v="Direkte betaling med ekstern ID TR527800917 er gjennomført og bokført."/>
    <d v="2025-12-02T00:00:00"/>
    <m/>
    <x v="87"/>
    <x v="87"/>
    <m/>
    <m/>
    <m/>
    <m/>
    <n v="1240"/>
    <s v="Margrethe Hamre Køber"/>
    <x v="0"/>
    <x v="0"/>
    <m/>
    <m/>
    <m/>
    <m/>
    <n v="0"/>
    <s v="Ingen avgiftsbehandling"/>
    <s v="Lønnsbilag 24-2025"/>
    <n v="5000"/>
    <s v="NOK"/>
    <n v="5000"/>
    <m/>
    <s v="-227797.32"/>
  </r>
  <r>
    <n v="501280"/>
    <n v="2025"/>
    <s v="Direkte betaling med ekstern ID TR527800916 er gjennomført og bokført."/>
    <d v="2025-12-02T00:00:00"/>
    <m/>
    <x v="87"/>
    <x v="87"/>
    <m/>
    <m/>
    <m/>
    <m/>
    <n v="1245"/>
    <s v="Fredrik Bjørndal"/>
    <x v="0"/>
    <x v="0"/>
    <m/>
    <m/>
    <m/>
    <m/>
    <n v="0"/>
    <s v="Ingen avgiftsbehandling"/>
    <s v="Lønnsbilag 24-2025"/>
    <n v="5173.5"/>
    <s v="NOK"/>
    <n v="5173.5"/>
    <m/>
    <s v="-222623.82"/>
  </r>
  <r>
    <n v="501281"/>
    <n v="2025"/>
    <s v="Direkte betaling med ekstern ID TR527800915 er gjennomført og bokført."/>
    <d v="2025-12-02T00:00:00"/>
    <m/>
    <x v="87"/>
    <x v="87"/>
    <m/>
    <m/>
    <m/>
    <m/>
    <n v="1248"/>
    <s v="Marius Tveiten"/>
    <x v="0"/>
    <x v="0"/>
    <m/>
    <m/>
    <m/>
    <m/>
    <n v="0"/>
    <s v="Ingen avgiftsbehandling"/>
    <s v="Lønnsbilag 24-2025"/>
    <n v="5047.6000000000004"/>
    <s v="NOK"/>
    <n v="5047.6000000000004"/>
    <m/>
    <s v="-217576.22"/>
  </r>
  <r>
    <n v="501282"/>
    <n v="2025"/>
    <s v="Direkte betaling med ekstern ID TR527800914 er gjennomført og bokført."/>
    <d v="2025-12-02T00:00:00"/>
    <m/>
    <x v="87"/>
    <x v="87"/>
    <m/>
    <m/>
    <m/>
    <m/>
    <n v="1249"/>
    <s v="Nora Kristiansen"/>
    <x v="0"/>
    <x v="0"/>
    <m/>
    <m/>
    <m/>
    <m/>
    <n v="0"/>
    <s v="Ingen avgiftsbehandling"/>
    <s v="Lønnsbilag 24-2025"/>
    <n v="2924"/>
    <s v="NOK"/>
    <n v="2924"/>
    <m/>
    <s v="-214652.22"/>
  </r>
  <r>
    <n v="501283"/>
    <n v="2025"/>
    <s v="Direkte betaling med ekstern ID TR527800913 er gjennomført og bokført."/>
    <d v="2025-12-02T00:00:00"/>
    <m/>
    <x v="87"/>
    <x v="87"/>
    <m/>
    <m/>
    <m/>
    <m/>
    <n v="1260"/>
    <s v="Sivert Østberg-Tømmervik"/>
    <x v="0"/>
    <x v="0"/>
    <m/>
    <m/>
    <m/>
    <m/>
    <n v="0"/>
    <s v="Ingen avgiftsbehandling"/>
    <s v="Lønnsbilag 24-2025"/>
    <n v="11350.08"/>
    <s v="NOK"/>
    <n v="11350.08"/>
    <m/>
    <s v="-203302.14"/>
  </r>
  <r>
    <n v="501284"/>
    <n v="2025"/>
    <s v="Direkte betaling med ekstern ID TR527800912 er gjennomført og bokført."/>
    <d v="2025-12-02T00:00:00"/>
    <m/>
    <x v="87"/>
    <x v="87"/>
    <m/>
    <m/>
    <m/>
    <m/>
    <n v="1261"/>
    <s v="Laila Håkonsen"/>
    <x v="0"/>
    <x v="0"/>
    <m/>
    <m/>
    <m/>
    <m/>
    <n v="0"/>
    <s v="Ingen avgiftsbehandling"/>
    <s v="Lønnsbilag 24-2025"/>
    <n v="4257"/>
    <s v="NOK"/>
    <n v="4257"/>
    <m/>
    <s v="-199045.14"/>
  </r>
  <r>
    <n v="501285"/>
    <n v="2025"/>
    <s v="Direkte betaling med ekstern ID TR527800911 er gjennomført og bokført."/>
    <d v="2025-12-02T00:00:00"/>
    <m/>
    <x v="87"/>
    <x v="87"/>
    <m/>
    <m/>
    <m/>
    <m/>
    <n v="1270"/>
    <s v="Lars Teigland Støre"/>
    <x v="0"/>
    <x v="0"/>
    <m/>
    <m/>
    <m/>
    <m/>
    <n v="0"/>
    <s v="Ingen avgiftsbehandling"/>
    <s v="Lønnsbilag 24-2025"/>
    <n v="743.75"/>
    <s v="NOK"/>
    <n v="743.75"/>
    <m/>
    <s v="-198301.39"/>
  </r>
  <r>
    <n v="501286"/>
    <n v="2025"/>
    <s v="Direkte betaling med ekstern ID TR527800921 er gjennomført og bokført."/>
    <d v="2025-12-02T00:00:00"/>
    <m/>
    <x v="87"/>
    <x v="87"/>
    <m/>
    <m/>
    <m/>
    <m/>
    <n v="1271"/>
    <s v="Nikolai Hamang"/>
    <x v="0"/>
    <x v="0"/>
    <m/>
    <m/>
    <m/>
    <m/>
    <n v="0"/>
    <s v="Ingen avgiftsbehandling"/>
    <s v="Lønnsbilag 24-2025"/>
    <n v="3105"/>
    <s v="NOK"/>
    <n v="3105"/>
    <m/>
    <s v="-195196.39"/>
  </r>
  <r>
    <n v="501287"/>
    <n v="2025"/>
    <s v="Direkte betaling med ekstern ID TR527800892 er gjennomført og bokført."/>
    <d v="2025-12-02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24-2025"/>
    <n v="1407.63"/>
    <s v="NOK"/>
    <n v="1407.63"/>
    <m/>
    <s v="-193788.76"/>
  </r>
  <r>
    <n v="501287"/>
    <n v="2025"/>
    <s v="Direkte betaling med ekstern ID TR527800892 er gjennomført og bokført."/>
    <d v="2025-12-02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24-2025. Utbetalt tidligere fra bank"/>
    <n v="-2000"/>
    <s v="NOK"/>
    <n v="-2000"/>
    <m/>
    <s v="-195788.76"/>
  </r>
  <r>
    <n v="501287"/>
    <n v="2025"/>
    <s v="Direkte betaling med ekstern ID TR527800892 er gjennomført og bokført."/>
    <d v="2025-12-02T00:00:00"/>
    <m/>
    <x v="87"/>
    <x v="87"/>
    <m/>
    <m/>
    <m/>
    <m/>
    <n v="1274"/>
    <s v="Heidi Midtbø Helgesen"/>
    <x v="0"/>
    <x v="0"/>
    <m/>
    <m/>
    <m/>
    <m/>
    <n v="0"/>
    <s v="Ingen avgiftsbehandling"/>
    <s v="Lønnsbilag 24-2025"/>
    <n v="2000"/>
    <s v="NOK"/>
    <n v="2000"/>
    <m/>
    <s v="-193788.76"/>
  </r>
  <r>
    <n v="501288"/>
    <n v="2025"/>
    <s v="Direkte betaling med ekstern ID TR527800888 er gjennomført og bokført."/>
    <d v="2025-12-02T00:00:00"/>
    <m/>
    <x v="87"/>
    <x v="87"/>
    <m/>
    <m/>
    <m/>
    <m/>
    <n v="1285"/>
    <s v="Casper Riekeles"/>
    <x v="0"/>
    <x v="0"/>
    <m/>
    <m/>
    <m/>
    <m/>
    <n v="0"/>
    <s v="Ingen avgiftsbehandling"/>
    <s v="Lønnsbilag 24-2025"/>
    <n v="1570"/>
    <s v="NOK"/>
    <n v="1570"/>
    <m/>
    <s v="-192218.76"/>
  </r>
  <r>
    <n v="501289"/>
    <n v="2025"/>
    <s v="Direkte betaling med ekstern ID TR527800891 er gjennomført og bokført."/>
    <d v="2025-12-02T00:00:00"/>
    <m/>
    <x v="87"/>
    <x v="87"/>
    <m/>
    <m/>
    <m/>
    <m/>
    <n v="1299"/>
    <s v="Katarina Zielinska"/>
    <x v="0"/>
    <x v="0"/>
    <m/>
    <m/>
    <m/>
    <m/>
    <n v="0"/>
    <s v="Ingen avgiftsbehandling"/>
    <s v="Lønnsbilag 24-2025"/>
    <n v="41388"/>
    <s v="NOK"/>
    <n v="41388"/>
    <m/>
    <s v="-150830.76"/>
  </r>
  <r>
    <n v="501290"/>
    <n v="2025"/>
    <s v="Direkte betaling med ekstern ID TR527800893 er gjennomført og bokført."/>
    <d v="2025-12-02T00:00:00"/>
    <m/>
    <x v="87"/>
    <x v="87"/>
    <m/>
    <m/>
    <m/>
    <m/>
    <n v="1307"/>
    <s v="Ben Craig Simmons"/>
    <x v="0"/>
    <x v="0"/>
    <m/>
    <m/>
    <m/>
    <m/>
    <n v="0"/>
    <s v="Ingen avgiftsbehandling"/>
    <s v="Lønnsbilag 24-2025"/>
    <n v="32730.5"/>
    <s v="NOK"/>
    <n v="32730.5"/>
    <m/>
    <s v="-118100.26"/>
  </r>
  <r>
    <n v="501291"/>
    <n v="2025"/>
    <s v="Direkte betaling med ekstern ID TR527800890 er gjennomført og bokført."/>
    <d v="2025-12-02T00:00:00"/>
    <m/>
    <x v="87"/>
    <x v="87"/>
    <m/>
    <m/>
    <m/>
    <m/>
    <n v="1323"/>
    <s v="Axel Aatlo"/>
    <x v="0"/>
    <x v="0"/>
    <m/>
    <m/>
    <m/>
    <m/>
    <n v="0"/>
    <s v="Ingen avgiftsbehandling"/>
    <s v="Lønnsbilag 24-2025"/>
    <n v="1100"/>
    <s v="NOK"/>
    <n v="1100"/>
    <m/>
    <s v="-117000.26"/>
  </r>
  <r>
    <n v="501291"/>
    <n v="2025"/>
    <s v="Direkte betaling med ekstern ID TR527800890 er gjennomført og bokført."/>
    <d v="2025-12-02T00:00:00"/>
    <m/>
    <x v="87"/>
    <x v="87"/>
    <m/>
    <m/>
    <m/>
    <m/>
    <n v="1323"/>
    <s v="Axel Aatlo"/>
    <x v="0"/>
    <x v="0"/>
    <m/>
    <m/>
    <m/>
    <m/>
    <n v="0"/>
    <s v="Ingen avgiftsbehandling"/>
    <s v="Lønnsbilag 24-2025"/>
    <n v="-12100"/>
    <s v="NOK"/>
    <n v="-12100"/>
    <m/>
    <s v="-129100.26"/>
  </r>
  <r>
    <n v="501291"/>
    <n v="2025"/>
    <s v="Direkte betaling med ekstern ID TR527800890 er gjennomført og bokført."/>
    <d v="2025-12-02T00:00:00"/>
    <m/>
    <x v="87"/>
    <x v="87"/>
    <m/>
    <m/>
    <m/>
    <m/>
    <n v="1323"/>
    <s v="Axel Aatlo"/>
    <x v="0"/>
    <x v="0"/>
    <m/>
    <m/>
    <m/>
    <m/>
    <n v="0"/>
    <s v="Ingen avgiftsbehandling"/>
    <s v="Lønnsbilag 24-2025"/>
    <n v="12100"/>
    <s v="NOK"/>
    <n v="12100"/>
    <m/>
    <s v="-117000.26"/>
  </r>
  <r>
    <n v="501292"/>
    <n v="2025"/>
    <s v="Direkte betaling med ekstern ID TR527800897 er gjennomført og bokført."/>
    <d v="2025-12-02T00:00:00"/>
    <m/>
    <x v="87"/>
    <x v="87"/>
    <m/>
    <m/>
    <m/>
    <m/>
    <n v="1332"/>
    <s v="Morten Hamre Køber"/>
    <x v="0"/>
    <x v="0"/>
    <m/>
    <m/>
    <m/>
    <m/>
    <n v="0"/>
    <s v="Ingen avgiftsbehandling"/>
    <s v="Lønnsbilag 24-2025"/>
    <n v="1520"/>
    <s v="NOK"/>
    <n v="1520"/>
    <m/>
    <s v="-115480.26"/>
  </r>
  <r>
    <n v="501293"/>
    <n v="2025"/>
    <s v="Direkte betaling med ekstern ID TR527800896 er gjennomført og bokført."/>
    <d v="2025-12-02T00:00:00"/>
    <m/>
    <x v="87"/>
    <x v="87"/>
    <m/>
    <m/>
    <m/>
    <m/>
    <n v="1334"/>
    <s v="Selma Arikan"/>
    <x v="0"/>
    <x v="0"/>
    <m/>
    <m/>
    <m/>
    <m/>
    <n v="0"/>
    <s v="Ingen avgiftsbehandling"/>
    <s v="Lønnsbilag 24-2025"/>
    <n v="1429"/>
    <s v="NOK"/>
    <n v="1429"/>
    <m/>
    <s v="-114051.26"/>
  </r>
  <r>
    <n v="501294"/>
    <n v="2025"/>
    <s v="Direkte betaling med ekstern ID TR527800895 er gjennomført og bokført."/>
    <d v="2025-12-02T00:00:00"/>
    <m/>
    <x v="87"/>
    <x v="87"/>
    <m/>
    <m/>
    <m/>
    <m/>
    <n v="1335"/>
    <s v="Mikkel Holand Gillebo"/>
    <x v="0"/>
    <x v="0"/>
    <m/>
    <m/>
    <m/>
    <m/>
    <n v="0"/>
    <s v="Ingen avgiftsbehandling"/>
    <s v="Lønnsbilag 24-2025"/>
    <n v="1280"/>
    <s v="NOK"/>
    <n v="1280"/>
    <m/>
    <s v="-112771.26"/>
  </r>
  <r>
    <n v="501295"/>
    <n v="2025"/>
    <s v="Direkte betaling med ekstern ID TR527800894 er gjennomført og bokført."/>
    <d v="2025-12-02T00:00:00"/>
    <m/>
    <x v="87"/>
    <x v="87"/>
    <m/>
    <m/>
    <m/>
    <m/>
    <n v="1338"/>
    <s v="Nadin Hamed"/>
    <x v="0"/>
    <x v="0"/>
    <m/>
    <m/>
    <m/>
    <m/>
    <n v="0"/>
    <s v="Ingen avgiftsbehandling"/>
    <s v="Lønnsbilag 24-2025"/>
    <n v="1260"/>
    <s v="NOK"/>
    <n v="1260"/>
    <m/>
    <s v="-111511.26"/>
  </r>
  <r>
    <n v="501296"/>
    <n v="2025"/>
    <s v="Direkte betaling med ekstern ID TR527800886 er gjennomført og bokført."/>
    <d v="2025-12-02T00:00:00"/>
    <m/>
    <x v="87"/>
    <x v="87"/>
    <m/>
    <m/>
    <m/>
    <m/>
    <n v="1339"/>
    <s v="Alexander Grimstvedt"/>
    <x v="0"/>
    <x v="0"/>
    <m/>
    <m/>
    <m/>
    <m/>
    <n v="0"/>
    <s v="Ingen avgiftsbehandling"/>
    <s v="Lønnsbilag 24-2025"/>
    <n v="7750"/>
    <s v="NOK"/>
    <n v="7750"/>
    <m/>
    <s v="-103761.26"/>
  </r>
  <r>
    <n v="501296"/>
    <n v="2025"/>
    <s v="Direkte betaling med ekstern ID TR527800886 er gjennomført og bokført."/>
    <d v="2025-12-02T00:00:00"/>
    <m/>
    <x v="87"/>
    <x v="87"/>
    <m/>
    <m/>
    <m/>
    <m/>
    <n v="1339"/>
    <s v="Alexander Grimstvedt"/>
    <x v="0"/>
    <x v="0"/>
    <m/>
    <m/>
    <m/>
    <m/>
    <n v="0"/>
    <s v="Ingen avgiftsbehandling"/>
    <s v="Lønnsbilag 24-2025. Utbetalt tidligere fra bank"/>
    <n v="-17325"/>
    <s v="NOK"/>
    <n v="-17325"/>
    <m/>
    <s v="-121086.26"/>
  </r>
  <r>
    <n v="501296"/>
    <n v="2025"/>
    <s v="Direkte betaling med ekstern ID TR527800886 er gjennomført og bokført."/>
    <d v="2025-12-02T00:00:00"/>
    <m/>
    <x v="87"/>
    <x v="87"/>
    <m/>
    <m/>
    <m/>
    <m/>
    <n v="1339"/>
    <s v="Alexander Grimstvedt"/>
    <x v="0"/>
    <x v="0"/>
    <m/>
    <m/>
    <m/>
    <m/>
    <n v="0"/>
    <s v="Ingen avgiftsbehandling"/>
    <s v="Lønnsbilag 24-2025"/>
    <n v="17325"/>
    <s v="NOK"/>
    <n v="17325"/>
    <m/>
    <s v="-103761.26"/>
  </r>
  <r>
    <n v="501297"/>
    <n v="2025"/>
    <s v="Direkte betaling med ekstern ID TR527800889 er gjennomført og bokført."/>
    <d v="2025-12-02T00:00:00"/>
    <m/>
    <x v="87"/>
    <x v="87"/>
    <m/>
    <m/>
    <m/>
    <m/>
    <n v="134"/>
    <s v="Andreas Kristiansen Olsen"/>
    <x v="0"/>
    <x v="0"/>
    <m/>
    <m/>
    <m/>
    <m/>
    <n v="0"/>
    <s v="Ingen avgiftsbehandling"/>
    <s v="Lønnsbilag 24-2025"/>
    <n v="3236"/>
    <s v="NOK"/>
    <n v="3236"/>
    <m/>
    <s v="-100525.26"/>
  </r>
  <r>
    <n v="501298"/>
    <n v="2025"/>
    <s v="Direkte betaling med ekstern ID TR527800898 er gjennomført og bokført."/>
    <d v="2025-12-02T00:00:00"/>
    <m/>
    <x v="87"/>
    <x v="87"/>
    <m/>
    <m/>
    <m/>
    <m/>
    <n v="1341"/>
    <s v="Sondre Harviken"/>
    <x v="0"/>
    <x v="0"/>
    <m/>
    <m/>
    <m/>
    <m/>
    <n v="0"/>
    <s v="Ingen avgiftsbehandling"/>
    <s v="Lønnsbilag 24-2025"/>
    <n v="3204"/>
    <s v="NOK"/>
    <n v="3204"/>
    <m/>
    <s v="-97321.26"/>
  </r>
  <r>
    <n v="501299"/>
    <n v="2025"/>
    <s v="Direkte betaling med ekstern ID TR527800899 er gjennomført og bokført."/>
    <d v="2025-12-02T00:00:00"/>
    <m/>
    <x v="87"/>
    <x v="87"/>
    <m/>
    <m/>
    <m/>
    <m/>
    <n v="1342"/>
    <s v="Artem Kovrovskii"/>
    <x v="0"/>
    <x v="0"/>
    <m/>
    <m/>
    <m/>
    <m/>
    <n v="0"/>
    <s v="Ingen avgiftsbehandling"/>
    <s v="Lønnsbilag 24-2025"/>
    <n v="1507"/>
    <s v="NOK"/>
    <n v="1507"/>
    <m/>
    <s v="-95814.26"/>
  </r>
  <r>
    <n v="501300"/>
    <n v="2025"/>
    <s v="Direkte betaling med ekstern ID TR527800900 er gjennomført og bokført."/>
    <d v="2025-12-02T00:00:00"/>
    <m/>
    <x v="87"/>
    <x v="87"/>
    <m/>
    <m/>
    <m/>
    <m/>
    <n v="1343"/>
    <s v="Andreas Romark Nilsen"/>
    <x v="0"/>
    <x v="0"/>
    <m/>
    <m/>
    <m/>
    <m/>
    <n v="0"/>
    <s v="Ingen avgiftsbehandling"/>
    <s v="Lønnsbilag 24-2025"/>
    <n v="10219"/>
    <s v="NOK"/>
    <n v="10219"/>
    <m/>
    <s v="-85595.26"/>
  </r>
  <r>
    <n v="501301"/>
    <n v="2025"/>
    <s v="Direkte betaling med ekstern ID TR527800901 er gjennomført og bokført."/>
    <d v="2025-12-02T00:00:00"/>
    <m/>
    <x v="87"/>
    <x v="87"/>
    <m/>
    <m/>
    <m/>
    <m/>
    <n v="1345"/>
    <s v="Eskil Nakstad"/>
    <x v="0"/>
    <x v="0"/>
    <m/>
    <m/>
    <m/>
    <m/>
    <n v="0"/>
    <s v="Ingen avgiftsbehandling"/>
    <s v="Lønnsbilag 24-2025"/>
    <n v="1960"/>
    <s v="NOK"/>
    <n v="1960"/>
    <m/>
    <s v="-83635.26"/>
  </r>
  <r>
    <n v="501302"/>
    <n v="2025"/>
    <s v="Direkte betaling med ekstern ID TR527800902 er gjennomført og bokført."/>
    <d v="2025-12-02T00:00:00"/>
    <m/>
    <x v="87"/>
    <x v="87"/>
    <m/>
    <m/>
    <m/>
    <m/>
    <n v="1346"/>
    <s v="Emil Smith Gjerde"/>
    <x v="0"/>
    <x v="0"/>
    <m/>
    <m/>
    <m/>
    <m/>
    <n v="0"/>
    <s v="Ingen avgiftsbehandling"/>
    <s v="Lønnsbilag 24-2025"/>
    <n v="2240"/>
    <s v="NOK"/>
    <n v="2240"/>
    <m/>
    <s v="-81395.26"/>
  </r>
  <r>
    <n v="501303"/>
    <n v="2025"/>
    <s v="Direkte betaling med ekstern ID TR527800903 er gjennomført og bokført."/>
    <d v="2025-12-02T00:00:00"/>
    <m/>
    <x v="87"/>
    <x v="87"/>
    <m/>
    <m/>
    <m/>
    <m/>
    <n v="1347"/>
    <s v="Selma Svege"/>
    <x v="0"/>
    <x v="0"/>
    <m/>
    <m/>
    <m/>
    <m/>
    <n v="0"/>
    <s v="Ingen avgiftsbehandling"/>
    <s v="Lønnsbilag 24-2025"/>
    <n v="2743.13"/>
    <s v="NOK"/>
    <n v="2743.13"/>
    <m/>
    <s v="-78652.13"/>
  </r>
  <r>
    <n v="501304"/>
    <n v="2025"/>
    <s v="Direkte betaling med ekstern ID TR527800904 er gjennomført og bokført."/>
    <d v="2025-12-02T00:00:00"/>
    <m/>
    <x v="87"/>
    <x v="87"/>
    <m/>
    <m/>
    <m/>
    <m/>
    <n v="1348"/>
    <s v="Anders Lagesen"/>
    <x v="0"/>
    <x v="0"/>
    <m/>
    <m/>
    <m/>
    <m/>
    <n v="0"/>
    <s v="Ingen avgiftsbehandling"/>
    <s v="Lønnsbilag 24-2025"/>
    <n v="2000"/>
    <s v="NOK"/>
    <n v="2000"/>
    <m/>
    <s v="-76652.13"/>
  </r>
  <r>
    <n v="501305"/>
    <n v="2025"/>
    <s v="Direkte betaling med ekstern ID TR527800905 er gjennomført og bokført."/>
    <d v="2025-12-02T00:00:00"/>
    <m/>
    <x v="87"/>
    <x v="87"/>
    <m/>
    <m/>
    <m/>
    <m/>
    <n v="1349"/>
    <s v="Kaja Lilledal Fritzvold"/>
    <x v="0"/>
    <x v="0"/>
    <m/>
    <m/>
    <m/>
    <m/>
    <n v="0"/>
    <s v="Ingen avgiftsbehandling"/>
    <s v="Lønnsbilag 24-2025"/>
    <n v="4830"/>
    <s v="NOK"/>
    <n v="4830"/>
    <m/>
    <s v="-71822.13"/>
  </r>
  <r>
    <n v="501306"/>
    <n v="2025"/>
    <s v="Direkte betaling med ekstern ID TR527800906 er gjennomført og bokført."/>
    <d v="2025-12-02T00:00:00"/>
    <m/>
    <x v="87"/>
    <x v="87"/>
    <m/>
    <m/>
    <m/>
    <m/>
    <n v="1350"/>
    <s v="Nora Dahlsrud"/>
    <x v="0"/>
    <x v="0"/>
    <m/>
    <m/>
    <m/>
    <m/>
    <n v="0"/>
    <s v="Ingen avgiftsbehandling"/>
    <s v="Lønnsbilag 24-2025"/>
    <n v="443.63"/>
    <s v="NOK"/>
    <n v="443.63"/>
    <m/>
    <s v="-71378.50"/>
  </r>
  <r>
    <n v="501307"/>
    <n v="2025"/>
    <s v="Direkte betaling med ekstern ID TR527800907 er gjennomført og bokført."/>
    <d v="2025-12-02T00:00:00"/>
    <m/>
    <x v="87"/>
    <x v="87"/>
    <m/>
    <m/>
    <m/>
    <m/>
    <n v="1351"/>
    <s v="Johan Wiklund"/>
    <x v="0"/>
    <x v="0"/>
    <m/>
    <m/>
    <m/>
    <m/>
    <n v="0"/>
    <s v="Ingen avgiftsbehandling"/>
    <s v="Lønnsbilag 24-2025"/>
    <n v="3000"/>
    <s v="NOK"/>
    <n v="3000"/>
    <m/>
    <s v="-68378.50"/>
  </r>
  <r>
    <n v="501308"/>
    <n v="2025"/>
    <s v="Direkte betaling med ekstern ID TR527800908 er gjennomført og bokført."/>
    <d v="2025-12-02T00:00:00"/>
    <m/>
    <x v="87"/>
    <x v="87"/>
    <m/>
    <m/>
    <m/>
    <m/>
    <n v="1352"/>
    <s v="Ivo Bang Theophiliakis"/>
    <x v="0"/>
    <x v="0"/>
    <m/>
    <m/>
    <m/>
    <m/>
    <n v="0"/>
    <s v="Ingen avgiftsbehandling"/>
    <s v="Lønnsbilag 24-2025"/>
    <n v="3500"/>
    <s v="NOK"/>
    <n v="3500"/>
    <m/>
    <s v="-64878.50"/>
  </r>
  <r>
    <n v="501309"/>
    <n v="2025"/>
    <s v="Direkte betaling med ekstern ID TR527800909 er gjennomført og bokført."/>
    <d v="2025-12-02T00:00:00"/>
    <m/>
    <x v="87"/>
    <x v="87"/>
    <m/>
    <m/>
    <m/>
    <m/>
    <n v="156"/>
    <s v="Eskil Kvam"/>
    <x v="0"/>
    <x v="0"/>
    <m/>
    <m/>
    <m/>
    <m/>
    <n v="0"/>
    <s v="Ingen avgiftsbehandling"/>
    <s v="Lønnsbilag 24-2025"/>
    <n v="2912"/>
    <s v="NOK"/>
    <n v="2912"/>
    <m/>
    <s v="-61966.50"/>
  </r>
  <r>
    <n v="501309"/>
    <n v="2025"/>
    <s v="Direkte betaling med ekstern ID TR527800909 er gjennomført og bokført."/>
    <d v="2025-12-02T00:00:00"/>
    <m/>
    <x v="87"/>
    <x v="87"/>
    <m/>
    <m/>
    <m/>
    <m/>
    <n v="156"/>
    <s v="Eskil Kvam"/>
    <x v="0"/>
    <x v="0"/>
    <m/>
    <m/>
    <m/>
    <m/>
    <n v="0"/>
    <s v="Ingen avgiftsbehandling"/>
    <s v="Lønnsbilag 24-2025. Utbetalt tidligere fra bank"/>
    <n v="-230"/>
    <s v="NOK"/>
    <n v="-230"/>
    <m/>
    <s v="-62196.50"/>
  </r>
  <r>
    <n v="501309"/>
    <n v="2025"/>
    <s v="Direkte betaling med ekstern ID TR527800909 er gjennomført og bokført."/>
    <d v="2025-12-02T00:00:00"/>
    <m/>
    <x v="87"/>
    <x v="87"/>
    <m/>
    <m/>
    <m/>
    <m/>
    <n v="156"/>
    <s v="Eskil Kvam"/>
    <x v="0"/>
    <x v="0"/>
    <m/>
    <m/>
    <m/>
    <m/>
    <n v="0"/>
    <s v="Ingen avgiftsbehandling"/>
    <s v="Lønnsbilag 24-2025"/>
    <n v="230"/>
    <s v="NOK"/>
    <n v="230"/>
    <m/>
    <s v="-61966.50"/>
  </r>
  <r>
    <n v="501310"/>
    <n v="2025"/>
    <s v="Direkte betaling med ekstern ID TR527800910 er gjennomført og bokført."/>
    <d v="2025-12-02T00:00:00"/>
    <m/>
    <x v="87"/>
    <x v="87"/>
    <m/>
    <m/>
    <m/>
    <m/>
    <n v="77"/>
    <s v="Christopher Dehn"/>
    <x v="0"/>
    <x v="0"/>
    <m/>
    <m/>
    <m/>
    <m/>
    <n v="0"/>
    <s v="Ingen avgiftsbehandling"/>
    <s v="Lønnsbilag 24-2025"/>
    <n v="17261.5"/>
    <s v="NOK"/>
    <n v="17261.5"/>
    <m/>
    <s v="-44705.00"/>
  </r>
  <r>
    <n v="2365"/>
    <n v="2025"/>
    <s v="Innberettet som vanlig lønn"/>
    <d v="2025-12-02T00:00:00"/>
    <m/>
    <x v="87"/>
    <x v="87"/>
    <m/>
    <m/>
    <m/>
    <m/>
    <n v="1323"/>
    <s v="Axel Aatlo"/>
    <x v="5"/>
    <x v="5"/>
    <m/>
    <m/>
    <m/>
    <m/>
    <n v="0"/>
    <s v="Ingen avgiftsbehandling"/>
    <s v="Axel Atlo"/>
    <n v="12100"/>
    <s v="NOK"/>
    <n v="12100"/>
    <m/>
    <s v="-32605.00"/>
  </r>
  <r>
    <n v="2365"/>
    <n v="2025"/>
    <s v="Innberettet som vanlig lønn"/>
    <d v="2025-12-02T00:00:00"/>
    <m/>
    <x v="87"/>
    <x v="87"/>
    <m/>
    <m/>
    <m/>
    <m/>
    <n v="156"/>
    <s v="Eskil Kvam"/>
    <x v="5"/>
    <x v="5"/>
    <m/>
    <m/>
    <m/>
    <m/>
    <n v="0"/>
    <s v="Ingen avgiftsbehandling"/>
    <s v="Eskil kvam"/>
    <n v="220"/>
    <s v="NOK"/>
    <n v="220"/>
    <m/>
    <s v="-32385.00"/>
  </r>
  <r>
    <n v="2365"/>
    <n v="2025"/>
    <s v="Innberettet som vanlig lønn"/>
    <d v="2025-12-02T00:00:00"/>
    <m/>
    <x v="87"/>
    <x v="87"/>
    <m/>
    <m/>
    <m/>
    <m/>
    <n v="1274"/>
    <s v="Heidi Midtbø Helgesen"/>
    <x v="10"/>
    <x v="10"/>
    <m/>
    <m/>
    <m/>
    <m/>
    <n v="0"/>
    <s v="Ingen avgiftsbehandling"/>
    <s v="Heidi Midtbø"/>
    <n v="2000"/>
    <s v="NOK"/>
    <n v="2000"/>
    <m/>
    <s v="-30385.00"/>
  </r>
  <r>
    <n v="2365"/>
    <n v="2025"/>
    <s v="Innberettet som vanlig lønn"/>
    <d v="2025-12-02T00:00:00"/>
    <m/>
    <x v="87"/>
    <x v="87"/>
    <m/>
    <m/>
    <m/>
    <m/>
    <n v="1240"/>
    <s v="Margrethe Hamre Køber"/>
    <x v="10"/>
    <x v="10"/>
    <m/>
    <m/>
    <m/>
    <m/>
    <n v="0"/>
    <s v="Ingen avgiftsbehandling"/>
    <s v="Margrethe Køber"/>
    <n v="5000"/>
    <s v="NOK"/>
    <n v="5000"/>
    <m/>
    <s v="-25385.00"/>
  </r>
  <r>
    <n v="2365"/>
    <n v="2025"/>
    <s v="Innberettet som vanlig lønn"/>
    <d v="2025-12-02T00:00:00"/>
    <m/>
    <x v="87"/>
    <x v="87"/>
    <m/>
    <m/>
    <m/>
    <m/>
    <n v="1233"/>
    <s v="Eirik Skaar"/>
    <x v="5"/>
    <x v="5"/>
    <m/>
    <m/>
    <m/>
    <m/>
    <n v="0"/>
    <s v="Ingen avgiftsbehandling"/>
    <s v="Eirik Skaar"/>
    <n v="8200"/>
    <s v="NOK"/>
    <n v="8200"/>
    <m/>
    <s v="-17185.00"/>
  </r>
  <r>
    <n v="2365"/>
    <n v="2025"/>
    <s v="Innberettet som vanlig lønn"/>
    <d v="2025-12-02T00:00:00"/>
    <m/>
    <x v="87"/>
    <x v="87"/>
    <m/>
    <m/>
    <m/>
    <m/>
    <n v="1339"/>
    <s v="Alexander Grimstvedt"/>
    <x v="5"/>
    <x v="5"/>
    <m/>
    <m/>
    <m/>
    <m/>
    <n v="0"/>
    <s v="Ingen avgiftsbehandling"/>
    <s v="Alexander Grimstvedt"/>
    <n v="17325"/>
    <s v="NOK"/>
    <n v="17325"/>
    <m/>
    <s v="140.00"/>
  </r>
  <r>
    <n v="2570"/>
    <n v="2025"/>
    <s v="Smådiffer ryddes vekk"/>
    <d v="2025-12-31T00:00:00"/>
    <m/>
    <x v="87"/>
    <x v="87"/>
    <m/>
    <m/>
    <m/>
    <m/>
    <n v="1346"/>
    <s v="Emil Smith Gjerde"/>
    <x v="4"/>
    <x v="4"/>
    <m/>
    <m/>
    <m/>
    <m/>
    <n v="0"/>
    <s v="Ingen avgiftsbehandling"/>
    <s v="Smådiffer ryddes vekk"/>
    <n v="-150"/>
    <s v="NOK"/>
    <n v="-150"/>
    <m/>
    <s v="-10.00"/>
  </r>
  <r>
    <n v="2570"/>
    <n v="2025"/>
    <s v="Smådiffer ryddes vekk"/>
    <d v="2025-12-31T00:00:00"/>
    <m/>
    <x v="87"/>
    <x v="87"/>
    <m/>
    <m/>
    <m/>
    <m/>
    <n v="156"/>
    <s v="Eskil Kvam"/>
    <x v="4"/>
    <x v="4"/>
    <m/>
    <m/>
    <m/>
    <m/>
    <n v="0"/>
    <s v="Ingen avgiftsbehandling"/>
    <s v="Smådiffer ryddes vekk"/>
    <n v="10"/>
    <s v="NOK"/>
    <n v="10"/>
    <m/>
    <s v="0.00"/>
  </r>
  <r>
    <m/>
    <m/>
    <m/>
    <d v="2025-01-01T00:00:00"/>
    <m/>
    <x v="88"/>
    <x v="88"/>
    <m/>
    <m/>
    <m/>
    <m/>
    <m/>
    <m/>
    <x v="0"/>
    <x v="0"/>
    <m/>
    <m/>
    <m/>
    <m/>
    <m/>
    <m/>
    <s v="Inngående saldo"/>
    <n v="-746.86"/>
    <m/>
    <m/>
    <m/>
    <s v="-746.86"/>
  </r>
  <r>
    <n v="1317"/>
    <n v="2025"/>
    <s v="Innkommende betaling455087791 (1).pdf"/>
    <d v="2025-06-02T00:00:00"/>
    <m/>
    <x v="88"/>
    <x v="88"/>
    <m/>
    <m/>
    <m/>
    <m/>
    <m/>
    <m/>
    <x v="0"/>
    <x v="0"/>
    <m/>
    <m/>
    <m/>
    <m/>
    <n v="0"/>
    <s v="Ingen avgiftsbehandling"/>
    <s v="Jonas Myrstad"/>
    <n v="-510"/>
    <s v="NOK"/>
    <n v="-510"/>
    <m/>
    <s v="-1256.86"/>
  </r>
  <r>
    <n v="1317"/>
    <n v="2025"/>
    <s v="Innkommende betaling455087791 (1).pdf"/>
    <d v="2025-06-02T00:00:00"/>
    <m/>
    <x v="88"/>
    <x v="88"/>
    <m/>
    <m/>
    <m/>
    <m/>
    <m/>
    <m/>
    <x v="0"/>
    <x v="0"/>
    <m/>
    <m/>
    <m/>
    <m/>
    <n v="0"/>
    <s v="Ingen avgiftsbehandling"/>
    <s v="William Skoglund"/>
    <n v="-309.75"/>
    <s v="NOK"/>
    <n v="-309.75"/>
    <m/>
    <s v="-1566.61"/>
  </r>
  <r>
    <n v="1317"/>
    <n v="2025"/>
    <s v="Innkommende betaling455087791 (1).pdf"/>
    <d v="2025-06-02T00:00:00"/>
    <m/>
    <x v="88"/>
    <x v="88"/>
    <m/>
    <m/>
    <m/>
    <m/>
    <m/>
    <m/>
    <x v="0"/>
    <x v="0"/>
    <m/>
    <m/>
    <m/>
    <m/>
    <n v="0"/>
    <s v="Ingen avgiftsbehandling"/>
    <s v="Nora Øvergaard"/>
    <n v="-204"/>
    <s v="NOK"/>
    <n v="-204"/>
    <m/>
    <s v="-1770.61"/>
  </r>
  <r>
    <n v="1317"/>
    <n v="2025"/>
    <s v="Innkommende betaling455087791 (1).pdf"/>
    <d v="2025-06-02T00:00:00"/>
    <m/>
    <x v="88"/>
    <x v="88"/>
    <m/>
    <m/>
    <m/>
    <m/>
    <m/>
    <m/>
    <x v="0"/>
    <x v="0"/>
    <m/>
    <m/>
    <m/>
    <m/>
    <n v="0"/>
    <s v="Ingen avgiftsbehandling"/>
    <s v="Jakob August Strøm"/>
    <n v="-3243.94"/>
    <s v="NOK"/>
    <n v="-3243.94"/>
    <m/>
    <s v="-5014.55"/>
  </r>
  <r>
    <n v="1332"/>
    <n v="2025"/>
    <s v="Feriepenger"/>
    <d v="2025-08-14T00:00:00"/>
    <m/>
    <x v="88"/>
    <x v="88"/>
    <m/>
    <m/>
    <m/>
    <m/>
    <m/>
    <m/>
    <x v="0"/>
    <x v="0"/>
    <m/>
    <m/>
    <m/>
    <m/>
    <n v="0"/>
    <s v="Ingen avgiftsbehandling"/>
    <s v="Jakob Strøm"/>
    <n v="3243.94"/>
    <s v="NOK"/>
    <n v="3243.94"/>
    <m/>
    <s v="-1770.61"/>
  </r>
  <r>
    <n v="1332"/>
    <n v="2025"/>
    <s v="Feriepenger"/>
    <d v="2025-08-14T00:00:00"/>
    <m/>
    <x v="88"/>
    <x v="88"/>
    <m/>
    <m/>
    <m/>
    <m/>
    <m/>
    <m/>
    <x v="0"/>
    <x v="0"/>
    <m/>
    <m/>
    <m/>
    <m/>
    <n v="0"/>
    <s v="Ingen avgiftsbehandling"/>
    <s v="Jonas Myrstad"/>
    <n v="510"/>
    <s v="NOK"/>
    <n v="510"/>
    <m/>
    <s v="-1260.61"/>
  </r>
  <r>
    <n v="1332"/>
    <n v="2025"/>
    <s v="Feriepenger"/>
    <d v="2025-08-14T00:00:00"/>
    <m/>
    <x v="88"/>
    <x v="88"/>
    <m/>
    <m/>
    <m/>
    <m/>
    <m/>
    <m/>
    <x v="0"/>
    <x v="0"/>
    <m/>
    <m/>
    <m/>
    <m/>
    <n v="0"/>
    <s v="Ingen avgiftsbehandling"/>
    <s v="William Skoglund"/>
    <n v="309.75"/>
    <s v="NOK"/>
    <n v="309.75"/>
    <m/>
    <s v="-950.86"/>
  </r>
  <r>
    <n v="1339"/>
    <n v="2025"/>
    <n v="1920"/>
    <d v="2025-08-15T00:00:00"/>
    <m/>
    <x v="88"/>
    <x v="88"/>
    <m/>
    <m/>
    <m/>
    <m/>
    <m/>
    <m/>
    <x v="0"/>
    <x v="0"/>
    <m/>
    <m/>
    <m/>
    <m/>
    <n v="0"/>
    <s v="Ingen avgiftsbehandling"/>
    <s v="NOra"/>
    <n v="204"/>
    <s v="NOK"/>
    <n v="204"/>
    <m/>
    <s v="-746.86"/>
  </r>
  <r>
    <n v="2570"/>
    <n v="2025"/>
    <s v="Smådiffer ryddes vekk"/>
    <d v="2025-12-31T00:00:00"/>
    <m/>
    <x v="88"/>
    <x v="88"/>
    <m/>
    <m/>
    <m/>
    <m/>
    <m/>
    <m/>
    <x v="4"/>
    <x v="4"/>
    <m/>
    <m/>
    <m/>
    <m/>
    <n v="0"/>
    <s v="Ingen avgiftsbehandling"/>
    <s v="Smådiffer ryddes vekk"/>
    <n v="746.86"/>
    <s v="NOK"/>
    <n v="746.86"/>
    <m/>
    <s v="0.00"/>
  </r>
  <r>
    <m/>
    <m/>
    <m/>
    <d v="2025-01-01T00:00:00"/>
    <m/>
    <x v="89"/>
    <x v="89"/>
    <m/>
    <m/>
    <m/>
    <m/>
    <m/>
    <m/>
    <x v="0"/>
    <x v="0"/>
    <m/>
    <m/>
    <m/>
    <m/>
    <m/>
    <m/>
    <s v="Inngående saldo"/>
    <n v="-421347.11"/>
    <m/>
    <m/>
    <m/>
    <s v="-421347.11"/>
  </r>
  <r>
    <n v="500002"/>
    <n v="2025"/>
    <s v="Lønnsbilag 1-2025"/>
    <d v="2025-01-01T00:00:00"/>
    <m/>
    <x v="89"/>
    <x v="89"/>
    <m/>
    <m/>
    <m/>
    <m/>
    <n v="77"/>
    <s v="Christopher Dehn"/>
    <x v="5"/>
    <x v="5"/>
    <m/>
    <m/>
    <m/>
    <m/>
    <n v="0"/>
    <s v="Ingen avgiftsbehandling"/>
    <s v="Lønnsbilag 1-2025"/>
    <n v="-1967.12"/>
    <s v="NOK"/>
    <n v="-1967.12"/>
    <m/>
    <s v="-423314.23"/>
  </r>
  <r>
    <n v="500002"/>
    <n v="2025"/>
    <s v="Lønnsbilag 1-2025"/>
    <d v="2025-01-01T00:00:00"/>
    <m/>
    <x v="89"/>
    <x v="89"/>
    <m/>
    <m/>
    <m/>
    <m/>
    <n v="134"/>
    <s v="Andreas Kristiansen Olsen"/>
    <x v="1"/>
    <x v="1"/>
    <m/>
    <m/>
    <m/>
    <m/>
    <n v="0"/>
    <s v="Ingen avgiftsbehandling"/>
    <s v="Lønnsbilag 1-2025"/>
    <n v="-269.27999999999997"/>
    <s v="NOK"/>
    <n v="-269.27999999999997"/>
    <m/>
    <s v="-423583.51"/>
  </r>
  <r>
    <n v="500002"/>
    <n v="2025"/>
    <s v="Lønnsbilag 1-2025"/>
    <d v="2025-01-01T00:00:00"/>
    <m/>
    <x v="89"/>
    <x v="89"/>
    <m/>
    <m/>
    <m/>
    <m/>
    <n v="134"/>
    <s v="Andreas Kristiansen Olsen"/>
    <x v="8"/>
    <x v="8"/>
    <m/>
    <m/>
    <m/>
    <m/>
    <n v="0"/>
    <s v="Ingen avgiftsbehandling"/>
    <s v="Lønnsbilag 1-2025"/>
    <n v="-280.5"/>
    <s v="NOK"/>
    <n v="-280.5"/>
    <m/>
    <s v="-423864.01"/>
  </r>
  <r>
    <n v="500002"/>
    <n v="2025"/>
    <s v="Lønnsbilag 1-2025"/>
    <d v="2025-01-01T00:00:00"/>
    <m/>
    <x v="89"/>
    <x v="89"/>
    <m/>
    <m/>
    <m/>
    <m/>
    <n v="1223"/>
    <s v="Mads Sundbye"/>
    <x v="1"/>
    <x v="1"/>
    <m/>
    <m/>
    <m/>
    <m/>
    <n v="0"/>
    <s v="Ingen avgiftsbehandling"/>
    <s v="Lønnsbilag 1-2025"/>
    <n v="-199.41"/>
    <s v="NOK"/>
    <n v="-199.41"/>
    <m/>
    <s v="-424063.42"/>
  </r>
  <r>
    <n v="500002"/>
    <n v="2025"/>
    <s v="Lønnsbilag 1-2025"/>
    <d v="2025-01-01T00:00:00"/>
    <m/>
    <x v="89"/>
    <x v="89"/>
    <m/>
    <m/>
    <m/>
    <m/>
    <n v="1229"/>
    <s v="Eirik Frisnes Wartiainen"/>
    <x v="8"/>
    <x v="8"/>
    <m/>
    <m/>
    <m/>
    <m/>
    <n v="0"/>
    <s v="Ingen avgiftsbehandling"/>
    <s v="Lønnsbilag 1-2025"/>
    <n v="-1802"/>
    <s v="NOK"/>
    <n v="-1802"/>
    <m/>
    <s v="-425865.42"/>
  </r>
  <r>
    <n v="500002"/>
    <n v="2025"/>
    <s v="Lønnsbilag 1-2025"/>
    <d v="2025-01-01T00:00:00"/>
    <m/>
    <x v="89"/>
    <x v="89"/>
    <m/>
    <m/>
    <m/>
    <m/>
    <n v="1229"/>
    <s v="Eirik Frisnes Wartiainen"/>
    <x v="10"/>
    <x v="10"/>
    <m/>
    <m/>
    <m/>
    <m/>
    <n v="0"/>
    <s v="Ingen avgiftsbehandling"/>
    <s v="Lønnsbilag 1-2025"/>
    <n v="-1802"/>
    <s v="NOK"/>
    <n v="-1802"/>
    <m/>
    <s v="-427667.42"/>
  </r>
  <r>
    <n v="500002"/>
    <n v="2025"/>
    <s v="Lønnsbilag 1-2025"/>
    <d v="2025-01-01T00:00:00"/>
    <m/>
    <x v="89"/>
    <x v="89"/>
    <m/>
    <m/>
    <m/>
    <m/>
    <n v="1233"/>
    <s v="Eirik Skaar"/>
    <x v="5"/>
    <x v="5"/>
    <m/>
    <m/>
    <m/>
    <m/>
    <n v="0"/>
    <s v="Ingen avgiftsbehandling"/>
    <s v="Lønnsbilag 1-2025"/>
    <n v="-306"/>
    <s v="NOK"/>
    <n v="-306"/>
    <m/>
    <s v="-427973.42"/>
  </r>
  <r>
    <n v="500002"/>
    <n v="2025"/>
    <s v="Lønnsbilag 1-2025"/>
    <d v="2025-01-01T00:00:00"/>
    <m/>
    <x v="89"/>
    <x v="89"/>
    <m/>
    <m/>
    <m/>
    <m/>
    <n v="1239"/>
    <s v="Karen Haug Laukeland"/>
    <x v="6"/>
    <x v="6"/>
    <m/>
    <m/>
    <m/>
    <m/>
    <n v="0"/>
    <s v="Ingen avgiftsbehandling"/>
    <s v="Lønnsbilag 1-2025"/>
    <n v="-109.01"/>
    <s v="NOK"/>
    <n v="-109.01"/>
    <m/>
    <s v="-428082.43"/>
  </r>
  <r>
    <n v="500002"/>
    <n v="2025"/>
    <s v="Lønnsbilag 1-2025"/>
    <d v="2025-01-01T00:00:00"/>
    <m/>
    <x v="89"/>
    <x v="89"/>
    <m/>
    <m/>
    <m/>
    <m/>
    <n v="1240"/>
    <s v="Margrethe Hamre Køber"/>
    <x v="6"/>
    <x v="6"/>
    <m/>
    <m/>
    <m/>
    <m/>
    <n v="0"/>
    <s v="Ingen avgiftsbehandling"/>
    <s v="Lønnsbilag 1-2025"/>
    <n v="-109.01"/>
    <s v="NOK"/>
    <n v="-109.01"/>
    <m/>
    <s v="-428191.44"/>
  </r>
  <r>
    <n v="500002"/>
    <n v="2025"/>
    <s v="Lønnsbilag 1-2025"/>
    <d v="2025-01-01T00:00:00"/>
    <m/>
    <x v="89"/>
    <x v="89"/>
    <m/>
    <m/>
    <m/>
    <m/>
    <n v="1245"/>
    <s v="Fredrik Bjørndal"/>
    <x v="3"/>
    <x v="3"/>
    <m/>
    <m/>
    <m/>
    <m/>
    <n v="0"/>
    <s v="Ingen avgiftsbehandling"/>
    <s v="Lønnsbilag 1-2025"/>
    <n v="-688.5"/>
    <s v="NOK"/>
    <n v="-688.5"/>
    <m/>
    <s v="-428879.94"/>
  </r>
  <r>
    <n v="500002"/>
    <n v="2025"/>
    <s v="Lønnsbilag 1-2025"/>
    <d v="2025-01-01T00:00:00"/>
    <m/>
    <x v="89"/>
    <x v="89"/>
    <m/>
    <m/>
    <m/>
    <m/>
    <n v="1248"/>
    <s v="Marius Tveiten"/>
    <x v="1"/>
    <x v="1"/>
    <m/>
    <m/>
    <m/>
    <m/>
    <n v="0"/>
    <s v="Ingen avgiftsbehandling"/>
    <s v="Lønnsbilag 1-2025"/>
    <n v="-121.38"/>
    <s v="NOK"/>
    <n v="-121.38"/>
    <m/>
    <s v="-429001.32"/>
  </r>
  <r>
    <n v="500002"/>
    <n v="2025"/>
    <s v="Lønnsbilag 1-2025"/>
    <d v="2025-01-01T00:00:00"/>
    <m/>
    <x v="89"/>
    <x v="89"/>
    <m/>
    <m/>
    <m/>
    <m/>
    <n v="1248"/>
    <s v="Marius Tveiten"/>
    <x v="8"/>
    <x v="8"/>
    <m/>
    <m/>
    <m/>
    <m/>
    <n v="0"/>
    <s v="Ingen avgiftsbehandling"/>
    <s v="Lønnsbilag 1-2025"/>
    <n v="-69.36"/>
    <s v="NOK"/>
    <n v="-69.36"/>
    <m/>
    <s v="-429070.68"/>
  </r>
  <r>
    <n v="500002"/>
    <n v="2025"/>
    <s v="Lønnsbilag 1-2025"/>
    <d v="2025-01-01T00:00:00"/>
    <m/>
    <x v="89"/>
    <x v="89"/>
    <m/>
    <m/>
    <m/>
    <m/>
    <n v="1249"/>
    <s v="Nora Kristiansen"/>
    <x v="1"/>
    <x v="1"/>
    <m/>
    <m/>
    <m/>
    <m/>
    <n v="0"/>
    <s v="Ingen avgiftsbehandling"/>
    <s v="Lønnsbilag 1-2025"/>
    <n v="-86.7"/>
    <s v="NOK"/>
    <n v="-86.7"/>
    <m/>
    <s v="-429157.38"/>
  </r>
  <r>
    <n v="500002"/>
    <n v="2025"/>
    <s v="Lønnsbilag 1-2025"/>
    <d v="2025-01-01T00:00:00"/>
    <m/>
    <x v="89"/>
    <x v="89"/>
    <m/>
    <m/>
    <m/>
    <m/>
    <n v="1249"/>
    <s v="Nora Kristiansen"/>
    <x v="8"/>
    <x v="8"/>
    <m/>
    <m/>
    <m/>
    <m/>
    <n v="0"/>
    <s v="Ingen avgiftsbehandling"/>
    <s v="Lønnsbilag 1-2025"/>
    <n v="-212.42"/>
    <s v="NOK"/>
    <n v="-212.42"/>
    <m/>
    <s v="-429369.80"/>
  </r>
  <r>
    <n v="500002"/>
    <n v="2025"/>
    <s v="Lønnsbilag 1-2025"/>
    <d v="2025-01-01T00:00:00"/>
    <m/>
    <x v="89"/>
    <x v="89"/>
    <m/>
    <m/>
    <m/>
    <m/>
    <n v="1260"/>
    <s v="Sivert Østberg-Tømmervik"/>
    <x v="6"/>
    <x v="6"/>
    <m/>
    <m/>
    <m/>
    <m/>
    <n v="0"/>
    <s v="Ingen avgiftsbehandling"/>
    <s v="Lønnsbilag 1-2025"/>
    <n v="-373.93"/>
    <s v="NOK"/>
    <n v="-373.93"/>
    <m/>
    <s v="-429743.73"/>
  </r>
  <r>
    <n v="500002"/>
    <n v="2025"/>
    <s v="Lønnsbilag 1-2025"/>
    <d v="2025-01-01T00:00:00"/>
    <m/>
    <x v="89"/>
    <x v="89"/>
    <m/>
    <m/>
    <m/>
    <m/>
    <n v="1261"/>
    <s v="Laila Håkonsen"/>
    <x v="8"/>
    <x v="8"/>
    <m/>
    <m/>
    <m/>
    <m/>
    <n v="0"/>
    <s v="Ingen avgiftsbehandling"/>
    <s v="Lønnsbilag 1-2025"/>
    <n v="-495"/>
    <s v="NOK"/>
    <n v="-495"/>
    <m/>
    <s v="-430238.73"/>
  </r>
  <r>
    <n v="500002"/>
    <n v="2025"/>
    <s v="Lønnsbilag 1-2025"/>
    <d v="2025-01-01T00:00:00"/>
    <m/>
    <x v="89"/>
    <x v="89"/>
    <m/>
    <m/>
    <m/>
    <m/>
    <n v="1269"/>
    <s v="Marius Lindbäck Pettersen"/>
    <x v="8"/>
    <x v="8"/>
    <m/>
    <m/>
    <m/>
    <m/>
    <n v="0"/>
    <s v="Ingen avgiftsbehandling"/>
    <s v="Lønnsbilag 1-2025"/>
    <n v="-114.75"/>
    <s v="NOK"/>
    <n v="-114.75"/>
    <m/>
    <s v="-430353.48"/>
  </r>
  <r>
    <n v="500002"/>
    <n v="2025"/>
    <s v="Lønnsbilag 1-2025"/>
    <d v="2025-01-01T00:00:00"/>
    <m/>
    <x v="89"/>
    <x v="89"/>
    <m/>
    <m/>
    <m/>
    <m/>
    <n v="1270"/>
    <s v="Lars Teigland Støre"/>
    <x v="6"/>
    <x v="6"/>
    <m/>
    <m/>
    <m/>
    <m/>
    <n v="0"/>
    <s v="Ingen avgiftsbehandling"/>
    <s v="Lønnsbilag 1-2025"/>
    <n v="-167.74"/>
    <s v="NOK"/>
    <n v="-167.74"/>
    <m/>
    <s v="-430521.22"/>
  </r>
  <r>
    <n v="500002"/>
    <n v="2025"/>
    <s v="Lønnsbilag 1-2025"/>
    <d v="2025-01-01T00:00:00"/>
    <m/>
    <x v="89"/>
    <x v="89"/>
    <m/>
    <m/>
    <m/>
    <m/>
    <n v="1271"/>
    <s v="Nikolai Hamang"/>
    <x v="1"/>
    <x v="1"/>
    <m/>
    <m/>
    <m/>
    <m/>
    <n v="0"/>
    <s v="Ingen avgiftsbehandling"/>
    <s v="Lønnsbilag 1-2025"/>
    <n v="-69.36"/>
    <s v="NOK"/>
    <n v="-69.36"/>
    <m/>
    <s v="-430590.58"/>
  </r>
  <r>
    <n v="500002"/>
    <n v="2025"/>
    <s v="Lønnsbilag 1-2025"/>
    <d v="2025-01-01T00:00:00"/>
    <m/>
    <x v="89"/>
    <x v="89"/>
    <m/>
    <m/>
    <m/>
    <m/>
    <n v="1272"/>
    <s v="Jakob August Strøm"/>
    <x v="1"/>
    <x v="1"/>
    <m/>
    <m/>
    <m/>
    <m/>
    <n v="0"/>
    <s v="Ingen avgiftsbehandling"/>
    <s v="Lønnsbilag 1-2025"/>
    <n v="-104.04"/>
    <s v="NOK"/>
    <n v="-104.04"/>
    <m/>
    <s v="-430694.62"/>
  </r>
  <r>
    <n v="500002"/>
    <n v="2025"/>
    <s v="Lønnsbilag 1-2025"/>
    <d v="2025-01-01T00:00:00"/>
    <m/>
    <x v="89"/>
    <x v="89"/>
    <m/>
    <m/>
    <m/>
    <m/>
    <n v="1274"/>
    <s v="Heidi Midtbø Helgesen"/>
    <x v="6"/>
    <x v="6"/>
    <m/>
    <m/>
    <m/>
    <m/>
    <n v="0"/>
    <s v="Ingen avgiftsbehandling"/>
    <s v="Lønnsbilag 1-2025"/>
    <n v="-294.33"/>
    <s v="NOK"/>
    <n v="-294.33"/>
    <m/>
    <s v="-430988.95"/>
  </r>
  <r>
    <n v="500002"/>
    <n v="2025"/>
    <s v="Lønnsbilag 1-2025"/>
    <d v="2025-01-01T00:00:00"/>
    <m/>
    <x v="89"/>
    <x v="89"/>
    <m/>
    <m/>
    <m/>
    <m/>
    <n v="1275"/>
    <s v="Haziz Aasen"/>
    <x v="1"/>
    <x v="1"/>
    <m/>
    <m/>
    <m/>
    <m/>
    <n v="0"/>
    <s v="Ingen avgiftsbehandling"/>
    <s v="Lønnsbilag 1-2025"/>
    <n v="-4250"/>
    <s v="NOK"/>
    <n v="-4250"/>
    <m/>
    <s v="-435238.95"/>
  </r>
  <r>
    <n v="500002"/>
    <n v="2025"/>
    <s v="Lønnsbilag 1-2025"/>
    <d v="2025-01-01T00:00:00"/>
    <m/>
    <x v="89"/>
    <x v="89"/>
    <m/>
    <m/>
    <m/>
    <m/>
    <n v="1279"/>
    <s v="Oda Marie Danielsen"/>
    <x v="8"/>
    <x v="8"/>
    <m/>
    <m/>
    <m/>
    <m/>
    <n v="0"/>
    <s v="Ingen avgiftsbehandling"/>
    <s v="Lønnsbilag 1-2025"/>
    <n v="-65.239999999999995"/>
    <s v="NOK"/>
    <n v="-65.239999999999995"/>
    <m/>
    <s v="-435304.19"/>
  </r>
  <r>
    <n v="500002"/>
    <n v="2025"/>
    <s v="Lønnsbilag 1-2025"/>
    <d v="2025-01-01T00:00:00"/>
    <m/>
    <x v="89"/>
    <x v="89"/>
    <m/>
    <m/>
    <m/>
    <m/>
    <n v="1282"/>
    <s v="Stian Sørensen"/>
    <x v="3"/>
    <x v="3"/>
    <m/>
    <m/>
    <m/>
    <m/>
    <n v="0"/>
    <s v="Ingen avgiftsbehandling"/>
    <s v="Lønnsbilag 1-2025"/>
    <n v="-2805"/>
    <s v="NOK"/>
    <n v="-2805"/>
    <m/>
    <s v="-438109.19"/>
  </r>
  <r>
    <n v="500002"/>
    <n v="2025"/>
    <s v="Lønnsbilag 1-2025"/>
    <d v="2025-01-01T00:00:00"/>
    <m/>
    <x v="89"/>
    <x v="89"/>
    <m/>
    <m/>
    <m/>
    <m/>
    <n v="1288"/>
    <s v="Sondre Olsen Heitmann"/>
    <x v="2"/>
    <x v="2"/>
    <m/>
    <m/>
    <m/>
    <m/>
    <n v="0"/>
    <s v="Ingen avgiftsbehandling"/>
    <s v="Lønnsbilag 1-2025"/>
    <n v="-163.19999999999999"/>
    <s v="NOK"/>
    <n v="-163.19999999999999"/>
    <m/>
    <s v="-438272.39"/>
  </r>
  <r>
    <n v="500002"/>
    <n v="2025"/>
    <s v="Lønnsbilag 1-2025"/>
    <d v="2025-01-01T00:00:00"/>
    <m/>
    <x v="89"/>
    <x v="89"/>
    <m/>
    <m/>
    <m/>
    <m/>
    <n v="1298"/>
    <s v="Luis Lyster"/>
    <x v="5"/>
    <x v="5"/>
    <m/>
    <m/>
    <m/>
    <m/>
    <n v="0"/>
    <s v="Ingen avgiftsbehandling"/>
    <s v="Lønnsbilag 1-2025"/>
    <n v="-612"/>
    <s v="NOK"/>
    <n v="-612"/>
    <m/>
    <s v="-438884.39"/>
  </r>
  <r>
    <n v="500002"/>
    <n v="2025"/>
    <s v="Lønnsbilag 1-2025"/>
    <d v="2025-01-01T00:00:00"/>
    <m/>
    <x v="89"/>
    <x v="89"/>
    <m/>
    <m/>
    <m/>
    <m/>
    <n v="1299"/>
    <s v="Katarina Zielinska"/>
    <x v="2"/>
    <x v="2"/>
    <m/>
    <m/>
    <m/>
    <m/>
    <n v="0"/>
    <s v="Ingen avgiftsbehandling"/>
    <s v="Lønnsbilag 1-2025"/>
    <n v="-4675"/>
    <s v="NOK"/>
    <n v="-4675"/>
    <m/>
    <s v="-443559.39"/>
  </r>
  <r>
    <n v="500002"/>
    <n v="2025"/>
    <s v="Lønnsbilag 1-2025"/>
    <d v="2025-01-01T00:00:00"/>
    <m/>
    <x v="89"/>
    <x v="89"/>
    <m/>
    <m/>
    <m/>
    <m/>
    <n v="1305"/>
    <s v="Brage Mikkelsen"/>
    <x v="8"/>
    <x v="8"/>
    <m/>
    <m/>
    <m/>
    <m/>
    <n v="0"/>
    <s v="Ingen avgiftsbehandling"/>
    <s v="Lønnsbilag 1-2025"/>
    <n v="-114.75"/>
    <s v="NOK"/>
    <n v="-114.75"/>
    <m/>
    <s v="-443674.14"/>
  </r>
  <r>
    <n v="500002"/>
    <n v="2025"/>
    <s v="Lønnsbilag 1-2025"/>
    <d v="2025-01-01T00:00:00"/>
    <m/>
    <x v="89"/>
    <x v="89"/>
    <m/>
    <m/>
    <m/>
    <m/>
    <n v="1307"/>
    <s v="Ben Craig Simmons"/>
    <x v="3"/>
    <x v="3"/>
    <m/>
    <m/>
    <m/>
    <m/>
    <n v="0"/>
    <s v="Ingen avgiftsbehandling"/>
    <s v="Lønnsbilag 1-2025"/>
    <n v="-3828.83"/>
    <s v="NOK"/>
    <n v="-3828.83"/>
    <m/>
    <s v="-447502.97"/>
  </r>
  <r>
    <n v="500002"/>
    <n v="2025"/>
    <s v="Lønnsbilag 1-2025"/>
    <d v="2025-01-01T00:00:00"/>
    <m/>
    <x v="89"/>
    <x v="89"/>
    <m/>
    <m/>
    <m/>
    <m/>
    <n v="1308"/>
    <s v="Henrik Falteng Jensen"/>
    <x v="2"/>
    <x v="2"/>
    <m/>
    <m/>
    <m/>
    <m/>
    <n v="0"/>
    <s v="Ingen avgiftsbehandling"/>
    <s v="Lønnsbilag 1-2025"/>
    <n v="-408"/>
    <s v="NOK"/>
    <n v="-408"/>
    <m/>
    <s v="-447910.97"/>
  </r>
  <r>
    <n v="500002"/>
    <n v="2025"/>
    <s v="Lønnsbilag 1-2025"/>
    <d v="2025-01-01T00:00:00"/>
    <m/>
    <x v="89"/>
    <x v="89"/>
    <m/>
    <m/>
    <m/>
    <m/>
    <n v="1310"/>
    <s v="Armani Wahidullah"/>
    <x v="1"/>
    <x v="1"/>
    <m/>
    <m/>
    <m/>
    <m/>
    <n v="0"/>
    <s v="Ingen avgiftsbehandling"/>
    <s v="Lønnsbilag 1-2025"/>
    <n v="-86.19"/>
    <s v="NOK"/>
    <n v="-86.19"/>
    <m/>
    <s v="-447997.16"/>
  </r>
  <r>
    <n v="500002"/>
    <n v="2025"/>
    <s v="Lønnsbilag 1-2025"/>
    <d v="2025-01-01T00:00:00"/>
    <m/>
    <x v="89"/>
    <x v="89"/>
    <m/>
    <m/>
    <m/>
    <m/>
    <n v="1317"/>
    <s v="Markus Madsen"/>
    <x v="5"/>
    <x v="5"/>
    <m/>
    <m/>
    <m/>
    <m/>
    <n v="0"/>
    <s v="Ingen avgiftsbehandling"/>
    <s v="Lønnsbilag 1-2025"/>
    <n v="-1020"/>
    <s v="NOK"/>
    <n v="-1020"/>
    <m/>
    <s v="-449017.16"/>
  </r>
  <r>
    <n v="500002"/>
    <n v="2025"/>
    <s v="Lønnsbilag 1-2025"/>
    <d v="2025-01-01T00:00:00"/>
    <m/>
    <x v="89"/>
    <x v="89"/>
    <m/>
    <m/>
    <m/>
    <m/>
    <n v="1328"/>
    <s v="Jonathan Sten Hagen"/>
    <x v="2"/>
    <x v="2"/>
    <m/>
    <m/>
    <m/>
    <m/>
    <n v="0"/>
    <s v="Ingen avgiftsbehandling"/>
    <s v="Lønnsbilag 1-2025"/>
    <n v="-367.2"/>
    <s v="NOK"/>
    <n v="-367.2"/>
    <m/>
    <s v="-449384.36"/>
  </r>
  <r>
    <n v="500002"/>
    <n v="2025"/>
    <s v="Lønnsbilag 1-2025"/>
    <d v="2025-01-01T00:00:00"/>
    <m/>
    <x v="89"/>
    <x v="89"/>
    <m/>
    <m/>
    <m/>
    <m/>
    <n v="1329"/>
    <s v="Oline Søderberg"/>
    <x v="8"/>
    <x v="8"/>
    <m/>
    <m/>
    <m/>
    <m/>
    <n v="0"/>
    <s v="Ingen avgiftsbehandling"/>
    <s v="Lønnsbilag 1-2025"/>
    <n v="-117.35"/>
    <s v="NOK"/>
    <n v="-117.35"/>
    <m/>
    <s v="-449501.71"/>
  </r>
  <r>
    <n v="500002"/>
    <n v="2025"/>
    <s v="Lønnsbilag 1-2025"/>
    <d v="2025-01-01T00:00:00"/>
    <m/>
    <x v="89"/>
    <x v="89"/>
    <m/>
    <m/>
    <m/>
    <m/>
    <n v="1330"/>
    <s v="Magnus Perger"/>
    <x v="6"/>
    <x v="6"/>
    <m/>
    <m/>
    <m/>
    <m/>
    <n v="0"/>
    <s v="Ingen avgiftsbehandling"/>
    <s v="Lønnsbilag 1-2025"/>
    <n v="-194.92"/>
    <s v="NOK"/>
    <n v="-194.92"/>
    <m/>
    <s v="-449696.63"/>
  </r>
  <r>
    <n v="500002"/>
    <n v="2025"/>
    <s v="Lønnsbilag 1-2025"/>
    <d v="2025-01-01T00:00:00"/>
    <m/>
    <x v="89"/>
    <x v="89"/>
    <m/>
    <m/>
    <m/>
    <m/>
    <n v="1331"/>
    <s v="Jørgen Røkke"/>
    <x v="8"/>
    <x v="8"/>
    <m/>
    <m/>
    <m/>
    <m/>
    <n v="0"/>
    <s v="Ingen avgiftsbehandling"/>
    <s v="Lønnsbilag 1-2025"/>
    <n v="-237.15"/>
    <s v="NOK"/>
    <n v="-237.15"/>
    <m/>
    <s v="-449933.78"/>
  </r>
  <r>
    <n v="500002"/>
    <n v="2025"/>
    <s v="Lønnsbilag 1-2025"/>
    <d v="2025-01-01T00:00:00"/>
    <m/>
    <x v="89"/>
    <x v="89"/>
    <m/>
    <m/>
    <m/>
    <m/>
    <n v="1332"/>
    <s v="Morten Hamre Køber"/>
    <x v="10"/>
    <x v="10"/>
    <m/>
    <m/>
    <m/>
    <m/>
    <n v="0"/>
    <s v="Ingen avgiftsbehandling"/>
    <s v="Lønnsbilag 1-2025"/>
    <n v="-61.2"/>
    <s v="NOK"/>
    <n v="-61.2"/>
    <m/>
    <s v="-449994.98"/>
  </r>
  <r>
    <n v="500002"/>
    <n v="2025"/>
    <s v="Lønnsbilag 1-2025"/>
    <d v="2025-01-01T00:00:00"/>
    <m/>
    <x v="89"/>
    <x v="89"/>
    <m/>
    <m/>
    <m/>
    <m/>
    <n v="1333"/>
    <s v="Elias Lande Olsen"/>
    <x v="6"/>
    <x v="6"/>
    <m/>
    <m/>
    <m/>
    <m/>
    <n v="0"/>
    <s v="Ingen avgiftsbehandling"/>
    <s v="Lønnsbilag 1-2025"/>
    <n v="-19.13"/>
    <s v="NOK"/>
    <n v="-19.13"/>
    <m/>
    <s v="-450014.11"/>
  </r>
  <r>
    <n v="500002"/>
    <n v="2025"/>
    <s v="Lønnsbilag 1-2025"/>
    <d v="2025-01-01T00:00:00"/>
    <m/>
    <x v="89"/>
    <x v="89"/>
    <m/>
    <m/>
    <m/>
    <m/>
    <n v="1334"/>
    <s v="Selma Arikan"/>
    <x v="8"/>
    <x v="8"/>
    <m/>
    <m/>
    <m/>
    <m/>
    <n v="0"/>
    <s v="Ingen avgiftsbehandling"/>
    <s v="Lønnsbilag 1-2025"/>
    <n v="-222.11"/>
    <s v="NOK"/>
    <n v="-222.11"/>
    <m/>
    <s v="-450236.22"/>
  </r>
  <r>
    <n v="500002"/>
    <n v="2025"/>
    <s v="Lønnsbilag 1-2025"/>
    <d v="2025-01-01T00:00:00"/>
    <m/>
    <x v="89"/>
    <x v="89"/>
    <m/>
    <m/>
    <m/>
    <m/>
    <m/>
    <s v="Sofi Kulvik"/>
    <x v="4"/>
    <x v="4"/>
    <m/>
    <m/>
    <m/>
    <m/>
    <n v="0"/>
    <s v="Ingen avgiftsbehandling"/>
    <s v="Lønnsbilag 1-2025"/>
    <n v="-7560"/>
    <s v="NOK"/>
    <n v="-7560"/>
    <m/>
    <s v="-457796.22"/>
  </r>
  <r>
    <n v="500059"/>
    <n v="2025"/>
    <s v="Reversering av bilag 500002-2025. Lønnsbilag 1-2025"/>
    <d v="2025-01-01T00:00:00"/>
    <m/>
    <x v="89"/>
    <x v="89"/>
    <m/>
    <m/>
    <m/>
    <m/>
    <n v="77"/>
    <s v="Christopher Dehn"/>
    <x v="5"/>
    <x v="5"/>
    <m/>
    <m/>
    <m/>
    <m/>
    <n v="0"/>
    <s v="Ingen avgiftsbehandling"/>
    <s v="Reversering av bilag 500002-2025. Lønnsbilag 1-2025"/>
    <n v="1967.12"/>
    <s v="NOK"/>
    <n v="1967.12"/>
    <m/>
    <s v="-455829.10"/>
  </r>
  <r>
    <n v="500059"/>
    <n v="2025"/>
    <s v="Reversering av bilag 500002-2025. Lønnsbilag 1-2025"/>
    <d v="2025-01-01T00:00:00"/>
    <m/>
    <x v="89"/>
    <x v="89"/>
    <m/>
    <m/>
    <m/>
    <m/>
    <n v="134"/>
    <s v="Andreas Kristiansen Olsen"/>
    <x v="1"/>
    <x v="1"/>
    <m/>
    <m/>
    <m/>
    <m/>
    <n v="0"/>
    <s v="Ingen avgiftsbehandling"/>
    <s v="Reversering av bilag 500002-2025. Lønnsbilag 1-2025"/>
    <n v="269.27999999999997"/>
    <s v="NOK"/>
    <n v="269.27999999999997"/>
    <m/>
    <s v="-455559.82"/>
  </r>
  <r>
    <n v="500059"/>
    <n v="2025"/>
    <s v="Reversering av bilag 500002-2025. Lønnsbilag 1-2025"/>
    <d v="2025-01-01T00:00:00"/>
    <m/>
    <x v="89"/>
    <x v="89"/>
    <m/>
    <m/>
    <m/>
    <m/>
    <n v="134"/>
    <s v="Andreas Kristiansen Olsen"/>
    <x v="8"/>
    <x v="8"/>
    <m/>
    <m/>
    <m/>
    <m/>
    <n v="0"/>
    <s v="Ingen avgiftsbehandling"/>
    <s v="Reversering av bilag 500002-2025. Lønnsbilag 1-2025"/>
    <n v="280.5"/>
    <s v="NOK"/>
    <n v="280.5"/>
    <m/>
    <s v="-455279.32"/>
  </r>
  <r>
    <n v="500059"/>
    <n v="2025"/>
    <s v="Reversering av bilag 500002-2025. Lønnsbilag 1-2025"/>
    <d v="2025-01-01T00:00:00"/>
    <m/>
    <x v="89"/>
    <x v="89"/>
    <m/>
    <m/>
    <m/>
    <m/>
    <n v="1223"/>
    <s v="Mads Sundbye"/>
    <x v="1"/>
    <x v="1"/>
    <m/>
    <m/>
    <m/>
    <m/>
    <n v="0"/>
    <s v="Ingen avgiftsbehandling"/>
    <s v="Reversering av bilag 500002-2025. Lønnsbilag 1-2025"/>
    <n v="199.41"/>
    <s v="NOK"/>
    <n v="199.41"/>
    <m/>
    <s v="-455079.91"/>
  </r>
  <r>
    <n v="500059"/>
    <n v="2025"/>
    <s v="Reversering av bilag 500002-2025. Lønnsbilag 1-2025"/>
    <d v="2025-01-01T00:00:00"/>
    <m/>
    <x v="89"/>
    <x v="89"/>
    <m/>
    <m/>
    <m/>
    <m/>
    <n v="1229"/>
    <s v="Eirik Frisnes Wartiainen"/>
    <x v="8"/>
    <x v="8"/>
    <m/>
    <m/>
    <m/>
    <m/>
    <n v="0"/>
    <s v="Ingen avgiftsbehandling"/>
    <s v="Reversering av bilag 500002-2025. Lønnsbilag 1-2025"/>
    <n v="1802"/>
    <s v="NOK"/>
    <n v="1802"/>
    <m/>
    <s v="-453277.91"/>
  </r>
  <r>
    <n v="500059"/>
    <n v="2025"/>
    <s v="Reversering av bilag 500002-2025. Lønnsbilag 1-2025"/>
    <d v="2025-01-01T00:00:00"/>
    <m/>
    <x v="89"/>
    <x v="89"/>
    <m/>
    <m/>
    <m/>
    <m/>
    <n v="1229"/>
    <s v="Eirik Frisnes Wartiainen"/>
    <x v="10"/>
    <x v="10"/>
    <m/>
    <m/>
    <m/>
    <m/>
    <n v="0"/>
    <s v="Ingen avgiftsbehandling"/>
    <s v="Reversering av bilag 500002-2025. Lønnsbilag 1-2025"/>
    <n v="1802"/>
    <s v="NOK"/>
    <n v="1802"/>
    <m/>
    <s v="-451475.91"/>
  </r>
  <r>
    <n v="500059"/>
    <n v="2025"/>
    <s v="Reversering av bilag 500002-2025. Lønnsbilag 1-2025"/>
    <d v="2025-01-01T00:00:00"/>
    <m/>
    <x v="89"/>
    <x v="89"/>
    <m/>
    <m/>
    <m/>
    <m/>
    <n v="1233"/>
    <s v="Eirik Skaar"/>
    <x v="5"/>
    <x v="5"/>
    <m/>
    <m/>
    <m/>
    <m/>
    <n v="0"/>
    <s v="Ingen avgiftsbehandling"/>
    <s v="Reversering av bilag 500002-2025. Lønnsbilag 1-2025"/>
    <n v="306"/>
    <s v="NOK"/>
    <n v="306"/>
    <m/>
    <s v="-451169.91"/>
  </r>
  <r>
    <n v="500059"/>
    <n v="2025"/>
    <s v="Reversering av bilag 500002-2025. Lønnsbilag 1-2025"/>
    <d v="2025-01-01T00:00:00"/>
    <m/>
    <x v="89"/>
    <x v="89"/>
    <m/>
    <m/>
    <m/>
    <m/>
    <n v="1239"/>
    <s v="Karen Haug Laukeland"/>
    <x v="6"/>
    <x v="6"/>
    <m/>
    <m/>
    <m/>
    <m/>
    <n v="0"/>
    <s v="Ingen avgiftsbehandling"/>
    <s v="Reversering av bilag 500002-2025. Lønnsbilag 1-2025"/>
    <n v="109.01"/>
    <s v="NOK"/>
    <n v="109.01"/>
    <m/>
    <s v="-451060.90"/>
  </r>
  <r>
    <n v="500059"/>
    <n v="2025"/>
    <s v="Reversering av bilag 500002-2025. Lønnsbilag 1-2025"/>
    <d v="2025-01-01T00:00:00"/>
    <m/>
    <x v="89"/>
    <x v="89"/>
    <m/>
    <m/>
    <m/>
    <m/>
    <n v="1240"/>
    <s v="Margrethe Hamre Køber"/>
    <x v="6"/>
    <x v="6"/>
    <m/>
    <m/>
    <m/>
    <m/>
    <n v="0"/>
    <s v="Ingen avgiftsbehandling"/>
    <s v="Reversering av bilag 500002-2025. Lønnsbilag 1-2025"/>
    <n v="109.01"/>
    <s v="NOK"/>
    <n v="109.01"/>
    <m/>
    <s v="-450951.89"/>
  </r>
  <r>
    <n v="500059"/>
    <n v="2025"/>
    <s v="Reversering av bilag 500002-2025. Lønnsbilag 1-2025"/>
    <d v="2025-01-01T00:00:00"/>
    <m/>
    <x v="89"/>
    <x v="89"/>
    <m/>
    <m/>
    <m/>
    <m/>
    <n v="1245"/>
    <s v="Fredrik Bjørndal"/>
    <x v="3"/>
    <x v="3"/>
    <m/>
    <m/>
    <m/>
    <m/>
    <n v="0"/>
    <s v="Ingen avgiftsbehandling"/>
    <s v="Reversering av bilag 500002-2025. Lønnsbilag 1-2025"/>
    <n v="688.5"/>
    <s v="NOK"/>
    <n v="688.5"/>
    <m/>
    <s v="-450263.39"/>
  </r>
  <r>
    <n v="500059"/>
    <n v="2025"/>
    <s v="Reversering av bilag 500002-2025. Lønnsbilag 1-2025"/>
    <d v="2025-01-01T00:00:00"/>
    <m/>
    <x v="89"/>
    <x v="89"/>
    <m/>
    <m/>
    <m/>
    <m/>
    <n v="1248"/>
    <s v="Marius Tveiten"/>
    <x v="1"/>
    <x v="1"/>
    <m/>
    <m/>
    <m/>
    <m/>
    <n v="0"/>
    <s v="Ingen avgiftsbehandling"/>
    <s v="Reversering av bilag 500002-2025. Lønnsbilag 1-2025"/>
    <n v="121.38"/>
    <s v="NOK"/>
    <n v="121.38"/>
    <m/>
    <s v="-450142.01"/>
  </r>
  <r>
    <n v="500059"/>
    <n v="2025"/>
    <s v="Reversering av bilag 500002-2025. Lønnsbilag 1-2025"/>
    <d v="2025-01-01T00:00:00"/>
    <m/>
    <x v="89"/>
    <x v="89"/>
    <m/>
    <m/>
    <m/>
    <m/>
    <n v="1248"/>
    <s v="Marius Tveiten"/>
    <x v="8"/>
    <x v="8"/>
    <m/>
    <m/>
    <m/>
    <m/>
    <n v="0"/>
    <s v="Ingen avgiftsbehandling"/>
    <s v="Reversering av bilag 500002-2025. Lønnsbilag 1-2025"/>
    <n v="69.36"/>
    <s v="NOK"/>
    <n v="69.36"/>
    <m/>
    <s v="-450072.65"/>
  </r>
  <r>
    <n v="500059"/>
    <n v="2025"/>
    <s v="Reversering av bilag 500002-2025. Lønnsbilag 1-2025"/>
    <d v="2025-01-01T00:00:00"/>
    <m/>
    <x v="89"/>
    <x v="89"/>
    <m/>
    <m/>
    <m/>
    <m/>
    <n v="1249"/>
    <s v="Nora Kristiansen"/>
    <x v="1"/>
    <x v="1"/>
    <m/>
    <m/>
    <m/>
    <m/>
    <n v="0"/>
    <s v="Ingen avgiftsbehandling"/>
    <s v="Reversering av bilag 500002-2025. Lønnsbilag 1-2025"/>
    <n v="86.7"/>
    <s v="NOK"/>
    <n v="86.7"/>
    <m/>
    <s v="-449985.95"/>
  </r>
  <r>
    <n v="500059"/>
    <n v="2025"/>
    <s v="Reversering av bilag 500002-2025. Lønnsbilag 1-2025"/>
    <d v="2025-01-01T00:00:00"/>
    <m/>
    <x v="89"/>
    <x v="89"/>
    <m/>
    <m/>
    <m/>
    <m/>
    <n v="1249"/>
    <s v="Nora Kristiansen"/>
    <x v="8"/>
    <x v="8"/>
    <m/>
    <m/>
    <m/>
    <m/>
    <n v="0"/>
    <s v="Ingen avgiftsbehandling"/>
    <s v="Reversering av bilag 500002-2025. Lønnsbilag 1-2025"/>
    <n v="212.42"/>
    <s v="NOK"/>
    <n v="212.42"/>
    <m/>
    <s v="-449773.53"/>
  </r>
  <r>
    <n v="500059"/>
    <n v="2025"/>
    <s v="Reversering av bilag 500002-2025. Lønnsbilag 1-2025"/>
    <d v="2025-01-01T00:00:00"/>
    <m/>
    <x v="89"/>
    <x v="89"/>
    <m/>
    <m/>
    <m/>
    <m/>
    <n v="1260"/>
    <s v="Sivert Østberg-Tømmervik"/>
    <x v="6"/>
    <x v="6"/>
    <m/>
    <m/>
    <m/>
    <m/>
    <n v="0"/>
    <s v="Ingen avgiftsbehandling"/>
    <s v="Reversering av bilag 500002-2025. Lønnsbilag 1-2025"/>
    <n v="373.93"/>
    <s v="NOK"/>
    <n v="373.93"/>
    <m/>
    <s v="-449399.60"/>
  </r>
  <r>
    <n v="500059"/>
    <n v="2025"/>
    <s v="Reversering av bilag 500002-2025. Lønnsbilag 1-2025"/>
    <d v="2025-01-01T00:00:00"/>
    <m/>
    <x v="89"/>
    <x v="89"/>
    <m/>
    <m/>
    <m/>
    <m/>
    <n v="1261"/>
    <s v="Laila Håkonsen"/>
    <x v="8"/>
    <x v="8"/>
    <m/>
    <m/>
    <m/>
    <m/>
    <n v="0"/>
    <s v="Ingen avgiftsbehandling"/>
    <s v="Reversering av bilag 500002-2025. Lønnsbilag 1-2025"/>
    <n v="495"/>
    <s v="NOK"/>
    <n v="495"/>
    <m/>
    <s v="-448904.60"/>
  </r>
  <r>
    <n v="500059"/>
    <n v="2025"/>
    <s v="Reversering av bilag 500002-2025. Lønnsbilag 1-2025"/>
    <d v="2025-01-01T00:00:00"/>
    <m/>
    <x v="89"/>
    <x v="89"/>
    <m/>
    <m/>
    <m/>
    <m/>
    <n v="1269"/>
    <s v="Marius Lindbäck Pettersen"/>
    <x v="8"/>
    <x v="8"/>
    <m/>
    <m/>
    <m/>
    <m/>
    <n v="0"/>
    <s v="Ingen avgiftsbehandling"/>
    <s v="Reversering av bilag 500002-2025. Lønnsbilag 1-2025"/>
    <n v="114.75"/>
    <s v="NOK"/>
    <n v="114.75"/>
    <m/>
    <s v="-448789.85"/>
  </r>
  <r>
    <n v="500059"/>
    <n v="2025"/>
    <s v="Reversering av bilag 500002-2025. Lønnsbilag 1-2025"/>
    <d v="2025-01-01T00:00:00"/>
    <m/>
    <x v="89"/>
    <x v="89"/>
    <m/>
    <m/>
    <m/>
    <m/>
    <n v="1270"/>
    <s v="Lars Teigland Støre"/>
    <x v="6"/>
    <x v="6"/>
    <m/>
    <m/>
    <m/>
    <m/>
    <n v="0"/>
    <s v="Ingen avgiftsbehandling"/>
    <s v="Reversering av bilag 500002-2025. Lønnsbilag 1-2025"/>
    <n v="167.74"/>
    <s v="NOK"/>
    <n v="167.74"/>
    <m/>
    <s v="-448622.11"/>
  </r>
  <r>
    <n v="500059"/>
    <n v="2025"/>
    <s v="Reversering av bilag 500002-2025. Lønnsbilag 1-2025"/>
    <d v="2025-01-01T00:00:00"/>
    <m/>
    <x v="89"/>
    <x v="89"/>
    <m/>
    <m/>
    <m/>
    <m/>
    <n v="1271"/>
    <s v="Nikolai Hamang"/>
    <x v="1"/>
    <x v="1"/>
    <m/>
    <m/>
    <m/>
    <m/>
    <n v="0"/>
    <s v="Ingen avgiftsbehandling"/>
    <s v="Reversering av bilag 500002-2025. Lønnsbilag 1-2025"/>
    <n v="69.36"/>
    <s v="NOK"/>
    <n v="69.36"/>
    <m/>
    <s v="-448552.75"/>
  </r>
  <r>
    <n v="500059"/>
    <n v="2025"/>
    <s v="Reversering av bilag 500002-2025. Lønnsbilag 1-2025"/>
    <d v="2025-01-01T00:00:00"/>
    <m/>
    <x v="89"/>
    <x v="89"/>
    <m/>
    <m/>
    <m/>
    <m/>
    <n v="1272"/>
    <s v="Jakob August Strøm"/>
    <x v="1"/>
    <x v="1"/>
    <m/>
    <m/>
    <m/>
    <m/>
    <n v="0"/>
    <s v="Ingen avgiftsbehandling"/>
    <s v="Reversering av bilag 500002-2025. Lønnsbilag 1-2025"/>
    <n v="104.04"/>
    <s v="NOK"/>
    <n v="104.04"/>
    <m/>
    <s v="-448448.71"/>
  </r>
  <r>
    <n v="500059"/>
    <n v="2025"/>
    <s v="Reversering av bilag 500002-2025. Lønnsbilag 1-2025"/>
    <d v="2025-01-01T00:00:00"/>
    <m/>
    <x v="89"/>
    <x v="89"/>
    <m/>
    <m/>
    <m/>
    <m/>
    <n v="1274"/>
    <s v="Heidi Midtbø Helgesen"/>
    <x v="6"/>
    <x v="6"/>
    <m/>
    <m/>
    <m/>
    <m/>
    <n v="0"/>
    <s v="Ingen avgiftsbehandling"/>
    <s v="Reversering av bilag 500002-2025. Lønnsbilag 1-2025"/>
    <n v="294.33"/>
    <s v="NOK"/>
    <n v="294.33"/>
    <m/>
    <s v="-448154.38"/>
  </r>
  <r>
    <n v="500059"/>
    <n v="2025"/>
    <s v="Reversering av bilag 500002-2025. Lønnsbilag 1-2025"/>
    <d v="2025-01-01T00:00:00"/>
    <m/>
    <x v="89"/>
    <x v="89"/>
    <m/>
    <m/>
    <m/>
    <m/>
    <n v="1275"/>
    <s v="Haziz Aasen"/>
    <x v="1"/>
    <x v="1"/>
    <m/>
    <m/>
    <m/>
    <m/>
    <n v="0"/>
    <s v="Ingen avgiftsbehandling"/>
    <s v="Reversering av bilag 500002-2025. Lønnsbilag 1-2025"/>
    <n v="4250"/>
    <s v="NOK"/>
    <n v="4250"/>
    <m/>
    <s v="-443904.38"/>
  </r>
  <r>
    <n v="500059"/>
    <n v="2025"/>
    <s v="Reversering av bilag 500002-2025. Lønnsbilag 1-2025"/>
    <d v="2025-01-01T00:00:00"/>
    <m/>
    <x v="89"/>
    <x v="89"/>
    <m/>
    <m/>
    <m/>
    <m/>
    <n v="1279"/>
    <s v="Oda Marie Danielsen"/>
    <x v="8"/>
    <x v="8"/>
    <m/>
    <m/>
    <m/>
    <m/>
    <n v="0"/>
    <s v="Ingen avgiftsbehandling"/>
    <s v="Reversering av bilag 500002-2025. Lønnsbilag 1-2025"/>
    <n v="65.239999999999995"/>
    <s v="NOK"/>
    <n v="65.239999999999995"/>
    <m/>
    <s v="-443839.14"/>
  </r>
  <r>
    <n v="500059"/>
    <n v="2025"/>
    <s v="Reversering av bilag 500002-2025. Lønnsbilag 1-2025"/>
    <d v="2025-01-01T00:00:00"/>
    <m/>
    <x v="89"/>
    <x v="89"/>
    <m/>
    <m/>
    <m/>
    <m/>
    <n v="1282"/>
    <s v="Stian Sørensen"/>
    <x v="3"/>
    <x v="3"/>
    <m/>
    <m/>
    <m/>
    <m/>
    <n v="0"/>
    <s v="Ingen avgiftsbehandling"/>
    <s v="Reversering av bilag 500002-2025. Lønnsbilag 1-2025"/>
    <n v="2805"/>
    <s v="NOK"/>
    <n v="2805"/>
    <m/>
    <s v="-441034.14"/>
  </r>
  <r>
    <n v="500059"/>
    <n v="2025"/>
    <s v="Reversering av bilag 500002-2025. Lønnsbilag 1-2025"/>
    <d v="2025-01-01T00:00:00"/>
    <m/>
    <x v="89"/>
    <x v="89"/>
    <m/>
    <m/>
    <m/>
    <m/>
    <n v="1288"/>
    <s v="Sondre Olsen Heitmann"/>
    <x v="2"/>
    <x v="2"/>
    <m/>
    <m/>
    <m/>
    <m/>
    <n v="0"/>
    <s v="Ingen avgiftsbehandling"/>
    <s v="Reversering av bilag 500002-2025. Lønnsbilag 1-2025"/>
    <n v="163.19999999999999"/>
    <s v="NOK"/>
    <n v="163.19999999999999"/>
    <m/>
    <s v="-440870.94"/>
  </r>
  <r>
    <n v="500059"/>
    <n v="2025"/>
    <s v="Reversering av bilag 500002-2025. Lønnsbilag 1-2025"/>
    <d v="2025-01-01T00:00:00"/>
    <m/>
    <x v="89"/>
    <x v="89"/>
    <m/>
    <m/>
    <m/>
    <m/>
    <n v="1298"/>
    <s v="Luis Lyster"/>
    <x v="5"/>
    <x v="5"/>
    <m/>
    <m/>
    <m/>
    <m/>
    <n v="0"/>
    <s v="Ingen avgiftsbehandling"/>
    <s v="Reversering av bilag 500002-2025. Lønnsbilag 1-2025"/>
    <n v="612"/>
    <s v="NOK"/>
    <n v="612"/>
    <m/>
    <s v="-440258.94"/>
  </r>
  <r>
    <n v="500059"/>
    <n v="2025"/>
    <s v="Reversering av bilag 500002-2025. Lønnsbilag 1-2025"/>
    <d v="2025-01-01T00:00:00"/>
    <m/>
    <x v="89"/>
    <x v="89"/>
    <m/>
    <m/>
    <m/>
    <m/>
    <n v="1299"/>
    <s v="Katarina Zielinska"/>
    <x v="2"/>
    <x v="2"/>
    <m/>
    <m/>
    <m/>
    <m/>
    <n v="0"/>
    <s v="Ingen avgiftsbehandling"/>
    <s v="Reversering av bilag 500002-2025. Lønnsbilag 1-2025"/>
    <n v="4675"/>
    <s v="NOK"/>
    <n v="4675"/>
    <m/>
    <s v="-435583.94"/>
  </r>
  <r>
    <n v="500059"/>
    <n v="2025"/>
    <s v="Reversering av bilag 500002-2025. Lønnsbilag 1-2025"/>
    <d v="2025-01-01T00:00:00"/>
    <m/>
    <x v="89"/>
    <x v="89"/>
    <m/>
    <m/>
    <m/>
    <m/>
    <n v="1305"/>
    <s v="Brage Mikkelsen"/>
    <x v="8"/>
    <x v="8"/>
    <m/>
    <m/>
    <m/>
    <m/>
    <n v="0"/>
    <s v="Ingen avgiftsbehandling"/>
    <s v="Reversering av bilag 500002-2025. Lønnsbilag 1-2025"/>
    <n v="114.75"/>
    <s v="NOK"/>
    <n v="114.75"/>
    <m/>
    <s v="-435469.19"/>
  </r>
  <r>
    <n v="500059"/>
    <n v="2025"/>
    <s v="Reversering av bilag 500002-2025. Lønnsbilag 1-2025"/>
    <d v="2025-01-01T00:00:00"/>
    <m/>
    <x v="89"/>
    <x v="89"/>
    <m/>
    <m/>
    <m/>
    <m/>
    <n v="1307"/>
    <s v="Ben Craig Simmons"/>
    <x v="3"/>
    <x v="3"/>
    <m/>
    <m/>
    <m/>
    <m/>
    <n v="0"/>
    <s v="Ingen avgiftsbehandling"/>
    <s v="Reversering av bilag 500002-2025. Lønnsbilag 1-2025"/>
    <n v="3828.83"/>
    <s v="NOK"/>
    <n v="3828.83"/>
    <m/>
    <s v="-431640.36"/>
  </r>
  <r>
    <n v="500059"/>
    <n v="2025"/>
    <s v="Reversering av bilag 500002-2025. Lønnsbilag 1-2025"/>
    <d v="2025-01-01T00:00:00"/>
    <m/>
    <x v="89"/>
    <x v="89"/>
    <m/>
    <m/>
    <m/>
    <m/>
    <n v="1308"/>
    <s v="Henrik Falteng Jensen"/>
    <x v="2"/>
    <x v="2"/>
    <m/>
    <m/>
    <m/>
    <m/>
    <n v="0"/>
    <s v="Ingen avgiftsbehandling"/>
    <s v="Reversering av bilag 500002-2025. Lønnsbilag 1-2025"/>
    <n v="408"/>
    <s v="NOK"/>
    <n v="408"/>
    <m/>
    <s v="-431232.36"/>
  </r>
  <r>
    <n v="500059"/>
    <n v="2025"/>
    <s v="Reversering av bilag 500002-2025. Lønnsbilag 1-2025"/>
    <d v="2025-01-01T00:00:00"/>
    <m/>
    <x v="89"/>
    <x v="89"/>
    <m/>
    <m/>
    <m/>
    <m/>
    <n v="1310"/>
    <s v="Armani Wahidullah"/>
    <x v="1"/>
    <x v="1"/>
    <m/>
    <m/>
    <m/>
    <m/>
    <n v="0"/>
    <s v="Ingen avgiftsbehandling"/>
    <s v="Reversering av bilag 500002-2025. Lønnsbilag 1-2025"/>
    <n v="86.19"/>
    <s v="NOK"/>
    <n v="86.19"/>
    <m/>
    <s v="-431146.17"/>
  </r>
  <r>
    <n v="500059"/>
    <n v="2025"/>
    <s v="Reversering av bilag 500002-2025. Lønnsbilag 1-2025"/>
    <d v="2025-01-01T00:00:00"/>
    <m/>
    <x v="89"/>
    <x v="89"/>
    <m/>
    <m/>
    <m/>
    <m/>
    <n v="1317"/>
    <s v="Markus Madsen"/>
    <x v="5"/>
    <x v="5"/>
    <m/>
    <m/>
    <m/>
    <m/>
    <n v="0"/>
    <s v="Ingen avgiftsbehandling"/>
    <s v="Reversering av bilag 500002-2025. Lønnsbilag 1-2025"/>
    <n v="1020"/>
    <s v="NOK"/>
    <n v="1020"/>
    <m/>
    <s v="-430126.17"/>
  </r>
  <r>
    <n v="500059"/>
    <n v="2025"/>
    <s v="Reversering av bilag 500002-2025. Lønnsbilag 1-2025"/>
    <d v="2025-01-01T00:00:00"/>
    <m/>
    <x v="89"/>
    <x v="89"/>
    <m/>
    <m/>
    <m/>
    <m/>
    <n v="1328"/>
    <s v="Jonathan Sten Hagen"/>
    <x v="2"/>
    <x v="2"/>
    <m/>
    <m/>
    <m/>
    <m/>
    <n v="0"/>
    <s v="Ingen avgiftsbehandling"/>
    <s v="Reversering av bilag 500002-2025. Lønnsbilag 1-2025"/>
    <n v="367.2"/>
    <s v="NOK"/>
    <n v="367.2"/>
    <m/>
    <s v="-429758.97"/>
  </r>
  <r>
    <n v="500059"/>
    <n v="2025"/>
    <s v="Reversering av bilag 500002-2025. Lønnsbilag 1-2025"/>
    <d v="2025-01-01T00:00:00"/>
    <m/>
    <x v="89"/>
    <x v="89"/>
    <m/>
    <m/>
    <m/>
    <m/>
    <n v="1329"/>
    <s v="Oline Søderberg"/>
    <x v="8"/>
    <x v="8"/>
    <m/>
    <m/>
    <m/>
    <m/>
    <n v="0"/>
    <s v="Ingen avgiftsbehandling"/>
    <s v="Reversering av bilag 500002-2025. Lønnsbilag 1-2025"/>
    <n v="117.35"/>
    <s v="NOK"/>
    <n v="117.35"/>
    <m/>
    <s v="-429641.62"/>
  </r>
  <r>
    <n v="500059"/>
    <n v="2025"/>
    <s v="Reversering av bilag 500002-2025. Lønnsbilag 1-2025"/>
    <d v="2025-01-01T00:00:00"/>
    <m/>
    <x v="89"/>
    <x v="89"/>
    <m/>
    <m/>
    <m/>
    <m/>
    <n v="1330"/>
    <s v="Magnus Perger"/>
    <x v="6"/>
    <x v="6"/>
    <m/>
    <m/>
    <m/>
    <m/>
    <n v="0"/>
    <s v="Ingen avgiftsbehandling"/>
    <s v="Reversering av bilag 500002-2025. Lønnsbilag 1-2025"/>
    <n v="194.92"/>
    <s v="NOK"/>
    <n v="194.92"/>
    <m/>
    <s v="-429446.70"/>
  </r>
  <r>
    <n v="500059"/>
    <n v="2025"/>
    <s v="Reversering av bilag 500002-2025. Lønnsbilag 1-2025"/>
    <d v="2025-01-01T00:00:00"/>
    <m/>
    <x v="89"/>
    <x v="89"/>
    <m/>
    <m/>
    <m/>
    <m/>
    <n v="1331"/>
    <s v="Jørgen Røkke"/>
    <x v="8"/>
    <x v="8"/>
    <m/>
    <m/>
    <m/>
    <m/>
    <n v="0"/>
    <s v="Ingen avgiftsbehandling"/>
    <s v="Reversering av bilag 500002-2025. Lønnsbilag 1-2025"/>
    <n v="237.15"/>
    <s v="NOK"/>
    <n v="237.15"/>
    <m/>
    <s v="-429209.55"/>
  </r>
  <r>
    <n v="500059"/>
    <n v="2025"/>
    <s v="Reversering av bilag 500002-2025. Lønnsbilag 1-2025"/>
    <d v="2025-01-01T00:00:00"/>
    <m/>
    <x v="89"/>
    <x v="89"/>
    <m/>
    <m/>
    <m/>
    <m/>
    <n v="1332"/>
    <s v="Morten Hamre Køber"/>
    <x v="10"/>
    <x v="10"/>
    <m/>
    <m/>
    <m/>
    <m/>
    <n v="0"/>
    <s v="Ingen avgiftsbehandling"/>
    <s v="Reversering av bilag 500002-2025. Lønnsbilag 1-2025"/>
    <n v="61.2"/>
    <s v="NOK"/>
    <n v="61.2"/>
    <m/>
    <s v="-429148.35"/>
  </r>
  <r>
    <n v="500059"/>
    <n v="2025"/>
    <s v="Reversering av bilag 500002-2025. Lønnsbilag 1-2025"/>
    <d v="2025-01-01T00:00:00"/>
    <m/>
    <x v="89"/>
    <x v="89"/>
    <m/>
    <m/>
    <m/>
    <m/>
    <n v="1333"/>
    <s v="Elias Lande Olsen"/>
    <x v="6"/>
    <x v="6"/>
    <m/>
    <m/>
    <m/>
    <m/>
    <n v="0"/>
    <s v="Ingen avgiftsbehandling"/>
    <s v="Reversering av bilag 500002-2025. Lønnsbilag 1-2025"/>
    <n v="19.13"/>
    <s v="NOK"/>
    <n v="19.13"/>
    <m/>
    <s v="-429129.22"/>
  </r>
  <r>
    <n v="500059"/>
    <n v="2025"/>
    <s v="Reversering av bilag 500002-2025. Lønnsbilag 1-2025"/>
    <d v="2025-01-01T00:00:00"/>
    <m/>
    <x v="89"/>
    <x v="89"/>
    <m/>
    <m/>
    <m/>
    <m/>
    <n v="1334"/>
    <s v="Selma Arikan"/>
    <x v="8"/>
    <x v="8"/>
    <m/>
    <m/>
    <m/>
    <m/>
    <n v="0"/>
    <s v="Ingen avgiftsbehandling"/>
    <s v="Reversering av bilag 500002-2025. Lønnsbilag 1-2025"/>
    <n v="222.11"/>
    <s v="NOK"/>
    <n v="222.11"/>
    <m/>
    <s v="-428907.11"/>
  </r>
  <r>
    <n v="500059"/>
    <n v="2025"/>
    <s v="Reversering av bilag 500002-2025. Lønnsbilag 1-2025"/>
    <d v="2025-01-01T00:00:00"/>
    <m/>
    <x v="89"/>
    <x v="89"/>
    <m/>
    <m/>
    <m/>
    <m/>
    <m/>
    <s v="Sofi Kulvik"/>
    <x v="4"/>
    <x v="4"/>
    <m/>
    <m/>
    <m/>
    <m/>
    <n v="0"/>
    <s v="Ingen avgiftsbehandling"/>
    <s v="Reversering av bilag 500002-2025. Lønnsbilag 1-2025"/>
    <n v="7560"/>
    <s v="NOK"/>
    <n v="7560"/>
    <m/>
    <s v="-421347.11"/>
  </r>
  <r>
    <n v="500060"/>
    <n v="2025"/>
    <s v="Lønnsbilag 3-2025"/>
    <d v="2025-01-01T00:00:00"/>
    <m/>
    <x v="89"/>
    <x v="89"/>
    <m/>
    <m/>
    <m/>
    <m/>
    <n v="77"/>
    <s v="Christopher Dehn"/>
    <x v="5"/>
    <x v="5"/>
    <m/>
    <m/>
    <m/>
    <m/>
    <n v="0"/>
    <s v="Ingen avgiftsbehandling"/>
    <s v="Lønnsbilag 3-2025"/>
    <n v="-1967.12"/>
    <s v="NOK"/>
    <n v="-1967.12"/>
    <m/>
    <s v="-423314.23"/>
  </r>
  <r>
    <n v="500060"/>
    <n v="2025"/>
    <s v="Lønnsbilag 3-2025"/>
    <d v="2025-01-01T00:00:00"/>
    <m/>
    <x v="89"/>
    <x v="89"/>
    <m/>
    <m/>
    <m/>
    <m/>
    <n v="134"/>
    <s v="Andreas Kristiansen Olsen"/>
    <x v="1"/>
    <x v="1"/>
    <m/>
    <m/>
    <m/>
    <m/>
    <n v="0"/>
    <s v="Ingen avgiftsbehandling"/>
    <s v="Lønnsbilag 3-2025"/>
    <n v="-269.27999999999997"/>
    <s v="NOK"/>
    <n v="-269.27999999999997"/>
    <m/>
    <s v="-423583.51"/>
  </r>
  <r>
    <n v="500060"/>
    <n v="2025"/>
    <s v="Lønnsbilag 3-2025"/>
    <d v="2025-01-01T00:00:00"/>
    <m/>
    <x v="89"/>
    <x v="89"/>
    <m/>
    <m/>
    <m/>
    <m/>
    <n v="134"/>
    <s v="Andreas Kristiansen Olsen"/>
    <x v="8"/>
    <x v="8"/>
    <m/>
    <m/>
    <m/>
    <m/>
    <n v="0"/>
    <s v="Ingen avgiftsbehandling"/>
    <s v="Lønnsbilag 3-2025"/>
    <n v="-280.5"/>
    <s v="NOK"/>
    <n v="-280.5"/>
    <m/>
    <s v="-423864.01"/>
  </r>
  <r>
    <n v="500060"/>
    <n v="2025"/>
    <s v="Lønnsbilag 3-2025"/>
    <d v="2025-01-01T00:00:00"/>
    <m/>
    <x v="89"/>
    <x v="89"/>
    <m/>
    <m/>
    <m/>
    <m/>
    <n v="1223"/>
    <s v="Mads Sundbye"/>
    <x v="1"/>
    <x v="1"/>
    <m/>
    <m/>
    <m/>
    <m/>
    <n v="0"/>
    <s v="Ingen avgiftsbehandling"/>
    <s v="Lønnsbilag 3-2025"/>
    <n v="-199.41"/>
    <s v="NOK"/>
    <n v="-199.41"/>
    <m/>
    <s v="-424063.42"/>
  </r>
  <r>
    <n v="500060"/>
    <n v="2025"/>
    <s v="Lønnsbilag 3-2025"/>
    <d v="2025-01-01T00:00:00"/>
    <m/>
    <x v="89"/>
    <x v="89"/>
    <m/>
    <m/>
    <m/>
    <m/>
    <n v="1229"/>
    <s v="Eirik Frisnes Wartiainen"/>
    <x v="8"/>
    <x v="8"/>
    <m/>
    <m/>
    <m/>
    <m/>
    <n v="0"/>
    <s v="Ingen avgiftsbehandling"/>
    <s v="Lønnsbilag 3-2025"/>
    <n v="-1802"/>
    <s v="NOK"/>
    <n v="-1802"/>
    <m/>
    <s v="-425865.42"/>
  </r>
  <r>
    <n v="500060"/>
    <n v="2025"/>
    <s v="Lønnsbilag 3-2025"/>
    <d v="2025-01-01T00:00:00"/>
    <m/>
    <x v="89"/>
    <x v="89"/>
    <m/>
    <m/>
    <m/>
    <m/>
    <n v="1229"/>
    <s v="Eirik Frisnes Wartiainen"/>
    <x v="10"/>
    <x v="10"/>
    <m/>
    <m/>
    <m/>
    <m/>
    <n v="0"/>
    <s v="Ingen avgiftsbehandling"/>
    <s v="Lønnsbilag 3-2025"/>
    <n v="-1802"/>
    <s v="NOK"/>
    <n v="-1802"/>
    <m/>
    <s v="-427667.42"/>
  </r>
  <r>
    <n v="500060"/>
    <n v="2025"/>
    <s v="Lønnsbilag 3-2025"/>
    <d v="2025-01-01T00:00:00"/>
    <m/>
    <x v="89"/>
    <x v="89"/>
    <m/>
    <m/>
    <m/>
    <m/>
    <n v="1239"/>
    <s v="Karen Haug Laukeland"/>
    <x v="6"/>
    <x v="6"/>
    <m/>
    <m/>
    <m/>
    <m/>
    <n v="0"/>
    <s v="Ingen avgiftsbehandling"/>
    <s v="Lønnsbilag 3-2025"/>
    <n v="-109.01"/>
    <s v="NOK"/>
    <n v="-109.01"/>
    <m/>
    <s v="-427776.43"/>
  </r>
  <r>
    <n v="500060"/>
    <n v="2025"/>
    <s v="Lønnsbilag 3-2025"/>
    <d v="2025-01-01T00:00:00"/>
    <m/>
    <x v="89"/>
    <x v="89"/>
    <m/>
    <m/>
    <m/>
    <m/>
    <n v="1240"/>
    <s v="Margrethe Hamre Køber"/>
    <x v="6"/>
    <x v="6"/>
    <m/>
    <m/>
    <m/>
    <m/>
    <n v="0"/>
    <s v="Ingen avgiftsbehandling"/>
    <s v="Lønnsbilag 3-2025"/>
    <n v="-109.01"/>
    <s v="NOK"/>
    <n v="-109.01"/>
    <m/>
    <s v="-427885.44"/>
  </r>
  <r>
    <n v="500060"/>
    <n v="2025"/>
    <s v="Lønnsbilag 3-2025"/>
    <d v="2025-01-01T00:00:00"/>
    <m/>
    <x v="89"/>
    <x v="89"/>
    <m/>
    <m/>
    <m/>
    <m/>
    <n v="1245"/>
    <s v="Fredrik Bjørndal"/>
    <x v="3"/>
    <x v="3"/>
    <m/>
    <m/>
    <m/>
    <m/>
    <n v="0"/>
    <s v="Ingen avgiftsbehandling"/>
    <s v="Lønnsbilag 3-2025"/>
    <n v="-688.5"/>
    <s v="NOK"/>
    <n v="-688.5"/>
    <m/>
    <s v="-428573.94"/>
  </r>
  <r>
    <n v="500060"/>
    <n v="2025"/>
    <s v="Lønnsbilag 3-2025"/>
    <d v="2025-01-01T00:00:00"/>
    <m/>
    <x v="89"/>
    <x v="89"/>
    <m/>
    <m/>
    <m/>
    <m/>
    <n v="1248"/>
    <s v="Marius Tveiten"/>
    <x v="1"/>
    <x v="1"/>
    <m/>
    <m/>
    <m/>
    <m/>
    <n v="0"/>
    <s v="Ingen avgiftsbehandling"/>
    <s v="Lønnsbilag 3-2025"/>
    <n v="-121.38"/>
    <s v="NOK"/>
    <n v="-121.38"/>
    <m/>
    <s v="-428695.32"/>
  </r>
  <r>
    <n v="500060"/>
    <n v="2025"/>
    <s v="Lønnsbilag 3-2025"/>
    <d v="2025-01-01T00:00:00"/>
    <m/>
    <x v="89"/>
    <x v="89"/>
    <m/>
    <m/>
    <m/>
    <m/>
    <n v="1248"/>
    <s v="Marius Tveiten"/>
    <x v="8"/>
    <x v="8"/>
    <m/>
    <m/>
    <m/>
    <m/>
    <n v="0"/>
    <s v="Ingen avgiftsbehandling"/>
    <s v="Lønnsbilag 3-2025"/>
    <n v="-69.36"/>
    <s v="NOK"/>
    <n v="-69.36"/>
    <m/>
    <s v="-428764.68"/>
  </r>
  <r>
    <n v="500060"/>
    <n v="2025"/>
    <s v="Lønnsbilag 3-2025"/>
    <d v="2025-01-01T00:00:00"/>
    <m/>
    <x v="89"/>
    <x v="89"/>
    <m/>
    <m/>
    <m/>
    <m/>
    <n v="1249"/>
    <s v="Nora Kristiansen"/>
    <x v="1"/>
    <x v="1"/>
    <m/>
    <m/>
    <m/>
    <m/>
    <n v="0"/>
    <s v="Ingen avgiftsbehandling"/>
    <s v="Lønnsbilag 3-2025"/>
    <n v="-86.7"/>
    <s v="NOK"/>
    <n v="-86.7"/>
    <m/>
    <s v="-428851.38"/>
  </r>
  <r>
    <n v="500060"/>
    <n v="2025"/>
    <s v="Lønnsbilag 3-2025"/>
    <d v="2025-01-01T00:00:00"/>
    <m/>
    <x v="89"/>
    <x v="89"/>
    <m/>
    <m/>
    <m/>
    <m/>
    <n v="1249"/>
    <s v="Nora Kristiansen"/>
    <x v="8"/>
    <x v="8"/>
    <m/>
    <m/>
    <m/>
    <m/>
    <n v="0"/>
    <s v="Ingen avgiftsbehandling"/>
    <s v="Lønnsbilag 3-2025"/>
    <n v="-212.42"/>
    <s v="NOK"/>
    <n v="-212.42"/>
    <m/>
    <s v="-429063.80"/>
  </r>
  <r>
    <n v="500060"/>
    <n v="2025"/>
    <s v="Lønnsbilag 3-2025"/>
    <d v="2025-01-01T00:00:00"/>
    <m/>
    <x v="89"/>
    <x v="89"/>
    <m/>
    <m/>
    <m/>
    <m/>
    <n v="1260"/>
    <s v="Sivert Østberg-Tømmervik"/>
    <x v="6"/>
    <x v="6"/>
    <m/>
    <m/>
    <m/>
    <m/>
    <n v="0"/>
    <s v="Ingen avgiftsbehandling"/>
    <s v="Lønnsbilag 3-2025"/>
    <n v="-373.93"/>
    <s v="NOK"/>
    <n v="-373.93"/>
    <m/>
    <s v="-429437.73"/>
  </r>
  <r>
    <n v="500060"/>
    <n v="2025"/>
    <s v="Lønnsbilag 3-2025"/>
    <d v="2025-01-01T00:00:00"/>
    <m/>
    <x v="89"/>
    <x v="89"/>
    <m/>
    <m/>
    <m/>
    <m/>
    <n v="1261"/>
    <s v="Laila Håkonsen"/>
    <x v="8"/>
    <x v="8"/>
    <m/>
    <m/>
    <m/>
    <m/>
    <n v="0"/>
    <s v="Ingen avgiftsbehandling"/>
    <s v="Lønnsbilag 3-2025"/>
    <n v="-495"/>
    <s v="NOK"/>
    <n v="-495"/>
    <m/>
    <s v="-429932.73"/>
  </r>
  <r>
    <n v="500060"/>
    <n v="2025"/>
    <s v="Lønnsbilag 3-2025"/>
    <d v="2025-01-01T00:00:00"/>
    <m/>
    <x v="89"/>
    <x v="89"/>
    <m/>
    <m/>
    <m/>
    <m/>
    <n v="1269"/>
    <s v="Marius Lindbäck Pettersen"/>
    <x v="8"/>
    <x v="8"/>
    <m/>
    <m/>
    <m/>
    <m/>
    <n v="0"/>
    <s v="Ingen avgiftsbehandling"/>
    <s v="Lønnsbilag 3-2025"/>
    <n v="-114.75"/>
    <s v="NOK"/>
    <n v="-114.75"/>
    <m/>
    <s v="-430047.48"/>
  </r>
  <r>
    <n v="500060"/>
    <n v="2025"/>
    <s v="Lønnsbilag 3-2025"/>
    <d v="2025-01-01T00:00:00"/>
    <m/>
    <x v="89"/>
    <x v="89"/>
    <m/>
    <m/>
    <m/>
    <m/>
    <n v="1270"/>
    <s v="Lars Teigland Støre"/>
    <x v="6"/>
    <x v="6"/>
    <m/>
    <m/>
    <m/>
    <m/>
    <n v="0"/>
    <s v="Ingen avgiftsbehandling"/>
    <s v="Lønnsbilag 3-2025"/>
    <n v="-167.74"/>
    <s v="NOK"/>
    <n v="-167.74"/>
    <m/>
    <s v="-430215.22"/>
  </r>
  <r>
    <n v="500060"/>
    <n v="2025"/>
    <s v="Lønnsbilag 3-2025"/>
    <d v="2025-01-01T00:00:00"/>
    <m/>
    <x v="89"/>
    <x v="89"/>
    <m/>
    <m/>
    <m/>
    <m/>
    <n v="1271"/>
    <s v="Nikolai Hamang"/>
    <x v="1"/>
    <x v="1"/>
    <m/>
    <m/>
    <m/>
    <m/>
    <n v="0"/>
    <s v="Ingen avgiftsbehandling"/>
    <s v="Lønnsbilag 3-2025"/>
    <n v="-69.36"/>
    <s v="NOK"/>
    <n v="-69.36"/>
    <m/>
    <s v="-430284.58"/>
  </r>
  <r>
    <n v="500060"/>
    <n v="2025"/>
    <s v="Lønnsbilag 3-2025"/>
    <d v="2025-01-01T00:00:00"/>
    <m/>
    <x v="89"/>
    <x v="89"/>
    <m/>
    <m/>
    <m/>
    <m/>
    <n v="1272"/>
    <s v="Jakob August Strøm"/>
    <x v="1"/>
    <x v="1"/>
    <m/>
    <m/>
    <m/>
    <m/>
    <n v="0"/>
    <s v="Ingen avgiftsbehandling"/>
    <s v="Lønnsbilag 3-2025"/>
    <n v="-104.04"/>
    <s v="NOK"/>
    <n v="-104.04"/>
    <m/>
    <s v="-430388.62"/>
  </r>
  <r>
    <n v="500060"/>
    <n v="2025"/>
    <s v="Lønnsbilag 3-2025"/>
    <d v="2025-01-01T00:00:00"/>
    <m/>
    <x v="89"/>
    <x v="89"/>
    <m/>
    <m/>
    <m/>
    <m/>
    <n v="1274"/>
    <s v="Heidi Midtbø Helgesen"/>
    <x v="6"/>
    <x v="6"/>
    <m/>
    <m/>
    <m/>
    <m/>
    <n v="0"/>
    <s v="Ingen avgiftsbehandling"/>
    <s v="Lønnsbilag 3-2025"/>
    <n v="-294.33"/>
    <s v="NOK"/>
    <n v="-294.33"/>
    <m/>
    <s v="-430682.95"/>
  </r>
  <r>
    <n v="500060"/>
    <n v="2025"/>
    <s v="Lønnsbilag 3-2025"/>
    <d v="2025-01-01T00:00:00"/>
    <m/>
    <x v="89"/>
    <x v="89"/>
    <m/>
    <m/>
    <m/>
    <m/>
    <n v="1275"/>
    <s v="Haziz Aasen"/>
    <x v="1"/>
    <x v="1"/>
    <m/>
    <m/>
    <m/>
    <m/>
    <n v="0"/>
    <s v="Ingen avgiftsbehandling"/>
    <s v="Lønnsbilag 3-2025"/>
    <n v="-4250"/>
    <s v="NOK"/>
    <n v="-4250"/>
    <m/>
    <s v="-434932.95"/>
  </r>
  <r>
    <n v="500060"/>
    <n v="2025"/>
    <s v="Lønnsbilag 3-2025"/>
    <d v="2025-01-01T00:00:00"/>
    <m/>
    <x v="89"/>
    <x v="89"/>
    <m/>
    <m/>
    <m/>
    <m/>
    <n v="1279"/>
    <s v="Oda Marie Danielsen"/>
    <x v="8"/>
    <x v="8"/>
    <m/>
    <m/>
    <m/>
    <m/>
    <n v="0"/>
    <s v="Ingen avgiftsbehandling"/>
    <s v="Lønnsbilag 3-2025"/>
    <n v="-65.239999999999995"/>
    <s v="NOK"/>
    <n v="-65.239999999999995"/>
    <m/>
    <s v="-434998.19"/>
  </r>
  <r>
    <n v="500060"/>
    <n v="2025"/>
    <s v="Lønnsbilag 3-2025"/>
    <d v="2025-01-01T00:00:00"/>
    <m/>
    <x v="89"/>
    <x v="89"/>
    <m/>
    <m/>
    <m/>
    <m/>
    <n v="1282"/>
    <s v="Stian Sørensen"/>
    <x v="3"/>
    <x v="3"/>
    <m/>
    <m/>
    <m/>
    <m/>
    <n v="0"/>
    <s v="Ingen avgiftsbehandling"/>
    <s v="Lønnsbilag 3-2025"/>
    <n v="-2805"/>
    <s v="NOK"/>
    <n v="-2805"/>
    <m/>
    <s v="-437803.19"/>
  </r>
  <r>
    <n v="500060"/>
    <n v="2025"/>
    <s v="Lønnsbilag 3-2025"/>
    <d v="2025-01-01T00:00:00"/>
    <m/>
    <x v="89"/>
    <x v="89"/>
    <m/>
    <m/>
    <m/>
    <m/>
    <n v="1288"/>
    <s v="Sondre Olsen Heitmann"/>
    <x v="2"/>
    <x v="2"/>
    <m/>
    <m/>
    <m/>
    <m/>
    <n v="0"/>
    <s v="Ingen avgiftsbehandling"/>
    <s v="Lønnsbilag 3-2025"/>
    <n v="-163.19999999999999"/>
    <s v="NOK"/>
    <n v="-163.19999999999999"/>
    <m/>
    <s v="-437966.39"/>
  </r>
  <r>
    <n v="500060"/>
    <n v="2025"/>
    <s v="Lønnsbilag 3-2025"/>
    <d v="2025-01-01T00:00:00"/>
    <m/>
    <x v="89"/>
    <x v="89"/>
    <m/>
    <m/>
    <m/>
    <m/>
    <n v="1298"/>
    <s v="Luis Lyster"/>
    <x v="5"/>
    <x v="5"/>
    <m/>
    <m/>
    <m/>
    <m/>
    <n v="0"/>
    <s v="Ingen avgiftsbehandling"/>
    <s v="Lønnsbilag 3-2025"/>
    <n v="-612"/>
    <s v="NOK"/>
    <n v="-612"/>
    <m/>
    <s v="-438578.39"/>
  </r>
  <r>
    <n v="500060"/>
    <n v="2025"/>
    <s v="Lønnsbilag 3-2025"/>
    <d v="2025-01-01T00:00:00"/>
    <m/>
    <x v="89"/>
    <x v="89"/>
    <m/>
    <m/>
    <m/>
    <m/>
    <n v="1299"/>
    <s v="Katarina Zielinska"/>
    <x v="2"/>
    <x v="2"/>
    <m/>
    <m/>
    <m/>
    <m/>
    <n v="0"/>
    <s v="Ingen avgiftsbehandling"/>
    <s v="Lønnsbilag 3-2025"/>
    <n v="-4675"/>
    <s v="NOK"/>
    <n v="-4675"/>
    <m/>
    <s v="-443253.39"/>
  </r>
  <r>
    <n v="500060"/>
    <n v="2025"/>
    <s v="Lønnsbilag 3-2025"/>
    <d v="2025-01-01T00:00:00"/>
    <m/>
    <x v="89"/>
    <x v="89"/>
    <m/>
    <m/>
    <m/>
    <m/>
    <n v="1305"/>
    <s v="Brage Mikkelsen"/>
    <x v="8"/>
    <x v="8"/>
    <m/>
    <m/>
    <m/>
    <m/>
    <n v="0"/>
    <s v="Ingen avgiftsbehandling"/>
    <s v="Lønnsbilag 3-2025"/>
    <n v="-114.75"/>
    <s v="NOK"/>
    <n v="-114.75"/>
    <m/>
    <s v="-443368.14"/>
  </r>
  <r>
    <n v="500060"/>
    <n v="2025"/>
    <s v="Lønnsbilag 3-2025"/>
    <d v="2025-01-01T00:00:00"/>
    <m/>
    <x v="89"/>
    <x v="89"/>
    <m/>
    <m/>
    <m/>
    <m/>
    <n v="1307"/>
    <s v="Ben Craig Simmons"/>
    <x v="3"/>
    <x v="3"/>
    <m/>
    <m/>
    <m/>
    <m/>
    <n v="0"/>
    <s v="Ingen avgiftsbehandling"/>
    <s v="Lønnsbilag 3-2025"/>
    <n v="-3828.83"/>
    <s v="NOK"/>
    <n v="-3828.83"/>
    <m/>
    <s v="-447196.97"/>
  </r>
  <r>
    <n v="500060"/>
    <n v="2025"/>
    <s v="Lønnsbilag 3-2025"/>
    <d v="2025-01-01T00:00:00"/>
    <m/>
    <x v="89"/>
    <x v="89"/>
    <m/>
    <m/>
    <m/>
    <m/>
    <n v="1308"/>
    <s v="Henrik Falteng Jensen"/>
    <x v="2"/>
    <x v="2"/>
    <m/>
    <m/>
    <m/>
    <m/>
    <n v="0"/>
    <s v="Ingen avgiftsbehandling"/>
    <s v="Lønnsbilag 3-2025"/>
    <n v="-408"/>
    <s v="NOK"/>
    <n v="-408"/>
    <m/>
    <s v="-447604.97"/>
  </r>
  <r>
    <n v="500060"/>
    <n v="2025"/>
    <s v="Lønnsbilag 3-2025"/>
    <d v="2025-01-01T00:00:00"/>
    <m/>
    <x v="89"/>
    <x v="89"/>
    <m/>
    <m/>
    <m/>
    <m/>
    <n v="1310"/>
    <s v="Armani Wahidullah"/>
    <x v="1"/>
    <x v="1"/>
    <m/>
    <m/>
    <m/>
    <m/>
    <n v="0"/>
    <s v="Ingen avgiftsbehandling"/>
    <s v="Lønnsbilag 3-2025"/>
    <n v="-86.19"/>
    <s v="NOK"/>
    <n v="-86.19"/>
    <m/>
    <s v="-447691.16"/>
  </r>
  <r>
    <n v="500060"/>
    <n v="2025"/>
    <s v="Lønnsbilag 3-2025"/>
    <d v="2025-01-01T00:00:00"/>
    <m/>
    <x v="89"/>
    <x v="89"/>
    <m/>
    <m/>
    <m/>
    <m/>
    <n v="1317"/>
    <s v="Markus Madsen"/>
    <x v="5"/>
    <x v="5"/>
    <m/>
    <m/>
    <m/>
    <m/>
    <n v="0"/>
    <s v="Ingen avgiftsbehandling"/>
    <s v="Lønnsbilag 3-2025"/>
    <n v="-1020"/>
    <s v="NOK"/>
    <n v="-1020"/>
    <m/>
    <s v="-448711.16"/>
  </r>
  <r>
    <n v="500060"/>
    <n v="2025"/>
    <s v="Lønnsbilag 3-2025"/>
    <d v="2025-01-01T00:00:00"/>
    <m/>
    <x v="89"/>
    <x v="89"/>
    <m/>
    <m/>
    <m/>
    <m/>
    <n v="1328"/>
    <s v="Jonathan Sten Hagen"/>
    <x v="2"/>
    <x v="2"/>
    <m/>
    <m/>
    <m/>
    <m/>
    <n v="0"/>
    <s v="Ingen avgiftsbehandling"/>
    <s v="Lønnsbilag 3-2025"/>
    <n v="-367.2"/>
    <s v="NOK"/>
    <n v="-367.2"/>
    <m/>
    <s v="-449078.36"/>
  </r>
  <r>
    <n v="500060"/>
    <n v="2025"/>
    <s v="Lønnsbilag 3-2025"/>
    <d v="2025-01-01T00:00:00"/>
    <m/>
    <x v="89"/>
    <x v="89"/>
    <m/>
    <m/>
    <m/>
    <m/>
    <n v="1329"/>
    <s v="Oline Søderberg"/>
    <x v="8"/>
    <x v="8"/>
    <m/>
    <m/>
    <m/>
    <m/>
    <n v="0"/>
    <s v="Ingen avgiftsbehandling"/>
    <s v="Lønnsbilag 3-2025"/>
    <n v="-117.35"/>
    <s v="NOK"/>
    <n v="-117.35"/>
    <m/>
    <s v="-449195.71"/>
  </r>
  <r>
    <n v="500060"/>
    <n v="2025"/>
    <s v="Lønnsbilag 3-2025"/>
    <d v="2025-01-01T00:00:00"/>
    <m/>
    <x v="89"/>
    <x v="89"/>
    <m/>
    <m/>
    <m/>
    <m/>
    <n v="1330"/>
    <s v="Magnus Perger"/>
    <x v="6"/>
    <x v="6"/>
    <m/>
    <m/>
    <m/>
    <m/>
    <n v="0"/>
    <s v="Ingen avgiftsbehandling"/>
    <s v="Lønnsbilag 3-2025"/>
    <n v="-194.92"/>
    <s v="NOK"/>
    <n v="-194.92"/>
    <m/>
    <s v="-449390.63"/>
  </r>
  <r>
    <n v="500060"/>
    <n v="2025"/>
    <s v="Lønnsbilag 3-2025"/>
    <d v="2025-01-01T00:00:00"/>
    <m/>
    <x v="89"/>
    <x v="89"/>
    <m/>
    <m/>
    <m/>
    <m/>
    <n v="1331"/>
    <s v="Jørgen Røkke"/>
    <x v="8"/>
    <x v="8"/>
    <m/>
    <m/>
    <m/>
    <m/>
    <n v="0"/>
    <s v="Ingen avgiftsbehandling"/>
    <s v="Lønnsbilag 3-2025"/>
    <n v="-237.15"/>
    <s v="NOK"/>
    <n v="-237.15"/>
    <m/>
    <s v="-449627.78"/>
  </r>
  <r>
    <n v="500060"/>
    <n v="2025"/>
    <s v="Lønnsbilag 3-2025"/>
    <d v="2025-01-01T00:00:00"/>
    <m/>
    <x v="89"/>
    <x v="89"/>
    <m/>
    <m/>
    <m/>
    <m/>
    <n v="1332"/>
    <s v="Morten Hamre Køber"/>
    <x v="10"/>
    <x v="10"/>
    <m/>
    <m/>
    <m/>
    <m/>
    <n v="0"/>
    <s v="Ingen avgiftsbehandling"/>
    <s v="Lønnsbilag 3-2025"/>
    <n v="-61.2"/>
    <s v="NOK"/>
    <n v="-61.2"/>
    <m/>
    <s v="-449688.98"/>
  </r>
  <r>
    <n v="500060"/>
    <n v="2025"/>
    <s v="Lønnsbilag 3-2025"/>
    <d v="2025-01-01T00:00:00"/>
    <m/>
    <x v="89"/>
    <x v="89"/>
    <m/>
    <m/>
    <m/>
    <m/>
    <n v="1333"/>
    <s v="Elias Lande Olsen"/>
    <x v="6"/>
    <x v="6"/>
    <m/>
    <m/>
    <m/>
    <m/>
    <n v="0"/>
    <s v="Ingen avgiftsbehandling"/>
    <s v="Lønnsbilag 3-2025"/>
    <n v="-19.13"/>
    <s v="NOK"/>
    <n v="-19.13"/>
    <m/>
    <s v="-449708.11"/>
  </r>
  <r>
    <n v="500060"/>
    <n v="2025"/>
    <s v="Lønnsbilag 3-2025"/>
    <d v="2025-01-01T00:00:00"/>
    <m/>
    <x v="89"/>
    <x v="89"/>
    <m/>
    <m/>
    <m/>
    <m/>
    <n v="1334"/>
    <s v="Selma Arikan"/>
    <x v="8"/>
    <x v="8"/>
    <m/>
    <m/>
    <m/>
    <m/>
    <n v="0"/>
    <s v="Ingen avgiftsbehandling"/>
    <s v="Lønnsbilag 3-2025"/>
    <n v="-222.11"/>
    <s v="NOK"/>
    <n v="-222.11"/>
    <m/>
    <s v="-449930.22"/>
  </r>
  <r>
    <n v="500060"/>
    <n v="2025"/>
    <s v="Lønnsbilag 3-2025"/>
    <d v="2025-01-01T00:00:00"/>
    <m/>
    <x v="89"/>
    <x v="89"/>
    <m/>
    <m/>
    <m/>
    <m/>
    <m/>
    <s v="Sofi Kulvik"/>
    <x v="4"/>
    <x v="4"/>
    <m/>
    <m/>
    <m/>
    <m/>
    <n v="0"/>
    <s v="Ingen avgiftsbehandling"/>
    <s v="Lønnsbilag 3-2025"/>
    <n v="-7560"/>
    <s v="NOK"/>
    <n v="-7560"/>
    <m/>
    <s v="-457490.22"/>
  </r>
  <r>
    <n v="500063"/>
    <n v="2025"/>
    <s v="Lønnsbilag 6-2025"/>
    <d v="2025-01-01T00:00:00"/>
    <m/>
    <x v="89"/>
    <x v="89"/>
    <m/>
    <m/>
    <m/>
    <m/>
    <n v="1233"/>
    <s v="Eirik Skaar"/>
    <x v="5"/>
    <x v="5"/>
    <m/>
    <m/>
    <m/>
    <m/>
    <n v="0"/>
    <s v="Ingen avgiftsbehandling"/>
    <s v="Lønnsbilag 6-2025"/>
    <n v="-306"/>
    <s v="NOK"/>
    <n v="-306"/>
    <m/>
    <s v="-457796.22"/>
  </r>
  <r>
    <n v="500126"/>
    <n v="2025"/>
    <s v="Lønnsbilag 7-2025"/>
    <d v="2025-02-01T00:00:00"/>
    <m/>
    <x v="89"/>
    <x v="89"/>
    <m/>
    <m/>
    <m/>
    <m/>
    <n v="77"/>
    <s v="Christopher Dehn"/>
    <x v="5"/>
    <x v="5"/>
    <m/>
    <m/>
    <m/>
    <m/>
    <n v="0"/>
    <s v="Ingen avgiftsbehandling"/>
    <s v="Lønnsbilag 7-2025"/>
    <n v="-1967.12"/>
    <s v="NOK"/>
    <n v="-1967.12"/>
    <m/>
    <s v="-459763.34"/>
  </r>
  <r>
    <n v="500126"/>
    <n v="2025"/>
    <s v="Lønnsbilag 7-2025"/>
    <d v="2025-02-01T00:00:00"/>
    <m/>
    <x v="89"/>
    <x v="89"/>
    <m/>
    <m/>
    <m/>
    <m/>
    <n v="134"/>
    <s v="Andreas Kristiansen Olsen"/>
    <x v="1"/>
    <x v="1"/>
    <m/>
    <m/>
    <m/>
    <m/>
    <n v="0"/>
    <s v="Ingen avgiftsbehandling"/>
    <s v="Lønnsbilag 7-2025"/>
    <n v="-325.38"/>
    <s v="NOK"/>
    <n v="-325.38"/>
    <m/>
    <s v="-460088.72"/>
  </r>
  <r>
    <n v="500126"/>
    <n v="2025"/>
    <s v="Lønnsbilag 7-2025"/>
    <d v="2025-02-01T00:00:00"/>
    <m/>
    <x v="89"/>
    <x v="89"/>
    <m/>
    <m/>
    <m/>
    <m/>
    <n v="134"/>
    <s v="Andreas Kristiansen Olsen"/>
    <x v="8"/>
    <x v="8"/>
    <m/>
    <m/>
    <m/>
    <m/>
    <n v="0"/>
    <s v="Ingen avgiftsbehandling"/>
    <s v="Lønnsbilag 7-2025"/>
    <n v="-157.08000000000001"/>
    <s v="NOK"/>
    <n v="-157.08000000000001"/>
    <m/>
    <s v="-460245.80"/>
  </r>
  <r>
    <n v="500126"/>
    <n v="2025"/>
    <s v="Lønnsbilag 7-2025"/>
    <d v="2025-02-01T00:00:00"/>
    <m/>
    <x v="89"/>
    <x v="89"/>
    <m/>
    <m/>
    <m/>
    <m/>
    <n v="134"/>
    <s v="Andreas Kristiansen Olsen"/>
    <x v="4"/>
    <x v="4"/>
    <m/>
    <m/>
    <m/>
    <m/>
    <n v="0"/>
    <s v="Ingen avgiftsbehandling"/>
    <s v="Lønnsbilag 7-2025"/>
    <n v="-44.88"/>
    <s v="NOK"/>
    <n v="-44.88"/>
    <m/>
    <s v="-460290.68"/>
  </r>
  <r>
    <n v="500126"/>
    <n v="2025"/>
    <s v="Lønnsbilag 7-2025"/>
    <d v="2025-02-01T00:00:00"/>
    <m/>
    <x v="89"/>
    <x v="89"/>
    <m/>
    <m/>
    <m/>
    <m/>
    <n v="1223"/>
    <s v="Mads Sundbye"/>
    <x v="1"/>
    <x v="1"/>
    <m/>
    <m/>
    <m/>
    <m/>
    <n v="0"/>
    <s v="Ingen avgiftsbehandling"/>
    <s v="Lønnsbilag 7-2025"/>
    <n v="-173.4"/>
    <s v="NOK"/>
    <n v="-173.4"/>
    <m/>
    <s v="-460464.08"/>
  </r>
  <r>
    <n v="500126"/>
    <n v="2025"/>
    <s v="Lønnsbilag 7-2025"/>
    <d v="2025-02-01T00:00:00"/>
    <m/>
    <x v="89"/>
    <x v="89"/>
    <m/>
    <m/>
    <m/>
    <m/>
    <n v="1229"/>
    <s v="Eirik Frisnes Wartiainen"/>
    <x v="10"/>
    <x v="10"/>
    <m/>
    <m/>
    <m/>
    <m/>
    <n v="0"/>
    <s v="Ingen avgiftsbehandling"/>
    <s v="Lønnsbilag 7-2025"/>
    <n v="-2252.5"/>
    <s v="NOK"/>
    <n v="-2252.5"/>
    <m/>
    <s v="-462716.58"/>
  </r>
  <r>
    <n v="500126"/>
    <n v="2025"/>
    <s v="Lønnsbilag 7-2025"/>
    <d v="2025-02-01T00:00:00"/>
    <m/>
    <x v="89"/>
    <x v="89"/>
    <m/>
    <m/>
    <m/>
    <m/>
    <n v="1233"/>
    <s v="Eirik Skaar"/>
    <x v="5"/>
    <x v="5"/>
    <m/>
    <m/>
    <m/>
    <m/>
    <n v="0"/>
    <s v="Ingen avgiftsbehandling"/>
    <s v="Lønnsbilag 7-2025"/>
    <n v="-306"/>
    <s v="NOK"/>
    <n v="-306"/>
    <m/>
    <s v="-463022.58"/>
  </r>
  <r>
    <n v="500126"/>
    <n v="2025"/>
    <s v="Lønnsbilag 7-2025"/>
    <d v="2025-02-01T00:00:00"/>
    <m/>
    <x v="89"/>
    <x v="89"/>
    <m/>
    <m/>
    <m/>
    <m/>
    <n v="1239"/>
    <s v="Karen Haug Laukeland"/>
    <x v="6"/>
    <x v="6"/>
    <m/>
    <m/>
    <m/>
    <m/>
    <n v="0"/>
    <s v="Ingen avgiftsbehandling"/>
    <s v="Lønnsbilag 7-2025"/>
    <n v="-187.75"/>
    <s v="NOK"/>
    <n v="-187.75"/>
    <m/>
    <s v="-463210.33"/>
  </r>
  <r>
    <n v="500126"/>
    <n v="2025"/>
    <s v="Lønnsbilag 7-2025"/>
    <d v="2025-02-01T00:00:00"/>
    <m/>
    <x v="89"/>
    <x v="89"/>
    <m/>
    <m/>
    <m/>
    <m/>
    <n v="1240"/>
    <s v="Margrethe Hamre Køber"/>
    <x v="6"/>
    <x v="6"/>
    <m/>
    <m/>
    <m/>
    <m/>
    <n v="0"/>
    <s v="Ingen avgiftsbehandling"/>
    <s v="Lønnsbilag 7-2025"/>
    <n v="-187.75"/>
    <s v="NOK"/>
    <n v="-187.75"/>
    <m/>
    <s v="-463398.08"/>
  </r>
  <r>
    <n v="500126"/>
    <n v="2025"/>
    <s v="Lønnsbilag 7-2025"/>
    <d v="2025-02-01T00:00:00"/>
    <m/>
    <x v="89"/>
    <x v="89"/>
    <m/>
    <m/>
    <m/>
    <m/>
    <n v="1245"/>
    <s v="Fredrik Bjørndal"/>
    <x v="3"/>
    <x v="3"/>
    <m/>
    <m/>
    <m/>
    <m/>
    <n v="0"/>
    <s v="Ingen avgiftsbehandling"/>
    <s v="Lønnsbilag 7-2025"/>
    <n v="-688.5"/>
    <s v="NOK"/>
    <n v="-688.5"/>
    <m/>
    <s v="-464086.58"/>
  </r>
  <r>
    <n v="500126"/>
    <n v="2025"/>
    <s v="Lønnsbilag 7-2025"/>
    <d v="2025-02-01T00:00:00"/>
    <m/>
    <x v="89"/>
    <x v="89"/>
    <m/>
    <m/>
    <m/>
    <m/>
    <n v="1248"/>
    <s v="Marius Tveiten"/>
    <x v="1"/>
    <x v="1"/>
    <m/>
    <m/>
    <m/>
    <m/>
    <n v="0"/>
    <s v="Ingen avgiftsbehandling"/>
    <s v="Lønnsbilag 7-2025"/>
    <n v="-173.4"/>
    <s v="NOK"/>
    <n v="-173.4"/>
    <m/>
    <s v="-464259.98"/>
  </r>
  <r>
    <n v="500126"/>
    <n v="2025"/>
    <s v="Lønnsbilag 7-2025"/>
    <d v="2025-02-01T00:00:00"/>
    <m/>
    <x v="89"/>
    <x v="89"/>
    <m/>
    <m/>
    <m/>
    <m/>
    <n v="1248"/>
    <s v="Marius Tveiten"/>
    <x v="8"/>
    <x v="8"/>
    <m/>
    <m/>
    <m/>
    <m/>
    <n v="0"/>
    <s v="Ingen avgiftsbehandling"/>
    <s v="Lønnsbilag 7-2025"/>
    <n v="-130.05000000000001"/>
    <s v="NOK"/>
    <n v="-130.05000000000001"/>
    <m/>
    <s v="-464390.03"/>
  </r>
  <r>
    <n v="500126"/>
    <n v="2025"/>
    <s v="Lønnsbilag 7-2025"/>
    <d v="2025-02-01T00:00:00"/>
    <m/>
    <x v="89"/>
    <x v="89"/>
    <m/>
    <m/>
    <m/>
    <m/>
    <n v="1249"/>
    <s v="Nora Kristiansen"/>
    <x v="1"/>
    <x v="1"/>
    <m/>
    <m/>
    <m/>
    <m/>
    <n v="0"/>
    <s v="Ingen avgiftsbehandling"/>
    <s v="Lønnsbilag 7-2025"/>
    <n v="-147.38999999999999"/>
    <s v="NOK"/>
    <n v="-147.38999999999999"/>
    <m/>
    <s v="-464537.42"/>
  </r>
  <r>
    <n v="500126"/>
    <n v="2025"/>
    <s v="Lønnsbilag 7-2025"/>
    <d v="2025-02-01T00:00:00"/>
    <m/>
    <x v="89"/>
    <x v="89"/>
    <m/>
    <m/>
    <m/>
    <m/>
    <n v="1249"/>
    <s v="Nora Kristiansen"/>
    <x v="8"/>
    <x v="8"/>
    <m/>
    <m/>
    <m/>
    <m/>
    <n v="0"/>
    <s v="Ingen avgiftsbehandling"/>
    <s v="Lønnsbilag 7-2025"/>
    <n v="-359.8"/>
    <s v="NOK"/>
    <n v="-359.8"/>
    <m/>
    <s v="-464897.22"/>
  </r>
  <r>
    <n v="500126"/>
    <n v="2025"/>
    <s v="Lønnsbilag 7-2025"/>
    <d v="2025-02-01T00:00:00"/>
    <m/>
    <x v="89"/>
    <x v="89"/>
    <m/>
    <m/>
    <m/>
    <m/>
    <n v="1260"/>
    <s v="Sivert Østberg-Tømmervik"/>
    <x v="6"/>
    <x v="6"/>
    <m/>
    <m/>
    <m/>
    <m/>
    <n v="0"/>
    <s v="Ingen avgiftsbehandling"/>
    <s v="Lønnsbilag 7-2025"/>
    <n v="-747.87"/>
    <s v="NOK"/>
    <n v="-747.87"/>
    <m/>
    <s v="-465645.09"/>
  </r>
  <r>
    <n v="500126"/>
    <n v="2025"/>
    <s v="Lønnsbilag 7-2025"/>
    <d v="2025-02-01T00:00:00"/>
    <m/>
    <x v="89"/>
    <x v="89"/>
    <m/>
    <m/>
    <m/>
    <m/>
    <n v="1261"/>
    <s v="Laila Håkonsen"/>
    <x v="8"/>
    <x v="8"/>
    <m/>
    <m/>
    <m/>
    <m/>
    <n v="0"/>
    <s v="Ingen avgiftsbehandling"/>
    <s v="Lønnsbilag 7-2025"/>
    <n v="-687.5"/>
    <s v="NOK"/>
    <n v="-687.5"/>
    <m/>
    <s v="-466332.59"/>
  </r>
  <r>
    <n v="500126"/>
    <n v="2025"/>
    <s v="Lønnsbilag 7-2025"/>
    <d v="2025-02-01T00:00:00"/>
    <m/>
    <x v="89"/>
    <x v="89"/>
    <m/>
    <m/>
    <m/>
    <m/>
    <n v="1270"/>
    <s v="Lars Teigland Støre"/>
    <x v="6"/>
    <x v="6"/>
    <m/>
    <m/>
    <m/>
    <m/>
    <n v="0"/>
    <s v="Ingen avgiftsbehandling"/>
    <s v="Lønnsbilag 7-2025"/>
    <n v="-120.17"/>
    <s v="NOK"/>
    <n v="-120.17"/>
    <m/>
    <s v="-466452.76"/>
  </r>
  <r>
    <n v="500126"/>
    <n v="2025"/>
    <s v="Lønnsbilag 7-2025"/>
    <d v="2025-02-01T00:00:00"/>
    <m/>
    <x v="89"/>
    <x v="89"/>
    <m/>
    <m/>
    <m/>
    <m/>
    <n v="1271"/>
    <s v="Nikolai Hamang"/>
    <x v="1"/>
    <x v="1"/>
    <m/>
    <m/>
    <m/>
    <m/>
    <n v="0"/>
    <s v="Ingen avgiftsbehandling"/>
    <s v="Lønnsbilag 7-2025"/>
    <n v="-138.72"/>
    <s v="NOK"/>
    <n v="-138.72"/>
    <m/>
    <s v="-466591.48"/>
  </r>
  <r>
    <n v="500126"/>
    <n v="2025"/>
    <s v="Lønnsbilag 7-2025"/>
    <d v="2025-02-01T00:00:00"/>
    <m/>
    <x v="89"/>
    <x v="89"/>
    <m/>
    <m/>
    <m/>
    <m/>
    <n v="1274"/>
    <s v="Heidi Midtbø Helgesen"/>
    <x v="6"/>
    <x v="6"/>
    <m/>
    <m/>
    <m/>
    <m/>
    <n v="0"/>
    <s v="Ingen avgiftsbehandling"/>
    <s v="Lønnsbilag 7-2025"/>
    <n v="-333.1"/>
    <s v="NOK"/>
    <n v="-333.1"/>
    <m/>
    <s v="-466924.58"/>
  </r>
  <r>
    <n v="500126"/>
    <n v="2025"/>
    <s v="Lønnsbilag 7-2025"/>
    <d v="2025-02-01T00:00:00"/>
    <m/>
    <x v="89"/>
    <x v="89"/>
    <m/>
    <m/>
    <m/>
    <m/>
    <n v="1275"/>
    <s v="Haziz Aasen"/>
    <x v="1"/>
    <x v="1"/>
    <m/>
    <m/>
    <m/>
    <m/>
    <n v="0"/>
    <s v="Ingen avgiftsbehandling"/>
    <s v="Lønnsbilag 7-2025"/>
    <n v="-4249.99"/>
    <s v="NOK"/>
    <n v="-4249.99"/>
    <m/>
    <s v="-471174.57"/>
  </r>
  <r>
    <n v="500126"/>
    <n v="2025"/>
    <s v="Lønnsbilag 7-2025"/>
    <d v="2025-02-01T00:00:00"/>
    <m/>
    <x v="89"/>
    <x v="89"/>
    <m/>
    <m/>
    <m/>
    <m/>
    <n v="1279"/>
    <s v="Oda Marie Danielsen"/>
    <x v="8"/>
    <x v="8"/>
    <m/>
    <m/>
    <m/>
    <m/>
    <n v="0"/>
    <s v="Ingen avgiftsbehandling"/>
    <s v="Lønnsbilag 7-2025"/>
    <n v="-130.47999999999999"/>
    <s v="NOK"/>
    <n v="-130.47999999999999"/>
    <m/>
    <s v="-471305.05"/>
  </r>
  <r>
    <n v="500126"/>
    <n v="2025"/>
    <s v="Lønnsbilag 7-2025"/>
    <d v="2025-02-01T00:00:00"/>
    <m/>
    <x v="89"/>
    <x v="89"/>
    <m/>
    <m/>
    <m/>
    <m/>
    <n v="1282"/>
    <s v="Stian Sørensen"/>
    <x v="3"/>
    <x v="3"/>
    <m/>
    <m/>
    <m/>
    <m/>
    <n v="0"/>
    <s v="Ingen avgiftsbehandling"/>
    <s v="Lønnsbilag 7-2025"/>
    <n v="-2805"/>
    <s v="NOK"/>
    <n v="-2805"/>
    <m/>
    <s v="-474110.05"/>
  </r>
  <r>
    <n v="500126"/>
    <n v="2025"/>
    <s v="Lønnsbilag 7-2025"/>
    <d v="2025-02-01T00:00:00"/>
    <m/>
    <x v="89"/>
    <x v="89"/>
    <m/>
    <m/>
    <m/>
    <m/>
    <n v="1285"/>
    <s v="Casper Riekeles"/>
    <x v="1"/>
    <x v="1"/>
    <m/>
    <m/>
    <m/>
    <m/>
    <n v="0"/>
    <s v="Ingen avgiftsbehandling"/>
    <s v="Lønnsbilag 7-2025"/>
    <n v="-46.41"/>
    <s v="NOK"/>
    <n v="-46.41"/>
    <m/>
    <s v="-474156.46"/>
  </r>
  <r>
    <n v="500126"/>
    <n v="2025"/>
    <s v="Lønnsbilag 7-2025"/>
    <d v="2025-02-01T00:00:00"/>
    <m/>
    <x v="89"/>
    <x v="89"/>
    <m/>
    <m/>
    <m/>
    <m/>
    <n v="1288"/>
    <s v="Sondre Olsen Heitmann"/>
    <x v="2"/>
    <x v="2"/>
    <m/>
    <m/>
    <m/>
    <m/>
    <n v="0"/>
    <s v="Ingen avgiftsbehandling"/>
    <s v="Lønnsbilag 7-2025"/>
    <n v="-244.8"/>
    <s v="NOK"/>
    <n v="-244.8"/>
    <m/>
    <s v="-474401.26"/>
  </r>
  <r>
    <n v="500126"/>
    <n v="2025"/>
    <s v="Lønnsbilag 7-2025"/>
    <d v="2025-02-01T00:00:00"/>
    <m/>
    <x v="89"/>
    <x v="89"/>
    <m/>
    <m/>
    <m/>
    <m/>
    <n v="1298"/>
    <s v="Luis Lyster"/>
    <x v="5"/>
    <x v="5"/>
    <m/>
    <m/>
    <m/>
    <m/>
    <n v="0"/>
    <s v="Ingen avgiftsbehandling"/>
    <s v="Lønnsbilag 7-2025"/>
    <n v="-612"/>
    <s v="NOK"/>
    <n v="-612"/>
    <m/>
    <s v="-475013.26"/>
  </r>
  <r>
    <n v="500126"/>
    <n v="2025"/>
    <s v="Lønnsbilag 7-2025"/>
    <d v="2025-02-01T00:00:00"/>
    <m/>
    <x v="89"/>
    <x v="89"/>
    <m/>
    <m/>
    <m/>
    <m/>
    <n v="1299"/>
    <s v="Katarina Zielinska"/>
    <x v="2"/>
    <x v="2"/>
    <m/>
    <m/>
    <m/>
    <m/>
    <n v="0"/>
    <s v="Ingen avgiftsbehandling"/>
    <s v="Lønnsbilag 7-2025"/>
    <n v="-4675"/>
    <s v="NOK"/>
    <n v="-4675"/>
    <m/>
    <s v="-479688.26"/>
  </r>
  <r>
    <n v="500126"/>
    <n v="2025"/>
    <s v="Lønnsbilag 7-2025"/>
    <d v="2025-02-01T00:00:00"/>
    <m/>
    <x v="89"/>
    <x v="89"/>
    <m/>
    <m/>
    <m/>
    <m/>
    <n v="1305"/>
    <s v="Brage Mikkelsen"/>
    <x v="8"/>
    <x v="8"/>
    <m/>
    <m/>
    <m/>
    <m/>
    <n v="0"/>
    <s v="Ingen avgiftsbehandling"/>
    <s v="Lønnsbilag 7-2025"/>
    <n v="-122.4"/>
    <s v="NOK"/>
    <n v="-122.4"/>
    <m/>
    <s v="-479810.66"/>
  </r>
  <r>
    <n v="500126"/>
    <n v="2025"/>
    <s v="Lønnsbilag 7-2025"/>
    <d v="2025-02-01T00:00:00"/>
    <m/>
    <x v="89"/>
    <x v="89"/>
    <m/>
    <m/>
    <m/>
    <m/>
    <n v="1307"/>
    <s v="Ben Craig Simmons"/>
    <x v="3"/>
    <x v="3"/>
    <m/>
    <m/>
    <m/>
    <m/>
    <n v="0"/>
    <s v="Ingen avgiftsbehandling"/>
    <s v="Lønnsbilag 7-2025"/>
    <n v="-3828.82"/>
    <s v="NOK"/>
    <n v="-3828.82"/>
    <m/>
    <s v="-483639.48"/>
  </r>
  <r>
    <n v="500126"/>
    <n v="2025"/>
    <s v="Lønnsbilag 7-2025"/>
    <d v="2025-02-01T00:00:00"/>
    <m/>
    <x v="89"/>
    <x v="89"/>
    <m/>
    <m/>
    <m/>
    <m/>
    <n v="1308"/>
    <s v="Henrik Falteng Jensen"/>
    <x v="2"/>
    <x v="2"/>
    <m/>
    <m/>
    <m/>
    <m/>
    <n v="0"/>
    <s v="Ingen avgiftsbehandling"/>
    <s v="Lønnsbilag 7-2025"/>
    <n v="-469.2"/>
    <s v="NOK"/>
    <n v="-469.2"/>
    <m/>
    <s v="-484108.68"/>
  </r>
  <r>
    <n v="500126"/>
    <n v="2025"/>
    <s v="Lønnsbilag 7-2025"/>
    <d v="2025-02-01T00:00:00"/>
    <m/>
    <x v="89"/>
    <x v="89"/>
    <m/>
    <m/>
    <m/>
    <m/>
    <n v="1317"/>
    <s v="Markus Madsen"/>
    <x v="5"/>
    <x v="5"/>
    <m/>
    <m/>
    <m/>
    <m/>
    <n v="0"/>
    <s v="Ingen avgiftsbehandling"/>
    <s v="Lønnsbilag 7-2025"/>
    <n v="-1020"/>
    <s v="NOK"/>
    <n v="-1020"/>
    <m/>
    <s v="-485128.68"/>
  </r>
  <r>
    <n v="500126"/>
    <n v="2025"/>
    <s v="Lønnsbilag 7-2025"/>
    <d v="2025-02-01T00:00:00"/>
    <m/>
    <x v="89"/>
    <x v="89"/>
    <m/>
    <m/>
    <m/>
    <m/>
    <n v="1328"/>
    <s v="Jonathan Sten Hagen"/>
    <x v="2"/>
    <x v="2"/>
    <m/>
    <m/>
    <m/>
    <m/>
    <n v="0"/>
    <s v="Ingen avgiftsbehandling"/>
    <s v="Lønnsbilag 7-2025"/>
    <n v="-510"/>
    <s v="NOK"/>
    <n v="-510"/>
    <m/>
    <s v="-485638.68"/>
  </r>
  <r>
    <n v="500126"/>
    <n v="2025"/>
    <s v="Lønnsbilag 7-2025"/>
    <d v="2025-02-01T00:00:00"/>
    <m/>
    <x v="89"/>
    <x v="89"/>
    <m/>
    <m/>
    <m/>
    <m/>
    <n v="1329"/>
    <s v="Oline Søderberg"/>
    <x v="8"/>
    <x v="8"/>
    <m/>
    <m/>
    <m/>
    <m/>
    <n v="0"/>
    <s v="Ingen avgiftsbehandling"/>
    <s v="Lønnsbilag 7-2025"/>
    <n v="-116.74"/>
    <s v="NOK"/>
    <n v="-116.74"/>
    <m/>
    <s v="-485755.42"/>
  </r>
  <r>
    <n v="500126"/>
    <n v="2025"/>
    <s v="Lønnsbilag 7-2025"/>
    <d v="2025-02-01T00:00:00"/>
    <m/>
    <x v="89"/>
    <x v="89"/>
    <m/>
    <m/>
    <m/>
    <m/>
    <n v="1330"/>
    <s v="Magnus Perger"/>
    <x v="6"/>
    <x v="6"/>
    <m/>
    <m/>
    <m/>
    <m/>
    <n v="0"/>
    <s v="Ingen avgiftsbehandling"/>
    <s v="Lønnsbilag 7-2025"/>
    <n v="-197.15"/>
    <s v="NOK"/>
    <n v="-197.15"/>
    <m/>
    <s v="-485952.57"/>
  </r>
  <r>
    <n v="500126"/>
    <n v="2025"/>
    <s v="Lønnsbilag 7-2025"/>
    <d v="2025-02-01T00:00:00"/>
    <m/>
    <x v="89"/>
    <x v="89"/>
    <m/>
    <m/>
    <m/>
    <m/>
    <n v="1331"/>
    <s v="Jørgen Røkke"/>
    <x v="8"/>
    <x v="8"/>
    <m/>
    <m/>
    <m/>
    <m/>
    <n v="0"/>
    <s v="Ingen avgiftsbehandling"/>
    <s v="Lønnsbilag 7-2025"/>
    <n v="-191.25"/>
    <s v="NOK"/>
    <n v="-191.25"/>
    <m/>
    <s v="-486143.82"/>
  </r>
  <r>
    <n v="500126"/>
    <n v="2025"/>
    <s v="Lønnsbilag 7-2025"/>
    <d v="2025-02-01T00:00:00"/>
    <m/>
    <x v="89"/>
    <x v="89"/>
    <m/>
    <m/>
    <m/>
    <m/>
    <n v="1332"/>
    <s v="Morten Hamre Køber"/>
    <x v="10"/>
    <x v="10"/>
    <m/>
    <m/>
    <m/>
    <m/>
    <n v="0"/>
    <s v="Ingen avgiftsbehandling"/>
    <s v="Lønnsbilag 7-2025"/>
    <n v="-122.4"/>
    <s v="NOK"/>
    <n v="-122.4"/>
    <m/>
    <s v="-486266.22"/>
  </r>
  <r>
    <n v="500126"/>
    <n v="2025"/>
    <s v="Lønnsbilag 7-2025"/>
    <d v="2025-02-01T00:00:00"/>
    <m/>
    <x v="89"/>
    <x v="89"/>
    <m/>
    <m/>
    <m/>
    <m/>
    <n v="1333"/>
    <s v="Elias Lande Olsen"/>
    <x v="6"/>
    <x v="6"/>
    <m/>
    <m/>
    <m/>
    <m/>
    <n v="0"/>
    <s v="Ingen avgiftsbehandling"/>
    <s v="Lønnsbilag 7-2025"/>
    <n v="-127.5"/>
    <s v="NOK"/>
    <n v="-127.5"/>
    <m/>
    <s v="-486393.72"/>
  </r>
  <r>
    <n v="500126"/>
    <n v="2025"/>
    <s v="Lønnsbilag 7-2025"/>
    <d v="2025-02-01T00:00:00"/>
    <m/>
    <x v="89"/>
    <x v="89"/>
    <m/>
    <m/>
    <m/>
    <m/>
    <n v="1334"/>
    <s v="Selma Arikan"/>
    <x v="8"/>
    <x v="8"/>
    <m/>
    <m/>
    <m/>
    <m/>
    <n v="0"/>
    <s v="Ingen avgiftsbehandling"/>
    <s v="Lønnsbilag 7-2025"/>
    <n v="-268.51"/>
    <s v="NOK"/>
    <n v="-268.51"/>
    <m/>
    <s v="-486662.23"/>
  </r>
  <r>
    <n v="500126"/>
    <n v="2025"/>
    <s v="Lønnsbilag 7-2025"/>
    <d v="2025-02-01T00:00:00"/>
    <m/>
    <x v="89"/>
    <x v="89"/>
    <m/>
    <m/>
    <m/>
    <m/>
    <n v="1335"/>
    <s v="Mikkel Holand Gillebo"/>
    <x v="8"/>
    <x v="8"/>
    <m/>
    <m/>
    <m/>
    <m/>
    <n v="0"/>
    <s v="Ingen avgiftsbehandling"/>
    <s v="Lønnsbilag 7-2025"/>
    <n v="-59.67"/>
    <s v="NOK"/>
    <n v="-59.67"/>
    <m/>
    <s v="-486721.90"/>
  </r>
  <r>
    <n v="500126"/>
    <n v="2025"/>
    <s v="Lønnsbilag 7-2025"/>
    <d v="2025-02-01T00:00:00"/>
    <m/>
    <x v="89"/>
    <x v="89"/>
    <m/>
    <m/>
    <m/>
    <m/>
    <n v="1336"/>
    <s v="Stina Meinicke"/>
    <x v="6"/>
    <x v="6"/>
    <m/>
    <m/>
    <m/>
    <m/>
    <n v="0"/>
    <s v="Ingen avgiftsbehandling"/>
    <s v="Lønnsbilag 7-2025"/>
    <n v="-175.03"/>
    <s v="NOK"/>
    <n v="-175.03"/>
    <m/>
    <s v="-486896.93"/>
  </r>
  <r>
    <n v="500126"/>
    <n v="2025"/>
    <s v="Lønnsbilag 7-2025"/>
    <d v="2025-02-01T00:00:00"/>
    <m/>
    <x v="89"/>
    <x v="89"/>
    <m/>
    <m/>
    <m/>
    <m/>
    <m/>
    <s v="Sofi Kulvik"/>
    <x v="4"/>
    <x v="4"/>
    <m/>
    <m/>
    <m/>
    <m/>
    <n v="0"/>
    <s v="Ingen avgiftsbehandling"/>
    <s v="Lønnsbilag 7-2025"/>
    <n v="-7688.04"/>
    <s v="NOK"/>
    <n v="-7688.04"/>
    <m/>
    <s v="-494584.97"/>
  </r>
  <r>
    <n v="500179"/>
    <n v="2025"/>
    <s v="Lønnsbilag 8-2025"/>
    <d v="2025-02-03T00:00:00"/>
    <m/>
    <x v="89"/>
    <x v="89"/>
    <m/>
    <m/>
    <m/>
    <m/>
    <n v="1217"/>
    <s v="Hezar Salih"/>
    <x v="1"/>
    <x v="1"/>
    <m/>
    <m/>
    <m/>
    <m/>
    <n v="0"/>
    <s v="Ingen avgiftsbehandling"/>
    <s v="Lønnsbilag 8-2025"/>
    <n v="-134.63999999999999"/>
    <s v="NOK"/>
    <n v="-134.63999999999999"/>
    <m/>
    <s v="-494719.61"/>
  </r>
  <r>
    <n v="500179"/>
    <n v="2025"/>
    <s v="Lønnsbilag 8-2025"/>
    <d v="2025-02-03T00:00:00"/>
    <m/>
    <x v="89"/>
    <x v="89"/>
    <m/>
    <m/>
    <m/>
    <m/>
    <n v="1248"/>
    <s v="Marius Tveiten"/>
    <x v="8"/>
    <x v="8"/>
    <m/>
    <m/>
    <m/>
    <m/>
    <n v="0"/>
    <s v="Ingen avgiftsbehandling"/>
    <s v="Lønnsbilag 8-2025"/>
    <n v="-43.35"/>
    <s v="NOK"/>
    <n v="-43.35"/>
    <m/>
    <s v="-494762.96"/>
  </r>
  <r>
    <n v="500179"/>
    <n v="2025"/>
    <s v="Lønnsbilag 8-2025"/>
    <d v="2025-02-03T00:00:00"/>
    <m/>
    <x v="89"/>
    <x v="89"/>
    <m/>
    <m/>
    <m/>
    <m/>
    <n v="1260"/>
    <s v="Sivert Østberg-Tømmervik"/>
    <x v="6"/>
    <x v="6"/>
    <m/>
    <m/>
    <m/>
    <m/>
    <n v="0"/>
    <s v="Ingen avgiftsbehandling"/>
    <s v="Lønnsbilag 8-2025"/>
    <n v="-114.56"/>
    <s v="NOK"/>
    <n v="-114.56"/>
    <m/>
    <s v="-494877.52"/>
  </r>
  <r>
    <n v="500179"/>
    <n v="2025"/>
    <s v="Lønnsbilag 8-2025"/>
    <d v="2025-02-03T00:00:00"/>
    <m/>
    <x v="89"/>
    <x v="89"/>
    <m/>
    <m/>
    <m/>
    <m/>
    <n v="1288"/>
    <s v="Sondre Olsen Heitmann"/>
    <x v="2"/>
    <x v="2"/>
    <m/>
    <m/>
    <m/>
    <m/>
    <n v="0"/>
    <s v="Ingen avgiftsbehandling"/>
    <s v="Lønnsbilag 8-2025"/>
    <n v="-102"/>
    <s v="NOK"/>
    <n v="-102"/>
    <m/>
    <s v="-494979.52"/>
  </r>
  <r>
    <n v="500179"/>
    <n v="2025"/>
    <s v="Lønnsbilag 8-2025"/>
    <d v="2025-02-03T00:00:00"/>
    <m/>
    <x v="89"/>
    <x v="89"/>
    <m/>
    <m/>
    <m/>
    <m/>
    <n v="1328"/>
    <s v="Jonathan Sten Hagen"/>
    <x v="2"/>
    <x v="2"/>
    <m/>
    <m/>
    <m/>
    <m/>
    <n v="0"/>
    <s v="Ingen avgiftsbehandling"/>
    <s v="Lønnsbilag 8-2025"/>
    <n v="-61.2"/>
    <s v="NOK"/>
    <n v="-61.2"/>
    <m/>
    <s v="-495040.72"/>
  </r>
  <r>
    <n v="500286"/>
    <n v="2025"/>
    <s v="Lønnsbilag 10-2025"/>
    <d v="2025-03-02T00:00:00"/>
    <m/>
    <x v="89"/>
    <x v="89"/>
    <m/>
    <m/>
    <m/>
    <m/>
    <n v="77"/>
    <s v="Christopher Dehn"/>
    <x v="5"/>
    <x v="5"/>
    <m/>
    <m/>
    <m/>
    <m/>
    <n v="0"/>
    <s v="Ingen avgiftsbehandling"/>
    <s v="Lønnsbilag 10-2025"/>
    <n v="-1967.12"/>
    <s v="NOK"/>
    <n v="-1967.12"/>
    <m/>
    <s v="-497007.84"/>
  </r>
  <r>
    <n v="500286"/>
    <n v="2025"/>
    <s v="Lønnsbilag 10-2025"/>
    <d v="2025-03-02T00:00:00"/>
    <m/>
    <x v="89"/>
    <x v="89"/>
    <m/>
    <m/>
    <m/>
    <m/>
    <n v="134"/>
    <s v="Andreas Kristiansen Olsen"/>
    <x v="1"/>
    <x v="1"/>
    <m/>
    <m/>
    <m/>
    <m/>
    <n v="0"/>
    <s v="Ingen avgiftsbehandling"/>
    <s v="Lønnsbilag 10-2025"/>
    <n v="-275.66000000000003"/>
    <s v="NOK"/>
    <n v="-275.66000000000003"/>
    <m/>
    <s v="-497283.50"/>
  </r>
  <r>
    <n v="500286"/>
    <n v="2025"/>
    <s v="Lønnsbilag 10-2025"/>
    <d v="2025-03-02T00:00:00"/>
    <m/>
    <x v="89"/>
    <x v="89"/>
    <m/>
    <m/>
    <m/>
    <m/>
    <n v="134"/>
    <s v="Andreas Kristiansen Olsen"/>
    <x v="8"/>
    <x v="8"/>
    <m/>
    <m/>
    <m/>
    <m/>
    <n v="0"/>
    <s v="Ingen avgiftsbehandling"/>
    <s v="Lønnsbilag 10-2025"/>
    <n v="-70.38"/>
    <s v="NOK"/>
    <n v="-70.38"/>
    <m/>
    <s v="-497353.88"/>
  </r>
  <r>
    <n v="500286"/>
    <n v="2025"/>
    <s v="Lønnsbilag 10-2025"/>
    <d v="2025-03-02T00:00:00"/>
    <m/>
    <x v="89"/>
    <x v="89"/>
    <m/>
    <m/>
    <m/>
    <m/>
    <n v="1223"/>
    <s v="Mads Sundbye"/>
    <x v="1"/>
    <x v="1"/>
    <m/>
    <m/>
    <m/>
    <m/>
    <n v="0"/>
    <s v="Ingen avgiftsbehandling"/>
    <s v="Lønnsbilag 10-2025"/>
    <n v="-146.88"/>
    <s v="NOK"/>
    <n v="-146.88"/>
    <m/>
    <s v="-497500.76"/>
  </r>
  <r>
    <n v="500286"/>
    <n v="2025"/>
    <s v="Lønnsbilag 10-2025"/>
    <d v="2025-03-02T00:00:00"/>
    <m/>
    <x v="89"/>
    <x v="89"/>
    <m/>
    <m/>
    <m/>
    <m/>
    <n v="1229"/>
    <s v="Eirik Frisnes Wartiainen"/>
    <x v="1"/>
    <x v="1"/>
    <m/>
    <m/>
    <m/>
    <m/>
    <n v="0"/>
    <s v="Ingen avgiftsbehandling"/>
    <s v="Lønnsbilag 10-2025"/>
    <n v="-2703"/>
    <s v="NOK"/>
    <n v="-2703"/>
    <m/>
    <s v="-500203.76"/>
  </r>
  <r>
    <n v="500286"/>
    <n v="2025"/>
    <s v="Lønnsbilag 10-2025"/>
    <d v="2025-03-02T00:00:00"/>
    <m/>
    <x v="89"/>
    <x v="89"/>
    <m/>
    <m/>
    <m/>
    <m/>
    <n v="1229"/>
    <s v="Eirik Frisnes Wartiainen"/>
    <x v="10"/>
    <x v="10"/>
    <m/>
    <m/>
    <m/>
    <m/>
    <n v="0"/>
    <s v="Ingen avgiftsbehandling"/>
    <s v="Lønnsbilag 10-2025"/>
    <n v="-1801.93"/>
    <s v="NOK"/>
    <n v="-1801.93"/>
    <m/>
    <s v="-502005.69"/>
  </r>
  <r>
    <n v="500286"/>
    <n v="2025"/>
    <s v="Lønnsbilag 10-2025"/>
    <d v="2025-03-02T00:00:00"/>
    <m/>
    <x v="89"/>
    <x v="89"/>
    <m/>
    <m/>
    <m/>
    <m/>
    <n v="1233"/>
    <s v="Eirik Skaar"/>
    <x v="5"/>
    <x v="5"/>
    <m/>
    <m/>
    <m/>
    <m/>
    <n v="0"/>
    <s v="Ingen avgiftsbehandling"/>
    <s v="Lønnsbilag 10-2025"/>
    <n v="-612.02"/>
    <s v="NOK"/>
    <n v="-612.02"/>
    <m/>
    <s v="-502617.71"/>
  </r>
  <r>
    <n v="500286"/>
    <n v="2025"/>
    <s v="Lønnsbilag 10-2025"/>
    <d v="2025-03-02T00:00:00"/>
    <m/>
    <x v="89"/>
    <x v="89"/>
    <m/>
    <m/>
    <m/>
    <m/>
    <n v="1239"/>
    <s v="Karen Haug Laukeland"/>
    <x v="6"/>
    <x v="6"/>
    <m/>
    <m/>
    <m/>
    <m/>
    <n v="0"/>
    <s v="Ingen avgiftsbehandling"/>
    <s v="Lønnsbilag 10-2025"/>
    <n v="-157.46"/>
    <s v="NOK"/>
    <n v="-157.46"/>
    <m/>
    <s v="-502775.17"/>
  </r>
  <r>
    <n v="500286"/>
    <n v="2025"/>
    <s v="Lønnsbilag 10-2025"/>
    <d v="2025-03-02T00:00:00"/>
    <m/>
    <x v="89"/>
    <x v="89"/>
    <m/>
    <m/>
    <m/>
    <m/>
    <n v="1240"/>
    <s v="Margrethe Hamre Køber"/>
    <x v="10"/>
    <x v="10"/>
    <m/>
    <m/>
    <m/>
    <m/>
    <n v="0"/>
    <s v="Ingen avgiftsbehandling"/>
    <s v="Lønnsbilag 10-2025"/>
    <n v="-114.75"/>
    <s v="NOK"/>
    <n v="-114.75"/>
    <m/>
    <s v="-502889.92"/>
  </r>
  <r>
    <n v="500286"/>
    <n v="2025"/>
    <s v="Lønnsbilag 10-2025"/>
    <d v="2025-03-02T00:00:00"/>
    <m/>
    <x v="89"/>
    <x v="89"/>
    <m/>
    <m/>
    <m/>
    <m/>
    <n v="1240"/>
    <s v="Margrethe Hamre Køber"/>
    <x v="6"/>
    <x v="6"/>
    <m/>
    <m/>
    <m/>
    <m/>
    <n v="0"/>
    <s v="Ingen avgiftsbehandling"/>
    <s v="Lønnsbilag 10-2025"/>
    <n v="-157.46"/>
    <s v="NOK"/>
    <n v="-157.46"/>
    <m/>
    <s v="-503047.38"/>
  </r>
  <r>
    <n v="500286"/>
    <n v="2025"/>
    <s v="Lønnsbilag 10-2025"/>
    <d v="2025-03-02T00:00:00"/>
    <m/>
    <x v="89"/>
    <x v="89"/>
    <m/>
    <m/>
    <m/>
    <m/>
    <n v="1245"/>
    <s v="Fredrik Bjørndal"/>
    <x v="3"/>
    <x v="3"/>
    <m/>
    <m/>
    <m/>
    <m/>
    <n v="0"/>
    <s v="Ingen avgiftsbehandling"/>
    <s v="Lønnsbilag 10-2025"/>
    <n v="-688.5"/>
    <s v="NOK"/>
    <n v="-688.5"/>
    <m/>
    <s v="-503735.88"/>
  </r>
  <r>
    <n v="500286"/>
    <n v="2025"/>
    <s v="Lønnsbilag 10-2025"/>
    <d v="2025-03-02T00:00:00"/>
    <m/>
    <x v="89"/>
    <x v="89"/>
    <m/>
    <m/>
    <m/>
    <m/>
    <n v="1248"/>
    <s v="Marius Tveiten"/>
    <x v="1"/>
    <x v="1"/>
    <m/>
    <m/>
    <m/>
    <m/>
    <n v="0"/>
    <s v="Ingen avgiftsbehandling"/>
    <s v="Lønnsbilag 10-2025"/>
    <n v="-100.98"/>
    <s v="NOK"/>
    <n v="-100.98"/>
    <m/>
    <s v="-503836.86"/>
  </r>
  <r>
    <n v="500286"/>
    <n v="2025"/>
    <s v="Lønnsbilag 10-2025"/>
    <d v="2025-03-02T00:00:00"/>
    <m/>
    <x v="89"/>
    <x v="89"/>
    <m/>
    <m/>
    <m/>
    <m/>
    <n v="1248"/>
    <s v="Marius Tveiten"/>
    <x v="8"/>
    <x v="8"/>
    <m/>
    <m/>
    <m/>
    <m/>
    <n v="0"/>
    <s v="Ingen avgiftsbehandling"/>
    <s v="Lønnsbilag 10-2025"/>
    <n v="-137.69999999999999"/>
    <s v="NOK"/>
    <n v="-137.69999999999999"/>
    <m/>
    <s v="-503974.56"/>
  </r>
  <r>
    <n v="500286"/>
    <n v="2025"/>
    <s v="Lønnsbilag 10-2025"/>
    <d v="2025-03-02T00:00:00"/>
    <m/>
    <x v="89"/>
    <x v="89"/>
    <m/>
    <m/>
    <m/>
    <m/>
    <n v="1249"/>
    <s v="Nora Kristiansen"/>
    <x v="1"/>
    <x v="1"/>
    <m/>
    <m/>
    <m/>
    <m/>
    <n v="0"/>
    <s v="Ingen avgiftsbehandling"/>
    <s v="Lønnsbilag 10-2025"/>
    <n v="-110.16"/>
    <s v="NOK"/>
    <n v="-110.16"/>
    <m/>
    <s v="-504084.72"/>
  </r>
  <r>
    <n v="500286"/>
    <n v="2025"/>
    <s v="Lønnsbilag 10-2025"/>
    <d v="2025-03-02T00:00:00"/>
    <m/>
    <x v="89"/>
    <x v="89"/>
    <m/>
    <m/>
    <m/>
    <m/>
    <n v="1249"/>
    <s v="Nora Kristiansen"/>
    <x v="8"/>
    <x v="8"/>
    <m/>
    <m/>
    <m/>
    <m/>
    <n v="0"/>
    <s v="Ingen avgiftsbehandling"/>
    <s v="Lønnsbilag 10-2025"/>
    <n v="-290.64"/>
    <s v="NOK"/>
    <n v="-290.64"/>
    <m/>
    <s v="-504375.36"/>
  </r>
  <r>
    <n v="500286"/>
    <n v="2025"/>
    <s v="Lønnsbilag 10-2025"/>
    <d v="2025-03-02T00:00:00"/>
    <m/>
    <x v="89"/>
    <x v="89"/>
    <m/>
    <m/>
    <m/>
    <m/>
    <n v="1260"/>
    <s v="Sivert Østberg-Tømmervik"/>
    <x v="6"/>
    <x v="6"/>
    <m/>
    <m/>
    <m/>
    <m/>
    <n v="0"/>
    <s v="Ingen avgiftsbehandling"/>
    <s v="Lønnsbilag 10-2025"/>
    <n v="-906.35"/>
    <s v="NOK"/>
    <n v="-906.35"/>
    <m/>
    <s v="-505281.71"/>
  </r>
  <r>
    <n v="500286"/>
    <n v="2025"/>
    <s v="Lønnsbilag 10-2025"/>
    <d v="2025-03-02T00:00:00"/>
    <m/>
    <x v="89"/>
    <x v="89"/>
    <m/>
    <m/>
    <m/>
    <m/>
    <n v="1261"/>
    <s v="Laila Håkonsen"/>
    <x v="8"/>
    <x v="8"/>
    <m/>
    <m/>
    <m/>
    <m/>
    <n v="0"/>
    <s v="Ingen avgiftsbehandling"/>
    <s v="Lønnsbilag 10-2025"/>
    <n v="-496.37"/>
    <s v="NOK"/>
    <n v="-496.37"/>
    <m/>
    <s v="-505778.08"/>
  </r>
  <r>
    <n v="500286"/>
    <n v="2025"/>
    <s v="Lønnsbilag 10-2025"/>
    <d v="2025-03-02T00:00:00"/>
    <m/>
    <x v="89"/>
    <x v="89"/>
    <m/>
    <m/>
    <m/>
    <m/>
    <n v="1270"/>
    <s v="Lars Teigland Støre"/>
    <x v="6"/>
    <x v="6"/>
    <m/>
    <m/>
    <m/>
    <m/>
    <n v="0"/>
    <s v="Ingen avgiftsbehandling"/>
    <s v="Lønnsbilag 10-2025"/>
    <n v="-193.26"/>
    <s v="NOK"/>
    <n v="-193.26"/>
    <m/>
    <s v="-505971.34"/>
  </r>
  <r>
    <n v="500286"/>
    <n v="2025"/>
    <s v="Lønnsbilag 10-2025"/>
    <d v="2025-03-02T00:00:00"/>
    <m/>
    <x v="89"/>
    <x v="89"/>
    <m/>
    <m/>
    <m/>
    <m/>
    <n v="1271"/>
    <s v="Nikolai Hamang"/>
    <x v="1"/>
    <x v="1"/>
    <m/>
    <m/>
    <m/>
    <m/>
    <n v="0"/>
    <s v="Ingen avgiftsbehandling"/>
    <s v="Lønnsbilag 10-2025"/>
    <n v="-91.8"/>
    <s v="NOK"/>
    <n v="-91.8"/>
    <m/>
    <s v="-506063.14"/>
  </r>
  <r>
    <n v="500286"/>
    <n v="2025"/>
    <s v="Lønnsbilag 10-2025"/>
    <d v="2025-03-02T00:00:00"/>
    <m/>
    <x v="89"/>
    <x v="89"/>
    <m/>
    <m/>
    <m/>
    <m/>
    <n v="1274"/>
    <s v="Heidi Midtbø Helgesen"/>
    <x v="6"/>
    <x v="6"/>
    <m/>
    <m/>
    <m/>
    <m/>
    <n v="0"/>
    <s v="Ingen avgiftsbehandling"/>
    <s v="Lønnsbilag 10-2025"/>
    <n v="-369.43"/>
    <s v="NOK"/>
    <n v="-369.43"/>
    <m/>
    <s v="-506432.57"/>
  </r>
  <r>
    <n v="500286"/>
    <n v="2025"/>
    <s v="Lønnsbilag 10-2025"/>
    <d v="2025-03-02T00:00:00"/>
    <m/>
    <x v="89"/>
    <x v="89"/>
    <m/>
    <m/>
    <m/>
    <m/>
    <n v="1275"/>
    <s v="Haziz Aasen"/>
    <x v="1"/>
    <x v="1"/>
    <m/>
    <m/>
    <m/>
    <m/>
    <n v="0"/>
    <s v="Ingen avgiftsbehandling"/>
    <s v="Lønnsbilag 10-2025"/>
    <n v="-4250"/>
    <s v="NOK"/>
    <n v="-4250"/>
    <m/>
    <s v="-510682.57"/>
  </r>
  <r>
    <n v="500286"/>
    <n v="2025"/>
    <s v="Lønnsbilag 10-2025"/>
    <d v="2025-03-02T00:00:00"/>
    <m/>
    <x v="89"/>
    <x v="89"/>
    <m/>
    <m/>
    <m/>
    <m/>
    <n v="1279"/>
    <s v="Oda Marie Danielsen"/>
    <x v="8"/>
    <x v="8"/>
    <m/>
    <m/>
    <m/>
    <m/>
    <n v="0"/>
    <s v="Ingen avgiftsbehandling"/>
    <s v="Lønnsbilag 10-2025"/>
    <n v="-99.96"/>
    <s v="NOK"/>
    <n v="-99.96"/>
    <m/>
    <s v="-510782.53"/>
  </r>
  <r>
    <n v="500286"/>
    <n v="2025"/>
    <s v="Lønnsbilag 10-2025"/>
    <d v="2025-03-02T00:00:00"/>
    <m/>
    <x v="89"/>
    <x v="89"/>
    <m/>
    <m/>
    <m/>
    <m/>
    <n v="1282"/>
    <s v="Stian Sørensen"/>
    <x v="3"/>
    <x v="3"/>
    <m/>
    <m/>
    <m/>
    <m/>
    <n v="0"/>
    <s v="Ingen avgiftsbehandling"/>
    <s v="Lønnsbilag 10-2025"/>
    <n v="-2805"/>
    <s v="NOK"/>
    <n v="-2805"/>
    <m/>
    <s v="-513587.53"/>
  </r>
  <r>
    <n v="500286"/>
    <n v="2025"/>
    <s v="Lønnsbilag 10-2025"/>
    <d v="2025-03-02T00:00:00"/>
    <m/>
    <x v="89"/>
    <x v="89"/>
    <m/>
    <m/>
    <m/>
    <m/>
    <n v="1285"/>
    <s v="Casper Riekeles"/>
    <x v="1"/>
    <x v="1"/>
    <m/>
    <m/>
    <m/>
    <m/>
    <n v="0"/>
    <s v="Ingen avgiftsbehandling"/>
    <s v="Lønnsbilag 10-2025"/>
    <n v="-64.260000000000005"/>
    <s v="NOK"/>
    <n v="-64.260000000000005"/>
    <m/>
    <s v="-513651.79"/>
  </r>
  <r>
    <n v="500286"/>
    <n v="2025"/>
    <s v="Lønnsbilag 10-2025"/>
    <d v="2025-03-02T00:00:00"/>
    <m/>
    <x v="89"/>
    <x v="89"/>
    <m/>
    <m/>
    <m/>
    <m/>
    <n v="1288"/>
    <s v="Sondre Olsen Heitmann"/>
    <x v="2"/>
    <x v="2"/>
    <m/>
    <m/>
    <m/>
    <m/>
    <n v="0"/>
    <s v="Ingen avgiftsbehandling"/>
    <s v="Lønnsbilag 10-2025"/>
    <n v="-234.6"/>
    <s v="NOK"/>
    <n v="-234.6"/>
    <m/>
    <s v="-513886.39"/>
  </r>
  <r>
    <n v="500286"/>
    <n v="2025"/>
    <s v="Lønnsbilag 10-2025"/>
    <d v="2025-03-02T00:00:00"/>
    <m/>
    <x v="89"/>
    <x v="89"/>
    <m/>
    <m/>
    <m/>
    <m/>
    <n v="1298"/>
    <s v="Luis Lyster"/>
    <x v="5"/>
    <x v="5"/>
    <m/>
    <m/>
    <m/>
    <m/>
    <n v="0"/>
    <s v="Ingen avgiftsbehandling"/>
    <s v="Lønnsbilag 10-2025"/>
    <n v="-612"/>
    <s v="NOK"/>
    <n v="-612"/>
    <m/>
    <s v="-514498.39"/>
  </r>
  <r>
    <n v="500286"/>
    <n v="2025"/>
    <s v="Lønnsbilag 10-2025"/>
    <d v="2025-03-02T00:00:00"/>
    <m/>
    <x v="89"/>
    <x v="89"/>
    <m/>
    <m/>
    <m/>
    <m/>
    <n v="1299"/>
    <s v="Katarina Zielinska"/>
    <x v="2"/>
    <x v="2"/>
    <m/>
    <m/>
    <m/>
    <m/>
    <n v="0"/>
    <s v="Ingen avgiftsbehandling"/>
    <s v="Lønnsbilag 10-2025"/>
    <n v="-4675"/>
    <s v="NOK"/>
    <n v="-4675"/>
    <m/>
    <s v="-519173.39"/>
  </r>
  <r>
    <n v="500286"/>
    <n v="2025"/>
    <s v="Lønnsbilag 10-2025"/>
    <d v="2025-03-02T00:00:00"/>
    <m/>
    <x v="89"/>
    <x v="89"/>
    <m/>
    <m/>
    <m/>
    <m/>
    <n v="1305"/>
    <s v="Brage Mikkelsen"/>
    <x v="8"/>
    <x v="8"/>
    <m/>
    <m/>
    <m/>
    <m/>
    <n v="0"/>
    <s v="Ingen avgiftsbehandling"/>
    <s v="Lønnsbilag 10-2025"/>
    <n v="-97.92"/>
    <s v="NOK"/>
    <n v="-97.92"/>
    <m/>
    <s v="-519271.31"/>
  </r>
  <r>
    <n v="500286"/>
    <n v="2025"/>
    <s v="Lønnsbilag 10-2025"/>
    <d v="2025-03-02T00:00:00"/>
    <m/>
    <x v="89"/>
    <x v="89"/>
    <m/>
    <m/>
    <m/>
    <m/>
    <n v="1307"/>
    <s v="Ben Craig Simmons"/>
    <x v="3"/>
    <x v="3"/>
    <m/>
    <m/>
    <m/>
    <m/>
    <n v="0"/>
    <s v="Ingen avgiftsbehandling"/>
    <s v="Lønnsbilag 10-2025"/>
    <n v="-3828.83"/>
    <s v="NOK"/>
    <n v="-3828.83"/>
    <m/>
    <s v="-523100.14"/>
  </r>
  <r>
    <n v="500286"/>
    <n v="2025"/>
    <s v="Lønnsbilag 10-2025"/>
    <d v="2025-03-02T00:00:00"/>
    <m/>
    <x v="89"/>
    <x v="89"/>
    <m/>
    <m/>
    <m/>
    <m/>
    <n v="1308"/>
    <s v="Henrik Falteng Jensen"/>
    <x v="2"/>
    <x v="2"/>
    <m/>
    <m/>
    <m/>
    <m/>
    <n v="0"/>
    <s v="Ingen avgiftsbehandling"/>
    <s v="Lønnsbilag 10-2025"/>
    <n v="-204"/>
    <s v="NOK"/>
    <n v="-204"/>
    <m/>
    <s v="-523304.14"/>
  </r>
  <r>
    <n v="500286"/>
    <n v="2025"/>
    <s v="Lønnsbilag 10-2025"/>
    <d v="2025-03-02T00:00:00"/>
    <m/>
    <x v="89"/>
    <x v="89"/>
    <m/>
    <m/>
    <m/>
    <m/>
    <n v="1317"/>
    <s v="Markus Madsen"/>
    <x v="5"/>
    <x v="5"/>
    <m/>
    <m/>
    <m/>
    <m/>
    <n v="0"/>
    <s v="Ingen avgiftsbehandling"/>
    <s v="Lønnsbilag 10-2025"/>
    <n v="-1938.01"/>
    <s v="NOK"/>
    <n v="-1938.01"/>
    <m/>
    <s v="-525242.15"/>
  </r>
  <r>
    <n v="500286"/>
    <n v="2025"/>
    <s v="Lønnsbilag 10-2025"/>
    <d v="2025-03-02T00:00:00"/>
    <m/>
    <x v="89"/>
    <x v="89"/>
    <m/>
    <m/>
    <m/>
    <m/>
    <n v="1328"/>
    <s v="Jonathan Sten Hagen"/>
    <x v="2"/>
    <x v="2"/>
    <m/>
    <m/>
    <m/>
    <m/>
    <n v="0"/>
    <s v="Ingen avgiftsbehandling"/>
    <s v="Lønnsbilag 10-2025"/>
    <n v="-714"/>
    <s v="NOK"/>
    <n v="-714"/>
    <m/>
    <s v="-525956.15"/>
  </r>
  <r>
    <n v="500286"/>
    <n v="2025"/>
    <s v="Lønnsbilag 10-2025"/>
    <d v="2025-03-02T00:00:00"/>
    <m/>
    <x v="89"/>
    <x v="89"/>
    <m/>
    <m/>
    <m/>
    <m/>
    <n v="1329"/>
    <s v="Oline Søderberg"/>
    <x v="8"/>
    <x v="8"/>
    <m/>
    <m/>
    <m/>
    <m/>
    <n v="0"/>
    <s v="Ingen avgiftsbehandling"/>
    <s v="Lønnsbilag 10-2025"/>
    <n v="-109.7"/>
    <s v="NOK"/>
    <n v="-109.7"/>
    <m/>
    <s v="-526065.85"/>
  </r>
  <r>
    <n v="500286"/>
    <n v="2025"/>
    <s v="Lønnsbilag 10-2025"/>
    <d v="2025-03-02T00:00:00"/>
    <m/>
    <x v="89"/>
    <x v="89"/>
    <m/>
    <m/>
    <m/>
    <m/>
    <n v="1330"/>
    <s v="Magnus Perger"/>
    <x v="6"/>
    <x v="6"/>
    <m/>
    <m/>
    <m/>
    <m/>
    <n v="0"/>
    <s v="Ingen avgiftsbehandling"/>
    <s v="Lønnsbilag 10-2025"/>
    <n v="-355.04"/>
    <s v="NOK"/>
    <n v="-355.04"/>
    <m/>
    <s v="-526420.89"/>
  </r>
  <r>
    <n v="500286"/>
    <n v="2025"/>
    <s v="Lønnsbilag 10-2025"/>
    <d v="2025-03-02T00:00:00"/>
    <m/>
    <x v="89"/>
    <x v="89"/>
    <m/>
    <m/>
    <m/>
    <m/>
    <n v="1331"/>
    <s v="Jørgen Røkke"/>
    <x v="8"/>
    <x v="8"/>
    <m/>
    <m/>
    <m/>
    <m/>
    <n v="0"/>
    <s v="Ingen avgiftsbehandling"/>
    <s v="Lønnsbilag 10-2025"/>
    <n v="-273.36"/>
    <s v="NOK"/>
    <n v="-273.36"/>
    <m/>
    <s v="-526694.25"/>
  </r>
  <r>
    <n v="500286"/>
    <n v="2025"/>
    <s v="Lønnsbilag 10-2025"/>
    <d v="2025-03-02T00:00:00"/>
    <m/>
    <x v="89"/>
    <x v="89"/>
    <m/>
    <m/>
    <m/>
    <m/>
    <n v="1332"/>
    <s v="Morten Hamre Køber"/>
    <x v="10"/>
    <x v="10"/>
    <m/>
    <m/>
    <m/>
    <m/>
    <n v="0"/>
    <s v="Ingen avgiftsbehandling"/>
    <s v="Lønnsbilag 10-2025"/>
    <n v="-91.8"/>
    <s v="NOK"/>
    <n v="-91.8"/>
    <m/>
    <s v="-526786.05"/>
  </r>
  <r>
    <n v="500286"/>
    <n v="2025"/>
    <s v="Lønnsbilag 10-2025"/>
    <d v="2025-03-02T00:00:00"/>
    <m/>
    <x v="89"/>
    <x v="89"/>
    <m/>
    <m/>
    <m/>
    <m/>
    <n v="1333"/>
    <s v="Elias Lande Olsen"/>
    <x v="6"/>
    <x v="6"/>
    <m/>
    <m/>
    <m/>
    <m/>
    <n v="0"/>
    <s v="Ingen avgiftsbehandling"/>
    <s v="Lønnsbilag 10-2025"/>
    <n v="-51"/>
    <s v="NOK"/>
    <n v="-51"/>
    <m/>
    <s v="-526837.05"/>
  </r>
  <r>
    <n v="500286"/>
    <n v="2025"/>
    <s v="Lønnsbilag 10-2025"/>
    <d v="2025-03-02T00:00:00"/>
    <m/>
    <x v="89"/>
    <x v="89"/>
    <m/>
    <m/>
    <m/>
    <m/>
    <n v="1334"/>
    <s v="Selma Arikan"/>
    <x v="8"/>
    <x v="8"/>
    <m/>
    <m/>
    <m/>
    <m/>
    <n v="0"/>
    <s v="Ingen avgiftsbehandling"/>
    <s v="Lønnsbilag 10-2025"/>
    <n v="-229.62"/>
    <s v="NOK"/>
    <n v="-229.62"/>
    <m/>
    <s v="-527066.67"/>
  </r>
  <r>
    <n v="500286"/>
    <n v="2025"/>
    <s v="Lønnsbilag 10-2025"/>
    <d v="2025-03-02T00:00:00"/>
    <m/>
    <x v="89"/>
    <x v="89"/>
    <m/>
    <m/>
    <m/>
    <m/>
    <n v="1335"/>
    <s v="Mikkel Holand Gillebo"/>
    <x v="8"/>
    <x v="8"/>
    <m/>
    <m/>
    <m/>
    <m/>
    <n v="0"/>
    <s v="Ingen avgiftsbehandling"/>
    <s v="Lønnsbilag 10-2025"/>
    <n v="-73.44"/>
    <s v="NOK"/>
    <n v="-73.44"/>
    <m/>
    <s v="-527140.11"/>
  </r>
  <r>
    <n v="500286"/>
    <n v="2025"/>
    <s v="Lønnsbilag 10-2025"/>
    <d v="2025-03-02T00:00:00"/>
    <m/>
    <x v="89"/>
    <x v="89"/>
    <m/>
    <m/>
    <m/>
    <m/>
    <n v="1337"/>
    <s v="Jens-Christian Landmark"/>
    <x v="6"/>
    <x v="6"/>
    <m/>
    <m/>
    <m/>
    <m/>
    <n v="0"/>
    <s v="Ingen avgiftsbehandling"/>
    <s v="Lønnsbilag 10-2025"/>
    <n v="-111.79"/>
    <s v="NOK"/>
    <n v="-111.79"/>
    <m/>
    <s v="-527251.90"/>
  </r>
  <r>
    <n v="500286"/>
    <n v="2025"/>
    <s v="Lønnsbilag 10-2025"/>
    <d v="2025-03-02T00:00:00"/>
    <m/>
    <x v="89"/>
    <x v="89"/>
    <m/>
    <m/>
    <m/>
    <m/>
    <m/>
    <s v="Sofi Kulvik"/>
    <x v="4"/>
    <x v="4"/>
    <m/>
    <m/>
    <m/>
    <m/>
    <n v="0"/>
    <s v="Ingen avgiftsbehandling"/>
    <s v="Lønnsbilag 10-2025"/>
    <n v="-7859.85"/>
    <s v="NOK"/>
    <n v="-7859.85"/>
    <m/>
    <s v="-535111.75"/>
  </r>
  <r>
    <n v="500413"/>
    <n v="2025"/>
    <s v="Lønnsbilag 11-2025"/>
    <d v="2025-04-01T00:00:00"/>
    <m/>
    <x v="89"/>
    <x v="89"/>
    <m/>
    <m/>
    <m/>
    <m/>
    <n v="77"/>
    <s v="Christopher Dehn"/>
    <x v="5"/>
    <x v="5"/>
    <m/>
    <m/>
    <m/>
    <m/>
    <n v="0"/>
    <s v="Ingen avgiftsbehandling"/>
    <s v="Lønnsbilag 11-2025"/>
    <n v="-1967.12"/>
    <s v="NOK"/>
    <n v="-1967.12"/>
    <m/>
    <s v="-537078.87"/>
  </r>
  <r>
    <n v="500413"/>
    <n v="2025"/>
    <s v="Lønnsbilag 11-2025"/>
    <d v="2025-04-01T00:00:00"/>
    <m/>
    <x v="89"/>
    <x v="89"/>
    <m/>
    <m/>
    <m/>
    <m/>
    <n v="134"/>
    <s v="Andreas Kristiansen Olsen"/>
    <x v="1"/>
    <x v="1"/>
    <m/>
    <m/>
    <m/>
    <m/>
    <n v="0"/>
    <s v="Ingen avgiftsbehandling"/>
    <s v="Lønnsbilag 11-2025"/>
    <n v="-516.12"/>
    <s v="NOK"/>
    <n v="-516.12"/>
    <m/>
    <s v="-537594.99"/>
  </r>
  <r>
    <n v="500413"/>
    <n v="2025"/>
    <s v="Lønnsbilag 11-2025"/>
    <d v="2025-04-01T00:00:00"/>
    <m/>
    <x v="89"/>
    <x v="89"/>
    <m/>
    <m/>
    <m/>
    <m/>
    <n v="134"/>
    <s v="Andreas Kristiansen Olsen"/>
    <x v="8"/>
    <x v="8"/>
    <m/>
    <m/>
    <m/>
    <m/>
    <n v="0"/>
    <s v="Ingen avgiftsbehandling"/>
    <s v="Lønnsbilag 11-2025"/>
    <n v="-152.49"/>
    <s v="NOK"/>
    <n v="-152.49"/>
    <m/>
    <s v="-537747.48"/>
  </r>
  <r>
    <n v="500413"/>
    <n v="2025"/>
    <s v="Lønnsbilag 11-2025"/>
    <d v="2025-04-01T00:00:00"/>
    <m/>
    <x v="89"/>
    <x v="89"/>
    <m/>
    <m/>
    <m/>
    <m/>
    <n v="1217"/>
    <s v="Hezar Salih"/>
    <x v="1"/>
    <x v="1"/>
    <m/>
    <m/>
    <m/>
    <m/>
    <n v="0"/>
    <s v="Ingen avgiftsbehandling"/>
    <s v="Lønnsbilag 11-2025"/>
    <n v="-445.74"/>
    <s v="NOK"/>
    <n v="-445.74"/>
    <m/>
    <s v="-538193.22"/>
  </r>
  <r>
    <n v="500413"/>
    <n v="2025"/>
    <s v="Lønnsbilag 11-2025"/>
    <d v="2025-04-01T00:00:00"/>
    <m/>
    <x v="89"/>
    <x v="89"/>
    <m/>
    <m/>
    <m/>
    <m/>
    <n v="1223"/>
    <s v="Mads Sundbye"/>
    <x v="1"/>
    <x v="1"/>
    <m/>
    <m/>
    <m/>
    <m/>
    <n v="0"/>
    <s v="Ingen avgiftsbehandling"/>
    <s v="Lønnsbilag 11-2025"/>
    <n v="-275.39999999999998"/>
    <s v="NOK"/>
    <n v="-275.39999999999998"/>
    <m/>
    <s v="-538468.62"/>
  </r>
  <r>
    <n v="500413"/>
    <n v="2025"/>
    <s v="Lønnsbilag 11-2025"/>
    <d v="2025-04-01T00:00:00"/>
    <m/>
    <x v="89"/>
    <x v="89"/>
    <m/>
    <m/>
    <m/>
    <m/>
    <n v="1229"/>
    <s v="Eirik Frisnes Wartiainen"/>
    <x v="8"/>
    <x v="8"/>
    <m/>
    <m/>
    <m/>
    <m/>
    <n v="0"/>
    <s v="Ingen avgiftsbehandling"/>
    <s v="Lønnsbilag 11-2025"/>
    <n v="-2703"/>
    <s v="NOK"/>
    <n v="-2703"/>
    <m/>
    <s v="-541171.62"/>
  </r>
  <r>
    <n v="500413"/>
    <n v="2025"/>
    <s v="Lønnsbilag 11-2025"/>
    <d v="2025-04-01T00:00:00"/>
    <m/>
    <x v="89"/>
    <x v="89"/>
    <m/>
    <m/>
    <m/>
    <m/>
    <n v="1229"/>
    <s v="Eirik Frisnes Wartiainen"/>
    <x v="10"/>
    <x v="10"/>
    <m/>
    <m/>
    <m/>
    <m/>
    <n v="0"/>
    <s v="Ingen avgiftsbehandling"/>
    <s v="Lønnsbilag 11-2025"/>
    <n v="-1802"/>
    <s v="NOK"/>
    <n v="-1802"/>
    <m/>
    <s v="-542973.62"/>
  </r>
  <r>
    <n v="500413"/>
    <n v="2025"/>
    <s v="Lønnsbilag 11-2025"/>
    <d v="2025-04-01T00:00:00"/>
    <m/>
    <x v="89"/>
    <x v="89"/>
    <m/>
    <m/>
    <m/>
    <m/>
    <n v="1233"/>
    <s v="Eirik Skaar"/>
    <x v="5"/>
    <x v="5"/>
    <m/>
    <m/>
    <m/>
    <m/>
    <n v="0"/>
    <s v="Ingen avgiftsbehandling"/>
    <s v="Lønnsbilag 11-2025"/>
    <n v="-127.1"/>
    <s v="NOK"/>
    <n v="-127.1"/>
    <m/>
    <s v="-543100.72"/>
  </r>
  <r>
    <n v="500413"/>
    <n v="2025"/>
    <s v="Lønnsbilag 11-2025"/>
    <d v="2025-04-01T00:00:00"/>
    <m/>
    <x v="89"/>
    <x v="89"/>
    <m/>
    <m/>
    <m/>
    <m/>
    <n v="1239"/>
    <s v="Karen Haug Laukeland"/>
    <x v="6"/>
    <x v="6"/>
    <m/>
    <m/>
    <m/>
    <m/>
    <n v="0"/>
    <s v="Ingen avgiftsbehandling"/>
    <s v="Lønnsbilag 11-2025"/>
    <n v="-109.01"/>
    <s v="NOK"/>
    <n v="-109.01"/>
    <m/>
    <s v="-543209.73"/>
  </r>
  <r>
    <n v="500413"/>
    <n v="2025"/>
    <s v="Lønnsbilag 11-2025"/>
    <d v="2025-04-01T00:00:00"/>
    <m/>
    <x v="89"/>
    <x v="89"/>
    <m/>
    <m/>
    <m/>
    <m/>
    <n v="1240"/>
    <s v="Margrethe Hamre Køber"/>
    <x v="10"/>
    <x v="10"/>
    <m/>
    <m/>
    <m/>
    <m/>
    <n v="0"/>
    <s v="Ingen avgiftsbehandling"/>
    <s v="Lønnsbilag 11-2025"/>
    <n v="-38.25"/>
    <s v="NOK"/>
    <n v="-38.25"/>
    <m/>
    <s v="-543247.98"/>
  </r>
  <r>
    <n v="500413"/>
    <n v="2025"/>
    <s v="Lønnsbilag 11-2025"/>
    <d v="2025-04-01T00:00:00"/>
    <m/>
    <x v="89"/>
    <x v="89"/>
    <m/>
    <m/>
    <m/>
    <m/>
    <n v="1240"/>
    <s v="Margrethe Hamre Køber"/>
    <x v="6"/>
    <x v="6"/>
    <m/>
    <m/>
    <m/>
    <m/>
    <n v="0"/>
    <s v="Ingen avgiftsbehandling"/>
    <s v="Lønnsbilag 11-2025"/>
    <n v="-72.67"/>
    <s v="NOK"/>
    <n v="-72.67"/>
    <m/>
    <s v="-543320.65"/>
  </r>
  <r>
    <n v="500413"/>
    <n v="2025"/>
    <s v="Lønnsbilag 11-2025"/>
    <d v="2025-04-01T00:00:00"/>
    <m/>
    <x v="89"/>
    <x v="89"/>
    <m/>
    <m/>
    <m/>
    <m/>
    <n v="1245"/>
    <s v="Fredrik Bjørndal"/>
    <x v="3"/>
    <x v="3"/>
    <m/>
    <m/>
    <m/>
    <m/>
    <n v="0"/>
    <s v="Ingen avgiftsbehandling"/>
    <s v="Lønnsbilag 11-2025"/>
    <n v="-688.5"/>
    <s v="NOK"/>
    <n v="-688.5"/>
    <m/>
    <s v="-544009.15"/>
  </r>
  <r>
    <n v="500413"/>
    <n v="2025"/>
    <s v="Lønnsbilag 11-2025"/>
    <d v="2025-04-01T00:00:00"/>
    <m/>
    <x v="89"/>
    <x v="89"/>
    <m/>
    <m/>
    <m/>
    <m/>
    <n v="1248"/>
    <s v="Marius Tveiten"/>
    <x v="1"/>
    <x v="1"/>
    <m/>
    <m/>
    <m/>
    <m/>
    <n v="0"/>
    <s v="Ingen avgiftsbehandling"/>
    <s v="Lønnsbilag 11-2025"/>
    <n v="-174.42"/>
    <s v="NOK"/>
    <n v="-174.42"/>
    <m/>
    <s v="-544183.57"/>
  </r>
  <r>
    <n v="500413"/>
    <n v="2025"/>
    <s v="Lønnsbilag 11-2025"/>
    <d v="2025-04-01T00:00:00"/>
    <m/>
    <x v="89"/>
    <x v="89"/>
    <m/>
    <m/>
    <m/>
    <m/>
    <n v="1248"/>
    <s v="Marius Tveiten"/>
    <x v="8"/>
    <x v="8"/>
    <m/>
    <m/>
    <m/>
    <m/>
    <n v="0"/>
    <s v="Ingen avgiftsbehandling"/>
    <s v="Lønnsbilag 11-2025"/>
    <n v="-137.69999999999999"/>
    <s v="NOK"/>
    <n v="-137.69999999999999"/>
    <m/>
    <s v="-544321.27"/>
  </r>
  <r>
    <n v="500413"/>
    <n v="2025"/>
    <s v="Lønnsbilag 11-2025"/>
    <d v="2025-04-01T00:00:00"/>
    <m/>
    <x v="89"/>
    <x v="89"/>
    <m/>
    <m/>
    <m/>
    <m/>
    <n v="1249"/>
    <s v="Nora Kristiansen"/>
    <x v="1"/>
    <x v="1"/>
    <m/>
    <m/>
    <m/>
    <m/>
    <n v="0"/>
    <s v="Ingen avgiftsbehandling"/>
    <s v="Lønnsbilag 11-2025"/>
    <n v="-137.69999999999999"/>
    <s v="NOK"/>
    <n v="-137.69999999999999"/>
    <m/>
    <s v="-544458.97"/>
  </r>
  <r>
    <n v="500413"/>
    <n v="2025"/>
    <s v="Lønnsbilag 11-2025"/>
    <d v="2025-04-01T00:00:00"/>
    <m/>
    <x v="89"/>
    <x v="89"/>
    <m/>
    <m/>
    <m/>
    <m/>
    <n v="1249"/>
    <s v="Nora Kristiansen"/>
    <x v="8"/>
    <x v="8"/>
    <m/>
    <m/>
    <m/>
    <m/>
    <n v="0"/>
    <s v="Ingen avgiftsbehandling"/>
    <s v="Lønnsbilag 11-2025"/>
    <n v="-339.66"/>
    <s v="NOK"/>
    <n v="-339.66"/>
    <m/>
    <s v="-544798.63"/>
  </r>
  <r>
    <n v="500413"/>
    <n v="2025"/>
    <s v="Lønnsbilag 11-2025"/>
    <d v="2025-04-01T00:00:00"/>
    <m/>
    <x v="89"/>
    <x v="89"/>
    <m/>
    <m/>
    <m/>
    <m/>
    <n v="1260"/>
    <s v="Sivert Østberg-Tømmervik"/>
    <x v="6"/>
    <x v="6"/>
    <m/>
    <m/>
    <m/>
    <m/>
    <n v="0"/>
    <s v="Ingen avgiftsbehandling"/>
    <s v="Lønnsbilag 11-2025"/>
    <n v="-867.2"/>
    <s v="NOK"/>
    <n v="-867.2"/>
    <m/>
    <s v="-545665.83"/>
  </r>
  <r>
    <n v="500413"/>
    <n v="2025"/>
    <s v="Lønnsbilag 11-2025"/>
    <d v="2025-04-01T00:00:00"/>
    <m/>
    <x v="89"/>
    <x v="89"/>
    <m/>
    <m/>
    <m/>
    <m/>
    <n v="1261"/>
    <s v="Laila Håkonsen"/>
    <x v="8"/>
    <x v="8"/>
    <m/>
    <m/>
    <m/>
    <m/>
    <n v="0"/>
    <s v="Ingen avgiftsbehandling"/>
    <s v="Lønnsbilag 11-2025"/>
    <n v="-660"/>
    <s v="NOK"/>
    <n v="-660"/>
    <m/>
    <s v="-546325.83"/>
  </r>
  <r>
    <n v="500413"/>
    <n v="2025"/>
    <s v="Lønnsbilag 11-2025"/>
    <d v="2025-04-01T00:00:00"/>
    <m/>
    <x v="89"/>
    <x v="89"/>
    <m/>
    <m/>
    <m/>
    <m/>
    <n v="1270"/>
    <s v="Lars Teigland Støre"/>
    <x v="6"/>
    <x v="6"/>
    <m/>
    <m/>
    <m/>
    <m/>
    <n v="0"/>
    <s v="Ingen avgiftsbehandling"/>
    <s v="Lønnsbilag 11-2025"/>
    <n v="-180.84"/>
    <s v="NOK"/>
    <n v="-180.84"/>
    <m/>
    <s v="-546506.67"/>
  </r>
  <r>
    <n v="500413"/>
    <n v="2025"/>
    <s v="Lønnsbilag 11-2025"/>
    <d v="2025-04-01T00:00:00"/>
    <m/>
    <x v="89"/>
    <x v="89"/>
    <m/>
    <m/>
    <m/>
    <m/>
    <n v="1271"/>
    <s v="Nikolai Hamang"/>
    <x v="1"/>
    <x v="1"/>
    <m/>
    <m/>
    <m/>
    <m/>
    <n v="0"/>
    <s v="Ingen avgiftsbehandling"/>
    <s v="Lønnsbilag 11-2025"/>
    <n v="-211.14"/>
    <s v="NOK"/>
    <n v="-211.14"/>
    <m/>
    <s v="-546717.81"/>
  </r>
  <r>
    <n v="500413"/>
    <n v="2025"/>
    <s v="Lønnsbilag 11-2025"/>
    <d v="2025-04-01T00:00:00"/>
    <m/>
    <x v="89"/>
    <x v="89"/>
    <m/>
    <m/>
    <m/>
    <m/>
    <n v="1274"/>
    <s v="Heidi Midtbø Helgesen"/>
    <x v="6"/>
    <x v="6"/>
    <m/>
    <m/>
    <m/>
    <m/>
    <n v="0"/>
    <s v="Ingen avgiftsbehandling"/>
    <s v="Lønnsbilag 11-2025"/>
    <n v="-211.97"/>
    <s v="NOK"/>
    <n v="-211.97"/>
    <m/>
    <s v="-546929.78"/>
  </r>
  <r>
    <n v="500413"/>
    <n v="2025"/>
    <s v="Lønnsbilag 11-2025"/>
    <d v="2025-04-01T00:00:00"/>
    <m/>
    <x v="89"/>
    <x v="89"/>
    <m/>
    <m/>
    <m/>
    <m/>
    <n v="1275"/>
    <s v="Haziz Aasen"/>
    <x v="1"/>
    <x v="1"/>
    <m/>
    <m/>
    <m/>
    <m/>
    <n v="0"/>
    <s v="Ingen avgiftsbehandling"/>
    <s v="Lønnsbilag 11-2025"/>
    <n v="-4250"/>
    <s v="NOK"/>
    <n v="-4250"/>
    <m/>
    <s v="-551179.78"/>
  </r>
  <r>
    <n v="500413"/>
    <n v="2025"/>
    <s v="Lønnsbilag 11-2025"/>
    <d v="2025-04-01T00:00:00"/>
    <m/>
    <x v="89"/>
    <x v="89"/>
    <m/>
    <m/>
    <m/>
    <m/>
    <n v="1279"/>
    <s v="Oda Marie Danielsen"/>
    <x v="8"/>
    <x v="8"/>
    <m/>
    <m/>
    <m/>
    <m/>
    <n v="0"/>
    <s v="Ingen avgiftsbehandling"/>
    <s v="Lønnsbilag 11-2025"/>
    <n v="-133.22999999999999"/>
    <s v="NOK"/>
    <n v="-133.22999999999999"/>
    <m/>
    <s v="-551313.01"/>
  </r>
  <r>
    <n v="500413"/>
    <n v="2025"/>
    <s v="Lønnsbilag 11-2025"/>
    <d v="2025-04-01T00:00:00"/>
    <m/>
    <x v="89"/>
    <x v="89"/>
    <m/>
    <m/>
    <m/>
    <m/>
    <n v="1282"/>
    <s v="Stian Sørensen"/>
    <x v="3"/>
    <x v="3"/>
    <m/>
    <m/>
    <m/>
    <m/>
    <n v="0"/>
    <s v="Ingen avgiftsbehandling"/>
    <s v="Lønnsbilag 11-2025"/>
    <n v="-2805"/>
    <s v="NOK"/>
    <n v="-2805"/>
    <m/>
    <s v="-554118.01"/>
  </r>
  <r>
    <n v="500413"/>
    <n v="2025"/>
    <s v="Lønnsbilag 11-2025"/>
    <d v="2025-04-01T00:00:00"/>
    <m/>
    <x v="89"/>
    <x v="89"/>
    <m/>
    <m/>
    <m/>
    <m/>
    <n v="1285"/>
    <s v="Casper Riekeles"/>
    <x v="1"/>
    <x v="1"/>
    <m/>
    <m/>
    <m/>
    <m/>
    <n v="0"/>
    <s v="Ingen avgiftsbehandling"/>
    <s v="Lønnsbilag 11-2025"/>
    <n v="-157.08000000000001"/>
    <s v="NOK"/>
    <n v="-157.08000000000001"/>
    <m/>
    <s v="-554275.09"/>
  </r>
  <r>
    <n v="500413"/>
    <n v="2025"/>
    <s v="Lønnsbilag 11-2025"/>
    <d v="2025-04-01T00:00:00"/>
    <m/>
    <x v="89"/>
    <x v="89"/>
    <m/>
    <m/>
    <m/>
    <m/>
    <n v="1288"/>
    <s v="Sondre Olsen Heitmann"/>
    <x v="2"/>
    <x v="2"/>
    <m/>
    <m/>
    <m/>
    <m/>
    <n v="0"/>
    <s v="Ingen avgiftsbehandling"/>
    <s v="Lønnsbilag 11-2025"/>
    <n v="-163.19999999999999"/>
    <s v="NOK"/>
    <n v="-163.19999999999999"/>
    <m/>
    <s v="-554438.29"/>
  </r>
  <r>
    <n v="500413"/>
    <n v="2025"/>
    <s v="Lønnsbilag 11-2025"/>
    <d v="2025-04-01T00:00:00"/>
    <m/>
    <x v="89"/>
    <x v="89"/>
    <m/>
    <m/>
    <m/>
    <m/>
    <n v="1298"/>
    <s v="Luis Lyster"/>
    <x v="5"/>
    <x v="5"/>
    <m/>
    <m/>
    <m/>
    <m/>
    <n v="0"/>
    <s v="Ingen avgiftsbehandling"/>
    <s v="Lønnsbilag 11-2025"/>
    <n v="-306"/>
    <s v="NOK"/>
    <n v="-306"/>
    <m/>
    <s v="-554744.29"/>
  </r>
  <r>
    <n v="500413"/>
    <n v="2025"/>
    <s v="Lønnsbilag 11-2025"/>
    <d v="2025-04-01T00:00:00"/>
    <m/>
    <x v="89"/>
    <x v="89"/>
    <m/>
    <m/>
    <m/>
    <m/>
    <n v="1299"/>
    <s v="Katarina Zielinska"/>
    <x v="2"/>
    <x v="2"/>
    <m/>
    <m/>
    <m/>
    <m/>
    <n v="0"/>
    <s v="Ingen avgiftsbehandling"/>
    <s v="Lønnsbilag 11-2025"/>
    <n v="-4675"/>
    <s v="NOK"/>
    <n v="-4675"/>
    <m/>
    <s v="-559419.29"/>
  </r>
  <r>
    <n v="500413"/>
    <n v="2025"/>
    <s v="Lønnsbilag 11-2025"/>
    <d v="2025-04-01T00:00:00"/>
    <m/>
    <x v="89"/>
    <x v="89"/>
    <m/>
    <m/>
    <m/>
    <m/>
    <n v="1305"/>
    <s v="Brage Mikkelsen"/>
    <x v="8"/>
    <x v="8"/>
    <m/>
    <m/>
    <m/>
    <m/>
    <n v="0"/>
    <s v="Ingen avgiftsbehandling"/>
    <s v="Lønnsbilag 11-2025"/>
    <n v="-130.56"/>
    <s v="NOK"/>
    <n v="-130.56"/>
    <m/>
    <s v="-559549.85"/>
  </r>
  <r>
    <n v="500413"/>
    <n v="2025"/>
    <s v="Lønnsbilag 11-2025"/>
    <d v="2025-04-01T00:00:00"/>
    <m/>
    <x v="89"/>
    <x v="89"/>
    <m/>
    <m/>
    <m/>
    <m/>
    <n v="1307"/>
    <s v="Ben Craig Simmons"/>
    <x v="3"/>
    <x v="3"/>
    <m/>
    <m/>
    <m/>
    <m/>
    <n v="0"/>
    <s v="Ingen avgiftsbehandling"/>
    <s v="Lønnsbilag 11-2025"/>
    <n v="-3828.82"/>
    <s v="NOK"/>
    <n v="-3828.82"/>
    <m/>
    <s v="-563378.67"/>
  </r>
  <r>
    <n v="500413"/>
    <n v="2025"/>
    <s v="Lønnsbilag 11-2025"/>
    <d v="2025-04-01T00:00:00"/>
    <m/>
    <x v="89"/>
    <x v="89"/>
    <m/>
    <m/>
    <m/>
    <m/>
    <n v="1308"/>
    <s v="Henrik Falteng Jensen"/>
    <x v="2"/>
    <x v="2"/>
    <m/>
    <m/>
    <m/>
    <m/>
    <n v="0"/>
    <s v="Ingen avgiftsbehandling"/>
    <s v="Lønnsbilag 11-2025"/>
    <n v="-265.2"/>
    <s v="NOK"/>
    <n v="-265.2"/>
    <m/>
    <s v="-563643.87"/>
  </r>
  <r>
    <n v="500413"/>
    <n v="2025"/>
    <s v="Lønnsbilag 11-2025"/>
    <d v="2025-04-01T00:00:00"/>
    <m/>
    <x v="89"/>
    <x v="89"/>
    <m/>
    <m/>
    <m/>
    <m/>
    <n v="1317"/>
    <s v="Markus Madsen"/>
    <x v="5"/>
    <x v="5"/>
    <m/>
    <m/>
    <m/>
    <m/>
    <n v="0"/>
    <s v="Ingen avgiftsbehandling"/>
    <s v="Lønnsbilag 11-2025"/>
    <n v="-1020"/>
    <s v="NOK"/>
    <n v="-1020"/>
    <m/>
    <s v="-564663.87"/>
  </r>
  <r>
    <n v="500413"/>
    <n v="2025"/>
    <s v="Lønnsbilag 11-2025"/>
    <d v="2025-04-01T00:00:00"/>
    <m/>
    <x v="89"/>
    <x v="89"/>
    <m/>
    <m/>
    <m/>
    <m/>
    <n v="1328"/>
    <s v="Jonathan Sten Hagen"/>
    <x v="2"/>
    <x v="2"/>
    <m/>
    <m/>
    <m/>
    <m/>
    <n v="0"/>
    <s v="Ingen avgiftsbehandling"/>
    <s v="Lønnsbilag 11-2025"/>
    <n v="-612"/>
    <s v="NOK"/>
    <n v="-612"/>
    <m/>
    <s v="-565275.87"/>
  </r>
  <r>
    <n v="500413"/>
    <n v="2025"/>
    <s v="Lønnsbilag 11-2025"/>
    <d v="2025-04-01T00:00:00"/>
    <m/>
    <x v="89"/>
    <x v="89"/>
    <m/>
    <m/>
    <m/>
    <m/>
    <n v="1329"/>
    <s v="Oline Søderberg"/>
    <x v="8"/>
    <x v="8"/>
    <m/>
    <m/>
    <m/>
    <m/>
    <n v="0"/>
    <s v="Ingen avgiftsbehandling"/>
    <s v="Lønnsbilag 11-2025"/>
    <n v="-122.89"/>
    <s v="NOK"/>
    <n v="-122.89"/>
    <m/>
    <s v="-565398.76"/>
  </r>
  <r>
    <n v="500413"/>
    <n v="2025"/>
    <s v="Lønnsbilag 11-2025"/>
    <d v="2025-04-01T00:00:00"/>
    <m/>
    <x v="89"/>
    <x v="89"/>
    <m/>
    <m/>
    <m/>
    <m/>
    <n v="1330"/>
    <s v="Magnus Perger"/>
    <x v="6"/>
    <x v="6"/>
    <m/>
    <m/>
    <m/>
    <m/>
    <n v="0"/>
    <s v="Ingen avgiftsbehandling"/>
    <s v="Lønnsbilag 11-2025"/>
    <n v="-194.92"/>
    <s v="NOK"/>
    <n v="-194.92"/>
    <m/>
    <s v="-565593.68"/>
  </r>
  <r>
    <n v="500413"/>
    <n v="2025"/>
    <s v="Lønnsbilag 11-2025"/>
    <d v="2025-04-01T00:00:00"/>
    <m/>
    <x v="89"/>
    <x v="89"/>
    <m/>
    <m/>
    <m/>
    <m/>
    <n v="1331"/>
    <s v="Jørgen Røkke"/>
    <x v="8"/>
    <x v="8"/>
    <m/>
    <m/>
    <m/>
    <m/>
    <n v="0"/>
    <s v="Ingen avgiftsbehandling"/>
    <s v="Lønnsbilag 11-2025"/>
    <n v="-350.88"/>
    <s v="NOK"/>
    <n v="-350.88"/>
    <m/>
    <s v="-565944.56"/>
  </r>
  <r>
    <n v="500413"/>
    <n v="2025"/>
    <s v="Lønnsbilag 11-2025"/>
    <d v="2025-04-01T00:00:00"/>
    <m/>
    <x v="89"/>
    <x v="89"/>
    <m/>
    <m/>
    <m/>
    <m/>
    <n v="1332"/>
    <s v="Morten Hamre Køber"/>
    <x v="10"/>
    <x v="10"/>
    <m/>
    <m/>
    <m/>
    <m/>
    <n v="0"/>
    <s v="Ingen avgiftsbehandling"/>
    <s v="Lønnsbilag 11-2025"/>
    <n v="-91.8"/>
    <s v="NOK"/>
    <n v="-91.8"/>
    <m/>
    <s v="-566036.36"/>
  </r>
  <r>
    <n v="500413"/>
    <n v="2025"/>
    <s v="Lønnsbilag 11-2025"/>
    <d v="2025-04-01T00:00:00"/>
    <m/>
    <x v="89"/>
    <x v="89"/>
    <m/>
    <m/>
    <m/>
    <m/>
    <n v="1333"/>
    <s v="Elias Lande Olsen"/>
    <x v="6"/>
    <x v="6"/>
    <m/>
    <m/>
    <m/>
    <m/>
    <n v="0"/>
    <s v="Ingen avgiftsbehandling"/>
    <s v="Lønnsbilag 11-2025"/>
    <n v="-65.790000000000006"/>
    <s v="NOK"/>
    <n v="-65.790000000000006"/>
    <m/>
    <s v="-566102.15"/>
  </r>
  <r>
    <n v="500413"/>
    <n v="2025"/>
    <s v="Lønnsbilag 11-2025"/>
    <d v="2025-04-01T00:00:00"/>
    <m/>
    <x v="89"/>
    <x v="89"/>
    <m/>
    <m/>
    <m/>
    <m/>
    <n v="1334"/>
    <s v="Selma Arikan"/>
    <x v="8"/>
    <x v="8"/>
    <m/>
    <m/>
    <m/>
    <m/>
    <n v="0"/>
    <s v="Ingen avgiftsbehandling"/>
    <s v="Lønnsbilag 11-2025"/>
    <n v="-299.88"/>
    <s v="NOK"/>
    <n v="-299.88"/>
    <m/>
    <s v="-566402.03"/>
  </r>
  <r>
    <n v="500413"/>
    <n v="2025"/>
    <s v="Lønnsbilag 11-2025"/>
    <d v="2025-04-01T00:00:00"/>
    <m/>
    <x v="89"/>
    <x v="89"/>
    <m/>
    <m/>
    <m/>
    <m/>
    <n v="1335"/>
    <s v="Mikkel Holand Gillebo"/>
    <x v="8"/>
    <x v="8"/>
    <m/>
    <m/>
    <m/>
    <m/>
    <n v="0"/>
    <s v="Ingen avgiftsbehandling"/>
    <s v="Lønnsbilag 11-2025"/>
    <n v="-97.92"/>
    <s v="NOK"/>
    <n v="-97.92"/>
    <m/>
    <s v="-566499.95"/>
  </r>
  <r>
    <n v="500413"/>
    <n v="2025"/>
    <s v="Lønnsbilag 11-2025"/>
    <d v="2025-04-01T00:00:00"/>
    <m/>
    <x v="89"/>
    <x v="89"/>
    <m/>
    <m/>
    <m/>
    <m/>
    <n v="1336"/>
    <s v="Stina Meinicke"/>
    <x v="6"/>
    <x v="6"/>
    <m/>
    <m/>
    <m/>
    <m/>
    <n v="0"/>
    <s v="Ingen avgiftsbehandling"/>
    <s v="Lønnsbilag 11-2025"/>
    <n v="-278.45999999999998"/>
    <s v="NOK"/>
    <n v="-278.45999999999998"/>
    <m/>
    <s v="-566778.41"/>
  </r>
  <r>
    <n v="500413"/>
    <n v="2025"/>
    <s v="Lønnsbilag 11-2025"/>
    <d v="2025-04-01T00:00:00"/>
    <m/>
    <x v="89"/>
    <x v="89"/>
    <m/>
    <m/>
    <m/>
    <m/>
    <n v="1337"/>
    <s v="Jens-Christian Landmark"/>
    <x v="6"/>
    <x v="6"/>
    <m/>
    <m/>
    <m/>
    <m/>
    <n v="0"/>
    <s v="Ingen avgiftsbehandling"/>
    <s v="Lønnsbilag 11-2025"/>
    <n v="-279.48"/>
    <s v="NOK"/>
    <n v="-279.48"/>
    <m/>
    <s v="-567057.89"/>
  </r>
  <r>
    <n v="500413"/>
    <n v="2025"/>
    <s v="Lønnsbilag 11-2025"/>
    <d v="2025-04-01T00:00:00"/>
    <m/>
    <x v="89"/>
    <x v="89"/>
    <m/>
    <m/>
    <m/>
    <m/>
    <m/>
    <s v="Sofi Kulvik"/>
    <x v="4"/>
    <x v="4"/>
    <m/>
    <m/>
    <m/>
    <m/>
    <n v="0"/>
    <s v="Ingen avgiftsbehandling"/>
    <s v="Lønnsbilag 11-2025"/>
    <n v="-7629.84"/>
    <s v="NOK"/>
    <n v="-7629.84"/>
    <m/>
    <s v="-574687.73"/>
  </r>
  <r>
    <n v="500528"/>
    <n v="2025"/>
    <s v="Lønnsbilag 12-2025"/>
    <d v="2025-05-01T00:00:00"/>
    <m/>
    <x v="89"/>
    <x v="89"/>
    <m/>
    <m/>
    <m/>
    <m/>
    <n v="77"/>
    <s v="Christopher Dehn"/>
    <x v="5"/>
    <x v="5"/>
    <m/>
    <m/>
    <m/>
    <m/>
    <n v="0"/>
    <s v="Ingen avgiftsbehandling"/>
    <s v="Lønnsbilag 12-2025"/>
    <n v="-1967.13"/>
    <s v="NOK"/>
    <n v="-1967.13"/>
    <m/>
    <s v="-576654.86"/>
  </r>
  <r>
    <n v="500528"/>
    <n v="2025"/>
    <s v="Lønnsbilag 12-2025"/>
    <d v="2025-05-01T00:00:00"/>
    <m/>
    <x v="89"/>
    <x v="89"/>
    <m/>
    <m/>
    <m/>
    <m/>
    <n v="134"/>
    <s v="Andreas Kristiansen Olsen"/>
    <x v="1"/>
    <x v="1"/>
    <m/>
    <m/>
    <m/>
    <m/>
    <n v="0"/>
    <s v="Ingen avgiftsbehandling"/>
    <s v="Lønnsbilag 12-2025"/>
    <n v="-563.04"/>
    <s v="NOK"/>
    <n v="-563.04"/>
    <m/>
    <s v="-577217.90"/>
  </r>
  <r>
    <n v="500528"/>
    <n v="2025"/>
    <s v="Lønnsbilag 12-2025"/>
    <d v="2025-05-01T00:00:00"/>
    <m/>
    <x v="89"/>
    <x v="89"/>
    <m/>
    <m/>
    <m/>
    <m/>
    <n v="134"/>
    <s v="Andreas Kristiansen Olsen"/>
    <x v="8"/>
    <x v="8"/>
    <m/>
    <m/>
    <m/>
    <m/>
    <n v="0"/>
    <s v="Ingen avgiftsbehandling"/>
    <s v="Lønnsbilag 12-2025"/>
    <n v="-328.44"/>
    <s v="NOK"/>
    <n v="-328.44"/>
    <m/>
    <s v="-577546.34"/>
  </r>
  <r>
    <n v="500528"/>
    <n v="2025"/>
    <s v="Lønnsbilag 12-2025"/>
    <d v="2025-05-01T00:00:00"/>
    <m/>
    <x v="89"/>
    <x v="89"/>
    <m/>
    <m/>
    <m/>
    <m/>
    <n v="1217"/>
    <s v="Hezar Salih"/>
    <x v="1"/>
    <x v="1"/>
    <m/>
    <m/>
    <m/>
    <m/>
    <n v="0"/>
    <s v="Ingen avgiftsbehandling"/>
    <s v="Lønnsbilag 12-2025"/>
    <n v="-293.25"/>
    <s v="NOK"/>
    <n v="-293.25"/>
    <m/>
    <s v="-577839.59"/>
  </r>
  <r>
    <n v="500528"/>
    <n v="2025"/>
    <s v="Lønnsbilag 12-2025"/>
    <d v="2025-05-01T00:00:00"/>
    <m/>
    <x v="89"/>
    <x v="89"/>
    <m/>
    <m/>
    <m/>
    <m/>
    <n v="1223"/>
    <s v="Mads Sundbye"/>
    <x v="1"/>
    <x v="1"/>
    <m/>
    <m/>
    <m/>
    <m/>
    <n v="0"/>
    <s v="Ingen avgiftsbehandling"/>
    <s v="Lønnsbilag 12-2025"/>
    <n v="-119.34"/>
    <s v="NOK"/>
    <n v="-119.34"/>
    <m/>
    <s v="-577958.93"/>
  </r>
  <r>
    <n v="500528"/>
    <n v="2025"/>
    <s v="Lønnsbilag 12-2025"/>
    <d v="2025-05-01T00:00:00"/>
    <m/>
    <x v="89"/>
    <x v="89"/>
    <m/>
    <m/>
    <m/>
    <m/>
    <n v="1229"/>
    <s v="Eirik Frisnes Wartiainen"/>
    <x v="8"/>
    <x v="8"/>
    <m/>
    <m/>
    <m/>
    <m/>
    <n v="0"/>
    <s v="Ingen avgiftsbehandling"/>
    <s v="Lønnsbilag 12-2025"/>
    <n v="-2703"/>
    <s v="NOK"/>
    <n v="-2703"/>
    <m/>
    <s v="-580661.93"/>
  </r>
  <r>
    <n v="500528"/>
    <n v="2025"/>
    <s v="Lønnsbilag 12-2025"/>
    <d v="2025-05-01T00:00:00"/>
    <m/>
    <x v="89"/>
    <x v="89"/>
    <m/>
    <m/>
    <m/>
    <m/>
    <n v="1229"/>
    <s v="Eirik Frisnes Wartiainen"/>
    <x v="10"/>
    <x v="10"/>
    <m/>
    <m/>
    <m/>
    <m/>
    <n v="0"/>
    <s v="Ingen avgiftsbehandling"/>
    <s v="Lønnsbilag 12-2025"/>
    <n v="-1802"/>
    <s v="NOK"/>
    <n v="-1802"/>
    <m/>
    <s v="-582463.93"/>
  </r>
  <r>
    <n v="500528"/>
    <n v="2025"/>
    <s v="Lønnsbilag 12-2025"/>
    <d v="2025-05-01T00:00:00"/>
    <m/>
    <x v="89"/>
    <x v="89"/>
    <m/>
    <m/>
    <m/>
    <m/>
    <n v="1233"/>
    <s v="Eirik Skaar"/>
    <x v="5"/>
    <x v="5"/>
    <m/>
    <m/>
    <m/>
    <m/>
    <n v="0"/>
    <s v="Ingen avgiftsbehandling"/>
    <s v="Lønnsbilag 12-2025"/>
    <n v="-1020"/>
    <s v="NOK"/>
    <n v="-1020"/>
    <m/>
    <s v="-583483.93"/>
  </r>
  <r>
    <n v="500528"/>
    <n v="2025"/>
    <s v="Lønnsbilag 12-2025"/>
    <d v="2025-05-01T00:00:00"/>
    <m/>
    <x v="89"/>
    <x v="89"/>
    <m/>
    <m/>
    <m/>
    <m/>
    <n v="1245"/>
    <s v="Fredrik Bjørndal"/>
    <x v="3"/>
    <x v="3"/>
    <m/>
    <m/>
    <m/>
    <m/>
    <n v="0"/>
    <s v="Ingen avgiftsbehandling"/>
    <s v="Lønnsbilag 12-2025"/>
    <n v="-839.46"/>
    <s v="NOK"/>
    <n v="-839.46"/>
    <m/>
    <s v="-584323.39"/>
  </r>
  <r>
    <n v="500528"/>
    <n v="2025"/>
    <s v="Lønnsbilag 12-2025"/>
    <d v="2025-05-01T00:00:00"/>
    <m/>
    <x v="89"/>
    <x v="89"/>
    <m/>
    <m/>
    <m/>
    <m/>
    <n v="1248"/>
    <s v="Marius Tveiten"/>
    <x v="1"/>
    <x v="1"/>
    <m/>
    <m/>
    <m/>
    <m/>
    <n v="0"/>
    <s v="Ingen avgiftsbehandling"/>
    <s v="Lønnsbilag 12-2025"/>
    <n v="-246.21"/>
    <s v="NOK"/>
    <n v="-246.21"/>
    <m/>
    <s v="-584569.60"/>
  </r>
  <r>
    <n v="500528"/>
    <n v="2025"/>
    <s v="Lønnsbilag 12-2025"/>
    <d v="2025-05-01T00:00:00"/>
    <m/>
    <x v="89"/>
    <x v="89"/>
    <m/>
    <m/>
    <m/>
    <m/>
    <n v="1248"/>
    <s v="Marius Tveiten"/>
    <x v="8"/>
    <x v="8"/>
    <m/>
    <m/>
    <m/>
    <m/>
    <n v="0"/>
    <s v="Ingen avgiftsbehandling"/>
    <s v="Lønnsbilag 12-2025"/>
    <n v="-137.69999999999999"/>
    <s v="NOK"/>
    <n v="-137.69999999999999"/>
    <m/>
    <s v="-584707.30"/>
  </r>
  <r>
    <n v="500528"/>
    <n v="2025"/>
    <s v="Lønnsbilag 12-2025"/>
    <d v="2025-05-01T00:00:00"/>
    <m/>
    <x v="89"/>
    <x v="89"/>
    <m/>
    <m/>
    <m/>
    <m/>
    <n v="1249"/>
    <s v="Nora Kristiansen"/>
    <x v="1"/>
    <x v="1"/>
    <m/>
    <m/>
    <m/>
    <m/>
    <n v="0"/>
    <s v="Ingen avgiftsbehandling"/>
    <s v="Lønnsbilag 12-2025"/>
    <n v="-102.45"/>
    <s v="NOK"/>
    <n v="-102.45"/>
    <m/>
    <s v="-584809.75"/>
  </r>
  <r>
    <n v="500528"/>
    <n v="2025"/>
    <s v="Lønnsbilag 12-2025"/>
    <d v="2025-05-01T00:00:00"/>
    <m/>
    <x v="89"/>
    <x v="89"/>
    <m/>
    <m/>
    <m/>
    <m/>
    <n v="1249"/>
    <s v="Nora Kristiansen"/>
    <x v="8"/>
    <x v="8"/>
    <m/>
    <m/>
    <m/>
    <m/>
    <n v="0"/>
    <s v="Ingen avgiftsbehandling"/>
    <s v="Lønnsbilag 12-2025"/>
    <n v="-312.12"/>
    <s v="NOK"/>
    <n v="-312.12"/>
    <m/>
    <s v="-585121.87"/>
  </r>
  <r>
    <n v="500528"/>
    <n v="2025"/>
    <s v="Lønnsbilag 12-2025"/>
    <d v="2025-05-01T00:00:00"/>
    <m/>
    <x v="89"/>
    <x v="89"/>
    <m/>
    <m/>
    <m/>
    <m/>
    <n v="1260"/>
    <s v="Sivert Østberg-Tømmervik"/>
    <x v="6"/>
    <x v="6"/>
    <m/>
    <m/>
    <m/>
    <m/>
    <n v="0"/>
    <s v="Ingen avgiftsbehandling"/>
    <s v="Lønnsbilag 12-2025"/>
    <n v="-206.86"/>
    <s v="NOK"/>
    <n v="-206.86"/>
    <m/>
    <s v="-585328.73"/>
  </r>
  <r>
    <n v="500528"/>
    <n v="2025"/>
    <s v="Lønnsbilag 12-2025"/>
    <d v="2025-05-01T00:00:00"/>
    <m/>
    <x v="89"/>
    <x v="89"/>
    <m/>
    <m/>
    <m/>
    <m/>
    <n v="1261"/>
    <s v="Laila Håkonsen"/>
    <x v="8"/>
    <x v="8"/>
    <m/>
    <m/>
    <m/>
    <m/>
    <n v="0"/>
    <s v="Ingen avgiftsbehandling"/>
    <s v="Lønnsbilag 12-2025"/>
    <n v="-577.5"/>
    <s v="NOK"/>
    <n v="-577.5"/>
    <m/>
    <s v="-585906.23"/>
  </r>
  <r>
    <n v="500528"/>
    <n v="2025"/>
    <s v="Lønnsbilag 12-2025"/>
    <d v="2025-05-01T00:00:00"/>
    <m/>
    <x v="89"/>
    <x v="89"/>
    <m/>
    <m/>
    <m/>
    <m/>
    <n v="1269"/>
    <s v="Marius Lindbäck Pettersen"/>
    <x v="8"/>
    <x v="8"/>
    <m/>
    <m/>
    <m/>
    <m/>
    <n v="0"/>
    <s v="Ingen avgiftsbehandling"/>
    <s v="Lønnsbilag 12-2025"/>
    <n v="-195.84"/>
    <s v="NOK"/>
    <n v="-195.84"/>
    <m/>
    <s v="-586102.07"/>
  </r>
  <r>
    <n v="500528"/>
    <n v="2025"/>
    <s v="Lønnsbilag 12-2025"/>
    <d v="2025-05-01T00:00:00"/>
    <m/>
    <x v="89"/>
    <x v="89"/>
    <m/>
    <m/>
    <m/>
    <m/>
    <n v="1271"/>
    <s v="Nikolai Hamang"/>
    <x v="1"/>
    <x v="1"/>
    <m/>
    <m/>
    <m/>
    <m/>
    <n v="0"/>
    <s v="Ingen avgiftsbehandling"/>
    <s v="Lønnsbilag 12-2025"/>
    <n v="-146.88"/>
    <s v="NOK"/>
    <n v="-146.88"/>
    <m/>
    <s v="-586248.95"/>
  </r>
  <r>
    <n v="500528"/>
    <n v="2025"/>
    <s v="Lønnsbilag 12-2025"/>
    <d v="2025-05-01T00:00:00"/>
    <m/>
    <x v="89"/>
    <x v="89"/>
    <m/>
    <m/>
    <m/>
    <m/>
    <n v="1275"/>
    <s v="Haziz Aasen"/>
    <x v="1"/>
    <x v="1"/>
    <m/>
    <m/>
    <m/>
    <m/>
    <n v="0"/>
    <s v="Ingen avgiftsbehandling"/>
    <s v="Lønnsbilag 12-2025"/>
    <n v="-4249.99"/>
    <s v="NOK"/>
    <n v="-4249.99"/>
    <m/>
    <s v="-590498.94"/>
  </r>
  <r>
    <n v="500528"/>
    <n v="2025"/>
    <s v="Lønnsbilag 12-2025"/>
    <d v="2025-05-01T00:00:00"/>
    <m/>
    <x v="89"/>
    <x v="89"/>
    <m/>
    <m/>
    <m/>
    <m/>
    <n v="1279"/>
    <s v="Oda Marie Danielsen"/>
    <x v="8"/>
    <x v="8"/>
    <m/>
    <m/>
    <m/>
    <m/>
    <n v="0"/>
    <s v="Ingen avgiftsbehandling"/>
    <s v="Lønnsbilag 12-2025"/>
    <n v="-140.37"/>
    <s v="NOK"/>
    <n v="-140.37"/>
    <m/>
    <s v="-590639.31"/>
  </r>
  <r>
    <n v="500528"/>
    <n v="2025"/>
    <s v="Lønnsbilag 12-2025"/>
    <d v="2025-05-01T00:00:00"/>
    <m/>
    <x v="89"/>
    <x v="89"/>
    <m/>
    <m/>
    <m/>
    <m/>
    <n v="1282"/>
    <s v="Stian Sørensen"/>
    <x v="3"/>
    <x v="3"/>
    <m/>
    <m/>
    <m/>
    <m/>
    <n v="0"/>
    <s v="Ingen avgiftsbehandling"/>
    <s v="Lønnsbilag 12-2025"/>
    <n v="-2805"/>
    <s v="NOK"/>
    <n v="-2805"/>
    <m/>
    <s v="-593444.31"/>
  </r>
  <r>
    <n v="500528"/>
    <n v="2025"/>
    <s v="Lønnsbilag 12-2025"/>
    <d v="2025-05-01T00:00:00"/>
    <m/>
    <x v="89"/>
    <x v="89"/>
    <m/>
    <m/>
    <m/>
    <m/>
    <n v="1285"/>
    <s v="Casper Riekeles"/>
    <x v="1"/>
    <x v="1"/>
    <m/>
    <m/>
    <m/>
    <m/>
    <n v="0"/>
    <s v="Ingen avgiftsbehandling"/>
    <s v="Lønnsbilag 12-2025"/>
    <n v="-171.36"/>
    <s v="NOK"/>
    <n v="-171.36"/>
    <m/>
    <s v="-593615.67"/>
  </r>
  <r>
    <n v="500528"/>
    <n v="2025"/>
    <s v="Lønnsbilag 12-2025"/>
    <d v="2025-05-01T00:00:00"/>
    <m/>
    <x v="89"/>
    <x v="89"/>
    <m/>
    <m/>
    <m/>
    <m/>
    <n v="1288"/>
    <s v="Sondre Olsen Heitmann"/>
    <x v="2"/>
    <x v="2"/>
    <m/>
    <m/>
    <m/>
    <m/>
    <n v="0"/>
    <s v="Ingen avgiftsbehandling"/>
    <s v="Lønnsbilag 12-2025"/>
    <n v="-61.2"/>
    <s v="NOK"/>
    <n v="-61.2"/>
    <m/>
    <s v="-593676.87"/>
  </r>
  <r>
    <n v="500528"/>
    <n v="2025"/>
    <s v="Lønnsbilag 12-2025"/>
    <d v="2025-05-01T00:00:00"/>
    <m/>
    <x v="89"/>
    <x v="89"/>
    <m/>
    <m/>
    <m/>
    <m/>
    <n v="1299"/>
    <s v="Katarina Zielinska"/>
    <x v="2"/>
    <x v="2"/>
    <m/>
    <m/>
    <m/>
    <m/>
    <n v="0"/>
    <s v="Ingen avgiftsbehandling"/>
    <s v="Lønnsbilag 12-2025"/>
    <n v="-4675"/>
    <s v="NOK"/>
    <n v="-4675"/>
    <m/>
    <s v="-598351.87"/>
  </r>
  <r>
    <n v="500528"/>
    <n v="2025"/>
    <s v="Lønnsbilag 12-2025"/>
    <d v="2025-05-01T00:00:00"/>
    <m/>
    <x v="89"/>
    <x v="89"/>
    <m/>
    <m/>
    <m/>
    <m/>
    <n v="1305"/>
    <s v="Brage Mikkelsen"/>
    <x v="8"/>
    <x v="8"/>
    <m/>
    <m/>
    <m/>
    <m/>
    <n v="0"/>
    <s v="Ingen avgiftsbehandling"/>
    <s v="Lønnsbilag 12-2025"/>
    <n v="-32.64"/>
    <s v="NOK"/>
    <n v="-32.64"/>
    <m/>
    <s v="-598384.51"/>
  </r>
  <r>
    <n v="500528"/>
    <n v="2025"/>
    <s v="Lønnsbilag 12-2025"/>
    <d v="2025-05-01T00:00:00"/>
    <m/>
    <x v="89"/>
    <x v="89"/>
    <m/>
    <m/>
    <m/>
    <m/>
    <n v="1307"/>
    <s v="Ben Craig Simmons"/>
    <x v="3"/>
    <x v="3"/>
    <m/>
    <m/>
    <m/>
    <m/>
    <n v="0"/>
    <s v="Ingen avgiftsbehandling"/>
    <s v="Lønnsbilag 12-2025"/>
    <n v="-3828.83"/>
    <s v="NOK"/>
    <n v="-3828.83"/>
    <m/>
    <s v="-602213.34"/>
  </r>
  <r>
    <n v="500528"/>
    <n v="2025"/>
    <s v="Lønnsbilag 12-2025"/>
    <d v="2025-05-01T00:00:00"/>
    <m/>
    <x v="89"/>
    <x v="89"/>
    <m/>
    <m/>
    <m/>
    <m/>
    <n v="1308"/>
    <s v="Henrik Falteng Jensen"/>
    <x v="2"/>
    <x v="2"/>
    <m/>
    <m/>
    <m/>
    <m/>
    <n v="0"/>
    <s v="Ingen avgiftsbehandling"/>
    <s v="Lønnsbilag 12-2025"/>
    <n v="-81.599999999999994"/>
    <s v="NOK"/>
    <n v="-81.599999999999994"/>
    <m/>
    <s v="-602294.94"/>
  </r>
  <r>
    <n v="500528"/>
    <n v="2025"/>
    <s v="Lønnsbilag 12-2025"/>
    <d v="2025-05-01T00:00:00"/>
    <m/>
    <x v="89"/>
    <x v="89"/>
    <m/>
    <m/>
    <m/>
    <m/>
    <n v="1317"/>
    <s v="Markus Madsen"/>
    <x v="5"/>
    <x v="5"/>
    <m/>
    <m/>
    <m/>
    <m/>
    <n v="0"/>
    <s v="Ingen avgiftsbehandling"/>
    <s v="Lønnsbilag 12-2025"/>
    <n v="-1020"/>
    <s v="NOK"/>
    <n v="-1020"/>
    <m/>
    <s v="-603314.94"/>
  </r>
  <r>
    <n v="500528"/>
    <n v="2025"/>
    <s v="Lønnsbilag 12-2025"/>
    <d v="2025-05-01T00:00:00"/>
    <m/>
    <x v="89"/>
    <x v="89"/>
    <m/>
    <m/>
    <m/>
    <m/>
    <n v="1328"/>
    <s v="Jonathan Sten Hagen"/>
    <x v="2"/>
    <x v="2"/>
    <m/>
    <m/>
    <m/>
    <m/>
    <n v="0"/>
    <s v="Ingen avgiftsbehandling"/>
    <s v="Lønnsbilag 12-2025"/>
    <n v="-81.599999999999994"/>
    <s v="NOK"/>
    <n v="-81.599999999999994"/>
    <m/>
    <s v="-603396.54"/>
  </r>
  <r>
    <n v="500528"/>
    <n v="2025"/>
    <s v="Lønnsbilag 12-2025"/>
    <d v="2025-05-01T00:00:00"/>
    <m/>
    <x v="89"/>
    <x v="89"/>
    <m/>
    <m/>
    <m/>
    <m/>
    <n v="1329"/>
    <s v="Oline Søderberg"/>
    <x v="8"/>
    <x v="8"/>
    <m/>
    <m/>
    <m/>
    <m/>
    <n v="0"/>
    <s v="Ingen avgiftsbehandling"/>
    <s v="Lønnsbilag 12-2025"/>
    <n v="-81.93"/>
    <s v="NOK"/>
    <n v="-81.93"/>
    <m/>
    <s v="-603478.47"/>
  </r>
  <r>
    <n v="500528"/>
    <n v="2025"/>
    <s v="Lønnsbilag 12-2025"/>
    <d v="2025-05-01T00:00:00"/>
    <m/>
    <x v="89"/>
    <x v="89"/>
    <m/>
    <m/>
    <m/>
    <m/>
    <n v="1331"/>
    <s v="Jørgen Røkke"/>
    <x v="8"/>
    <x v="8"/>
    <m/>
    <m/>
    <m/>
    <m/>
    <n v="0"/>
    <s v="Ingen avgiftsbehandling"/>
    <s v="Lønnsbilag 12-2025"/>
    <n v="-293.76"/>
    <s v="NOK"/>
    <n v="-293.76"/>
    <m/>
    <s v="-603772.23"/>
  </r>
  <r>
    <n v="500528"/>
    <n v="2025"/>
    <s v="Lønnsbilag 12-2025"/>
    <d v="2025-05-01T00:00:00"/>
    <m/>
    <x v="89"/>
    <x v="89"/>
    <m/>
    <m/>
    <m/>
    <m/>
    <n v="1332"/>
    <s v="Morten Hamre Køber"/>
    <x v="10"/>
    <x v="10"/>
    <m/>
    <m/>
    <m/>
    <m/>
    <n v="0"/>
    <s v="Ingen avgiftsbehandling"/>
    <s v="Lønnsbilag 12-2025"/>
    <n v="-91.8"/>
    <s v="NOK"/>
    <n v="-91.8"/>
    <m/>
    <s v="-603864.03"/>
  </r>
  <r>
    <n v="500528"/>
    <n v="2025"/>
    <s v="Lønnsbilag 12-2025"/>
    <d v="2025-05-01T00:00:00"/>
    <m/>
    <x v="89"/>
    <x v="89"/>
    <m/>
    <m/>
    <m/>
    <m/>
    <n v="1334"/>
    <s v="Selma Arikan"/>
    <x v="8"/>
    <x v="8"/>
    <m/>
    <m/>
    <m/>
    <m/>
    <n v="0"/>
    <s v="Ingen avgiftsbehandling"/>
    <s v="Lønnsbilag 12-2025"/>
    <n v="-213.06"/>
    <s v="NOK"/>
    <n v="-213.06"/>
    <m/>
    <s v="-604077.09"/>
  </r>
  <r>
    <n v="500528"/>
    <n v="2025"/>
    <s v="Lønnsbilag 12-2025"/>
    <d v="2025-05-01T00:00:00"/>
    <m/>
    <x v="89"/>
    <x v="89"/>
    <m/>
    <m/>
    <m/>
    <m/>
    <n v="1335"/>
    <s v="Mikkel Holand Gillebo"/>
    <x v="8"/>
    <x v="8"/>
    <m/>
    <m/>
    <m/>
    <m/>
    <n v="0"/>
    <s v="Ingen avgiftsbehandling"/>
    <s v="Lønnsbilag 12-2025"/>
    <n v="-97.92"/>
    <s v="NOK"/>
    <n v="-97.92"/>
    <m/>
    <s v="-604175.01"/>
  </r>
  <r>
    <n v="500528"/>
    <n v="2025"/>
    <s v="Lønnsbilag 12-2025"/>
    <d v="2025-05-01T00:00:00"/>
    <m/>
    <x v="89"/>
    <x v="89"/>
    <m/>
    <m/>
    <m/>
    <m/>
    <m/>
    <s v="Sofi Kulvik"/>
    <x v="1"/>
    <x v="1"/>
    <m/>
    <m/>
    <m/>
    <m/>
    <n v="0"/>
    <s v="Ingen avgiftsbehandling"/>
    <s v="Lønnsbilag 12-2025"/>
    <n v="-279.36"/>
    <s v="NOK"/>
    <n v="-279.36"/>
    <m/>
    <s v="-604454.37"/>
  </r>
  <r>
    <n v="500528"/>
    <n v="2025"/>
    <s v="Lønnsbilag 12-2025"/>
    <d v="2025-05-01T00:00:00"/>
    <m/>
    <x v="89"/>
    <x v="89"/>
    <m/>
    <m/>
    <m/>
    <m/>
    <m/>
    <s v="Sofi Kulvik"/>
    <x v="4"/>
    <x v="4"/>
    <m/>
    <m/>
    <m/>
    <m/>
    <n v="0"/>
    <s v="Ingen avgiftsbehandling"/>
    <s v="Lønnsbilag 12-2025"/>
    <n v="-7560"/>
    <s v="NOK"/>
    <n v="-7560"/>
    <m/>
    <s v="-612014.37"/>
  </r>
  <r>
    <n v="500572"/>
    <n v="2025"/>
    <s v="Lønnsbilag 13-2025"/>
    <d v="2025-05-02T00:00:00"/>
    <m/>
    <x v="89"/>
    <x v="89"/>
    <m/>
    <m/>
    <m/>
    <m/>
    <n v="1339"/>
    <s v="Alexander Grimstvedt"/>
    <x v="5"/>
    <x v="5"/>
    <m/>
    <m/>
    <m/>
    <m/>
    <n v="0"/>
    <s v="Ingen avgiftsbehandling"/>
    <s v="Lønnsbilag 13-2025"/>
    <n v="-1428"/>
    <s v="NOK"/>
    <n v="-1428"/>
    <m/>
    <s v="-613442.37"/>
  </r>
  <r>
    <n v="500661"/>
    <n v="2025"/>
    <s v="Lønnsbilag 14-2025"/>
    <d v="2025-06-02T00:00:00"/>
    <m/>
    <x v="89"/>
    <x v="89"/>
    <m/>
    <m/>
    <m/>
    <m/>
    <n v="1216"/>
    <s v="Oda Lyng Bjørkevoll"/>
    <x v="6"/>
    <x v="6"/>
    <m/>
    <m/>
    <m/>
    <m/>
    <n v="0"/>
    <s v="Ingen avgiftsbehandling"/>
    <s v="Lønnsbilag 14-2025"/>
    <n v="532.95000000000005"/>
    <s v="NOK"/>
    <n v="532.95000000000005"/>
    <m/>
    <s v="-612909.42"/>
  </r>
  <r>
    <n v="500661"/>
    <n v="2025"/>
    <s v="Lønnsbilag 14-2025"/>
    <d v="2025-06-02T00:00:00"/>
    <m/>
    <x v="89"/>
    <x v="89"/>
    <m/>
    <m/>
    <m/>
    <m/>
    <n v="1233"/>
    <s v="Eirik Skaar"/>
    <x v="5"/>
    <x v="5"/>
    <m/>
    <m/>
    <m/>
    <m/>
    <n v="0"/>
    <s v="Ingen avgiftsbehandling"/>
    <s v="Lønnsbilag 14-2025"/>
    <n v="2499"/>
    <s v="NOK"/>
    <n v="2499"/>
    <m/>
    <s v="-610410.42"/>
  </r>
  <r>
    <n v="500661"/>
    <n v="2025"/>
    <s v="Lønnsbilag 14-2025"/>
    <d v="2025-06-02T00:00:00"/>
    <m/>
    <x v="89"/>
    <x v="89"/>
    <m/>
    <m/>
    <m/>
    <m/>
    <n v="1234"/>
    <s v="Olav Øritsland"/>
    <x v="5"/>
    <x v="5"/>
    <m/>
    <m/>
    <m/>
    <m/>
    <n v="0"/>
    <s v="Ingen avgiftsbehandling"/>
    <s v="Lønnsbilag 14-2025"/>
    <n v="532.95000000000005"/>
    <s v="NOK"/>
    <n v="532.95000000000005"/>
    <m/>
    <s v="-609877.47"/>
  </r>
  <r>
    <n v="500661"/>
    <n v="2025"/>
    <s v="Lønnsbilag 14-2025"/>
    <d v="2025-06-02T00:00:00"/>
    <m/>
    <x v="89"/>
    <x v="89"/>
    <m/>
    <m/>
    <m/>
    <m/>
    <n v="124"/>
    <s v="Henrik Holen"/>
    <x v="8"/>
    <x v="8"/>
    <m/>
    <m/>
    <m/>
    <m/>
    <n v="0"/>
    <s v="Ingen avgiftsbehandling"/>
    <s v="Lønnsbilag 14-2025"/>
    <n v="183.6"/>
    <s v="NOK"/>
    <n v="183.6"/>
    <m/>
    <s v="-609693.87"/>
  </r>
  <r>
    <n v="500661"/>
    <n v="2025"/>
    <s v="Lønnsbilag 14-2025"/>
    <d v="2025-06-02T00:00:00"/>
    <m/>
    <x v="89"/>
    <x v="89"/>
    <m/>
    <m/>
    <m/>
    <m/>
    <n v="1250"/>
    <s v="Nora Sofie Lilledal-Fritzvold"/>
    <x v="1"/>
    <x v="1"/>
    <m/>
    <m/>
    <m/>
    <m/>
    <n v="0"/>
    <s v="Ingen avgiftsbehandling"/>
    <s v="Lønnsbilag 14-2025"/>
    <n v="39.78"/>
    <s v="NOK"/>
    <n v="39.78"/>
    <m/>
    <s v="-609654.09"/>
  </r>
  <r>
    <n v="500661"/>
    <n v="2025"/>
    <s v="Lønnsbilag 14-2025"/>
    <d v="2025-06-02T00:00:00"/>
    <m/>
    <x v="89"/>
    <x v="89"/>
    <m/>
    <m/>
    <m/>
    <m/>
    <n v="1254"/>
    <s v="Jens Ek"/>
    <x v="6"/>
    <x v="6"/>
    <m/>
    <m/>
    <m/>
    <m/>
    <n v="0"/>
    <s v="Ingen avgiftsbehandling"/>
    <s v="Lønnsbilag 14-2025"/>
    <n v="455.02"/>
    <s v="NOK"/>
    <n v="455.02"/>
    <m/>
    <s v="-609199.07"/>
  </r>
  <r>
    <n v="500661"/>
    <n v="2025"/>
    <s v="Lønnsbilag 14-2025"/>
    <d v="2025-06-02T00:00:00"/>
    <m/>
    <x v="89"/>
    <x v="89"/>
    <m/>
    <m/>
    <m/>
    <m/>
    <n v="1272"/>
    <s v="Jakob August Strøm"/>
    <x v="1"/>
    <x v="1"/>
    <m/>
    <m/>
    <m/>
    <m/>
    <n v="0"/>
    <s v="Ingen avgiftsbehandling"/>
    <s v="Lønnsbilag 14-2025"/>
    <n v="3243.94"/>
    <s v="NOK"/>
    <n v="3243.94"/>
    <m/>
    <s v="-605955.13"/>
  </r>
  <r>
    <n v="500661"/>
    <n v="2025"/>
    <s v="Lønnsbilag 14-2025"/>
    <d v="2025-06-02T00:00:00"/>
    <m/>
    <x v="89"/>
    <x v="89"/>
    <m/>
    <m/>
    <m/>
    <m/>
    <n v="1283"/>
    <s v="Lykke Lundby"/>
    <x v="1"/>
    <x v="1"/>
    <m/>
    <m/>
    <m/>
    <m/>
    <n v="0"/>
    <s v="Ingen avgiftsbehandling"/>
    <s v="Lønnsbilag 14-2025"/>
    <n v="852.13"/>
    <s v="NOK"/>
    <n v="852.13"/>
    <m/>
    <s v="-605103.00"/>
  </r>
  <r>
    <n v="500661"/>
    <n v="2025"/>
    <s v="Lønnsbilag 14-2025"/>
    <d v="2025-06-02T00:00:00"/>
    <m/>
    <x v="89"/>
    <x v="89"/>
    <m/>
    <m/>
    <m/>
    <m/>
    <n v="1292"/>
    <s v="William Duesund"/>
    <x v="5"/>
    <x v="5"/>
    <m/>
    <m/>
    <m/>
    <m/>
    <n v="0"/>
    <s v="Ingen avgiftsbehandling"/>
    <s v="Lønnsbilag 14-2025"/>
    <n v="336.6"/>
    <s v="NOK"/>
    <n v="336.6"/>
    <m/>
    <s v="-604766.40"/>
  </r>
  <r>
    <n v="500661"/>
    <n v="2025"/>
    <s v="Lønnsbilag 14-2025"/>
    <d v="2025-06-02T00:00:00"/>
    <m/>
    <x v="89"/>
    <x v="89"/>
    <m/>
    <m/>
    <m/>
    <m/>
    <n v="1293"/>
    <s v="William Skogheim"/>
    <x v="8"/>
    <x v="8"/>
    <m/>
    <m/>
    <m/>
    <m/>
    <n v="0"/>
    <s v="Ingen avgiftsbehandling"/>
    <s v="Lønnsbilag 14-2025"/>
    <n v="124.87"/>
    <s v="NOK"/>
    <n v="124.87"/>
    <m/>
    <s v="-604641.53"/>
  </r>
  <r>
    <n v="500661"/>
    <n v="2025"/>
    <s v="Lønnsbilag 14-2025"/>
    <d v="2025-06-02T00:00:00"/>
    <m/>
    <x v="89"/>
    <x v="89"/>
    <m/>
    <m/>
    <m/>
    <m/>
    <n v="1296"/>
    <s v="Asbjørn Ringstad Norevik"/>
    <x v="8"/>
    <x v="8"/>
    <m/>
    <m/>
    <m/>
    <m/>
    <n v="0"/>
    <s v="Ingen avgiftsbehandling"/>
    <s v="Lønnsbilag 14-2025"/>
    <n v="476.85"/>
    <s v="NOK"/>
    <n v="476.85"/>
    <m/>
    <s v="-604164.68"/>
  </r>
  <r>
    <n v="500661"/>
    <n v="2025"/>
    <s v="Lønnsbilag 14-2025"/>
    <d v="2025-06-02T00:00:00"/>
    <m/>
    <x v="89"/>
    <x v="89"/>
    <m/>
    <m/>
    <m/>
    <m/>
    <n v="1298"/>
    <s v="Luis Lyster"/>
    <x v="5"/>
    <x v="5"/>
    <m/>
    <m/>
    <m/>
    <m/>
    <n v="0"/>
    <s v="Ingen avgiftsbehandling"/>
    <s v="Lønnsbilag 14-2025"/>
    <n v="4590"/>
    <s v="NOK"/>
    <n v="4590"/>
    <m/>
    <s v="-599574.68"/>
  </r>
  <r>
    <n v="500661"/>
    <n v="2025"/>
    <s v="Lønnsbilag 14-2025"/>
    <d v="2025-06-02T00:00:00"/>
    <m/>
    <x v="89"/>
    <x v="89"/>
    <m/>
    <m/>
    <m/>
    <m/>
    <n v="1302"/>
    <s v="Elin Kristiansen"/>
    <x v="8"/>
    <x v="8"/>
    <m/>
    <m/>
    <m/>
    <m/>
    <n v="0"/>
    <s v="Ingen avgiftsbehandling"/>
    <s v="Lønnsbilag 14-2025"/>
    <n v="2539.8000000000002"/>
    <s v="NOK"/>
    <n v="2539.8000000000002"/>
    <m/>
    <s v="-597034.88"/>
  </r>
  <r>
    <n v="500661"/>
    <n v="2025"/>
    <s v="Lønnsbilag 14-2025"/>
    <d v="2025-06-02T00:00:00"/>
    <m/>
    <x v="89"/>
    <x v="89"/>
    <m/>
    <m/>
    <m/>
    <m/>
    <n v="1306"/>
    <s v="Roj Haval"/>
    <x v="8"/>
    <x v="8"/>
    <m/>
    <m/>
    <m/>
    <m/>
    <n v="0"/>
    <s v="Ingen avgiftsbehandling"/>
    <s v="Lønnsbilag 14-2025"/>
    <n v="1038.8699999999999"/>
    <s v="NOK"/>
    <n v="1038.8699999999999"/>
    <m/>
    <s v="-595996.01"/>
  </r>
  <r>
    <n v="500661"/>
    <n v="2025"/>
    <s v="Lønnsbilag 14-2025"/>
    <d v="2025-06-02T00:00:00"/>
    <m/>
    <x v="89"/>
    <x v="89"/>
    <m/>
    <m/>
    <m/>
    <m/>
    <n v="1309"/>
    <s v="Thea Toven"/>
    <x v="10"/>
    <x v="10"/>
    <m/>
    <m/>
    <m/>
    <m/>
    <n v="0"/>
    <s v="Ingen avgiftsbehandling"/>
    <s v="Lønnsbilag 14-2025"/>
    <n v="371.28"/>
    <s v="NOK"/>
    <n v="371.28"/>
    <m/>
    <s v="-595624.73"/>
  </r>
  <r>
    <n v="500661"/>
    <n v="2025"/>
    <s v="Lønnsbilag 14-2025"/>
    <d v="2025-06-02T00:00:00"/>
    <m/>
    <x v="89"/>
    <x v="89"/>
    <m/>
    <m/>
    <m/>
    <m/>
    <n v="1310"/>
    <s v="Armani Wahidullah"/>
    <x v="1"/>
    <x v="1"/>
    <m/>
    <m/>
    <m/>
    <m/>
    <n v="0"/>
    <s v="Ingen avgiftsbehandling"/>
    <s v="Lønnsbilag 14-2025"/>
    <n v="1232.08"/>
    <s v="NOK"/>
    <n v="1232.08"/>
    <m/>
    <s v="-594392.65"/>
  </r>
  <r>
    <n v="500661"/>
    <n v="2025"/>
    <s v="Lønnsbilag 14-2025"/>
    <d v="2025-06-02T00:00:00"/>
    <m/>
    <x v="89"/>
    <x v="89"/>
    <m/>
    <m/>
    <m/>
    <m/>
    <n v="1311"/>
    <s v="Mikael Fatahi"/>
    <x v="8"/>
    <x v="8"/>
    <m/>
    <m/>
    <m/>
    <m/>
    <n v="0"/>
    <s v="Ingen avgiftsbehandling"/>
    <s v="Lønnsbilag 14-2025"/>
    <n v="822.43"/>
    <s v="NOK"/>
    <n v="822.43"/>
    <m/>
    <s v="-593570.22"/>
  </r>
  <r>
    <n v="500661"/>
    <n v="2025"/>
    <s v="Lønnsbilag 14-2025"/>
    <d v="2025-06-02T00:00:00"/>
    <m/>
    <x v="89"/>
    <x v="89"/>
    <m/>
    <m/>
    <m/>
    <m/>
    <n v="1312"/>
    <s v="Fatbardh Simnica"/>
    <x v="1"/>
    <x v="1"/>
    <m/>
    <m/>
    <m/>
    <m/>
    <n v="0"/>
    <s v="Ingen avgiftsbehandling"/>
    <s v="Lønnsbilag 14-2025"/>
    <n v="1339.67"/>
    <s v="NOK"/>
    <n v="1339.67"/>
    <m/>
    <s v="-592230.55"/>
  </r>
  <r>
    <n v="500661"/>
    <n v="2025"/>
    <s v="Lønnsbilag 14-2025"/>
    <d v="2025-06-02T00:00:00"/>
    <m/>
    <x v="89"/>
    <x v="89"/>
    <m/>
    <m/>
    <m/>
    <m/>
    <n v="1313"/>
    <s v="Mathias Berg Mellem"/>
    <x v="8"/>
    <x v="8"/>
    <m/>
    <m/>
    <m/>
    <m/>
    <n v="0"/>
    <s v="Ingen avgiftsbehandling"/>
    <s v="Lønnsbilag 14-2025"/>
    <n v="503.88"/>
    <s v="NOK"/>
    <n v="503.88"/>
    <m/>
    <s v="-591726.67"/>
  </r>
  <r>
    <n v="500661"/>
    <n v="2025"/>
    <s v="Lønnsbilag 14-2025"/>
    <d v="2025-06-02T00:00:00"/>
    <m/>
    <x v="89"/>
    <x v="89"/>
    <m/>
    <m/>
    <m/>
    <m/>
    <n v="1314"/>
    <s v="Thorvald Lødøen"/>
    <x v="10"/>
    <x v="10"/>
    <m/>
    <m/>
    <m/>
    <m/>
    <n v="0"/>
    <s v="Ingen avgiftsbehandling"/>
    <s v="Lønnsbilag 14-2025"/>
    <n v="510"/>
    <s v="NOK"/>
    <n v="510"/>
    <m/>
    <s v="-591216.67"/>
  </r>
  <r>
    <n v="500661"/>
    <n v="2025"/>
    <s v="Lønnsbilag 14-2025"/>
    <d v="2025-06-02T00:00:00"/>
    <m/>
    <x v="89"/>
    <x v="89"/>
    <m/>
    <m/>
    <m/>
    <m/>
    <n v="1315"/>
    <s v="Jonas Myrstad"/>
    <x v="10"/>
    <x v="10"/>
    <m/>
    <m/>
    <m/>
    <m/>
    <n v="0"/>
    <s v="Ingen avgiftsbehandling"/>
    <s v="Lønnsbilag 14-2025"/>
    <n v="510"/>
    <s v="NOK"/>
    <n v="510"/>
    <m/>
    <s v="-590706.67"/>
  </r>
  <r>
    <n v="500661"/>
    <n v="2025"/>
    <s v="Lønnsbilag 14-2025"/>
    <d v="2025-06-02T00:00:00"/>
    <m/>
    <x v="89"/>
    <x v="89"/>
    <m/>
    <m/>
    <m/>
    <m/>
    <n v="1316"/>
    <s v="Mads Agner Matheson Matheson"/>
    <x v="10"/>
    <x v="10"/>
    <m/>
    <m/>
    <m/>
    <m/>
    <n v="0"/>
    <s v="Ingen avgiftsbehandling"/>
    <s v="Lønnsbilag 14-2025"/>
    <n v="204"/>
    <s v="NOK"/>
    <n v="204"/>
    <m/>
    <s v="-590502.67"/>
  </r>
  <r>
    <n v="500661"/>
    <n v="2025"/>
    <s v="Lønnsbilag 14-2025"/>
    <d v="2025-06-02T00:00:00"/>
    <m/>
    <x v="89"/>
    <x v="89"/>
    <m/>
    <m/>
    <m/>
    <m/>
    <n v="1318"/>
    <s v="Nikolas Roland Kvanli"/>
    <x v="5"/>
    <x v="5"/>
    <m/>
    <m/>
    <m/>
    <m/>
    <n v="0"/>
    <s v="Ingen avgiftsbehandling"/>
    <s v="Lønnsbilag 14-2025"/>
    <n v="612"/>
    <s v="NOK"/>
    <n v="612"/>
    <m/>
    <s v="-589890.67"/>
  </r>
  <r>
    <n v="500661"/>
    <n v="2025"/>
    <s v="Lønnsbilag 14-2025"/>
    <d v="2025-06-02T00:00:00"/>
    <m/>
    <x v="89"/>
    <x v="89"/>
    <m/>
    <m/>
    <m/>
    <m/>
    <n v="1319"/>
    <s v="Frida Ibsen"/>
    <x v="1"/>
    <x v="1"/>
    <m/>
    <m/>
    <m/>
    <m/>
    <n v="0"/>
    <s v="Ingen avgiftsbehandling"/>
    <s v="Lønnsbilag 14-2025"/>
    <n v="204"/>
    <s v="NOK"/>
    <n v="204"/>
    <m/>
    <s v="-589686.67"/>
  </r>
  <r>
    <n v="500661"/>
    <n v="2025"/>
    <s v="Lønnsbilag 14-2025"/>
    <d v="2025-06-02T00:00:00"/>
    <m/>
    <x v="89"/>
    <x v="89"/>
    <m/>
    <m/>
    <m/>
    <m/>
    <n v="1320"/>
    <s v="Nora Øvergaard"/>
    <x v="1"/>
    <x v="1"/>
    <m/>
    <m/>
    <m/>
    <m/>
    <n v="0"/>
    <s v="Ingen avgiftsbehandling"/>
    <s v="Lønnsbilag 14-2025"/>
    <n v="204"/>
    <s v="NOK"/>
    <n v="204"/>
    <m/>
    <s v="-589482.67"/>
  </r>
  <r>
    <n v="500661"/>
    <n v="2025"/>
    <s v="Lønnsbilag 14-2025"/>
    <d v="2025-06-02T00:00:00"/>
    <m/>
    <x v="89"/>
    <x v="89"/>
    <m/>
    <m/>
    <m/>
    <m/>
    <n v="1321"/>
    <s v="Eira Hammerstad"/>
    <x v="1"/>
    <x v="1"/>
    <m/>
    <m/>
    <m/>
    <m/>
    <n v="0"/>
    <s v="Ingen avgiftsbehandling"/>
    <s v="Lønnsbilag 14-2025"/>
    <n v="204"/>
    <s v="NOK"/>
    <n v="204"/>
    <m/>
    <s v="-589278.67"/>
  </r>
  <r>
    <n v="500661"/>
    <n v="2025"/>
    <s v="Lønnsbilag 14-2025"/>
    <d v="2025-06-02T00:00:00"/>
    <m/>
    <x v="89"/>
    <x v="89"/>
    <m/>
    <m/>
    <m/>
    <m/>
    <n v="1322"/>
    <s v="William Skoglund"/>
    <x v="8"/>
    <x v="8"/>
    <m/>
    <m/>
    <m/>
    <m/>
    <n v="0"/>
    <s v="Ingen avgiftsbehandling"/>
    <s v="Lønnsbilag 14-2025"/>
    <n v="309.75"/>
    <s v="NOK"/>
    <n v="309.75"/>
    <m/>
    <s v="-588968.92"/>
  </r>
  <r>
    <n v="500661"/>
    <n v="2025"/>
    <s v="Lønnsbilag 14-2025"/>
    <d v="2025-06-02T00:00:00"/>
    <m/>
    <x v="89"/>
    <x v="89"/>
    <m/>
    <m/>
    <m/>
    <m/>
    <n v="1323"/>
    <s v="Axel Aatlo"/>
    <x v="5"/>
    <x v="5"/>
    <m/>
    <m/>
    <m/>
    <m/>
    <n v="0"/>
    <s v="Ingen avgiftsbehandling"/>
    <s v="Lønnsbilag 14-2025"/>
    <n v="476.85"/>
    <s v="NOK"/>
    <n v="476.85"/>
    <m/>
    <s v="-588492.07"/>
  </r>
  <r>
    <n v="500661"/>
    <n v="2025"/>
    <s v="Lønnsbilag 14-2025"/>
    <d v="2025-06-02T00:00:00"/>
    <m/>
    <x v="89"/>
    <x v="89"/>
    <m/>
    <m/>
    <m/>
    <m/>
    <n v="1324"/>
    <s v="Stian Weseth"/>
    <x v="5"/>
    <x v="5"/>
    <m/>
    <m/>
    <m/>
    <m/>
    <n v="0"/>
    <s v="Ingen avgiftsbehandling"/>
    <s v="Lønnsbilag 14-2025"/>
    <n v="813.45"/>
    <s v="NOK"/>
    <n v="813.45"/>
    <m/>
    <s v="-587678.62"/>
  </r>
  <r>
    <n v="500661"/>
    <n v="2025"/>
    <s v="Lønnsbilag 14-2025"/>
    <d v="2025-06-02T00:00:00"/>
    <m/>
    <x v="89"/>
    <x v="89"/>
    <m/>
    <m/>
    <m/>
    <m/>
    <n v="1325"/>
    <s v="Daniel Olsen"/>
    <x v="5"/>
    <x v="5"/>
    <m/>
    <m/>
    <m/>
    <m/>
    <n v="0"/>
    <s v="Ingen avgiftsbehandling"/>
    <s v="Lønnsbilag 14-2025"/>
    <n v="532.95000000000005"/>
    <s v="NOK"/>
    <n v="532.95000000000005"/>
    <m/>
    <s v="-587145.67"/>
  </r>
  <r>
    <n v="500661"/>
    <n v="2025"/>
    <s v="Lønnsbilag 14-2025"/>
    <d v="2025-06-02T00:00:00"/>
    <m/>
    <x v="89"/>
    <x v="89"/>
    <m/>
    <m/>
    <m/>
    <m/>
    <n v="1326"/>
    <s v="Amy Elton Proskurnicki"/>
    <x v="5"/>
    <x v="5"/>
    <m/>
    <m/>
    <m/>
    <m/>
    <n v="0"/>
    <s v="Ingen avgiftsbehandling"/>
    <s v="Lønnsbilag 14-2025"/>
    <n v="408"/>
    <s v="NOK"/>
    <n v="408"/>
    <m/>
    <s v="-586737.67"/>
  </r>
  <r>
    <n v="500661"/>
    <n v="2025"/>
    <s v="Lønnsbilag 14-2025"/>
    <d v="2025-06-02T00:00:00"/>
    <m/>
    <x v="89"/>
    <x v="89"/>
    <m/>
    <m/>
    <m/>
    <m/>
    <n v="1327"/>
    <s v="Eskild Øvstedal"/>
    <x v="5"/>
    <x v="5"/>
    <m/>
    <m/>
    <m/>
    <m/>
    <n v="0"/>
    <s v="Ingen avgiftsbehandling"/>
    <s v="Lønnsbilag 14-2025"/>
    <n v="306"/>
    <s v="NOK"/>
    <n v="306"/>
    <m/>
    <s v="-586431.67"/>
  </r>
  <r>
    <n v="500661"/>
    <n v="2025"/>
    <s v="Lønnsbilag 14-2025"/>
    <d v="2025-06-02T00:00:00"/>
    <m/>
    <x v="89"/>
    <x v="89"/>
    <m/>
    <m/>
    <m/>
    <m/>
    <n v="146"/>
    <s v="Sebastian Tverli"/>
    <x v="2"/>
    <x v="2"/>
    <m/>
    <m/>
    <m/>
    <m/>
    <n v="0"/>
    <s v="Ingen avgiftsbehandling"/>
    <s v="Lønnsbilag 14-2025"/>
    <n v="1366.8"/>
    <s v="NOK"/>
    <n v="1366.8"/>
    <m/>
    <s v="-585064.87"/>
  </r>
  <r>
    <n v="500661"/>
    <n v="2025"/>
    <s v="Lønnsbilag 14-2025"/>
    <d v="2025-06-02T00:00:00"/>
    <m/>
    <x v="89"/>
    <x v="89"/>
    <m/>
    <m/>
    <m/>
    <m/>
    <n v="150"/>
    <s v="Veera Bjørgan"/>
    <x v="10"/>
    <x v="10"/>
    <m/>
    <m/>
    <m/>
    <m/>
    <n v="0"/>
    <s v="Ingen avgiftsbehandling"/>
    <s v="Lønnsbilag 14-2025"/>
    <n v="1836"/>
    <s v="NOK"/>
    <n v="1836"/>
    <m/>
    <s v="-583228.87"/>
  </r>
  <r>
    <n v="500661"/>
    <n v="2025"/>
    <s v="Lønnsbilag 14-2025"/>
    <d v="2025-06-02T00:00:00"/>
    <m/>
    <x v="89"/>
    <x v="89"/>
    <m/>
    <m/>
    <m/>
    <m/>
    <n v="155"/>
    <s v="Julie Sofie Franksdatter Aas"/>
    <x v="6"/>
    <x v="6"/>
    <m/>
    <m/>
    <m/>
    <m/>
    <n v="0"/>
    <s v="Ingen avgiftsbehandling"/>
    <s v="Lønnsbilag 14-2025"/>
    <n v="1480.91"/>
    <s v="NOK"/>
    <n v="1480.91"/>
    <m/>
    <s v="-581747.96"/>
  </r>
  <r>
    <n v="500661"/>
    <n v="2025"/>
    <s v="Lønnsbilag 14-2025"/>
    <d v="2025-06-02T00:00:00"/>
    <m/>
    <x v="89"/>
    <x v="89"/>
    <m/>
    <m/>
    <m/>
    <m/>
    <n v="156"/>
    <s v="Eskil Kvam"/>
    <x v="1"/>
    <x v="1"/>
    <m/>
    <m/>
    <m/>
    <m/>
    <n v="0"/>
    <s v="Ingen avgiftsbehandling"/>
    <s v="Lønnsbilag 14-2025"/>
    <n v="4452.8100000000004"/>
    <s v="NOK"/>
    <n v="4452.8100000000004"/>
    <m/>
    <s v="-577295.15"/>
  </r>
  <r>
    <n v="500661"/>
    <n v="2025"/>
    <s v="Lønnsbilag 14-2025"/>
    <d v="2025-06-02T00:00:00"/>
    <m/>
    <x v="89"/>
    <x v="89"/>
    <m/>
    <m/>
    <m/>
    <m/>
    <n v="179"/>
    <s v="Daniel Røste"/>
    <x v="8"/>
    <x v="8"/>
    <m/>
    <m/>
    <m/>
    <m/>
    <n v="0"/>
    <s v="Ingen avgiftsbehandling"/>
    <s v="Lønnsbilag 14-2025"/>
    <n v="1274.49"/>
    <s v="NOK"/>
    <n v="1274.49"/>
    <m/>
    <s v="-576020.66"/>
  </r>
  <r>
    <n v="500662"/>
    <n v="2025"/>
    <s v="Lønnsbilag 15-2025"/>
    <d v="2025-06-02T00:00:00"/>
    <m/>
    <x v="89"/>
    <x v="89"/>
    <m/>
    <m/>
    <m/>
    <m/>
    <m/>
    <s v="Sofi Kulvik"/>
    <x v="4"/>
    <x v="4"/>
    <m/>
    <m/>
    <m/>
    <m/>
    <n v="0"/>
    <s v="Ingen avgiftsbehandling"/>
    <s v="Lønnsbilag 15-2025"/>
    <n v="85442.61"/>
    <s v="NOK"/>
    <n v="85442.61"/>
    <m/>
    <s v="-490578.05"/>
  </r>
  <r>
    <n v="500662"/>
    <n v="2025"/>
    <s v="Lønnsbilag 15-2025"/>
    <d v="2025-06-02T00:00:00"/>
    <m/>
    <x v="89"/>
    <x v="89"/>
    <m/>
    <m/>
    <m/>
    <m/>
    <m/>
    <s v="Sofi Kulvik"/>
    <x v="4"/>
    <x v="4"/>
    <m/>
    <m/>
    <m/>
    <m/>
    <n v="0"/>
    <s v="Ingen avgiftsbehandling"/>
    <s v="Lønnsbilag 15-2025"/>
    <n v="1043.0999999999999"/>
    <s v="NOK"/>
    <n v="1043.0999999999999"/>
    <m/>
    <s v="-489534.95"/>
  </r>
  <r>
    <n v="500662"/>
    <n v="2025"/>
    <s v="Lønnsbilag 15-2025"/>
    <d v="2025-06-02T00:00:00"/>
    <m/>
    <x v="89"/>
    <x v="89"/>
    <m/>
    <m/>
    <m/>
    <m/>
    <n v="1217"/>
    <s v="Hezar Salih"/>
    <x v="1"/>
    <x v="1"/>
    <m/>
    <m/>
    <m/>
    <m/>
    <n v="0"/>
    <s v="Ingen avgiftsbehandling"/>
    <s v="Lønnsbilag 15-2025"/>
    <n v="3637.02"/>
    <s v="NOK"/>
    <n v="3637.02"/>
    <m/>
    <s v="-485897.93"/>
  </r>
  <r>
    <n v="500662"/>
    <n v="2025"/>
    <s v="Lønnsbilag 15-2025"/>
    <d v="2025-06-02T00:00:00"/>
    <m/>
    <x v="89"/>
    <x v="89"/>
    <m/>
    <m/>
    <m/>
    <m/>
    <n v="1217"/>
    <s v="Hezar Salih"/>
    <x v="1"/>
    <x v="1"/>
    <m/>
    <m/>
    <m/>
    <m/>
    <n v="0"/>
    <s v="Ingen avgiftsbehandling"/>
    <s v="Lønnsbilag 15-2025"/>
    <n v="-656.88"/>
    <s v="NOK"/>
    <n v="-656.88"/>
    <m/>
    <s v="-486554.81"/>
  </r>
  <r>
    <n v="500662"/>
    <n v="2025"/>
    <s v="Lønnsbilag 15-2025"/>
    <d v="2025-06-02T00:00:00"/>
    <m/>
    <x v="89"/>
    <x v="89"/>
    <m/>
    <m/>
    <m/>
    <m/>
    <n v="1223"/>
    <s v="Mads Sundbye"/>
    <x v="1"/>
    <x v="1"/>
    <m/>
    <m/>
    <m/>
    <m/>
    <n v="0"/>
    <s v="Ingen avgiftsbehandling"/>
    <s v="Lønnsbilag 15-2025"/>
    <n v="2977.72"/>
    <s v="NOK"/>
    <n v="2977.72"/>
    <m/>
    <s v="-483577.09"/>
  </r>
  <r>
    <n v="500662"/>
    <n v="2025"/>
    <s v="Lønnsbilag 15-2025"/>
    <d v="2025-06-02T00:00:00"/>
    <m/>
    <x v="89"/>
    <x v="89"/>
    <m/>
    <m/>
    <m/>
    <m/>
    <n v="1223"/>
    <s v="Mads Sundbye"/>
    <x v="1"/>
    <x v="1"/>
    <m/>
    <m/>
    <m/>
    <m/>
    <n v="0"/>
    <s v="Ingen avgiftsbehandling"/>
    <s v="Lønnsbilag 15-2025"/>
    <n v="-55.08"/>
    <s v="NOK"/>
    <n v="-55.08"/>
    <m/>
    <s v="-483632.17"/>
  </r>
  <r>
    <n v="500662"/>
    <n v="2025"/>
    <s v="Lønnsbilag 15-2025"/>
    <d v="2025-06-02T00:00:00"/>
    <m/>
    <x v="89"/>
    <x v="89"/>
    <m/>
    <m/>
    <m/>
    <m/>
    <n v="1229"/>
    <s v="Eirik Frisnes Wartiainen"/>
    <x v="10"/>
    <x v="10"/>
    <m/>
    <m/>
    <m/>
    <m/>
    <n v="0"/>
    <s v="Ingen avgiftsbehandling"/>
    <s v="Lønnsbilag 15-2025"/>
    <n v="27139.1"/>
    <s v="NOK"/>
    <n v="27139.1"/>
    <m/>
    <s v="-456493.07"/>
  </r>
  <r>
    <n v="500662"/>
    <n v="2025"/>
    <s v="Lønnsbilag 15-2025"/>
    <d v="2025-06-02T00:00:00"/>
    <m/>
    <x v="89"/>
    <x v="89"/>
    <m/>
    <m/>
    <m/>
    <m/>
    <n v="1229"/>
    <s v="Eirik Frisnes Wartiainen"/>
    <x v="10"/>
    <x v="10"/>
    <m/>
    <m/>
    <m/>
    <m/>
    <n v="0"/>
    <s v="Ingen avgiftsbehandling"/>
    <s v="Lønnsbilag 15-2025"/>
    <n v="-173.27"/>
    <s v="NOK"/>
    <n v="-173.27"/>
    <m/>
    <s v="-456666.34"/>
  </r>
  <r>
    <n v="500662"/>
    <n v="2025"/>
    <s v="Lønnsbilag 15-2025"/>
    <d v="2025-06-02T00:00:00"/>
    <m/>
    <x v="89"/>
    <x v="89"/>
    <m/>
    <m/>
    <m/>
    <m/>
    <n v="1239"/>
    <s v="Karen Haug Laukeland"/>
    <x v="6"/>
    <x v="6"/>
    <m/>
    <m/>
    <m/>
    <m/>
    <n v="0"/>
    <s v="Ingen avgiftsbehandling"/>
    <s v="Lønnsbilag 15-2025"/>
    <n v="1963.5"/>
    <s v="NOK"/>
    <n v="1963.5"/>
    <m/>
    <s v="-454702.84"/>
  </r>
  <r>
    <n v="500662"/>
    <n v="2025"/>
    <s v="Lønnsbilag 15-2025"/>
    <d v="2025-06-02T00:00:00"/>
    <m/>
    <x v="89"/>
    <x v="89"/>
    <m/>
    <m/>
    <m/>
    <m/>
    <n v="1239"/>
    <s v="Karen Haug Laukeland"/>
    <x v="6"/>
    <x v="6"/>
    <m/>
    <m/>
    <m/>
    <m/>
    <n v="0"/>
    <s v="Ingen avgiftsbehandling"/>
    <s v="Lønnsbilag 15-2025"/>
    <n v="-72.680000000000007"/>
    <s v="NOK"/>
    <n v="-72.680000000000007"/>
    <m/>
    <s v="-454775.52"/>
  </r>
  <r>
    <n v="500662"/>
    <n v="2025"/>
    <s v="Lønnsbilag 15-2025"/>
    <d v="2025-06-02T00:00:00"/>
    <m/>
    <x v="89"/>
    <x v="89"/>
    <m/>
    <m/>
    <m/>
    <m/>
    <n v="1240"/>
    <s v="Margrethe Hamre Køber"/>
    <x v="6"/>
    <x v="6"/>
    <m/>
    <m/>
    <m/>
    <m/>
    <n v="0"/>
    <s v="Ingen avgiftsbehandling"/>
    <s v="Lønnsbilag 15-2025"/>
    <n v="2084.63"/>
    <s v="NOK"/>
    <n v="2084.63"/>
    <m/>
    <s v="-452690.89"/>
  </r>
  <r>
    <n v="500662"/>
    <n v="2025"/>
    <s v="Lønnsbilag 15-2025"/>
    <d v="2025-06-02T00:00:00"/>
    <m/>
    <x v="89"/>
    <x v="89"/>
    <m/>
    <m/>
    <m/>
    <m/>
    <n v="1240"/>
    <s v="Margrethe Hamre Køber"/>
    <x v="10"/>
    <x v="10"/>
    <m/>
    <m/>
    <m/>
    <m/>
    <n v="0"/>
    <s v="Ingen avgiftsbehandling"/>
    <s v="Lønnsbilag 15-2025"/>
    <n v="-34.43"/>
    <s v="NOK"/>
    <n v="-34.43"/>
    <m/>
    <s v="-452725.32"/>
  </r>
  <r>
    <n v="500662"/>
    <n v="2025"/>
    <s v="Lønnsbilag 15-2025"/>
    <d v="2025-06-02T00:00:00"/>
    <m/>
    <x v="89"/>
    <x v="89"/>
    <m/>
    <m/>
    <m/>
    <m/>
    <n v="1240"/>
    <s v="Margrethe Hamre Køber"/>
    <x v="6"/>
    <x v="6"/>
    <m/>
    <m/>
    <m/>
    <m/>
    <n v="0"/>
    <s v="Ingen avgiftsbehandling"/>
    <s v="Lønnsbilag 15-2025"/>
    <n v="-36.340000000000003"/>
    <s v="NOK"/>
    <n v="-36.340000000000003"/>
    <m/>
    <s v="-452761.66"/>
  </r>
  <r>
    <n v="500662"/>
    <n v="2025"/>
    <s v="Lønnsbilag 15-2025"/>
    <d v="2025-06-02T00:00:00"/>
    <m/>
    <x v="89"/>
    <x v="89"/>
    <m/>
    <m/>
    <m/>
    <m/>
    <n v="1245"/>
    <s v="Fredrik Bjørndal"/>
    <x v="3"/>
    <x v="3"/>
    <m/>
    <m/>
    <m/>
    <m/>
    <n v="0"/>
    <s v="Ingen avgiftsbehandling"/>
    <s v="Lønnsbilag 15-2025"/>
    <n v="12461.34"/>
    <s v="NOK"/>
    <n v="12461.34"/>
    <m/>
    <s v="-440300.32"/>
  </r>
  <r>
    <n v="500662"/>
    <n v="2025"/>
    <s v="Lønnsbilag 15-2025"/>
    <d v="2025-06-02T00:00:00"/>
    <m/>
    <x v="89"/>
    <x v="89"/>
    <m/>
    <m/>
    <m/>
    <m/>
    <n v="1248"/>
    <s v="Marius Tveiten"/>
    <x v="1"/>
    <x v="1"/>
    <m/>
    <m/>
    <m/>
    <m/>
    <n v="0"/>
    <s v="Ingen avgiftsbehandling"/>
    <s v="Lønnsbilag 15-2025"/>
    <n v="3482.52"/>
    <s v="NOK"/>
    <n v="3482.52"/>
    <m/>
    <s v="-436817.80"/>
  </r>
  <r>
    <n v="500662"/>
    <n v="2025"/>
    <s v="Lønnsbilag 15-2025"/>
    <d v="2025-06-02T00:00:00"/>
    <m/>
    <x v="89"/>
    <x v="89"/>
    <m/>
    <m/>
    <m/>
    <m/>
    <n v="1248"/>
    <s v="Marius Tveiten"/>
    <x v="1"/>
    <x v="1"/>
    <m/>
    <m/>
    <m/>
    <m/>
    <n v="0"/>
    <s v="Ingen avgiftsbehandling"/>
    <s v="Lønnsbilag 15-2025"/>
    <n v="-293.76"/>
    <s v="NOK"/>
    <n v="-293.76"/>
    <m/>
    <s v="-437111.56"/>
  </r>
  <r>
    <n v="500662"/>
    <n v="2025"/>
    <s v="Lønnsbilag 15-2025"/>
    <d v="2025-06-02T00:00:00"/>
    <m/>
    <x v="89"/>
    <x v="89"/>
    <m/>
    <m/>
    <m/>
    <m/>
    <n v="1248"/>
    <s v="Marius Tveiten"/>
    <x v="8"/>
    <x v="8"/>
    <m/>
    <m/>
    <m/>
    <m/>
    <n v="0"/>
    <s v="Ingen avgiftsbehandling"/>
    <s v="Lønnsbilag 15-2025"/>
    <n v="-91.8"/>
    <s v="NOK"/>
    <n v="-91.8"/>
    <m/>
    <s v="-437203.36"/>
  </r>
  <r>
    <n v="500662"/>
    <n v="2025"/>
    <s v="Lønnsbilag 15-2025"/>
    <d v="2025-06-02T00:00:00"/>
    <m/>
    <x v="89"/>
    <x v="89"/>
    <m/>
    <m/>
    <m/>
    <m/>
    <n v="1249"/>
    <s v="Nora Kristiansen"/>
    <x v="1"/>
    <x v="1"/>
    <m/>
    <m/>
    <m/>
    <m/>
    <n v="0"/>
    <s v="Ingen avgiftsbehandling"/>
    <s v="Lønnsbilag 15-2025"/>
    <n v="5449.86"/>
    <s v="NOK"/>
    <n v="5449.86"/>
    <m/>
    <s v="-431753.50"/>
  </r>
  <r>
    <n v="500662"/>
    <n v="2025"/>
    <s v="Lønnsbilag 15-2025"/>
    <d v="2025-06-02T00:00:00"/>
    <m/>
    <x v="89"/>
    <x v="89"/>
    <m/>
    <m/>
    <m/>
    <m/>
    <n v="1249"/>
    <s v="Nora Kristiansen"/>
    <x v="1"/>
    <x v="1"/>
    <m/>
    <m/>
    <m/>
    <m/>
    <n v="0"/>
    <s v="Ingen avgiftsbehandling"/>
    <s v="Lønnsbilag 15-2025"/>
    <n v="-252.45"/>
    <s v="NOK"/>
    <n v="-252.45"/>
    <m/>
    <s v="-432005.95"/>
  </r>
  <r>
    <n v="500662"/>
    <n v="2025"/>
    <s v="Lønnsbilag 15-2025"/>
    <d v="2025-06-02T00:00:00"/>
    <m/>
    <x v="89"/>
    <x v="89"/>
    <m/>
    <m/>
    <m/>
    <m/>
    <n v="1249"/>
    <s v="Nora Kristiansen"/>
    <x v="8"/>
    <x v="8"/>
    <m/>
    <m/>
    <m/>
    <m/>
    <n v="0"/>
    <s v="Ingen avgiftsbehandling"/>
    <s v="Lønnsbilag 15-2025"/>
    <n v="-183.6"/>
    <s v="NOK"/>
    <n v="-183.6"/>
    <m/>
    <s v="-432189.55"/>
  </r>
  <r>
    <n v="500662"/>
    <n v="2025"/>
    <s v="Lønnsbilag 15-2025"/>
    <d v="2025-06-02T00:00:00"/>
    <m/>
    <x v="89"/>
    <x v="89"/>
    <m/>
    <m/>
    <m/>
    <m/>
    <n v="1260"/>
    <s v="Sivert Østberg-Tømmervik"/>
    <x v="6"/>
    <x v="6"/>
    <m/>
    <m/>
    <m/>
    <m/>
    <n v="0"/>
    <s v="Ingen avgiftsbehandling"/>
    <s v="Lønnsbilag 15-2025"/>
    <n v="3455.55"/>
    <s v="NOK"/>
    <n v="3455.55"/>
    <m/>
    <s v="-428734.00"/>
  </r>
  <r>
    <n v="500662"/>
    <n v="2025"/>
    <s v="Lønnsbilag 15-2025"/>
    <d v="2025-06-02T00:00:00"/>
    <m/>
    <x v="89"/>
    <x v="89"/>
    <m/>
    <m/>
    <m/>
    <m/>
    <n v="1260"/>
    <s v="Sivert Østberg-Tømmervik"/>
    <x v="6"/>
    <x v="6"/>
    <m/>
    <m/>
    <m/>
    <m/>
    <n v="0"/>
    <s v="Ingen avgiftsbehandling"/>
    <s v="Lønnsbilag 15-2025"/>
    <n v="-620.57000000000005"/>
    <s v="NOK"/>
    <n v="-620.57000000000005"/>
    <m/>
    <s v="-429354.57"/>
  </r>
  <r>
    <n v="500662"/>
    <n v="2025"/>
    <s v="Lønnsbilag 15-2025"/>
    <d v="2025-06-02T00:00:00"/>
    <m/>
    <x v="89"/>
    <x v="89"/>
    <m/>
    <m/>
    <m/>
    <m/>
    <n v="1261"/>
    <s v="Laila Håkonsen"/>
    <x v="8"/>
    <x v="8"/>
    <m/>
    <m/>
    <m/>
    <m/>
    <n v="0"/>
    <s v="Ingen avgiftsbehandling"/>
    <s v="Lønnsbilag 15-2025"/>
    <n v="4712.3999999999996"/>
    <s v="NOK"/>
    <n v="4712.3999999999996"/>
    <m/>
    <s v="-424642.17"/>
  </r>
  <r>
    <n v="500662"/>
    <n v="2025"/>
    <s v="Lønnsbilag 15-2025"/>
    <d v="2025-06-02T00:00:00"/>
    <m/>
    <x v="89"/>
    <x v="89"/>
    <m/>
    <m/>
    <m/>
    <m/>
    <n v="1261"/>
    <s v="Laila Håkonsen"/>
    <x v="8"/>
    <x v="8"/>
    <m/>
    <m/>
    <m/>
    <m/>
    <n v="0"/>
    <s v="Ingen avgiftsbehandling"/>
    <s v="Lønnsbilag 15-2025"/>
    <n v="1062.5999999999999"/>
    <s v="NOK"/>
    <n v="1062.5999999999999"/>
    <m/>
    <s v="-423579.57"/>
  </r>
  <r>
    <n v="500662"/>
    <n v="2025"/>
    <s v="Lønnsbilag 15-2025"/>
    <d v="2025-06-02T00:00:00"/>
    <m/>
    <x v="89"/>
    <x v="89"/>
    <m/>
    <m/>
    <m/>
    <m/>
    <n v="1261"/>
    <s v="Laila Håkonsen"/>
    <x v="8"/>
    <x v="8"/>
    <m/>
    <m/>
    <m/>
    <m/>
    <n v="0"/>
    <s v="Ingen avgiftsbehandling"/>
    <s v="Lønnsbilag 15-2025"/>
    <n v="-577.5"/>
    <s v="NOK"/>
    <n v="-577.5"/>
    <m/>
    <s v="-424157.07"/>
  </r>
  <r>
    <n v="500662"/>
    <n v="2025"/>
    <s v="Lønnsbilag 15-2025"/>
    <d v="2025-06-02T00:00:00"/>
    <m/>
    <x v="89"/>
    <x v="89"/>
    <m/>
    <m/>
    <m/>
    <m/>
    <n v="1269"/>
    <s v="Marius Lindbäck Pettersen"/>
    <x v="8"/>
    <x v="8"/>
    <m/>
    <m/>
    <m/>
    <m/>
    <n v="0"/>
    <s v="Ingen avgiftsbehandling"/>
    <s v="Lønnsbilag 15-2025"/>
    <n v="260.10000000000002"/>
    <s v="NOK"/>
    <n v="260.10000000000002"/>
    <m/>
    <s v="-423896.97"/>
  </r>
  <r>
    <n v="500662"/>
    <n v="2025"/>
    <s v="Lønnsbilag 15-2025"/>
    <d v="2025-06-02T00:00:00"/>
    <m/>
    <x v="89"/>
    <x v="89"/>
    <m/>
    <m/>
    <m/>
    <m/>
    <n v="1269"/>
    <s v="Marius Lindbäck Pettersen"/>
    <x v="8"/>
    <x v="8"/>
    <m/>
    <m/>
    <m/>
    <m/>
    <n v="0"/>
    <s v="Ingen avgiftsbehandling"/>
    <s v="Lønnsbilag 15-2025"/>
    <n v="-65.28"/>
    <s v="NOK"/>
    <n v="-65.28"/>
    <m/>
    <s v="-423962.25"/>
  </r>
  <r>
    <n v="500662"/>
    <n v="2025"/>
    <s v="Lønnsbilag 15-2025"/>
    <d v="2025-06-02T00:00:00"/>
    <m/>
    <x v="89"/>
    <x v="89"/>
    <m/>
    <m/>
    <m/>
    <m/>
    <n v="1270"/>
    <s v="Lars Teigland Støre"/>
    <x v="6"/>
    <x v="6"/>
    <m/>
    <m/>
    <m/>
    <m/>
    <n v="0"/>
    <s v="Ingen avgiftsbehandling"/>
    <s v="Lønnsbilag 15-2025"/>
    <n v="950.39"/>
    <s v="NOK"/>
    <n v="950.39"/>
    <m/>
    <s v="-423011.86"/>
  </r>
  <r>
    <n v="500662"/>
    <n v="2025"/>
    <s v="Lønnsbilag 15-2025"/>
    <d v="2025-06-02T00:00:00"/>
    <m/>
    <x v="89"/>
    <x v="89"/>
    <m/>
    <m/>
    <m/>
    <m/>
    <n v="1271"/>
    <s v="Nikolai Hamang"/>
    <x v="1"/>
    <x v="1"/>
    <m/>
    <m/>
    <m/>
    <m/>
    <n v="0"/>
    <s v="Ingen avgiftsbehandling"/>
    <s v="Lønnsbilag 15-2025"/>
    <n v="1081.2"/>
    <s v="NOK"/>
    <n v="1081.2"/>
    <m/>
    <s v="-421930.66"/>
  </r>
  <r>
    <n v="500662"/>
    <n v="2025"/>
    <s v="Lønnsbilag 15-2025"/>
    <d v="2025-06-02T00:00:00"/>
    <m/>
    <x v="89"/>
    <x v="89"/>
    <m/>
    <m/>
    <m/>
    <m/>
    <n v="1271"/>
    <s v="Nikolai Hamang"/>
    <x v="1"/>
    <x v="1"/>
    <m/>
    <m/>
    <m/>
    <m/>
    <n v="0"/>
    <s v="Ingen avgiftsbehandling"/>
    <s v="Lønnsbilag 15-2025"/>
    <n v="-69.36"/>
    <s v="NOK"/>
    <n v="-69.36"/>
    <m/>
    <s v="-422000.02"/>
  </r>
  <r>
    <n v="500662"/>
    <n v="2025"/>
    <s v="Lønnsbilag 15-2025"/>
    <d v="2025-06-02T00:00:00"/>
    <m/>
    <x v="89"/>
    <x v="89"/>
    <m/>
    <m/>
    <m/>
    <m/>
    <n v="1274"/>
    <s v="Heidi Midtbø Helgesen"/>
    <x v="6"/>
    <x v="6"/>
    <m/>
    <m/>
    <m/>
    <m/>
    <n v="0"/>
    <s v="Ingen avgiftsbehandling"/>
    <s v="Lønnsbilag 15-2025"/>
    <n v="1982.96"/>
    <s v="NOK"/>
    <n v="1982.96"/>
    <m/>
    <s v="-420017.06"/>
  </r>
  <r>
    <n v="500662"/>
    <n v="2025"/>
    <s v="Lønnsbilag 15-2025"/>
    <d v="2025-06-02T00:00:00"/>
    <m/>
    <x v="89"/>
    <x v="89"/>
    <m/>
    <m/>
    <m/>
    <m/>
    <n v="1274"/>
    <s v="Heidi Midtbø Helgesen"/>
    <x v="6"/>
    <x v="6"/>
    <m/>
    <m/>
    <m/>
    <m/>
    <n v="0"/>
    <s v="Ingen avgiftsbehandling"/>
    <s v="Lønnsbilag 15-2025"/>
    <n v="-72.67"/>
    <s v="NOK"/>
    <n v="-72.67"/>
    <m/>
    <s v="-420089.73"/>
  </r>
  <r>
    <n v="500662"/>
    <n v="2025"/>
    <s v="Lønnsbilag 15-2025"/>
    <d v="2025-06-02T00:00:00"/>
    <m/>
    <x v="89"/>
    <x v="89"/>
    <m/>
    <m/>
    <m/>
    <m/>
    <n v="1275"/>
    <s v="Haziz Aasen"/>
    <x v="1"/>
    <x v="1"/>
    <m/>
    <m/>
    <m/>
    <m/>
    <n v="0"/>
    <s v="Ingen avgiftsbehandling"/>
    <s v="Lønnsbilag 15-2025"/>
    <n v="41951.24"/>
    <s v="NOK"/>
    <n v="41951.24"/>
    <m/>
    <s v="-378138.49"/>
  </r>
  <r>
    <n v="500662"/>
    <n v="2025"/>
    <s v="Lønnsbilag 15-2025"/>
    <d v="2025-06-02T00:00:00"/>
    <m/>
    <x v="89"/>
    <x v="89"/>
    <m/>
    <m/>
    <m/>
    <m/>
    <n v="1275"/>
    <s v="Haziz Aasen"/>
    <x v="1"/>
    <x v="1"/>
    <m/>
    <m/>
    <m/>
    <m/>
    <n v="0"/>
    <s v="Ingen avgiftsbehandling"/>
    <s v="Lønnsbilag 15-2025"/>
    <n v="-163.46"/>
    <s v="NOK"/>
    <n v="-163.46"/>
    <m/>
    <s v="-378301.95"/>
  </r>
  <r>
    <n v="500662"/>
    <n v="2025"/>
    <s v="Lønnsbilag 15-2025"/>
    <d v="2025-06-02T00:00:00"/>
    <m/>
    <x v="89"/>
    <x v="89"/>
    <m/>
    <m/>
    <m/>
    <m/>
    <n v="1279"/>
    <s v="Oda Marie Danielsen"/>
    <x v="8"/>
    <x v="8"/>
    <m/>
    <m/>
    <m/>
    <m/>
    <n v="0"/>
    <s v="Ingen avgiftsbehandling"/>
    <s v="Lønnsbilag 15-2025"/>
    <n v="757.27"/>
    <s v="NOK"/>
    <n v="757.27"/>
    <m/>
    <s v="-377544.68"/>
  </r>
  <r>
    <n v="500662"/>
    <n v="2025"/>
    <s v="Lønnsbilag 15-2025"/>
    <d v="2025-06-02T00:00:00"/>
    <m/>
    <x v="89"/>
    <x v="89"/>
    <m/>
    <m/>
    <m/>
    <m/>
    <n v="1279"/>
    <s v="Oda Marie Danielsen"/>
    <x v="8"/>
    <x v="8"/>
    <m/>
    <m/>
    <m/>
    <m/>
    <n v="0"/>
    <s v="Ingen avgiftsbehandling"/>
    <s v="Lønnsbilag 15-2025"/>
    <n v="-103.53"/>
    <s v="NOK"/>
    <n v="-103.53"/>
    <m/>
    <s v="-377648.21"/>
  </r>
  <r>
    <n v="500662"/>
    <n v="2025"/>
    <s v="Lønnsbilag 15-2025"/>
    <d v="2025-06-02T00:00:00"/>
    <m/>
    <x v="89"/>
    <x v="89"/>
    <m/>
    <m/>
    <m/>
    <m/>
    <n v="1282"/>
    <s v="Stian Sørensen"/>
    <x v="3"/>
    <x v="3"/>
    <m/>
    <m/>
    <m/>
    <m/>
    <n v="0"/>
    <s v="Ingen avgiftsbehandling"/>
    <s v="Lønnsbilag 15-2025"/>
    <n v="30962.880000000001"/>
    <s v="NOK"/>
    <n v="30962.880000000001"/>
    <m/>
    <s v="-346685.33"/>
  </r>
  <r>
    <n v="500662"/>
    <n v="2025"/>
    <s v="Lønnsbilag 15-2025"/>
    <d v="2025-06-02T00:00:00"/>
    <m/>
    <x v="89"/>
    <x v="89"/>
    <m/>
    <m/>
    <m/>
    <m/>
    <n v="1282"/>
    <s v="Stian Sørensen"/>
    <x v="3"/>
    <x v="3"/>
    <m/>
    <m/>
    <m/>
    <m/>
    <n v="0"/>
    <s v="Ingen avgiftsbehandling"/>
    <s v="Lønnsbilag 15-2025"/>
    <n v="-107.88"/>
    <s v="NOK"/>
    <n v="-107.88"/>
    <m/>
    <s v="-346793.21"/>
  </r>
  <r>
    <n v="500662"/>
    <n v="2025"/>
    <s v="Lønnsbilag 15-2025"/>
    <d v="2025-06-02T00:00:00"/>
    <m/>
    <x v="89"/>
    <x v="89"/>
    <m/>
    <m/>
    <m/>
    <m/>
    <n v="1285"/>
    <s v="Casper Riekeles"/>
    <x v="1"/>
    <x v="1"/>
    <m/>
    <m/>
    <m/>
    <m/>
    <n v="0"/>
    <s v="Ingen avgiftsbehandling"/>
    <s v="Lønnsbilag 15-2025"/>
    <n v="-299.88"/>
    <s v="NOK"/>
    <n v="-299.88"/>
    <m/>
    <s v="-347093.09"/>
  </r>
  <r>
    <n v="500662"/>
    <n v="2025"/>
    <s v="Lønnsbilag 15-2025"/>
    <d v="2025-06-02T00:00:00"/>
    <m/>
    <x v="89"/>
    <x v="89"/>
    <m/>
    <m/>
    <m/>
    <m/>
    <n v="1288"/>
    <s v="Sondre Olsen Heitmann"/>
    <x v="2"/>
    <x v="2"/>
    <m/>
    <m/>
    <m/>
    <m/>
    <n v="0"/>
    <s v="Ingen avgiftsbehandling"/>
    <s v="Lønnsbilag 15-2025"/>
    <n v="5553.08"/>
    <s v="NOK"/>
    <n v="5553.08"/>
    <m/>
    <s v="-341540.01"/>
  </r>
  <r>
    <n v="500662"/>
    <n v="2025"/>
    <s v="Lønnsbilag 15-2025"/>
    <d v="2025-06-02T00:00:00"/>
    <m/>
    <x v="89"/>
    <x v="89"/>
    <m/>
    <m/>
    <m/>
    <m/>
    <n v="1288"/>
    <s v="Sondre Olsen Heitmann"/>
    <x v="2"/>
    <x v="2"/>
    <m/>
    <m/>
    <m/>
    <m/>
    <n v="0"/>
    <s v="Ingen avgiftsbehandling"/>
    <s v="Lønnsbilag 15-2025"/>
    <n v="-377.4"/>
    <s v="NOK"/>
    <n v="-377.4"/>
    <m/>
    <s v="-341917.41"/>
  </r>
  <r>
    <n v="500662"/>
    <n v="2025"/>
    <s v="Lønnsbilag 15-2025"/>
    <d v="2025-06-02T00:00:00"/>
    <m/>
    <x v="89"/>
    <x v="89"/>
    <m/>
    <m/>
    <m/>
    <m/>
    <n v="1299"/>
    <s v="Katarina Zielinska"/>
    <x v="2"/>
    <x v="2"/>
    <m/>
    <m/>
    <m/>
    <m/>
    <n v="0"/>
    <s v="Ingen avgiftsbehandling"/>
    <s v="Lønnsbilag 15-2025"/>
    <n v="49300"/>
    <s v="NOK"/>
    <n v="49300"/>
    <m/>
    <s v="-292617.41"/>
  </r>
  <r>
    <n v="500662"/>
    <n v="2025"/>
    <s v="Lønnsbilag 15-2025"/>
    <d v="2025-06-02T00:00:00"/>
    <m/>
    <x v="89"/>
    <x v="89"/>
    <m/>
    <m/>
    <m/>
    <m/>
    <n v="1299"/>
    <s v="Katarina Zielinska"/>
    <x v="2"/>
    <x v="2"/>
    <m/>
    <m/>
    <m/>
    <m/>
    <n v="0"/>
    <s v="Ingen avgiftsbehandling"/>
    <s v="Lønnsbilag 15-2025"/>
    <n v="-179.81"/>
    <s v="NOK"/>
    <n v="-179.81"/>
    <m/>
    <s v="-292797.22"/>
  </r>
  <r>
    <n v="500662"/>
    <n v="2025"/>
    <s v="Lønnsbilag 15-2025"/>
    <d v="2025-06-02T00:00:00"/>
    <m/>
    <x v="89"/>
    <x v="89"/>
    <m/>
    <m/>
    <m/>
    <m/>
    <n v="1305"/>
    <s v="Brage Mikkelsen"/>
    <x v="8"/>
    <x v="8"/>
    <m/>
    <m/>
    <m/>
    <m/>
    <n v="0"/>
    <s v="Ingen avgiftsbehandling"/>
    <s v="Lønnsbilag 15-2025"/>
    <n v="1473.9"/>
    <s v="NOK"/>
    <n v="1473.9"/>
    <m/>
    <s v="-291323.32"/>
  </r>
  <r>
    <n v="500662"/>
    <n v="2025"/>
    <s v="Lønnsbilag 15-2025"/>
    <d v="2025-06-02T00:00:00"/>
    <m/>
    <x v="89"/>
    <x v="89"/>
    <m/>
    <m/>
    <m/>
    <m/>
    <n v="1305"/>
    <s v="Brage Mikkelsen"/>
    <x v="8"/>
    <x v="8"/>
    <m/>
    <m/>
    <m/>
    <m/>
    <n v="0"/>
    <s v="Ingen avgiftsbehandling"/>
    <s v="Lønnsbilag 15-2025"/>
    <n v="-32.64"/>
    <s v="NOK"/>
    <n v="-32.64"/>
    <m/>
    <s v="-291355.96"/>
  </r>
  <r>
    <n v="500662"/>
    <n v="2025"/>
    <s v="Lønnsbilag 15-2025"/>
    <d v="2025-06-02T00:00:00"/>
    <m/>
    <x v="89"/>
    <x v="89"/>
    <m/>
    <m/>
    <m/>
    <m/>
    <n v="1307"/>
    <s v="Ben Craig Simmons"/>
    <x v="3"/>
    <x v="3"/>
    <m/>
    <m/>
    <m/>
    <m/>
    <n v="0"/>
    <s v="Ingen avgiftsbehandling"/>
    <s v="Lønnsbilag 15-2025"/>
    <n v="45945.9"/>
    <s v="NOK"/>
    <n v="45945.9"/>
    <m/>
    <s v="-245410.06"/>
  </r>
  <r>
    <n v="500662"/>
    <n v="2025"/>
    <s v="Lønnsbilag 15-2025"/>
    <d v="2025-06-02T00:00:00"/>
    <m/>
    <x v="89"/>
    <x v="89"/>
    <m/>
    <m/>
    <m/>
    <m/>
    <n v="1307"/>
    <s v="Ben Craig Simmons"/>
    <x v="3"/>
    <x v="3"/>
    <m/>
    <m/>
    <m/>
    <m/>
    <n v="0"/>
    <s v="Ingen avgiftsbehandling"/>
    <s v="Lønnsbilag 15-2025"/>
    <n v="-147.26"/>
    <s v="NOK"/>
    <n v="-147.26"/>
    <m/>
    <s v="-245557.32"/>
  </r>
  <r>
    <n v="500662"/>
    <n v="2025"/>
    <s v="Lønnsbilag 15-2025"/>
    <d v="2025-06-02T00:00:00"/>
    <m/>
    <x v="89"/>
    <x v="89"/>
    <m/>
    <m/>
    <m/>
    <m/>
    <n v="1308"/>
    <s v="Henrik Falteng Jensen"/>
    <x v="2"/>
    <x v="2"/>
    <m/>
    <m/>
    <m/>
    <m/>
    <n v="0"/>
    <s v="Ingen avgiftsbehandling"/>
    <s v="Lønnsbilag 15-2025"/>
    <n v="7058.4"/>
    <s v="NOK"/>
    <n v="7058.4"/>
    <m/>
    <s v="-238498.92"/>
  </r>
  <r>
    <n v="500662"/>
    <n v="2025"/>
    <s v="Lønnsbilag 15-2025"/>
    <d v="2025-06-02T00:00:00"/>
    <m/>
    <x v="89"/>
    <x v="89"/>
    <m/>
    <m/>
    <m/>
    <m/>
    <n v="1317"/>
    <s v="Markus Madsen"/>
    <x v="5"/>
    <x v="5"/>
    <m/>
    <m/>
    <m/>
    <m/>
    <n v="0"/>
    <s v="Ingen avgiftsbehandling"/>
    <s v="Lønnsbilag 15-2025"/>
    <n v="5100"/>
    <s v="NOK"/>
    <n v="5100"/>
    <m/>
    <s v="-233398.92"/>
  </r>
  <r>
    <n v="500662"/>
    <n v="2025"/>
    <s v="Lønnsbilag 15-2025"/>
    <d v="2025-06-02T00:00:00"/>
    <m/>
    <x v="89"/>
    <x v="89"/>
    <m/>
    <m/>
    <m/>
    <m/>
    <n v="1317"/>
    <s v="Markus Madsen"/>
    <x v="5"/>
    <x v="5"/>
    <m/>
    <m/>
    <m/>
    <m/>
    <n v="0"/>
    <s v="Ingen avgiftsbehandling"/>
    <s v="Lønnsbilag 15-2025"/>
    <n v="-39.229999999999997"/>
    <s v="NOK"/>
    <n v="-39.229999999999997"/>
    <m/>
    <s v="-233438.15"/>
  </r>
  <r>
    <n v="500662"/>
    <n v="2025"/>
    <s v="Lønnsbilag 15-2025"/>
    <d v="2025-06-02T00:00:00"/>
    <m/>
    <x v="89"/>
    <x v="89"/>
    <m/>
    <m/>
    <m/>
    <m/>
    <n v="1328"/>
    <s v="Jonathan Sten Hagen"/>
    <x v="2"/>
    <x v="2"/>
    <m/>
    <m/>
    <m/>
    <m/>
    <n v="0"/>
    <s v="Ingen avgiftsbehandling"/>
    <s v="Lønnsbilag 15-2025"/>
    <n v="1550.4"/>
    <s v="NOK"/>
    <n v="1550.4"/>
    <m/>
    <s v="-231887.75"/>
  </r>
  <r>
    <n v="500662"/>
    <n v="2025"/>
    <s v="Lønnsbilag 15-2025"/>
    <d v="2025-06-02T00:00:00"/>
    <m/>
    <x v="89"/>
    <x v="89"/>
    <m/>
    <m/>
    <m/>
    <m/>
    <n v="1328"/>
    <s v="Jonathan Sten Hagen"/>
    <x v="2"/>
    <x v="2"/>
    <m/>
    <m/>
    <m/>
    <m/>
    <n v="0"/>
    <s v="Ingen avgiftsbehandling"/>
    <s v="Lønnsbilag 15-2025"/>
    <n v="-448.8"/>
    <s v="NOK"/>
    <n v="-448.8"/>
    <m/>
    <s v="-232336.55"/>
  </r>
  <r>
    <n v="500662"/>
    <n v="2025"/>
    <s v="Lønnsbilag 15-2025"/>
    <d v="2025-06-02T00:00:00"/>
    <m/>
    <x v="89"/>
    <x v="89"/>
    <m/>
    <m/>
    <m/>
    <m/>
    <n v="1329"/>
    <s v="Oline Søderberg"/>
    <x v="8"/>
    <x v="8"/>
    <m/>
    <m/>
    <m/>
    <m/>
    <n v="0"/>
    <s v="Ingen avgiftsbehandling"/>
    <s v="Lønnsbilag 15-2025"/>
    <n v="336.67"/>
    <s v="NOK"/>
    <n v="336.67"/>
    <m/>
    <s v="-231999.88"/>
  </r>
  <r>
    <n v="500662"/>
    <n v="2025"/>
    <s v="Lønnsbilag 15-2025"/>
    <d v="2025-06-02T00:00:00"/>
    <m/>
    <x v="89"/>
    <x v="89"/>
    <m/>
    <m/>
    <m/>
    <m/>
    <n v="1329"/>
    <s v="Oline Søderberg"/>
    <x v="8"/>
    <x v="8"/>
    <m/>
    <m/>
    <m/>
    <m/>
    <n v="0"/>
    <s v="Ingen avgiftsbehandling"/>
    <s v="Lønnsbilag 15-2025"/>
    <n v="-133.33000000000001"/>
    <s v="NOK"/>
    <n v="-133.33000000000001"/>
    <m/>
    <s v="-232133.21"/>
  </r>
  <r>
    <n v="500662"/>
    <n v="2025"/>
    <s v="Lønnsbilag 15-2025"/>
    <d v="2025-06-02T00:00:00"/>
    <m/>
    <x v="89"/>
    <x v="89"/>
    <m/>
    <m/>
    <m/>
    <m/>
    <n v="1330"/>
    <s v="Magnus Perger"/>
    <x v="6"/>
    <x v="6"/>
    <m/>
    <m/>
    <m/>
    <m/>
    <n v="0"/>
    <s v="Ingen avgiftsbehandling"/>
    <s v="Lønnsbilag 15-2025"/>
    <n v="1435.78"/>
    <s v="NOK"/>
    <n v="1435.78"/>
    <m/>
    <s v="-230697.43"/>
  </r>
  <r>
    <n v="500662"/>
    <n v="2025"/>
    <s v="Lønnsbilag 15-2025"/>
    <d v="2025-06-02T00:00:00"/>
    <m/>
    <x v="89"/>
    <x v="89"/>
    <m/>
    <m/>
    <m/>
    <m/>
    <n v="1331"/>
    <s v="Jørgen Røkke"/>
    <x v="8"/>
    <x v="8"/>
    <m/>
    <m/>
    <m/>
    <m/>
    <n v="0"/>
    <s v="Ingen avgiftsbehandling"/>
    <s v="Lønnsbilag 15-2025"/>
    <n v="527.85"/>
    <s v="NOK"/>
    <n v="527.85"/>
    <m/>
    <s v="-230169.58"/>
  </r>
  <r>
    <n v="500662"/>
    <n v="2025"/>
    <s v="Lønnsbilag 15-2025"/>
    <d v="2025-06-02T00:00:00"/>
    <m/>
    <x v="89"/>
    <x v="89"/>
    <m/>
    <m/>
    <m/>
    <m/>
    <n v="1331"/>
    <s v="Jørgen Røkke"/>
    <x v="8"/>
    <x v="8"/>
    <m/>
    <m/>
    <m/>
    <m/>
    <n v="0"/>
    <s v="Ingen avgiftsbehandling"/>
    <s v="Lønnsbilag 15-2025"/>
    <n v="-187.68"/>
    <s v="NOK"/>
    <n v="-187.68"/>
    <m/>
    <s v="-230357.26"/>
  </r>
  <r>
    <n v="500662"/>
    <n v="2025"/>
    <s v="Lønnsbilag 15-2025"/>
    <d v="2025-06-02T00:00:00"/>
    <m/>
    <x v="89"/>
    <x v="89"/>
    <m/>
    <m/>
    <m/>
    <m/>
    <n v="1332"/>
    <s v="Morten Hamre Køber"/>
    <x v="10"/>
    <x v="10"/>
    <m/>
    <m/>
    <m/>
    <m/>
    <n v="0"/>
    <s v="Ingen avgiftsbehandling"/>
    <s v="Lønnsbilag 15-2025"/>
    <n v="336.6"/>
    <s v="NOK"/>
    <n v="336.6"/>
    <m/>
    <s v="-230020.66"/>
  </r>
  <r>
    <n v="500662"/>
    <n v="2025"/>
    <s v="Lønnsbilag 15-2025"/>
    <d v="2025-06-02T00:00:00"/>
    <m/>
    <x v="89"/>
    <x v="89"/>
    <m/>
    <m/>
    <m/>
    <m/>
    <n v="1332"/>
    <s v="Morten Hamre Køber"/>
    <x v="10"/>
    <x v="10"/>
    <m/>
    <m/>
    <m/>
    <m/>
    <n v="0"/>
    <s v="Ingen avgiftsbehandling"/>
    <s v="Lønnsbilag 15-2025"/>
    <n v="-91.8"/>
    <s v="NOK"/>
    <n v="-91.8"/>
    <m/>
    <s v="-230112.46"/>
  </r>
  <r>
    <n v="500662"/>
    <n v="2025"/>
    <s v="Lønnsbilag 15-2025"/>
    <d v="2025-06-02T00:00:00"/>
    <m/>
    <x v="89"/>
    <x v="89"/>
    <m/>
    <m/>
    <m/>
    <m/>
    <n v="1333"/>
    <s v="Elias Lande Olsen"/>
    <x v="6"/>
    <x v="6"/>
    <m/>
    <m/>
    <m/>
    <m/>
    <n v="0"/>
    <s v="Ingen avgiftsbehandling"/>
    <s v="Lønnsbilag 15-2025"/>
    <n v="146.63"/>
    <s v="NOK"/>
    <n v="146.63"/>
    <m/>
    <s v="-229965.83"/>
  </r>
  <r>
    <n v="500662"/>
    <n v="2025"/>
    <s v="Lønnsbilag 15-2025"/>
    <d v="2025-06-02T00:00:00"/>
    <m/>
    <x v="89"/>
    <x v="89"/>
    <m/>
    <m/>
    <m/>
    <m/>
    <n v="1334"/>
    <s v="Selma Arikan"/>
    <x v="8"/>
    <x v="8"/>
    <m/>
    <m/>
    <m/>
    <m/>
    <n v="0"/>
    <s v="Ingen avgiftsbehandling"/>
    <s v="Lønnsbilag 15-2025"/>
    <n v="112.71"/>
    <s v="NOK"/>
    <n v="112.71"/>
    <m/>
    <s v="-229853.12"/>
  </r>
  <r>
    <n v="500662"/>
    <n v="2025"/>
    <s v="Lønnsbilag 15-2025"/>
    <d v="2025-06-02T00:00:00"/>
    <m/>
    <x v="89"/>
    <x v="89"/>
    <m/>
    <m/>
    <m/>
    <m/>
    <n v="1334"/>
    <s v="Selma Arikan"/>
    <x v="1"/>
    <x v="1"/>
    <m/>
    <m/>
    <m/>
    <m/>
    <n v="0"/>
    <s v="Ingen avgiftsbehandling"/>
    <s v="Lønnsbilag 15-2025"/>
    <n v="-24.48"/>
    <s v="NOK"/>
    <n v="-24.48"/>
    <m/>
    <s v="-229877.60"/>
  </r>
  <r>
    <n v="500662"/>
    <n v="2025"/>
    <s v="Lønnsbilag 15-2025"/>
    <d v="2025-06-02T00:00:00"/>
    <m/>
    <x v="89"/>
    <x v="89"/>
    <m/>
    <m/>
    <m/>
    <m/>
    <n v="1334"/>
    <s v="Selma Arikan"/>
    <x v="8"/>
    <x v="8"/>
    <m/>
    <m/>
    <m/>
    <m/>
    <n v="0"/>
    <s v="Ingen avgiftsbehandling"/>
    <s v="Lønnsbilag 15-2025"/>
    <n v="-188.66"/>
    <s v="NOK"/>
    <n v="-188.66"/>
    <m/>
    <s v="-230066.26"/>
  </r>
  <r>
    <n v="500662"/>
    <n v="2025"/>
    <s v="Lønnsbilag 15-2025"/>
    <d v="2025-06-02T00:00:00"/>
    <m/>
    <x v="89"/>
    <x v="89"/>
    <m/>
    <m/>
    <m/>
    <m/>
    <n v="1335"/>
    <s v="Mikkel Holand Gillebo"/>
    <x v="8"/>
    <x v="8"/>
    <m/>
    <m/>
    <m/>
    <m/>
    <n v="0"/>
    <s v="Ingen avgiftsbehandling"/>
    <s v="Lønnsbilag 15-2025"/>
    <n v="-114.24"/>
    <s v="NOK"/>
    <n v="-114.24"/>
    <m/>
    <s v="-230180.50"/>
  </r>
  <r>
    <n v="500662"/>
    <n v="2025"/>
    <s v="Lønnsbilag 15-2025"/>
    <d v="2025-06-02T00:00:00"/>
    <m/>
    <x v="89"/>
    <x v="89"/>
    <m/>
    <m/>
    <m/>
    <m/>
    <n v="1337"/>
    <s v="Jens-Christian Landmark"/>
    <x v="6"/>
    <x v="6"/>
    <m/>
    <m/>
    <m/>
    <m/>
    <n v="0"/>
    <s v="Ingen avgiftsbehandling"/>
    <s v="Lønnsbilag 15-2025"/>
    <n v="-111.79"/>
    <s v="NOK"/>
    <n v="-111.79"/>
    <m/>
    <s v="-230292.29"/>
  </r>
  <r>
    <n v="500662"/>
    <n v="2025"/>
    <s v="Lønnsbilag 15-2025"/>
    <d v="2025-06-02T00:00:00"/>
    <m/>
    <x v="89"/>
    <x v="89"/>
    <m/>
    <m/>
    <m/>
    <m/>
    <n v="1338"/>
    <s v="Nadin Hamed"/>
    <x v="1"/>
    <x v="1"/>
    <m/>
    <m/>
    <m/>
    <m/>
    <n v="0"/>
    <s v="Ingen avgiftsbehandling"/>
    <s v="Lønnsbilag 15-2025"/>
    <n v="-73.97"/>
    <s v="NOK"/>
    <n v="-73.97"/>
    <m/>
    <s v="-230366.26"/>
  </r>
  <r>
    <n v="500662"/>
    <n v="2025"/>
    <s v="Lønnsbilag 15-2025"/>
    <d v="2025-06-02T00:00:00"/>
    <m/>
    <x v="89"/>
    <x v="89"/>
    <m/>
    <m/>
    <m/>
    <m/>
    <n v="1339"/>
    <s v="Alexander Grimstvedt"/>
    <x v="5"/>
    <x v="5"/>
    <m/>
    <m/>
    <m/>
    <m/>
    <n v="0"/>
    <s v="Ingen avgiftsbehandling"/>
    <s v="Lønnsbilag 15-2025"/>
    <n v="-530.4"/>
    <s v="NOK"/>
    <n v="-530.4"/>
    <m/>
    <s v="-230896.66"/>
  </r>
  <r>
    <n v="500662"/>
    <n v="2025"/>
    <s v="Lønnsbilag 15-2025"/>
    <d v="2025-06-02T00:00:00"/>
    <m/>
    <x v="89"/>
    <x v="89"/>
    <m/>
    <m/>
    <m/>
    <m/>
    <n v="134"/>
    <s v="Andreas Kristiansen Olsen"/>
    <x v="1"/>
    <x v="1"/>
    <m/>
    <m/>
    <m/>
    <m/>
    <n v="0"/>
    <s v="Ingen avgiftsbehandling"/>
    <s v="Lønnsbilag 15-2025"/>
    <n v="9291.18"/>
    <s v="NOK"/>
    <n v="9291.18"/>
    <m/>
    <s v="-221605.48"/>
  </r>
  <r>
    <n v="500662"/>
    <n v="2025"/>
    <s v="Lønnsbilag 15-2025"/>
    <d v="2025-06-02T00:00:00"/>
    <m/>
    <x v="89"/>
    <x v="89"/>
    <m/>
    <m/>
    <m/>
    <m/>
    <n v="134"/>
    <s v="Andreas Kristiansen Olsen"/>
    <x v="1"/>
    <x v="1"/>
    <m/>
    <m/>
    <m/>
    <m/>
    <n v="0"/>
    <s v="Ingen avgiftsbehandling"/>
    <s v="Lønnsbilag 15-2025"/>
    <n v="-879.75"/>
    <s v="NOK"/>
    <n v="-879.75"/>
    <m/>
    <s v="-222485.23"/>
  </r>
  <r>
    <n v="500662"/>
    <n v="2025"/>
    <s v="Lønnsbilag 15-2025"/>
    <d v="2025-06-02T00:00:00"/>
    <m/>
    <x v="89"/>
    <x v="89"/>
    <m/>
    <m/>
    <m/>
    <m/>
    <n v="134"/>
    <s v="Andreas Kristiansen Olsen"/>
    <x v="8"/>
    <x v="8"/>
    <m/>
    <m/>
    <m/>
    <m/>
    <n v="0"/>
    <s v="Ingen avgiftsbehandling"/>
    <s v="Lønnsbilag 15-2025"/>
    <n v="-328.44"/>
    <s v="NOK"/>
    <n v="-328.44"/>
    <m/>
    <s v="-222813.67"/>
  </r>
  <r>
    <n v="500662"/>
    <n v="2025"/>
    <s v="Lønnsbilag 15-2025"/>
    <d v="2025-06-02T00:00:00"/>
    <m/>
    <x v="89"/>
    <x v="89"/>
    <m/>
    <m/>
    <m/>
    <m/>
    <n v="77"/>
    <s v="Christopher Dehn"/>
    <x v="5"/>
    <x v="5"/>
    <m/>
    <m/>
    <m/>
    <m/>
    <n v="0"/>
    <s v="Ingen avgiftsbehandling"/>
    <s v="Lønnsbilag 15-2025"/>
    <n v="23472.38"/>
    <s v="NOK"/>
    <n v="23472.38"/>
    <m/>
    <s v="-199341.29"/>
  </r>
  <r>
    <n v="500662"/>
    <n v="2025"/>
    <s v="Lønnsbilag 15-2025"/>
    <d v="2025-06-02T00:00:00"/>
    <m/>
    <x v="89"/>
    <x v="89"/>
    <m/>
    <m/>
    <m/>
    <m/>
    <n v="77"/>
    <s v="Christopher Dehn"/>
    <x v="5"/>
    <x v="5"/>
    <m/>
    <m/>
    <m/>
    <m/>
    <n v="0"/>
    <s v="Ingen avgiftsbehandling"/>
    <s v="Lønnsbilag 15-2025"/>
    <n v="-75.650000000000006"/>
    <s v="NOK"/>
    <n v="-75.650000000000006"/>
    <m/>
    <s v="-199416.94"/>
  </r>
  <r>
    <n v="500740"/>
    <n v="2025"/>
    <s v="Lønnsbilag 16-2025"/>
    <d v="2025-06-02T00:00:00"/>
    <m/>
    <x v="89"/>
    <x v="89"/>
    <m/>
    <m/>
    <m/>
    <m/>
    <n v="1245"/>
    <s v="Fredrik Bjørndal"/>
    <x v="5"/>
    <x v="5"/>
    <m/>
    <m/>
    <m/>
    <m/>
    <n v="0"/>
    <s v="Ingen avgiftsbehandling"/>
    <s v="Lønnsbilag 16-2025"/>
    <n v="-1224"/>
    <s v="NOK"/>
    <n v="-1224"/>
    <m/>
    <s v="-200640.94"/>
  </r>
  <r>
    <n v="500740"/>
    <n v="2025"/>
    <s v="Lønnsbilag 16-2025"/>
    <d v="2025-06-02T00:00:00"/>
    <m/>
    <x v="89"/>
    <x v="89"/>
    <m/>
    <m/>
    <m/>
    <m/>
    <n v="1317"/>
    <s v="Markus Madsen"/>
    <x v="5"/>
    <x v="5"/>
    <m/>
    <m/>
    <m/>
    <m/>
    <n v="0"/>
    <s v="Ingen avgiftsbehandling"/>
    <s v="Lønnsbilag 16-2025"/>
    <n v="-3275.77"/>
    <s v="NOK"/>
    <n v="-3275.77"/>
    <m/>
    <s v="-203916.71"/>
  </r>
  <r>
    <n v="500740"/>
    <n v="2025"/>
    <s v="Lønnsbilag 16-2025"/>
    <d v="2025-06-02T00:00:00"/>
    <m/>
    <x v="89"/>
    <x v="89"/>
    <m/>
    <m/>
    <m/>
    <m/>
    <n v="1338"/>
    <s v="Nadin Hamed"/>
    <x v="1"/>
    <x v="1"/>
    <m/>
    <m/>
    <m/>
    <m/>
    <n v="0"/>
    <s v="Ingen avgiftsbehandling"/>
    <s v="Lønnsbilag 16-2025"/>
    <n v="-112.1"/>
    <s v="NOK"/>
    <n v="-112.1"/>
    <m/>
    <s v="-204028.81"/>
  </r>
  <r>
    <n v="500763"/>
    <n v="2025"/>
    <s v="Lønnsbilag 17-2025"/>
    <d v="2025-06-16T00:00:00"/>
    <m/>
    <x v="89"/>
    <x v="89"/>
    <m/>
    <m/>
    <m/>
    <m/>
    <n v="1275"/>
    <s v="Haziz Aasen"/>
    <x v="1"/>
    <x v="1"/>
    <m/>
    <m/>
    <m/>
    <m/>
    <n v="0"/>
    <s v="Ingen avgiftsbehandling"/>
    <s v="Lønnsbilag 17-2025"/>
    <n v="29913.43"/>
    <s v="NOK"/>
    <n v="29913.43"/>
    <m/>
    <s v="-174115.38"/>
  </r>
  <r>
    <n v="500763"/>
    <n v="2025"/>
    <s v="Lønnsbilag 17-2025"/>
    <d v="2025-06-16T00:00:00"/>
    <m/>
    <x v="89"/>
    <x v="89"/>
    <m/>
    <m/>
    <m/>
    <m/>
    <n v="1275"/>
    <s v="Haziz Aasen"/>
    <x v="1"/>
    <x v="1"/>
    <m/>
    <m/>
    <m/>
    <m/>
    <n v="0"/>
    <s v="Ingen avgiftsbehandling"/>
    <s v="Lønnsbilag 17-2025"/>
    <n v="-8499.99"/>
    <s v="NOK"/>
    <n v="-8499.99"/>
    <m/>
    <s v="-182615.37"/>
  </r>
  <r>
    <n v="500818"/>
    <n v="2025"/>
    <s v="Lønnsbilag 18-2025"/>
    <d v="2025-07-01T00:00:00"/>
    <m/>
    <x v="89"/>
    <x v="89"/>
    <m/>
    <m/>
    <m/>
    <m/>
    <m/>
    <s v="Sofi Kulvik"/>
    <x v="1"/>
    <x v="1"/>
    <m/>
    <m/>
    <m/>
    <m/>
    <n v="0"/>
    <s v="Ingen avgiftsbehandling"/>
    <s v="Lønnsbilag 18-2025"/>
    <n v="-60.07"/>
    <s v="NOK"/>
    <n v="-60.07"/>
    <m/>
    <s v="-182675.44"/>
  </r>
  <r>
    <n v="500818"/>
    <n v="2025"/>
    <s v="Lønnsbilag 18-2025"/>
    <d v="2025-07-01T00:00:00"/>
    <m/>
    <x v="89"/>
    <x v="89"/>
    <m/>
    <m/>
    <m/>
    <m/>
    <m/>
    <s v="Sofi Kulvik"/>
    <x v="4"/>
    <x v="4"/>
    <m/>
    <m/>
    <m/>
    <m/>
    <n v="0"/>
    <s v="Ingen avgiftsbehandling"/>
    <s v="Lønnsbilag 18-2025"/>
    <n v="-7892.22"/>
    <s v="NOK"/>
    <n v="-7892.22"/>
    <m/>
    <s v="-190567.66"/>
  </r>
  <r>
    <n v="500818"/>
    <n v="2025"/>
    <s v="Lønnsbilag 18-2025"/>
    <d v="2025-07-01T00:00:00"/>
    <m/>
    <x v="89"/>
    <x v="89"/>
    <m/>
    <m/>
    <m/>
    <m/>
    <n v="1217"/>
    <s v="Hezar Salih"/>
    <x v="1"/>
    <x v="1"/>
    <m/>
    <m/>
    <m/>
    <m/>
    <n v="0"/>
    <s v="Ingen avgiftsbehandling"/>
    <s v="Lønnsbilag 18-2025"/>
    <n v="-187.68"/>
    <s v="NOK"/>
    <n v="-187.68"/>
    <m/>
    <s v="-190755.34"/>
  </r>
  <r>
    <n v="500818"/>
    <n v="2025"/>
    <s v="Lønnsbilag 18-2025"/>
    <d v="2025-07-01T00:00:00"/>
    <m/>
    <x v="89"/>
    <x v="89"/>
    <m/>
    <m/>
    <m/>
    <m/>
    <n v="1223"/>
    <s v="Mads Sundbye"/>
    <x v="1"/>
    <x v="1"/>
    <m/>
    <m/>
    <m/>
    <m/>
    <n v="0"/>
    <s v="Ingen avgiftsbehandling"/>
    <s v="Lønnsbilag 18-2025"/>
    <n v="-747.66"/>
    <s v="NOK"/>
    <n v="-747.66"/>
    <m/>
    <s v="-191503.00"/>
  </r>
  <r>
    <n v="500818"/>
    <n v="2025"/>
    <s v="Lønnsbilag 18-2025"/>
    <d v="2025-07-01T00:00:00"/>
    <m/>
    <x v="89"/>
    <x v="89"/>
    <m/>
    <m/>
    <m/>
    <m/>
    <n v="1229"/>
    <s v="Eirik Frisnes Wartiainen"/>
    <x v="1"/>
    <x v="1"/>
    <m/>
    <m/>
    <m/>
    <m/>
    <n v="0"/>
    <s v="Ingen avgiftsbehandling"/>
    <s v="Lønnsbilag 18-2025"/>
    <n v="-1555.71"/>
    <s v="NOK"/>
    <n v="-1555.71"/>
    <m/>
    <s v="-193058.71"/>
  </r>
  <r>
    <n v="500818"/>
    <n v="2025"/>
    <s v="Lønnsbilag 18-2025"/>
    <d v="2025-07-01T00:00:00"/>
    <m/>
    <x v="89"/>
    <x v="89"/>
    <m/>
    <m/>
    <m/>
    <m/>
    <n v="1229"/>
    <s v="Eirik Frisnes Wartiainen"/>
    <x v="8"/>
    <x v="8"/>
    <m/>
    <m/>
    <m/>
    <m/>
    <n v="0"/>
    <s v="Ingen avgiftsbehandling"/>
    <s v="Lønnsbilag 18-2025"/>
    <n v="-1555.7"/>
    <s v="NOK"/>
    <n v="-1555.7"/>
    <m/>
    <s v="-194614.41"/>
  </r>
  <r>
    <n v="500818"/>
    <n v="2025"/>
    <s v="Lønnsbilag 18-2025"/>
    <d v="2025-07-01T00:00:00"/>
    <m/>
    <x v="89"/>
    <x v="89"/>
    <m/>
    <m/>
    <m/>
    <m/>
    <n v="1229"/>
    <s v="Eirik Frisnes Wartiainen"/>
    <x v="10"/>
    <x v="10"/>
    <m/>
    <m/>
    <m/>
    <m/>
    <n v="0"/>
    <s v="Ingen avgiftsbehandling"/>
    <s v="Lønnsbilag 18-2025"/>
    <n v="-1555.7"/>
    <s v="NOK"/>
    <n v="-1555.7"/>
    <m/>
    <s v="-196170.11"/>
  </r>
  <r>
    <n v="500818"/>
    <n v="2025"/>
    <s v="Lønnsbilag 18-2025"/>
    <d v="2025-07-01T00:00:00"/>
    <m/>
    <x v="89"/>
    <x v="89"/>
    <m/>
    <m/>
    <m/>
    <m/>
    <n v="1240"/>
    <s v="Margrethe Hamre Køber"/>
    <x v="10"/>
    <x v="10"/>
    <m/>
    <m/>
    <m/>
    <m/>
    <n v="0"/>
    <s v="Ingen avgiftsbehandling"/>
    <s v="Lønnsbilag 18-2025"/>
    <n v="-544.41999999999996"/>
    <s v="NOK"/>
    <n v="-544.41999999999996"/>
    <m/>
    <s v="-196714.53"/>
  </r>
  <r>
    <n v="500818"/>
    <n v="2025"/>
    <s v="Lønnsbilag 18-2025"/>
    <d v="2025-07-01T00:00:00"/>
    <m/>
    <x v="89"/>
    <x v="89"/>
    <m/>
    <m/>
    <m/>
    <m/>
    <n v="1240"/>
    <s v="Margrethe Hamre Køber"/>
    <x v="6"/>
    <x v="6"/>
    <m/>
    <m/>
    <m/>
    <m/>
    <n v="0"/>
    <s v="Ingen avgiftsbehandling"/>
    <s v="Lønnsbilag 18-2025"/>
    <n v="-36.340000000000003"/>
    <s v="NOK"/>
    <n v="-36.340000000000003"/>
    <m/>
    <s v="-196750.87"/>
  </r>
  <r>
    <n v="500818"/>
    <n v="2025"/>
    <s v="Lønnsbilag 18-2025"/>
    <d v="2025-07-01T00:00:00"/>
    <m/>
    <x v="89"/>
    <x v="89"/>
    <m/>
    <m/>
    <m/>
    <m/>
    <n v="1248"/>
    <s v="Marius Tveiten"/>
    <x v="1"/>
    <x v="1"/>
    <m/>
    <m/>
    <m/>
    <m/>
    <n v="0"/>
    <s v="Ingen avgiftsbehandling"/>
    <s v="Lønnsbilag 18-2025"/>
    <n v="-554.88"/>
    <s v="NOK"/>
    <n v="-554.88"/>
    <m/>
    <s v="-197305.75"/>
  </r>
  <r>
    <n v="500818"/>
    <n v="2025"/>
    <s v="Lønnsbilag 18-2025"/>
    <d v="2025-07-01T00:00:00"/>
    <m/>
    <x v="89"/>
    <x v="89"/>
    <m/>
    <m/>
    <m/>
    <m/>
    <n v="1248"/>
    <s v="Marius Tveiten"/>
    <x v="8"/>
    <x v="8"/>
    <m/>
    <m/>
    <m/>
    <m/>
    <n v="0"/>
    <s v="Ingen avgiftsbehandling"/>
    <s v="Lønnsbilag 18-2025"/>
    <n v="-64.260000000000005"/>
    <s v="NOK"/>
    <n v="-64.260000000000005"/>
    <m/>
    <s v="-197370.01"/>
  </r>
  <r>
    <n v="500818"/>
    <n v="2025"/>
    <s v="Lønnsbilag 18-2025"/>
    <d v="2025-07-01T00:00:00"/>
    <m/>
    <x v="89"/>
    <x v="89"/>
    <m/>
    <m/>
    <m/>
    <m/>
    <n v="1249"/>
    <s v="Nora Kristiansen"/>
    <x v="1"/>
    <x v="1"/>
    <m/>
    <m/>
    <m/>
    <m/>
    <n v="0"/>
    <s v="Ingen avgiftsbehandling"/>
    <s v="Lønnsbilag 18-2025"/>
    <n v="-568.65"/>
    <s v="NOK"/>
    <n v="-568.65"/>
    <m/>
    <s v="-197938.66"/>
  </r>
  <r>
    <n v="500818"/>
    <n v="2025"/>
    <s v="Lønnsbilag 18-2025"/>
    <d v="2025-07-01T00:00:00"/>
    <m/>
    <x v="89"/>
    <x v="89"/>
    <m/>
    <m/>
    <m/>
    <m/>
    <n v="1249"/>
    <s v="Nora Kristiansen"/>
    <x v="8"/>
    <x v="8"/>
    <m/>
    <m/>
    <m/>
    <m/>
    <n v="0"/>
    <s v="Ingen avgiftsbehandling"/>
    <s v="Lønnsbilag 18-2025"/>
    <n v="-238.68"/>
    <s v="NOK"/>
    <n v="-238.68"/>
    <m/>
    <s v="-198177.34"/>
  </r>
  <r>
    <n v="500818"/>
    <n v="2025"/>
    <s v="Lønnsbilag 18-2025"/>
    <d v="2025-07-01T00:00:00"/>
    <m/>
    <x v="89"/>
    <x v="89"/>
    <m/>
    <m/>
    <m/>
    <m/>
    <n v="1260"/>
    <s v="Sivert Østberg-Tømmervik"/>
    <x v="6"/>
    <x v="6"/>
    <m/>
    <m/>
    <m/>
    <m/>
    <n v="0"/>
    <s v="Ingen avgiftsbehandling"/>
    <s v="Lønnsbilag 18-2025"/>
    <n v="-453.49"/>
    <s v="NOK"/>
    <n v="-453.49"/>
    <m/>
    <s v="-198630.83"/>
  </r>
  <r>
    <n v="500818"/>
    <n v="2025"/>
    <s v="Lønnsbilag 18-2025"/>
    <d v="2025-07-01T00:00:00"/>
    <m/>
    <x v="89"/>
    <x v="89"/>
    <m/>
    <m/>
    <m/>
    <m/>
    <n v="1261"/>
    <s v="Laila Håkonsen"/>
    <x v="8"/>
    <x v="8"/>
    <m/>
    <m/>
    <m/>
    <m/>
    <n v="0"/>
    <s v="Ingen avgiftsbehandling"/>
    <s v="Lønnsbilag 18-2025"/>
    <n v="-495"/>
    <s v="NOK"/>
    <n v="-495"/>
    <m/>
    <s v="-199125.83"/>
  </r>
  <r>
    <n v="500818"/>
    <n v="2025"/>
    <s v="Lønnsbilag 18-2025"/>
    <d v="2025-07-01T00:00:00"/>
    <m/>
    <x v="89"/>
    <x v="89"/>
    <m/>
    <m/>
    <m/>
    <m/>
    <n v="1267"/>
    <s v="Adrian Rojas Vik"/>
    <x v="1"/>
    <x v="1"/>
    <m/>
    <m/>
    <m/>
    <m/>
    <n v="0"/>
    <s v="Ingen avgiftsbehandling"/>
    <s v="Lønnsbilag 18-2025"/>
    <n v="-408"/>
    <s v="NOK"/>
    <n v="-408"/>
    <m/>
    <s v="-199533.83"/>
  </r>
  <r>
    <n v="500818"/>
    <n v="2025"/>
    <s v="Lønnsbilag 18-2025"/>
    <d v="2025-07-01T00:00:00"/>
    <m/>
    <x v="89"/>
    <x v="89"/>
    <m/>
    <m/>
    <m/>
    <m/>
    <n v="1269"/>
    <s v="Marius Lindbäck Pettersen"/>
    <x v="8"/>
    <x v="8"/>
    <m/>
    <m/>
    <m/>
    <m/>
    <n v="0"/>
    <s v="Ingen avgiftsbehandling"/>
    <s v="Lønnsbilag 18-2025"/>
    <n v="-24.48"/>
    <s v="NOK"/>
    <n v="-24.48"/>
    <m/>
    <s v="-199558.31"/>
  </r>
  <r>
    <n v="500818"/>
    <n v="2025"/>
    <s v="Lønnsbilag 18-2025"/>
    <d v="2025-07-01T00:00:00"/>
    <m/>
    <x v="89"/>
    <x v="89"/>
    <m/>
    <m/>
    <m/>
    <m/>
    <n v="1270"/>
    <s v="Lars Teigland Støre"/>
    <x v="6"/>
    <x v="6"/>
    <m/>
    <m/>
    <m/>
    <m/>
    <n v="0"/>
    <s v="Ingen avgiftsbehandling"/>
    <s v="Lønnsbilag 18-2025"/>
    <n v="-24.86"/>
    <s v="NOK"/>
    <n v="-24.86"/>
    <m/>
    <s v="-199583.17"/>
  </r>
  <r>
    <n v="500818"/>
    <n v="2025"/>
    <s v="Lønnsbilag 18-2025"/>
    <d v="2025-07-01T00:00:00"/>
    <m/>
    <x v="89"/>
    <x v="89"/>
    <m/>
    <m/>
    <m/>
    <m/>
    <n v="1271"/>
    <s v="Nikolai Hamang"/>
    <x v="1"/>
    <x v="1"/>
    <m/>
    <m/>
    <m/>
    <m/>
    <n v="0"/>
    <s v="Ingen avgiftsbehandling"/>
    <s v="Lønnsbilag 18-2025"/>
    <n v="-165.24"/>
    <s v="NOK"/>
    <n v="-165.24"/>
    <m/>
    <s v="-199748.41"/>
  </r>
  <r>
    <n v="500818"/>
    <n v="2025"/>
    <s v="Lønnsbilag 18-2025"/>
    <d v="2025-07-01T00:00:00"/>
    <m/>
    <x v="89"/>
    <x v="89"/>
    <m/>
    <m/>
    <m/>
    <m/>
    <n v="1274"/>
    <s v="Heidi Midtbø Helgesen"/>
    <x v="6"/>
    <x v="6"/>
    <m/>
    <m/>
    <m/>
    <m/>
    <n v="0"/>
    <s v="Ingen avgiftsbehandling"/>
    <s v="Lønnsbilag 18-2025"/>
    <n v="-109.02"/>
    <s v="NOK"/>
    <n v="-109.02"/>
    <m/>
    <s v="-199857.43"/>
  </r>
  <r>
    <n v="500818"/>
    <n v="2025"/>
    <s v="Lønnsbilag 18-2025"/>
    <d v="2025-07-01T00:00:00"/>
    <m/>
    <x v="89"/>
    <x v="89"/>
    <m/>
    <m/>
    <m/>
    <m/>
    <n v="1279"/>
    <s v="Oda Marie Danielsen"/>
    <x v="8"/>
    <x v="8"/>
    <m/>
    <m/>
    <m/>
    <m/>
    <n v="0"/>
    <s v="Ingen avgiftsbehandling"/>
    <s v="Lønnsbilag 18-2025"/>
    <n v="-121.38"/>
    <s v="NOK"/>
    <n v="-121.38"/>
    <m/>
    <s v="-199978.81"/>
  </r>
  <r>
    <n v="500818"/>
    <n v="2025"/>
    <s v="Lønnsbilag 18-2025"/>
    <d v="2025-07-01T00:00:00"/>
    <m/>
    <x v="89"/>
    <x v="89"/>
    <m/>
    <m/>
    <m/>
    <m/>
    <n v="1285"/>
    <s v="Casper Riekeles"/>
    <x v="1"/>
    <x v="1"/>
    <m/>
    <m/>
    <m/>
    <m/>
    <n v="0"/>
    <s v="Ingen avgiftsbehandling"/>
    <s v="Lønnsbilag 18-2025"/>
    <n v="-114.24"/>
    <s v="NOK"/>
    <n v="-114.24"/>
    <m/>
    <s v="-200093.05"/>
  </r>
  <r>
    <n v="500818"/>
    <n v="2025"/>
    <s v="Lønnsbilag 18-2025"/>
    <d v="2025-07-01T00:00:00"/>
    <m/>
    <x v="89"/>
    <x v="89"/>
    <m/>
    <m/>
    <m/>
    <m/>
    <n v="1288"/>
    <s v="Sondre Olsen Heitmann"/>
    <x v="2"/>
    <x v="2"/>
    <m/>
    <m/>
    <m/>
    <m/>
    <n v="0"/>
    <s v="Ingen avgiftsbehandling"/>
    <s v="Lønnsbilag 18-2025"/>
    <n v="-244.8"/>
    <s v="NOK"/>
    <n v="-244.8"/>
    <m/>
    <s v="-200337.85"/>
  </r>
  <r>
    <n v="500818"/>
    <n v="2025"/>
    <s v="Lønnsbilag 18-2025"/>
    <d v="2025-07-01T00:00:00"/>
    <m/>
    <x v="89"/>
    <x v="89"/>
    <m/>
    <m/>
    <m/>
    <m/>
    <n v="1299"/>
    <s v="Katarina Zielinska"/>
    <x v="2"/>
    <x v="2"/>
    <m/>
    <m/>
    <m/>
    <m/>
    <n v="0"/>
    <s v="Ingen avgiftsbehandling"/>
    <s v="Lønnsbilag 18-2025"/>
    <n v="-4908.75"/>
    <s v="NOK"/>
    <n v="-4908.75"/>
    <m/>
    <s v="-205246.60"/>
  </r>
  <r>
    <n v="500818"/>
    <n v="2025"/>
    <s v="Lønnsbilag 18-2025"/>
    <d v="2025-07-01T00:00:00"/>
    <m/>
    <x v="89"/>
    <x v="89"/>
    <m/>
    <m/>
    <m/>
    <m/>
    <n v="1305"/>
    <s v="Brage Mikkelsen"/>
    <x v="8"/>
    <x v="8"/>
    <m/>
    <m/>
    <m/>
    <m/>
    <n v="0"/>
    <s v="Ingen avgiftsbehandling"/>
    <s v="Lønnsbilag 18-2025"/>
    <n v="-32.64"/>
    <s v="NOK"/>
    <n v="-32.64"/>
    <m/>
    <s v="-205279.24"/>
  </r>
  <r>
    <n v="500818"/>
    <n v="2025"/>
    <s v="Lønnsbilag 18-2025"/>
    <d v="2025-07-01T00:00:00"/>
    <m/>
    <x v="89"/>
    <x v="89"/>
    <m/>
    <m/>
    <m/>
    <m/>
    <n v="1307"/>
    <s v="Ben Craig Simmons"/>
    <x v="3"/>
    <x v="3"/>
    <m/>
    <m/>
    <m/>
    <m/>
    <n v="0"/>
    <s v="Ingen avgiftsbehandling"/>
    <s v="Lønnsbilag 18-2025"/>
    <n v="-3828.82"/>
    <s v="NOK"/>
    <n v="-3828.82"/>
    <m/>
    <s v="-209108.06"/>
  </r>
  <r>
    <n v="500818"/>
    <n v="2025"/>
    <s v="Lønnsbilag 18-2025"/>
    <d v="2025-07-01T00:00:00"/>
    <m/>
    <x v="89"/>
    <x v="89"/>
    <m/>
    <m/>
    <m/>
    <m/>
    <n v="1328"/>
    <s v="Jonathan Sten Hagen"/>
    <x v="2"/>
    <x v="2"/>
    <m/>
    <m/>
    <m/>
    <m/>
    <n v="0"/>
    <s v="Ingen avgiftsbehandling"/>
    <s v="Lønnsbilag 18-2025"/>
    <n v="-285.60000000000002"/>
    <s v="NOK"/>
    <n v="-285.60000000000002"/>
    <m/>
    <s v="-209393.66"/>
  </r>
  <r>
    <n v="500818"/>
    <n v="2025"/>
    <s v="Lønnsbilag 18-2025"/>
    <d v="2025-07-01T00:00:00"/>
    <m/>
    <x v="89"/>
    <x v="89"/>
    <m/>
    <m/>
    <m/>
    <m/>
    <n v="1329"/>
    <s v="Oline Søderberg"/>
    <x v="8"/>
    <x v="8"/>
    <m/>
    <m/>
    <m/>
    <m/>
    <n v="0"/>
    <s v="Ingen avgiftsbehandling"/>
    <s v="Lønnsbilag 18-2025"/>
    <n v="-102.82"/>
    <s v="NOK"/>
    <n v="-102.82"/>
    <m/>
    <s v="-209496.48"/>
  </r>
  <r>
    <n v="500818"/>
    <n v="2025"/>
    <s v="Lønnsbilag 18-2025"/>
    <d v="2025-07-01T00:00:00"/>
    <m/>
    <x v="89"/>
    <x v="89"/>
    <m/>
    <m/>
    <m/>
    <m/>
    <n v="1331"/>
    <s v="Jørgen Røkke"/>
    <x v="1"/>
    <x v="1"/>
    <m/>
    <m/>
    <m/>
    <m/>
    <n v="0"/>
    <s v="Ingen avgiftsbehandling"/>
    <s v="Lønnsbilag 18-2025"/>
    <n v="-444.72"/>
    <s v="NOK"/>
    <n v="-444.72"/>
    <m/>
    <s v="-209941.20"/>
  </r>
  <r>
    <n v="500818"/>
    <n v="2025"/>
    <s v="Lønnsbilag 18-2025"/>
    <d v="2025-07-01T00:00:00"/>
    <m/>
    <x v="89"/>
    <x v="89"/>
    <m/>
    <m/>
    <m/>
    <m/>
    <n v="1331"/>
    <s v="Jørgen Røkke"/>
    <x v="8"/>
    <x v="8"/>
    <m/>
    <m/>
    <m/>
    <m/>
    <n v="0"/>
    <s v="Ingen avgiftsbehandling"/>
    <s v="Lønnsbilag 18-2025"/>
    <n v="-244.8"/>
    <s v="NOK"/>
    <n v="-244.8"/>
    <m/>
    <s v="-210186.00"/>
  </r>
  <r>
    <n v="500818"/>
    <n v="2025"/>
    <s v="Lønnsbilag 18-2025"/>
    <d v="2025-07-01T00:00:00"/>
    <m/>
    <x v="89"/>
    <x v="89"/>
    <m/>
    <m/>
    <m/>
    <m/>
    <n v="1332"/>
    <s v="Morten Hamre Køber"/>
    <x v="10"/>
    <x v="10"/>
    <m/>
    <m/>
    <m/>
    <m/>
    <n v="0"/>
    <s v="Ingen avgiftsbehandling"/>
    <s v="Lønnsbilag 18-2025"/>
    <n v="-510"/>
    <s v="NOK"/>
    <n v="-510"/>
    <m/>
    <s v="-210696.00"/>
  </r>
  <r>
    <n v="500818"/>
    <n v="2025"/>
    <s v="Lønnsbilag 18-2025"/>
    <d v="2025-07-01T00:00:00"/>
    <m/>
    <x v="89"/>
    <x v="89"/>
    <m/>
    <m/>
    <m/>
    <m/>
    <n v="1334"/>
    <s v="Selma Arikan"/>
    <x v="1"/>
    <x v="1"/>
    <m/>
    <m/>
    <m/>
    <m/>
    <n v="0"/>
    <s v="Ingen avgiftsbehandling"/>
    <s v="Lønnsbilag 18-2025"/>
    <n v="-175.44"/>
    <s v="NOK"/>
    <n v="-175.44"/>
    <m/>
    <s v="-210871.44"/>
  </r>
  <r>
    <n v="500818"/>
    <n v="2025"/>
    <s v="Lønnsbilag 18-2025"/>
    <d v="2025-07-01T00:00:00"/>
    <m/>
    <x v="89"/>
    <x v="89"/>
    <m/>
    <m/>
    <m/>
    <m/>
    <n v="1334"/>
    <s v="Selma Arikan"/>
    <x v="8"/>
    <x v="8"/>
    <m/>
    <m/>
    <m/>
    <m/>
    <n v="0"/>
    <s v="Ingen avgiftsbehandling"/>
    <s v="Lønnsbilag 18-2025"/>
    <n v="-560.26"/>
    <s v="NOK"/>
    <n v="-560.26"/>
    <m/>
    <s v="-211431.70"/>
  </r>
  <r>
    <n v="500818"/>
    <n v="2025"/>
    <s v="Lønnsbilag 18-2025"/>
    <d v="2025-07-01T00:00:00"/>
    <m/>
    <x v="89"/>
    <x v="89"/>
    <m/>
    <m/>
    <m/>
    <m/>
    <n v="1335"/>
    <s v="Mikkel Holand Gillebo"/>
    <x v="8"/>
    <x v="8"/>
    <m/>
    <m/>
    <m/>
    <m/>
    <n v="0"/>
    <s v="Ingen avgiftsbehandling"/>
    <s v="Lønnsbilag 18-2025"/>
    <n v="-97.92"/>
    <s v="NOK"/>
    <n v="-97.92"/>
    <m/>
    <s v="-211529.62"/>
  </r>
  <r>
    <n v="500818"/>
    <n v="2025"/>
    <s v="Lønnsbilag 18-2025"/>
    <d v="2025-07-01T00:00:00"/>
    <m/>
    <x v="89"/>
    <x v="89"/>
    <m/>
    <m/>
    <m/>
    <m/>
    <n v="1338"/>
    <s v="Nadin Hamed"/>
    <x v="1"/>
    <x v="1"/>
    <m/>
    <m/>
    <m/>
    <m/>
    <n v="0"/>
    <s v="Ingen avgiftsbehandling"/>
    <s v="Lønnsbilag 18-2025"/>
    <n v="-138.22999999999999"/>
    <s v="NOK"/>
    <n v="-138.22999999999999"/>
    <m/>
    <s v="-211667.85"/>
  </r>
  <r>
    <n v="500818"/>
    <n v="2025"/>
    <s v="Lønnsbilag 18-2025"/>
    <d v="2025-07-01T00:00:00"/>
    <m/>
    <x v="89"/>
    <x v="89"/>
    <m/>
    <m/>
    <m/>
    <m/>
    <n v="134"/>
    <s v="Andreas Kristiansen Olsen"/>
    <x v="1"/>
    <x v="1"/>
    <m/>
    <m/>
    <m/>
    <m/>
    <n v="0"/>
    <s v="Ingen avgiftsbehandling"/>
    <s v="Lønnsbilag 18-2025"/>
    <n v="-422.28"/>
    <s v="NOK"/>
    <n v="-422.28"/>
    <m/>
    <s v="-212090.13"/>
  </r>
  <r>
    <n v="500818"/>
    <n v="2025"/>
    <s v="Lønnsbilag 18-2025"/>
    <d v="2025-07-01T00:00:00"/>
    <m/>
    <x v="89"/>
    <x v="89"/>
    <m/>
    <m/>
    <m/>
    <m/>
    <n v="134"/>
    <s v="Andreas Kristiansen Olsen"/>
    <x v="8"/>
    <x v="8"/>
    <m/>
    <m/>
    <m/>
    <m/>
    <n v="0"/>
    <s v="Ingen avgiftsbehandling"/>
    <s v="Lønnsbilag 18-2025"/>
    <n v="-93.84"/>
    <s v="NOK"/>
    <n v="-93.84"/>
    <m/>
    <s v="-212183.97"/>
  </r>
  <r>
    <n v="500818"/>
    <n v="2025"/>
    <s v="Lønnsbilag 18-2025"/>
    <d v="2025-07-01T00:00:00"/>
    <m/>
    <x v="89"/>
    <x v="89"/>
    <m/>
    <m/>
    <m/>
    <m/>
    <n v="1341"/>
    <s v="Sondre Harviken"/>
    <x v="1"/>
    <x v="1"/>
    <m/>
    <m/>
    <m/>
    <m/>
    <n v="0"/>
    <s v="Ingen avgiftsbehandling"/>
    <s v="Lønnsbilag 18-2025"/>
    <n v="-448.8"/>
    <s v="NOK"/>
    <n v="-448.8"/>
    <m/>
    <s v="-212632.77"/>
  </r>
  <r>
    <n v="500818"/>
    <n v="2025"/>
    <s v="Lønnsbilag 18-2025"/>
    <d v="2025-07-01T00:00:00"/>
    <m/>
    <x v="89"/>
    <x v="89"/>
    <m/>
    <m/>
    <m/>
    <m/>
    <n v="1341"/>
    <s v="Sondre Harviken"/>
    <x v="8"/>
    <x v="8"/>
    <m/>
    <m/>
    <m/>
    <m/>
    <n v="0"/>
    <s v="Ingen avgiftsbehandling"/>
    <s v="Lønnsbilag 18-2025"/>
    <n v="-81.599999999999994"/>
    <s v="NOK"/>
    <n v="-81.599999999999994"/>
    <m/>
    <s v="-212714.37"/>
  </r>
  <r>
    <n v="500818"/>
    <n v="2025"/>
    <s v="Lønnsbilag 18-2025"/>
    <d v="2025-07-01T00:00:00"/>
    <m/>
    <x v="89"/>
    <x v="89"/>
    <m/>
    <m/>
    <m/>
    <m/>
    <n v="183"/>
    <s v="Marie Laukeland"/>
    <x v="10"/>
    <x v="10"/>
    <m/>
    <m/>
    <m/>
    <m/>
    <n v="0"/>
    <s v="Ingen avgiftsbehandling"/>
    <s v="Lønnsbilag 18-2025"/>
    <n v="-510"/>
    <s v="NOK"/>
    <n v="-510"/>
    <m/>
    <s v="-213224.37"/>
  </r>
  <r>
    <n v="500818"/>
    <n v="2025"/>
    <s v="Lønnsbilag 18-2025"/>
    <d v="2025-07-01T00:00:00"/>
    <m/>
    <x v="89"/>
    <x v="89"/>
    <m/>
    <m/>
    <m/>
    <m/>
    <n v="77"/>
    <s v="Christopher Dehn"/>
    <x v="5"/>
    <x v="5"/>
    <m/>
    <m/>
    <m/>
    <m/>
    <n v="0"/>
    <s v="Ingen avgiftsbehandling"/>
    <s v="Lønnsbilag 18-2025"/>
    <n v="-1967.12"/>
    <s v="NOK"/>
    <n v="-1967.12"/>
    <m/>
    <s v="-215191.49"/>
  </r>
  <r>
    <n v="500889"/>
    <n v="2025"/>
    <s v="Lønnsbilag 19-2025"/>
    <d v="2025-08-03T00:00:00"/>
    <m/>
    <x v="89"/>
    <x v="89"/>
    <m/>
    <m/>
    <m/>
    <m/>
    <m/>
    <s v="Sofi Kulvik"/>
    <x v="4"/>
    <x v="4"/>
    <m/>
    <m/>
    <m/>
    <m/>
    <n v="0"/>
    <s v="Ingen avgiftsbehandling"/>
    <s v="Lønnsbilag 19-2025"/>
    <n v="-7832.16"/>
    <s v="NOK"/>
    <n v="-7832.16"/>
    <m/>
    <s v="-223023.65"/>
  </r>
  <r>
    <n v="500889"/>
    <n v="2025"/>
    <s v="Lønnsbilag 19-2025"/>
    <d v="2025-08-03T00:00:00"/>
    <m/>
    <x v="89"/>
    <x v="89"/>
    <m/>
    <m/>
    <m/>
    <m/>
    <n v="1229"/>
    <s v="Eirik Frisnes Wartiainen"/>
    <x v="1"/>
    <x v="1"/>
    <m/>
    <m/>
    <m/>
    <m/>
    <n v="0"/>
    <s v="Ingen avgiftsbehandling"/>
    <s v="Lønnsbilag 19-2025"/>
    <n v="-1555.71"/>
    <s v="NOK"/>
    <n v="-1555.71"/>
    <m/>
    <s v="-224579.36"/>
  </r>
  <r>
    <n v="500889"/>
    <n v="2025"/>
    <s v="Lønnsbilag 19-2025"/>
    <d v="2025-08-03T00:00:00"/>
    <m/>
    <x v="89"/>
    <x v="89"/>
    <m/>
    <m/>
    <m/>
    <m/>
    <n v="1229"/>
    <s v="Eirik Frisnes Wartiainen"/>
    <x v="8"/>
    <x v="8"/>
    <m/>
    <m/>
    <m/>
    <m/>
    <n v="0"/>
    <s v="Ingen avgiftsbehandling"/>
    <s v="Lønnsbilag 19-2025"/>
    <n v="-1555.7"/>
    <s v="NOK"/>
    <n v="-1555.7"/>
    <m/>
    <s v="-226135.06"/>
  </r>
  <r>
    <n v="500889"/>
    <n v="2025"/>
    <s v="Lønnsbilag 19-2025"/>
    <d v="2025-08-03T00:00:00"/>
    <m/>
    <x v="89"/>
    <x v="89"/>
    <m/>
    <m/>
    <m/>
    <m/>
    <n v="1229"/>
    <s v="Eirik Frisnes Wartiainen"/>
    <x v="10"/>
    <x v="10"/>
    <m/>
    <m/>
    <m/>
    <m/>
    <n v="0"/>
    <s v="Ingen avgiftsbehandling"/>
    <s v="Lønnsbilag 19-2025"/>
    <n v="-1555.71"/>
    <s v="NOK"/>
    <n v="-1555.71"/>
    <m/>
    <s v="-227690.77"/>
  </r>
  <r>
    <n v="500889"/>
    <n v="2025"/>
    <s v="Lønnsbilag 19-2025"/>
    <d v="2025-08-03T00:00:00"/>
    <m/>
    <x v="89"/>
    <x v="89"/>
    <m/>
    <m/>
    <m/>
    <m/>
    <n v="1299"/>
    <s v="Katarina Zielinska"/>
    <x v="2"/>
    <x v="2"/>
    <m/>
    <m/>
    <m/>
    <m/>
    <n v="0"/>
    <s v="Ingen avgiftsbehandling"/>
    <s v="Lønnsbilag 19-2025"/>
    <n v="-4908.75"/>
    <s v="NOK"/>
    <n v="-4908.75"/>
    <m/>
    <s v="-232599.52"/>
  </r>
  <r>
    <n v="500889"/>
    <n v="2025"/>
    <s v="Lønnsbilag 19-2025"/>
    <d v="2025-08-03T00:00:00"/>
    <m/>
    <x v="89"/>
    <x v="89"/>
    <m/>
    <m/>
    <m/>
    <m/>
    <n v="1307"/>
    <s v="Ben Craig Simmons"/>
    <x v="3"/>
    <x v="3"/>
    <m/>
    <m/>
    <m/>
    <m/>
    <n v="0"/>
    <s v="Ingen avgiftsbehandling"/>
    <s v="Lønnsbilag 19-2025"/>
    <n v="-3828.83"/>
    <s v="NOK"/>
    <n v="-3828.83"/>
    <m/>
    <s v="-236428.35"/>
  </r>
  <r>
    <n v="500889"/>
    <n v="2025"/>
    <s v="Lønnsbilag 19-2025"/>
    <d v="2025-08-03T00:00:00"/>
    <m/>
    <x v="89"/>
    <x v="89"/>
    <m/>
    <m/>
    <m/>
    <m/>
    <n v="77"/>
    <s v="Christopher Dehn"/>
    <x v="5"/>
    <x v="5"/>
    <m/>
    <m/>
    <m/>
    <m/>
    <n v="0"/>
    <s v="Ingen avgiftsbehandling"/>
    <s v="Lønnsbilag 19-2025"/>
    <n v="-1967.13"/>
    <s v="NOK"/>
    <n v="-1967.13"/>
    <m/>
    <s v="-238395.48"/>
  </r>
  <r>
    <n v="500936"/>
    <n v="2025"/>
    <s v="Lønnsbilag 20-2025"/>
    <d v="2025-09-01T00:00:00"/>
    <m/>
    <x v="89"/>
    <x v="89"/>
    <m/>
    <m/>
    <m/>
    <m/>
    <m/>
    <s v="Sofi Kulvik"/>
    <x v="4"/>
    <x v="4"/>
    <m/>
    <m/>
    <m/>
    <m/>
    <n v="0"/>
    <s v="Ingen avgiftsbehandling"/>
    <s v="Lønnsbilag 20-2025"/>
    <n v="-7832.16"/>
    <s v="NOK"/>
    <n v="-7832.16"/>
    <m/>
    <s v="-246227.64"/>
  </r>
  <r>
    <n v="500936"/>
    <n v="2025"/>
    <s v="Lønnsbilag 20-2025"/>
    <d v="2025-09-01T00:00:00"/>
    <m/>
    <x v="89"/>
    <x v="89"/>
    <m/>
    <m/>
    <m/>
    <m/>
    <n v="1223"/>
    <s v="Mads Sundbye"/>
    <x v="1"/>
    <x v="1"/>
    <m/>
    <m/>
    <m/>
    <m/>
    <n v="0"/>
    <s v="Ingen avgiftsbehandling"/>
    <s v="Lønnsbilag 20-2025"/>
    <n v="-440.64"/>
    <s v="NOK"/>
    <n v="-440.64"/>
    <m/>
    <s v="-246668.28"/>
  </r>
  <r>
    <n v="500936"/>
    <n v="2025"/>
    <s v="Lønnsbilag 20-2025"/>
    <d v="2025-09-01T00:00:00"/>
    <m/>
    <x v="89"/>
    <x v="89"/>
    <m/>
    <m/>
    <m/>
    <m/>
    <n v="1229"/>
    <s v="Eirik Frisnes Wartiainen"/>
    <x v="1"/>
    <x v="1"/>
    <m/>
    <m/>
    <m/>
    <m/>
    <n v="0"/>
    <s v="Ingen avgiftsbehandling"/>
    <s v="Lønnsbilag 20-2025"/>
    <n v="-2333.59"/>
    <s v="NOK"/>
    <n v="-2333.59"/>
    <m/>
    <s v="-249001.87"/>
  </r>
  <r>
    <n v="500936"/>
    <n v="2025"/>
    <s v="Lønnsbilag 20-2025"/>
    <d v="2025-09-01T00:00:00"/>
    <m/>
    <x v="89"/>
    <x v="89"/>
    <m/>
    <m/>
    <m/>
    <m/>
    <n v="1229"/>
    <s v="Eirik Frisnes Wartiainen"/>
    <x v="8"/>
    <x v="8"/>
    <m/>
    <m/>
    <m/>
    <m/>
    <n v="0"/>
    <s v="Ingen avgiftsbehandling"/>
    <s v="Lønnsbilag 20-2025"/>
    <n v="-2333.59"/>
    <s v="NOK"/>
    <n v="-2333.59"/>
    <m/>
    <s v="-251335.46"/>
  </r>
  <r>
    <n v="500936"/>
    <n v="2025"/>
    <s v="Lønnsbilag 20-2025"/>
    <d v="2025-09-01T00:00:00"/>
    <m/>
    <x v="89"/>
    <x v="89"/>
    <m/>
    <m/>
    <m/>
    <m/>
    <n v="1239"/>
    <s v="Karen Haug Laukeland"/>
    <x v="6"/>
    <x v="6"/>
    <m/>
    <m/>
    <m/>
    <m/>
    <n v="0"/>
    <s v="Ingen avgiftsbehandling"/>
    <s v="Lønnsbilag 20-2025"/>
    <n v="-96.9"/>
    <s v="NOK"/>
    <n v="-96.9"/>
    <m/>
    <s v="-251432.36"/>
  </r>
  <r>
    <n v="500936"/>
    <n v="2025"/>
    <s v="Lønnsbilag 20-2025"/>
    <d v="2025-09-01T00:00:00"/>
    <m/>
    <x v="89"/>
    <x v="89"/>
    <m/>
    <m/>
    <m/>
    <m/>
    <n v="1240"/>
    <s v="Margrethe Hamre Køber"/>
    <x v="6"/>
    <x v="6"/>
    <m/>
    <m/>
    <m/>
    <m/>
    <n v="0"/>
    <s v="Ingen avgiftsbehandling"/>
    <s v="Lønnsbilag 20-2025"/>
    <n v="-36.340000000000003"/>
    <s v="NOK"/>
    <n v="-36.340000000000003"/>
    <m/>
    <s v="-251468.70"/>
  </r>
  <r>
    <n v="500936"/>
    <n v="2025"/>
    <s v="Lønnsbilag 20-2025"/>
    <d v="2025-09-01T00:00:00"/>
    <m/>
    <x v="89"/>
    <x v="89"/>
    <m/>
    <m/>
    <m/>
    <m/>
    <n v="1245"/>
    <s v="Fredrik Bjørndal"/>
    <x v="3"/>
    <x v="3"/>
    <m/>
    <m/>
    <m/>
    <m/>
    <n v="0"/>
    <s v="Ingen avgiftsbehandling"/>
    <s v="Lønnsbilag 20-2025"/>
    <n v="-301.92"/>
    <s v="NOK"/>
    <n v="-301.92"/>
    <m/>
    <s v="-251770.62"/>
  </r>
  <r>
    <n v="500936"/>
    <n v="2025"/>
    <s v="Lønnsbilag 20-2025"/>
    <d v="2025-09-01T00:00:00"/>
    <m/>
    <x v="89"/>
    <x v="89"/>
    <m/>
    <m/>
    <m/>
    <m/>
    <n v="1248"/>
    <s v="Marius Tveiten"/>
    <x v="1"/>
    <x v="1"/>
    <m/>
    <m/>
    <m/>
    <m/>
    <n v="0"/>
    <s v="Ingen avgiftsbehandling"/>
    <s v="Lønnsbilag 20-2025"/>
    <n v="-279.99"/>
    <s v="NOK"/>
    <n v="-279.99"/>
    <m/>
    <s v="-252050.61"/>
  </r>
  <r>
    <n v="500936"/>
    <n v="2025"/>
    <s v="Lønnsbilag 20-2025"/>
    <d v="2025-09-01T00:00:00"/>
    <m/>
    <x v="89"/>
    <x v="89"/>
    <m/>
    <m/>
    <m/>
    <m/>
    <n v="1248"/>
    <s v="Marius Tveiten"/>
    <x v="8"/>
    <x v="8"/>
    <m/>
    <m/>
    <m/>
    <m/>
    <n v="0"/>
    <s v="Ingen avgiftsbehandling"/>
    <s v="Lønnsbilag 20-2025"/>
    <n v="-137.69999999999999"/>
    <s v="NOK"/>
    <n v="-137.69999999999999"/>
    <m/>
    <s v="-252188.31"/>
  </r>
  <r>
    <n v="500936"/>
    <n v="2025"/>
    <s v="Lønnsbilag 20-2025"/>
    <d v="2025-09-01T00:00:00"/>
    <m/>
    <x v="89"/>
    <x v="89"/>
    <m/>
    <m/>
    <m/>
    <m/>
    <n v="1249"/>
    <s v="Nora Kristiansen"/>
    <x v="1"/>
    <x v="1"/>
    <m/>
    <m/>
    <m/>
    <m/>
    <n v="0"/>
    <s v="Ingen avgiftsbehandling"/>
    <s v="Lønnsbilag 20-2025"/>
    <n v="-711.45"/>
    <s v="NOK"/>
    <n v="-711.45"/>
    <m/>
    <s v="-252899.76"/>
  </r>
  <r>
    <n v="500936"/>
    <n v="2025"/>
    <s v="Lønnsbilag 20-2025"/>
    <d v="2025-09-01T00:00:00"/>
    <m/>
    <x v="89"/>
    <x v="89"/>
    <m/>
    <m/>
    <m/>
    <m/>
    <n v="1249"/>
    <s v="Nora Kristiansen"/>
    <x v="8"/>
    <x v="8"/>
    <m/>
    <m/>
    <m/>
    <m/>
    <n v="0"/>
    <s v="Ingen avgiftsbehandling"/>
    <s v="Lønnsbilag 20-2025"/>
    <n v="-160.65"/>
    <s v="NOK"/>
    <n v="-160.65"/>
    <m/>
    <s v="-253060.41"/>
  </r>
  <r>
    <n v="500936"/>
    <n v="2025"/>
    <s v="Lønnsbilag 20-2025"/>
    <d v="2025-09-01T00:00:00"/>
    <m/>
    <x v="89"/>
    <x v="89"/>
    <m/>
    <m/>
    <m/>
    <m/>
    <n v="1260"/>
    <s v="Sivert Østberg-Tømmervik"/>
    <x v="6"/>
    <x v="6"/>
    <m/>
    <m/>
    <m/>
    <m/>
    <n v="0"/>
    <s v="Ingen avgiftsbehandling"/>
    <s v="Lønnsbilag 20-2025"/>
    <n v="-262.55"/>
    <s v="NOK"/>
    <n v="-262.55"/>
    <m/>
    <s v="-253322.96"/>
  </r>
  <r>
    <n v="500936"/>
    <n v="2025"/>
    <s v="Lønnsbilag 20-2025"/>
    <d v="2025-09-01T00:00:00"/>
    <m/>
    <x v="89"/>
    <x v="89"/>
    <m/>
    <m/>
    <m/>
    <m/>
    <n v="1261"/>
    <s v="Laila Håkonsen"/>
    <x v="8"/>
    <x v="8"/>
    <m/>
    <m/>
    <m/>
    <m/>
    <n v="0"/>
    <s v="Ingen avgiftsbehandling"/>
    <s v="Lønnsbilag 20-2025"/>
    <n v="-398.75"/>
    <s v="NOK"/>
    <n v="-398.75"/>
    <m/>
    <s v="-253721.71"/>
  </r>
  <r>
    <n v="500936"/>
    <n v="2025"/>
    <s v="Lønnsbilag 20-2025"/>
    <d v="2025-09-01T00:00:00"/>
    <m/>
    <x v="89"/>
    <x v="89"/>
    <m/>
    <m/>
    <m/>
    <m/>
    <n v="1271"/>
    <s v="Nikolai Hamang"/>
    <x v="1"/>
    <x v="1"/>
    <m/>
    <m/>
    <m/>
    <m/>
    <n v="0"/>
    <s v="Ingen avgiftsbehandling"/>
    <s v="Lønnsbilag 20-2025"/>
    <n v="-174.42"/>
    <s v="NOK"/>
    <n v="-174.42"/>
    <m/>
    <s v="-253896.13"/>
  </r>
  <r>
    <n v="500936"/>
    <n v="2025"/>
    <s v="Lønnsbilag 20-2025"/>
    <d v="2025-09-01T00:00:00"/>
    <m/>
    <x v="89"/>
    <x v="89"/>
    <m/>
    <m/>
    <m/>
    <m/>
    <n v="1274"/>
    <s v="Heidi Midtbø Helgesen"/>
    <x v="6"/>
    <x v="6"/>
    <m/>
    <m/>
    <m/>
    <m/>
    <n v="0"/>
    <s v="Ingen avgiftsbehandling"/>
    <s v="Lønnsbilag 20-2025"/>
    <n v="-36.33"/>
    <s v="NOK"/>
    <n v="-36.33"/>
    <m/>
    <s v="-253932.46"/>
  </r>
  <r>
    <n v="500936"/>
    <n v="2025"/>
    <s v="Lønnsbilag 20-2025"/>
    <d v="2025-09-01T00:00:00"/>
    <m/>
    <x v="89"/>
    <x v="89"/>
    <m/>
    <m/>
    <m/>
    <m/>
    <n v="1285"/>
    <s v="Casper Riekeles"/>
    <x v="1"/>
    <x v="1"/>
    <m/>
    <m/>
    <m/>
    <m/>
    <n v="0"/>
    <s v="Ingen avgiftsbehandling"/>
    <s v="Lønnsbilag 20-2025"/>
    <n v="-307.02"/>
    <s v="NOK"/>
    <n v="-307.02"/>
    <m/>
    <s v="-254239.48"/>
  </r>
  <r>
    <n v="500936"/>
    <n v="2025"/>
    <s v="Lønnsbilag 20-2025"/>
    <d v="2025-09-01T00:00:00"/>
    <m/>
    <x v="89"/>
    <x v="89"/>
    <m/>
    <m/>
    <m/>
    <m/>
    <n v="1299"/>
    <s v="Katarina Zielinska"/>
    <x v="2"/>
    <x v="2"/>
    <m/>
    <m/>
    <m/>
    <m/>
    <n v="0"/>
    <s v="Ingen avgiftsbehandling"/>
    <s v="Lønnsbilag 20-2025"/>
    <n v="-4908.75"/>
    <s v="NOK"/>
    <n v="-4908.75"/>
    <m/>
    <s v="-259148.23"/>
  </r>
  <r>
    <n v="500936"/>
    <n v="2025"/>
    <s v="Lønnsbilag 20-2025"/>
    <d v="2025-09-01T00:00:00"/>
    <m/>
    <x v="89"/>
    <x v="89"/>
    <m/>
    <m/>
    <m/>
    <m/>
    <n v="1307"/>
    <s v="Ben Craig Simmons"/>
    <x v="3"/>
    <x v="3"/>
    <m/>
    <m/>
    <m/>
    <m/>
    <n v="0"/>
    <s v="Ingen avgiftsbehandling"/>
    <s v="Lønnsbilag 20-2025"/>
    <n v="-3828.82"/>
    <s v="NOK"/>
    <n v="-3828.82"/>
    <m/>
    <s v="-262977.05"/>
  </r>
  <r>
    <n v="500936"/>
    <n v="2025"/>
    <s v="Lønnsbilag 20-2025"/>
    <d v="2025-09-01T00:00:00"/>
    <m/>
    <x v="89"/>
    <x v="89"/>
    <m/>
    <m/>
    <m/>
    <m/>
    <n v="1334"/>
    <s v="Selma Arikan"/>
    <x v="1"/>
    <x v="1"/>
    <m/>
    <m/>
    <m/>
    <m/>
    <n v="0"/>
    <s v="Ingen avgiftsbehandling"/>
    <s v="Lønnsbilag 20-2025"/>
    <n v="-97.92"/>
    <s v="NOK"/>
    <n v="-97.92"/>
    <m/>
    <s v="-263074.97"/>
  </r>
  <r>
    <n v="500936"/>
    <n v="2025"/>
    <s v="Lønnsbilag 20-2025"/>
    <d v="2025-09-01T00:00:00"/>
    <m/>
    <x v="89"/>
    <x v="89"/>
    <m/>
    <m/>
    <m/>
    <m/>
    <n v="1338"/>
    <s v="Nadin Hamed"/>
    <x v="1"/>
    <x v="1"/>
    <m/>
    <m/>
    <m/>
    <m/>
    <n v="0"/>
    <s v="Ingen avgiftsbehandling"/>
    <s v="Lønnsbilag 20-2025"/>
    <n v="-190.78"/>
    <s v="NOK"/>
    <n v="-190.78"/>
    <m/>
    <s v="-263265.75"/>
  </r>
  <r>
    <n v="500936"/>
    <n v="2025"/>
    <s v="Lønnsbilag 20-2025"/>
    <d v="2025-09-01T00:00:00"/>
    <m/>
    <x v="89"/>
    <x v="89"/>
    <m/>
    <m/>
    <m/>
    <m/>
    <n v="134"/>
    <s v="Andreas Kristiansen Olsen"/>
    <x v="1"/>
    <x v="1"/>
    <m/>
    <m/>
    <m/>
    <m/>
    <n v="0"/>
    <s v="Ingen avgiftsbehandling"/>
    <s v="Lønnsbilag 20-2025"/>
    <n v="-1196.46"/>
    <s v="NOK"/>
    <n v="-1196.46"/>
    <m/>
    <s v="-264462.21"/>
  </r>
  <r>
    <n v="500936"/>
    <n v="2025"/>
    <s v="Lønnsbilag 20-2025"/>
    <d v="2025-09-01T00:00:00"/>
    <m/>
    <x v="89"/>
    <x v="89"/>
    <m/>
    <m/>
    <m/>
    <m/>
    <n v="1341"/>
    <s v="Sondre Harviken"/>
    <x v="8"/>
    <x v="8"/>
    <m/>
    <m/>
    <m/>
    <m/>
    <n v="0"/>
    <s v="Ingen avgiftsbehandling"/>
    <s v="Lønnsbilag 20-2025"/>
    <n v="-179.52"/>
    <s v="NOK"/>
    <n v="-179.52"/>
    <m/>
    <s v="-264641.73"/>
  </r>
  <r>
    <n v="500936"/>
    <n v="2025"/>
    <s v="Lønnsbilag 20-2025"/>
    <d v="2025-09-01T00:00:00"/>
    <m/>
    <x v="89"/>
    <x v="89"/>
    <m/>
    <m/>
    <m/>
    <m/>
    <n v="156"/>
    <s v="Eskil Kvam"/>
    <x v="1"/>
    <x v="1"/>
    <m/>
    <m/>
    <m/>
    <m/>
    <n v="0"/>
    <s v="Ingen avgiftsbehandling"/>
    <s v="Lønnsbilag 20-2025"/>
    <n v="-398.82"/>
    <s v="NOK"/>
    <n v="-398.82"/>
    <m/>
    <s v="-265040.55"/>
  </r>
  <r>
    <n v="500936"/>
    <n v="2025"/>
    <s v="Lønnsbilag 20-2025"/>
    <d v="2025-09-01T00:00:00"/>
    <m/>
    <x v="89"/>
    <x v="89"/>
    <m/>
    <m/>
    <m/>
    <m/>
    <n v="77"/>
    <s v="Christopher Dehn"/>
    <x v="5"/>
    <x v="5"/>
    <m/>
    <m/>
    <m/>
    <m/>
    <n v="0"/>
    <s v="Ingen avgiftsbehandling"/>
    <s v="Lønnsbilag 20-2025"/>
    <n v="-1967.12"/>
    <s v="NOK"/>
    <n v="-1967.12"/>
    <m/>
    <s v="-267007.67"/>
  </r>
  <r>
    <n v="500961"/>
    <n v="2025"/>
    <s v="Lønnsbilag 21-2025"/>
    <d v="2025-09-03T00:00:00"/>
    <m/>
    <x v="89"/>
    <x v="89"/>
    <m/>
    <m/>
    <m/>
    <m/>
    <n v="1282"/>
    <s v="Stian Sørensen"/>
    <x v="3"/>
    <x v="3"/>
    <m/>
    <m/>
    <m/>
    <m/>
    <n v="0"/>
    <s v="Ingen avgiftsbehandling"/>
    <s v="Lønnsbilag 21-2025"/>
    <n v="14132.88"/>
    <s v="NOK"/>
    <n v="14132.88"/>
    <m/>
    <s v="-252874.79"/>
  </r>
  <r>
    <n v="501038"/>
    <n v="2025"/>
    <s v="Lønnsbilag 22-2025"/>
    <d v="2025-10-01T00:00:00"/>
    <m/>
    <x v="89"/>
    <x v="89"/>
    <m/>
    <m/>
    <m/>
    <m/>
    <m/>
    <s v="Sofi Kulvik"/>
    <x v="4"/>
    <x v="4"/>
    <m/>
    <m/>
    <m/>
    <m/>
    <n v="0"/>
    <s v="Ingen avgiftsbehandling"/>
    <s v="Lønnsbilag 22-2025"/>
    <n v="-7904.52"/>
    <s v="NOK"/>
    <n v="-7904.52"/>
    <m/>
    <s v="-260779.31"/>
  </r>
  <r>
    <n v="501038"/>
    <n v="2025"/>
    <s v="Lønnsbilag 22-2025"/>
    <d v="2025-10-01T00:00:00"/>
    <m/>
    <x v="89"/>
    <x v="89"/>
    <m/>
    <m/>
    <m/>
    <m/>
    <n v="1223"/>
    <s v="Mads Sundbye"/>
    <x v="1"/>
    <x v="1"/>
    <m/>
    <m/>
    <m/>
    <m/>
    <n v="0"/>
    <s v="Ingen avgiftsbehandling"/>
    <s v="Lønnsbilag 22-2025"/>
    <n v="-302.94"/>
    <s v="NOK"/>
    <n v="-302.94"/>
    <m/>
    <s v="-261082.25"/>
  </r>
  <r>
    <n v="501038"/>
    <n v="2025"/>
    <s v="Lønnsbilag 22-2025"/>
    <d v="2025-10-01T00:00:00"/>
    <m/>
    <x v="89"/>
    <x v="89"/>
    <m/>
    <m/>
    <m/>
    <m/>
    <n v="1229"/>
    <s v="Eirik Frisnes Wartiainen"/>
    <x v="1"/>
    <x v="1"/>
    <m/>
    <m/>
    <m/>
    <m/>
    <n v="0"/>
    <s v="Ingen avgiftsbehandling"/>
    <s v="Lønnsbilag 22-2025"/>
    <n v="-700.06"/>
    <s v="NOK"/>
    <n v="-700.06"/>
    <m/>
    <s v="-261782.31"/>
  </r>
  <r>
    <n v="501038"/>
    <n v="2025"/>
    <s v="Lønnsbilag 22-2025"/>
    <d v="2025-10-01T00:00:00"/>
    <m/>
    <x v="89"/>
    <x v="89"/>
    <m/>
    <m/>
    <m/>
    <m/>
    <n v="1229"/>
    <s v="Eirik Frisnes Wartiainen"/>
    <x v="8"/>
    <x v="8"/>
    <m/>
    <m/>
    <m/>
    <m/>
    <n v="0"/>
    <s v="Ingen avgiftsbehandling"/>
    <s v="Lønnsbilag 22-2025"/>
    <n v="-1633.49"/>
    <s v="NOK"/>
    <n v="-1633.49"/>
    <m/>
    <s v="-263415.80"/>
  </r>
  <r>
    <n v="501038"/>
    <n v="2025"/>
    <s v="Lønnsbilag 22-2025"/>
    <d v="2025-10-01T00:00:00"/>
    <m/>
    <x v="89"/>
    <x v="89"/>
    <m/>
    <m/>
    <m/>
    <m/>
    <n v="1229"/>
    <s v="Eirik Frisnes Wartiainen"/>
    <x v="10"/>
    <x v="10"/>
    <m/>
    <m/>
    <m/>
    <m/>
    <n v="0"/>
    <s v="Ingen avgiftsbehandling"/>
    <s v="Lønnsbilag 22-2025"/>
    <n v="-2333.56"/>
    <s v="NOK"/>
    <n v="-2333.56"/>
    <m/>
    <s v="-265749.36"/>
  </r>
  <r>
    <n v="501038"/>
    <n v="2025"/>
    <s v="Lønnsbilag 22-2025"/>
    <d v="2025-10-01T00:00:00"/>
    <m/>
    <x v="89"/>
    <x v="89"/>
    <m/>
    <m/>
    <m/>
    <m/>
    <n v="1239"/>
    <s v="Karen Haug Laukeland"/>
    <x v="6"/>
    <x v="6"/>
    <m/>
    <m/>
    <m/>
    <m/>
    <n v="0"/>
    <s v="Ingen avgiftsbehandling"/>
    <s v="Lønnsbilag 22-2025"/>
    <n v="-558.96"/>
    <s v="NOK"/>
    <n v="-558.96"/>
    <m/>
    <s v="-266308.32"/>
  </r>
  <r>
    <n v="501038"/>
    <n v="2025"/>
    <s v="Lønnsbilag 22-2025"/>
    <d v="2025-10-01T00:00:00"/>
    <m/>
    <x v="89"/>
    <x v="89"/>
    <m/>
    <m/>
    <m/>
    <m/>
    <n v="1240"/>
    <s v="Margrethe Hamre Køber"/>
    <x v="10"/>
    <x v="10"/>
    <m/>
    <m/>
    <m/>
    <m/>
    <n v="0"/>
    <s v="Ingen avgiftsbehandling"/>
    <s v="Lønnsbilag 22-2025"/>
    <n v="-38.25"/>
    <s v="NOK"/>
    <n v="-38.25"/>
    <m/>
    <s v="-266346.57"/>
  </r>
  <r>
    <n v="501038"/>
    <n v="2025"/>
    <s v="Lønnsbilag 22-2025"/>
    <d v="2025-10-01T00:00:00"/>
    <m/>
    <x v="89"/>
    <x v="89"/>
    <m/>
    <m/>
    <m/>
    <m/>
    <n v="1240"/>
    <s v="Margrethe Hamre Køber"/>
    <x v="6"/>
    <x v="6"/>
    <m/>
    <m/>
    <m/>
    <m/>
    <n v="0"/>
    <s v="Ingen avgiftsbehandling"/>
    <s v="Lønnsbilag 22-2025"/>
    <n v="-147.26"/>
    <s v="NOK"/>
    <n v="-147.26"/>
    <m/>
    <s v="-266493.83"/>
  </r>
  <r>
    <n v="501038"/>
    <n v="2025"/>
    <s v="Lønnsbilag 22-2025"/>
    <d v="2025-10-01T00:00:00"/>
    <m/>
    <x v="89"/>
    <x v="89"/>
    <m/>
    <m/>
    <m/>
    <m/>
    <n v="1245"/>
    <s v="Fredrik Bjørndal"/>
    <x v="3"/>
    <x v="3"/>
    <m/>
    <m/>
    <m/>
    <m/>
    <n v="0"/>
    <s v="Ingen avgiftsbehandling"/>
    <s v="Lønnsbilag 22-2025"/>
    <n v="-745.37"/>
    <s v="NOK"/>
    <n v="-745.37"/>
    <m/>
    <s v="-267239.20"/>
  </r>
  <r>
    <n v="501038"/>
    <n v="2025"/>
    <s v="Lønnsbilag 22-2025"/>
    <d v="2025-10-01T00:00:00"/>
    <m/>
    <x v="89"/>
    <x v="89"/>
    <m/>
    <m/>
    <m/>
    <m/>
    <n v="1248"/>
    <s v="Marius Tveiten"/>
    <x v="1"/>
    <x v="1"/>
    <m/>
    <m/>
    <m/>
    <m/>
    <n v="0"/>
    <s v="Ingen avgiftsbehandling"/>
    <s v="Lønnsbilag 22-2025"/>
    <n v="-257.04000000000002"/>
    <s v="NOK"/>
    <n v="-257.04000000000002"/>
    <m/>
    <s v="-267496.24"/>
  </r>
  <r>
    <n v="501038"/>
    <n v="2025"/>
    <s v="Lønnsbilag 22-2025"/>
    <d v="2025-10-01T00:00:00"/>
    <m/>
    <x v="89"/>
    <x v="89"/>
    <m/>
    <m/>
    <m/>
    <m/>
    <n v="1248"/>
    <s v="Marius Tveiten"/>
    <x v="8"/>
    <x v="8"/>
    <m/>
    <m/>
    <m/>
    <m/>
    <n v="0"/>
    <s v="Ingen avgiftsbehandling"/>
    <s v="Lønnsbilag 22-2025"/>
    <n v="-156.06"/>
    <s v="NOK"/>
    <n v="-156.06"/>
    <m/>
    <s v="-267652.30"/>
  </r>
  <r>
    <n v="501038"/>
    <n v="2025"/>
    <s v="Lønnsbilag 22-2025"/>
    <d v="2025-10-01T00:00:00"/>
    <m/>
    <x v="89"/>
    <x v="89"/>
    <m/>
    <m/>
    <m/>
    <m/>
    <n v="1249"/>
    <s v="Nora Kristiansen"/>
    <x v="1"/>
    <x v="1"/>
    <m/>
    <m/>
    <m/>
    <m/>
    <n v="0"/>
    <s v="Ingen avgiftsbehandling"/>
    <s v="Lønnsbilag 22-2025"/>
    <n v="-559.98"/>
    <s v="NOK"/>
    <n v="-559.98"/>
    <m/>
    <s v="-268212.28"/>
  </r>
  <r>
    <n v="501038"/>
    <n v="2025"/>
    <s v="Lønnsbilag 22-2025"/>
    <d v="2025-10-01T00:00:00"/>
    <m/>
    <x v="89"/>
    <x v="89"/>
    <m/>
    <m/>
    <m/>
    <m/>
    <n v="1249"/>
    <s v="Nora Kristiansen"/>
    <x v="8"/>
    <x v="8"/>
    <m/>
    <m/>
    <m/>
    <m/>
    <n v="0"/>
    <s v="Ingen avgiftsbehandling"/>
    <s v="Lønnsbilag 22-2025"/>
    <n v="-353.43"/>
    <s v="NOK"/>
    <n v="-353.43"/>
    <m/>
    <s v="-268565.71"/>
  </r>
  <r>
    <n v="501038"/>
    <n v="2025"/>
    <s v="Lønnsbilag 22-2025"/>
    <d v="2025-10-01T00:00:00"/>
    <m/>
    <x v="89"/>
    <x v="89"/>
    <m/>
    <m/>
    <m/>
    <m/>
    <n v="1260"/>
    <s v="Sivert Østberg-Tømmervik"/>
    <x v="6"/>
    <x v="6"/>
    <m/>
    <m/>
    <m/>
    <m/>
    <n v="0"/>
    <s v="Ingen avgiftsbehandling"/>
    <s v="Lønnsbilag 22-2025"/>
    <n v="-843.33"/>
    <s v="NOK"/>
    <n v="-843.33"/>
    <m/>
    <s v="-269409.04"/>
  </r>
  <r>
    <n v="501038"/>
    <n v="2025"/>
    <s v="Lønnsbilag 22-2025"/>
    <d v="2025-10-01T00:00:00"/>
    <m/>
    <x v="89"/>
    <x v="89"/>
    <m/>
    <m/>
    <m/>
    <m/>
    <n v="1261"/>
    <s v="Laila Håkonsen"/>
    <x v="8"/>
    <x v="8"/>
    <m/>
    <m/>
    <m/>
    <m/>
    <n v="0"/>
    <s v="Ingen avgiftsbehandling"/>
    <s v="Lønnsbilag 22-2025"/>
    <n v="-907.5"/>
    <s v="NOK"/>
    <n v="-907.5"/>
    <m/>
    <s v="-270316.54"/>
  </r>
  <r>
    <n v="501038"/>
    <n v="2025"/>
    <s v="Lønnsbilag 22-2025"/>
    <d v="2025-10-01T00:00:00"/>
    <m/>
    <x v="89"/>
    <x v="89"/>
    <m/>
    <m/>
    <m/>
    <m/>
    <n v="1270"/>
    <s v="Lars Teigland Støre"/>
    <x v="6"/>
    <x v="6"/>
    <m/>
    <m/>
    <m/>
    <m/>
    <n v="0"/>
    <s v="Ingen avgiftsbehandling"/>
    <s v="Lønnsbilag 22-2025"/>
    <n v="-54.19"/>
    <s v="NOK"/>
    <n v="-54.19"/>
    <m/>
    <s v="-270370.73"/>
  </r>
  <r>
    <n v="501038"/>
    <n v="2025"/>
    <s v="Lønnsbilag 22-2025"/>
    <d v="2025-10-01T00:00:00"/>
    <m/>
    <x v="89"/>
    <x v="89"/>
    <m/>
    <m/>
    <m/>
    <m/>
    <n v="1271"/>
    <s v="Nikolai Hamang"/>
    <x v="1"/>
    <x v="1"/>
    <m/>
    <m/>
    <m/>
    <m/>
    <n v="0"/>
    <s v="Ingen avgiftsbehandling"/>
    <s v="Lønnsbilag 22-2025"/>
    <n v="-137.69999999999999"/>
    <s v="NOK"/>
    <n v="-137.69999999999999"/>
    <m/>
    <s v="-270508.43"/>
  </r>
  <r>
    <n v="501038"/>
    <n v="2025"/>
    <s v="Lønnsbilag 22-2025"/>
    <d v="2025-10-01T00:00:00"/>
    <m/>
    <x v="89"/>
    <x v="89"/>
    <m/>
    <m/>
    <m/>
    <m/>
    <n v="1274"/>
    <s v="Heidi Midtbø Helgesen"/>
    <x v="6"/>
    <x v="6"/>
    <m/>
    <m/>
    <m/>
    <m/>
    <n v="0"/>
    <s v="Ingen avgiftsbehandling"/>
    <s v="Lønnsbilag 22-2025"/>
    <n v="-187.43"/>
    <s v="NOK"/>
    <n v="-187.43"/>
    <m/>
    <s v="-270695.86"/>
  </r>
  <r>
    <n v="501038"/>
    <n v="2025"/>
    <s v="Lønnsbilag 22-2025"/>
    <d v="2025-10-01T00:00:00"/>
    <m/>
    <x v="89"/>
    <x v="89"/>
    <m/>
    <m/>
    <m/>
    <m/>
    <n v="1285"/>
    <s v="Casper Riekeles"/>
    <x v="1"/>
    <x v="1"/>
    <m/>
    <m/>
    <m/>
    <m/>
    <n v="0"/>
    <s v="Ingen avgiftsbehandling"/>
    <s v="Lønnsbilag 22-2025"/>
    <n v="-249.9"/>
    <s v="NOK"/>
    <n v="-249.9"/>
    <m/>
    <s v="-270945.76"/>
  </r>
  <r>
    <n v="501038"/>
    <n v="2025"/>
    <s v="Lønnsbilag 22-2025"/>
    <d v="2025-10-01T00:00:00"/>
    <m/>
    <x v="89"/>
    <x v="89"/>
    <m/>
    <m/>
    <m/>
    <m/>
    <n v="1299"/>
    <s v="Katarina Zielinska"/>
    <x v="2"/>
    <x v="2"/>
    <m/>
    <m/>
    <m/>
    <m/>
    <n v="0"/>
    <s v="Ingen avgiftsbehandling"/>
    <s v="Lønnsbilag 22-2025"/>
    <n v="-4908.75"/>
    <s v="NOK"/>
    <n v="-4908.75"/>
    <m/>
    <s v="-275854.51"/>
  </r>
  <r>
    <n v="501038"/>
    <n v="2025"/>
    <s v="Lønnsbilag 22-2025"/>
    <d v="2025-10-01T00:00:00"/>
    <m/>
    <x v="89"/>
    <x v="89"/>
    <m/>
    <m/>
    <m/>
    <m/>
    <n v="1305"/>
    <s v="Brage Mikkelsen"/>
    <x v="8"/>
    <x v="8"/>
    <m/>
    <m/>
    <m/>
    <m/>
    <n v="0"/>
    <s v="Ingen avgiftsbehandling"/>
    <s v="Lønnsbilag 22-2025"/>
    <n v="-150.96"/>
    <s v="NOK"/>
    <n v="-150.96"/>
    <m/>
    <s v="-276005.47"/>
  </r>
  <r>
    <n v="501038"/>
    <n v="2025"/>
    <s v="Lønnsbilag 22-2025"/>
    <d v="2025-10-01T00:00:00"/>
    <m/>
    <x v="89"/>
    <x v="89"/>
    <m/>
    <m/>
    <m/>
    <m/>
    <n v="1307"/>
    <s v="Ben Craig Simmons"/>
    <x v="3"/>
    <x v="3"/>
    <m/>
    <m/>
    <m/>
    <m/>
    <n v="0"/>
    <s v="Ingen avgiftsbehandling"/>
    <s v="Lønnsbilag 22-2025"/>
    <n v="-3828.83"/>
    <s v="NOK"/>
    <n v="-3828.83"/>
    <m/>
    <s v="-279834.30"/>
  </r>
  <r>
    <n v="501038"/>
    <n v="2025"/>
    <s v="Lønnsbilag 22-2025"/>
    <d v="2025-10-01T00:00:00"/>
    <m/>
    <x v="89"/>
    <x v="89"/>
    <m/>
    <m/>
    <m/>
    <m/>
    <n v="1332"/>
    <s v="Morten Hamre Køber"/>
    <x v="10"/>
    <x v="10"/>
    <m/>
    <m/>
    <m/>
    <m/>
    <n v="0"/>
    <s v="Ingen avgiftsbehandling"/>
    <s v="Lønnsbilag 22-2025"/>
    <n v="-137.69999999999999"/>
    <s v="NOK"/>
    <n v="-137.69999999999999"/>
    <m/>
    <s v="-279972.00"/>
  </r>
  <r>
    <n v="501038"/>
    <n v="2025"/>
    <s v="Lønnsbilag 22-2025"/>
    <d v="2025-10-01T00:00:00"/>
    <m/>
    <x v="89"/>
    <x v="89"/>
    <m/>
    <m/>
    <m/>
    <m/>
    <n v="1334"/>
    <s v="Selma Arikan"/>
    <x v="1"/>
    <x v="1"/>
    <m/>
    <m/>
    <m/>
    <m/>
    <n v="0"/>
    <s v="Ingen avgiftsbehandling"/>
    <s v="Lønnsbilag 22-2025"/>
    <n v="-228.48"/>
    <s v="NOK"/>
    <n v="-228.48"/>
    <m/>
    <s v="-280200.48"/>
  </r>
  <r>
    <n v="501038"/>
    <n v="2025"/>
    <s v="Lønnsbilag 22-2025"/>
    <d v="2025-10-01T00:00:00"/>
    <m/>
    <x v="89"/>
    <x v="89"/>
    <m/>
    <m/>
    <m/>
    <m/>
    <n v="1335"/>
    <s v="Mikkel Holand Gillebo"/>
    <x v="8"/>
    <x v="8"/>
    <m/>
    <m/>
    <m/>
    <m/>
    <n v="0"/>
    <s v="Ingen avgiftsbehandling"/>
    <s v="Lønnsbilag 22-2025"/>
    <n v="-150.96"/>
    <s v="NOK"/>
    <n v="-150.96"/>
    <m/>
    <s v="-280351.44"/>
  </r>
  <r>
    <n v="501038"/>
    <n v="2025"/>
    <s v="Lønnsbilag 22-2025"/>
    <d v="2025-10-01T00:00:00"/>
    <m/>
    <x v="89"/>
    <x v="89"/>
    <m/>
    <m/>
    <m/>
    <m/>
    <n v="1338"/>
    <s v="Nadin Hamed"/>
    <x v="1"/>
    <x v="1"/>
    <m/>
    <m/>
    <m/>
    <m/>
    <n v="0"/>
    <s v="Ingen avgiftsbehandling"/>
    <s v="Lønnsbilag 22-2025"/>
    <n v="-238.48"/>
    <s v="NOK"/>
    <n v="-238.48"/>
    <m/>
    <s v="-280589.92"/>
  </r>
  <r>
    <n v="501038"/>
    <n v="2025"/>
    <s v="Lønnsbilag 22-2025"/>
    <d v="2025-10-01T00:00:00"/>
    <m/>
    <x v="89"/>
    <x v="89"/>
    <m/>
    <m/>
    <m/>
    <m/>
    <n v="134"/>
    <s v="Andreas Kristiansen Olsen"/>
    <x v="1"/>
    <x v="1"/>
    <m/>
    <m/>
    <m/>
    <m/>
    <n v="0"/>
    <s v="Ingen avgiftsbehandling"/>
    <s v="Lønnsbilag 22-2025"/>
    <n v="-750.72"/>
    <s v="NOK"/>
    <n v="-750.72"/>
    <m/>
    <s v="-281340.64"/>
  </r>
  <r>
    <n v="501038"/>
    <n v="2025"/>
    <s v="Lønnsbilag 22-2025"/>
    <d v="2025-10-01T00:00:00"/>
    <m/>
    <x v="89"/>
    <x v="89"/>
    <m/>
    <m/>
    <m/>
    <m/>
    <n v="1341"/>
    <s v="Sondre Harviken"/>
    <x v="8"/>
    <x v="8"/>
    <m/>
    <m/>
    <m/>
    <m/>
    <n v="0"/>
    <s v="Ingen avgiftsbehandling"/>
    <s v="Lønnsbilag 22-2025"/>
    <n v="-359.04"/>
    <s v="NOK"/>
    <n v="-359.04"/>
    <m/>
    <s v="-281699.68"/>
  </r>
  <r>
    <n v="501038"/>
    <n v="2025"/>
    <s v="Lønnsbilag 22-2025"/>
    <d v="2025-10-01T00:00:00"/>
    <m/>
    <x v="89"/>
    <x v="89"/>
    <m/>
    <m/>
    <m/>
    <m/>
    <n v="1342"/>
    <s v="Artem Kovrovskii"/>
    <x v="6"/>
    <x v="6"/>
    <m/>
    <m/>
    <m/>
    <m/>
    <n v="0"/>
    <s v="Ingen avgiftsbehandling"/>
    <s v="Lønnsbilag 22-2025"/>
    <n v="-195.64"/>
    <s v="NOK"/>
    <n v="-195.64"/>
    <m/>
    <s v="-281895.32"/>
  </r>
  <r>
    <n v="501038"/>
    <n v="2025"/>
    <s v="Lønnsbilag 22-2025"/>
    <d v="2025-10-01T00:00:00"/>
    <m/>
    <x v="89"/>
    <x v="89"/>
    <m/>
    <m/>
    <m/>
    <m/>
    <n v="1343"/>
    <s v="Andreas Romark Nilsen"/>
    <x v="2"/>
    <x v="2"/>
    <m/>
    <m/>
    <m/>
    <m/>
    <n v="0"/>
    <s v="Ingen avgiftsbehandling"/>
    <s v="Lønnsbilag 22-2025"/>
    <n v="-1254.5999999999999"/>
    <s v="NOK"/>
    <n v="-1254.5999999999999"/>
    <m/>
    <s v="-283149.92"/>
  </r>
  <r>
    <n v="501038"/>
    <n v="2025"/>
    <s v="Lønnsbilag 22-2025"/>
    <d v="2025-10-01T00:00:00"/>
    <m/>
    <x v="89"/>
    <x v="89"/>
    <m/>
    <m/>
    <m/>
    <m/>
    <n v="1345"/>
    <s v="Eskil Nakstad"/>
    <x v="8"/>
    <x v="8"/>
    <m/>
    <m/>
    <m/>
    <m/>
    <n v="0"/>
    <s v="Ingen avgiftsbehandling"/>
    <s v="Lønnsbilag 22-2025"/>
    <n v="-114.24"/>
    <s v="NOK"/>
    <n v="-114.24"/>
    <m/>
    <s v="-283264.16"/>
  </r>
  <r>
    <n v="501038"/>
    <n v="2025"/>
    <s v="Lønnsbilag 22-2025"/>
    <d v="2025-10-01T00:00:00"/>
    <m/>
    <x v="89"/>
    <x v="89"/>
    <m/>
    <m/>
    <m/>
    <m/>
    <n v="1346"/>
    <s v="Emil Smith Gjerde"/>
    <x v="8"/>
    <x v="8"/>
    <m/>
    <m/>
    <m/>
    <m/>
    <n v="0"/>
    <s v="Ingen avgiftsbehandling"/>
    <s v="Lønnsbilag 22-2025"/>
    <n v="-114.24"/>
    <s v="NOK"/>
    <n v="-114.24"/>
    <m/>
    <s v="-283378.40"/>
  </r>
  <r>
    <n v="501038"/>
    <n v="2025"/>
    <s v="Lønnsbilag 22-2025"/>
    <d v="2025-10-01T00:00:00"/>
    <m/>
    <x v="89"/>
    <x v="89"/>
    <m/>
    <m/>
    <m/>
    <m/>
    <n v="1347"/>
    <s v="Selma Svege"/>
    <x v="6"/>
    <x v="6"/>
    <m/>
    <m/>
    <m/>
    <m/>
    <n v="0"/>
    <s v="Ingen avgiftsbehandling"/>
    <s v="Lønnsbilag 22-2025"/>
    <n v="-162.56"/>
    <s v="NOK"/>
    <n v="-162.56"/>
    <m/>
    <s v="-283540.96"/>
  </r>
  <r>
    <n v="501038"/>
    <n v="2025"/>
    <s v="Lønnsbilag 22-2025"/>
    <d v="2025-10-01T00:00:00"/>
    <m/>
    <x v="89"/>
    <x v="89"/>
    <m/>
    <m/>
    <m/>
    <m/>
    <n v="1348"/>
    <s v="Anders Lagesen"/>
    <x v="2"/>
    <x v="2"/>
    <m/>
    <m/>
    <m/>
    <m/>
    <n v="0"/>
    <s v="Ingen avgiftsbehandling"/>
    <s v="Lønnsbilag 22-2025"/>
    <n v="-795.6"/>
    <s v="NOK"/>
    <n v="-795.6"/>
    <m/>
    <s v="-284336.56"/>
  </r>
  <r>
    <n v="501038"/>
    <n v="2025"/>
    <s v="Lønnsbilag 22-2025"/>
    <d v="2025-10-01T00:00:00"/>
    <m/>
    <x v="89"/>
    <x v="89"/>
    <m/>
    <m/>
    <m/>
    <m/>
    <n v="156"/>
    <s v="Eskil Kvam"/>
    <x v="1"/>
    <x v="1"/>
    <m/>
    <m/>
    <m/>
    <m/>
    <n v="0"/>
    <s v="Ingen avgiftsbehandling"/>
    <s v="Lønnsbilag 22-2025"/>
    <n v="-351.9"/>
    <s v="NOK"/>
    <n v="-351.9"/>
    <m/>
    <s v="-284688.46"/>
  </r>
  <r>
    <n v="501038"/>
    <n v="2025"/>
    <s v="Lønnsbilag 22-2025"/>
    <d v="2025-10-01T00:00:00"/>
    <m/>
    <x v="89"/>
    <x v="89"/>
    <m/>
    <m/>
    <m/>
    <m/>
    <n v="77"/>
    <s v="Christopher Dehn"/>
    <x v="5"/>
    <x v="5"/>
    <m/>
    <m/>
    <m/>
    <m/>
    <n v="0"/>
    <s v="Ingen avgiftsbehandling"/>
    <s v="Lønnsbilag 22-2025"/>
    <n v="-1967.12"/>
    <s v="NOK"/>
    <n v="-1967.12"/>
    <m/>
    <s v="-286655.58"/>
  </r>
  <r>
    <n v="501146"/>
    <n v="2025"/>
    <s v="Lønnsbilag 23-2025"/>
    <d v="2025-11-03T00:00:00"/>
    <m/>
    <x v="89"/>
    <x v="89"/>
    <m/>
    <m/>
    <m/>
    <m/>
    <m/>
    <s v="Sofi Kulvik"/>
    <x v="4"/>
    <x v="4"/>
    <m/>
    <m/>
    <m/>
    <m/>
    <n v="0"/>
    <s v="Ingen avgiftsbehandling"/>
    <s v="Lønnsbilag 23-2025"/>
    <n v="-8012.09"/>
    <s v="NOK"/>
    <n v="-8012.09"/>
    <m/>
    <s v="-294667.67"/>
  </r>
  <r>
    <n v="501146"/>
    <n v="2025"/>
    <s v="Lønnsbilag 23-2025"/>
    <d v="2025-11-03T00:00:00"/>
    <m/>
    <x v="89"/>
    <x v="89"/>
    <m/>
    <m/>
    <m/>
    <m/>
    <n v="1223"/>
    <s v="Mads Sundbye"/>
    <x v="1"/>
    <x v="1"/>
    <m/>
    <m/>
    <m/>
    <m/>
    <n v="0"/>
    <s v="Ingen avgiftsbehandling"/>
    <s v="Lønnsbilag 23-2025"/>
    <n v="-220.32"/>
    <s v="NOK"/>
    <n v="-220.32"/>
    <m/>
    <s v="-294887.99"/>
  </r>
  <r>
    <n v="501146"/>
    <n v="2025"/>
    <s v="Lønnsbilag 23-2025"/>
    <d v="2025-11-03T00:00:00"/>
    <m/>
    <x v="89"/>
    <x v="89"/>
    <m/>
    <m/>
    <m/>
    <m/>
    <n v="1229"/>
    <s v="Eirik Frisnes Wartiainen"/>
    <x v="1"/>
    <x v="1"/>
    <m/>
    <m/>
    <m/>
    <m/>
    <n v="0"/>
    <s v="Ingen avgiftsbehandling"/>
    <s v="Lønnsbilag 23-2025"/>
    <n v="-700.06"/>
    <s v="NOK"/>
    <n v="-700.06"/>
    <m/>
    <s v="-295588.05"/>
  </r>
  <r>
    <n v="501146"/>
    <n v="2025"/>
    <s v="Lønnsbilag 23-2025"/>
    <d v="2025-11-03T00:00:00"/>
    <m/>
    <x v="89"/>
    <x v="89"/>
    <m/>
    <m/>
    <m/>
    <m/>
    <n v="1229"/>
    <s v="Eirik Frisnes Wartiainen"/>
    <x v="8"/>
    <x v="8"/>
    <m/>
    <m/>
    <m/>
    <m/>
    <n v="0"/>
    <s v="Ingen avgiftsbehandling"/>
    <s v="Lønnsbilag 23-2025"/>
    <n v="-1633.49"/>
    <s v="NOK"/>
    <n v="-1633.49"/>
    <m/>
    <s v="-297221.54"/>
  </r>
  <r>
    <n v="501146"/>
    <n v="2025"/>
    <s v="Lønnsbilag 23-2025"/>
    <d v="2025-11-03T00:00:00"/>
    <m/>
    <x v="89"/>
    <x v="89"/>
    <m/>
    <m/>
    <m/>
    <m/>
    <n v="1229"/>
    <s v="Eirik Frisnes Wartiainen"/>
    <x v="10"/>
    <x v="10"/>
    <m/>
    <m/>
    <m/>
    <m/>
    <n v="0"/>
    <s v="Ingen avgiftsbehandling"/>
    <s v="Lønnsbilag 23-2025"/>
    <n v="-2333.56"/>
    <s v="NOK"/>
    <n v="-2333.56"/>
    <m/>
    <s v="-299555.10"/>
  </r>
  <r>
    <n v="501146"/>
    <n v="2025"/>
    <s v="Lønnsbilag 23-2025"/>
    <d v="2025-11-03T00:00:00"/>
    <m/>
    <x v="89"/>
    <x v="89"/>
    <m/>
    <m/>
    <m/>
    <m/>
    <n v="1239"/>
    <s v="Karen Haug Laukeland"/>
    <x v="6"/>
    <x v="6"/>
    <m/>
    <m/>
    <m/>
    <m/>
    <n v="0"/>
    <s v="Ingen avgiftsbehandling"/>
    <s v="Lønnsbilag 23-2025"/>
    <n v="-503.98"/>
    <s v="NOK"/>
    <n v="-503.98"/>
    <m/>
    <s v="-300059.08"/>
  </r>
  <r>
    <n v="501146"/>
    <n v="2025"/>
    <s v="Lønnsbilag 23-2025"/>
    <d v="2025-11-03T00:00:00"/>
    <m/>
    <x v="89"/>
    <x v="89"/>
    <m/>
    <m/>
    <m/>
    <m/>
    <n v="1240"/>
    <s v="Margrethe Hamre Køber"/>
    <x v="6"/>
    <x v="6"/>
    <m/>
    <m/>
    <m/>
    <m/>
    <n v="0"/>
    <s v="Ingen avgiftsbehandling"/>
    <s v="Lønnsbilag 23-2025"/>
    <n v="-334.69"/>
    <s v="NOK"/>
    <n v="-334.69"/>
    <m/>
    <s v="-300393.77"/>
  </r>
  <r>
    <n v="501146"/>
    <n v="2025"/>
    <s v="Lønnsbilag 23-2025"/>
    <d v="2025-11-03T00:00:00"/>
    <m/>
    <x v="89"/>
    <x v="89"/>
    <m/>
    <m/>
    <m/>
    <m/>
    <n v="1245"/>
    <s v="Fredrik Bjørndal"/>
    <x v="3"/>
    <x v="3"/>
    <m/>
    <m/>
    <m/>
    <m/>
    <n v="0"/>
    <s v="Ingen avgiftsbehandling"/>
    <s v="Lønnsbilag 23-2025"/>
    <n v="-679.32"/>
    <s v="NOK"/>
    <n v="-679.32"/>
    <m/>
    <s v="-301073.09"/>
  </r>
  <r>
    <n v="501146"/>
    <n v="2025"/>
    <s v="Lønnsbilag 23-2025"/>
    <d v="2025-11-03T00:00:00"/>
    <m/>
    <x v="89"/>
    <x v="89"/>
    <m/>
    <m/>
    <m/>
    <m/>
    <n v="1248"/>
    <s v="Marius Tveiten"/>
    <x v="1"/>
    <x v="1"/>
    <m/>
    <m/>
    <m/>
    <m/>
    <n v="0"/>
    <s v="Ingen avgiftsbehandling"/>
    <s v="Lønnsbilag 23-2025"/>
    <n v="-293.76"/>
    <s v="NOK"/>
    <n v="-293.76"/>
    <m/>
    <s v="-301366.85"/>
  </r>
  <r>
    <n v="501146"/>
    <n v="2025"/>
    <s v="Lønnsbilag 23-2025"/>
    <d v="2025-11-03T00:00:00"/>
    <m/>
    <x v="89"/>
    <x v="89"/>
    <m/>
    <m/>
    <m/>
    <m/>
    <n v="1248"/>
    <s v="Marius Tveiten"/>
    <x v="8"/>
    <x v="8"/>
    <m/>
    <m/>
    <m/>
    <m/>
    <n v="0"/>
    <s v="Ingen avgiftsbehandling"/>
    <s v="Lønnsbilag 23-2025"/>
    <n v="-36.72"/>
    <s v="NOK"/>
    <n v="-36.72"/>
    <m/>
    <s v="-301403.57"/>
  </r>
  <r>
    <n v="501146"/>
    <n v="2025"/>
    <s v="Lønnsbilag 23-2025"/>
    <d v="2025-11-03T00:00:00"/>
    <m/>
    <x v="89"/>
    <x v="89"/>
    <m/>
    <m/>
    <m/>
    <m/>
    <n v="1249"/>
    <s v="Nora Kristiansen"/>
    <x v="1"/>
    <x v="1"/>
    <m/>
    <m/>
    <m/>
    <m/>
    <n v="0"/>
    <s v="Ingen avgiftsbehandling"/>
    <s v="Lønnsbilag 23-2025"/>
    <n v="-201.96"/>
    <s v="NOK"/>
    <n v="-201.96"/>
    <m/>
    <s v="-301605.53"/>
  </r>
  <r>
    <n v="501146"/>
    <n v="2025"/>
    <s v="Lønnsbilag 23-2025"/>
    <d v="2025-11-03T00:00:00"/>
    <m/>
    <x v="89"/>
    <x v="89"/>
    <m/>
    <m/>
    <m/>
    <m/>
    <n v="1249"/>
    <s v="Nora Kristiansen"/>
    <x v="8"/>
    <x v="8"/>
    <m/>
    <m/>
    <m/>
    <m/>
    <n v="0"/>
    <s v="Ingen avgiftsbehandling"/>
    <s v="Lønnsbilag 23-2025"/>
    <n v="-399.33"/>
    <s v="NOK"/>
    <n v="-399.33"/>
    <m/>
    <s v="-302004.86"/>
  </r>
  <r>
    <n v="501146"/>
    <n v="2025"/>
    <s v="Lønnsbilag 23-2025"/>
    <d v="2025-11-03T00:00:00"/>
    <m/>
    <x v="89"/>
    <x v="89"/>
    <m/>
    <m/>
    <m/>
    <m/>
    <n v="1260"/>
    <s v="Sivert Østberg-Tømmervik"/>
    <x v="6"/>
    <x v="6"/>
    <m/>
    <m/>
    <m/>
    <m/>
    <n v="0"/>
    <s v="Ingen avgiftsbehandling"/>
    <s v="Lønnsbilag 23-2025"/>
    <n v="-811.52"/>
    <s v="NOK"/>
    <n v="-811.52"/>
    <m/>
    <s v="-302816.38"/>
  </r>
  <r>
    <n v="501146"/>
    <n v="2025"/>
    <s v="Lønnsbilag 23-2025"/>
    <d v="2025-11-03T00:00:00"/>
    <m/>
    <x v="89"/>
    <x v="89"/>
    <m/>
    <m/>
    <m/>
    <m/>
    <n v="1261"/>
    <s v="Laila Håkonsen"/>
    <x v="8"/>
    <x v="8"/>
    <m/>
    <m/>
    <m/>
    <m/>
    <n v="0"/>
    <s v="Ingen avgiftsbehandling"/>
    <s v="Lønnsbilag 23-2025"/>
    <n v="-687.5"/>
    <s v="NOK"/>
    <n v="-687.5"/>
    <m/>
    <s v="-303503.88"/>
  </r>
  <r>
    <n v="501146"/>
    <n v="2025"/>
    <s v="Lønnsbilag 23-2025"/>
    <d v="2025-11-03T00:00:00"/>
    <m/>
    <x v="89"/>
    <x v="89"/>
    <m/>
    <m/>
    <m/>
    <m/>
    <n v="1270"/>
    <s v="Lars Teigland Støre"/>
    <x v="6"/>
    <x v="6"/>
    <m/>
    <m/>
    <m/>
    <m/>
    <n v="0"/>
    <s v="Ingen avgiftsbehandling"/>
    <s v="Lønnsbilag 23-2025"/>
    <n v="-303.45"/>
    <s v="NOK"/>
    <n v="-303.45"/>
    <m/>
    <s v="-303807.33"/>
  </r>
  <r>
    <n v="501146"/>
    <n v="2025"/>
    <s v="Lønnsbilag 23-2025"/>
    <d v="2025-11-03T00:00:00"/>
    <m/>
    <x v="89"/>
    <x v="89"/>
    <m/>
    <m/>
    <m/>
    <m/>
    <n v="1271"/>
    <s v="Nikolai Hamang"/>
    <x v="1"/>
    <x v="1"/>
    <m/>
    <m/>
    <m/>
    <m/>
    <n v="0"/>
    <s v="Ingen avgiftsbehandling"/>
    <s v="Lønnsbilag 23-2025"/>
    <n v="-247.86"/>
    <s v="NOK"/>
    <n v="-247.86"/>
    <m/>
    <s v="-304055.19"/>
  </r>
  <r>
    <n v="501146"/>
    <n v="2025"/>
    <s v="Lønnsbilag 23-2025"/>
    <d v="2025-11-03T00:00:00"/>
    <m/>
    <x v="89"/>
    <x v="89"/>
    <m/>
    <m/>
    <m/>
    <m/>
    <n v="1274"/>
    <s v="Heidi Midtbø Helgesen"/>
    <x v="6"/>
    <x v="6"/>
    <m/>
    <m/>
    <m/>
    <m/>
    <n v="0"/>
    <s v="Ingen avgiftsbehandling"/>
    <s v="Lønnsbilag 23-2025"/>
    <n v="-361.46"/>
    <s v="NOK"/>
    <n v="-361.46"/>
    <m/>
    <s v="-304416.65"/>
  </r>
  <r>
    <n v="501146"/>
    <n v="2025"/>
    <s v="Lønnsbilag 23-2025"/>
    <d v="2025-11-03T00:00:00"/>
    <m/>
    <x v="89"/>
    <x v="89"/>
    <m/>
    <m/>
    <m/>
    <m/>
    <n v="1285"/>
    <s v="Casper Riekeles"/>
    <x v="1"/>
    <x v="1"/>
    <m/>
    <m/>
    <m/>
    <m/>
    <n v="0"/>
    <s v="Ingen avgiftsbehandling"/>
    <s v="Lønnsbilag 23-2025"/>
    <n v="-328.44"/>
    <s v="NOK"/>
    <n v="-328.44"/>
    <m/>
    <s v="-304745.09"/>
  </r>
  <r>
    <n v="501146"/>
    <n v="2025"/>
    <s v="Lønnsbilag 23-2025"/>
    <d v="2025-11-03T00:00:00"/>
    <m/>
    <x v="89"/>
    <x v="89"/>
    <m/>
    <m/>
    <m/>
    <m/>
    <n v="1299"/>
    <s v="Katarina Zielinska"/>
    <x v="2"/>
    <x v="2"/>
    <m/>
    <m/>
    <m/>
    <m/>
    <n v="0"/>
    <s v="Ingen avgiftsbehandling"/>
    <s v="Lønnsbilag 23-2025"/>
    <n v="-4908.75"/>
    <s v="NOK"/>
    <n v="-4908.75"/>
    <m/>
    <s v="-309653.84"/>
  </r>
  <r>
    <n v="501146"/>
    <n v="2025"/>
    <s v="Lønnsbilag 23-2025"/>
    <d v="2025-11-03T00:00:00"/>
    <m/>
    <x v="89"/>
    <x v="89"/>
    <m/>
    <m/>
    <m/>
    <m/>
    <n v="1303"/>
    <s v="Tess Negusse"/>
    <x v="1"/>
    <x v="1"/>
    <m/>
    <m/>
    <m/>
    <m/>
    <n v="0"/>
    <s v="Ingen avgiftsbehandling"/>
    <s v="Lønnsbilag 23-2025"/>
    <n v="-1020"/>
    <s v="NOK"/>
    <n v="-1020"/>
    <m/>
    <s v="-310673.84"/>
  </r>
  <r>
    <n v="501146"/>
    <n v="2025"/>
    <s v="Lønnsbilag 23-2025"/>
    <d v="2025-11-03T00:00:00"/>
    <m/>
    <x v="89"/>
    <x v="89"/>
    <m/>
    <m/>
    <m/>
    <m/>
    <n v="1307"/>
    <s v="Ben Craig Simmons"/>
    <x v="3"/>
    <x v="3"/>
    <m/>
    <m/>
    <m/>
    <m/>
    <n v="0"/>
    <s v="Ingen avgiftsbehandling"/>
    <s v="Lønnsbilag 23-2025"/>
    <n v="-3828.82"/>
    <s v="NOK"/>
    <n v="-3828.82"/>
    <m/>
    <s v="-314502.66"/>
  </r>
  <r>
    <n v="501146"/>
    <n v="2025"/>
    <s v="Lønnsbilag 23-2025"/>
    <d v="2025-11-03T00:00:00"/>
    <m/>
    <x v="89"/>
    <x v="89"/>
    <m/>
    <m/>
    <m/>
    <m/>
    <n v="1332"/>
    <s v="Morten Hamre Køber"/>
    <x v="10"/>
    <x v="10"/>
    <m/>
    <m/>
    <m/>
    <m/>
    <n v="0"/>
    <s v="Ingen avgiftsbehandling"/>
    <s v="Lønnsbilag 23-2025"/>
    <n v="-155.04"/>
    <s v="NOK"/>
    <n v="-155.04"/>
    <m/>
    <s v="-314657.70"/>
  </r>
  <r>
    <n v="501146"/>
    <n v="2025"/>
    <s v="Lønnsbilag 23-2025"/>
    <d v="2025-11-03T00:00:00"/>
    <m/>
    <x v="89"/>
    <x v="89"/>
    <m/>
    <m/>
    <m/>
    <m/>
    <n v="1334"/>
    <s v="Selma Arikan"/>
    <x v="1"/>
    <x v="1"/>
    <m/>
    <m/>
    <m/>
    <m/>
    <n v="0"/>
    <s v="Ingen avgiftsbehandling"/>
    <s v="Lønnsbilag 23-2025"/>
    <n v="-187.68"/>
    <s v="NOK"/>
    <n v="-187.68"/>
    <m/>
    <s v="-314845.38"/>
  </r>
  <r>
    <n v="501146"/>
    <n v="2025"/>
    <s v="Lønnsbilag 23-2025"/>
    <d v="2025-11-03T00:00:00"/>
    <m/>
    <x v="89"/>
    <x v="89"/>
    <m/>
    <m/>
    <m/>
    <m/>
    <n v="1335"/>
    <s v="Mikkel Holand Gillebo"/>
    <x v="8"/>
    <x v="8"/>
    <m/>
    <m/>
    <m/>
    <m/>
    <n v="0"/>
    <s v="Ingen avgiftsbehandling"/>
    <s v="Lønnsbilag 23-2025"/>
    <n v="-130.56"/>
    <s v="NOK"/>
    <n v="-130.56"/>
    <m/>
    <s v="-314975.94"/>
  </r>
  <r>
    <n v="501146"/>
    <n v="2025"/>
    <s v="Lønnsbilag 23-2025"/>
    <d v="2025-11-03T00:00:00"/>
    <m/>
    <x v="89"/>
    <x v="89"/>
    <m/>
    <m/>
    <m/>
    <m/>
    <n v="1338"/>
    <s v="Nadin Hamed"/>
    <x v="1"/>
    <x v="1"/>
    <m/>
    <m/>
    <m/>
    <m/>
    <n v="0"/>
    <s v="Ingen avgiftsbehandling"/>
    <s v="Lønnsbilag 23-2025"/>
    <n v="-513.5"/>
    <s v="NOK"/>
    <n v="-513.5"/>
    <m/>
    <s v="-315489.44"/>
  </r>
  <r>
    <n v="501146"/>
    <n v="2025"/>
    <s v="Lønnsbilag 23-2025"/>
    <d v="2025-11-03T00:00:00"/>
    <m/>
    <x v="89"/>
    <x v="89"/>
    <m/>
    <m/>
    <m/>
    <m/>
    <n v="134"/>
    <s v="Andreas Kristiansen Olsen"/>
    <x v="1"/>
    <x v="1"/>
    <m/>
    <m/>
    <m/>
    <m/>
    <n v="0"/>
    <s v="Ingen avgiftsbehandling"/>
    <s v="Lønnsbilag 23-2025"/>
    <n v="-762.45"/>
    <s v="NOK"/>
    <n v="-762.45"/>
    <m/>
    <s v="-316251.89"/>
  </r>
  <r>
    <n v="501146"/>
    <n v="2025"/>
    <s v="Lønnsbilag 23-2025"/>
    <d v="2025-11-03T00:00:00"/>
    <m/>
    <x v="89"/>
    <x v="89"/>
    <m/>
    <m/>
    <m/>
    <m/>
    <n v="1340"/>
    <s v="Bernhard Trygve Wielgolaski Rynning"/>
    <x v="2"/>
    <x v="2"/>
    <m/>
    <m/>
    <m/>
    <m/>
    <n v="0"/>
    <s v="Ingen avgiftsbehandling"/>
    <s v="Lønnsbilag 23-2025"/>
    <n v="-1264.8"/>
    <s v="NOK"/>
    <n v="-1264.8"/>
    <m/>
    <s v="-317516.69"/>
  </r>
  <r>
    <n v="501146"/>
    <n v="2025"/>
    <s v="Lønnsbilag 23-2025"/>
    <d v="2025-11-03T00:00:00"/>
    <m/>
    <x v="89"/>
    <x v="89"/>
    <m/>
    <m/>
    <m/>
    <m/>
    <n v="1341"/>
    <s v="Sondre Harviken"/>
    <x v="8"/>
    <x v="8"/>
    <m/>
    <m/>
    <m/>
    <m/>
    <n v="0"/>
    <s v="Ingen avgiftsbehandling"/>
    <s v="Lønnsbilag 23-2025"/>
    <n v="-346.8"/>
    <s v="NOK"/>
    <n v="-346.8"/>
    <m/>
    <s v="-317863.49"/>
  </r>
  <r>
    <n v="501146"/>
    <n v="2025"/>
    <s v="Lønnsbilag 23-2025"/>
    <d v="2025-11-03T00:00:00"/>
    <m/>
    <x v="89"/>
    <x v="89"/>
    <m/>
    <m/>
    <m/>
    <m/>
    <n v="1342"/>
    <s v="Artem Kovrovskii"/>
    <x v="6"/>
    <x v="6"/>
    <m/>
    <m/>
    <m/>
    <m/>
    <n v="0"/>
    <s v="Ingen avgiftsbehandling"/>
    <s v="Lønnsbilag 23-2025"/>
    <n v="-181.66"/>
    <s v="NOK"/>
    <n v="-181.66"/>
    <m/>
    <s v="-318045.15"/>
  </r>
  <r>
    <n v="501146"/>
    <n v="2025"/>
    <s v="Lønnsbilag 23-2025"/>
    <d v="2025-11-03T00:00:00"/>
    <m/>
    <x v="89"/>
    <x v="89"/>
    <m/>
    <m/>
    <m/>
    <m/>
    <n v="1343"/>
    <s v="Andreas Romark Nilsen"/>
    <x v="2"/>
    <x v="2"/>
    <m/>
    <m/>
    <m/>
    <m/>
    <n v="0"/>
    <s v="Ingen avgiftsbehandling"/>
    <s v="Lønnsbilag 23-2025"/>
    <n v="-1382.1"/>
    <s v="NOK"/>
    <n v="-1382.1"/>
    <m/>
    <s v="-319427.25"/>
  </r>
  <r>
    <n v="501146"/>
    <n v="2025"/>
    <s v="Lønnsbilag 23-2025"/>
    <d v="2025-11-03T00:00:00"/>
    <m/>
    <x v="89"/>
    <x v="89"/>
    <m/>
    <m/>
    <m/>
    <m/>
    <n v="1345"/>
    <s v="Eskil Nakstad"/>
    <x v="8"/>
    <x v="8"/>
    <m/>
    <m/>
    <m/>
    <m/>
    <n v="0"/>
    <s v="Ingen avgiftsbehandling"/>
    <s v="Lønnsbilag 23-2025"/>
    <n v="-199.92"/>
    <s v="NOK"/>
    <n v="-199.92"/>
    <m/>
    <s v="-319627.17"/>
  </r>
  <r>
    <n v="501146"/>
    <n v="2025"/>
    <s v="Lønnsbilag 23-2025"/>
    <d v="2025-11-03T00:00:00"/>
    <m/>
    <x v="89"/>
    <x v="89"/>
    <m/>
    <m/>
    <m/>
    <m/>
    <n v="1346"/>
    <s v="Emil Smith Gjerde"/>
    <x v="8"/>
    <x v="8"/>
    <m/>
    <m/>
    <m/>
    <m/>
    <n v="0"/>
    <s v="Ingen avgiftsbehandling"/>
    <s v="Lønnsbilag 23-2025"/>
    <n v="-228.48"/>
    <s v="NOK"/>
    <n v="-228.48"/>
    <m/>
    <s v="-319855.65"/>
  </r>
  <r>
    <n v="501146"/>
    <n v="2025"/>
    <s v="Lønnsbilag 23-2025"/>
    <d v="2025-11-03T00:00:00"/>
    <m/>
    <x v="89"/>
    <x v="89"/>
    <m/>
    <m/>
    <m/>
    <m/>
    <n v="1347"/>
    <s v="Selma Svege"/>
    <x v="6"/>
    <x v="6"/>
    <m/>
    <m/>
    <m/>
    <m/>
    <n v="0"/>
    <s v="Ingen avgiftsbehandling"/>
    <s v="Lønnsbilag 23-2025"/>
    <n v="-210.38"/>
    <s v="NOK"/>
    <n v="-210.38"/>
    <m/>
    <s v="-320066.03"/>
  </r>
  <r>
    <n v="501146"/>
    <n v="2025"/>
    <s v="Lønnsbilag 23-2025"/>
    <d v="2025-11-03T00:00:00"/>
    <m/>
    <x v="89"/>
    <x v="89"/>
    <m/>
    <m/>
    <m/>
    <m/>
    <n v="1348"/>
    <s v="Anders Lagesen"/>
    <x v="2"/>
    <x v="2"/>
    <m/>
    <m/>
    <m/>
    <m/>
    <n v="0"/>
    <s v="Ingen avgiftsbehandling"/>
    <s v="Lønnsbilag 23-2025"/>
    <n v="-715.63"/>
    <s v="NOK"/>
    <n v="-715.63"/>
    <m/>
    <s v="-320781.66"/>
  </r>
  <r>
    <n v="501146"/>
    <n v="2025"/>
    <s v="Lønnsbilag 23-2025"/>
    <d v="2025-11-03T00:00:00"/>
    <m/>
    <x v="89"/>
    <x v="89"/>
    <m/>
    <m/>
    <m/>
    <m/>
    <n v="1351"/>
    <s v="Johan Wiklund"/>
    <x v="3"/>
    <x v="3"/>
    <m/>
    <m/>
    <m/>
    <m/>
    <n v="0"/>
    <s v="Ingen avgiftsbehandling"/>
    <s v="Lønnsbilag 23-2025"/>
    <n v="-714"/>
    <s v="NOK"/>
    <n v="-714"/>
    <m/>
    <s v="-321495.66"/>
  </r>
  <r>
    <n v="501146"/>
    <n v="2025"/>
    <s v="Lønnsbilag 23-2025"/>
    <d v="2025-11-03T00:00:00"/>
    <m/>
    <x v="89"/>
    <x v="89"/>
    <m/>
    <m/>
    <m/>
    <m/>
    <n v="156"/>
    <s v="Eskil Kvam"/>
    <x v="1"/>
    <x v="1"/>
    <m/>
    <m/>
    <m/>
    <m/>
    <n v="0"/>
    <s v="Ingen avgiftsbehandling"/>
    <s v="Lønnsbilag 23-2025"/>
    <n v="-222.87"/>
    <s v="NOK"/>
    <n v="-222.87"/>
    <m/>
    <s v="-321718.53"/>
  </r>
  <r>
    <n v="501146"/>
    <n v="2025"/>
    <s v="Lønnsbilag 23-2025"/>
    <d v="2025-11-03T00:00:00"/>
    <m/>
    <x v="89"/>
    <x v="89"/>
    <m/>
    <m/>
    <m/>
    <m/>
    <n v="77"/>
    <s v="Christopher Dehn"/>
    <x v="5"/>
    <x v="5"/>
    <m/>
    <m/>
    <m/>
    <m/>
    <n v="0"/>
    <s v="Ingen avgiftsbehandling"/>
    <s v="Lønnsbilag 23-2025"/>
    <n v="-1967.12"/>
    <s v="NOK"/>
    <n v="-1967.12"/>
    <m/>
    <s v="-323685.65"/>
  </r>
  <r>
    <n v="501272"/>
    <n v="2025"/>
    <s v="Lønnsbilag 24-2025"/>
    <d v="2025-12-02T00:00:00"/>
    <m/>
    <x v="89"/>
    <x v="89"/>
    <m/>
    <m/>
    <m/>
    <m/>
    <m/>
    <s v="Sofi Kulvik"/>
    <x v="4"/>
    <x v="4"/>
    <m/>
    <m/>
    <m/>
    <m/>
    <n v="0"/>
    <s v="Ingen avgiftsbehandling"/>
    <s v="Lønnsbilag 24-2025"/>
    <n v="-7951.8"/>
    <s v="NOK"/>
    <n v="-7951.8"/>
    <m/>
    <s v="-331637.45"/>
  </r>
  <r>
    <n v="501272"/>
    <n v="2025"/>
    <s v="Lønnsbilag 24-2025"/>
    <d v="2025-12-02T00:00:00"/>
    <m/>
    <x v="89"/>
    <x v="89"/>
    <m/>
    <m/>
    <m/>
    <m/>
    <n v="1223"/>
    <s v="Mads Sundbye"/>
    <x v="1"/>
    <x v="1"/>
    <m/>
    <m/>
    <m/>
    <m/>
    <n v="0"/>
    <s v="Ingen avgiftsbehandling"/>
    <s v="Lønnsbilag 24-2025"/>
    <n v="-257.04000000000002"/>
    <s v="NOK"/>
    <n v="-257.04000000000002"/>
    <m/>
    <s v="-331894.49"/>
  </r>
  <r>
    <n v="501272"/>
    <n v="2025"/>
    <s v="Lønnsbilag 24-2025"/>
    <d v="2025-12-02T00:00:00"/>
    <m/>
    <x v="89"/>
    <x v="89"/>
    <m/>
    <m/>
    <m/>
    <m/>
    <n v="1229"/>
    <s v="Eirik Frisnes Wartiainen"/>
    <x v="1"/>
    <x v="1"/>
    <m/>
    <m/>
    <m/>
    <m/>
    <n v="0"/>
    <s v="Ingen avgiftsbehandling"/>
    <s v="Lønnsbilag 24-2025"/>
    <n v="-700.07"/>
    <s v="NOK"/>
    <n v="-700.07"/>
    <m/>
    <s v="-332594.56"/>
  </r>
  <r>
    <n v="501272"/>
    <n v="2025"/>
    <s v="Lønnsbilag 24-2025"/>
    <d v="2025-12-02T00:00:00"/>
    <m/>
    <x v="89"/>
    <x v="89"/>
    <m/>
    <m/>
    <m/>
    <m/>
    <n v="1229"/>
    <s v="Eirik Frisnes Wartiainen"/>
    <x v="8"/>
    <x v="8"/>
    <m/>
    <m/>
    <m/>
    <m/>
    <n v="0"/>
    <s v="Ingen avgiftsbehandling"/>
    <s v="Lønnsbilag 24-2025"/>
    <n v="-1633.49"/>
    <s v="NOK"/>
    <n v="-1633.49"/>
    <m/>
    <s v="-334228.05"/>
  </r>
  <r>
    <n v="501272"/>
    <n v="2025"/>
    <s v="Lønnsbilag 24-2025"/>
    <d v="2025-12-02T00:00:00"/>
    <m/>
    <x v="89"/>
    <x v="89"/>
    <m/>
    <m/>
    <m/>
    <m/>
    <n v="1229"/>
    <s v="Eirik Frisnes Wartiainen"/>
    <x v="10"/>
    <x v="10"/>
    <m/>
    <m/>
    <m/>
    <m/>
    <n v="0"/>
    <s v="Ingen avgiftsbehandling"/>
    <s v="Lønnsbilag 24-2025"/>
    <n v="-2333.5500000000002"/>
    <s v="NOK"/>
    <n v="-2333.5500000000002"/>
    <m/>
    <s v="-336561.60"/>
  </r>
  <r>
    <n v="501272"/>
    <n v="2025"/>
    <s v="Lønnsbilag 24-2025"/>
    <d v="2025-12-02T00:00:00"/>
    <m/>
    <x v="89"/>
    <x v="89"/>
    <m/>
    <m/>
    <m/>
    <m/>
    <n v="1233"/>
    <s v="Eirik Skaar"/>
    <x v="5"/>
    <x v="5"/>
    <m/>
    <m/>
    <m/>
    <m/>
    <n v="0"/>
    <s v="Ingen avgiftsbehandling"/>
    <s v="Lønnsbilag 24-2025"/>
    <n v="-836.4"/>
    <s v="NOK"/>
    <n v="-836.4"/>
    <m/>
    <s v="-337398.00"/>
  </r>
  <r>
    <n v="501272"/>
    <n v="2025"/>
    <s v="Lønnsbilag 24-2025"/>
    <d v="2025-12-02T00:00:00"/>
    <m/>
    <x v="89"/>
    <x v="89"/>
    <m/>
    <m/>
    <m/>
    <m/>
    <n v="1239"/>
    <s v="Karen Haug Laukeland"/>
    <x v="6"/>
    <x v="6"/>
    <m/>
    <m/>
    <m/>
    <m/>
    <n v="0"/>
    <s v="Ingen avgiftsbehandling"/>
    <s v="Lønnsbilag 24-2025"/>
    <n v="-405.24"/>
    <s v="NOK"/>
    <n v="-405.24"/>
    <m/>
    <s v="-337803.24"/>
  </r>
  <r>
    <n v="501272"/>
    <n v="2025"/>
    <s v="Lønnsbilag 24-2025"/>
    <d v="2025-12-02T00:00:00"/>
    <m/>
    <x v="89"/>
    <x v="89"/>
    <m/>
    <m/>
    <m/>
    <m/>
    <n v="1240"/>
    <s v="Margrethe Hamre Køber"/>
    <x v="6"/>
    <x v="6"/>
    <m/>
    <m/>
    <m/>
    <m/>
    <n v="0"/>
    <s v="Ingen avgiftsbehandling"/>
    <s v="Lønnsbilag 24-2025"/>
    <n v="-737.58"/>
    <s v="NOK"/>
    <n v="-737.58"/>
    <m/>
    <s v="-338540.82"/>
  </r>
  <r>
    <n v="501272"/>
    <n v="2025"/>
    <s v="Lønnsbilag 24-2025"/>
    <d v="2025-12-02T00:00:00"/>
    <m/>
    <x v="89"/>
    <x v="89"/>
    <m/>
    <m/>
    <m/>
    <m/>
    <n v="1245"/>
    <s v="Fredrik Bjørndal"/>
    <x v="3"/>
    <x v="3"/>
    <m/>
    <m/>
    <m/>
    <m/>
    <n v="0"/>
    <s v="Ingen avgiftsbehandling"/>
    <s v="Lønnsbilag 24-2025"/>
    <n v="-556.66"/>
    <s v="NOK"/>
    <n v="-556.66"/>
    <m/>
    <s v="-339097.48"/>
  </r>
  <r>
    <n v="501272"/>
    <n v="2025"/>
    <s v="Lønnsbilag 24-2025"/>
    <d v="2025-12-02T00:00:00"/>
    <m/>
    <x v="89"/>
    <x v="89"/>
    <m/>
    <m/>
    <m/>
    <m/>
    <n v="1248"/>
    <s v="Marius Tveiten"/>
    <x v="1"/>
    <x v="1"/>
    <m/>
    <m/>
    <m/>
    <m/>
    <n v="0"/>
    <s v="Ingen avgiftsbehandling"/>
    <s v="Lønnsbilag 24-2025"/>
    <n v="-434.58"/>
    <s v="NOK"/>
    <n v="-434.58"/>
    <m/>
    <s v="-339532.06"/>
  </r>
  <r>
    <n v="501272"/>
    <n v="2025"/>
    <s v="Lønnsbilag 24-2025"/>
    <d v="2025-12-02T00:00:00"/>
    <m/>
    <x v="89"/>
    <x v="89"/>
    <m/>
    <m/>
    <m/>
    <m/>
    <n v="1248"/>
    <s v="Marius Tveiten"/>
    <x v="8"/>
    <x v="8"/>
    <m/>
    <m/>
    <m/>
    <m/>
    <n v="0"/>
    <s v="Ingen avgiftsbehandling"/>
    <s v="Lønnsbilag 24-2025"/>
    <n v="-110.16"/>
    <s v="NOK"/>
    <n v="-110.16"/>
    <m/>
    <s v="-339642.22"/>
  </r>
  <r>
    <n v="501272"/>
    <n v="2025"/>
    <s v="Lønnsbilag 24-2025"/>
    <d v="2025-12-02T00:00:00"/>
    <m/>
    <x v="89"/>
    <x v="89"/>
    <m/>
    <m/>
    <m/>
    <m/>
    <n v="1249"/>
    <s v="Nora Kristiansen"/>
    <x v="1"/>
    <x v="1"/>
    <m/>
    <m/>
    <m/>
    <m/>
    <n v="0"/>
    <s v="Ingen avgiftsbehandling"/>
    <s v="Lønnsbilag 24-2025"/>
    <n v="-133.11000000000001"/>
    <s v="NOK"/>
    <n v="-133.11000000000001"/>
    <m/>
    <s v="-339775.33"/>
  </r>
  <r>
    <n v="501272"/>
    <n v="2025"/>
    <s v="Lønnsbilag 24-2025"/>
    <d v="2025-12-02T00:00:00"/>
    <m/>
    <x v="89"/>
    <x v="89"/>
    <m/>
    <m/>
    <m/>
    <m/>
    <n v="1249"/>
    <s v="Nora Kristiansen"/>
    <x v="8"/>
    <x v="8"/>
    <m/>
    <m/>
    <m/>
    <m/>
    <n v="0"/>
    <s v="Ingen avgiftsbehandling"/>
    <s v="Lønnsbilag 24-2025"/>
    <n v="-201.96"/>
    <s v="NOK"/>
    <n v="-201.96"/>
    <m/>
    <s v="-339977.29"/>
  </r>
  <r>
    <n v="501272"/>
    <n v="2025"/>
    <s v="Lønnsbilag 24-2025"/>
    <d v="2025-12-02T00:00:00"/>
    <m/>
    <x v="89"/>
    <x v="89"/>
    <m/>
    <m/>
    <m/>
    <m/>
    <n v="1260"/>
    <s v="Sivert Østberg-Tømmervik"/>
    <x v="6"/>
    <x v="6"/>
    <m/>
    <m/>
    <m/>
    <m/>
    <n v="0"/>
    <s v="Ingen avgiftsbehandling"/>
    <s v="Lønnsbilag 24-2025"/>
    <n v="-1037.1400000000001"/>
    <s v="NOK"/>
    <n v="-1037.1400000000001"/>
    <m/>
    <s v="-341014.43"/>
  </r>
  <r>
    <n v="501272"/>
    <n v="2025"/>
    <s v="Lønnsbilag 24-2025"/>
    <d v="2025-12-02T00:00:00"/>
    <m/>
    <x v="89"/>
    <x v="89"/>
    <m/>
    <m/>
    <m/>
    <m/>
    <n v="1261"/>
    <s v="Laila Håkonsen"/>
    <x v="8"/>
    <x v="8"/>
    <m/>
    <m/>
    <m/>
    <m/>
    <n v="0"/>
    <s v="Ingen avgiftsbehandling"/>
    <s v="Lønnsbilag 24-2025"/>
    <n v="-591.25"/>
    <s v="NOK"/>
    <n v="-591.25"/>
    <m/>
    <s v="-341605.68"/>
  </r>
  <r>
    <n v="501272"/>
    <n v="2025"/>
    <s v="Lønnsbilag 24-2025"/>
    <d v="2025-12-02T00:00:00"/>
    <m/>
    <x v="89"/>
    <x v="89"/>
    <m/>
    <m/>
    <m/>
    <m/>
    <n v="1270"/>
    <s v="Lars Teigland Støre"/>
    <x v="6"/>
    <x v="6"/>
    <m/>
    <m/>
    <m/>
    <m/>
    <n v="0"/>
    <s v="Ingen avgiftsbehandling"/>
    <s v="Lønnsbilag 24-2025"/>
    <n v="-75.86"/>
    <s v="NOK"/>
    <n v="-75.86"/>
    <m/>
    <s v="-341681.54"/>
  </r>
  <r>
    <n v="501272"/>
    <n v="2025"/>
    <s v="Lønnsbilag 24-2025"/>
    <d v="2025-12-02T00:00:00"/>
    <m/>
    <x v="89"/>
    <x v="89"/>
    <m/>
    <m/>
    <m/>
    <m/>
    <n v="1271"/>
    <s v="Nikolai Hamang"/>
    <x v="1"/>
    <x v="1"/>
    <m/>
    <m/>
    <m/>
    <m/>
    <n v="0"/>
    <s v="Ingen avgiftsbehandling"/>
    <s v="Lønnsbilag 24-2025"/>
    <n v="-316.70999999999998"/>
    <s v="NOK"/>
    <n v="-316.70999999999998"/>
    <m/>
    <s v="-341998.25"/>
  </r>
  <r>
    <n v="501272"/>
    <n v="2025"/>
    <s v="Lønnsbilag 24-2025"/>
    <d v="2025-12-02T00:00:00"/>
    <m/>
    <x v="89"/>
    <x v="89"/>
    <m/>
    <m/>
    <m/>
    <m/>
    <n v="1274"/>
    <s v="Heidi Midtbø Helgesen"/>
    <x v="6"/>
    <x v="6"/>
    <m/>
    <m/>
    <m/>
    <m/>
    <n v="0"/>
    <s v="Ingen avgiftsbehandling"/>
    <s v="Lønnsbilag 24-2025"/>
    <n v="-373.49"/>
    <s v="NOK"/>
    <n v="-373.49"/>
    <m/>
    <s v="-342371.74"/>
  </r>
  <r>
    <n v="501272"/>
    <n v="2025"/>
    <s v="Lønnsbilag 24-2025"/>
    <d v="2025-12-02T00:00:00"/>
    <m/>
    <x v="89"/>
    <x v="89"/>
    <m/>
    <m/>
    <m/>
    <m/>
    <n v="1285"/>
    <s v="Casper Riekeles"/>
    <x v="1"/>
    <x v="1"/>
    <m/>
    <m/>
    <m/>
    <m/>
    <n v="0"/>
    <s v="Ingen avgiftsbehandling"/>
    <s v="Lønnsbilag 24-2025"/>
    <n v="-164.22"/>
    <s v="NOK"/>
    <n v="-164.22"/>
    <m/>
    <s v="-342535.96"/>
  </r>
  <r>
    <n v="501272"/>
    <n v="2025"/>
    <s v="Lønnsbilag 24-2025"/>
    <d v="2025-12-02T00:00:00"/>
    <m/>
    <x v="89"/>
    <x v="89"/>
    <m/>
    <m/>
    <m/>
    <m/>
    <n v="1299"/>
    <s v="Katarina Zielinska"/>
    <x v="2"/>
    <x v="2"/>
    <m/>
    <m/>
    <m/>
    <m/>
    <n v="0"/>
    <s v="Ingen avgiftsbehandling"/>
    <s v="Lønnsbilag 24-2025"/>
    <n v="-4908.75"/>
    <s v="NOK"/>
    <n v="-4908.75"/>
    <m/>
    <s v="-347444.71"/>
  </r>
  <r>
    <n v="501272"/>
    <n v="2025"/>
    <s v="Lønnsbilag 24-2025"/>
    <d v="2025-12-02T00:00:00"/>
    <m/>
    <x v="89"/>
    <x v="89"/>
    <m/>
    <m/>
    <m/>
    <m/>
    <n v="1307"/>
    <s v="Ben Craig Simmons"/>
    <x v="3"/>
    <x v="3"/>
    <m/>
    <m/>
    <m/>
    <m/>
    <n v="0"/>
    <s v="Ingen avgiftsbehandling"/>
    <s v="Lønnsbilag 24-2025"/>
    <n v="-3828.83"/>
    <s v="NOK"/>
    <n v="-3828.83"/>
    <m/>
    <s v="-351273.54"/>
  </r>
  <r>
    <n v="501272"/>
    <n v="2025"/>
    <s v="Lønnsbilag 24-2025"/>
    <d v="2025-12-02T00:00:00"/>
    <m/>
    <x v="89"/>
    <x v="89"/>
    <m/>
    <m/>
    <m/>
    <m/>
    <n v="1323"/>
    <s v="Axel Aatlo"/>
    <x v="5"/>
    <x v="5"/>
    <m/>
    <m/>
    <m/>
    <m/>
    <n v="0"/>
    <s v="Ingen avgiftsbehandling"/>
    <s v="Lønnsbilag 24-2025"/>
    <n v="-1346.4"/>
    <s v="NOK"/>
    <n v="-1346.4"/>
    <m/>
    <s v="-352619.94"/>
  </r>
  <r>
    <n v="501272"/>
    <n v="2025"/>
    <s v="Lønnsbilag 24-2025"/>
    <d v="2025-12-02T00:00:00"/>
    <m/>
    <x v="89"/>
    <x v="89"/>
    <m/>
    <m/>
    <m/>
    <m/>
    <n v="1332"/>
    <s v="Morten Hamre Køber"/>
    <x v="10"/>
    <x v="10"/>
    <m/>
    <m/>
    <m/>
    <m/>
    <n v="0"/>
    <s v="Ingen avgiftsbehandling"/>
    <s v="Lønnsbilag 24-2025"/>
    <n v="-155.04"/>
    <s v="NOK"/>
    <n v="-155.04"/>
    <m/>
    <s v="-352774.98"/>
  </r>
  <r>
    <n v="501272"/>
    <n v="2025"/>
    <s v="Lønnsbilag 24-2025"/>
    <d v="2025-12-02T00:00:00"/>
    <m/>
    <x v="89"/>
    <x v="89"/>
    <m/>
    <m/>
    <m/>
    <m/>
    <n v="1334"/>
    <s v="Selma Arikan"/>
    <x v="1"/>
    <x v="1"/>
    <m/>
    <m/>
    <m/>
    <m/>
    <n v="0"/>
    <s v="Ingen avgiftsbehandling"/>
    <s v="Lønnsbilag 24-2025"/>
    <n v="-155.04"/>
    <s v="NOK"/>
    <n v="-155.04"/>
    <m/>
    <s v="-352930.02"/>
  </r>
  <r>
    <n v="501272"/>
    <n v="2025"/>
    <s v="Lønnsbilag 24-2025"/>
    <d v="2025-12-02T00:00:00"/>
    <m/>
    <x v="89"/>
    <x v="89"/>
    <m/>
    <m/>
    <m/>
    <m/>
    <n v="1335"/>
    <s v="Mikkel Holand Gillebo"/>
    <x v="8"/>
    <x v="8"/>
    <m/>
    <m/>
    <m/>
    <m/>
    <n v="0"/>
    <s v="Ingen avgiftsbehandling"/>
    <s v="Lønnsbilag 24-2025"/>
    <n v="-130.56"/>
    <s v="NOK"/>
    <n v="-130.56"/>
    <m/>
    <s v="-353060.58"/>
  </r>
  <r>
    <n v="501272"/>
    <n v="2025"/>
    <s v="Lønnsbilag 24-2025"/>
    <d v="2025-12-02T00:00:00"/>
    <m/>
    <x v="89"/>
    <x v="89"/>
    <m/>
    <m/>
    <m/>
    <m/>
    <n v="1338"/>
    <s v="Nadin Hamed"/>
    <x v="1"/>
    <x v="1"/>
    <m/>
    <m/>
    <m/>
    <m/>
    <n v="0"/>
    <s v="Ingen avgiftsbehandling"/>
    <s v="Lønnsbilag 24-2025"/>
    <n v="-128.52000000000001"/>
    <s v="NOK"/>
    <n v="-128.52000000000001"/>
    <m/>
    <s v="-353189.10"/>
  </r>
  <r>
    <n v="501272"/>
    <n v="2025"/>
    <s v="Lønnsbilag 24-2025"/>
    <d v="2025-12-02T00:00:00"/>
    <m/>
    <x v="89"/>
    <x v="89"/>
    <m/>
    <m/>
    <m/>
    <m/>
    <n v="1339"/>
    <s v="Alexander Grimstvedt"/>
    <x v="5"/>
    <x v="5"/>
    <m/>
    <m/>
    <m/>
    <m/>
    <n v="0"/>
    <s v="Ingen avgiftsbehandling"/>
    <s v="Lønnsbilag 24-2025"/>
    <n v="-2557.65"/>
    <s v="NOK"/>
    <n v="-2557.65"/>
    <m/>
    <s v="-355746.75"/>
  </r>
  <r>
    <n v="501272"/>
    <n v="2025"/>
    <s v="Lønnsbilag 24-2025"/>
    <d v="2025-12-02T00:00:00"/>
    <m/>
    <x v="89"/>
    <x v="89"/>
    <m/>
    <m/>
    <m/>
    <m/>
    <n v="134"/>
    <s v="Andreas Kristiansen Olsen"/>
    <x v="1"/>
    <x v="1"/>
    <m/>
    <m/>
    <m/>
    <m/>
    <n v="0"/>
    <s v="Ingen avgiftsbehandling"/>
    <s v="Lønnsbilag 24-2025"/>
    <n v="-381.48"/>
    <s v="NOK"/>
    <n v="-381.48"/>
    <m/>
    <s v="-356128.23"/>
  </r>
  <r>
    <n v="501272"/>
    <n v="2025"/>
    <s v="Lønnsbilag 24-2025"/>
    <d v="2025-12-02T00:00:00"/>
    <m/>
    <x v="89"/>
    <x v="89"/>
    <m/>
    <m/>
    <m/>
    <m/>
    <n v="1341"/>
    <s v="Sondre Harviken"/>
    <x v="8"/>
    <x v="8"/>
    <m/>
    <m/>
    <m/>
    <m/>
    <n v="0"/>
    <s v="Ingen avgiftsbehandling"/>
    <s v="Lønnsbilag 24-2025"/>
    <n v="-359.04"/>
    <s v="NOK"/>
    <n v="-359.04"/>
    <m/>
    <s v="-356487.27"/>
  </r>
  <r>
    <n v="501272"/>
    <n v="2025"/>
    <s v="Lønnsbilag 24-2025"/>
    <d v="2025-12-02T00:00:00"/>
    <m/>
    <x v="89"/>
    <x v="89"/>
    <m/>
    <m/>
    <m/>
    <m/>
    <n v="1342"/>
    <s v="Artem Kovrovskii"/>
    <x v="6"/>
    <x v="6"/>
    <m/>
    <m/>
    <m/>
    <m/>
    <n v="0"/>
    <s v="Ingen avgiftsbehandling"/>
    <s v="Lønnsbilag 24-2025"/>
    <n v="-153.71"/>
    <s v="NOK"/>
    <n v="-153.71"/>
    <m/>
    <s v="-356640.98"/>
  </r>
  <r>
    <n v="501272"/>
    <n v="2025"/>
    <s v="Lønnsbilag 24-2025"/>
    <d v="2025-12-02T00:00:00"/>
    <m/>
    <x v="89"/>
    <x v="89"/>
    <m/>
    <m/>
    <m/>
    <m/>
    <n v="1343"/>
    <s v="Andreas Romark Nilsen"/>
    <x v="2"/>
    <x v="2"/>
    <m/>
    <m/>
    <m/>
    <m/>
    <n v="0"/>
    <s v="Ingen avgiftsbehandling"/>
    <s v="Lønnsbilag 24-2025"/>
    <n v="-1091.4000000000001"/>
    <s v="NOK"/>
    <n v="-1091.4000000000001"/>
    <m/>
    <s v="-357732.38"/>
  </r>
  <r>
    <n v="501272"/>
    <n v="2025"/>
    <s v="Lønnsbilag 24-2025"/>
    <d v="2025-12-02T00:00:00"/>
    <m/>
    <x v="89"/>
    <x v="89"/>
    <m/>
    <m/>
    <m/>
    <m/>
    <n v="1345"/>
    <s v="Eskil Nakstad"/>
    <x v="8"/>
    <x v="8"/>
    <m/>
    <m/>
    <m/>
    <m/>
    <n v="0"/>
    <s v="Ingen avgiftsbehandling"/>
    <s v="Lønnsbilag 24-2025"/>
    <n v="-199.92"/>
    <s v="NOK"/>
    <n v="-199.92"/>
    <m/>
    <s v="-357932.30"/>
  </r>
  <r>
    <n v="501272"/>
    <n v="2025"/>
    <s v="Lønnsbilag 24-2025"/>
    <d v="2025-12-02T00:00:00"/>
    <m/>
    <x v="89"/>
    <x v="89"/>
    <m/>
    <m/>
    <m/>
    <m/>
    <n v="1346"/>
    <s v="Emil Smith Gjerde"/>
    <x v="8"/>
    <x v="8"/>
    <m/>
    <m/>
    <m/>
    <m/>
    <n v="0"/>
    <s v="Ingen avgiftsbehandling"/>
    <s v="Lønnsbilag 24-2025"/>
    <n v="-228.48"/>
    <s v="NOK"/>
    <n v="-228.48"/>
    <m/>
    <s v="-358160.78"/>
  </r>
  <r>
    <n v="501272"/>
    <n v="2025"/>
    <s v="Lønnsbilag 24-2025"/>
    <d v="2025-12-02T00:00:00"/>
    <m/>
    <x v="89"/>
    <x v="89"/>
    <m/>
    <m/>
    <m/>
    <m/>
    <n v="1347"/>
    <s v="Selma Svege"/>
    <x v="6"/>
    <x v="6"/>
    <m/>
    <m/>
    <m/>
    <m/>
    <n v="0"/>
    <s v="Ingen avgiftsbehandling"/>
    <s v="Lønnsbilag 24-2025"/>
    <n v="-279.8"/>
    <s v="NOK"/>
    <n v="-279.8"/>
    <m/>
    <s v="-358440.58"/>
  </r>
  <r>
    <n v="501272"/>
    <n v="2025"/>
    <s v="Lønnsbilag 24-2025"/>
    <d v="2025-12-02T00:00:00"/>
    <m/>
    <x v="89"/>
    <x v="89"/>
    <m/>
    <m/>
    <m/>
    <m/>
    <n v="1348"/>
    <s v="Anders Lagesen"/>
    <x v="2"/>
    <x v="2"/>
    <m/>
    <m/>
    <m/>
    <m/>
    <n v="0"/>
    <s v="Ingen avgiftsbehandling"/>
    <s v="Lønnsbilag 24-2025"/>
    <n v="-204"/>
    <s v="NOK"/>
    <n v="-204"/>
    <m/>
    <s v="-358644.58"/>
  </r>
  <r>
    <n v="501272"/>
    <n v="2025"/>
    <s v="Lønnsbilag 24-2025"/>
    <d v="2025-12-02T00:00:00"/>
    <m/>
    <x v="89"/>
    <x v="89"/>
    <m/>
    <m/>
    <m/>
    <m/>
    <n v="1349"/>
    <s v="Kaja Lilledal Fritzvold"/>
    <x v="6"/>
    <x v="6"/>
    <m/>
    <m/>
    <m/>
    <m/>
    <n v="0"/>
    <s v="Ingen avgiftsbehandling"/>
    <s v="Lønnsbilag 24-2025"/>
    <n v="-492.66"/>
    <s v="NOK"/>
    <n v="-492.66"/>
    <m/>
    <s v="-359137.24"/>
  </r>
  <r>
    <n v="501272"/>
    <n v="2025"/>
    <s v="Lønnsbilag 24-2025"/>
    <d v="2025-12-02T00:00:00"/>
    <m/>
    <x v="89"/>
    <x v="89"/>
    <m/>
    <m/>
    <m/>
    <m/>
    <n v="1350"/>
    <s v="Nora Dahlsrud"/>
    <x v="6"/>
    <x v="6"/>
    <m/>
    <m/>
    <m/>
    <m/>
    <n v="0"/>
    <s v="Ingen avgiftsbehandling"/>
    <s v="Lønnsbilag 24-2025"/>
    <n v="-60.24"/>
    <s v="NOK"/>
    <n v="-60.24"/>
    <m/>
    <s v="-359197.48"/>
  </r>
  <r>
    <n v="501272"/>
    <n v="2025"/>
    <s v="Lønnsbilag 24-2025"/>
    <d v="2025-12-02T00:00:00"/>
    <m/>
    <x v="89"/>
    <x v="89"/>
    <m/>
    <m/>
    <m/>
    <m/>
    <n v="1351"/>
    <s v="Johan Wiklund"/>
    <x v="3"/>
    <x v="3"/>
    <m/>
    <m/>
    <m/>
    <m/>
    <n v="0"/>
    <s v="Ingen avgiftsbehandling"/>
    <s v="Lønnsbilag 24-2025"/>
    <n v="-408"/>
    <s v="NOK"/>
    <n v="-408"/>
    <m/>
    <s v="-359605.48"/>
  </r>
  <r>
    <n v="501272"/>
    <n v="2025"/>
    <s v="Lønnsbilag 24-2025"/>
    <d v="2025-12-02T00:00:00"/>
    <m/>
    <x v="89"/>
    <x v="89"/>
    <m/>
    <m/>
    <m/>
    <m/>
    <n v="1352"/>
    <s v="Ivo Bang Theophiliakis"/>
    <x v="5"/>
    <x v="5"/>
    <m/>
    <m/>
    <m/>
    <m/>
    <n v="0"/>
    <s v="Ingen avgiftsbehandling"/>
    <s v="Lønnsbilag 24-2025"/>
    <n v="-357"/>
    <s v="NOK"/>
    <n v="-357"/>
    <m/>
    <s v="-359962.48"/>
  </r>
  <r>
    <n v="501272"/>
    <n v="2025"/>
    <s v="Lønnsbilag 24-2025"/>
    <d v="2025-12-02T00:00:00"/>
    <m/>
    <x v="89"/>
    <x v="89"/>
    <m/>
    <m/>
    <m/>
    <m/>
    <n v="156"/>
    <s v="Eskil Kvam"/>
    <x v="1"/>
    <x v="1"/>
    <m/>
    <m/>
    <m/>
    <m/>
    <n v="0"/>
    <s v="Ingen avgiftsbehandling"/>
    <s v="Lønnsbilag 24-2025"/>
    <n v="-328.44"/>
    <s v="NOK"/>
    <n v="-328.44"/>
    <m/>
    <s v="-360290.92"/>
  </r>
  <r>
    <n v="501272"/>
    <n v="2025"/>
    <s v="Lønnsbilag 24-2025"/>
    <d v="2025-12-02T00:00:00"/>
    <m/>
    <x v="89"/>
    <x v="89"/>
    <m/>
    <m/>
    <m/>
    <m/>
    <n v="77"/>
    <s v="Christopher Dehn"/>
    <x v="5"/>
    <x v="5"/>
    <m/>
    <m/>
    <m/>
    <m/>
    <n v="0"/>
    <s v="Ingen avgiftsbehandling"/>
    <s v="Lønnsbilag 24-2025"/>
    <n v="-1967.12"/>
    <s v="NOK"/>
    <n v="-1967.12"/>
    <m/>
    <s v="-362258.04"/>
  </r>
  <r>
    <m/>
    <m/>
    <m/>
    <d v="2025-01-01T00:00:00"/>
    <m/>
    <x v="90"/>
    <x v="90"/>
    <m/>
    <m/>
    <m/>
    <m/>
    <m/>
    <m/>
    <x v="0"/>
    <x v="0"/>
    <m/>
    <m/>
    <m/>
    <m/>
    <m/>
    <m/>
    <s v="Inngående saldo"/>
    <n v="0"/>
    <m/>
    <m/>
    <m/>
    <s v="0.00"/>
  </r>
  <r>
    <n v="1001109"/>
    <n v="2025"/>
    <s v="Faktura nummer 1109 til Kyllings Tømrertjenester AS (10070)"/>
    <d v="2025-03-04T00:00:00"/>
    <m/>
    <x v="90"/>
    <x v="90"/>
    <n v="10070"/>
    <s v="Kyllings Tømrertjenester AS"/>
    <m/>
    <m/>
    <m/>
    <s v="Sofi Kulvik"/>
    <x v="5"/>
    <x v="5"/>
    <m/>
    <m/>
    <n v="3"/>
    <s v="Sponsor"/>
    <n v="3"/>
    <s v="Høy (25%)"/>
    <s v="Faktura nummer 1109 til Kyllings Tømrertjenester AS (10070)"/>
    <n v="-19500"/>
    <s v="NOK"/>
    <n v="-19500"/>
    <m/>
    <s v="-19500.00"/>
  </r>
  <r>
    <n v="1001110"/>
    <n v="2025"/>
    <s v="Faktura nummer 1110 til Bjerke Dagligvare AS (10071)"/>
    <d v="2025-03-20T00:00:00"/>
    <m/>
    <x v="90"/>
    <x v="90"/>
    <n v="10071"/>
    <s v="Bjerke Dagligvare AS"/>
    <m/>
    <m/>
    <m/>
    <s v="Sofi Kulvik"/>
    <x v="6"/>
    <x v="6"/>
    <m/>
    <m/>
    <n v="3"/>
    <s v="Sponsor"/>
    <n v="3"/>
    <s v="Høy (25%)"/>
    <s v="Faktura nummer 1110 til Bjerke Dagligvare AS (10071)"/>
    <n v="-30000"/>
    <s v="NOK"/>
    <n v="-30000"/>
    <m/>
    <s v="-49500.00"/>
  </r>
  <r>
    <n v="1001116"/>
    <n v="2025"/>
    <s v="Faktura nummer 1116 til Ng Kiwi Oslo Akershus AS (10008)"/>
    <d v="2025-04-29T00:00:00"/>
    <m/>
    <x v="90"/>
    <x v="90"/>
    <n v="10008"/>
    <s v="Ng Kiwi Oslo Akershus AS"/>
    <m/>
    <m/>
    <m/>
    <s v="Sofi Kulvik"/>
    <x v="1"/>
    <x v="1"/>
    <m/>
    <m/>
    <n v="3"/>
    <s v="Sponsor"/>
    <n v="3"/>
    <s v="Høy (25%)"/>
    <s v="Faktura nummer 1116 til Ng Kiwi Oslo Akershus AS (10008)"/>
    <n v="-35000"/>
    <s v="NOK"/>
    <n v="-35000"/>
    <m/>
    <s v="-84500.00"/>
  </r>
  <r>
    <n v="1001117"/>
    <n v="2025"/>
    <s v="Faktura nummer 1117 til Ng Kiwi Oslo Akershus AS (10008)"/>
    <d v="2025-04-29T00:00:00"/>
    <m/>
    <x v="90"/>
    <x v="90"/>
    <n v="10008"/>
    <s v="Ng Kiwi Oslo Akershus AS"/>
    <m/>
    <m/>
    <m/>
    <s v="Sofi Kulvik"/>
    <x v="5"/>
    <x v="5"/>
    <m/>
    <m/>
    <n v="3"/>
    <s v="Sponsor"/>
    <n v="3"/>
    <s v="Høy (25%)"/>
    <s v="Faktura nummer 1117 til Ng Kiwi Oslo Akershus AS (10008)"/>
    <n v="-7500"/>
    <s v="NOK"/>
    <n v="-7500"/>
    <m/>
    <s v="-92000.00"/>
  </r>
  <r>
    <n v="1001118"/>
    <n v="2025"/>
    <s v="Faktura nummer 1118 til Megaflis AS (10006)"/>
    <d v="2025-04-29T00:00:00"/>
    <m/>
    <x v="90"/>
    <x v="90"/>
    <n v="10006"/>
    <s v="Megaflis AS"/>
    <m/>
    <m/>
    <m/>
    <s v="Sofi Kulvik"/>
    <x v="1"/>
    <x v="1"/>
    <m/>
    <m/>
    <n v="3"/>
    <s v="Sponsor"/>
    <n v="3"/>
    <s v="Høy (25%)"/>
    <s v="Faktura nummer 1118 til Megaflis AS (10006)"/>
    <n v="-200000"/>
    <s v="NOK"/>
    <n v="-200000"/>
    <m/>
    <s v="-292000.00"/>
  </r>
  <r>
    <n v="1001119"/>
    <n v="2025"/>
    <s v="Faktura nummer 1119 til Asker Og Bærum Steinimport AS (10009)"/>
    <d v="2025-04-29T00:00:00"/>
    <m/>
    <x v="90"/>
    <x v="90"/>
    <n v="10009"/>
    <s v="Asker Og Bærum Steinimport AS"/>
    <m/>
    <m/>
    <m/>
    <s v="Sofi Kulvik"/>
    <x v="5"/>
    <x v="5"/>
    <m/>
    <m/>
    <n v="3"/>
    <s v="Sponsor"/>
    <n v="3"/>
    <s v="Høy (25%)"/>
    <s v="Faktura nummer 1119 til Asker Og Bærum Steinimport AS (10009)"/>
    <n v="-9000"/>
    <s v="NOK"/>
    <n v="-9000"/>
    <m/>
    <s v="-301000.00"/>
  </r>
  <r>
    <n v="1001120"/>
    <n v="2025"/>
    <s v="Faktura nummer 1120 til Beauty Bozza AS (10076)"/>
    <d v="2025-04-29T00:00:00"/>
    <m/>
    <x v="90"/>
    <x v="90"/>
    <n v="10076"/>
    <s v="Beauty Bozza AS"/>
    <m/>
    <m/>
    <m/>
    <s v="Sofi Kulvik"/>
    <x v="5"/>
    <x v="5"/>
    <m/>
    <m/>
    <n v="3"/>
    <s v="Sponsor"/>
    <n v="3"/>
    <s v="Høy (25%)"/>
    <s v="Faktura nummer 1120 til Beauty Bozza AS (10076)"/>
    <n v="-7500"/>
    <s v="NOK"/>
    <n v="-7500"/>
    <m/>
    <s v="-308500.00"/>
  </r>
  <r>
    <n v="1001133"/>
    <n v="2025"/>
    <s v="Kreditnota nummer 1133 til Ng Kiwi Oslo Akershus AS (10008)"/>
    <d v="2025-05-21T00:00:00"/>
    <m/>
    <x v="90"/>
    <x v="90"/>
    <n v="10008"/>
    <s v="Ng Kiwi Oslo Akershus AS"/>
    <m/>
    <m/>
    <m/>
    <s v="Sofi Kulvik"/>
    <x v="5"/>
    <x v="5"/>
    <m/>
    <m/>
    <n v="3"/>
    <s v="Sponsor"/>
    <n v="3"/>
    <s v="Høy (25%)"/>
    <s v="Kreditnota nummer 1133 til Ng Kiwi Oslo Akershus AS (10008)"/>
    <n v="7500"/>
    <s v="NOK"/>
    <n v="7500"/>
    <n v="1133"/>
    <s v="-301000.00"/>
  </r>
  <r>
    <n v="1001134"/>
    <n v="2025"/>
    <s v="Kreditnota nummer 1134 til Ng Kiwi Oslo Akershus AS (10008)"/>
    <d v="2025-05-21T00:00:00"/>
    <m/>
    <x v="90"/>
    <x v="90"/>
    <n v="10008"/>
    <s v="Ng Kiwi Oslo Akershus AS"/>
    <m/>
    <m/>
    <m/>
    <s v="Sofi Kulvik"/>
    <x v="1"/>
    <x v="1"/>
    <m/>
    <m/>
    <n v="3"/>
    <s v="Sponsor"/>
    <n v="3"/>
    <s v="Høy (25%)"/>
    <s v="Kreditnota nummer 1134 til Ng Kiwi Oslo Akershus AS (10008)"/>
    <n v="35000"/>
    <s v="NOK"/>
    <n v="35000"/>
    <n v="1134"/>
    <s v="-266000.00"/>
  </r>
  <r>
    <n v="1001135"/>
    <n v="2025"/>
    <s v="Faktura nummer 1135 til Kiwi Norge AS -region Oslo sør (10081)"/>
    <d v="2025-05-21T00:00:00"/>
    <m/>
    <x v="90"/>
    <x v="90"/>
    <n v="10081"/>
    <s v="Kiwi Norge AS -region Oslo sør"/>
    <m/>
    <m/>
    <m/>
    <s v="Sofi Kulvik"/>
    <x v="1"/>
    <x v="1"/>
    <m/>
    <m/>
    <n v="3"/>
    <s v="Sponsor"/>
    <n v="3"/>
    <s v="Høy (25%)"/>
    <s v="Faktura nummer 1135 til Kiwi Norge AS -region Oslo sør (10081)"/>
    <n v="-35000"/>
    <s v="NOK"/>
    <n v="-35000"/>
    <m/>
    <s v="-301000.00"/>
  </r>
  <r>
    <n v="1001136"/>
    <n v="2025"/>
    <s v="Faktura nummer 1136 til Kiwi Norge AS -region Oslo sør (10081)"/>
    <d v="2025-05-21T00:00:00"/>
    <m/>
    <x v="90"/>
    <x v="90"/>
    <n v="10081"/>
    <s v="Kiwi Norge AS -region Oslo sør"/>
    <m/>
    <m/>
    <m/>
    <s v="Sofi Kulvik"/>
    <x v="5"/>
    <x v="5"/>
    <m/>
    <m/>
    <n v="3"/>
    <s v="Sponsor"/>
    <n v="3"/>
    <s v="Høy (25%)"/>
    <s v="Faktura nummer 1136 til Kiwi Norge AS -region Oslo sør (10081)"/>
    <n v="-7500"/>
    <s v="NOK"/>
    <n v="-7500"/>
    <m/>
    <s v="-308500.00"/>
  </r>
  <r>
    <n v="1001146"/>
    <n v="2025"/>
    <s v="Faktura nummer 1146 til Elektroentreprenøren Guriby (10038)"/>
    <d v="2025-08-06T00:00:00"/>
    <m/>
    <x v="90"/>
    <x v="90"/>
    <n v="10038"/>
    <s v="Elektroentreprenøren Guriby"/>
    <m/>
    <m/>
    <m/>
    <s v="Sofi Kulvik"/>
    <x v="5"/>
    <x v="5"/>
    <m/>
    <m/>
    <n v="3"/>
    <s v="Sponsor"/>
    <n v="3"/>
    <s v="Høy (25%)"/>
    <s v="Faktura nummer 1146 til Elektroentreprenøren Guriby (10038)"/>
    <n v="-5000"/>
    <s v="NOK"/>
    <n v="-5000"/>
    <m/>
    <s v="-313500.00"/>
  </r>
  <r>
    <n v="1001147"/>
    <n v="2025"/>
    <s v="Faktura nummer 1147 til Lommedalen Vei Og Anlegg AS (10016)"/>
    <d v="2025-08-06T00:00:00"/>
    <m/>
    <x v="90"/>
    <x v="90"/>
    <n v="10016"/>
    <s v="Lommedalen Vei Og Anlegg AS"/>
    <m/>
    <m/>
    <m/>
    <s v="Sofi Kulvik"/>
    <x v="5"/>
    <x v="5"/>
    <m/>
    <m/>
    <n v="3"/>
    <s v="Sponsor"/>
    <n v="3"/>
    <s v="Høy (25%)"/>
    <s v="Faktura nummer 1147 til Lommedalen Vei Og Anlegg AS (10016)"/>
    <n v="-7500"/>
    <s v="NOK"/>
    <n v="-7500"/>
    <m/>
    <s v="-321000.00"/>
  </r>
  <r>
    <n v="1001148"/>
    <n v="2025"/>
    <s v="Faktura nummer 1148 til Skollerud Anlegg AS (10010)"/>
    <d v="2025-08-06T00:00:00"/>
    <m/>
    <x v="90"/>
    <x v="90"/>
    <n v="10010"/>
    <s v="Skollerud Anlegg AS"/>
    <m/>
    <m/>
    <m/>
    <s v="Sofi Kulvik"/>
    <x v="5"/>
    <x v="5"/>
    <m/>
    <m/>
    <n v="3"/>
    <s v="Sponsor"/>
    <n v="3"/>
    <s v="Høy (25%)"/>
    <s v="Faktura nummer 1148 til Skollerud Anlegg AS (10010)"/>
    <n v="-5000"/>
    <s v="NOK"/>
    <n v="-5000"/>
    <m/>
    <s v="-326000.00"/>
  </r>
  <r>
    <n v="1001149"/>
    <n v="2025"/>
    <s v="Faktura nummer 1149 til Male AS (10011)"/>
    <d v="2025-08-06T00:00:00"/>
    <m/>
    <x v="90"/>
    <x v="90"/>
    <n v="10011"/>
    <s v="Male AS"/>
    <m/>
    <m/>
    <m/>
    <s v="Sofi Kulvik"/>
    <x v="5"/>
    <x v="5"/>
    <m/>
    <m/>
    <n v="3"/>
    <s v="Sponsor"/>
    <n v="3"/>
    <s v="Høy (25%)"/>
    <s v="Faktura nummer 1149 til Male AS (10011)"/>
    <n v="-15000"/>
    <s v="NOK"/>
    <n v="-15000"/>
    <m/>
    <s v="-341000.00"/>
  </r>
  <r>
    <n v="1001169"/>
    <n v="2025"/>
    <s v="Faktura nummer 1169 til Megaflis AS (10006)"/>
    <d v="2025-10-30T00:00:00"/>
    <m/>
    <x v="90"/>
    <x v="90"/>
    <n v="10006"/>
    <s v="Megaflis AS"/>
    <m/>
    <m/>
    <m/>
    <s v="Sofi Kulvik"/>
    <x v="6"/>
    <x v="6"/>
    <m/>
    <m/>
    <n v="3"/>
    <s v="Sponsor"/>
    <n v="3"/>
    <s v="Høy (25%)"/>
    <s v="Faktura nummer 1169 til Megaflis AS (10006)"/>
    <n v="-35000"/>
    <s v="NOK"/>
    <n v="-35000"/>
    <m/>
    <s v="-376000.00"/>
  </r>
  <r>
    <n v="1001170"/>
    <n v="2025"/>
    <s v="Faktura nummer 1170 til Bull Ski &amp; Kajakk AS (10100)"/>
    <d v="2025-10-30T00:00:00"/>
    <m/>
    <x v="90"/>
    <x v="90"/>
    <n v="10100"/>
    <s v="Bull Ski &amp; Kajakk AS"/>
    <m/>
    <m/>
    <m/>
    <s v="Sofi Kulvik"/>
    <x v="6"/>
    <x v="6"/>
    <m/>
    <m/>
    <n v="3"/>
    <s v="Sponsor"/>
    <n v="3"/>
    <s v="Høy (25%)"/>
    <s v="Faktura nummer 1170 til Bull Ski &amp; Kajakk AS (10100)"/>
    <n v="-10000"/>
    <s v="NOK"/>
    <n v="-10000"/>
    <m/>
    <s v="-386000.00"/>
  </r>
  <r>
    <n v="1001183"/>
    <n v="2025"/>
    <s v="Faktura nummer 1183 til Bull Ski &amp; Kajakk AS (10099)"/>
    <d v="2025-11-08T00:00:00"/>
    <m/>
    <x v="90"/>
    <x v="90"/>
    <n v="10099"/>
    <s v="Bull Ski &amp; Kajakk AS"/>
    <m/>
    <m/>
    <m/>
    <s v="Sofi Kulvik"/>
    <x v="6"/>
    <x v="6"/>
    <m/>
    <m/>
    <n v="3"/>
    <s v="Sponsor"/>
    <n v="3"/>
    <s v="Høy (25%)"/>
    <s v="Faktura nummer 1183 til Bull Ski &amp; Kajakk AS (10099)"/>
    <n v="-20000"/>
    <s v="NOK"/>
    <n v="-20000"/>
    <m/>
    <s v="-406000.00"/>
  </r>
  <r>
    <n v="1001184"/>
    <n v="2025"/>
    <s v="Faktura nummer 1184 til Bjerke Dagligvare AS (10071)"/>
    <d v="2025-11-08T00:00:00"/>
    <m/>
    <x v="90"/>
    <x v="90"/>
    <n v="10071"/>
    <s v="Bjerke Dagligvare AS"/>
    <m/>
    <m/>
    <m/>
    <s v="Sofi Kulvik"/>
    <x v="6"/>
    <x v="6"/>
    <m/>
    <m/>
    <n v="3"/>
    <s v="Sponsor"/>
    <n v="3"/>
    <s v="Høy (25%)"/>
    <s v="Faktura nummer 1184 til Bjerke Dagligvare AS (10071)"/>
    <n v="-30000"/>
    <s v="NOK"/>
    <n v="-30000"/>
    <m/>
    <s v="-436000.00"/>
  </r>
  <r>
    <n v="1001185"/>
    <n v="2025"/>
    <s v="Faktura nummer 1185 til Sauna Entreprenør AS (10102)"/>
    <d v="2025-11-11T00:00:00"/>
    <m/>
    <x v="90"/>
    <x v="90"/>
    <n v="10102"/>
    <s v="Sauna Entreprenør AS"/>
    <m/>
    <m/>
    <m/>
    <s v="Sofi Kulvik"/>
    <x v="5"/>
    <x v="5"/>
    <m/>
    <m/>
    <n v="4"/>
    <s v="Markedsføring-logoprofilering"/>
    <n v="3"/>
    <s v="Høy (25%)"/>
    <s v="Faktura nummer 1185 til Sauna Entreprenør AS (10102)"/>
    <n v="-5000"/>
    <s v="NOK"/>
    <n v="-5000"/>
    <m/>
    <s v="-441000.00"/>
  </r>
  <r>
    <n v="1001186"/>
    <n v="2025"/>
    <s v="Faktura nummer 1186 til Peisbutikken AS (10103)"/>
    <d v="2025-11-11T00:00:00"/>
    <m/>
    <x v="90"/>
    <x v="90"/>
    <n v="10103"/>
    <s v="Peisbutikken AS"/>
    <m/>
    <m/>
    <m/>
    <s v="Sofi Kulvik"/>
    <x v="5"/>
    <x v="5"/>
    <m/>
    <m/>
    <n v="4"/>
    <s v="Markedsføring-logoprofilering"/>
    <n v="3"/>
    <s v="Høy (25%)"/>
    <s v="Faktura nummer 1186 til Peisbutikken AS (10103)"/>
    <n v="-5000"/>
    <s v="NOK"/>
    <n v="-5000"/>
    <m/>
    <s v="-446000.00"/>
  </r>
  <r>
    <n v="1001187"/>
    <n v="2025"/>
    <s v="Faktura nummer 1187 til Evidensia Smådyr AS (10104)"/>
    <d v="2025-11-11T00:00:00"/>
    <m/>
    <x v="90"/>
    <x v="90"/>
    <n v="10104"/>
    <s v="Evidensia Smådyr AS"/>
    <m/>
    <m/>
    <m/>
    <s v="Sofi Kulvik"/>
    <x v="5"/>
    <x v="5"/>
    <m/>
    <m/>
    <n v="4"/>
    <s v="Markedsføring-logoprofilering"/>
    <n v="3"/>
    <s v="Høy (25%)"/>
    <s v="Faktura nummer 1187 til Evidensia Smådyr AS (10104)"/>
    <n v="-5000"/>
    <s v="NOK"/>
    <n v="-5000"/>
    <m/>
    <s v="-451000.00"/>
  </r>
  <r>
    <n v="1001188"/>
    <n v="2025"/>
    <s v="Faktura nummer 1188 til Bauda AS (10105)"/>
    <d v="2025-11-11T00:00:00"/>
    <m/>
    <x v="90"/>
    <x v="90"/>
    <n v="10105"/>
    <s v="Bauda AS"/>
    <m/>
    <m/>
    <m/>
    <s v="Sofi Kulvik"/>
    <x v="5"/>
    <x v="5"/>
    <m/>
    <m/>
    <n v="4"/>
    <s v="Markedsføring-logoprofilering"/>
    <n v="3"/>
    <s v="Høy (25%)"/>
    <s v="Faktura nummer 1188 til Bauda AS (10105)"/>
    <n v="-5000"/>
    <s v="NOK"/>
    <n v="-5000"/>
    <m/>
    <s v="-456000.00"/>
  </r>
  <r>
    <n v="1001189"/>
    <n v="2025"/>
    <s v="Faktura nummer 1189 til Oris Dental AS (10106)"/>
    <d v="2025-11-11T00:00:00"/>
    <m/>
    <x v="90"/>
    <x v="90"/>
    <n v="10106"/>
    <s v="Oris Dental AS"/>
    <m/>
    <m/>
    <m/>
    <s v="Sofi Kulvik"/>
    <x v="5"/>
    <x v="5"/>
    <m/>
    <m/>
    <n v="4"/>
    <s v="Markedsføring-logoprofilering"/>
    <n v="3"/>
    <s v="Høy (25%)"/>
    <s v="Faktura nummer 1189 til Oris Dental AS (10106)"/>
    <n v="-5000"/>
    <s v="NOK"/>
    <n v="-5000"/>
    <m/>
    <s v="-461000.00"/>
  </r>
  <r>
    <n v="1001190"/>
    <n v="2025"/>
    <s v="Faktura nummer 1190 til Norgård Sport AS (10107)"/>
    <d v="2025-11-11T00:00:00"/>
    <m/>
    <x v="90"/>
    <x v="90"/>
    <n v="10107"/>
    <s v="Norgård Sport AS"/>
    <m/>
    <m/>
    <m/>
    <s v="Sofi Kulvik"/>
    <x v="5"/>
    <x v="5"/>
    <m/>
    <m/>
    <n v="4"/>
    <s v="Markedsføring-logoprofilering"/>
    <n v="3"/>
    <s v="Høy (25%)"/>
    <s v="Faktura nummer 1190 til Norgård Sport AS (10107)"/>
    <n v="-5000"/>
    <s v="NOK"/>
    <n v="-5000"/>
    <m/>
    <s v="-466000.00"/>
  </r>
  <r>
    <n v="1001191"/>
    <n v="2025"/>
    <s v="Faktura nummer 1191 til Bilservice Sandvika AS (10108)"/>
    <d v="2025-11-11T00:00:00"/>
    <m/>
    <x v="90"/>
    <x v="90"/>
    <n v="10108"/>
    <s v="Bilservice Sandvika AS"/>
    <m/>
    <m/>
    <m/>
    <s v="Sofi Kulvik"/>
    <x v="5"/>
    <x v="5"/>
    <m/>
    <m/>
    <n v="4"/>
    <s v="Markedsføring-logoprofilering"/>
    <n v="3"/>
    <s v="Høy (25%)"/>
    <s v="Faktura nummer 1191 til Bilservice Sandvika AS (10108)"/>
    <n v="-5000"/>
    <s v="NOK"/>
    <n v="-5000"/>
    <m/>
    <s v="-471000.00"/>
  </r>
  <r>
    <n v="1001192"/>
    <n v="2025"/>
    <s v="Faktura nummer 1192 til Per Andersens Bilverksted AS (10109)"/>
    <d v="2025-11-11T00:00:00"/>
    <m/>
    <x v="90"/>
    <x v="90"/>
    <n v="10109"/>
    <s v="Per Andersens Bilverksted AS"/>
    <m/>
    <m/>
    <m/>
    <s v="Sofi Kulvik"/>
    <x v="5"/>
    <x v="5"/>
    <m/>
    <m/>
    <n v="4"/>
    <s v="Markedsføring-logoprofilering"/>
    <n v="3"/>
    <s v="Høy (25%)"/>
    <s v="Faktura nummer 1192 til Per Andersens Bilverksted AS (10109)"/>
    <n v="-5000"/>
    <s v="NOK"/>
    <n v="-5000"/>
    <m/>
    <s v="-476000.00"/>
  </r>
  <r>
    <n v="1001193"/>
    <n v="2025"/>
    <s v="Faktura nummer 1193 til Scala Rykkinn AS (10110)"/>
    <d v="2025-11-11T00:00:00"/>
    <m/>
    <x v="90"/>
    <x v="90"/>
    <n v="10110"/>
    <s v="Scala Rykkinn AS"/>
    <m/>
    <m/>
    <m/>
    <s v="Sofi Kulvik"/>
    <x v="5"/>
    <x v="5"/>
    <m/>
    <m/>
    <n v="4"/>
    <s v="Markedsføring-logoprofilering"/>
    <n v="3"/>
    <s v="Høy (25%)"/>
    <s v="Faktura nummer 1193 til Scala Rykkinn AS (10110)"/>
    <n v="-5000"/>
    <s v="NOK"/>
    <n v="-5000"/>
    <m/>
    <s v="-481000.00"/>
  </r>
  <r>
    <n v="1001194"/>
    <n v="2025"/>
    <s v="Faktura nummer 1194 til Kolsås Hagesenter AS (10111)"/>
    <d v="2025-11-11T00:00:00"/>
    <m/>
    <x v="90"/>
    <x v="90"/>
    <n v="10111"/>
    <s v="Kolsås Hagesenter AS"/>
    <m/>
    <m/>
    <m/>
    <s v="Sofi Kulvik"/>
    <x v="5"/>
    <x v="5"/>
    <m/>
    <m/>
    <n v="4"/>
    <s v="Markedsføring-logoprofilering"/>
    <n v="3"/>
    <s v="Høy (25%)"/>
    <s v="Faktura nummer 1194 til Kolsås Hagesenter AS (10111)"/>
    <n v="-5000"/>
    <s v="NOK"/>
    <n v="-5000"/>
    <m/>
    <s v="-486000.00"/>
  </r>
  <r>
    <n v="1001195"/>
    <n v="2025"/>
    <s v="Faktura nummer 1195 til Peppes Pizza AS (10112)"/>
    <d v="2025-11-11T00:00:00"/>
    <m/>
    <x v="90"/>
    <x v="90"/>
    <n v="10112"/>
    <s v="Peppes Pizza AS"/>
    <m/>
    <m/>
    <m/>
    <s v="Sofi Kulvik"/>
    <x v="5"/>
    <x v="5"/>
    <m/>
    <m/>
    <n v="4"/>
    <s v="Markedsføring-logoprofilering"/>
    <n v="3"/>
    <s v="Høy (25%)"/>
    <s v="Faktura nummer 1195 til Peppes Pizza AS (10112)"/>
    <n v="-5000"/>
    <s v="NOK"/>
    <n v="-5000"/>
    <m/>
    <s v="-491000.00"/>
  </r>
  <r>
    <n v="1001196"/>
    <n v="2025"/>
    <s v="Faktura nummer 1196 til Hydroscand (10113)"/>
    <d v="2025-11-11T00:00:00"/>
    <m/>
    <x v="90"/>
    <x v="90"/>
    <n v="10113"/>
    <s v="Hydroscand"/>
    <m/>
    <m/>
    <m/>
    <s v="Sofi Kulvik"/>
    <x v="5"/>
    <x v="5"/>
    <m/>
    <m/>
    <n v="4"/>
    <s v="Markedsføring-logoprofilering"/>
    <n v="3"/>
    <s v="Høy (25%)"/>
    <s v="Faktura nummer 1196 til Hydroscand (10113)"/>
    <n v="-5000"/>
    <s v="NOK"/>
    <n v="-5000"/>
    <m/>
    <s v="-496000.00"/>
  </r>
  <r>
    <n v="1001197"/>
    <n v="2025"/>
    <s v="Faktura nummer 1197 til Bærum blikk &amp; Ventilasjon (10114)"/>
    <d v="2025-11-11T00:00:00"/>
    <m/>
    <x v="90"/>
    <x v="90"/>
    <n v="10114"/>
    <s v="Bærum blikk &amp; Ventilasjon"/>
    <m/>
    <m/>
    <m/>
    <s v="Sofi Kulvik"/>
    <x v="5"/>
    <x v="5"/>
    <m/>
    <m/>
    <n v="4"/>
    <s v="Markedsføring-logoprofilering"/>
    <n v="3"/>
    <s v="Høy (25%)"/>
    <s v="Faktura nummer 1197 til Bærum blikk &amp; Ventilasjon (10114)"/>
    <n v="-5000"/>
    <s v="NOK"/>
    <n v="-5000"/>
    <m/>
    <s v="-501000.00"/>
  </r>
  <r>
    <n v="1001198"/>
    <n v="2025"/>
    <s v="Faktura nummer 1198 til Kolsås Rør AS (10012)"/>
    <d v="2025-11-11T00:00:00"/>
    <m/>
    <x v="90"/>
    <x v="90"/>
    <n v="10012"/>
    <s v="Kolsås Rør AS"/>
    <m/>
    <m/>
    <m/>
    <s v="Sofi Kulvik"/>
    <x v="5"/>
    <x v="5"/>
    <m/>
    <m/>
    <n v="4"/>
    <s v="Markedsføring-logoprofilering"/>
    <n v="3"/>
    <s v="Høy (25%)"/>
    <s v="Faktura nummer 1198 til Kolsås Rør AS (10012)"/>
    <n v="-5000"/>
    <s v="NOK"/>
    <n v="-5000"/>
    <m/>
    <s v="-506000.00"/>
  </r>
  <r>
    <n v="1001199"/>
    <n v="2025"/>
    <s v="Faktura nummer 1199 til Obs bygg (10115)"/>
    <d v="2025-11-11T00:00:00"/>
    <m/>
    <x v="90"/>
    <x v="90"/>
    <n v="10115"/>
    <s v="Obs bygg"/>
    <m/>
    <m/>
    <m/>
    <s v="Sofi Kulvik"/>
    <x v="5"/>
    <x v="5"/>
    <m/>
    <m/>
    <n v="4"/>
    <s v="Markedsføring-logoprofilering"/>
    <n v="3"/>
    <s v="Høy (25%)"/>
    <s v="Faktura nummer 1199 til Obs bygg (10115)"/>
    <n v="-5000"/>
    <s v="NOK"/>
    <n v="-5000"/>
    <m/>
    <s v="-511000.00"/>
  </r>
  <r>
    <n v="1001200"/>
    <n v="2025"/>
    <s v="Faktura nummer 1200 til Ng Meny Øst AS (10116)"/>
    <d v="2025-11-12T00:00:00"/>
    <m/>
    <x v="90"/>
    <x v="90"/>
    <n v="10116"/>
    <s v="Ng Meny Øst AS"/>
    <m/>
    <m/>
    <m/>
    <s v="Sofi Kulvik"/>
    <x v="5"/>
    <x v="5"/>
    <m/>
    <m/>
    <n v="4"/>
    <s v="Markedsføring-logoprofilering"/>
    <n v="3"/>
    <s v="Høy (25%)"/>
    <s v="Faktura nummer 1200 til Ng Meny Øst AS (10116)"/>
    <n v="-5000"/>
    <s v="NOK"/>
    <n v="-5000"/>
    <m/>
    <s v="-516000.00"/>
  </r>
  <r>
    <n v="1001201"/>
    <n v="2025"/>
    <s v="Kreditnota nummer 1201 til Ng Meny Øst AS (10116)"/>
    <d v="2025-11-19T00:00:00"/>
    <m/>
    <x v="90"/>
    <x v="90"/>
    <n v="10116"/>
    <s v="Ng Meny Øst AS"/>
    <m/>
    <m/>
    <m/>
    <s v="Sofi Kulvik"/>
    <x v="5"/>
    <x v="5"/>
    <m/>
    <m/>
    <n v="4"/>
    <s v="Markedsføring-logoprofilering"/>
    <n v="3"/>
    <s v="Høy (25%)"/>
    <s v="Kreditnota nummer 1201 til Ng Meny Øst AS (10116)"/>
    <n v="5000"/>
    <s v="NOK"/>
    <n v="5000"/>
    <n v="1201"/>
    <s v="-511000.00"/>
  </r>
  <r>
    <n v="1001202"/>
    <n v="2025"/>
    <s v="Faktura nummer 1202 til Ng Meny Øst AS (10116)"/>
    <d v="2025-11-19T00:00:00"/>
    <m/>
    <x v="90"/>
    <x v="90"/>
    <n v="10116"/>
    <s v="Ng Meny Øst AS"/>
    <m/>
    <m/>
    <m/>
    <s v="Sofi Kulvik"/>
    <x v="5"/>
    <x v="5"/>
    <m/>
    <m/>
    <n v="4"/>
    <s v="Markedsføring-logoprofilering"/>
    <n v="3"/>
    <s v="Høy (25%)"/>
    <s v="Faktura nummer 1202 til Ng Meny Øst AS (10116)"/>
    <n v="-5000"/>
    <s v="NOK"/>
    <n v="-5000"/>
    <m/>
    <s v="-516000.00"/>
  </r>
  <r>
    <n v="1001218"/>
    <n v="2025"/>
    <s v="Faktura nummer 1218 til Würth Norge AS (10121)"/>
    <d v="2025-12-09T00:00:00"/>
    <m/>
    <x v="90"/>
    <x v="90"/>
    <n v="10121"/>
    <s v="Würth Norge AS"/>
    <m/>
    <m/>
    <m/>
    <s v="Sofi Kulvik"/>
    <x v="5"/>
    <x v="5"/>
    <m/>
    <m/>
    <n v="4"/>
    <s v="Markedsføring-logoprofilering"/>
    <n v="3"/>
    <s v="Høy (25%)"/>
    <s v="Faktura nummer 1218 til Würth Norge AS (10121)"/>
    <n v="-5000"/>
    <s v="NOK"/>
    <n v="-5000"/>
    <m/>
    <s v="-521000.00"/>
  </r>
  <r>
    <n v="1001227"/>
    <n v="2025"/>
    <s v="Faktura nummer 1227 til Kolsås Rør AS (10012)"/>
    <d v="2025-12-18T00:00:00"/>
    <m/>
    <x v="90"/>
    <x v="90"/>
    <n v="10012"/>
    <s v="Kolsås Rør AS"/>
    <m/>
    <m/>
    <m/>
    <s v="Sofi Kulvik"/>
    <x v="5"/>
    <x v="5"/>
    <m/>
    <m/>
    <n v="3"/>
    <s v="Sponsor"/>
    <n v="3"/>
    <s v="Høy (25%)"/>
    <s v="Faktura nummer 1227 til Kolsås Rør AS (10012)"/>
    <n v="-20000"/>
    <s v="NOK"/>
    <n v="-20000"/>
    <m/>
    <s v="-541000.00"/>
  </r>
  <r>
    <n v="1001233"/>
    <n v="2025"/>
    <s v="Kreditnota nummer 1233 til Kolsås Rør AS (10012)"/>
    <d v="2025-12-29T00:00:00"/>
    <m/>
    <x v="90"/>
    <x v="90"/>
    <n v="10012"/>
    <s v="Kolsås Rør AS"/>
    <m/>
    <m/>
    <m/>
    <s v="Sofi Kulvik"/>
    <x v="5"/>
    <x v="5"/>
    <m/>
    <m/>
    <n v="3"/>
    <s v="Sponsor"/>
    <n v="3"/>
    <s v="Høy (25%)"/>
    <s v="Kreditnota nummer 1233 til Kolsås Rør AS (10012)"/>
    <n v="20000"/>
    <s v="NOK"/>
    <n v="20000"/>
    <n v="1233"/>
    <s v="-521000.00"/>
  </r>
  <r>
    <m/>
    <m/>
    <m/>
    <d v="2025-01-01T00:00:00"/>
    <m/>
    <x v="91"/>
    <x v="91"/>
    <m/>
    <m/>
    <m/>
    <m/>
    <m/>
    <m/>
    <x v="0"/>
    <x v="0"/>
    <m/>
    <m/>
    <m/>
    <m/>
    <m/>
    <m/>
    <s v="Inngående saldo"/>
    <n v="0"/>
    <m/>
    <m/>
    <m/>
    <s v="0.00"/>
  </r>
  <r>
    <n v="1001086"/>
    <n v="2025"/>
    <s v="Faktura nummer 1086 til Eiksmarka Ishockeyklubb (10039)"/>
    <d v="2025-01-01T00:00:00"/>
    <m/>
    <x v="91"/>
    <x v="91"/>
    <n v="10039"/>
    <s v="Eiksmarka Ishockeyklubb"/>
    <m/>
    <m/>
    <m/>
    <s v="Sofi Kulvik"/>
    <x v="3"/>
    <x v="3"/>
    <m/>
    <m/>
    <n v="2"/>
    <s v="Diverse"/>
    <n v="5"/>
    <s v="Ingen (innenfor mva-loven)"/>
    <s v="Faktura nummer 1086 til Eiksmarka Ishockeyklubb (10039)"/>
    <n v="-13500"/>
    <s v="NOK"/>
    <n v="-13500"/>
    <m/>
    <s v="-13500.00"/>
  </r>
  <r>
    <n v="1001094"/>
    <n v="2025"/>
    <s v="Faktura nummer 1094 til Jar Idrettslag (10023)"/>
    <d v="2025-01-10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094 til Jar Idrettslag (10023)"/>
    <n v="-9377.7800000000007"/>
    <s v="NOK"/>
    <n v="-9377.7800000000007"/>
    <m/>
    <s v="-22877.78"/>
  </r>
  <r>
    <n v="1001095"/>
    <n v="2025"/>
    <s v="Faktura nummer 1095 til Jar Idrettslag (10023)"/>
    <d v="2025-01-11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095 til Jar Idrettslag (10023)"/>
    <n v="-9377.7800000000007"/>
    <s v="NOK"/>
    <n v="-9377.7800000000007"/>
    <m/>
    <s v="-32255.56"/>
  </r>
  <r>
    <n v="1001096"/>
    <n v="2025"/>
    <s v="Faktura nummer 1096 til AS Bærum Ishall (10037)"/>
    <d v="2025-01-14T00:00:00"/>
    <m/>
    <x v="91"/>
    <x v="91"/>
    <n v="10037"/>
    <s v="AS Bærum Ishall"/>
    <m/>
    <m/>
    <m/>
    <s v="Sofi Kulvik"/>
    <x v="4"/>
    <x v="4"/>
    <m/>
    <m/>
    <n v="2"/>
    <s v="Diverse"/>
    <n v="5"/>
    <s v="Ingen (innenfor mva-loven)"/>
    <s v="Faktura nummer 1096 til AS Bærum Ishall (10037)"/>
    <n v="-12000"/>
    <s v="NOK"/>
    <n v="-12000"/>
    <m/>
    <s v="-44255.56"/>
  </r>
  <r>
    <n v="1001097"/>
    <n v="2025"/>
    <s v="Faktura nummer 1097 til Julie Sofie Franksdatter Aas (10048)"/>
    <d v="2025-01-29T00:00:00"/>
    <m/>
    <x v="91"/>
    <x v="91"/>
    <n v="10048"/>
    <s v="Julie Sofie Franksdatter Aas"/>
    <m/>
    <m/>
    <m/>
    <s v="Sofi Kulvik"/>
    <x v="6"/>
    <x v="6"/>
    <m/>
    <m/>
    <n v="2"/>
    <s v="Diverse"/>
    <n v="5"/>
    <s v="Ingen (innenfor mva-loven)"/>
    <s v="Faktura nummer 1097 til Julie Sofie Franksdatter Aas (10048)"/>
    <n v="-9139"/>
    <s v="NOK"/>
    <n v="-9139"/>
    <m/>
    <s v="-53394.56"/>
  </r>
  <r>
    <n v="1001098"/>
    <n v="2025"/>
    <s v="Faktura nummer 1098 til Elias Lande Olsen v/foresatt (10044)"/>
    <d v="2025-01-29T00:00:00"/>
    <m/>
    <x v="91"/>
    <x v="91"/>
    <n v="10044"/>
    <s v="Elias Lande Olsen v/foresatt"/>
    <m/>
    <m/>
    <m/>
    <s v="Sofi Kulvik"/>
    <x v="6"/>
    <x v="6"/>
    <m/>
    <m/>
    <n v="2"/>
    <s v="Diverse"/>
    <n v="5"/>
    <s v="Ingen (innenfor mva-loven)"/>
    <s v="Faktura nummer 1098 til Elias Lande Olsen v/foresatt (10044)"/>
    <n v="-2000"/>
    <s v="NOK"/>
    <n v="-2000"/>
    <m/>
    <s v="-55394.56"/>
  </r>
  <r>
    <n v="1001099"/>
    <n v="2025"/>
    <s v="Faktura nummer 1099 til Karen Laukeland (10046)"/>
    <d v="2025-01-29T00:00:00"/>
    <m/>
    <x v="91"/>
    <x v="91"/>
    <n v="10046"/>
    <s v="Karen Laukeland"/>
    <m/>
    <m/>
    <m/>
    <s v="Sofi Kulvik"/>
    <x v="6"/>
    <x v="6"/>
    <m/>
    <m/>
    <n v="2"/>
    <s v="Diverse"/>
    <n v="5"/>
    <s v="Ingen (innenfor mva-loven)"/>
    <s v="Faktura nummer 1099 til Karen Laukeland (10046)"/>
    <n v="-2000"/>
    <s v="NOK"/>
    <n v="-2000"/>
    <m/>
    <s v="-57394.56"/>
  </r>
  <r>
    <n v="1001100"/>
    <n v="2025"/>
    <s v="Faktura nummer 1100 til Margrethe Hamre Køber (10047)"/>
    <d v="2025-01-29T00:00:00"/>
    <m/>
    <x v="91"/>
    <x v="91"/>
    <n v="10047"/>
    <s v="Margrethe Hamre Køber"/>
    <m/>
    <m/>
    <m/>
    <s v="Sofi Kulvik"/>
    <x v="6"/>
    <x v="6"/>
    <m/>
    <m/>
    <n v="2"/>
    <s v="Diverse"/>
    <n v="5"/>
    <s v="Ingen (innenfor mva-loven)"/>
    <s v="Faktura nummer 1100 til Margrethe Hamre Køber (10047)"/>
    <n v="-2000"/>
    <s v="NOK"/>
    <n v="-2000"/>
    <m/>
    <s v="-59394.56"/>
  </r>
  <r>
    <n v="1001101"/>
    <n v="2025"/>
    <s v="Faktura nummer 1101 til Eiksmarka Ishockeyklubb (10039)"/>
    <d v="2025-02-05T00:00:00"/>
    <m/>
    <x v="91"/>
    <x v="91"/>
    <n v="10039"/>
    <s v="Eiksmarka Ishockeyklubb"/>
    <m/>
    <m/>
    <m/>
    <s v="Sofi Kulvik"/>
    <x v="3"/>
    <x v="3"/>
    <m/>
    <m/>
    <n v="2"/>
    <s v="Diverse"/>
    <n v="5"/>
    <s v="Ingen (innenfor mva-loven)"/>
    <s v="Faktura nummer 1101 til Eiksmarka Ishockeyklubb (10039)"/>
    <n v="-13500"/>
    <s v="NOK"/>
    <n v="-13500"/>
    <m/>
    <s v="-72894.56"/>
  </r>
  <r>
    <n v="1001102"/>
    <n v="2025"/>
    <s v="Faktura nummer 1102 til Lars Teigland Støre v/foresatt (10045)"/>
    <d v="2025-02-05T00:00:00"/>
    <m/>
    <x v="91"/>
    <x v="91"/>
    <n v="10045"/>
    <s v="Lars Teigland Støre v/foresatt"/>
    <m/>
    <m/>
    <m/>
    <s v="Sofi Kulvik"/>
    <x v="6"/>
    <x v="6"/>
    <m/>
    <m/>
    <n v="2"/>
    <s v="Diverse"/>
    <n v="5"/>
    <s v="Ingen (innenfor mva-loven)"/>
    <s v="Faktura nummer 1102 til Lars Teigland Støre v/foresatt (10045)"/>
    <n v="-2000"/>
    <s v="NOK"/>
    <n v="-2000"/>
    <m/>
    <s v="-74894.56"/>
  </r>
  <r>
    <n v="1001103"/>
    <n v="2025"/>
    <s v="Faktura nummer 1103 til Obos Bbl (10067)"/>
    <d v="2025-02-06T00:00:00"/>
    <m/>
    <x v="91"/>
    <x v="91"/>
    <n v="10067"/>
    <s v="Obos Bbl"/>
    <m/>
    <m/>
    <m/>
    <s v="Sofi Kulvik"/>
    <x v="5"/>
    <x v="5"/>
    <m/>
    <m/>
    <n v="2"/>
    <s v="Diverse"/>
    <n v="5"/>
    <s v="Ingen (innenfor mva-loven)"/>
    <s v="Faktura nummer 1103 til Obos Bbl (10067)"/>
    <n v="-10000"/>
    <s v="NOK"/>
    <n v="-10000"/>
    <m/>
    <s v="-84894.56"/>
  </r>
  <r>
    <n v="1001104"/>
    <n v="2025"/>
    <s v="Faktura nummer 1104 til tour de bærum (10068)"/>
    <d v="2025-02-13T00:00:00"/>
    <m/>
    <x v="91"/>
    <x v="91"/>
    <n v="10068"/>
    <s v="tour de bærum"/>
    <m/>
    <m/>
    <m/>
    <s v="Sofi Kulvik"/>
    <x v="6"/>
    <x v="6"/>
    <m/>
    <m/>
    <n v="2"/>
    <s v="Diverse"/>
    <n v="5"/>
    <s v="Ingen (innenfor mva-loven)"/>
    <s v="Faktura nummer 1104 til tour de bærum (10068)"/>
    <n v="-1500"/>
    <s v="NOK"/>
    <n v="-1500"/>
    <m/>
    <s v="-86394.56"/>
  </r>
  <r>
    <n v="1001105"/>
    <n v="2025"/>
    <s v="Faktura nummer 1105 til Jar Idrettslag (10023)"/>
    <d v="2025-02-18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105 til Jar Idrettslag (10023)"/>
    <n v="-4140"/>
    <s v="NOK"/>
    <n v="-4140"/>
    <m/>
    <s v="-90534.56"/>
  </r>
  <r>
    <n v="1001106"/>
    <n v="2025"/>
    <s v="Faktura nummer 1106 til Jar Idrettslag (10023)"/>
    <d v="2025-02-20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106 til Jar Idrettslag (10023)"/>
    <n v="-9377.7800000000007"/>
    <s v="NOK"/>
    <n v="-9377.7800000000007"/>
    <m/>
    <s v="-99912.34"/>
  </r>
  <r>
    <n v="1001108"/>
    <n v="2025"/>
    <s v="Faktura nummer 1108 til Eiksmarka Ishockeyklubb (10039)"/>
    <d v="2025-03-03T00:00:00"/>
    <m/>
    <x v="91"/>
    <x v="91"/>
    <n v="10039"/>
    <s v="Eiksmarka Ishockeyklubb"/>
    <m/>
    <m/>
    <m/>
    <s v="Sofi Kulvik"/>
    <x v="3"/>
    <x v="3"/>
    <m/>
    <m/>
    <n v="2"/>
    <s v="Diverse"/>
    <n v="5"/>
    <s v="Ingen (innenfor mva-loven)"/>
    <s v="Faktura nummer 1108 til Eiksmarka Ishockeyklubb (10039)"/>
    <n v="-13500"/>
    <s v="NOK"/>
    <n v="-13500"/>
    <m/>
    <s v="-113412.34"/>
  </r>
  <r>
    <n v="1001113"/>
    <n v="2025"/>
    <s v="Faktura nummer 1113 til Eiksmarka Ishockeyklubb (10039)"/>
    <d v="2025-03-28T00:00:00"/>
    <m/>
    <x v="91"/>
    <x v="91"/>
    <n v="10039"/>
    <s v="Eiksmarka Ishockeyklubb"/>
    <m/>
    <m/>
    <m/>
    <s v="Sofi Kulvik"/>
    <x v="3"/>
    <x v="3"/>
    <m/>
    <m/>
    <n v="2"/>
    <s v="Diverse"/>
    <n v="5"/>
    <s v="Ingen (innenfor mva-loven)"/>
    <s v="Faktura nummer 1113 til Eiksmarka Ishockeyklubb (10039)"/>
    <n v="-13500"/>
    <s v="NOK"/>
    <n v="-13500"/>
    <m/>
    <s v="-126912.34"/>
  </r>
  <r>
    <n v="1001121"/>
    <n v="2025"/>
    <s v="Faktura nummer 1121 til Eiksmarka Ishockeyklubb (10039)"/>
    <d v="2025-05-02T00:00:00"/>
    <m/>
    <x v="91"/>
    <x v="91"/>
    <n v="10039"/>
    <s v="Eiksmarka Ishockeyklubb"/>
    <m/>
    <m/>
    <m/>
    <s v="Sofi Kulvik"/>
    <x v="5"/>
    <x v="5"/>
    <m/>
    <m/>
    <n v="2"/>
    <s v="Diverse"/>
    <n v="5"/>
    <s v="Ingen (innenfor mva-loven)"/>
    <s v="Faktura nummer 1121 til Eiksmarka Ishockeyklubb (10039)"/>
    <n v="-2328"/>
    <s v="NOK"/>
    <n v="-2328"/>
    <m/>
    <s v="-129240.34"/>
  </r>
  <r>
    <n v="1001122"/>
    <n v="2025"/>
    <s v="Faktura nummer 1122 til Jar Idrettslag (10023)"/>
    <d v="2025-05-02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122 til Jar Idrettslag (10023)"/>
    <n v="-7393.13"/>
    <s v="NOK"/>
    <n v="-7393.13"/>
    <m/>
    <s v="-136633.47"/>
  </r>
  <r>
    <n v="1001123"/>
    <n v="2025"/>
    <s v="Faktura nummer 1123 til Jar Idrettslag (10023)"/>
    <d v="2025-05-10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123 til Jar Idrettslag (10023)"/>
    <n v="-26343.75"/>
    <s v="NOK"/>
    <n v="-26343.75"/>
    <m/>
    <s v="-162977.22"/>
  </r>
  <r>
    <n v="1001124"/>
    <n v="2025"/>
    <s v="Faktura nummer 1124 til Jar Idrettslag (10023)"/>
    <d v="2025-05-10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124 til Jar Idrettslag (10023)"/>
    <n v="-22500"/>
    <s v="NOK"/>
    <n v="-22500"/>
    <m/>
    <s v="-185477.22"/>
  </r>
  <r>
    <n v="1001128"/>
    <n v="2025"/>
    <s v="Kreditnota nummer 1128 til Jar Idrettslag (10023)"/>
    <d v="2025-05-15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Kreditnota nummer 1128 til Jar Idrettslag (10023)"/>
    <n v="22500"/>
    <s v="NOK"/>
    <n v="22500"/>
    <n v="1128"/>
    <s v="-162977.22"/>
  </r>
  <r>
    <n v="1001129"/>
    <n v="2025"/>
    <s v="Faktura nummer 1129 til Jar Idrettslag (10023)"/>
    <d v="2025-05-15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129 til Jar Idrettslag (10023)"/>
    <n v="-19000"/>
    <s v="NOK"/>
    <n v="-19000"/>
    <m/>
    <s v="-181977.22"/>
  </r>
  <r>
    <n v="1001130"/>
    <n v="2025"/>
    <s v="Faktura nummer 1130 til Gui Sportsklubb (10080)"/>
    <d v="2025-05-15T00:00:00"/>
    <m/>
    <x v="91"/>
    <x v="91"/>
    <n v="10080"/>
    <s v="Gui Sportsklubb"/>
    <m/>
    <m/>
    <m/>
    <s v="Sofi Kulvik"/>
    <x v="1"/>
    <x v="1"/>
    <m/>
    <m/>
    <n v="2"/>
    <s v="Diverse"/>
    <n v="5"/>
    <s v="Ingen (innenfor mva-loven)"/>
    <s v="Faktura nummer 1130 til Gui Sportsklubb (10080)"/>
    <n v="-188.15"/>
    <s v="NOK"/>
    <n v="-188.15"/>
    <m/>
    <s v="-182165.37"/>
  </r>
  <r>
    <n v="1001131"/>
    <n v="2025"/>
    <s v="Faktura nummer 1131 til AS Bærum Ishall (10037/20353)"/>
    <d v="2025-05-15T00:00:00"/>
    <m/>
    <x v="91"/>
    <x v="91"/>
    <n v="10037"/>
    <s v="AS Bærum Ishall"/>
    <m/>
    <m/>
    <m/>
    <s v="Sofi Kulvik"/>
    <x v="5"/>
    <x v="5"/>
    <m/>
    <m/>
    <n v="2"/>
    <s v="Diverse"/>
    <n v="5"/>
    <s v="Ingen (innenfor mva-loven)"/>
    <s v="Faktura nummer 1131 til AS Bærum Ishall (10037/20353)"/>
    <n v="-53193"/>
    <s v="NOK"/>
    <n v="-53193"/>
    <m/>
    <s v="-235358.37"/>
  </r>
  <r>
    <n v="1001132"/>
    <n v="2025"/>
    <s v="Faktura nummer 1132 til Jar Idrettslag (10023)"/>
    <d v="2025-05-16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132 til Jar Idrettslag (10023)"/>
    <n v="-21100"/>
    <s v="NOK"/>
    <n v="-21100"/>
    <m/>
    <s v="-256458.37"/>
  </r>
  <r>
    <n v="1001137"/>
    <n v="2025"/>
    <s v="Faktura nummer 1137 til Vivil Idrettslag (10082)"/>
    <d v="2025-05-22T00:00:00"/>
    <m/>
    <x v="91"/>
    <x v="91"/>
    <n v="10082"/>
    <s v="Vivil Idrettslag"/>
    <m/>
    <m/>
    <m/>
    <s v="Sofi Kulvik"/>
    <x v="6"/>
    <x v="6"/>
    <m/>
    <m/>
    <n v="2"/>
    <s v="Diverse"/>
    <n v="5"/>
    <s v="Ingen (innenfor mva-loven)"/>
    <s v="Faktura nummer 1137 til Vivil Idrettslag (10082)"/>
    <n v="-15000"/>
    <s v="NOK"/>
    <n v="-15000"/>
    <m/>
    <s v="-271458.37"/>
  </r>
  <r>
    <n v="1001138"/>
    <n v="2025"/>
    <s v="Faktura nummer 1138 til Bærum Kommune (10005/20094)"/>
    <d v="2025-05-27T00:00:00"/>
    <m/>
    <x v="91"/>
    <x v="91"/>
    <n v="10005"/>
    <s v="Bærum Kommune"/>
    <m/>
    <m/>
    <m/>
    <s v="Sofi Kulvik"/>
    <x v="4"/>
    <x v="4"/>
    <m/>
    <m/>
    <n v="2"/>
    <s v="Diverse"/>
    <n v="5"/>
    <s v="Ingen (innenfor mva-loven)"/>
    <s v="Faktura nummer 1138 til Bærum Kommune (10005/20094)"/>
    <n v="-10000"/>
    <s v="NOK"/>
    <n v="-10000"/>
    <m/>
    <s v="-281458.37"/>
  </r>
  <r>
    <n v="1001139"/>
    <n v="2025"/>
    <s v="Faktura nummer 1139 til Bærums Skiklub (10083)"/>
    <d v="2025-06-19T00:00:00"/>
    <m/>
    <x v="91"/>
    <x v="91"/>
    <n v="10083"/>
    <s v="Bærums Skiklub"/>
    <m/>
    <m/>
    <m/>
    <s v="Sofi Kulvik"/>
    <x v="6"/>
    <x v="6"/>
    <m/>
    <m/>
    <n v="2"/>
    <s v="Diverse"/>
    <n v="5"/>
    <s v="Ingen (innenfor mva-loven)"/>
    <s v="Faktura nummer 1139 til Bærums Skiklub (10083)"/>
    <n v="-26697"/>
    <s v="NOK"/>
    <n v="-26697"/>
    <m/>
    <s v="-308155.37"/>
  </r>
  <r>
    <n v="1001140"/>
    <n v="2025"/>
    <s v="Faktura nummer 1140 til Tiger Drage (10014)"/>
    <d v="2025-06-19T00:00:00"/>
    <m/>
    <x v="91"/>
    <x v="91"/>
    <n v="10014"/>
    <s v="Tiger Drage"/>
    <m/>
    <m/>
    <m/>
    <s v="Sofi Kulvik"/>
    <x v="4"/>
    <x v="4"/>
    <m/>
    <m/>
    <n v="2"/>
    <s v="Diverse"/>
    <n v="5"/>
    <s v="Ingen (innenfor mva-loven)"/>
    <s v="Faktura nummer 1140 til Tiger Drage (10014)"/>
    <n v="-4542"/>
    <s v="NOK"/>
    <n v="-4542"/>
    <m/>
    <s v="-312697.37"/>
  </r>
  <r>
    <n v="1001141"/>
    <n v="2025"/>
    <s v="Faktura nummer 1141 til Holmen Idrettsforening (10084)"/>
    <d v="2025-06-22T00:00:00"/>
    <m/>
    <x v="91"/>
    <x v="91"/>
    <n v="10084"/>
    <s v="Holmen Idrettsforening"/>
    <m/>
    <m/>
    <m/>
    <s v="Sofi Kulvik"/>
    <x v="6"/>
    <x v="6"/>
    <m/>
    <m/>
    <n v="2"/>
    <s v="Diverse"/>
    <n v="5"/>
    <s v="Ingen (innenfor mva-loven)"/>
    <s v="Faktura nummer 1141 til Holmen Idrettsforening (10084)"/>
    <n v="-30577"/>
    <s v="NOK"/>
    <n v="-30577"/>
    <m/>
    <s v="-343274.37"/>
  </r>
  <r>
    <n v="1001144"/>
    <n v="2025"/>
    <s v="Faktura nummer 1144 til Jar Idrettslag (10023)"/>
    <d v="2025-07-02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144 til Jar Idrettslag (10023)"/>
    <n v="-14000"/>
    <s v="NOK"/>
    <n v="-14000"/>
    <m/>
    <s v="-357274.37"/>
  </r>
  <r>
    <n v="1001145"/>
    <n v="2025"/>
    <s v="Faktura nummer 1145 til Jar Idrettslag (10023)"/>
    <d v="2025-07-02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145 til Jar Idrettslag (10023)"/>
    <n v="-6850"/>
    <s v="NOK"/>
    <n v="-6850"/>
    <m/>
    <s v="-364124.37"/>
  </r>
  <r>
    <n v="1001150"/>
    <n v="2025"/>
    <s v="Faktura nummer 1150 til As Backe (10087)"/>
    <d v="2025-08-11T00:00:00"/>
    <m/>
    <x v="91"/>
    <x v="91"/>
    <n v="10087"/>
    <s v="As Backe"/>
    <m/>
    <m/>
    <m/>
    <s v="Sofi Kulvik"/>
    <x v="5"/>
    <x v="5"/>
    <m/>
    <m/>
    <n v="2"/>
    <s v="Diverse"/>
    <n v="5"/>
    <s v="Ingen (innenfor mva-loven)"/>
    <s v="Faktura nummer 1150 til As Backe (10087)"/>
    <n v="-10000"/>
    <s v="NOK"/>
    <n v="-10000"/>
    <m/>
    <s v="-374124.37"/>
  </r>
  <r>
    <n v="1001151"/>
    <n v="2025"/>
    <s v="Faktura nummer 1151 til AS Bærum Ishall (10037/20353)"/>
    <d v="2025-08-28T00:00:00"/>
    <m/>
    <x v="91"/>
    <x v="91"/>
    <n v="10037"/>
    <s v="AS Bærum Ishall"/>
    <m/>
    <m/>
    <m/>
    <s v="Sofi Kulvik"/>
    <x v="5"/>
    <x v="5"/>
    <m/>
    <m/>
    <n v="2"/>
    <s v="Diverse"/>
    <n v="5"/>
    <s v="Ingen (innenfor mva-loven)"/>
    <s v="Faktura nummer 1151 til AS Bærum Ishall (10037/20353)"/>
    <n v="-7000"/>
    <s v="NOK"/>
    <n v="-7000"/>
    <m/>
    <s v="-381124.37"/>
  </r>
  <r>
    <n v="1001152"/>
    <n v="2025"/>
    <s v="Faktura nummer 1152 til Cup Partner AS (10091)"/>
    <d v="2025-09-10T00:00:00"/>
    <m/>
    <x v="91"/>
    <x v="91"/>
    <n v="10091"/>
    <s v="Cup Partner AS"/>
    <m/>
    <m/>
    <m/>
    <s v="Sofi Kulvik"/>
    <x v="1"/>
    <x v="1"/>
    <m/>
    <m/>
    <n v="2"/>
    <s v="Diverse"/>
    <n v="5"/>
    <s v="Ingen (innenfor mva-loven)"/>
    <s v="Faktura nummer 1152 til Cup Partner AS (10091)"/>
    <n v="-1710"/>
    <s v="NOK"/>
    <n v="-1710"/>
    <m/>
    <s v="-382834.37"/>
  </r>
  <r>
    <n v="1001153"/>
    <n v="2025"/>
    <s v="Faktura nummer 1153 til Birger N Haug AS (10092)"/>
    <d v="2025-09-16T00:00:00"/>
    <m/>
    <x v="91"/>
    <x v="91"/>
    <n v="10092"/>
    <s v="Birger N Haug AS"/>
    <m/>
    <m/>
    <m/>
    <s v="Sofi Kulvik"/>
    <x v="1"/>
    <x v="1"/>
    <m/>
    <m/>
    <n v="2"/>
    <s v="Diverse"/>
    <n v="5"/>
    <s v="Ingen (innenfor mva-loven)"/>
    <s v="Faktura nummer 1153 til Birger N Haug AS (10092)"/>
    <n v="-10000"/>
    <s v="NOK"/>
    <n v="-10000"/>
    <m/>
    <s v="-392834.37"/>
  </r>
  <r>
    <n v="1001154"/>
    <n v="2025"/>
    <s v="Faktura nummer 1154 til Jar Idrettslag (10023)"/>
    <d v="2025-09-19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154 til Jar Idrettslag (10023)"/>
    <n v="-6037.5"/>
    <s v="NOK"/>
    <n v="-6037.5"/>
    <m/>
    <s v="-398871.87"/>
  </r>
  <r>
    <n v="1001155"/>
    <n v="2025"/>
    <s v="Faktura nummer 1155 til Jar Idrettslag (10023)"/>
    <d v="2025-09-19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155 til Jar Idrettslag (10023)"/>
    <n v="-17537.5"/>
    <s v="NOK"/>
    <n v="-17537.5"/>
    <m/>
    <s v="-416409.37"/>
  </r>
  <r>
    <n v="1001156"/>
    <n v="2025"/>
    <s v="Faktura nummer 1156 til Jar Idrettslag (10023)"/>
    <d v="2025-10-01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156 til Jar Idrettslag (10023)"/>
    <n v="-7500"/>
    <s v="NOK"/>
    <n v="-7500"/>
    <m/>
    <s v="-423909.37"/>
  </r>
  <r>
    <n v="1001157"/>
    <n v="2025"/>
    <s v="Faktura nummer 1157 til Bærum Kommune (10005/20094)"/>
    <d v="2025-10-01T00:00:00"/>
    <m/>
    <x v="91"/>
    <x v="91"/>
    <n v="10005"/>
    <s v="Bærum Kommune"/>
    <m/>
    <m/>
    <m/>
    <s v="Sofi Kulvik"/>
    <x v="4"/>
    <x v="4"/>
    <m/>
    <m/>
    <n v="2"/>
    <s v="Diverse"/>
    <n v="5"/>
    <s v="Ingen (innenfor mva-loven)"/>
    <s v="Faktura nummer 1157 til Bærum Kommune (10005/20094)"/>
    <n v="-10000"/>
    <s v="NOK"/>
    <n v="-10000"/>
    <m/>
    <s v="-433909.37"/>
  </r>
  <r>
    <n v="1001159"/>
    <n v="2025"/>
    <s v="Faktura nummer 1159 til Elias Lande Olsen v/foresatt (10044)"/>
    <d v="2025-10-13T00:00:00"/>
    <m/>
    <x v="91"/>
    <x v="91"/>
    <n v="10044"/>
    <s v="Elias Lande Olsen v/foresatt"/>
    <m/>
    <m/>
    <m/>
    <s v="Sofi Kulvik"/>
    <x v="6"/>
    <x v="6"/>
    <m/>
    <m/>
    <n v="2"/>
    <s v="Diverse"/>
    <n v="5"/>
    <s v="Ingen (innenfor mva-loven)"/>
    <s v="Faktura nummer 1159 til Elias Lande Olsen v/foresatt (10044)"/>
    <n v="-2125"/>
    <s v="NOK"/>
    <n v="-2125"/>
    <m/>
    <s v="-436034.37"/>
  </r>
  <r>
    <n v="1001160"/>
    <n v="2025"/>
    <s v="Faktura nummer 1160 til Lars Teigland Støre v/foresatt (10045)"/>
    <d v="2025-10-13T00:00:00"/>
    <m/>
    <x v="91"/>
    <x v="91"/>
    <n v="10045"/>
    <s v="Lars Teigland Støre v/foresatt"/>
    <m/>
    <m/>
    <m/>
    <s v="Sofi Kulvik"/>
    <x v="6"/>
    <x v="6"/>
    <m/>
    <m/>
    <n v="2"/>
    <s v="Diverse"/>
    <n v="5"/>
    <s v="Ingen (innenfor mva-loven)"/>
    <s v="Faktura nummer 1160 til Lars Teigland Støre v/foresatt (10045)"/>
    <n v="-2125"/>
    <s v="NOK"/>
    <n v="-2125"/>
    <m/>
    <s v="-438159.37"/>
  </r>
  <r>
    <n v="1001161"/>
    <n v="2025"/>
    <s v="Faktura nummer 1161 til Selma Svege v/foresatt (10095)"/>
    <d v="2025-10-13T00:00:00"/>
    <m/>
    <x v="91"/>
    <x v="91"/>
    <n v="10095"/>
    <s v="Selma Svege v/foresatt"/>
    <m/>
    <m/>
    <m/>
    <s v="Sofi Kulvik"/>
    <x v="6"/>
    <x v="6"/>
    <m/>
    <m/>
    <n v="2"/>
    <s v="Diverse"/>
    <n v="5"/>
    <s v="Ingen (innenfor mva-loven)"/>
    <s v="Faktura nummer 1161 til Selma Svege v/foresatt (10095)"/>
    <n v="-2750"/>
    <s v="NOK"/>
    <n v="-2750"/>
    <m/>
    <s v="-440909.37"/>
  </r>
  <r>
    <n v="1001162"/>
    <n v="2025"/>
    <s v="Faktura nummer 1162 til Karen Laukeland (10046)"/>
    <d v="2025-10-13T00:00:00"/>
    <m/>
    <x v="91"/>
    <x v="91"/>
    <n v="10046"/>
    <s v="Karen Laukeland"/>
    <m/>
    <m/>
    <m/>
    <s v="Sofi Kulvik"/>
    <x v="6"/>
    <x v="6"/>
    <m/>
    <m/>
    <n v="2"/>
    <s v="Diverse"/>
    <n v="5"/>
    <s v="Ingen (innenfor mva-loven)"/>
    <s v="Faktura nummer 1162 til Karen Laukeland (10046)"/>
    <n v="-2125"/>
    <s v="NOK"/>
    <n v="-2125"/>
    <m/>
    <s v="-443034.37"/>
  </r>
  <r>
    <n v="1001163"/>
    <n v="2025"/>
    <s v="Faktura nummer 1163 til Kaja Lilledal-Fritzvold (10096)"/>
    <d v="2025-10-13T00:00:00"/>
    <m/>
    <x v="91"/>
    <x v="91"/>
    <n v="10096"/>
    <s v="Kaja Lilledal-Fritzvold"/>
    <m/>
    <m/>
    <m/>
    <s v="Sofi Kulvik"/>
    <x v="6"/>
    <x v="6"/>
    <m/>
    <m/>
    <n v="2"/>
    <s v="Diverse"/>
    <n v="5"/>
    <s v="Ingen (innenfor mva-loven)"/>
    <s v="Faktura nummer 1163 til Kaja Lilledal-Fritzvold (10096)"/>
    <n v="-2750"/>
    <s v="NOK"/>
    <n v="-2750"/>
    <m/>
    <s v="-445784.37"/>
  </r>
  <r>
    <n v="1001164"/>
    <n v="2025"/>
    <s v="Faktura nummer 1164 til Sandvika Byfest v/Rebecca Dolati (10097)"/>
    <d v="2025-10-16T00:00:00"/>
    <m/>
    <x v="91"/>
    <x v="91"/>
    <n v="10097"/>
    <s v="Sandvika Byfest v/Rebecca Dolati"/>
    <m/>
    <m/>
    <m/>
    <s v="Sofi Kulvik"/>
    <x v="1"/>
    <x v="1"/>
    <m/>
    <m/>
    <n v="2"/>
    <s v="Diverse"/>
    <n v="5"/>
    <s v="Ingen (innenfor mva-loven)"/>
    <s v="Faktura nummer 1164 til Sandvika Byfest v/Rebecca Dolati (10097)"/>
    <n v="-15000"/>
    <s v="NOK"/>
    <n v="-15000"/>
    <m/>
    <s v="-460784.37"/>
  </r>
  <r>
    <n v="1001165"/>
    <n v="2025"/>
    <s v="Faktura nummer 1165 til Jar Idrettslag (10023)"/>
    <d v="2025-10-16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165 til Jar Idrettslag (10023)"/>
    <n v="-9912.5"/>
    <s v="NOK"/>
    <n v="-9912.5"/>
    <m/>
    <s v="-470696.87"/>
  </r>
  <r>
    <n v="1001166"/>
    <n v="2025"/>
    <s v="Faktura nummer 1166 til Jar Idrettslag (10023)"/>
    <d v="2025-10-16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166 til Jar Idrettslag (10023)"/>
    <n v="-7500"/>
    <s v="NOK"/>
    <n v="-7500"/>
    <m/>
    <s v="-478196.87"/>
  </r>
  <r>
    <n v="1001167"/>
    <n v="2025"/>
    <s v="Faktura nummer 1167 til Jar Idrettslag (10023)"/>
    <d v="2025-10-16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167 til Jar Idrettslag (10023)"/>
    <n v="-22381.25"/>
    <s v="NOK"/>
    <n v="-22381.25"/>
    <m/>
    <s v="-500578.12"/>
  </r>
  <r>
    <n v="1001168"/>
    <n v="2025"/>
    <s v="Kreditnota nummer 1168 til Jar Idrettslag (10023)"/>
    <d v="2025-10-20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Kreditnota nummer 1168 til Jar Idrettslag (10023)"/>
    <n v="7500"/>
    <s v="NOK"/>
    <n v="7500"/>
    <n v="1168"/>
    <s v="-493078.12"/>
  </r>
  <r>
    <n v="1001171"/>
    <n v="2025"/>
    <s v="Faktura nummer 1171 til Jar Idrettslag (10023)"/>
    <d v="2025-10-30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171 til Jar Idrettslag (10023)"/>
    <n v="-8000"/>
    <s v="NOK"/>
    <n v="-8000"/>
    <m/>
    <s v="-501078.12"/>
  </r>
  <r>
    <n v="1001174"/>
    <n v="2025"/>
    <s v="Faktura nummer 1174 til Mower Spesialisten AS (10049)"/>
    <d v="2025-10-30T00:00:00"/>
    <m/>
    <x v="91"/>
    <x v="91"/>
    <n v="10049"/>
    <s v="Mower Spesialisten AS"/>
    <m/>
    <m/>
    <m/>
    <s v="Sofi Kulvik"/>
    <x v="4"/>
    <x v="4"/>
    <m/>
    <m/>
    <n v="2"/>
    <s v="Diverse"/>
    <n v="5"/>
    <s v="Ingen (innenfor mva-loven)"/>
    <s v="Faktura nummer 1174 til Mower Spesialisten AS (10049)"/>
    <n v="-4000"/>
    <s v="NOK"/>
    <n v="-4000"/>
    <m/>
    <s v="-505078.12"/>
  </r>
  <r>
    <n v="1001175"/>
    <n v="2025"/>
    <s v="Faktura nummer 1175 til Skui Gård Lars Lauritzsen (10028)"/>
    <d v="2025-10-30T00:00:00"/>
    <m/>
    <x v="91"/>
    <x v="91"/>
    <n v="10028"/>
    <s v="Skui Gård Lars Lauritzsen"/>
    <m/>
    <m/>
    <m/>
    <m/>
    <x v="4"/>
    <x v="4"/>
    <m/>
    <m/>
    <n v="2"/>
    <s v="Diverse"/>
    <n v="5"/>
    <s v="Ingen (innenfor mva-loven)"/>
    <s v="Faktura nummer 1175 til Skui Gård Lars Lauritzsen (10028)"/>
    <n v="-3500"/>
    <s v="NOK"/>
    <n v="-3500"/>
    <m/>
    <s v="-508578.12"/>
  </r>
  <r>
    <n v="1001176"/>
    <n v="2025"/>
    <s v="Faktura nummer 1176 til Tømrermester Espen Claussen AS (10050)"/>
    <d v="2025-10-30T00:00:00"/>
    <m/>
    <x v="91"/>
    <x v="91"/>
    <n v="10050"/>
    <s v="Tømrermester Espen Claussen AS"/>
    <m/>
    <m/>
    <m/>
    <s v="Sofi Kulvik"/>
    <x v="4"/>
    <x v="4"/>
    <m/>
    <m/>
    <n v="2"/>
    <s v="Diverse"/>
    <n v="5"/>
    <s v="Ingen (innenfor mva-loven)"/>
    <s v="Faktura nummer 1176 til Tømrermester Espen Claussen AS (10050)"/>
    <n v="-3500"/>
    <s v="NOK"/>
    <n v="-3500"/>
    <m/>
    <s v="-512078.12"/>
  </r>
  <r>
    <n v="1001177"/>
    <n v="2025"/>
    <s v="Faktura nummer 1177 til Hans Claussen AS (10051)"/>
    <d v="2025-10-30T00:00:00"/>
    <m/>
    <x v="91"/>
    <x v="91"/>
    <n v="10051"/>
    <s v="Hans Claussen AS"/>
    <m/>
    <m/>
    <m/>
    <s v="Sofi Kulvik"/>
    <x v="4"/>
    <x v="4"/>
    <m/>
    <m/>
    <n v="2"/>
    <s v="Diverse"/>
    <n v="5"/>
    <s v="Ingen (innenfor mva-loven)"/>
    <s v="Faktura nummer 1177 til Hans Claussen AS (10051)"/>
    <n v="-2500"/>
    <s v="NOK"/>
    <n v="-2500"/>
    <m/>
    <s v="-514578.12"/>
  </r>
  <r>
    <n v="1001178"/>
    <n v="2025"/>
    <s v="Faktura nummer 1178 til Bilspesialisten Asker og Bærum AS (10052)"/>
    <d v="2025-10-30T00:00:00"/>
    <m/>
    <x v="91"/>
    <x v="91"/>
    <n v="10052"/>
    <s v="Bilspesialisten Asker og Bærum AS"/>
    <m/>
    <m/>
    <m/>
    <s v="Sofi Kulvik"/>
    <x v="4"/>
    <x v="4"/>
    <m/>
    <m/>
    <n v="2"/>
    <s v="Diverse"/>
    <n v="5"/>
    <s v="Ingen (innenfor mva-loven)"/>
    <s v="Faktura nummer 1178 til Bilspesialisten Asker og Bærum AS (10052)"/>
    <n v="-3500"/>
    <s v="NOK"/>
    <n v="-3500"/>
    <m/>
    <s v="-518078.12"/>
  </r>
  <r>
    <n v="1001179"/>
    <n v="2025"/>
    <s v="Faktura nummer 1179 til Solberg Glass AS (10053)"/>
    <d v="2025-10-30T00:00:00"/>
    <m/>
    <x v="91"/>
    <x v="91"/>
    <n v="10053"/>
    <s v="Solberg Glass AS"/>
    <m/>
    <m/>
    <m/>
    <s v="Sofi Kulvik"/>
    <x v="4"/>
    <x v="4"/>
    <m/>
    <m/>
    <n v="2"/>
    <s v="Diverse"/>
    <n v="5"/>
    <s v="Ingen (innenfor mva-loven)"/>
    <s v="Faktura nummer 1179 til Solberg Glass AS (10053)"/>
    <n v="-2500"/>
    <s v="NOK"/>
    <n v="-2500"/>
    <m/>
    <s v="-520578.12"/>
  </r>
  <r>
    <n v="1001180"/>
    <n v="2025"/>
    <s v="Faktura nummer 1180 til Nansen Elektro AS (10054)"/>
    <d v="2025-10-30T00:00:00"/>
    <m/>
    <x v="91"/>
    <x v="91"/>
    <n v="10054"/>
    <s v="Nansen Elektro AS"/>
    <m/>
    <m/>
    <m/>
    <s v="Sofi Kulvik"/>
    <x v="4"/>
    <x v="4"/>
    <m/>
    <m/>
    <n v="2"/>
    <s v="Diverse"/>
    <n v="5"/>
    <s v="Ingen (innenfor mva-loven)"/>
    <s v="Faktura nummer 1180 til Nansen Elektro AS (10054)"/>
    <n v="-2500"/>
    <s v="NOK"/>
    <n v="-2500"/>
    <m/>
    <s v="-523078.12"/>
  </r>
  <r>
    <n v="1001181"/>
    <n v="2025"/>
    <s v="Faktura nummer 1181 til Jar Idrettslag (10023)"/>
    <d v="2025-10-31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181 til Jar Idrettslag (10023)"/>
    <n v="-24262"/>
    <s v="NOK"/>
    <n v="-24262"/>
    <m/>
    <s v="-547340.12"/>
  </r>
  <r>
    <n v="1001182"/>
    <n v="2025"/>
    <s v="Faktura nummer 1182 til Jar Idrettslag (10023)"/>
    <d v="2025-10-31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182 til Jar Idrettslag (10023)"/>
    <n v="-7975"/>
    <s v="NOK"/>
    <n v="-7975"/>
    <m/>
    <s v="-555315.12"/>
  </r>
  <r>
    <n v="1001203"/>
    <n v="2025"/>
    <s v="Faktura nummer 1203 til Oslo Kommune Bydel 1 Gamle Oslo (10101)"/>
    <d v="2025-11-21T00:00:00"/>
    <m/>
    <x v="91"/>
    <x v="91"/>
    <n v="10101"/>
    <s v="Oslo Kommune Bydel 1 Gamle Oslo"/>
    <m/>
    <m/>
    <m/>
    <s v="Sofi Kulvik"/>
    <x v="7"/>
    <x v="7"/>
    <m/>
    <m/>
    <n v="2"/>
    <s v="Diverse"/>
    <n v="5"/>
    <s v="Ingen (innenfor mva-loven)"/>
    <s v="Faktura nummer 1203 til Oslo Kommune Bydel 1 Gamle Oslo (10101)"/>
    <n v="-1500"/>
    <s v="NOK"/>
    <n v="-1500"/>
    <m/>
    <s v="-556815.12"/>
  </r>
  <r>
    <n v="1001205"/>
    <n v="2025"/>
    <s v="Faktura nummer 1205 til Jar Idrettslag (10023)"/>
    <d v="2025-11-24T00:00:00"/>
    <m/>
    <x v="91"/>
    <x v="91"/>
    <n v="10023"/>
    <s v="Jar Idrettslag"/>
    <m/>
    <m/>
    <m/>
    <s v="Sofi Kulvik"/>
    <x v="5"/>
    <x v="5"/>
    <m/>
    <m/>
    <n v="2"/>
    <s v="Diverse"/>
    <n v="5"/>
    <s v="Ingen (innenfor mva-loven)"/>
    <s v="Faktura nummer 1205 til Jar Idrettslag (10023)"/>
    <n v="-2500"/>
    <s v="NOK"/>
    <n v="-2500"/>
    <m/>
    <s v="-559315.12"/>
  </r>
  <r>
    <n v="1001206"/>
    <n v="2025"/>
    <s v="Faktura nummer 1206 til Jar Idrettslag (10023)"/>
    <d v="2025-12-05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206 til Jar Idrettslag (10023)"/>
    <n v="-15531.25"/>
    <s v="NOK"/>
    <n v="-15531.25"/>
    <m/>
    <s v="-574846.37"/>
  </r>
  <r>
    <n v="1001207"/>
    <n v="2025"/>
    <s v="Faktura nummer 1207 til Jar Idrettslag (10023)"/>
    <d v="2025-12-05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207 til Jar Idrettslag (10023)"/>
    <n v="-27362.5"/>
    <s v="NOK"/>
    <n v="-27362.5"/>
    <m/>
    <s v="-602208.87"/>
  </r>
  <r>
    <n v="1001208"/>
    <n v="2025"/>
    <s v="Kreditnota nummer 1208 til Jar Idrettslag (10023)"/>
    <d v="2025-12-05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Kreditnota nummer 1208 til Jar Idrettslag (10023)"/>
    <n v="27362.5"/>
    <s v="NOK"/>
    <n v="27362.5"/>
    <n v="1208"/>
    <s v="-574846.37"/>
  </r>
  <r>
    <n v="1001209"/>
    <n v="2025"/>
    <s v="Faktura nummer 1209 til Jar Idrettslag (10023)"/>
    <d v="2025-12-05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209 til Jar Idrettslag (10023)"/>
    <n v="-19862.5"/>
    <s v="NOK"/>
    <n v="-19862.5"/>
    <m/>
    <s v="-594708.87"/>
  </r>
  <r>
    <n v="1001210"/>
    <n v="2025"/>
    <s v="Faktura nummer 1210 til Jar Idrettslag (10023)"/>
    <d v="2025-12-05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210 til Jar Idrettslag (10023)"/>
    <n v="-7500"/>
    <s v="NOK"/>
    <n v="-7500"/>
    <m/>
    <s v="-602208.87"/>
  </r>
  <r>
    <n v="1001211"/>
    <n v="2025"/>
    <s v="Faktura nummer 1211 til Tiger Drage (10014)"/>
    <d v="2025-12-08T00:00:00"/>
    <m/>
    <x v="91"/>
    <x v="91"/>
    <n v="10014"/>
    <s v="Tiger Drage"/>
    <m/>
    <m/>
    <m/>
    <s v="Sofi Kulvik"/>
    <x v="4"/>
    <x v="4"/>
    <m/>
    <m/>
    <n v="2"/>
    <s v="Diverse"/>
    <n v="5"/>
    <s v="Ingen (innenfor mva-loven)"/>
    <s v="Faktura nummer 1211 til Tiger Drage (10014)"/>
    <n v="-5955"/>
    <s v="NOK"/>
    <n v="-5955"/>
    <m/>
    <s v="-608163.87"/>
  </r>
  <r>
    <n v="1001215"/>
    <n v="2025"/>
    <s v="Faktura nummer 1215 til Coop Norge SA (10118)"/>
    <d v="2025-12-08T00:00:00"/>
    <m/>
    <x v="91"/>
    <x v="91"/>
    <n v="10118"/>
    <s v="Coop Norge SA"/>
    <m/>
    <m/>
    <m/>
    <s v="Sofi Kulvik"/>
    <x v="5"/>
    <x v="5"/>
    <m/>
    <m/>
    <n v="2"/>
    <s v="Diverse"/>
    <n v="5"/>
    <s v="Ingen (innenfor mva-loven)"/>
    <s v="Faktura nummer 1215 til Coop Norge SA (10118)"/>
    <n v="-5000"/>
    <s v="NOK"/>
    <n v="-5000"/>
    <m/>
    <s v="-613163.87"/>
  </r>
  <r>
    <n v="1001216"/>
    <n v="2025"/>
    <s v="Faktura nummer 1216 til Dea Emina Olin v/foresatt (10119)"/>
    <d v="2025-12-09T00:00:00"/>
    <m/>
    <x v="91"/>
    <x v="91"/>
    <n v="10119"/>
    <s v="Dea Emina Olin v/foresatt"/>
    <m/>
    <m/>
    <m/>
    <s v="Sofi Kulvik"/>
    <x v="5"/>
    <x v="5"/>
    <m/>
    <m/>
    <n v="2"/>
    <s v="Diverse"/>
    <n v="5"/>
    <s v="Ingen (innenfor mva-loven)"/>
    <s v="Faktura nummer 1216 til Dea Emina Olin v/foresatt (10119)"/>
    <n v="-2000"/>
    <s v="NOK"/>
    <n v="-2000"/>
    <m/>
    <s v="-615163.87"/>
  </r>
  <r>
    <n v="1001217"/>
    <n v="2025"/>
    <s v="Faktura nummer 1217 til Iris Lindgren-Lindwall v/ foresatt (10120)"/>
    <d v="2025-12-09T00:00:00"/>
    <m/>
    <x v="91"/>
    <x v="91"/>
    <n v="10120"/>
    <s v="Iris Lindgren-Lindwall v/ foresatt"/>
    <m/>
    <m/>
    <m/>
    <s v="Sofi Kulvik"/>
    <x v="5"/>
    <x v="5"/>
    <m/>
    <m/>
    <n v="2"/>
    <s v="Diverse"/>
    <n v="5"/>
    <s v="Ingen (innenfor mva-loven)"/>
    <s v="Faktura nummer 1217 til Iris Lindgren-Lindwall v/ foresatt (10120)"/>
    <n v="-2000"/>
    <s v="NOK"/>
    <n v="-2000"/>
    <m/>
    <s v="-617163.87"/>
  </r>
  <r>
    <n v="1001219"/>
    <n v="2025"/>
    <s v="Kreditnota nummer 1219 til Jar Idrettslag (10023)"/>
    <d v="2025-12-16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Kreditnota nummer 1219 til Jar Idrettslag (10023)"/>
    <n v="19862.5"/>
    <s v="NOK"/>
    <n v="19862.5"/>
    <n v="1219"/>
    <s v="-597301.37"/>
  </r>
  <r>
    <n v="1001220"/>
    <n v="2025"/>
    <s v="Faktura nummer 1220 til Elias Lande Olsen v/foresatt (10044)"/>
    <d v="2025-12-16T00:00:00"/>
    <m/>
    <x v="91"/>
    <x v="91"/>
    <n v="10044"/>
    <s v="Elias Lande Olsen v/foresatt"/>
    <m/>
    <m/>
    <m/>
    <s v="Sofi Kulvik"/>
    <x v="6"/>
    <x v="6"/>
    <m/>
    <m/>
    <n v="2"/>
    <s v="Diverse"/>
    <n v="5"/>
    <s v="Ingen (innenfor mva-loven)"/>
    <s v="Faktura nummer 1220 til Elias Lande Olsen v/foresatt (10044)"/>
    <n v="-5600"/>
    <s v="NOK"/>
    <n v="-5600"/>
    <m/>
    <s v="-602901.37"/>
  </r>
  <r>
    <n v="1001221"/>
    <n v="2025"/>
    <s v="Faktura nummer 1221 til Lars Teigland Støre v/foresatt (10045)"/>
    <d v="2025-12-16T00:00:00"/>
    <m/>
    <x v="91"/>
    <x v="91"/>
    <n v="10045"/>
    <s v="Lars Teigland Støre v/foresatt"/>
    <m/>
    <m/>
    <m/>
    <s v="Sofi Kulvik"/>
    <x v="6"/>
    <x v="6"/>
    <m/>
    <m/>
    <n v="2"/>
    <s v="Diverse"/>
    <n v="5"/>
    <s v="Ingen (innenfor mva-loven)"/>
    <s v="Faktura nummer 1221 til Lars Teigland Støre v/foresatt (10045)"/>
    <n v="-5600"/>
    <s v="NOK"/>
    <n v="-5600"/>
    <m/>
    <s v="-608501.37"/>
  </r>
  <r>
    <n v="1001222"/>
    <n v="2025"/>
    <s v="Faktura nummer 1222 til Selma Svege v/foresatt (10095)"/>
    <d v="2025-12-16T00:00:00"/>
    <m/>
    <x v="91"/>
    <x v="91"/>
    <n v="10095"/>
    <s v="Selma Svege v/foresatt"/>
    <m/>
    <m/>
    <m/>
    <s v="Sofi Kulvik"/>
    <x v="6"/>
    <x v="6"/>
    <m/>
    <m/>
    <n v="2"/>
    <s v="Diverse"/>
    <n v="5"/>
    <s v="Ingen (innenfor mva-loven)"/>
    <s v="Faktura nummer 1222 til Selma Svege v/foresatt (10095)"/>
    <n v="-4350"/>
    <s v="NOK"/>
    <n v="-4350"/>
    <m/>
    <s v="-612851.37"/>
  </r>
  <r>
    <n v="1001223"/>
    <n v="2025"/>
    <s v="Faktura nummer 1223 til Kaja Lilledal-Fritzvold (10096)"/>
    <d v="2025-12-16T00:00:00"/>
    <m/>
    <x v="91"/>
    <x v="91"/>
    <n v="10096"/>
    <s v="Kaja Lilledal-Fritzvold"/>
    <m/>
    <m/>
    <m/>
    <s v="Sofi Kulvik"/>
    <x v="6"/>
    <x v="6"/>
    <m/>
    <m/>
    <n v="2"/>
    <s v="Diverse"/>
    <n v="5"/>
    <s v="Ingen (innenfor mva-loven)"/>
    <s v="Faktura nummer 1223 til Kaja Lilledal-Fritzvold (10096)"/>
    <n v="-4350"/>
    <s v="NOK"/>
    <n v="-4350"/>
    <m/>
    <s v="-617201.37"/>
  </r>
  <r>
    <n v="1001224"/>
    <n v="2025"/>
    <s v="Faktura nummer 1224 til Torshov Sport AS (10123)"/>
    <d v="2025-12-16T00:00:00"/>
    <m/>
    <x v="91"/>
    <x v="91"/>
    <n v="10123"/>
    <s v="Torshov Sport AS"/>
    <m/>
    <m/>
    <m/>
    <s v="Sofi Kulvik"/>
    <x v="5"/>
    <x v="5"/>
    <m/>
    <m/>
    <n v="2"/>
    <s v="Diverse"/>
    <n v="5"/>
    <s v="Ingen (innenfor mva-loven)"/>
    <s v="Faktura nummer 1224 til Torshov Sport AS (10123)"/>
    <n v="-1747.5"/>
    <s v="NOK"/>
    <n v="-1747.5"/>
    <m/>
    <s v="-618948.87"/>
  </r>
  <r>
    <n v="1001225"/>
    <n v="2025"/>
    <s v="Faktura nummer 1225 til Mitt Dekkhotell AS (10124)"/>
    <d v="2025-12-16T00:00:00"/>
    <m/>
    <x v="91"/>
    <x v="91"/>
    <n v="10124"/>
    <s v="Mitt Dekkhotell AS"/>
    <m/>
    <m/>
    <m/>
    <s v="Sofi Kulvik"/>
    <x v="5"/>
    <x v="5"/>
    <m/>
    <m/>
    <n v="2"/>
    <s v="Diverse"/>
    <n v="5"/>
    <s v="Ingen (innenfor mva-loven)"/>
    <s v="Faktura nummer 1225 til Mitt Dekkhotell AS (10124)"/>
    <n v="-1747.5"/>
    <s v="NOK"/>
    <n v="-1747.5"/>
    <m/>
    <s v="-620696.37"/>
  </r>
  <r>
    <n v="1001226"/>
    <n v="2025"/>
    <s v="Faktura nummer 1226 til Bauer Hockey Ab v Hampus Carlryd (10122)"/>
    <d v="2025-12-17T00:00:00"/>
    <m/>
    <x v="91"/>
    <x v="91"/>
    <n v="10122"/>
    <s v="Bauer Hockey Ab v Hampus Carlryd"/>
    <m/>
    <m/>
    <m/>
    <s v="Sofi Kulvik"/>
    <x v="5"/>
    <x v="5"/>
    <m/>
    <m/>
    <n v="2"/>
    <s v="Diverse"/>
    <n v="5"/>
    <s v="Ingen (innenfor mva-loven)"/>
    <s v="Faktura nummer 1226 til Bauer Hockey Ab v Hampus Carlryd (10122)"/>
    <n v="-3495"/>
    <s v="NOK"/>
    <n v="-3495"/>
    <m/>
    <s v="-624191.37"/>
  </r>
  <r>
    <n v="1001228"/>
    <n v="2025"/>
    <s v="Faktura nummer 1228 til AS Bærum Ishall (10037/20353)"/>
    <d v="2025-12-18T00:00:00"/>
    <m/>
    <x v="91"/>
    <x v="91"/>
    <n v="10037"/>
    <s v="AS Bærum Ishall"/>
    <m/>
    <m/>
    <m/>
    <s v="Sofi Kulvik"/>
    <x v="5"/>
    <x v="5"/>
    <m/>
    <m/>
    <n v="2"/>
    <s v="Diverse"/>
    <n v="5"/>
    <s v="Ingen (innenfor mva-loven)"/>
    <s v="Faktura nummer 1228 til AS Bærum Ishall (10037/20353)"/>
    <n v="-70700.5"/>
    <s v="NOK"/>
    <n v="-70700.5"/>
    <m/>
    <s v="-694891.87"/>
  </r>
  <r>
    <n v="1001229"/>
    <n v="2025"/>
    <s v="Faktura nummer 1229 til Jar Idrettslag (10023)"/>
    <d v="2025-12-19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229 til Jar Idrettslag (10023)"/>
    <n v="-3750"/>
    <s v="NOK"/>
    <n v="-3750"/>
    <m/>
    <s v="-698641.87"/>
  </r>
  <r>
    <n v="1001230"/>
    <n v="2025"/>
    <s v="Faktura nummer 1230 til Jar Idrettslag (10023)"/>
    <d v="2025-12-19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230 til Jar Idrettslag (10023)"/>
    <n v="-9331.25"/>
    <s v="NOK"/>
    <n v="-9331.25"/>
    <m/>
    <s v="-707973.12"/>
  </r>
  <r>
    <n v="1001231"/>
    <n v="2025"/>
    <s v="Faktura nummer 1231 til Jar Idrettslag (10023)"/>
    <d v="2025-12-19T00:00:00"/>
    <m/>
    <x v="91"/>
    <x v="91"/>
    <n v="10023"/>
    <s v="Jar Idrettslag"/>
    <m/>
    <m/>
    <m/>
    <m/>
    <x v="5"/>
    <x v="5"/>
    <m/>
    <m/>
    <n v="2"/>
    <s v="Diverse"/>
    <n v="5"/>
    <s v="Ingen (innenfor mva-loven)"/>
    <s v="Faktura nummer 1231 til Jar Idrettslag (10023)"/>
    <n v="-19087.5"/>
    <s v="NOK"/>
    <n v="-19087.5"/>
    <m/>
    <s v="-727060.62"/>
  </r>
  <r>
    <n v="1001232"/>
    <n v="2025"/>
    <s v="Faktura nummer 1232 til AS Bærum Ishall (10037/20353)"/>
    <d v="2025-12-29T00:00:00"/>
    <m/>
    <x v="91"/>
    <x v="91"/>
    <n v="10037"/>
    <s v="AS Bærum Ishall"/>
    <m/>
    <m/>
    <m/>
    <s v="Sofi Kulvik"/>
    <x v="5"/>
    <x v="5"/>
    <m/>
    <m/>
    <n v="2"/>
    <s v="Diverse"/>
    <n v="5"/>
    <s v="Ingen (innenfor mva-loven)"/>
    <s v="Faktura nummer 1232 til AS Bærum Ishall (10037/20353)"/>
    <n v="-14150"/>
    <s v="NOK"/>
    <n v="-14150"/>
    <m/>
    <s v="-741210.62"/>
  </r>
  <r>
    <n v="1001234"/>
    <n v="2025"/>
    <s v="Faktura nummer 1234 til AS Bærum Ishall (10037/20353)"/>
    <d v="2025-12-29T00:00:00"/>
    <m/>
    <x v="91"/>
    <x v="91"/>
    <n v="10037"/>
    <s v="AS Bærum Ishall"/>
    <m/>
    <m/>
    <m/>
    <s v="Sofi Kulvik"/>
    <x v="5"/>
    <x v="5"/>
    <m/>
    <m/>
    <n v="2"/>
    <s v="Diverse"/>
    <n v="5"/>
    <s v="Ingen (innenfor mva-loven)"/>
    <s v="Faktura nummer 1234 til AS Bærum Ishall (10037/20353)"/>
    <n v="-5960"/>
    <s v="NOK"/>
    <n v="-5960"/>
    <m/>
    <s v="-747170.62"/>
  </r>
  <r>
    <n v="1001235"/>
    <n v="2025"/>
    <s v="Kreditnota nummer 1235 til AS Bærum Ishall (10037/20353)"/>
    <d v="2025-12-30T00:00:00"/>
    <m/>
    <x v="91"/>
    <x v="91"/>
    <n v="10037"/>
    <s v="AS Bærum Ishall"/>
    <m/>
    <m/>
    <m/>
    <s v="Sofi Kulvik"/>
    <x v="5"/>
    <x v="5"/>
    <m/>
    <m/>
    <n v="2"/>
    <s v="Diverse"/>
    <n v="5"/>
    <s v="Ingen (innenfor mva-loven)"/>
    <s v="Kreditnota nummer 1235 til AS Bærum Ishall (10037/20353)"/>
    <n v="5960"/>
    <s v="NOK"/>
    <n v="5960"/>
    <n v="1235"/>
    <s v="-741210.62"/>
  </r>
  <r>
    <n v="1001236"/>
    <n v="2025"/>
    <s v="Faktura nummer 1236 til AS Bærum Ishall (10037/20353)"/>
    <d v="2025-12-30T00:00:00"/>
    <m/>
    <x v="91"/>
    <x v="91"/>
    <n v="10037"/>
    <s v="AS Bærum Ishall"/>
    <m/>
    <m/>
    <m/>
    <s v="Sofi Kulvik"/>
    <x v="5"/>
    <x v="5"/>
    <m/>
    <m/>
    <n v="2"/>
    <s v="Diverse"/>
    <n v="5"/>
    <s v="Ingen (innenfor mva-loven)"/>
    <s v="Faktura nummer 1236 til AS Bærum Ishall (10037/20353)"/>
    <n v="-2831"/>
    <s v="NOK"/>
    <n v="-2831"/>
    <m/>
    <s v="-744041.62"/>
  </r>
  <r>
    <n v="1001237"/>
    <n v="2025"/>
    <s v="Faktura nummer 1237 til AS Bærum Ishall (10037/20353)"/>
    <d v="2025-12-30T00:00:00"/>
    <m/>
    <x v="91"/>
    <x v="91"/>
    <n v="10037"/>
    <s v="AS Bærum Ishall"/>
    <m/>
    <m/>
    <m/>
    <s v="Sofi Kulvik"/>
    <x v="5"/>
    <x v="5"/>
    <m/>
    <m/>
    <n v="2"/>
    <s v="Diverse"/>
    <n v="5"/>
    <s v="Ingen (innenfor mva-loven)"/>
    <s v="Faktura nummer 1237 til AS Bærum Ishall (10037/20353)"/>
    <n v="-5960"/>
    <s v="NOK"/>
    <n v="-5960"/>
    <m/>
    <s v="-750001.62"/>
  </r>
  <r>
    <m/>
    <m/>
    <m/>
    <d v="2025-01-01T00:00:00"/>
    <m/>
    <x v="92"/>
    <x v="92"/>
    <m/>
    <m/>
    <m/>
    <m/>
    <m/>
    <m/>
    <x v="0"/>
    <x v="0"/>
    <m/>
    <m/>
    <m/>
    <m/>
    <m/>
    <m/>
    <s v="Inngående saldo"/>
    <n v="0"/>
    <m/>
    <m/>
    <m/>
    <s v="0.00"/>
  </r>
  <r>
    <n v="830"/>
    <n v="2025"/>
    <s v="Zettle-Sales-Report-20250101-20250131.pdf"/>
    <d v="2025-01-31T00:00:00"/>
    <m/>
    <x v="92"/>
    <x v="92"/>
    <m/>
    <m/>
    <m/>
    <m/>
    <m/>
    <m/>
    <x v="2"/>
    <x v="2"/>
    <m/>
    <m/>
    <m/>
    <m/>
    <n v="0"/>
    <s v="Ingen avgiftsbehandling"/>
    <s v="Zettle-Sales-Report-20250101-20250131.pdf"/>
    <n v="-5885"/>
    <s v="NOK"/>
    <n v="-5885"/>
    <m/>
    <s v="-5885.00"/>
  </r>
  <r>
    <n v="826"/>
    <n v="2025"/>
    <s v="Zettle-Sales-Report-20250201-20250228.pdf"/>
    <d v="2025-02-28T00:00:00"/>
    <m/>
    <x v="92"/>
    <x v="92"/>
    <m/>
    <m/>
    <m/>
    <m/>
    <m/>
    <m/>
    <x v="2"/>
    <x v="2"/>
    <m/>
    <m/>
    <m/>
    <m/>
    <n v="0"/>
    <s v="Ingen avgiftsbehandling"/>
    <s v="Zettle-Sales-Report-20250201-20250228.pdf"/>
    <n v="-4919"/>
    <s v="NOK"/>
    <n v="-4919"/>
    <m/>
    <s v="-10804.00"/>
  </r>
  <r>
    <n v="673"/>
    <n v="2025"/>
    <s v="Vipps Q1"/>
    <d v="2025-03-31T00:00:00"/>
    <m/>
    <x v="92"/>
    <x v="92"/>
    <m/>
    <m/>
    <m/>
    <m/>
    <m/>
    <m/>
    <x v="5"/>
    <x v="5"/>
    <m/>
    <m/>
    <m/>
    <m/>
    <n v="0"/>
    <s v="Ingen avgiftsbehandling"/>
    <s v="Vipps Q1"/>
    <n v="-114649"/>
    <s v="NOK"/>
    <n v="-114649"/>
    <m/>
    <s v="-125453.00"/>
  </r>
  <r>
    <n v="827"/>
    <n v="2025"/>
    <s v="Zettle-Sales-Report-20250301-20250331.pdf"/>
    <d v="2025-03-31T00:00:00"/>
    <m/>
    <x v="92"/>
    <x v="92"/>
    <m/>
    <m/>
    <m/>
    <m/>
    <m/>
    <m/>
    <x v="2"/>
    <x v="2"/>
    <m/>
    <m/>
    <m/>
    <m/>
    <n v="0"/>
    <s v="Ingen avgiftsbehandling"/>
    <s v="Zettle-Sales-Report-20250301-20250331.pdf"/>
    <n v="-6364.5"/>
    <s v="NOK"/>
    <n v="-6364.5"/>
    <m/>
    <s v="-131817.50"/>
  </r>
  <r>
    <n v="619"/>
    <n v="2025"/>
    <s v="Nets 01.04.2025-25.04.2025"/>
    <d v="2025-04-25T00:00:00"/>
    <m/>
    <x v="92"/>
    <x v="92"/>
    <m/>
    <m/>
    <m/>
    <m/>
    <m/>
    <m/>
    <x v="1"/>
    <x v="1"/>
    <m/>
    <m/>
    <m/>
    <m/>
    <n v="0"/>
    <s v="Ingen avgiftsbehandling"/>
    <s v="Nets 01.04.2025-25.04.2025"/>
    <n v="-4781"/>
    <s v="NOK"/>
    <n v="-4781"/>
    <m/>
    <s v="-136598.50"/>
  </r>
  <r>
    <n v="828"/>
    <n v="2025"/>
    <s v="Zettle-Sales-Report-20250401-20250430.pdf"/>
    <d v="2025-04-30T00:00:00"/>
    <m/>
    <x v="92"/>
    <x v="92"/>
    <m/>
    <m/>
    <m/>
    <m/>
    <m/>
    <m/>
    <x v="2"/>
    <x v="2"/>
    <m/>
    <m/>
    <m/>
    <m/>
    <n v="0"/>
    <s v="Ingen avgiftsbehandling"/>
    <s v="Zettle-Sales-Report-20250401-20250430.pdf"/>
    <n v="-3868.5"/>
    <s v="NOK"/>
    <n v="-3868.5"/>
    <m/>
    <s v="-140467.00"/>
  </r>
  <r>
    <n v="829"/>
    <n v="2025"/>
    <s v="Zettle-Sales-Report-20250501-20250514.pdf"/>
    <d v="2025-05-14T00:00:00"/>
    <m/>
    <x v="92"/>
    <x v="92"/>
    <m/>
    <m/>
    <m/>
    <m/>
    <m/>
    <m/>
    <x v="2"/>
    <x v="2"/>
    <m/>
    <m/>
    <m/>
    <m/>
    <n v="0"/>
    <s v="Ingen avgiftsbehandling"/>
    <s v="Zettle-Sales-Report-20250501-20250514.pdf"/>
    <n v="-5755.5"/>
    <s v="NOK"/>
    <n v="-5755.5"/>
    <m/>
    <s v="-146222.50"/>
  </r>
  <r>
    <n v="1285"/>
    <n v="2025"/>
    <s v="Vipps Q2"/>
    <d v="2025-06-30T00:00:00"/>
    <m/>
    <x v="92"/>
    <x v="92"/>
    <m/>
    <m/>
    <m/>
    <m/>
    <m/>
    <m/>
    <x v="1"/>
    <x v="1"/>
    <m/>
    <m/>
    <m/>
    <m/>
    <n v="0"/>
    <s v="Ingen avgiftsbehandling"/>
    <s v="Vipps Q2"/>
    <n v="-21791"/>
    <s v="NOK"/>
    <n v="-21791"/>
    <m/>
    <s v="-168013.50"/>
  </r>
  <r>
    <n v="1285"/>
    <n v="2025"/>
    <s v="Vipps Q2"/>
    <d v="2025-06-30T00:00:00"/>
    <m/>
    <x v="92"/>
    <x v="92"/>
    <m/>
    <m/>
    <m/>
    <m/>
    <m/>
    <m/>
    <x v="5"/>
    <x v="5"/>
    <m/>
    <m/>
    <m/>
    <m/>
    <n v="0"/>
    <s v="Ingen avgiftsbehandling"/>
    <s v="Vipps Q2"/>
    <n v="-13724"/>
    <s v="NOK"/>
    <n v="-13724"/>
    <m/>
    <s v="-181737.50"/>
  </r>
  <r>
    <n v="1313"/>
    <n v="2025"/>
    <s v="Nets settlements 01-01-2025 - 30-06-2025.pdf"/>
    <d v="2025-06-30T00:00:00"/>
    <m/>
    <x v="92"/>
    <x v="92"/>
    <m/>
    <m/>
    <m/>
    <m/>
    <m/>
    <m/>
    <x v="2"/>
    <x v="2"/>
    <m/>
    <m/>
    <m/>
    <m/>
    <n v="0"/>
    <s v="Ingen avgiftsbehandling"/>
    <s v="Esport"/>
    <n v="-5938.76"/>
    <s v="NOK"/>
    <n v="-5938.76"/>
    <m/>
    <s v="-187676.26"/>
  </r>
  <r>
    <n v="1313"/>
    <n v="2025"/>
    <s v="Nets settlements 01-01-2025 - 30-06-2025.pdf"/>
    <d v="2025-06-30T00:00:00"/>
    <m/>
    <x v="92"/>
    <x v="92"/>
    <m/>
    <m/>
    <m/>
    <m/>
    <m/>
    <m/>
    <x v="1"/>
    <x v="1"/>
    <m/>
    <m/>
    <m/>
    <m/>
    <n v="0"/>
    <s v="Ingen avgiftsbehandling"/>
    <s v="Fotball kiosk"/>
    <n v="-39473.25"/>
    <s v="NOK"/>
    <n v="-39473.25"/>
    <m/>
    <s v="-227149.51"/>
  </r>
  <r>
    <n v="1808"/>
    <n v="2025"/>
    <s v="Tilhører Jutultreffen"/>
    <d v="2025-09-01T00:00:00"/>
    <m/>
    <x v="92"/>
    <x v="92"/>
    <m/>
    <m/>
    <m/>
    <m/>
    <m/>
    <m/>
    <x v="1"/>
    <x v="1"/>
    <m/>
    <m/>
    <m/>
    <m/>
    <n v="0"/>
    <s v="Ingen avgiftsbehandling"/>
    <s v="Tilhører Jutultreffen"/>
    <n v="-3645"/>
    <s v="NOK"/>
    <n v="-3645"/>
    <m/>
    <s v="-230794.51"/>
  </r>
  <r>
    <n v="1808"/>
    <n v="2025"/>
    <s v="Tilhører Jutultreffen"/>
    <d v="2025-09-01T00:00:00"/>
    <m/>
    <x v="92"/>
    <x v="92"/>
    <m/>
    <m/>
    <m/>
    <m/>
    <m/>
    <m/>
    <x v="1"/>
    <x v="1"/>
    <m/>
    <m/>
    <m/>
    <m/>
    <n v="0"/>
    <s v="Ingen avgiftsbehandling"/>
    <s v="Tilhører Jutultreffen"/>
    <n v="-3545"/>
    <s v="NOK"/>
    <n v="-3545"/>
    <m/>
    <s v="-234339.51"/>
  </r>
  <r>
    <n v="1663"/>
    <n v="2025"/>
    <s v="Kontanter Jutultreffen"/>
    <d v="2025-09-09T00:00:00"/>
    <m/>
    <x v="92"/>
    <x v="92"/>
    <m/>
    <m/>
    <m/>
    <m/>
    <m/>
    <m/>
    <x v="1"/>
    <x v="1"/>
    <m/>
    <m/>
    <m/>
    <m/>
    <n v="0"/>
    <s v="Ingen avgiftsbehandling"/>
    <s v="Kontanter Jutultreffen"/>
    <n v="-900"/>
    <s v="NOK"/>
    <n v="-900"/>
    <m/>
    <s v="-235239.51"/>
  </r>
  <r>
    <n v="1659"/>
    <n v="2025"/>
    <s v="JTRF ref"/>
    <d v="2025-09-12T00:00:00"/>
    <m/>
    <x v="92"/>
    <x v="92"/>
    <m/>
    <m/>
    <m/>
    <m/>
    <m/>
    <m/>
    <x v="1"/>
    <x v="1"/>
    <m/>
    <m/>
    <m/>
    <m/>
    <n v="0"/>
    <s v="Ingen avgiftsbehandling"/>
    <s v="JTRF ref"/>
    <n v="-12484"/>
    <s v="NOK"/>
    <n v="-12484"/>
    <m/>
    <s v="-247723.51"/>
  </r>
  <r>
    <n v="1662"/>
    <n v="2025"/>
    <s v="Rest kontanter Jutul treffen"/>
    <d v="2025-09-12T00:00:00"/>
    <m/>
    <x v="92"/>
    <x v="92"/>
    <m/>
    <m/>
    <m/>
    <m/>
    <m/>
    <m/>
    <x v="4"/>
    <x v="4"/>
    <m/>
    <m/>
    <m/>
    <m/>
    <n v="0"/>
    <s v="Ingen avgiftsbehandling"/>
    <s v="Rest kontanter Jutul treffen"/>
    <n v="-50"/>
    <s v="NOK"/>
    <n v="-50"/>
    <m/>
    <s v="-247773.51"/>
  </r>
  <r>
    <n v="1664"/>
    <n v="2025"/>
    <s v="Jutul treffen"/>
    <d v="2025-09-12T00:00:00"/>
    <m/>
    <x v="92"/>
    <x v="92"/>
    <m/>
    <m/>
    <m/>
    <m/>
    <m/>
    <m/>
    <x v="1"/>
    <x v="1"/>
    <m/>
    <m/>
    <m/>
    <m/>
    <n v="0"/>
    <s v="Ingen avgiftsbehandling"/>
    <s v="Jutul treffen"/>
    <n v="-1955"/>
    <s v="NOK"/>
    <n v="-1955"/>
    <m/>
    <s v="-249728.51"/>
  </r>
  <r>
    <n v="1809"/>
    <n v="2025"/>
    <s v="Vipp Q3"/>
    <d v="2025-09-30T00:00:00"/>
    <m/>
    <x v="92"/>
    <x v="92"/>
    <m/>
    <m/>
    <m/>
    <m/>
    <m/>
    <m/>
    <x v="1"/>
    <x v="1"/>
    <m/>
    <m/>
    <m/>
    <m/>
    <n v="0"/>
    <s v="Ingen avgiftsbehandling"/>
    <s v="Vipp Q3"/>
    <n v="-192099"/>
    <s v="NOK"/>
    <n v="-192099"/>
    <m/>
    <s v="-441827.51"/>
  </r>
  <r>
    <n v="1809"/>
    <n v="2025"/>
    <s v="Vipp Q3"/>
    <d v="2025-09-30T00:00:00"/>
    <m/>
    <x v="92"/>
    <x v="92"/>
    <m/>
    <m/>
    <m/>
    <m/>
    <m/>
    <m/>
    <x v="5"/>
    <x v="5"/>
    <m/>
    <m/>
    <m/>
    <m/>
    <n v="0"/>
    <s v="Ingen avgiftsbehandling"/>
    <s v="Vipp Q3"/>
    <n v="-26819"/>
    <s v="NOK"/>
    <n v="-26819"/>
    <m/>
    <s v="-468646.51"/>
  </r>
  <r>
    <n v="1849"/>
    <n v="2025"/>
    <s v="Nets settlements 01-07-2025 - 30-09-2025.pdf"/>
    <d v="2025-09-30T00:00:00"/>
    <m/>
    <x v="92"/>
    <x v="92"/>
    <m/>
    <m/>
    <m/>
    <m/>
    <m/>
    <m/>
    <x v="2"/>
    <x v="2"/>
    <m/>
    <m/>
    <m/>
    <m/>
    <n v="0"/>
    <s v="Ingen avgiftsbehandling"/>
    <s v="Nets settlements 01-07-2025 - 30-09-2025.pdf"/>
    <n v="-14672.69"/>
    <s v="NOK"/>
    <n v="-14672.69"/>
    <m/>
    <s v="-483319.20"/>
  </r>
  <r>
    <n v="1849"/>
    <n v="2025"/>
    <s v="Nets settlements 01-07-2025 - 30-09-2025.pdf"/>
    <d v="2025-09-30T00:00:00"/>
    <m/>
    <x v="92"/>
    <x v="92"/>
    <m/>
    <m/>
    <m/>
    <m/>
    <m/>
    <m/>
    <x v="1"/>
    <x v="1"/>
    <m/>
    <m/>
    <m/>
    <m/>
    <n v="0"/>
    <s v="Ingen avgiftsbehandling"/>
    <s v="Nets settlements 01-07-2025 - 30-09-2025.pdf"/>
    <n v="-28521.85"/>
    <s v="NOK"/>
    <n v="-28521.85"/>
    <m/>
    <s v="-511841.05"/>
  </r>
  <r>
    <n v="2541"/>
    <n v="2025"/>
    <s v="Nets settlements 01-10-2025 - 31-12-2025.pdf"/>
    <d v="2025-12-31T00:00:00"/>
    <m/>
    <x v="92"/>
    <x v="92"/>
    <m/>
    <m/>
    <m/>
    <m/>
    <m/>
    <m/>
    <x v="1"/>
    <x v="1"/>
    <m/>
    <m/>
    <m/>
    <m/>
    <n v="0"/>
    <s v="Ingen avgiftsbehandling"/>
    <s v="Nets settlements 01-10-2025 - 31-12-2025.pdf"/>
    <n v="-5596"/>
    <s v="NOK"/>
    <n v="-5596"/>
    <m/>
    <s v="-517437.05"/>
  </r>
  <r>
    <n v="2541"/>
    <n v="2025"/>
    <s v="Nets settlements 01-10-2025 - 31-12-2025.pdf"/>
    <d v="2025-12-31T00:00:00"/>
    <m/>
    <x v="92"/>
    <x v="92"/>
    <m/>
    <m/>
    <m/>
    <m/>
    <m/>
    <m/>
    <x v="2"/>
    <x v="2"/>
    <m/>
    <m/>
    <m/>
    <m/>
    <n v="0"/>
    <s v="Ingen avgiftsbehandling"/>
    <s v="Nets settlements 01-10-2025 - 31-12-2025.pdf"/>
    <n v="-27076.67"/>
    <s v="NOK"/>
    <n v="-27076.67"/>
    <m/>
    <s v="-544513.72"/>
  </r>
  <r>
    <n v="2540"/>
    <n v="2025"/>
    <s v="Vipps Q4"/>
    <d v="2025-12-31T00:00:00"/>
    <m/>
    <x v="92"/>
    <x v="92"/>
    <m/>
    <m/>
    <m/>
    <m/>
    <m/>
    <m/>
    <x v="1"/>
    <x v="1"/>
    <m/>
    <m/>
    <m/>
    <m/>
    <n v="0"/>
    <s v="Ingen avgiftsbehandling"/>
    <s v="Vipps Q4"/>
    <n v="-5610"/>
    <s v="NOK"/>
    <n v="-5610"/>
    <m/>
    <s v="-550123.72"/>
  </r>
  <r>
    <n v="2540"/>
    <n v="2025"/>
    <s v="Vipps Q4"/>
    <d v="2025-12-31T00:00:00"/>
    <m/>
    <x v="92"/>
    <x v="92"/>
    <m/>
    <m/>
    <m/>
    <m/>
    <m/>
    <m/>
    <x v="5"/>
    <x v="5"/>
    <m/>
    <m/>
    <m/>
    <m/>
    <n v="0"/>
    <s v="Ingen avgiftsbehandling"/>
    <s v="Vipps Q4"/>
    <n v="-185533"/>
    <s v="NOK"/>
    <n v="-185533"/>
    <m/>
    <s v="-735656.72"/>
  </r>
  <r>
    <m/>
    <m/>
    <m/>
    <d v="2025-01-01T00:00:00"/>
    <m/>
    <x v="93"/>
    <x v="93"/>
    <m/>
    <m/>
    <m/>
    <m/>
    <m/>
    <m/>
    <x v="0"/>
    <x v="0"/>
    <m/>
    <m/>
    <m/>
    <m/>
    <m/>
    <m/>
    <s v="Inngående saldo"/>
    <n v="0"/>
    <m/>
    <m/>
    <m/>
    <s v="0.00"/>
  </r>
  <r>
    <n v="1680"/>
    <n v="2025"/>
    <s v="Innkommende betaling490368779.pdf"/>
    <d v="2025-09-18T00:00:00"/>
    <m/>
    <x v="93"/>
    <x v="93"/>
    <m/>
    <m/>
    <m/>
    <m/>
    <m/>
    <m/>
    <x v="4"/>
    <x v="4"/>
    <m/>
    <m/>
    <m/>
    <m/>
    <n v="0"/>
    <s v="Ingen avgiftsbehandling"/>
    <s v="Ekstrainnsats 2025"/>
    <n v="-30936"/>
    <s v="NOK"/>
    <n v="-30936"/>
    <m/>
    <s v="-30936.00"/>
  </r>
  <r>
    <m/>
    <m/>
    <m/>
    <d v="2025-01-01T00:00:00"/>
    <m/>
    <x v="94"/>
    <x v="94"/>
    <m/>
    <m/>
    <m/>
    <m/>
    <m/>
    <m/>
    <x v="0"/>
    <x v="0"/>
    <m/>
    <m/>
    <m/>
    <m/>
    <m/>
    <m/>
    <s v="Inngående saldo"/>
    <n v="0"/>
    <m/>
    <m/>
    <m/>
    <s v="0.00"/>
  </r>
  <r>
    <n v="1236"/>
    <n v="2025"/>
    <s v="Momskomp"/>
    <d v="2025-05-21T00:00:00"/>
    <m/>
    <x v="94"/>
    <x v="94"/>
    <m/>
    <m/>
    <m/>
    <m/>
    <m/>
    <m/>
    <x v="1"/>
    <x v="1"/>
    <m/>
    <m/>
    <m/>
    <m/>
    <n v="0"/>
    <s v="Ingen avgiftsbehandling"/>
    <s v="Momskomp"/>
    <n v="-132896"/>
    <s v="NOK"/>
    <n v="-132896"/>
    <m/>
    <s v="-132896.00"/>
  </r>
  <r>
    <n v="2523"/>
    <n v="2025"/>
    <s v="Jutul momskomp.pdf"/>
    <d v="2025-12-22T00:00:00"/>
    <m/>
    <x v="94"/>
    <x v="94"/>
    <m/>
    <m/>
    <m/>
    <m/>
    <m/>
    <m/>
    <x v="4"/>
    <x v="4"/>
    <m/>
    <m/>
    <m/>
    <m/>
    <n v="0"/>
    <s v="Ingen avgiftsbehandling"/>
    <s v="Jutul momskomp.pdf"/>
    <n v="-784359"/>
    <s v="NOK"/>
    <n v="-784359"/>
    <m/>
    <s v="-917255.00"/>
  </r>
  <r>
    <n v="2523"/>
    <n v="2025"/>
    <s v="Jutul momskomp.pdf"/>
    <d v="2025-12-22T00:00:00"/>
    <m/>
    <x v="94"/>
    <x v="94"/>
    <m/>
    <m/>
    <m/>
    <m/>
    <m/>
    <m/>
    <x v="4"/>
    <x v="4"/>
    <m/>
    <m/>
    <m/>
    <m/>
    <n v="0"/>
    <s v="Ingen avgiftsbehandling"/>
    <s v="Jutul momskomp.pdf"/>
    <n v="784359"/>
    <s v="NOK"/>
    <n v="784359"/>
    <m/>
    <s v="-132896.00"/>
  </r>
  <r>
    <n v="2523"/>
    <n v="2025"/>
    <s v="Jutul momskomp.pdf"/>
    <d v="2025-12-22T00:00:00"/>
    <m/>
    <x v="94"/>
    <x v="94"/>
    <m/>
    <m/>
    <m/>
    <m/>
    <m/>
    <m/>
    <x v="5"/>
    <x v="5"/>
    <m/>
    <m/>
    <m/>
    <m/>
    <n v="0"/>
    <s v="Ingen avgiftsbehandling"/>
    <s v="Jutul momskomp.pdf"/>
    <n v="-273035.36"/>
    <s v="NOK"/>
    <n v="-273035.36"/>
    <m/>
    <s v="-405931.36"/>
  </r>
  <r>
    <n v="2523"/>
    <n v="2025"/>
    <s v="Jutul momskomp.pdf"/>
    <d v="2025-12-22T00:00:00"/>
    <m/>
    <x v="94"/>
    <x v="94"/>
    <m/>
    <m/>
    <m/>
    <m/>
    <m/>
    <m/>
    <x v="6"/>
    <x v="6"/>
    <m/>
    <m/>
    <m/>
    <m/>
    <n v="0"/>
    <s v="Ingen avgiftsbehandling"/>
    <s v="Jutul momskomp.pdf"/>
    <n v="-63689.95"/>
    <s v="NOK"/>
    <n v="-63689.95"/>
    <m/>
    <s v="-469621.31"/>
  </r>
  <r>
    <n v="2523"/>
    <n v="2025"/>
    <s v="Jutul momskomp.pdf"/>
    <d v="2025-12-22T00:00:00"/>
    <m/>
    <x v="94"/>
    <x v="94"/>
    <m/>
    <m/>
    <m/>
    <m/>
    <m/>
    <m/>
    <x v="1"/>
    <x v="1"/>
    <m/>
    <m/>
    <m/>
    <m/>
    <n v="0"/>
    <s v="Ingen avgiftsbehandling"/>
    <s v="Jutul momskomp.pdf"/>
    <n v="-447633.69"/>
    <s v="NOK"/>
    <n v="-447633.69"/>
    <m/>
    <s v="-917255.00"/>
  </r>
  <r>
    <m/>
    <m/>
    <m/>
    <d v="2025-01-01T00:00:00"/>
    <m/>
    <x v="95"/>
    <x v="95"/>
    <m/>
    <m/>
    <m/>
    <m/>
    <m/>
    <m/>
    <x v="0"/>
    <x v="0"/>
    <m/>
    <m/>
    <m/>
    <m/>
    <m/>
    <m/>
    <s v="Inngående saldo"/>
    <n v="0"/>
    <m/>
    <m/>
    <m/>
    <s v="0.00"/>
  </r>
  <r>
    <n v="40"/>
    <n v="2025"/>
    <s v="Gaveelement  HOckey"/>
    <d v="2025-01-13T00:00:00"/>
    <m/>
    <x v="95"/>
    <x v="95"/>
    <m/>
    <m/>
    <m/>
    <m/>
    <m/>
    <m/>
    <x v="5"/>
    <x v="5"/>
    <m/>
    <m/>
    <m/>
    <m/>
    <n v="0"/>
    <s v="Ingen avgiftsbehandling"/>
    <s v="Gaveelement  HOckey"/>
    <n v="-49366.67"/>
    <s v="NOK"/>
    <n v="-49366.67"/>
    <m/>
    <s v="-49366.67"/>
  </r>
  <r>
    <n v="45"/>
    <n v="2025"/>
    <s v="Reversering av bilag 40-2025. Gaveelement  HOckey"/>
    <d v="2025-01-13T00:00:00"/>
    <m/>
    <x v="95"/>
    <x v="95"/>
    <m/>
    <m/>
    <m/>
    <m/>
    <m/>
    <m/>
    <x v="5"/>
    <x v="5"/>
    <m/>
    <m/>
    <m/>
    <m/>
    <n v="0"/>
    <s v="Ingen avgiftsbehandling"/>
    <s v="Reversering av bilag 40-2025. Gaveelement  HOckey"/>
    <n v="49366.67"/>
    <s v="NOK"/>
    <n v="49366.67"/>
    <m/>
    <s v="0.00"/>
  </r>
  <r>
    <n v="809"/>
    <n v="2025"/>
    <s v="Bufrid"/>
    <d v="2025-02-14T00:00:00"/>
    <m/>
    <x v="95"/>
    <x v="95"/>
    <m/>
    <m/>
    <m/>
    <m/>
    <m/>
    <m/>
    <x v="2"/>
    <x v="2"/>
    <m/>
    <m/>
    <m/>
    <m/>
    <n v="0"/>
    <s v="Ingen avgiftsbehandling"/>
    <s v="Bufrid"/>
    <n v="-470000"/>
    <s v="NOK"/>
    <n v="-470000"/>
    <m/>
    <s v="-470000.00"/>
  </r>
  <r>
    <n v="810"/>
    <n v="2025"/>
    <s v="Lotteri og stiftelses"/>
    <d v="2025-02-14T00:00:00"/>
    <m/>
    <x v="95"/>
    <x v="95"/>
    <m/>
    <m/>
    <m/>
    <m/>
    <m/>
    <m/>
    <x v="4"/>
    <x v="4"/>
    <m/>
    <m/>
    <m/>
    <m/>
    <n v="0"/>
    <s v="Ingen avgiftsbehandling"/>
    <s v="Lotteri og stiftelses"/>
    <n v="-240"/>
    <s v="NOK"/>
    <n v="-240"/>
    <m/>
    <s v="-470240.00"/>
  </r>
  <r>
    <n v="811"/>
    <n v="2025"/>
    <s v="Støtte lions"/>
    <d v="2025-02-20T00:00:00"/>
    <m/>
    <x v="95"/>
    <x v="95"/>
    <m/>
    <m/>
    <m/>
    <m/>
    <m/>
    <m/>
    <x v="1"/>
    <x v="1"/>
    <m/>
    <m/>
    <m/>
    <m/>
    <n v="0"/>
    <s v="Ingen avgiftsbehandling"/>
    <s v="Støtte lions"/>
    <n v="-15000"/>
    <s v="NOK"/>
    <n v="-15000"/>
    <m/>
    <s v="-485240.00"/>
  </r>
  <r>
    <n v="797"/>
    <n v="2025"/>
    <s v="Kontrakt Elkjøpfondet 2025 Grendern E-sport fritidsklubb under Jutul IL.pdf"/>
    <d v="2025-02-28T00:00:00"/>
    <m/>
    <x v="95"/>
    <x v="95"/>
    <m/>
    <m/>
    <m/>
    <m/>
    <m/>
    <m/>
    <x v="2"/>
    <x v="2"/>
    <m/>
    <m/>
    <m/>
    <m/>
    <n v="0"/>
    <s v="Ingen avgiftsbehandling"/>
    <s v="Kontrakt Elkjøpfondet 2025 Grendern E-sport fritidsklubb under Jutul IL.pdf"/>
    <n v="-25000"/>
    <s v="NOK"/>
    <n v="-25000"/>
    <m/>
    <s v="-510240.00"/>
  </r>
  <r>
    <n v="642"/>
    <n v="2025"/>
    <s v="Legat.pdf"/>
    <d v="2025-03-04T00:00:00"/>
    <m/>
    <x v="95"/>
    <x v="95"/>
    <m/>
    <m/>
    <m/>
    <m/>
    <m/>
    <m/>
    <x v="4"/>
    <x v="4"/>
    <m/>
    <m/>
    <m/>
    <m/>
    <n v="0"/>
    <s v="Ingen avgiftsbehandling"/>
    <s v="Legat.pdf"/>
    <n v="-40000"/>
    <s v="NOK"/>
    <n v="-40000"/>
    <m/>
    <s v="-550240.00"/>
  </r>
  <r>
    <n v="813"/>
    <n v="2025"/>
    <s v="Brev til klubb om tildeling av Inkludering IL  midler 2025.pdf"/>
    <d v="2025-03-24T00:00:00"/>
    <m/>
    <x v="95"/>
    <x v="95"/>
    <m/>
    <m/>
    <m/>
    <m/>
    <m/>
    <m/>
    <x v="5"/>
    <x v="5"/>
    <m/>
    <m/>
    <m/>
    <m/>
    <n v="0"/>
    <s v="Ingen avgiftsbehandling"/>
    <s v="Brev til klubb om tildeling av Inkludering IL  midler 2025.pdf"/>
    <n v="-15000"/>
    <s v="NOK"/>
    <n v="-15000"/>
    <m/>
    <s v="-565240.00"/>
  </r>
  <r>
    <n v="812"/>
    <n v="2025"/>
    <s v="Sparebankstiftelsen"/>
    <d v="2025-03-24T00:00:00"/>
    <m/>
    <x v="95"/>
    <x v="95"/>
    <m/>
    <m/>
    <m/>
    <m/>
    <m/>
    <m/>
    <x v="5"/>
    <x v="5"/>
    <m/>
    <m/>
    <m/>
    <m/>
    <n v="0"/>
    <s v="Ingen avgiftsbehandling"/>
    <s v="Sparebankstiftelsen"/>
    <n v="-50000"/>
    <s v="NOK"/>
    <n v="-50000"/>
    <m/>
    <s v="-615240.00"/>
  </r>
  <r>
    <n v="796"/>
    <n v="2025"/>
    <s v="Jutul Teknisk Struktur 2025_02 (1).pdf"/>
    <d v="2025-04-02T00:00:00"/>
    <m/>
    <x v="95"/>
    <x v="95"/>
    <m/>
    <m/>
    <m/>
    <m/>
    <m/>
    <m/>
    <x v="2"/>
    <x v="2"/>
    <m/>
    <m/>
    <m/>
    <m/>
    <n v="0"/>
    <s v="Ingen avgiftsbehandling"/>
    <s v="Jutul Teknisk Struktur 2025_02 (1).pdf"/>
    <n v="-68198"/>
    <s v="NOK"/>
    <n v="-68198"/>
    <m/>
    <s v="-683438.00"/>
  </r>
  <r>
    <n v="633"/>
    <n v="2025"/>
    <s v="Viken idrettskrets.pdf"/>
    <d v="2025-04-25T00:00:00"/>
    <m/>
    <x v="95"/>
    <x v="95"/>
    <m/>
    <m/>
    <m/>
    <m/>
    <m/>
    <m/>
    <x v="5"/>
    <x v="5"/>
    <m/>
    <m/>
    <m/>
    <m/>
    <n v="0"/>
    <s v="Ingen avgiftsbehandling"/>
    <s v="Viken idrettskrets.pdf"/>
    <n v="-50000"/>
    <s v="NOK"/>
    <n v="-50000"/>
    <m/>
    <s v="-733438.00"/>
  </r>
  <r>
    <n v="1299"/>
    <n v="2025"/>
    <s v="Vedlegg-1737663562531 (1).pdf"/>
    <d v="2025-04-25T00:00:00"/>
    <m/>
    <x v="95"/>
    <x v="95"/>
    <m/>
    <m/>
    <m/>
    <m/>
    <m/>
    <m/>
    <x v="2"/>
    <x v="2"/>
    <m/>
    <m/>
    <m/>
    <m/>
    <n v="0"/>
    <s v="Ingen avgiftsbehandling"/>
    <s v="Tilskudd Grendern"/>
    <n v="-500000"/>
    <s v="NOK"/>
    <n v="-500000"/>
    <m/>
    <s v="-1233438.00"/>
  </r>
  <r>
    <n v="1294"/>
    <n v="2025"/>
    <s v="Handelens miljøfond.pdf"/>
    <d v="2025-05-09T00:00:00"/>
    <m/>
    <x v="95"/>
    <x v="95"/>
    <m/>
    <m/>
    <m/>
    <m/>
    <m/>
    <m/>
    <x v="4"/>
    <x v="4"/>
    <m/>
    <m/>
    <m/>
    <m/>
    <n v="0"/>
    <s v="Ingen avgiftsbehandling"/>
    <s v="Handelens miljøfond.pdf"/>
    <n v="-100000"/>
    <s v="NOK"/>
    <n v="-100000"/>
    <m/>
    <s v="-1333438.00"/>
  </r>
  <r>
    <n v="1366"/>
    <n v="2025"/>
    <s v="Fordeling miljøfond"/>
    <d v="2025-05-09T00:00:00"/>
    <m/>
    <x v="95"/>
    <x v="95"/>
    <m/>
    <m/>
    <m/>
    <m/>
    <m/>
    <m/>
    <x v="4"/>
    <x v="4"/>
    <m/>
    <m/>
    <m/>
    <m/>
    <n v="0"/>
    <s v="Ingen avgiftsbehandling"/>
    <s v="Fordeling miljøfond"/>
    <n v="96271"/>
    <s v="NOK"/>
    <n v="96271"/>
    <m/>
    <s v="-1237167.00"/>
  </r>
  <r>
    <n v="1366"/>
    <n v="2025"/>
    <s v="Fordeling miljøfond"/>
    <d v="2025-05-09T00:00:00"/>
    <m/>
    <x v="95"/>
    <x v="95"/>
    <m/>
    <m/>
    <m/>
    <m/>
    <m/>
    <m/>
    <x v="6"/>
    <x v="6"/>
    <m/>
    <m/>
    <m/>
    <m/>
    <n v="0"/>
    <s v="Ingen avgiftsbehandling"/>
    <s v="Fordeling miljøfond"/>
    <n v="-14441"/>
    <s v="NOK"/>
    <n v="-14441"/>
    <m/>
    <s v="-1251608.00"/>
  </r>
  <r>
    <n v="1366"/>
    <n v="2025"/>
    <s v="Fordeling miljøfond"/>
    <d v="2025-05-09T00:00:00"/>
    <m/>
    <x v="95"/>
    <x v="95"/>
    <m/>
    <m/>
    <m/>
    <m/>
    <m/>
    <m/>
    <x v="5"/>
    <x v="5"/>
    <m/>
    <m/>
    <m/>
    <m/>
    <n v="0"/>
    <s v="Ingen avgiftsbehandling"/>
    <s v="Fordeling miljøfond"/>
    <n v="-33695"/>
    <s v="NOK"/>
    <n v="-33695"/>
    <m/>
    <s v="-1285303.00"/>
  </r>
  <r>
    <n v="1366"/>
    <n v="2025"/>
    <s v="Fordeling miljøfond"/>
    <d v="2025-05-09T00:00:00"/>
    <m/>
    <x v="95"/>
    <x v="95"/>
    <m/>
    <m/>
    <m/>
    <m/>
    <m/>
    <m/>
    <x v="1"/>
    <x v="1"/>
    <m/>
    <m/>
    <m/>
    <m/>
    <n v="0"/>
    <s v="Ingen avgiftsbehandling"/>
    <s v="Fordeling miljøfond"/>
    <n v="-48135"/>
    <s v="NOK"/>
    <n v="-48135"/>
    <m/>
    <s v="-1333438.00"/>
  </r>
  <r>
    <n v="1314"/>
    <n v="2025"/>
    <s v="NIF utstyrmidler.png"/>
    <d v="2025-05-16T00:00:00"/>
    <m/>
    <x v="95"/>
    <x v="95"/>
    <m/>
    <m/>
    <m/>
    <m/>
    <m/>
    <m/>
    <x v="5"/>
    <x v="5"/>
    <m/>
    <m/>
    <m/>
    <m/>
    <n v="0"/>
    <s v="Ingen avgiftsbehandling"/>
    <s v="NIF utstyrmidler.png"/>
    <n v="-20310"/>
    <s v="NOK"/>
    <n v="-20310"/>
    <m/>
    <s v="-1353748.00"/>
  </r>
  <r>
    <n v="1234"/>
    <n v="2025"/>
    <s v="Skui idrettspark spillemidler Akerhus Fylkeskommune"/>
    <d v="2025-06-16T00:00:00"/>
    <m/>
    <x v="95"/>
    <x v="95"/>
    <m/>
    <m/>
    <m/>
    <m/>
    <m/>
    <m/>
    <x v="1"/>
    <x v="1"/>
    <m/>
    <m/>
    <m/>
    <m/>
    <n v="0"/>
    <s v="Ingen avgiftsbehandling"/>
    <s v="Skui idrettspark spillemidler Akerhus Fylkeskommune"/>
    <n v="-267000"/>
    <s v="NOK"/>
    <n v="-267000"/>
    <m/>
    <s v="-1620748.00"/>
  </r>
  <r>
    <n v="1235"/>
    <n v="2025"/>
    <s v="Svar på søknad om tilskudd til klubbhus.pdf"/>
    <d v="2025-06-25T00:00:00"/>
    <m/>
    <x v="95"/>
    <x v="95"/>
    <m/>
    <m/>
    <m/>
    <m/>
    <m/>
    <m/>
    <x v="4"/>
    <x v="4"/>
    <m/>
    <m/>
    <m/>
    <m/>
    <n v="0"/>
    <s v="Ingen avgiftsbehandling"/>
    <s v="Svar på søknad om tilskudd til klubbhus.pdf"/>
    <n v="-25000"/>
    <s v="NOK"/>
    <n v="-25000"/>
    <m/>
    <s v="-1645748.00"/>
  </r>
  <r>
    <n v="1237"/>
    <n v="2025"/>
    <s v="Diverse tilskudd Bærum kommune"/>
    <d v="2025-07-22T00:00:00"/>
    <m/>
    <x v="95"/>
    <x v="95"/>
    <m/>
    <m/>
    <m/>
    <m/>
    <m/>
    <m/>
    <x v="4"/>
    <x v="4"/>
    <m/>
    <m/>
    <m/>
    <m/>
    <n v="0"/>
    <s v="Ingen avgiftsbehandling"/>
    <s v="Tilskudd idrettslag - leie av lokale"/>
    <n v="-20000"/>
    <s v="NOK"/>
    <n v="-20000"/>
    <m/>
    <s v="-1665748.00"/>
  </r>
  <r>
    <n v="1237"/>
    <n v="2025"/>
    <s v="Diverse tilskudd Bærum kommune"/>
    <d v="2025-07-22T00:00:00"/>
    <m/>
    <x v="95"/>
    <x v="95"/>
    <m/>
    <m/>
    <m/>
    <m/>
    <m/>
    <m/>
    <x v="4"/>
    <x v="4"/>
    <m/>
    <m/>
    <m/>
    <m/>
    <n v="0"/>
    <s v="Ingen avgiftsbehandling"/>
    <s v="Aktivitetstilskudd"/>
    <n v="-72504"/>
    <s v="NOK"/>
    <n v="-72504"/>
    <m/>
    <s v="-1738252.00"/>
  </r>
  <r>
    <n v="1237"/>
    <n v="2025"/>
    <s v="Diverse tilskudd Bærum kommune"/>
    <d v="2025-07-22T00:00:00"/>
    <m/>
    <x v="95"/>
    <x v="95"/>
    <m/>
    <m/>
    <m/>
    <m/>
    <m/>
    <m/>
    <x v="4"/>
    <x v="4"/>
    <m/>
    <m/>
    <m/>
    <m/>
    <n v="0"/>
    <s v="Ingen avgiftsbehandling"/>
    <s v="Tilskudd til anlegg"/>
    <n v="-10000"/>
    <s v="NOK"/>
    <n v="-10000"/>
    <m/>
    <s v="-1748252.00"/>
  </r>
  <r>
    <n v="1328"/>
    <n v="2025"/>
    <s v="Svar på søknad om tilskudd til drift av kunstgressbane.pdf"/>
    <d v="2025-08-05T00:00:00"/>
    <m/>
    <x v="95"/>
    <x v="95"/>
    <m/>
    <m/>
    <m/>
    <m/>
    <m/>
    <m/>
    <x v="1"/>
    <x v="1"/>
    <m/>
    <m/>
    <m/>
    <m/>
    <n v="0"/>
    <s v="Ingen avgiftsbehandling"/>
    <s v="Svar på søknad om tilskudd til drift av kunstgressbane.pdf"/>
    <n v="-59823"/>
    <s v="NOK"/>
    <n v="-59823"/>
    <m/>
    <s v="-1808075.00"/>
  </r>
  <r>
    <n v="1367"/>
    <n v="2025"/>
    <s v="Sparebankstiftelsen - ny tribunde"/>
    <d v="2025-08-07T00:00:00"/>
    <m/>
    <x v="95"/>
    <x v="95"/>
    <m/>
    <m/>
    <m/>
    <m/>
    <m/>
    <m/>
    <x v="1"/>
    <x v="1"/>
    <m/>
    <m/>
    <m/>
    <m/>
    <n v="0"/>
    <s v="Ingen avgiftsbehandling"/>
    <s v="Sparebankstiftelsen - ny tribunde"/>
    <n v="-150000"/>
    <s v="NOK"/>
    <n v="-150000"/>
    <m/>
    <s v="-1958075.00"/>
  </r>
  <r>
    <n v="1805"/>
    <n v="2025"/>
    <s v="Tildelingbrev Grender"/>
    <d v="2025-09-02T00:00:00"/>
    <m/>
    <x v="95"/>
    <x v="95"/>
    <m/>
    <m/>
    <m/>
    <m/>
    <m/>
    <m/>
    <x v="2"/>
    <x v="2"/>
    <m/>
    <m/>
    <m/>
    <m/>
    <n v="0"/>
    <s v="Ingen avgiftsbehandling"/>
    <s v="Tildelingbrev Grender"/>
    <n v="-180000"/>
    <s v="NOK"/>
    <n v="-180000"/>
    <m/>
    <s v="-2138075.00"/>
  </r>
  <r>
    <n v="1903"/>
    <n v="2025"/>
    <s v="LAM 2025 - fordeling.pdf"/>
    <d v="2025-10-16T00:00:00"/>
    <m/>
    <x v="95"/>
    <x v="95"/>
    <m/>
    <m/>
    <m/>
    <m/>
    <m/>
    <m/>
    <x v="4"/>
    <x v="4"/>
    <m/>
    <m/>
    <m/>
    <m/>
    <n v="0"/>
    <s v="Ingen avgiftsbehandling"/>
    <s v="LAM 2025 - fordeling.pdf"/>
    <n v="-354579"/>
    <s v="NOK"/>
    <n v="-354579"/>
    <m/>
    <s v="-2492654.00"/>
  </r>
  <r>
    <n v="2162"/>
    <n v="2025"/>
    <s v="Sparebank 1"/>
    <d v="2025-10-30T00:00:00"/>
    <m/>
    <x v="95"/>
    <x v="95"/>
    <m/>
    <m/>
    <m/>
    <m/>
    <m/>
    <m/>
    <x v="1"/>
    <x v="1"/>
    <m/>
    <m/>
    <m/>
    <m/>
    <n v="0"/>
    <s v="Ingen avgiftsbehandling"/>
    <s v="Sparebank 1"/>
    <n v="38651"/>
    <s v="NOK"/>
    <n v="38651"/>
    <m/>
    <s v="-2454003.00"/>
  </r>
  <r>
    <n v="2345"/>
    <n v="2025"/>
    <s v="Fordeling tilskudd fra HS til fotball og hockey"/>
    <d v="2025-11-30T00:00:00"/>
    <m/>
    <x v="95"/>
    <x v="95"/>
    <m/>
    <m/>
    <m/>
    <m/>
    <m/>
    <m/>
    <x v="4"/>
    <x v="4"/>
    <m/>
    <m/>
    <m/>
    <m/>
    <n v="0"/>
    <s v="Ingen avgiftsbehandling"/>
    <s v="Fordeling tilskudd fra HS til fotball og hockey"/>
    <n v="44000"/>
    <s v="NOK"/>
    <n v="44000"/>
    <m/>
    <s v="-2410003.00"/>
  </r>
  <r>
    <n v="2345"/>
    <n v="2025"/>
    <s v="Fordeling tilskudd fra HS til fotball og hockey"/>
    <d v="2025-11-30T00:00:00"/>
    <m/>
    <x v="95"/>
    <x v="95"/>
    <m/>
    <m/>
    <m/>
    <m/>
    <m/>
    <m/>
    <x v="1"/>
    <x v="1"/>
    <m/>
    <m/>
    <m/>
    <m/>
    <n v="0"/>
    <s v="Ingen avgiftsbehandling"/>
    <s v="Fordeling tilskudd fra HS til fotball og hockey"/>
    <n v="-22000"/>
    <s v="NOK"/>
    <n v="-22000"/>
    <m/>
    <s v="-2432003.00"/>
  </r>
  <r>
    <n v="2345"/>
    <n v="2025"/>
    <s v="Fordeling tilskudd fra HS til fotball og hockey"/>
    <d v="2025-11-30T00:00:00"/>
    <m/>
    <x v="95"/>
    <x v="95"/>
    <m/>
    <m/>
    <m/>
    <m/>
    <m/>
    <m/>
    <x v="5"/>
    <x v="5"/>
    <m/>
    <m/>
    <m/>
    <m/>
    <n v="0"/>
    <s v="Ingen avgiftsbehandling"/>
    <s v="Fordeling tilskudd fra HS til fotball og hockey"/>
    <n v="-22000"/>
    <s v="NOK"/>
    <n v="-22000"/>
    <m/>
    <s v="-2454003.00"/>
  </r>
  <r>
    <n v="2341"/>
    <n v="2025"/>
    <s v="Stensland"/>
    <d v="2025-12-03T00:00:00"/>
    <m/>
    <x v="95"/>
    <x v="95"/>
    <m/>
    <m/>
    <m/>
    <m/>
    <m/>
    <m/>
    <x v="5"/>
    <x v="5"/>
    <m/>
    <m/>
    <m/>
    <m/>
    <n v="0"/>
    <s v="Ingen avgiftsbehandling"/>
    <s v="Stensland"/>
    <n v="-10000"/>
    <s v="NOK"/>
    <n v="-10000"/>
    <m/>
    <s v="-2464003.00"/>
  </r>
  <r>
    <n v="2535"/>
    <n v="2025"/>
    <s v="Støtte fra Thorvaldsen, intet skriv mottatt"/>
    <d v="2025-12-08T00:00:00"/>
    <m/>
    <x v="95"/>
    <x v="95"/>
    <m/>
    <m/>
    <m/>
    <m/>
    <m/>
    <m/>
    <x v="5"/>
    <x v="5"/>
    <m/>
    <m/>
    <m/>
    <m/>
    <n v="0"/>
    <s v="Ingen avgiftsbehandling"/>
    <s v="Støtte fra Thorvaldsen, intet skriv mottatt"/>
    <n v="-111000"/>
    <s v="NOK"/>
    <n v="-111000"/>
    <m/>
    <s v="-2575003.00"/>
  </r>
  <r>
    <n v="2525"/>
    <n v="2025"/>
    <s v="Tildelingsbrev.pdf"/>
    <d v="2025-12-10T00:00:00"/>
    <m/>
    <x v="95"/>
    <x v="95"/>
    <m/>
    <m/>
    <m/>
    <m/>
    <m/>
    <m/>
    <x v="5"/>
    <x v="5"/>
    <m/>
    <m/>
    <m/>
    <m/>
    <n v="0"/>
    <s v="Ingen avgiftsbehandling"/>
    <s v="Tildelingsbrev.pdf"/>
    <n v="-5260"/>
    <s v="NOK"/>
    <n v="-5260"/>
    <m/>
    <s v="-2580263.00"/>
  </r>
  <r>
    <n v="2530"/>
    <n v="2025"/>
    <s v="Tildelingsbrev.pdf"/>
    <d v="2025-12-10T00:00:00"/>
    <m/>
    <x v="95"/>
    <x v="95"/>
    <m/>
    <m/>
    <m/>
    <m/>
    <m/>
    <m/>
    <x v="5"/>
    <x v="5"/>
    <m/>
    <m/>
    <m/>
    <m/>
    <n v="0"/>
    <s v="Ingen avgiftsbehandling"/>
    <s v="Tildelingsbrev.pdf"/>
    <n v="-44690"/>
    <s v="NOK"/>
    <n v="-44690"/>
    <m/>
    <s v="-2624953.00"/>
  </r>
  <r>
    <n v="2569"/>
    <n v="2025"/>
    <s v="Hockey arnefondet inntektsføring"/>
    <d v="2025-12-31T00:00:00"/>
    <m/>
    <x v="95"/>
    <x v="95"/>
    <m/>
    <m/>
    <m/>
    <m/>
    <m/>
    <m/>
    <x v="5"/>
    <x v="5"/>
    <m/>
    <m/>
    <m/>
    <m/>
    <n v="0"/>
    <s v="Ingen avgiftsbehandling"/>
    <s v="Hockey arnefondet inntektsføring"/>
    <n v="-345426"/>
    <s v="NOK"/>
    <n v="-345426"/>
    <m/>
    <s v="-2970379.00"/>
  </r>
  <r>
    <m/>
    <m/>
    <m/>
    <d v="2025-01-01T00:00:00"/>
    <m/>
    <x v="96"/>
    <x v="96"/>
    <m/>
    <m/>
    <m/>
    <m/>
    <m/>
    <m/>
    <x v="0"/>
    <x v="0"/>
    <m/>
    <m/>
    <m/>
    <m/>
    <m/>
    <m/>
    <s v="Inngående saldo"/>
    <n v="0"/>
    <m/>
    <m/>
    <m/>
    <s v="0.00"/>
  </r>
  <r>
    <n v="821"/>
    <n v="2025"/>
    <s v="Faktura 1093, depositum trukket fra faktura"/>
    <d v="2025-01-06T00:00:00"/>
    <m/>
    <x v="96"/>
    <x v="96"/>
    <m/>
    <m/>
    <m/>
    <m/>
    <m/>
    <m/>
    <x v="4"/>
    <x v="4"/>
    <m/>
    <m/>
    <m/>
    <m/>
    <n v="0"/>
    <s v="Ingen avgiftsbehandling"/>
    <s v="Faktura 1093, depositum trukket fra faktura"/>
    <n v="-2000"/>
    <s v="NOK"/>
    <n v="-2000"/>
    <m/>
    <s v="-2000.00"/>
  </r>
  <r>
    <n v="1001093"/>
    <n v="2025"/>
    <s v="Faktura nummer 1093 til Globus Event Astri Østvik Morin (10064)"/>
    <d v="2025-01-09T00:00:00"/>
    <m/>
    <x v="96"/>
    <x v="96"/>
    <n v="10064"/>
    <s v="Globus Event Astri Østvik Morin"/>
    <m/>
    <m/>
    <m/>
    <s v="Sofi Kulvik"/>
    <x v="4"/>
    <x v="4"/>
    <m/>
    <m/>
    <n v="1"/>
    <s v="Utleie"/>
    <n v="0"/>
    <s v="Ingen avgiftsbehandling"/>
    <s v="Faktura nummer 1093 til Globus Event Astri Østvik Morin (10064)"/>
    <n v="-700"/>
    <s v="NOK"/>
    <n v="-700"/>
    <m/>
    <s v="-2700.00"/>
  </r>
  <r>
    <n v="858"/>
    <n v="2025"/>
    <s v="Depositum leie"/>
    <d v="2025-02-11T00:00:00"/>
    <m/>
    <x v="96"/>
    <x v="96"/>
    <m/>
    <m/>
    <m/>
    <m/>
    <m/>
    <m/>
    <x v="4"/>
    <x v="4"/>
    <m/>
    <m/>
    <m/>
    <m/>
    <n v="0"/>
    <s v="Ingen avgiftsbehandling"/>
    <s v="Leie Joakim Knutson, ikke inkludert på faktura"/>
    <n v="-2000"/>
    <s v="NOK"/>
    <n v="-2000"/>
    <m/>
    <s v="-4700.00"/>
  </r>
  <r>
    <n v="1001107"/>
    <n v="2025"/>
    <s v="Faktura nummer 1107 til Inger-Lise Tandberg (10069)"/>
    <d v="2025-02-20T00:00:00"/>
    <m/>
    <x v="96"/>
    <x v="96"/>
    <n v="10069"/>
    <s v="Inger-Lise Tandberg"/>
    <m/>
    <m/>
    <m/>
    <s v="Sofi Kulvik"/>
    <x v="4"/>
    <x v="4"/>
    <m/>
    <m/>
    <n v="1"/>
    <s v="Utleie"/>
    <n v="0"/>
    <s v="Ingen avgiftsbehandling"/>
    <s v="Faktura nummer 1107 til Inger-Lise Tandberg (10069)"/>
    <n v="-2700"/>
    <s v="NOK"/>
    <n v="-2700"/>
    <m/>
    <s v="-7400.00"/>
  </r>
  <r>
    <n v="822"/>
    <n v="2025"/>
    <s v="Faktura 1115, depositum trukket fra faktura"/>
    <d v="2025-03-17T00:00:00"/>
    <m/>
    <x v="96"/>
    <x v="96"/>
    <m/>
    <m/>
    <m/>
    <m/>
    <m/>
    <m/>
    <x v="4"/>
    <x v="4"/>
    <m/>
    <m/>
    <m/>
    <m/>
    <n v="0"/>
    <s v="Ingen avgiftsbehandling"/>
    <s v="Faktura 1115, depositum trukket fra faktura"/>
    <n v="-2000"/>
    <s v="NOK"/>
    <n v="-2000"/>
    <m/>
    <s v="-9400.00"/>
  </r>
  <r>
    <n v="1001111"/>
    <n v="2025"/>
    <s v="Faktura nummer 1111 til Bærum og omegn Hesteavlsforening (10072)"/>
    <d v="2025-03-21T00:00:00"/>
    <m/>
    <x v="96"/>
    <x v="96"/>
    <n v="10072"/>
    <s v="Bærum og omegn Hesteavlsforening"/>
    <m/>
    <m/>
    <m/>
    <s v="Sofi Kulvik"/>
    <x v="4"/>
    <x v="4"/>
    <m/>
    <m/>
    <n v="1"/>
    <s v="Utleie"/>
    <n v="0"/>
    <s v="Ingen avgiftsbehandling"/>
    <s v="Faktura nummer 1111 til Bærum og omegn Hesteavlsforening (10072)"/>
    <n v="-2100"/>
    <s v="NOK"/>
    <n v="-2100"/>
    <m/>
    <s v="-11500.00"/>
  </r>
  <r>
    <n v="1001112"/>
    <n v="2025"/>
    <s v="Faktura nummer 1112 til Globus Event Astri Østvik Morin (10064)"/>
    <d v="2025-03-21T00:00:00"/>
    <m/>
    <x v="96"/>
    <x v="96"/>
    <n v="10064"/>
    <s v="Globus Event Astri Østvik Morin"/>
    <m/>
    <m/>
    <m/>
    <s v="Sofi Kulvik"/>
    <x v="4"/>
    <x v="4"/>
    <m/>
    <m/>
    <n v="1"/>
    <s v="Utleie"/>
    <n v="0"/>
    <s v="Ingen avgiftsbehandling"/>
    <s v="Faktura nummer 1112 til Globus Event Astri Østvik Morin (10064)"/>
    <n v="-2100"/>
    <s v="NOK"/>
    <n v="-2100"/>
    <m/>
    <s v="-13600.00"/>
  </r>
  <r>
    <n v="857"/>
    <n v="2025"/>
    <s v="Leie lokale Maria Angelica"/>
    <d v="2025-03-25T00:00:00"/>
    <m/>
    <x v="96"/>
    <x v="96"/>
    <m/>
    <m/>
    <m/>
    <m/>
    <m/>
    <m/>
    <x v="4"/>
    <x v="4"/>
    <m/>
    <m/>
    <m/>
    <m/>
    <n v="0"/>
    <s v="Ingen avgiftsbehandling"/>
    <s v="Leie lokale Maria Angelica"/>
    <n v="-1800"/>
    <s v="NOK"/>
    <n v="-1800"/>
    <m/>
    <s v="-15400.00"/>
  </r>
  <r>
    <n v="1001114"/>
    <n v="2025"/>
    <s v="Faktura nummer 1114 til Pål Henning Albertsen (10073)"/>
    <d v="2025-04-04T00:00:00"/>
    <m/>
    <x v="96"/>
    <x v="96"/>
    <n v="10073"/>
    <s v="Pål Henning Albertsen"/>
    <m/>
    <m/>
    <m/>
    <s v="Sofi Kulvik"/>
    <x v="4"/>
    <x v="4"/>
    <m/>
    <m/>
    <n v="1"/>
    <s v="Utleie"/>
    <n v="0"/>
    <s v="Ingen avgiftsbehandling"/>
    <s v="Faktura nummer 1114 til Pål Henning Albertsen (10073)"/>
    <n v="-600"/>
    <s v="NOK"/>
    <n v="-600"/>
    <m/>
    <s v="-16000.00"/>
  </r>
  <r>
    <n v="1001115"/>
    <n v="2025"/>
    <s v="Faktura nummer 1115 til Ibrahim Saleh Mohamed (10074)"/>
    <d v="2025-04-07T00:00:00"/>
    <m/>
    <x v="96"/>
    <x v="96"/>
    <n v="10074"/>
    <s v="Ibrahim Saleh Mohamed"/>
    <m/>
    <m/>
    <m/>
    <s v="Sofi Kulvik"/>
    <x v="4"/>
    <x v="4"/>
    <m/>
    <m/>
    <n v="1"/>
    <s v="Utleie"/>
    <n v="0"/>
    <s v="Ingen avgiftsbehandling"/>
    <s v="Faktura nummer 1115 til Ibrahim Saleh Mohamed (10074)"/>
    <n v="-3000"/>
    <s v="NOK"/>
    <n v="-3000"/>
    <m/>
    <s v="-19000.00"/>
  </r>
  <r>
    <n v="1001125"/>
    <n v="2025"/>
    <s v="Faktura nummer 1125 til Joakim Knutson (10077)"/>
    <d v="2025-05-11T00:00:00"/>
    <m/>
    <x v="96"/>
    <x v="96"/>
    <n v="10077"/>
    <s v="Joakim Knutson"/>
    <m/>
    <m/>
    <m/>
    <s v="Sofi Kulvik"/>
    <x v="4"/>
    <x v="4"/>
    <m/>
    <m/>
    <n v="1"/>
    <s v="Utleie"/>
    <n v="0"/>
    <s v="Ingen avgiftsbehandling"/>
    <s v="Faktura nummer 1125 til Joakim Knutson (10077)"/>
    <n v="-2100"/>
    <s v="NOK"/>
    <n v="-2100"/>
    <m/>
    <s v="-21100.00"/>
  </r>
  <r>
    <n v="1001126"/>
    <n v="2025"/>
    <s v="Faktura nummer 1126 til Anders Telnes-Bengtson (10078)"/>
    <d v="2025-05-11T00:00:00"/>
    <m/>
    <x v="96"/>
    <x v="96"/>
    <n v="10078"/>
    <s v="Anders Telnes-Bengtson"/>
    <m/>
    <m/>
    <m/>
    <s v="Sofi Kulvik"/>
    <x v="4"/>
    <x v="4"/>
    <m/>
    <m/>
    <n v="1"/>
    <s v="Utleie"/>
    <n v="0"/>
    <s v="Ingen avgiftsbehandling"/>
    <s v="Faktura nummer 1126 til Anders Telnes-Bengtson (10078)"/>
    <n v="-1800"/>
    <s v="NOK"/>
    <n v="-1800"/>
    <m/>
    <s v="-22900.00"/>
  </r>
  <r>
    <n v="1001127"/>
    <n v="2025"/>
    <s v="Faktura nummer 1127 til Hanna Gebremedhin (10079)"/>
    <d v="2025-05-13T00:00:00"/>
    <m/>
    <x v="96"/>
    <x v="96"/>
    <n v="10079"/>
    <s v="Hanna Gebremedhin"/>
    <m/>
    <m/>
    <m/>
    <s v="Sofi Kulvik"/>
    <x v="4"/>
    <x v="4"/>
    <m/>
    <m/>
    <n v="1"/>
    <s v="Utleie"/>
    <n v="0"/>
    <s v="Ingen avgiftsbehandling"/>
    <s v="Faktura nummer 1127 til Hanna Gebremedhin (10079)"/>
    <n v="-4700"/>
    <s v="NOK"/>
    <n v="-4700"/>
    <m/>
    <s v="-27600.00"/>
  </r>
  <r>
    <n v="1288"/>
    <n v="2025"/>
    <s v="Depositum 1985.pdf"/>
    <d v="2025-06-16T00:00:00"/>
    <m/>
    <x v="96"/>
    <x v="96"/>
    <m/>
    <m/>
    <m/>
    <m/>
    <m/>
    <m/>
    <x v="4"/>
    <x v="4"/>
    <m/>
    <m/>
    <m/>
    <m/>
    <n v="0"/>
    <s v="Ingen avgiftsbehandling"/>
    <s v="Leie av stua Anette L Meek, trukket fra faktura 1172"/>
    <n v="-2000"/>
    <s v="NOK"/>
    <n v="-2000"/>
    <m/>
    <s v="-29600.00"/>
  </r>
  <r>
    <n v="1001142"/>
    <n v="2025"/>
    <s v="Faktura nummer 1142 til Hege Karin Slettene (10085)"/>
    <d v="2025-06-22T00:00:00"/>
    <m/>
    <x v="96"/>
    <x v="96"/>
    <n v="10085"/>
    <s v="Hege Karin Slettene"/>
    <m/>
    <m/>
    <m/>
    <s v="Sofi Kulvik"/>
    <x v="4"/>
    <x v="4"/>
    <m/>
    <m/>
    <n v="1"/>
    <s v="Utleie"/>
    <n v="0"/>
    <s v="Ingen avgiftsbehandling"/>
    <s v="Faktura nummer 1142 til Hege Karin Slettene (10085)"/>
    <n v="-4100"/>
    <s v="NOK"/>
    <n v="-4100"/>
    <m/>
    <s v="-33700.00"/>
  </r>
  <r>
    <n v="1001143"/>
    <n v="2025"/>
    <s v="Faktura nummer 1143 til Henrikke Fossen (10086)"/>
    <d v="2025-06-22T00:00:00"/>
    <m/>
    <x v="96"/>
    <x v="96"/>
    <n v="10086"/>
    <s v="Henrikke Fossen"/>
    <m/>
    <m/>
    <m/>
    <s v="Sofi Kulvik"/>
    <x v="4"/>
    <x v="4"/>
    <m/>
    <m/>
    <n v="1"/>
    <s v="Utleie"/>
    <n v="0"/>
    <s v="Ingen avgiftsbehandling"/>
    <s v="Faktura nummer 1143 til Henrikke Fossen (10086)"/>
    <n v="-6100"/>
    <s v="NOK"/>
    <n v="-6100"/>
    <m/>
    <s v="-39800.00"/>
  </r>
  <r>
    <n v="2542"/>
    <n v="2025"/>
    <m/>
    <d v="2025-06-22T00:00:00"/>
    <m/>
    <x v="96"/>
    <x v="96"/>
    <n v="10065"/>
    <s v="Hege Karin Slettene"/>
    <m/>
    <m/>
    <m/>
    <m/>
    <x v="4"/>
    <x v="4"/>
    <m/>
    <m/>
    <m/>
    <m/>
    <n v="0"/>
    <s v="Ingen avgiftsbehandling"/>
    <s v="Knyttet opp mot faktura 1142"/>
    <n v="-2000"/>
    <s v="NOK"/>
    <n v="-2000"/>
    <m/>
    <s v="-41800.00"/>
  </r>
  <r>
    <n v="1001158"/>
    <n v="2025"/>
    <s v="Faktura nummer 1158 til Martin Kirknes (10094)"/>
    <d v="2025-10-07T00:00:00"/>
    <m/>
    <x v="96"/>
    <x v="96"/>
    <n v="10094"/>
    <s v="Martin Kirknes"/>
    <m/>
    <m/>
    <m/>
    <s v="Sofi Kulvik"/>
    <x v="4"/>
    <x v="4"/>
    <m/>
    <m/>
    <n v="1"/>
    <s v="Utleie"/>
    <n v="0"/>
    <s v="Ingen avgiftsbehandling"/>
    <s v="Faktura nummer 1158 til Martin Kirknes (10094)"/>
    <n v="-6700"/>
    <s v="NOK"/>
    <n v="-6700"/>
    <m/>
    <s v="-48500.00"/>
  </r>
  <r>
    <n v="1001172"/>
    <n v="2025"/>
    <s v="Faktura nummer 1172 til Anette Lynaas Meek (10089)"/>
    <d v="2025-10-30T00:00:00"/>
    <m/>
    <x v="96"/>
    <x v="96"/>
    <n v="10089"/>
    <s v="Anette Lynaas Meek"/>
    <m/>
    <m/>
    <m/>
    <m/>
    <x v="4"/>
    <x v="4"/>
    <m/>
    <m/>
    <n v="1"/>
    <s v="Utleie"/>
    <n v="0"/>
    <s v="Ingen avgiftsbehandling"/>
    <s v="Faktura nummer 1172 til Anette Lynaas Meek (10089)"/>
    <n v="-4700"/>
    <s v="NOK"/>
    <n v="-4700"/>
    <m/>
    <s v="-53200.00"/>
  </r>
  <r>
    <n v="1001173"/>
    <n v="2025"/>
    <s v="Faktura nummer 1173 til Globus Event Astri Østvik Morin (10064)"/>
    <d v="2025-10-30T00:00:00"/>
    <m/>
    <x v="96"/>
    <x v="96"/>
    <n v="10064"/>
    <s v="Globus Event Astri Østvik Morin"/>
    <m/>
    <m/>
    <m/>
    <s v="Sofi Kulvik"/>
    <x v="4"/>
    <x v="4"/>
    <m/>
    <m/>
    <n v="1"/>
    <s v="Utleie"/>
    <n v="0"/>
    <s v="Ingen avgiftsbehandling"/>
    <s v="Faktura nummer 1173 til Globus Event Astri Østvik Morin (10064)"/>
    <n v="-1800"/>
    <s v="NOK"/>
    <n v="-1800"/>
    <m/>
    <s v="-55000.00"/>
  </r>
  <r>
    <n v="1001204"/>
    <n v="2025"/>
    <s v="Kreditnota nummer 1204 til Martin Kirknes (10094)"/>
    <d v="2025-11-21T00:00:00"/>
    <m/>
    <x v="96"/>
    <x v="96"/>
    <n v="10094"/>
    <s v="Martin Kirknes"/>
    <m/>
    <m/>
    <m/>
    <s v="Sofi Kulvik"/>
    <x v="4"/>
    <x v="4"/>
    <m/>
    <m/>
    <n v="1"/>
    <s v="Utleie"/>
    <n v="0"/>
    <s v="Ingen avgiftsbehandling"/>
    <s v="Kreditnota nummer 1204 til Martin Kirknes (10094)"/>
    <n v="1700"/>
    <s v="NOK"/>
    <n v="1700"/>
    <m/>
    <s v="-53300.00"/>
  </r>
  <r>
    <n v="1001212"/>
    <n v="2025"/>
    <s v="Faktura nummer 1212 til Ragnhild Agathe Tornes (10090)"/>
    <d v="2025-12-08T00:00:00"/>
    <m/>
    <x v="96"/>
    <x v="96"/>
    <n v="10090"/>
    <s v="Ragnhild Agathe Tornes"/>
    <m/>
    <m/>
    <m/>
    <m/>
    <x v="4"/>
    <x v="4"/>
    <m/>
    <m/>
    <n v="1"/>
    <s v="Utleie"/>
    <n v="0"/>
    <s v="Ingen avgiftsbehandling"/>
    <s v="Faktura nummer 1212 til Ragnhild Agathe Tornes (10090)"/>
    <n v="-2700"/>
    <s v="NOK"/>
    <n v="-2700"/>
    <m/>
    <s v="-56000.00"/>
  </r>
  <r>
    <n v="1001213"/>
    <n v="2025"/>
    <s v="Faktura nummer 1213 til Edgar Martin Solvoll (10117)"/>
    <d v="2025-12-08T00:00:00"/>
    <m/>
    <x v="96"/>
    <x v="96"/>
    <n v="10117"/>
    <s v="Edgar Martin Solvoll"/>
    <m/>
    <m/>
    <m/>
    <s v="Sofi Kulvik"/>
    <x v="7"/>
    <x v="7"/>
    <m/>
    <m/>
    <n v="1"/>
    <s v="Utleie"/>
    <n v="0"/>
    <s v="Ingen avgiftsbehandling"/>
    <s v="Faktura nummer 1213 til Edgar Martin Solvoll (10117)"/>
    <n v="-4100"/>
    <s v="NOK"/>
    <n v="-4100"/>
    <m/>
    <s v="-60100.00"/>
  </r>
  <r>
    <n v="1001214"/>
    <n v="2025"/>
    <s v="Faktura nummer 1214 til Janne Stryken (10057)"/>
    <d v="2025-12-08T00:00:00"/>
    <m/>
    <x v="96"/>
    <x v="96"/>
    <n v="10057"/>
    <s v="Janne Stryken"/>
    <m/>
    <m/>
    <m/>
    <s v="Sofi Kulvik"/>
    <x v="4"/>
    <x v="4"/>
    <m/>
    <m/>
    <n v="1"/>
    <s v="Utleie"/>
    <n v="0"/>
    <s v="Ingen avgiftsbehandling"/>
    <s v="Faktura nummer 1214 til Janne Stryken (10057)"/>
    <n v="-600"/>
    <s v="NOK"/>
    <n v="-600"/>
    <m/>
    <s v="-60700.00"/>
  </r>
  <r>
    <n v="2543"/>
    <n v="2025"/>
    <s v="Faktura 1212"/>
    <d v="2025-12-08T00:00:00"/>
    <m/>
    <x v="96"/>
    <x v="96"/>
    <n v="10090"/>
    <s v="Ragnhild Agathe Tornes"/>
    <m/>
    <m/>
    <m/>
    <m/>
    <x v="4"/>
    <x v="4"/>
    <m/>
    <m/>
    <m/>
    <m/>
    <n v="0"/>
    <s v="Ingen avgiftsbehandling"/>
    <s v="Faktura 1212"/>
    <n v="-2000"/>
    <s v="NOK"/>
    <n v="-2000"/>
    <m/>
    <s v="-62700.00"/>
  </r>
  <r>
    <m/>
    <m/>
    <m/>
    <d v="2025-01-01T00:00:00"/>
    <m/>
    <x v="97"/>
    <x v="97"/>
    <m/>
    <m/>
    <m/>
    <m/>
    <m/>
    <m/>
    <x v="0"/>
    <x v="0"/>
    <m/>
    <m/>
    <m/>
    <m/>
    <m/>
    <m/>
    <s v="Inngående saldo"/>
    <n v="0"/>
    <m/>
    <m/>
    <m/>
    <s v="0.00"/>
  </r>
  <r>
    <n v="1231"/>
    <n v="2025"/>
    <s v="Grasrot januar -april"/>
    <d v="2025-05-16T00:00:00"/>
    <m/>
    <x v="97"/>
    <x v="97"/>
    <m/>
    <m/>
    <m/>
    <m/>
    <m/>
    <m/>
    <x v="4"/>
    <x v="4"/>
    <m/>
    <m/>
    <m/>
    <m/>
    <n v="0"/>
    <s v="Ingen avgiftsbehandling"/>
    <s v="Grasrot januar -april"/>
    <n v="-91140.87"/>
    <s v="NOK"/>
    <n v="-91140.87"/>
    <m/>
    <s v="-91140.87"/>
  </r>
  <r>
    <n v="1610"/>
    <n v="2025"/>
    <s v="gras.pdf"/>
    <d v="2025-09-09T00:00:00"/>
    <m/>
    <x v="97"/>
    <x v="97"/>
    <m/>
    <m/>
    <m/>
    <m/>
    <m/>
    <m/>
    <x v="4"/>
    <x v="4"/>
    <m/>
    <m/>
    <m/>
    <m/>
    <n v="0"/>
    <s v="Ingen avgiftsbehandling"/>
    <s v="gras.pdf"/>
    <n v="-89314.74"/>
    <s v="NOK"/>
    <n v="-89314.74"/>
    <m/>
    <s v="-180455.61"/>
  </r>
  <r>
    <m/>
    <m/>
    <m/>
    <d v="2025-01-01T00:00:00"/>
    <m/>
    <x v="98"/>
    <x v="98"/>
    <m/>
    <m/>
    <m/>
    <m/>
    <m/>
    <m/>
    <x v="0"/>
    <x v="0"/>
    <m/>
    <m/>
    <m/>
    <m/>
    <m/>
    <m/>
    <s v="Inngående saldo"/>
    <n v="0"/>
    <m/>
    <m/>
    <m/>
    <s v="0.00"/>
  </r>
  <r>
    <n v="629"/>
    <n v="2025"/>
    <s v="Svar på søknad om fritidsstipend (29).pdf"/>
    <d v="2025-01-30T00:00:00"/>
    <m/>
    <x v="98"/>
    <x v="98"/>
    <n v="10005"/>
    <s v="Bærum Kommune"/>
    <m/>
    <m/>
    <m/>
    <m/>
    <x v="4"/>
    <x v="4"/>
    <m/>
    <m/>
    <m/>
    <m/>
    <n v="0"/>
    <s v="Ingen avgiftsbehandling"/>
    <s v="Ardian Vahab"/>
    <n v="-4040"/>
    <s v="NOK"/>
    <n v="-4040"/>
    <m/>
    <s v="-4040.00"/>
  </r>
  <r>
    <n v="629"/>
    <n v="2025"/>
    <s v="Svar på søknad om fritidsstipend (29).pdf"/>
    <d v="2025-01-30T00:00:00"/>
    <m/>
    <x v="98"/>
    <x v="98"/>
    <n v="10005"/>
    <s v="Bærum Kommune"/>
    <m/>
    <m/>
    <m/>
    <m/>
    <x v="4"/>
    <x v="4"/>
    <m/>
    <m/>
    <m/>
    <m/>
    <n v="0"/>
    <s v="Ingen avgiftsbehandling"/>
    <s v="Dovydas Arlauskaite"/>
    <n v="-3750"/>
    <s v="NOK"/>
    <n v="-3750"/>
    <m/>
    <s v="-7790.00"/>
  </r>
  <r>
    <n v="629"/>
    <n v="2025"/>
    <s v="Svar på søknad om fritidsstipend (29).pdf"/>
    <d v="2025-01-30T00:00:00"/>
    <m/>
    <x v="98"/>
    <x v="98"/>
    <n v="10005"/>
    <s v="Bærum Kommune"/>
    <m/>
    <m/>
    <m/>
    <m/>
    <x v="4"/>
    <x v="4"/>
    <m/>
    <m/>
    <m/>
    <m/>
    <n v="0"/>
    <s v="Ingen avgiftsbehandling"/>
    <s v="Johan Engh Larsen"/>
    <n v="-1650"/>
    <s v="NOK"/>
    <n v="-1650"/>
    <m/>
    <s v="-9440.00"/>
  </r>
  <r>
    <n v="629"/>
    <n v="2025"/>
    <s v="Svar på søknad om fritidsstipend (29).pdf"/>
    <d v="2025-01-30T00:00:00"/>
    <m/>
    <x v="98"/>
    <x v="98"/>
    <n v="10005"/>
    <s v="Bærum Kommune"/>
    <m/>
    <m/>
    <m/>
    <m/>
    <x v="4"/>
    <x v="4"/>
    <m/>
    <m/>
    <m/>
    <m/>
    <n v="0"/>
    <s v="Ingen avgiftsbehandling"/>
    <s v="Gabriel Ingvaldsen"/>
    <n v="-3090"/>
    <s v="NOK"/>
    <n v="-3090"/>
    <m/>
    <s v="-12530.00"/>
  </r>
  <r>
    <n v="629"/>
    <n v="2025"/>
    <s v="Svar på søknad om fritidsstipend (29).pdf"/>
    <d v="2025-01-30T00:00:00"/>
    <m/>
    <x v="98"/>
    <x v="98"/>
    <n v="10005"/>
    <s v="Bærum Kommune"/>
    <m/>
    <m/>
    <m/>
    <m/>
    <x v="4"/>
    <x v="4"/>
    <m/>
    <m/>
    <m/>
    <m/>
    <n v="0"/>
    <s v="Ingen avgiftsbehandling"/>
    <s v="Annie Lill Rolund"/>
    <n v="-4640"/>
    <s v="NOK"/>
    <n v="-4640"/>
    <m/>
    <s v="-1717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Lucas Pettersen"/>
    <n v="-3500"/>
    <s v="NOK"/>
    <n v="-3500"/>
    <m/>
    <s v="-2067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Cornelia Smiths"/>
    <n v="-1900"/>
    <s v="NOK"/>
    <n v="-1900"/>
    <m/>
    <s v="-2257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Michael Alami"/>
    <n v="-1900"/>
    <s v="NOK"/>
    <n v="-1900"/>
    <m/>
    <s v="-2447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Humam Al-Khatib"/>
    <n v="-3000"/>
    <s v="NOK"/>
    <n v="-3000"/>
    <m/>
    <s v="-2747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Elias Karim"/>
    <n v="-2190"/>
    <s v="NOK"/>
    <n v="-2190"/>
    <m/>
    <s v="-2966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Anas Abdirahmaan"/>
    <n v="-2300"/>
    <s v="NOK"/>
    <n v="-2300"/>
    <m/>
    <s v="-3196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Kaja Suchecka"/>
    <n v="-2100"/>
    <s v="NOK"/>
    <n v="-2100"/>
    <m/>
    <s v="-3406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Najm Sheet"/>
    <n v="-1900"/>
    <s v="NOK"/>
    <n v="-1900"/>
    <m/>
    <s v="-3596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Gabriel Lopez"/>
    <n v="-2100"/>
    <s v="NOK"/>
    <n v="-2100"/>
    <m/>
    <s v="-3806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Mariam Sadeq"/>
    <n v="-2100"/>
    <s v="NOK"/>
    <n v="-2100"/>
    <m/>
    <s v="-4016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Tomine Austrheim Stenrud"/>
    <n v="-3500"/>
    <s v="NOK"/>
    <n v="-3500"/>
    <m/>
    <s v="-4366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Maria Amir"/>
    <n v="-3790"/>
    <s v="NOK"/>
    <n v="-3790"/>
    <m/>
    <s v="-4745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Oscar Glåmseter"/>
    <n v="-3790"/>
    <s v="NOK"/>
    <n v="-3790"/>
    <m/>
    <s v="-5124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Yosias Yonas"/>
    <n v="-2590"/>
    <s v="NOK"/>
    <n v="-2590"/>
    <m/>
    <s v="-5383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Yahya Qarane"/>
    <n v="-2390"/>
    <s v="NOK"/>
    <n v="-2390"/>
    <m/>
    <s v="-5622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Daud Qarane"/>
    <n v="-3290"/>
    <s v="NOK"/>
    <n v="-3290"/>
    <m/>
    <s v="-5951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Martin Sirwan"/>
    <n v="-3290"/>
    <s v="NOK"/>
    <n v="-3290"/>
    <m/>
    <s v="-6280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Aro Sirwan"/>
    <n v="-3790"/>
    <s v="NOK"/>
    <n v="-3790"/>
    <m/>
    <s v="-6659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Armin Ali"/>
    <n v="-3790"/>
    <s v="NOK"/>
    <n v="-3790"/>
    <m/>
    <s v="-7038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Adna Ahmed Mohamed Ali"/>
    <n v="-3290"/>
    <s v="NOK"/>
    <n v="-3290"/>
    <m/>
    <s v="-7367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Mahdi Rezaei"/>
    <n v="-2390"/>
    <s v="NOK"/>
    <n v="-2390"/>
    <m/>
    <s v="-7606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Nazim Hadibi"/>
    <n v="-2190"/>
    <s v="NOK"/>
    <n v="-2190"/>
    <m/>
    <s v="-78250.00"/>
  </r>
  <r>
    <n v="629"/>
    <n v="2025"/>
    <s v="Svar på søknad om fritidsstipend (29).pdf"/>
    <d v="2025-02-20T00:00:00"/>
    <m/>
    <x v="98"/>
    <x v="98"/>
    <n v="10005"/>
    <s v="Bærum Kommune"/>
    <m/>
    <m/>
    <m/>
    <m/>
    <x v="4"/>
    <x v="4"/>
    <m/>
    <m/>
    <m/>
    <m/>
    <n v="0"/>
    <s v="Ingen avgiftsbehandling"/>
    <s v="Nazim Hadibi"/>
    <n v="-3080"/>
    <s v="NOK"/>
    <n v="-3080"/>
    <m/>
    <s v="-81330.00"/>
  </r>
  <r>
    <n v="629"/>
    <n v="2025"/>
    <s v="Svar på søknad om fritidsstipend (29).pdf"/>
    <d v="2025-02-24T00:00:00"/>
    <m/>
    <x v="98"/>
    <x v="98"/>
    <n v="10005"/>
    <s v="Bærum Kommune"/>
    <m/>
    <m/>
    <m/>
    <m/>
    <x v="4"/>
    <x v="4"/>
    <m/>
    <m/>
    <m/>
    <m/>
    <n v="0"/>
    <s v="Ingen avgiftsbehandling"/>
    <s v="Yasmina Friessnegg"/>
    <n v="-2300"/>
    <s v="NOK"/>
    <n v="-2300"/>
    <m/>
    <s v="-83630.00"/>
  </r>
  <r>
    <n v="1238"/>
    <n v="2025"/>
    <s v="02.04 Svar på søknad om fritidsstipend (70).pdf"/>
    <d v="2025-05-23T00:00:00"/>
    <m/>
    <x v="98"/>
    <x v="98"/>
    <m/>
    <m/>
    <m/>
    <m/>
    <m/>
    <m/>
    <x v="4"/>
    <x v="4"/>
    <m/>
    <m/>
    <m/>
    <m/>
    <n v="0"/>
    <s v="Ingen avgiftsbehandling"/>
    <s v="Miray Yavuz"/>
    <n v="-3500"/>
    <s v="NOK"/>
    <n v="-3500"/>
    <m/>
    <s v="-87130.00"/>
  </r>
  <r>
    <n v="1239"/>
    <n v="2025"/>
    <s v="FS mottatt 02.06.2025"/>
    <d v="2025-06-02T00:00:00"/>
    <m/>
    <x v="98"/>
    <x v="98"/>
    <m/>
    <m/>
    <m/>
    <m/>
    <m/>
    <m/>
    <x v="4"/>
    <x v="4"/>
    <m/>
    <m/>
    <m/>
    <m/>
    <n v="0"/>
    <s v="Ingen avgiftsbehandling"/>
    <s v="FS mottatt 02.06.2025"/>
    <n v="-43005"/>
    <s v="NOK"/>
    <n v="-43005"/>
    <m/>
    <s v="-130135.00"/>
  </r>
  <r>
    <n v="1233"/>
    <n v="2025"/>
    <s v="Svar på søknad om fritidsstipend (85).pdf"/>
    <d v="2025-06-24T00:00:00"/>
    <m/>
    <x v="98"/>
    <x v="98"/>
    <m/>
    <m/>
    <m/>
    <m/>
    <m/>
    <m/>
    <x v="4"/>
    <x v="4"/>
    <m/>
    <m/>
    <m/>
    <m/>
    <n v="0"/>
    <s v="Ingen avgiftsbehandling"/>
    <s v="Mikael Alexander Bråten"/>
    <n v="-3500"/>
    <s v="NOK"/>
    <n v="-3500"/>
    <m/>
    <s v="-133635.00"/>
  </r>
  <r>
    <n v="1241"/>
    <n v="2025"/>
    <s v="Svar på søknad om fritidsstipend (100).pdf"/>
    <d v="2025-06-26T00:00:00"/>
    <m/>
    <x v="98"/>
    <x v="98"/>
    <m/>
    <m/>
    <m/>
    <m/>
    <m/>
    <m/>
    <x v="4"/>
    <x v="4"/>
    <m/>
    <m/>
    <m/>
    <m/>
    <n v="0"/>
    <s v="Ingen avgiftsbehandling"/>
    <s v="Svar på søknad om fritidsstipend (100).pdf"/>
    <n v="-3500"/>
    <s v="NOK"/>
    <n v="-3500"/>
    <m/>
    <s v="-137135.00"/>
  </r>
  <r>
    <n v="1241"/>
    <n v="2025"/>
    <s v="Svar på søknad om fritidsstipend (100).pdf"/>
    <d v="2025-06-27T00:00:00"/>
    <m/>
    <x v="98"/>
    <x v="98"/>
    <m/>
    <m/>
    <m/>
    <m/>
    <m/>
    <m/>
    <x v="4"/>
    <x v="4"/>
    <m/>
    <m/>
    <m/>
    <m/>
    <n v="0"/>
    <s v="Ingen avgiftsbehandling"/>
    <s v="Svar på søknad om fritidsstipend (100).pdf"/>
    <n v="-45860"/>
    <s v="NOK"/>
    <n v="-45860"/>
    <m/>
    <s v="-182995.00"/>
  </r>
  <r>
    <n v="1241"/>
    <n v="2025"/>
    <s v="Svar på søknad om fritidsstipend (100).pdf"/>
    <d v="2025-06-27T00:00:00"/>
    <m/>
    <x v="98"/>
    <x v="98"/>
    <m/>
    <m/>
    <m/>
    <m/>
    <m/>
    <m/>
    <x v="4"/>
    <x v="4"/>
    <m/>
    <m/>
    <m/>
    <m/>
    <n v="0"/>
    <s v="Ingen avgiftsbehandling"/>
    <s v="Svar på søknad om fritidsstipend (100).pdf"/>
    <n v="10000"/>
    <s v="NOK"/>
    <n v="10000"/>
    <m/>
    <s v="-172995.00"/>
  </r>
  <r>
    <n v="1319"/>
    <n v="2025"/>
    <s v="Fritidsstipend fordeling"/>
    <d v="2025-06-30T00:00:00"/>
    <m/>
    <x v="98"/>
    <x v="98"/>
    <m/>
    <m/>
    <m/>
    <m/>
    <m/>
    <m/>
    <x v="4"/>
    <x v="4"/>
    <m/>
    <m/>
    <m/>
    <m/>
    <n v="0"/>
    <s v="Ingen avgiftsbehandling"/>
    <s v="Fritidsstipend fordeling"/>
    <n v="148575"/>
    <s v="NOK"/>
    <n v="148575"/>
    <m/>
    <s v="-24420.00"/>
  </r>
  <r>
    <n v="1319"/>
    <n v="2025"/>
    <s v="Fritidsstipend fordeling"/>
    <d v="2025-06-30T00:00:00"/>
    <m/>
    <x v="98"/>
    <x v="98"/>
    <m/>
    <m/>
    <m/>
    <m/>
    <m/>
    <m/>
    <x v="1"/>
    <x v="1"/>
    <m/>
    <m/>
    <m/>
    <m/>
    <n v="0"/>
    <s v="Ingen avgiftsbehandling"/>
    <s v="Fritidsstipend fordeling"/>
    <n v="-131300"/>
    <s v="NOK"/>
    <n v="-131300"/>
    <m/>
    <s v="-155720.00"/>
  </r>
  <r>
    <n v="1319"/>
    <n v="2025"/>
    <s v="Fritidsstipend fordeling"/>
    <d v="2025-06-30T00:00:00"/>
    <m/>
    <x v="98"/>
    <x v="98"/>
    <m/>
    <m/>
    <m/>
    <m/>
    <m/>
    <m/>
    <x v="5"/>
    <x v="5"/>
    <m/>
    <m/>
    <m/>
    <m/>
    <n v="0"/>
    <s v="Ingen avgiftsbehandling"/>
    <s v="Fritidsstipend fordeling"/>
    <n v="-17275"/>
    <s v="NOK"/>
    <n v="-17275"/>
    <m/>
    <s v="-172995.00"/>
  </r>
  <r>
    <n v="1435"/>
    <n v="2025"/>
    <s v="Lisens G Ingvaldsen"/>
    <d v="2025-08-28T00:00:00"/>
    <m/>
    <x v="98"/>
    <x v="98"/>
    <m/>
    <m/>
    <m/>
    <m/>
    <m/>
    <s v="Sofi Kulvik"/>
    <x v="4"/>
    <x v="4"/>
    <m/>
    <m/>
    <m/>
    <m/>
    <n v="0"/>
    <s v="Ingen avgiftsbehandling"/>
    <s v="Lisens G Ingvaldsen"/>
    <n v="1075"/>
    <s v="NOK"/>
    <n v="1075"/>
    <m/>
    <s v="-171920.00"/>
  </r>
  <r>
    <n v="1643"/>
    <n v="2025"/>
    <s v="Svar på søknad om fritidsstipend - 2025-09-19T100455.573.pdf"/>
    <d v="2025-09-11T00:00:00"/>
    <m/>
    <x v="98"/>
    <x v="98"/>
    <n v="10005"/>
    <s v="Bærum Kommune"/>
    <m/>
    <m/>
    <m/>
    <m/>
    <x v="4"/>
    <x v="4"/>
    <m/>
    <m/>
    <m/>
    <m/>
    <n v="0"/>
    <s v="Ingen avgiftsbehandling"/>
    <s v="Hanna Yohannes"/>
    <n v="-2190"/>
    <s v="NOK"/>
    <n v="-2190"/>
    <m/>
    <s v="-174110.00"/>
  </r>
  <r>
    <n v="1644"/>
    <n v="2025"/>
    <s v="Svar på søknad om fritidsstipend - 2025-09-19T100453.957.pdf"/>
    <d v="2025-09-11T00:00:00"/>
    <m/>
    <x v="98"/>
    <x v="98"/>
    <m/>
    <m/>
    <m/>
    <m/>
    <m/>
    <m/>
    <x v="4"/>
    <x v="4"/>
    <m/>
    <m/>
    <m/>
    <m/>
    <n v="0"/>
    <s v="Ingen avgiftsbehandling"/>
    <s v="Chantel Simonsen - Avslått"/>
    <n v="1"/>
    <s v="NOK"/>
    <n v="1"/>
    <m/>
    <s v="-174109.00"/>
  </r>
  <r>
    <n v="1644"/>
    <n v="2025"/>
    <s v="Svar på søknad om fritidsstipend - 2025-09-19T100453.957.pdf"/>
    <d v="2025-09-11T00:00:00"/>
    <m/>
    <x v="98"/>
    <x v="98"/>
    <m/>
    <m/>
    <m/>
    <m/>
    <m/>
    <m/>
    <x v="4"/>
    <x v="4"/>
    <m/>
    <m/>
    <m/>
    <m/>
    <n v="0"/>
    <s v="Ingen avgiftsbehandling"/>
    <s v="Chantel Simonsen - Avslått"/>
    <n v="-1"/>
    <s v="NOK"/>
    <n v="-1"/>
    <m/>
    <s v="-174110.00"/>
  </r>
  <r>
    <n v="1645"/>
    <n v="2025"/>
    <s v="Svar på søknad om fritidsstipend - 2025-09-19T100451.657.pdf"/>
    <d v="2025-09-11T00:00:00"/>
    <m/>
    <x v="98"/>
    <x v="98"/>
    <m/>
    <m/>
    <m/>
    <m/>
    <m/>
    <m/>
    <x v="4"/>
    <x v="4"/>
    <m/>
    <m/>
    <m/>
    <m/>
    <n v="0"/>
    <s v="Ingen avgiftsbehandling"/>
    <s v="Eric Filipovic - Avslått"/>
    <n v="1"/>
    <s v="NOK"/>
    <n v="1"/>
    <m/>
    <s v="-174109.00"/>
  </r>
  <r>
    <n v="1645"/>
    <n v="2025"/>
    <s v="Svar på søknad om fritidsstipend - 2025-09-19T100451.657.pdf"/>
    <d v="2025-09-11T00:00:00"/>
    <m/>
    <x v="98"/>
    <x v="98"/>
    <m/>
    <m/>
    <m/>
    <m/>
    <m/>
    <m/>
    <x v="4"/>
    <x v="4"/>
    <m/>
    <m/>
    <m/>
    <m/>
    <n v="0"/>
    <s v="Ingen avgiftsbehandling"/>
    <s v="Eric Filipovic - Avslått"/>
    <n v="-1"/>
    <s v="NOK"/>
    <n v="-1"/>
    <m/>
    <s v="-174110.00"/>
  </r>
  <r>
    <n v="1646"/>
    <n v="2025"/>
    <s v="Svar på søknad om fritidsstipend - 2025-09-19T100449.972.pdf"/>
    <d v="2025-09-11T00:00:00"/>
    <m/>
    <x v="98"/>
    <x v="98"/>
    <n v="10005"/>
    <s v="Bærum Kommune"/>
    <m/>
    <m/>
    <m/>
    <m/>
    <x v="4"/>
    <x v="4"/>
    <m/>
    <m/>
    <m/>
    <m/>
    <n v="0"/>
    <s v="Ingen avgiftsbehandling"/>
    <s v="Dovydas Arlauskas"/>
    <n v="-7325"/>
    <s v="NOK"/>
    <n v="-7325"/>
    <m/>
    <s v="-181435.00"/>
  </r>
  <r>
    <n v="1647"/>
    <n v="2025"/>
    <s v="Svar på søknad om fritidsstipend - 2025-09-19T100446.660.pdf"/>
    <d v="2025-09-11T00:00:00"/>
    <m/>
    <x v="98"/>
    <x v="98"/>
    <n v="10005"/>
    <s v="Bærum Kommune"/>
    <m/>
    <m/>
    <m/>
    <m/>
    <x v="4"/>
    <x v="4"/>
    <m/>
    <m/>
    <m/>
    <m/>
    <n v="0"/>
    <s v="Ingen avgiftsbehandling"/>
    <s v="Gabriel Ingvaldsen"/>
    <n v="-4575"/>
    <s v="NOK"/>
    <n v="-4575"/>
    <m/>
    <s v="-186010.00"/>
  </r>
  <r>
    <n v="1648"/>
    <n v="2025"/>
    <s v="Svar på søknad om fritidsstipend - 2025-09-19T100415.100.pdf"/>
    <d v="2025-09-11T00:00:00"/>
    <m/>
    <x v="98"/>
    <x v="98"/>
    <n v="10005"/>
    <s v="Bærum Kommune"/>
    <m/>
    <m/>
    <m/>
    <m/>
    <x v="4"/>
    <x v="4"/>
    <m/>
    <m/>
    <m/>
    <m/>
    <n v="0"/>
    <s v="Ingen avgiftsbehandling"/>
    <s v="Diana Kryvenko"/>
    <n v="-1500"/>
    <s v="NOK"/>
    <n v="-1500"/>
    <m/>
    <s v="-187510.00"/>
  </r>
  <r>
    <n v="1769"/>
    <n v="2025"/>
    <s v="FS.pdf"/>
    <d v="2025-09-22T00:00:00"/>
    <m/>
    <x v="98"/>
    <x v="98"/>
    <m/>
    <m/>
    <m/>
    <m/>
    <m/>
    <m/>
    <x v="4"/>
    <x v="4"/>
    <m/>
    <m/>
    <m/>
    <m/>
    <n v="0"/>
    <s v="Ingen avgiftsbehandling"/>
    <s v="Firas Kassoum"/>
    <n v="-1390"/>
    <s v="NOK"/>
    <n v="-1390"/>
    <m/>
    <s v="-188900.00"/>
  </r>
  <r>
    <n v="1769"/>
    <n v="2025"/>
    <s v="FS.pdf"/>
    <d v="2025-09-22T00:00:00"/>
    <m/>
    <x v="98"/>
    <x v="98"/>
    <m/>
    <m/>
    <m/>
    <m/>
    <m/>
    <m/>
    <x v="4"/>
    <x v="4"/>
    <m/>
    <m/>
    <m/>
    <m/>
    <n v="0"/>
    <s v="Ingen avgiftsbehandling"/>
    <s v="Qusai Kassoum"/>
    <n v="-2090"/>
    <s v="NOK"/>
    <n v="-2090"/>
    <m/>
    <s v="-190990.00"/>
  </r>
  <r>
    <n v="1850"/>
    <n v="2025"/>
    <s v="Fordeling FS"/>
    <d v="2025-09-30T00:00:00"/>
    <m/>
    <x v="98"/>
    <x v="98"/>
    <m/>
    <m/>
    <m/>
    <m/>
    <m/>
    <m/>
    <x v="4"/>
    <x v="4"/>
    <m/>
    <m/>
    <m/>
    <m/>
    <n v="0"/>
    <s v="Ingen avgiftsbehandling"/>
    <s v="Fordeling FS"/>
    <n v="29750"/>
    <s v="NOK"/>
    <n v="29750"/>
    <m/>
    <s v="-161240.00"/>
  </r>
  <r>
    <n v="1850"/>
    <n v="2025"/>
    <s v="Fordeling FS"/>
    <d v="2025-09-30T00:00:00"/>
    <m/>
    <x v="98"/>
    <x v="98"/>
    <m/>
    <m/>
    <m/>
    <m/>
    <m/>
    <m/>
    <x v="1"/>
    <x v="1"/>
    <m/>
    <m/>
    <m/>
    <m/>
    <n v="0"/>
    <s v="Ingen avgiftsbehandling"/>
    <s v="Fordeling FS"/>
    <n v="-16300"/>
    <s v="NOK"/>
    <n v="-16300"/>
    <m/>
    <s v="-177540.00"/>
  </r>
  <r>
    <n v="1850"/>
    <n v="2025"/>
    <s v="Fordeling FS"/>
    <d v="2025-09-30T00:00:00"/>
    <m/>
    <x v="98"/>
    <x v="98"/>
    <m/>
    <m/>
    <m/>
    <m/>
    <m/>
    <m/>
    <x v="5"/>
    <x v="5"/>
    <m/>
    <m/>
    <m/>
    <m/>
    <n v="0"/>
    <s v="Ingen avgiftsbehandling"/>
    <s v="Fordeling FS"/>
    <n v="-13450"/>
    <s v="NOK"/>
    <n v="-13450"/>
    <m/>
    <s v="-190990.00"/>
  </r>
  <r>
    <m/>
    <m/>
    <m/>
    <d v="2025-01-01T00:00:00"/>
    <m/>
    <x v="99"/>
    <x v="99"/>
    <m/>
    <m/>
    <m/>
    <m/>
    <m/>
    <m/>
    <x v="0"/>
    <x v="0"/>
    <m/>
    <m/>
    <m/>
    <m/>
    <m/>
    <m/>
    <s v="Inngående saldo"/>
    <n v="0"/>
    <m/>
    <m/>
    <m/>
    <s v="0.00"/>
  </r>
  <r>
    <n v="675"/>
    <n v="2025"/>
    <s v="Spoortz"/>
    <d v="2025-02-04T00:00:00"/>
    <m/>
    <x v="99"/>
    <x v="99"/>
    <m/>
    <m/>
    <m/>
    <m/>
    <m/>
    <m/>
    <x v="9"/>
    <x v="9"/>
    <m/>
    <m/>
    <m/>
    <m/>
    <n v="0"/>
    <s v="Ingen avgiftsbehandling"/>
    <s v="Spoortz"/>
    <n v="-1000"/>
    <s v="NOK"/>
    <n v="-1000"/>
    <m/>
    <s v="-1000.00"/>
  </r>
  <r>
    <m/>
    <m/>
    <m/>
    <d v="2025-01-01T00:00:00"/>
    <m/>
    <x v="100"/>
    <x v="100"/>
    <m/>
    <m/>
    <m/>
    <m/>
    <m/>
    <m/>
    <x v="0"/>
    <x v="0"/>
    <m/>
    <m/>
    <m/>
    <m/>
    <m/>
    <m/>
    <s v="Inngående saldo"/>
    <n v="0"/>
    <m/>
    <m/>
    <m/>
    <s v="0.00"/>
  </r>
  <r>
    <n v="674"/>
    <n v="2025"/>
    <s v="Superintivte q1.pdf"/>
    <d v="2025-03-31T00:00:00"/>
    <m/>
    <x v="100"/>
    <x v="100"/>
    <m/>
    <m/>
    <m/>
    <m/>
    <m/>
    <m/>
    <x v="3"/>
    <x v="3"/>
    <m/>
    <m/>
    <m/>
    <m/>
    <n v="0"/>
    <s v="Ingen avgiftsbehandling"/>
    <s v="Superintivte q1.pdf"/>
    <n v="-225120.42"/>
    <s v="NOK"/>
    <n v="-225120.42"/>
    <m/>
    <s v="-225120.42"/>
  </r>
  <r>
    <n v="674"/>
    <n v="2025"/>
    <s v="Superintivte q1.pdf"/>
    <d v="2025-03-31T00:00:00"/>
    <m/>
    <x v="100"/>
    <x v="100"/>
    <m/>
    <m/>
    <m/>
    <m/>
    <m/>
    <m/>
    <x v="2"/>
    <x v="2"/>
    <m/>
    <m/>
    <m/>
    <m/>
    <n v="0"/>
    <s v="Ingen avgiftsbehandling"/>
    <s v="Superintivte q1.pdf"/>
    <n v="-37647.699999999997"/>
    <s v="NOK"/>
    <n v="-37647.699999999997"/>
    <m/>
    <s v="-262768.12"/>
  </r>
  <r>
    <n v="674"/>
    <n v="2025"/>
    <s v="Superintivte q1.pdf"/>
    <d v="2025-03-31T00:00:00"/>
    <m/>
    <x v="100"/>
    <x v="100"/>
    <m/>
    <m/>
    <m/>
    <m/>
    <m/>
    <m/>
    <x v="1"/>
    <x v="1"/>
    <m/>
    <m/>
    <m/>
    <m/>
    <n v="0"/>
    <s v="Ingen avgiftsbehandling"/>
    <s v="Superintivte q1.pdf"/>
    <n v="-335107.25"/>
    <s v="NOK"/>
    <n v="-335107.25"/>
    <m/>
    <s v="-597875.37"/>
  </r>
  <r>
    <n v="674"/>
    <n v="2025"/>
    <s v="Superintivte q1.pdf"/>
    <d v="2025-03-31T00:00:00"/>
    <m/>
    <x v="100"/>
    <x v="100"/>
    <m/>
    <m/>
    <m/>
    <m/>
    <m/>
    <m/>
    <x v="5"/>
    <x v="5"/>
    <m/>
    <m/>
    <m/>
    <m/>
    <n v="0"/>
    <s v="Ingen avgiftsbehandling"/>
    <s v="Superintivte q1.pdf"/>
    <n v="-162722"/>
    <s v="NOK"/>
    <n v="-162722"/>
    <m/>
    <s v="-760597.37"/>
  </r>
  <r>
    <n v="674"/>
    <n v="2025"/>
    <s v="Superintivte q1.pdf"/>
    <d v="2025-03-31T00:00:00"/>
    <m/>
    <x v="100"/>
    <x v="100"/>
    <m/>
    <m/>
    <m/>
    <m/>
    <m/>
    <m/>
    <x v="10"/>
    <x v="10"/>
    <m/>
    <m/>
    <m/>
    <m/>
    <n v="0"/>
    <s v="Ingen avgiftsbehandling"/>
    <s v="Superintivte q1.pdf"/>
    <n v="-3896"/>
    <s v="NOK"/>
    <n v="-3896"/>
    <m/>
    <s v="-764493.37"/>
  </r>
  <r>
    <n v="1283"/>
    <n v="2025"/>
    <s v="Invite Q2"/>
    <d v="2025-06-30T00:00:00"/>
    <m/>
    <x v="100"/>
    <x v="100"/>
    <m/>
    <m/>
    <m/>
    <m/>
    <m/>
    <m/>
    <x v="3"/>
    <x v="3"/>
    <m/>
    <m/>
    <m/>
    <m/>
    <n v="0"/>
    <s v="Ingen avgiftsbehandling"/>
    <s v="Invite Q2"/>
    <n v="-181831.74"/>
    <s v="NOK"/>
    <n v="-181831.74"/>
    <m/>
    <s v="-946325.11"/>
  </r>
  <r>
    <n v="1283"/>
    <n v="2025"/>
    <s v="Invite Q2"/>
    <d v="2025-06-30T00:00:00"/>
    <m/>
    <x v="100"/>
    <x v="100"/>
    <m/>
    <m/>
    <m/>
    <m/>
    <m/>
    <m/>
    <x v="2"/>
    <x v="2"/>
    <m/>
    <m/>
    <m/>
    <m/>
    <n v="0"/>
    <s v="Ingen avgiftsbehandling"/>
    <s v="Invite Q2"/>
    <n v="-39986.5"/>
    <s v="NOK"/>
    <n v="-39986.5"/>
    <m/>
    <s v="-986311.61"/>
  </r>
  <r>
    <n v="1283"/>
    <n v="2025"/>
    <s v="Invite Q2"/>
    <d v="2025-06-30T00:00:00"/>
    <m/>
    <x v="100"/>
    <x v="100"/>
    <m/>
    <m/>
    <m/>
    <m/>
    <m/>
    <m/>
    <x v="1"/>
    <x v="1"/>
    <m/>
    <m/>
    <m/>
    <m/>
    <n v="0"/>
    <s v="Ingen avgiftsbehandling"/>
    <s v="Invite Q2"/>
    <n v="106644.52"/>
    <s v="NOK"/>
    <n v="106644.52"/>
    <m/>
    <s v="-879667.09"/>
  </r>
  <r>
    <n v="1283"/>
    <n v="2025"/>
    <s v="Invite Q2"/>
    <d v="2025-06-30T00:00:00"/>
    <m/>
    <x v="100"/>
    <x v="100"/>
    <m/>
    <m/>
    <m/>
    <m/>
    <m/>
    <m/>
    <x v="5"/>
    <x v="5"/>
    <m/>
    <m/>
    <m/>
    <m/>
    <n v="0"/>
    <s v="Ingen avgiftsbehandling"/>
    <s v="Invite Q2"/>
    <n v="-174464"/>
    <s v="NOK"/>
    <n v="-174464"/>
    <m/>
    <s v="-1054131.09"/>
  </r>
  <r>
    <n v="1283"/>
    <n v="2025"/>
    <s v="Invite Q2"/>
    <d v="2025-06-30T00:00:00"/>
    <m/>
    <x v="100"/>
    <x v="100"/>
    <m/>
    <m/>
    <m/>
    <m/>
    <m/>
    <m/>
    <x v="10"/>
    <x v="10"/>
    <m/>
    <m/>
    <m/>
    <m/>
    <n v="0"/>
    <s v="Ingen avgiftsbehandling"/>
    <s v="Invite Q2"/>
    <n v="-42688"/>
    <s v="NOK"/>
    <n v="-42688"/>
    <m/>
    <s v="-1096819.09"/>
  </r>
  <r>
    <n v="1283"/>
    <n v="2025"/>
    <s v="Invite Q2"/>
    <d v="2025-06-30T00:00:00"/>
    <m/>
    <x v="100"/>
    <x v="100"/>
    <m/>
    <m/>
    <m/>
    <m/>
    <m/>
    <m/>
    <x v="8"/>
    <x v="8"/>
    <m/>
    <m/>
    <m/>
    <m/>
    <n v="0"/>
    <s v="Ingen avgiftsbehandling"/>
    <s v="Invite Q2"/>
    <n v="-496305.25"/>
    <s v="NOK"/>
    <n v="-496305.25"/>
    <m/>
    <s v="-1593124.34"/>
  </r>
  <r>
    <n v="1811"/>
    <n v="2025"/>
    <s v="Superinvite Q3"/>
    <d v="2025-09-30T00:00:00"/>
    <m/>
    <x v="100"/>
    <x v="100"/>
    <m/>
    <m/>
    <m/>
    <m/>
    <m/>
    <m/>
    <x v="8"/>
    <x v="8"/>
    <m/>
    <m/>
    <m/>
    <m/>
    <n v="0"/>
    <s v="Ingen avgiftsbehandling"/>
    <s v="Superinvite Q3"/>
    <n v="-115299"/>
    <s v="NOK"/>
    <n v="-115299"/>
    <m/>
    <s v="-1708423.34"/>
  </r>
  <r>
    <n v="1811"/>
    <n v="2025"/>
    <s v="Superinvite Q3"/>
    <d v="2025-09-30T00:00:00"/>
    <m/>
    <x v="100"/>
    <x v="100"/>
    <m/>
    <m/>
    <m/>
    <m/>
    <m/>
    <m/>
    <x v="3"/>
    <x v="3"/>
    <m/>
    <m/>
    <m/>
    <m/>
    <n v="0"/>
    <s v="Ingen avgiftsbehandling"/>
    <s v="Superinvite Q3"/>
    <n v="-93342.94"/>
    <s v="NOK"/>
    <n v="-93342.94"/>
    <m/>
    <s v="-1801766.28"/>
  </r>
  <r>
    <n v="1811"/>
    <n v="2025"/>
    <s v="Superinvite Q3"/>
    <d v="2025-09-30T00:00:00"/>
    <m/>
    <x v="100"/>
    <x v="100"/>
    <m/>
    <m/>
    <m/>
    <m/>
    <m/>
    <m/>
    <x v="2"/>
    <x v="2"/>
    <m/>
    <m/>
    <m/>
    <m/>
    <n v="0"/>
    <s v="Ingen avgiftsbehandling"/>
    <s v="Superinvite Q3"/>
    <n v="-10132.1"/>
    <s v="NOK"/>
    <n v="-10132.1"/>
    <m/>
    <s v="-1811898.38"/>
  </r>
  <r>
    <n v="1811"/>
    <n v="2025"/>
    <s v="Superinvite Q3"/>
    <d v="2025-09-30T00:00:00"/>
    <m/>
    <x v="100"/>
    <x v="100"/>
    <m/>
    <m/>
    <m/>
    <m/>
    <m/>
    <m/>
    <x v="1"/>
    <x v="1"/>
    <m/>
    <m/>
    <m/>
    <m/>
    <n v="0"/>
    <s v="Ingen avgiftsbehandling"/>
    <s v="Superinvite Q3"/>
    <n v="-28026.27"/>
    <s v="NOK"/>
    <n v="-28026.27"/>
    <m/>
    <s v="-1839924.65"/>
  </r>
  <r>
    <n v="1811"/>
    <n v="2025"/>
    <s v="Superinvite Q3"/>
    <d v="2025-09-30T00:00:00"/>
    <m/>
    <x v="100"/>
    <x v="100"/>
    <m/>
    <m/>
    <m/>
    <m/>
    <m/>
    <m/>
    <x v="5"/>
    <x v="5"/>
    <m/>
    <m/>
    <m/>
    <m/>
    <n v="0"/>
    <s v="Ingen avgiftsbehandling"/>
    <s v="Superinvite Q3"/>
    <n v="-68580"/>
    <s v="NOK"/>
    <n v="-68580"/>
    <m/>
    <s v="-1908504.65"/>
  </r>
  <r>
    <n v="1811"/>
    <n v="2025"/>
    <s v="Superinvite Q3"/>
    <d v="2025-09-30T00:00:00"/>
    <m/>
    <x v="100"/>
    <x v="100"/>
    <m/>
    <m/>
    <m/>
    <m/>
    <m/>
    <m/>
    <x v="10"/>
    <x v="10"/>
    <m/>
    <m/>
    <m/>
    <m/>
    <n v="0"/>
    <s v="Ingen avgiftsbehandling"/>
    <s v="Superinvite Q3"/>
    <n v="-82841"/>
    <s v="NOK"/>
    <n v="-82841"/>
    <m/>
    <s v="-1991345.65"/>
  </r>
  <r>
    <n v="2318"/>
    <n v="2025"/>
    <s v="Superinvite.pdf"/>
    <d v="2025-11-30T00:00:00"/>
    <m/>
    <x v="100"/>
    <x v="100"/>
    <m/>
    <m/>
    <m/>
    <m/>
    <m/>
    <m/>
    <x v="8"/>
    <x v="8"/>
    <m/>
    <m/>
    <m/>
    <m/>
    <n v="0"/>
    <s v="Ingen avgiftsbehandling"/>
    <s v="Superinvite.pdf"/>
    <n v="-132493.65"/>
    <s v="NOK"/>
    <n v="-132493.65"/>
    <m/>
    <s v="-2123839.30"/>
  </r>
  <r>
    <n v="2318"/>
    <n v="2025"/>
    <s v="Superinvite.pdf"/>
    <d v="2025-11-30T00:00:00"/>
    <m/>
    <x v="100"/>
    <x v="100"/>
    <m/>
    <m/>
    <m/>
    <m/>
    <m/>
    <m/>
    <x v="3"/>
    <x v="3"/>
    <m/>
    <m/>
    <m/>
    <m/>
    <n v="0"/>
    <s v="Ingen avgiftsbehandling"/>
    <s v="Superinvite.pdf"/>
    <n v="-153922.4"/>
    <s v="NOK"/>
    <n v="-153922.4"/>
    <m/>
    <s v="-2277761.70"/>
  </r>
  <r>
    <n v="2318"/>
    <n v="2025"/>
    <s v="Superinvite.pdf"/>
    <d v="2025-11-30T00:00:00"/>
    <m/>
    <x v="100"/>
    <x v="100"/>
    <m/>
    <m/>
    <m/>
    <m/>
    <m/>
    <m/>
    <x v="2"/>
    <x v="2"/>
    <m/>
    <m/>
    <m/>
    <m/>
    <n v="0"/>
    <s v="Ingen avgiftsbehandling"/>
    <s v="Superinvite.pdf"/>
    <n v="-17230.2"/>
    <s v="NOK"/>
    <n v="-17230.2"/>
    <m/>
    <s v="-2294991.90"/>
  </r>
  <r>
    <n v="2318"/>
    <n v="2025"/>
    <s v="Superinvite.pdf"/>
    <d v="2025-11-30T00:00:00"/>
    <m/>
    <x v="100"/>
    <x v="100"/>
    <m/>
    <m/>
    <m/>
    <m/>
    <m/>
    <m/>
    <x v="1"/>
    <x v="1"/>
    <m/>
    <m/>
    <m/>
    <m/>
    <n v="0"/>
    <s v="Ingen avgiftsbehandling"/>
    <s v="Superinvite.pdf"/>
    <n v="-784"/>
    <s v="NOK"/>
    <n v="-784"/>
    <m/>
    <s v="-2295775.90"/>
  </r>
  <r>
    <n v="2318"/>
    <n v="2025"/>
    <s v="Superinvite.pdf"/>
    <d v="2025-11-30T00:00:00"/>
    <m/>
    <x v="100"/>
    <x v="100"/>
    <m/>
    <m/>
    <m/>
    <m/>
    <m/>
    <m/>
    <x v="5"/>
    <x v="5"/>
    <m/>
    <m/>
    <m/>
    <m/>
    <n v="0"/>
    <s v="Ingen avgiftsbehandling"/>
    <s v="Superinvite.pdf"/>
    <n v="-2000"/>
    <s v="NOK"/>
    <n v="-2000"/>
    <m/>
    <s v="-2297775.90"/>
  </r>
  <r>
    <n v="2511"/>
    <n v="2025"/>
    <s v="Superinvite 2025"/>
    <d v="2025-12-31T00:00:00"/>
    <m/>
    <x v="100"/>
    <x v="100"/>
    <m/>
    <m/>
    <m/>
    <m/>
    <m/>
    <m/>
    <x v="8"/>
    <x v="8"/>
    <m/>
    <m/>
    <m/>
    <m/>
    <n v="0"/>
    <s v="Ingen avgiftsbehandling"/>
    <s v="Superinvite 2025"/>
    <n v="-55992"/>
    <s v="NOK"/>
    <n v="-55992"/>
    <m/>
    <s v="-2353767.90"/>
  </r>
  <r>
    <n v="2511"/>
    <n v="2025"/>
    <s v="Superinvite 2025"/>
    <d v="2025-12-31T00:00:00"/>
    <m/>
    <x v="100"/>
    <x v="100"/>
    <m/>
    <m/>
    <m/>
    <m/>
    <m/>
    <m/>
    <x v="3"/>
    <x v="3"/>
    <m/>
    <m/>
    <m/>
    <m/>
    <n v="0"/>
    <s v="Ingen avgiftsbehandling"/>
    <s v="Superinvite 2025"/>
    <n v="-78392.240000000005"/>
    <s v="NOK"/>
    <n v="-78392.240000000005"/>
    <m/>
    <s v="-2432160.14"/>
  </r>
  <r>
    <n v="2511"/>
    <n v="2025"/>
    <s v="Superinvite 2025"/>
    <d v="2025-12-31T00:00:00"/>
    <m/>
    <x v="100"/>
    <x v="100"/>
    <m/>
    <m/>
    <m/>
    <m/>
    <m/>
    <m/>
    <x v="2"/>
    <x v="2"/>
    <m/>
    <m/>
    <m/>
    <m/>
    <n v="0"/>
    <s v="Ingen avgiftsbehandling"/>
    <s v="Superinvite 2025"/>
    <n v="-8944.1"/>
    <s v="NOK"/>
    <n v="-8944.1"/>
    <m/>
    <s v="-2441104.24"/>
  </r>
  <r>
    <n v="2511"/>
    <n v="2025"/>
    <s v="Superinvite 2025"/>
    <d v="2025-12-31T00:00:00"/>
    <m/>
    <x v="100"/>
    <x v="100"/>
    <m/>
    <m/>
    <m/>
    <m/>
    <m/>
    <m/>
    <x v="5"/>
    <x v="5"/>
    <m/>
    <m/>
    <m/>
    <m/>
    <n v="0"/>
    <s v="Ingen avgiftsbehandling"/>
    <s v="Superinvite 2025"/>
    <n v="-2125"/>
    <s v="NOK"/>
    <n v="-2125"/>
    <m/>
    <s v="-2443229.24"/>
  </r>
  <r>
    <n v="2511"/>
    <n v="2025"/>
    <s v="Superinvite 2025"/>
    <d v="2025-12-31T00:00:00"/>
    <m/>
    <x v="100"/>
    <x v="100"/>
    <m/>
    <m/>
    <m/>
    <m/>
    <m/>
    <m/>
    <x v="10"/>
    <x v="10"/>
    <m/>
    <m/>
    <m/>
    <m/>
    <n v="0"/>
    <s v="Ingen avgiftsbehandling"/>
    <s v="Superinvite 2025"/>
    <n v="-8196"/>
    <s v="NOK"/>
    <n v="-8196"/>
    <m/>
    <s v="-2451425.24"/>
  </r>
  <r>
    <m/>
    <m/>
    <m/>
    <d v="2025-01-01T00:00:00"/>
    <m/>
    <x v="101"/>
    <x v="101"/>
    <m/>
    <m/>
    <m/>
    <m/>
    <m/>
    <m/>
    <x v="0"/>
    <x v="0"/>
    <m/>
    <m/>
    <m/>
    <m/>
    <m/>
    <m/>
    <s v="Inngående saldo"/>
    <n v="0"/>
    <m/>
    <m/>
    <m/>
    <s v="0.00"/>
  </r>
  <r>
    <n v="2065"/>
    <n v="2025"/>
    <s v="Faktura nummer 10763 fra If Frisk Asker Ail Hockey"/>
    <d v="2025-11-04T00:00:00"/>
    <m/>
    <x v="101"/>
    <x v="101"/>
    <m/>
    <m/>
    <n v="20564"/>
    <s v="If Frisk Asker Ail Hockey"/>
    <m/>
    <m/>
    <x v="5"/>
    <x v="5"/>
    <m/>
    <m/>
    <m/>
    <m/>
    <n v="0"/>
    <s v="Ingen avgiftsbehandling"/>
    <s v="Faktura nummer 10763 fra If Frisk Asker Ail Hockey"/>
    <n v="10000"/>
    <s v="NOK"/>
    <n v="10000"/>
    <m/>
    <s v="10000.00"/>
  </r>
  <r>
    <m/>
    <m/>
    <m/>
    <d v="2025-01-01T00:00:00"/>
    <m/>
    <x v="102"/>
    <x v="102"/>
    <m/>
    <m/>
    <m/>
    <m/>
    <m/>
    <m/>
    <x v="0"/>
    <x v="0"/>
    <m/>
    <m/>
    <m/>
    <m/>
    <m/>
    <m/>
    <s v="Inngående saldo"/>
    <n v="0"/>
    <m/>
    <m/>
    <m/>
    <s v="0.00"/>
  </r>
  <r>
    <n v="672"/>
    <n v="2025"/>
    <s v="Rubic Q1"/>
    <d v="2025-03-31T00:00:00"/>
    <m/>
    <x v="102"/>
    <x v="102"/>
    <m/>
    <m/>
    <m/>
    <m/>
    <m/>
    <m/>
    <x v="1"/>
    <x v="1"/>
    <m/>
    <m/>
    <m/>
    <m/>
    <n v="0"/>
    <s v="Ingen avgiftsbehandling"/>
    <s v="Rubic Q1"/>
    <n v="-496320"/>
    <s v="NOK"/>
    <n v="-496320"/>
    <m/>
    <s v="-496320.00"/>
  </r>
  <r>
    <n v="672"/>
    <n v="2025"/>
    <s v="Rubic Q1"/>
    <d v="2025-03-31T00:00:00"/>
    <m/>
    <x v="102"/>
    <x v="102"/>
    <m/>
    <m/>
    <m/>
    <m/>
    <m/>
    <m/>
    <x v="5"/>
    <x v="5"/>
    <m/>
    <m/>
    <m/>
    <m/>
    <n v="0"/>
    <s v="Ingen avgiftsbehandling"/>
    <s v="Rubic Q1"/>
    <n v="-498586.67"/>
    <s v="NOK"/>
    <n v="-498586.67"/>
    <m/>
    <s v="-994906.67"/>
  </r>
  <r>
    <n v="672"/>
    <n v="2025"/>
    <s v="Rubic Q1"/>
    <d v="2025-03-31T00:00:00"/>
    <m/>
    <x v="102"/>
    <x v="102"/>
    <m/>
    <m/>
    <m/>
    <m/>
    <m/>
    <m/>
    <x v="9"/>
    <x v="9"/>
    <m/>
    <m/>
    <m/>
    <m/>
    <n v="0"/>
    <s v="Ingen avgiftsbehandling"/>
    <s v="Rubic Q1"/>
    <n v="-2000"/>
    <s v="NOK"/>
    <n v="-2000"/>
    <m/>
    <s v="-996906.67"/>
  </r>
  <r>
    <n v="672"/>
    <n v="2025"/>
    <s v="Rubic Q1"/>
    <d v="2025-03-31T00:00:00"/>
    <m/>
    <x v="102"/>
    <x v="102"/>
    <m/>
    <m/>
    <m/>
    <m/>
    <m/>
    <m/>
    <x v="4"/>
    <x v="4"/>
    <m/>
    <m/>
    <m/>
    <m/>
    <n v="0"/>
    <s v="Ingen avgiftsbehandling"/>
    <s v="Rubic Q1"/>
    <n v="-289163.33"/>
    <s v="NOK"/>
    <n v="-289163.33"/>
    <m/>
    <s v="-1286070.00"/>
  </r>
  <r>
    <n v="672"/>
    <n v="2025"/>
    <s v="Rubic Q1"/>
    <d v="2025-03-31T00:00:00"/>
    <m/>
    <x v="102"/>
    <x v="102"/>
    <m/>
    <m/>
    <m/>
    <m/>
    <m/>
    <m/>
    <x v="7"/>
    <x v="7"/>
    <m/>
    <m/>
    <m/>
    <m/>
    <n v="0"/>
    <s v="Ingen avgiftsbehandling"/>
    <s v="Rubic Q1"/>
    <n v="-59000"/>
    <s v="NOK"/>
    <n v="-59000"/>
    <m/>
    <s v="-1345070.00"/>
  </r>
  <r>
    <n v="672"/>
    <n v="2025"/>
    <s v="Rubic Q1"/>
    <d v="2025-03-31T00:00:00"/>
    <m/>
    <x v="102"/>
    <x v="102"/>
    <m/>
    <m/>
    <m/>
    <m/>
    <m/>
    <m/>
    <x v="6"/>
    <x v="6"/>
    <m/>
    <m/>
    <m/>
    <m/>
    <n v="0"/>
    <s v="Ingen avgiftsbehandling"/>
    <s v="Rubic Q1"/>
    <n v="-5500"/>
    <s v="NOK"/>
    <n v="-5500"/>
    <m/>
    <s v="-1350570.00"/>
  </r>
  <r>
    <n v="1284"/>
    <n v="2025"/>
    <s v="Rubic første halvår"/>
    <d v="2025-06-30T00:00:00"/>
    <m/>
    <x v="102"/>
    <x v="102"/>
    <m/>
    <m/>
    <m/>
    <m/>
    <m/>
    <m/>
    <x v="1"/>
    <x v="1"/>
    <m/>
    <m/>
    <m/>
    <m/>
    <n v="0"/>
    <s v="Ingen avgiftsbehandling"/>
    <s v="Rubic første halvår"/>
    <n v="-226648"/>
    <s v="NOK"/>
    <n v="-226648"/>
    <m/>
    <s v="-1577218.00"/>
  </r>
  <r>
    <n v="1284"/>
    <n v="2025"/>
    <s v="Rubic første halvår"/>
    <d v="2025-06-30T00:00:00"/>
    <m/>
    <x v="102"/>
    <x v="102"/>
    <m/>
    <m/>
    <m/>
    <m/>
    <m/>
    <m/>
    <x v="5"/>
    <x v="5"/>
    <m/>
    <m/>
    <m/>
    <m/>
    <n v="0"/>
    <s v="Ingen avgiftsbehandling"/>
    <s v="Rubic første halvår"/>
    <n v="-12850"/>
    <s v="NOK"/>
    <n v="-12850"/>
    <m/>
    <s v="-1590068.00"/>
  </r>
  <r>
    <n v="1284"/>
    <n v="2025"/>
    <s v="Rubic første halvår"/>
    <d v="2025-06-30T00:00:00"/>
    <m/>
    <x v="102"/>
    <x v="102"/>
    <m/>
    <m/>
    <m/>
    <m/>
    <m/>
    <m/>
    <x v="9"/>
    <x v="9"/>
    <m/>
    <m/>
    <m/>
    <m/>
    <n v="0"/>
    <s v="Ingen avgiftsbehandling"/>
    <s v="Rubic første halvår"/>
    <n v="-59763.360000000001"/>
    <s v="NOK"/>
    <n v="-59763.360000000001"/>
    <m/>
    <s v="-1649831.36"/>
  </r>
  <r>
    <n v="1284"/>
    <n v="2025"/>
    <s v="Rubic første halvår"/>
    <d v="2025-06-30T00:00:00"/>
    <m/>
    <x v="102"/>
    <x v="102"/>
    <m/>
    <m/>
    <m/>
    <m/>
    <m/>
    <m/>
    <x v="4"/>
    <x v="4"/>
    <m/>
    <m/>
    <m/>
    <m/>
    <n v="0"/>
    <s v="Ingen avgiftsbehandling"/>
    <s v="Rubic første halvår"/>
    <n v="-38276.639999999999"/>
    <s v="NOK"/>
    <n v="-38276.639999999999"/>
    <m/>
    <s v="-1688108.00"/>
  </r>
  <r>
    <n v="1284"/>
    <n v="2025"/>
    <s v="Rubic første halvår"/>
    <d v="2025-06-30T00:00:00"/>
    <m/>
    <x v="102"/>
    <x v="102"/>
    <m/>
    <m/>
    <m/>
    <m/>
    <m/>
    <m/>
    <x v="7"/>
    <x v="7"/>
    <m/>
    <m/>
    <m/>
    <m/>
    <n v="0"/>
    <s v="Ingen avgiftsbehandling"/>
    <s v="Rubic første halvår"/>
    <n v="-6000"/>
    <s v="NOK"/>
    <n v="-6000"/>
    <m/>
    <s v="-1694108.00"/>
  </r>
  <r>
    <n v="1284"/>
    <n v="2025"/>
    <s v="Rubic første halvår"/>
    <d v="2025-06-30T00:00:00"/>
    <m/>
    <x v="102"/>
    <x v="102"/>
    <m/>
    <m/>
    <m/>
    <m/>
    <m/>
    <m/>
    <x v="6"/>
    <x v="6"/>
    <m/>
    <m/>
    <m/>
    <m/>
    <n v="0"/>
    <s v="Ingen avgiftsbehandling"/>
    <s v="Rubic første halvår"/>
    <n v="-800"/>
    <s v="NOK"/>
    <n v="-800"/>
    <m/>
    <s v="-1694908.00"/>
  </r>
  <r>
    <n v="1810"/>
    <n v="2025"/>
    <s v="Rubic Q3.pdf"/>
    <d v="2025-09-30T00:00:00"/>
    <m/>
    <x v="102"/>
    <x v="102"/>
    <m/>
    <m/>
    <m/>
    <m/>
    <m/>
    <m/>
    <x v="1"/>
    <x v="1"/>
    <m/>
    <m/>
    <m/>
    <m/>
    <n v="0"/>
    <s v="Ingen avgiftsbehandling"/>
    <s v="Rubic Q3.pdf"/>
    <n v="-39952"/>
    <s v="NOK"/>
    <n v="-39952"/>
    <m/>
    <s v="-1734860.00"/>
  </r>
  <r>
    <n v="1810"/>
    <n v="2025"/>
    <s v="Rubic Q3.pdf"/>
    <d v="2025-09-30T00:00:00"/>
    <m/>
    <x v="102"/>
    <x v="102"/>
    <m/>
    <m/>
    <m/>
    <m/>
    <m/>
    <m/>
    <x v="5"/>
    <x v="5"/>
    <m/>
    <m/>
    <m/>
    <m/>
    <n v="0"/>
    <s v="Ingen avgiftsbehandling"/>
    <s v="Rubic Q3.pdf"/>
    <n v="-381260"/>
    <s v="NOK"/>
    <n v="-381260"/>
    <m/>
    <s v="-2116120.00"/>
  </r>
  <r>
    <n v="1810"/>
    <n v="2025"/>
    <s v="Rubic Q3.pdf"/>
    <d v="2025-09-30T00:00:00"/>
    <m/>
    <x v="102"/>
    <x v="102"/>
    <m/>
    <m/>
    <m/>
    <m/>
    <m/>
    <m/>
    <x v="9"/>
    <x v="9"/>
    <m/>
    <m/>
    <m/>
    <m/>
    <n v="0"/>
    <s v="Ingen avgiftsbehandling"/>
    <s v="Rubic Q3.pdf"/>
    <n v="-2000"/>
    <s v="NOK"/>
    <n v="-2000"/>
    <m/>
    <s v="-2118120.00"/>
  </r>
  <r>
    <n v="1810"/>
    <n v="2025"/>
    <s v="Rubic Q3.pdf"/>
    <d v="2025-09-30T00:00:00"/>
    <m/>
    <x v="102"/>
    <x v="102"/>
    <m/>
    <m/>
    <m/>
    <m/>
    <m/>
    <m/>
    <x v="4"/>
    <x v="4"/>
    <m/>
    <m/>
    <m/>
    <m/>
    <n v="0"/>
    <s v="Ingen avgiftsbehandling"/>
    <s v="Rubic Q3.pdf"/>
    <n v="-31830"/>
    <s v="NOK"/>
    <n v="-31830"/>
    <m/>
    <s v="-2149950.00"/>
  </r>
  <r>
    <n v="1810"/>
    <n v="2025"/>
    <s v="Rubic Q3.pdf"/>
    <d v="2025-09-30T00:00:00"/>
    <m/>
    <x v="102"/>
    <x v="102"/>
    <m/>
    <m/>
    <m/>
    <m/>
    <m/>
    <m/>
    <x v="7"/>
    <x v="7"/>
    <m/>
    <m/>
    <m/>
    <m/>
    <n v="0"/>
    <s v="Ingen avgiftsbehandling"/>
    <s v="Rubic Q3.pdf"/>
    <n v="-2000"/>
    <s v="NOK"/>
    <n v="-2000"/>
    <m/>
    <s v="-2151950.00"/>
  </r>
  <r>
    <n v="2317"/>
    <n v="2025"/>
    <s v="Rubic pr 30.11"/>
    <d v="2025-11-30T00:00:00"/>
    <m/>
    <x v="102"/>
    <x v="102"/>
    <m/>
    <m/>
    <m/>
    <m/>
    <m/>
    <m/>
    <x v="1"/>
    <x v="1"/>
    <m/>
    <m/>
    <m/>
    <m/>
    <n v="0"/>
    <s v="Ingen avgiftsbehandling"/>
    <s v="Rubic pr 30.11"/>
    <n v="-21078"/>
    <s v="NOK"/>
    <n v="-21078"/>
    <m/>
    <s v="-2173028.00"/>
  </r>
  <r>
    <n v="2317"/>
    <n v="2025"/>
    <s v="Rubic pr 30.11"/>
    <d v="2025-11-30T00:00:00"/>
    <m/>
    <x v="102"/>
    <x v="102"/>
    <m/>
    <m/>
    <m/>
    <m/>
    <m/>
    <m/>
    <x v="5"/>
    <x v="5"/>
    <m/>
    <m/>
    <m/>
    <m/>
    <n v="0"/>
    <s v="Ingen avgiftsbehandling"/>
    <s v="Rubic pr 30.11"/>
    <n v="-46400"/>
    <s v="NOK"/>
    <n v="-46400"/>
    <m/>
    <s v="-2219428.00"/>
  </r>
  <r>
    <n v="2317"/>
    <n v="2025"/>
    <s v="Rubic pr 30.11"/>
    <d v="2025-11-30T00:00:00"/>
    <m/>
    <x v="102"/>
    <x v="102"/>
    <m/>
    <m/>
    <m/>
    <m/>
    <m/>
    <m/>
    <x v="9"/>
    <x v="9"/>
    <m/>
    <m/>
    <m/>
    <m/>
    <n v="0"/>
    <s v="Ingen avgiftsbehandling"/>
    <s v="Rubic pr 30.11"/>
    <n v="-200"/>
    <s v="NOK"/>
    <n v="-200"/>
    <m/>
    <s v="-2219628.00"/>
  </r>
  <r>
    <n v="2317"/>
    <n v="2025"/>
    <s v="Rubic pr 30.11"/>
    <d v="2025-11-30T00:00:00"/>
    <m/>
    <x v="102"/>
    <x v="102"/>
    <m/>
    <m/>
    <m/>
    <m/>
    <m/>
    <m/>
    <x v="4"/>
    <x v="4"/>
    <m/>
    <m/>
    <m/>
    <m/>
    <n v="0"/>
    <s v="Ingen avgiftsbehandling"/>
    <s v="Rubic pr 30.11"/>
    <n v="-31950"/>
    <s v="NOK"/>
    <n v="-31950"/>
    <m/>
    <s v="-2251578.00"/>
  </r>
  <r>
    <n v="2317"/>
    <n v="2025"/>
    <s v="Rubic pr 30.11"/>
    <d v="2025-11-30T00:00:00"/>
    <m/>
    <x v="102"/>
    <x v="102"/>
    <m/>
    <m/>
    <m/>
    <m/>
    <m/>
    <m/>
    <x v="7"/>
    <x v="7"/>
    <m/>
    <m/>
    <m/>
    <m/>
    <n v="0"/>
    <s v="Ingen avgiftsbehandling"/>
    <s v="Rubic pr 30.11"/>
    <n v="-2000"/>
    <s v="NOK"/>
    <n v="-2000"/>
    <m/>
    <s v="-2253578.00"/>
  </r>
  <r>
    <n v="2317"/>
    <n v="2025"/>
    <s v="Rubic pr 30.11"/>
    <d v="2025-11-30T00:00:00"/>
    <m/>
    <x v="102"/>
    <x v="102"/>
    <m/>
    <m/>
    <m/>
    <m/>
    <m/>
    <m/>
    <x v="6"/>
    <x v="6"/>
    <m/>
    <m/>
    <m/>
    <m/>
    <n v="0"/>
    <s v="Ingen avgiftsbehandling"/>
    <s v="Rubic pr 30.11"/>
    <n v="-83400"/>
    <s v="NOK"/>
    <n v="-83400"/>
    <m/>
    <s v="-2336978.00"/>
  </r>
  <r>
    <n v="2528"/>
    <n v="2025"/>
    <s v="Rubic 2025"/>
    <d v="2025-12-31T00:00:00"/>
    <m/>
    <x v="102"/>
    <x v="102"/>
    <m/>
    <m/>
    <m/>
    <m/>
    <m/>
    <m/>
    <x v="1"/>
    <x v="1"/>
    <m/>
    <m/>
    <m/>
    <m/>
    <n v="0"/>
    <s v="Ingen avgiftsbehandling"/>
    <s v="Rubic 2025"/>
    <n v="-7061"/>
    <s v="NOK"/>
    <n v="-7061"/>
    <m/>
    <s v="-2344039.00"/>
  </r>
  <r>
    <n v="2528"/>
    <n v="2025"/>
    <s v="Rubic 2025"/>
    <d v="2025-12-31T00:00:00"/>
    <m/>
    <x v="102"/>
    <x v="102"/>
    <m/>
    <m/>
    <m/>
    <m/>
    <m/>
    <m/>
    <x v="5"/>
    <x v="5"/>
    <m/>
    <m/>
    <m/>
    <m/>
    <n v="0"/>
    <s v="Ingen avgiftsbehandling"/>
    <s v="Rubic 2025"/>
    <n v="-9250"/>
    <s v="NOK"/>
    <n v="-9250"/>
    <m/>
    <s v="-2353289.00"/>
  </r>
  <r>
    <n v="2528"/>
    <n v="2025"/>
    <s v="Rubic 2025"/>
    <d v="2025-12-31T00:00:00"/>
    <m/>
    <x v="102"/>
    <x v="102"/>
    <m/>
    <m/>
    <m/>
    <m/>
    <m/>
    <m/>
    <x v="4"/>
    <x v="4"/>
    <m/>
    <m/>
    <m/>
    <m/>
    <n v="0"/>
    <s v="Ingen avgiftsbehandling"/>
    <s v="Rubic 2025"/>
    <n v="-29630"/>
    <s v="NOK"/>
    <n v="-29630"/>
    <m/>
    <s v="-2382919.00"/>
  </r>
  <r>
    <n v="2528"/>
    <n v="2025"/>
    <s v="Rubic 2025"/>
    <d v="2025-12-31T00:00:00"/>
    <m/>
    <x v="102"/>
    <x v="102"/>
    <m/>
    <m/>
    <m/>
    <m/>
    <m/>
    <m/>
    <x v="7"/>
    <x v="7"/>
    <m/>
    <m/>
    <m/>
    <m/>
    <n v="0"/>
    <s v="Ingen avgiftsbehandling"/>
    <s v="Rubic 2025"/>
    <n v="-1000"/>
    <s v="NOK"/>
    <n v="-1000"/>
    <m/>
    <s v="-2383919.00"/>
  </r>
  <r>
    <n v="2528"/>
    <n v="2025"/>
    <s v="Rubic 2025"/>
    <d v="2025-12-31T00:00:00"/>
    <m/>
    <x v="102"/>
    <x v="102"/>
    <m/>
    <m/>
    <m/>
    <m/>
    <m/>
    <m/>
    <x v="6"/>
    <x v="6"/>
    <m/>
    <m/>
    <m/>
    <m/>
    <n v="0"/>
    <s v="Ingen avgiftsbehandling"/>
    <s v="Rubic 2025"/>
    <n v="-13000"/>
    <s v="NOK"/>
    <n v="-13000"/>
    <m/>
    <s v="-2396919.00"/>
  </r>
  <r>
    <m/>
    <m/>
    <m/>
    <d v="2025-01-01T00:00:00"/>
    <m/>
    <x v="103"/>
    <x v="103"/>
    <m/>
    <m/>
    <m/>
    <m/>
    <m/>
    <m/>
    <x v="0"/>
    <x v="0"/>
    <m/>
    <m/>
    <m/>
    <m/>
    <m/>
    <m/>
    <s v="Inngående saldo"/>
    <n v="0"/>
    <m/>
    <m/>
    <m/>
    <s v="0.00"/>
  </r>
  <r>
    <n v="33"/>
    <n v="2025"/>
    <s v="HS, overbetalt medl kont refusjon"/>
    <d v="2025-01-05T00:00:00"/>
    <m/>
    <x v="103"/>
    <x v="103"/>
    <m/>
    <m/>
    <n v="20338"/>
    <s v="Even Tandberg"/>
    <m/>
    <m/>
    <x v="4"/>
    <x v="4"/>
    <m/>
    <m/>
    <m/>
    <m/>
    <n v="0"/>
    <s v="Ingen avgiftsbehandling"/>
    <s v="HS, overbetalt medl kont refusjon"/>
    <n v="310"/>
    <s v="NOK"/>
    <n v="310"/>
    <m/>
    <s v="310.00"/>
  </r>
  <r>
    <n v="41"/>
    <n v="2025"/>
    <s v="HS: Refusjon"/>
    <d v="2025-01-13T00:00:00"/>
    <m/>
    <x v="103"/>
    <x v="103"/>
    <m/>
    <m/>
    <n v="20341"/>
    <s v="Andreas Torgersen"/>
    <m/>
    <m/>
    <x v="4"/>
    <x v="4"/>
    <m/>
    <m/>
    <m/>
    <m/>
    <n v="0"/>
    <s v="Ingen avgiftsbehandling"/>
    <s v="HS: Refusjon"/>
    <n v="200"/>
    <s v="NOK"/>
    <n v="200"/>
    <m/>
    <s v="510.00"/>
  </r>
  <r>
    <n v="294"/>
    <n v="2025"/>
    <s v="Refusjon tr avg grunnet skade"/>
    <d v="2025-01-24T00:00:00"/>
    <m/>
    <x v="103"/>
    <x v="103"/>
    <m/>
    <m/>
    <n v="20387"/>
    <s v="Øivind Odden"/>
    <m/>
    <m/>
    <x v="5"/>
    <x v="5"/>
    <m/>
    <m/>
    <m/>
    <m/>
    <n v="0"/>
    <s v="Ingen avgiftsbehandling"/>
    <s v="Refusjon tr avg grunnet skade"/>
    <n v="4000"/>
    <s v="NOK"/>
    <n v="4000"/>
    <m/>
    <s v="4510.00"/>
  </r>
  <r>
    <n v="164"/>
    <n v="2025"/>
    <s v="Refusjon mnd kort"/>
    <d v="2025-02-01T00:00:00"/>
    <m/>
    <x v="103"/>
    <x v="103"/>
    <m/>
    <m/>
    <n v="20370"/>
    <s v="Olaf Torgersen"/>
    <m/>
    <m/>
    <x v="4"/>
    <x v="4"/>
    <m/>
    <m/>
    <m/>
    <m/>
    <n v="0"/>
    <s v="Ingen avgiftsbehandling"/>
    <s v="Refusjon mnd kort"/>
    <n v="-200"/>
    <s v="NOK"/>
    <n v="-200"/>
    <m/>
    <s v="4310.00"/>
  </r>
  <r>
    <n v="2552"/>
    <n v="2025"/>
    <s v="Reversering av bilag 164-2025. Refusjon mnd kort"/>
    <d v="2025-02-01T00:00:00"/>
    <m/>
    <x v="103"/>
    <x v="103"/>
    <m/>
    <m/>
    <n v="20370"/>
    <s v="Olaf Torgersen"/>
    <m/>
    <m/>
    <x v="4"/>
    <x v="4"/>
    <m/>
    <m/>
    <m/>
    <m/>
    <n v="0"/>
    <s v="Ingen avgiftsbehandling"/>
    <s v="Reversering av bilag 164-2025. Refusjon mnd kort"/>
    <n v="200"/>
    <s v="NOK"/>
    <n v="200"/>
    <m/>
    <s v="4510.00"/>
  </r>
  <r>
    <n v="634"/>
    <n v="2025"/>
    <s v="1920.pdf"/>
    <d v="2025-02-03T00:00:00"/>
    <m/>
    <x v="103"/>
    <x v="103"/>
    <m/>
    <m/>
    <m/>
    <m/>
    <m/>
    <m/>
    <x v="4"/>
    <x v="4"/>
    <m/>
    <m/>
    <m/>
    <m/>
    <n v="0"/>
    <s v="Ingen avgiftsbehandling"/>
    <s v="1920.pdf"/>
    <n v="200"/>
    <s v="NOK"/>
    <n v="200"/>
    <m/>
    <s v="4710.00"/>
  </r>
  <r>
    <n v="224"/>
    <n v="2025"/>
    <s v="Refusjon tr avg"/>
    <d v="2025-02-06T00:00:00"/>
    <m/>
    <x v="103"/>
    <x v="103"/>
    <m/>
    <m/>
    <n v="20380"/>
    <s v="Victor Hiller"/>
    <m/>
    <m/>
    <x v="5"/>
    <x v="5"/>
    <m/>
    <m/>
    <m/>
    <m/>
    <n v="0"/>
    <s v="Ingen avgiftsbehandling"/>
    <s v="Refusjon tr avg"/>
    <n v="4250"/>
    <s v="NOK"/>
    <n v="4250"/>
    <m/>
    <s v="8960.00"/>
  </r>
  <r>
    <n v="634"/>
    <n v="2025"/>
    <s v="1920.pdf"/>
    <d v="2025-02-06T00:00:00"/>
    <m/>
    <x v="103"/>
    <x v="103"/>
    <m/>
    <m/>
    <m/>
    <m/>
    <m/>
    <m/>
    <x v="4"/>
    <x v="4"/>
    <m/>
    <m/>
    <m/>
    <m/>
    <n v="0"/>
    <s v="Ingen avgiftsbehandling"/>
    <s v="1920.pdf"/>
    <n v="1550"/>
    <s v="NOK"/>
    <n v="1550"/>
    <m/>
    <s v="10510.00"/>
  </r>
  <r>
    <n v="258"/>
    <n v="2025"/>
    <s v="refusjon køllær 06.02.2025-10.02.2025"/>
    <d v="2025-02-10T00:00:00"/>
    <m/>
    <x v="103"/>
    <x v="103"/>
    <m/>
    <m/>
    <m/>
    <m/>
    <m/>
    <m/>
    <x v="5"/>
    <x v="5"/>
    <m/>
    <m/>
    <m/>
    <m/>
    <n v="0"/>
    <s v="Ingen avgiftsbehandling"/>
    <s v="refusjon køllær 06.02.2025-10.02.2025"/>
    <n v="36300"/>
    <s v="NOK"/>
    <n v="36300"/>
    <m/>
    <s v="46810.00"/>
  </r>
  <r>
    <n v="638"/>
    <n v="2025"/>
    <s v="Medlemskontingent dobbelt"/>
    <d v="2025-02-14T00:00:00"/>
    <m/>
    <x v="103"/>
    <x v="103"/>
    <m/>
    <m/>
    <m/>
    <m/>
    <m/>
    <m/>
    <x v="4"/>
    <x v="4"/>
    <m/>
    <m/>
    <m/>
    <m/>
    <n v="0"/>
    <s v="Ingen avgiftsbehandling"/>
    <s v="Medlemskontingent dobbelt"/>
    <n v="310"/>
    <s v="NOK"/>
    <n v="310"/>
    <m/>
    <s v="47120.00"/>
  </r>
  <r>
    <n v="311"/>
    <n v="2025"/>
    <s v="Refusjon medl kont dobbelt betalt Lasse Knudsen"/>
    <d v="2025-02-17T00:00:00"/>
    <m/>
    <x v="103"/>
    <x v="103"/>
    <m/>
    <m/>
    <n v="20392"/>
    <s v="Lars Knudsen"/>
    <m/>
    <m/>
    <x v="4"/>
    <x v="4"/>
    <m/>
    <m/>
    <m/>
    <m/>
    <n v="0"/>
    <s v="Ingen avgiftsbehandling"/>
    <s v="Refusjon medl kont dobbelt betalt Lasse Knudsen"/>
    <n v="310"/>
    <s v="NOK"/>
    <n v="310"/>
    <m/>
    <s v="47430.00"/>
  </r>
  <r>
    <n v="657"/>
    <n v="2025"/>
    <s v="Reversering av bilag 311-2025. Refusjon medl kont dobbelt betalt Lasse Knudsen"/>
    <d v="2025-02-17T00:00:00"/>
    <m/>
    <x v="103"/>
    <x v="103"/>
    <m/>
    <m/>
    <n v="20392"/>
    <s v="Lars Knudsen"/>
    <m/>
    <m/>
    <x v="4"/>
    <x v="4"/>
    <m/>
    <m/>
    <m/>
    <m/>
    <n v="0"/>
    <s v="Ingen avgiftsbehandling"/>
    <s v="Reversering av bilag 311-2025. Refusjon medl kont dobbelt betalt Lasse Knudsen"/>
    <n v="-310"/>
    <s v="NOK"/>
    <n v="-310"/>
    <m/>
    <s v="47120.00"/>
  </r>
  <r>
    <n v="627"/>
    <n v="2025"/>
    <s v="1.pdf"/>
    <d v="2025-03-18T00:00:00"/>
    <m/>
    <x v="103"/>
    <x v="103"/>
    <m/>
    <m/>
    <m/>
    <m/>
    <m/>
    <m/>
    <x v="5"/>
    <x v="5"/>
    <m/>
    <m/>
    <m/>
    <m/>
    <n v="0"/>
    <s v="Ingen avgiftsbehandling"/>
    <s v="1.pdf"/>
    <n v="1550"/>
    <s v="NOK"/>
    <n v="1550"/>
    <m/>
    <s v="48670.00"/>
  </r>
  <r>
    <n v="798"/>
    <n v="2025"/>
    <s v="Karin"/>
    <d v="2025-03-24T00:00:00"/>
    <m/>
    <x v="103"/>
    <x v="103"/>
    <m/>
    <m/>
    <m/>
    <m/>
    <m/>
    <m/>
    <x v="9"/>
    <x v="9"/>
    <m/>
    <m/>
    <m/>
    <m/>
    <n v="0"/>
    <s v="Ingen avgiftsbehandling"/>
    <s v="Karin"/>
    <n v="370"/>
    <s v="NOK"/>
    <n v="370"/>
    <m/>
    <s v="49040.00"/>
  </r>
  <r>
    <n v="511"/>
    <n v="2025"/>
    <s v="Refusjon tr avg HOCKEY"/>
    <d v="2025-03-28T00:00:00"/>
    <m/>
    <x v="103"/>
    <x v="103"/>
    <m/>
    <m/>
    <n v="20369"/>
    <s v="Jonas Moe"/>
    <m/>
    <m/>
    <x v="5"/>
    <x v="5"/>
    <m/>
    <m/>
    <m/>
    <m/>
    <n v="0"/>
    <s v="Ingen avgiftsbehandling"/>
    <s v="Refusjon tr avg HOCKEY"/>
    <n v="725"/>
    <s v="NOK"/>
    <n v="725"/>
    <m/>
    <s v="49765.00"/>
  </r>
  <r>
    <n v="708"/>
    <n v="2025"/>
    <s v="Refusjon dobbelt betalt 310.-"/>
    <d v="2025-04-24T00:00:00"/>
    <m/>
    <x v="103"/>
    <x v="103"/>
    <m/>
    <m/>
    <n v="20447"/>
    <s v="Toril Woxman"/>
    <m/>
    <m/>
    <x v="4"/>
    <x v="4"/>
    <m/>
    <m/>
    <m/>
    <m/>
    <n v="0"/>
    <s v="Ingen avgiftsbehandling"/>
    <s v="Refusjon dobbelt betalt 310.-"/>
    <n v="310"/>
    <s v="NOK"/>
    <n v="310"/>
    <m/>
    <s v="50075.00"/>
  </r>
  <r>
    <n v="707"/>
    <n v="2025"/>
    <s v="Refusjon dobbel bet Karin Vasaasen, 310.-"/>
    <d v="2025-04-28T00:00:00"/>
    <m/>
    <x v="103"/>
    <x v="103"/>
    <m/>
    <m/>
    <n v="20425"/>
    <s v="Karin Vasaasen"/>
    <m/>
    <m/>
    <x v="9"/>
    <x v="9"/>
    <m/>
    <m/>
    <m/>
    <m/>
    <n v="0"/>
    <s v="Ingen avgiftsbehandling"/>
    <s v="Refusjon dobbel bet Karin Vasaasen, 310.-"/>
    <n v="310"/>
    <s v="NOK"/>
    <n v="310"/>
    <m/>
    <s v="50385.00"/>
  </r>
  <r>
    <n v="2047"/>
    <n v="2025"/>
    <s v="Fwd: Refusjon"/>
    <d v="2025-05-28T00:00:00"/>
    <m/>
    <x v="103"/>
    <x v="103"/>
    <m/>
    <m/>
    <n v="20262"/>
    <s v="Linn Marita Lilledal"/>
    <m/>
    <m/>
    <x v="6"/>
    <x v="6"/>
    <m/>
    <m/>
    <m/>
    <m/>
    <n v="0"/>
    <s v="Ingen avgiftsbehandling"/>
    <s v="Fwd: Refusjon"/>
    <n v="2500"/>
    <s v="NOK"/>
    <n v="2500"/>
    <m/>
    <s v="52885.00"/>
  </r>
  <r>
    <n v="1280"/>
    <n v="2025"/>
    <s v="Refusjon"/>
    <d v="2025-08-04T00:00:00"/>
    <m/>
    <x v="103"/>
    <x v="103"/>
    <m/>
    <m/>
    <n v="20510"/>
    <s v="Jesper Henrik Guldahl Gundersen"/>
    <m/>
    <m/>
    <x v="5"/>
    <x v="5"/>
    <m/>
    <m/>
    <m/>
    <m/>
    <n v="0"/>
    <s v="Ingen avgiftsbehandling"/>
    <s v="Refusjon"/>
    <n v="310"/>
    <s v="NOK"/>
    <n v="310"/>
    <m/>
    <s v="53195.00"/>
  </r>
  <r>
    <n v="2070"/>
    <n v="2025"/>
    <s v="SKI Ang. refusjon av dugnadsmidler"/>
    <d v="2025-11-06T00:00:00"/>
    <m/>
    <x v="103"/>
    <x v="103"/>
    <m/>
    <m/>
    <n v="20434"/>
    <s v="Mads Lande Olsen"/>
    <m/>
    <m/>
    <x v="6"/>
    <x v="6"/>
    <m/>
    <m/>
    <m/>
    <m/>
    <n v="0"/>
    <s v="Ingen avgiftsbehandling"/>
    <s v="SKI Ang. refusjon av dugnadsmidler"/>
    <n v="2500"/>
    <s v="NOK"/>
    <n v="2500"/>
    <m/>
    <s v="55695.00"/>
  </r>
  <r>
    <n v="2069"/>
    <n v="2025"/>
    <s v="SKI Mats Svege"/>
    <d v="2025-11-06T00:00:00"/>
    <m/>
    <x v="103"/>
    <x v="103"/>
    <m/>
    <m/>
    <n v="20336"/>
    <s v="Ida Svege"/>
    <m/>
    <m/>
    <x v="6"/>
    <x v="6"/>
    <m/>
    <m/>
    <m/>
    <m/>
    <n v="0"/>
    <s v="Ingen avgiftsbehandling"/>
    <s v="SKI Mats Svege"/>
    <n v="2258"/>
    <s v="NOK"/>
    <n v="2258"/>
    <m/>
    <s v="57953.00"/>
  </r>
  <r>
    <n v="2068"/>
    <n v="2025"/>
    <s v="SKI Selma Svege"/>
    <d v="2025-11-06T00:00:00"/>
    <m/>
    <x v="103"/>
    <x v="103"/>
    <m/>
    <m/>
    <n v="20336"/>
    <s v="Ida Svege"/>
    <m/>
    <m/>
    <x v="6"/>
    <x v="6"/>
    <m/>
    <m/>
    <m/>
    <m/>
    <n v="0"/>
    <s v="Ingen avgiftsbehandling"/>
    <s v="SKI Selma Svege"/>
    <n v="2500"/>
    <s v="NOK"/>
    <n v="2500"/>
    <m/>
    <s v="60453.00"/>
  </r>
  <r>
    <n v="2064"/>
    <n v="2025"/>
    <s v="SKI: Lars Støre Refusjon e avtale dugnad"/>
    <d v="2025-11-06T00:00:00"/>
    <m/>
    <x v="103"/>
    <x v="103"/>
    <m/>
    <m/>
    <n v="20328"/>
    <s v="Lars Teigland Støre"/>
    <m/>
    <m/>
    <x v="6"/>
    <x v="6"/>
    <m/>
    <m/>
    <m/>
    <m/>
    <n v="0"/>
    <s v="Ingen avgiftsbehandling"/>
    <s v="SKI: Lars Støre Refusjon e avtale dugnad"/>
    <n v="2500"/>
    <s v="NOK"/>
    <n v="2500"/>
    <m/>
    <s v="62953.00"/>
  </r>
  <r>
    <n v="2244"/>
    <n v="2025"/>
    <s v="Ski"/>
    <d v="2025-11-30T00:00:00"/>
    <m/>
    <x v="103"/>
    <x v="103"/>
    <m/>
    <m/>
    <n v="20120"/>
    <s v="Silje Danielsen"/>
    <m/>
    <m/>
    <x v="6"/>
    <x v="6"/>
    <m/>
    <m/>
    <m/>
    <m/>
    <n v="0"/>
    <s v="Ingen avgiftsbehandling"/>
    <s v="Ski"/>
    <n v="1350"/>
    <s v="NOK"/>
    <n v="1350"/>
    <m/>
    <s v="64303.00"/>
  </r>
  <r>
    <n v="2340"/>
    <n v="2025"/>
    <s v="Silje Danielsen treningsavgift"/>
    <d v="2025-12-01T00:00:00"/>
    <m/>
    <x v="103"/>
    <x v="103"/>
    <m/>
    <m/>
    <m/>
    <m/>
    <m/>
    <m/>
    <x v="6"/>
    <x v="6"/>
    <m/>
    <m/>
    <m/>
    <m/>
    <n v="0"/>
    <s v="Ingen avgiftsbehandling"/>
    <s v="Silje Danielsen treningsavgift"/>
    <n v="-1350"/>
    <s v="NOK"/>
    <n v="-1350"/>
    <m/>
    <s v="62953.00"/>
  </r>
  <r>
    <n v="2308"/>
    <n v="2025"/>
    <s v="HOCKEY"/>
    <d v="2025-12-05T00:00:00"/>
    <m/>
    <x v="103"/>
    <x v="103"/>
    <m/>
    <m/>
    <n v="20580"/>
    <s v="Kumsal Aslan"/>
    <m/>
    <m/>
    <x v="5"/>
    <x v="5"/>
    <m/>
    <m/>
    <m/>
    <m/>
    <n v="0"/>
    <s v="Ingen avgiftsbehandling"/>
    <s v="HOCKEY"/>
    <n v="1750"/>
    <s v="NOK"/>
    <n v="1750"/>
    <m/>
    <s v="64703.00"/>
  </r>
  <r>
    <m/>
    <m/>
    <m/>
    <d v="2025-01-01T00:00:00"/>
    <m/>
    <x v="104"/>
    <x v="104"/>
    <m/>
    <m/>
    <m/>
    <m/>
    <m/>
    <m/>
    <x v="0"/>
    <x v="0"/>
    <m/>
    <m/>
    <m/>
    <m/>
    <m/>
    <m/>
    <s v="Inngående saldo"/>
    <n v="0"/>
    <m/>
    <m/>
    <m/>
    <s v="0.00"/>
  </r>
  <r>
    <n v="600"/>
    <n v="2025"/>
    <s v="Berg Hox, gave/spons"/>
    <d v="2025-01-07T00:00:00"/>
    <m/>
    <x v="104"/>
    <x v="104"/>
    <m/>
    <m/>
    <m/>
    <m/>
    <m/>
    <m/>
    <x v="5"/>
    <x v="5"/>
    <m/>
    <m/>
    <m/>
    <m/>
    <n v="0"/>
    <s v="Ingen avgiftsbehandling"/>
    <s v="Berg Hox, gave/spons"/>
    <n v="-10000"/>
    <s v="NOK"/>
    <n v="-10000"/>
    <m/>
    <s v="-10000.00"/>
  </r>
  <r>
    <n v="625"/>
    <n v="2025"/>
    <s v="1.pdf"/>
    <d v="2025-01-07T00:00:00"/>
    <m/>
    <x v="104"/>
    <x v="104"/>
    <m/>
    <m/>
    <m/>
    <m/>
    <m/>
    <m/>
    <x v="5"/>
    <x v="5"/>
    <m/>
    <m/>
    <m/>
    <m/>
    <n v="0"/>
    <s v="Ingen avgiftsbehandling"/>
    <s v="1.pdf"/>
    <n v="-200"/>
    <s v="NOK"/>
    <n v="-200"/>
    <m/>
    <s v="-10200.00"/>
  </r>
  <r>
    <n v="625"/>
    <n v="2025"/>
    <s v="1.pdf"/>
    <d v="2025-01-07T00:00:00"/>
    <m/>
    <x v="104"/>
    <x v="104"/>
    <m/>
    <m/>
    <m/>
    <m/>
    <m/>
    <m/>
    <x v="5"/>
    <x v="5"/>
    <m/>
    <m/>
    <m/>
    <m/>
    <n v="0"/>
    <s v="Ingen avgiftsbehandling"/>
    <s v="1.pdf"/>
    <n v="-200"/>
    <s v="NOK"/>
    <n v="-200"/>
    <m/>
    <s v="-10400.00"/>
  </r>
  <r>
    <n v="625"/>
    <n v="2025"/>
    <s v="1.pdf"/>
    <d v="2025-01-08T00:00:00"/>
    <m/>
    <x v="104"/>
    <x v="104"/>
    <m/>
    <m/>
    <m/>
    <m/>
    <m/>
    <m/>
    <x v="5"/>
    <x v="5"/>
    <m/>
    <m/>
    <m/>
    <m/>
    <n v="0"/>
    <s v="Ingen avgiftsbehandling"/>
    <s v="1.pdf"/>
    <n v="-200"/>
    <s v="NOK"/>
    <n v="-200"/>
    <m/>
    <s v="-10600.00"/>
  </r>
  <r>
    <n v="612"/>
    <n v="2025"/>
    <n v="1947"/>
    <d v="2025-01-10T00:00:00"/>
    <m/>
    <x v="104"/>
    <x v="104"/>
    <m/>
    <m/>
    <m/>
    <m/>
    <m/>
    <m/>
    <x v="5"/>
    <x v="5"/>
    <m/>
    <m/>
    <m/>
    <m/>
    <n v="0"/>
    <s v="Ingen avgiftsbehandling"/>
    <n v="1947"/>
    <n v="-4760"/>
    <s v="NOK"/>
    <n v="-4760"/>
    <m/>
    <s v="-15360.00"/>
  </r>
  <r>
    <n v="625"/>
    <n v="2025"/>
    <s v="1.pdf"/>
    <d v="2025-01-13T00:00:00"/>
    <m/>
    <x v="104"/>
    <x v="104"/>
    <m/>
    <m/>
    <m/>
    <m/>
    <m/>
    <m/>
    <x v="5"/>
    <x v="5"/>
    <m/>
    <m/>
    <m/>
    <m/>
    <n v="0"/>
    <s v="Ingen avgiftsbehandling"/>
    <s v="1.pdf"/>
    <n v="-200"/>
    <s v="NOK"/>
    <n v="-200"/>
    <m/>
    <s v="-15560.00"/>
  </r>
  <r>
    <n v="785"/>
    <n v="2025"/>
    <s v="Kontanter loddsalg"/>
    <d v="2025-01-13T00:00:00"/>
    <m/>
    <x v="104"/>
    <x v="104"/>
    <m/>
    <m/>
    <m/>
    <m/>
    <m/>
    <m/>
    <x v="1"/>
    <x v="1"/>
    <m/>
    <m/>
    <m/>
    <m/>
    <n v="0"/>
    <s v="Ingen avgiftsbehandling"/>
    <s v="Kontanter loddsalg"/>
    <n v="-2250"/>
    <s v="NOK"/>
    <n v="-2250"/>
    <m/>
    <s v="-17810.00"/>
  </r>
  <r>
    <n v="801"/>
    <n v="2025"/>
    <s v="Innbetalinger ifm cup"/>
    <d v="2025-01-13T00:00:00"/>
    <m/>
    <x v="104"/>
    <x v="104"/>
    <m/>
    <m/>
    <m/>
    <m/>
    <m/>
    <m/>
    <x v="5"/>
    <x v="5"/>
    <m/>
    <m/>
    <m/>
    <m/>
    <n v="0"/>
    <s v="Ingen avgiftsbehandling"/>
    <s v="Innbetalinger ifm cup"/>
    <n v="-3920"/>
    <s v="NOK"/>
    <n v="-3920"/>
    <m/>
    <s v="-21730.00"/>
  </r>
  <r>
    <n v="801"/>
    <n v="2025"/>
    <s v="Innbetalinger ifm cup"/>
    <d v="2025-01-15T00:00:00"/>
    <m/>
    <x v="104"/>
    <x v="104"/>
    <m/>
    <m/>
    <m/>
    <m/>
    <m/>
    <m/>
    <x v="5"/>
    <x v="5"/>
    <m/>
    <m/>
    <m/>
    <m/>
    <n v="0"/>
    <s v="Ingen avgiftsbehandling"/>
    <s v="Innbetalinger ifm cup"/>
    <n v="-980"/>
    <s v="NOK"/>
    <n v="-980"/>
    <m/>
    <s v="-22710.00"/>
  </r>
  <r>
    <n v="253"/>
    <n v="2025"/>
    <s v="Spond"/>
    <d v="2025-01-16T00:00:00"/>
    <m/>
    <x v="104"/>
    <x v="104"/>
    <m/>
    <m/>
    <m/>
    <m/>
    <m/>
    <m/>
    <x v="5"/>
    <x v="5"/>
    <m/>
    <m/>
    <m/>
    <m/>
    <n v="0"/>
    <s v="Ingen avgiftsbehandling"/>
    <s v="Spond"/>
    <n v="-98518"/>
    <s v="NOK"/>
    <n v="-98518"/>
    <m/>
    <s v="-121228.00"/>
  </r>
  <r>
    <n v="801"/>
    <n v="2025"/>
    <s v="Innbetalinger ifm cup"/>
    <d v="2025-01-16T00:00:00"/>
    <m/>
    <x v="104"/>
    <x v="104"/>
    <m/>
    <m/>
    <m/>
    <m/>
    <m/>
    <m/>
    <x v="5"/>
    <x v="5"/>
    <m/>
    <m/>
    <m/>
    <m/>
    <n v="0"/>
    <s v="Ingen avgiftsbehandling"/>
    <s v="Innbetalinger ifm cup"/>
    <n v="-980"/>
    <s v="NOK"/>
    <n v="-980"/>
    <m/>
    <s v="-122208.00"/>
  </r>
  <r>
    <n v="611"/>
    <n v="2025"/>
    <s v="Diverse kvitteringer hockey 2009"/>
    <d v="2025-01-20T00:00:00"/>
    <m/>
    <x v="104"/>
    <x v="104"/>
    <m/>
    <m/>
    <m/>
    <m/>
    <m/>
    <m/>
    <x v="5"/>
    <x v="5"/>
    <m/>
    <m/>
    <m/>
    <m/>
    <n v="0"/>
    <s v="Ingen avgiftsbehandling"/>
    <s v="Diverse kvitteringer hockey 2009"/>
    <n v="-9000"/>
    <s v="NOK"/>
    <n v="-9000"/>
    <m/>
    <s v="-131208.00"/>
  </r>
  <r>
    <n v="253"/>
    <n v="2025"/>
    <s v="Spond"/>
    <d v="2025-01-23T00:00:00"/>
    <m/>
    <x v="104"/>
    <x v="104"/>
    <m/>
    <m/>
    <m/>
    <m/>
    <m/>
    <m/>
    <x v="5"/>
    <x v="5"/>
    <m/>
    <m/>
    <m/>
    <m/>
    <n v="0"/>
    <s v="Ingen avgiftsbehandling"/>
    <s v="Spond"/>
    <n v="-50458"/>
    <s v="NOK"/>
    <n v="-50458"/>
    <m/>
    <s v="-181666.00"/>
  </r>
  <r>
    <n v="611"/>
    <n v="2025"/>
    <s v="Diverse kvitteringer hockey 2009"/>
    <d v="2025-01-27T00:00:00"/>
    <m/>
    <x v="104"/>
    <x v="104"/>
    <m/>
    <m/>
    <m/>
    <m/>
    <m/>
    <m/>
    <x v="5"/>
    <x v="5"/>
    <m/>
    <m/>
    <m/>
    <m/>
    <n v="0"/>
    <s v="Ingen avgiftsbehandling"/>
    <s v="Diverse kvitteringer hockey 2009"/>
    <n v="-8370"/>
    <s v="NOK"/>
    <n v="-8370"/>
    <m/>
    <s v="-190036.00"/>
  </r>
  <r>
    <n v="611"/>
    <n v="2025"/>
    <s v="Diverse kvitteringer hockey 2009"/>
    <d v="2025-01-27T00:00:00"/>
    <m/>
    <x v="104"/>
    <x v="104"/>
    <m/>
    <m/>
    <m/>
    <m/>
    <m/>
    <m/>
    <x v="5"/>
    <x v="5"/>
    <m/>
    <m/>
    <m/>
    <m/>
    <n v="0"/>
    <s v="Ingen avgiftsbehandling"/>
    <s v="Diverse kvitteringer hockey 2009"/>
    <n v="-4300"/>
    <s v="NOK"/>
    <n v="-4300"/>
    <m/>
    <s v="-194336.00"/>
  </r>
  <r>
    <n v="253"/>
    <n v="2025"/>
    <s v="Spond"/>
    <d v="2025-01-30T00:00:00"/>
    <m/>
    <x v="104"/>
    <x v="104"/>
    <m/>
    <m/>
    <m/>
    <m/>
    <m/>
    <m/>
    <x v="5"/>
    <x v="5"/>
    <m/>
    <m/>
    <m/>
    <m/>
    <n v="0"/>
    <s v="Ingen avgiftsbehandling"/>
    <s v="Spond"/>
    <n v="-20570"/>
    <s v="NOK"/>
    <n v="-20570"/>
    <m/>
    <s v="-214906.00"/>
  </r>
  <r>
    <n v="257"/>
    <n v="2025"/>
    <s v="Spond"/>
    <d v="2025-02-03T00:00:00"/>
    <m/>
    <x v="104"/>
    <x v="104"/>
    <m/>
    <m/>
    <m/>
    <m/>
    <m/>
    <m/>
    <x v="1"/>
    <x v="1"/>
    <m/>
    <m/>
    <m/>
    <m/>
    <n v="0"/>
    <s v="Ingen avgiftsbehandling"/>
    <s v="Spond"/>
    <n v="-660"/>
    <s v="NOK"/>
    <n v="-660"/>
    <m/>
    <s v="-215566.00"/>
  </r>
  <r>
    <n v="257"/>
    <n v="2025"/>
    <s v="Spond"/>
    <d v="2025-02-04T00:00:00"/>
    <m/>
    <x v="104"/>
    <x v="104"/>
    <m/>
    <m/>
    <m/>
    <m/>
    <m/>
    <m/>
    <x v="1"/>
    <x v="1"/>
    <m/>
    <m/>
    <m/>
    <m/>
    <n v="0"/>
    <s v="Ingen avgiftsbehandling"/>
    <s v="Spond"/>
    <n v="-440"/>
    <s v="NOK"/>
    <n v="-440"/>
    <m/>
    <s v="-216006.00"/>
  </r>
  <r>
    <n v="228"/>
    <n v="2025"/>
    <s v="Nordkak fortjenste"/>
    <d v="2025-02-05T00:00:00"/>
    <m/>
    <x v="104"/>
    <x v="104"/>
    <m/>
    <m/>
    <m/>
    <m/>
    <m/>
    <m/>
    <x v="1"/>
    <x v="1"/>
    <m/>
    <m/>
    <m/>
    <m/>
    <n v="0"/>
    <s v="Ingen avgiftsbehandling"/>
    <s v="Nordkak fortjenste"/>
    <n v="-12160"/>
    <s v="NOK"/>
    <n v="-12160"/>
    <m/>
    <s v="-228166.00"/>
  </r>
  <r>
    <n v="257"/>
    <n v="2025"/>
    <s v="Spond"/>
    <d v="2025-02-05T00:00:00"/>
    <m/>
    <x v="104"/>
    <x v="104"/>
    <m/>
    <m/>
    <m/>
    <m/>
    <m/>
    <m/>
    <x v="1"/>
    <x v="1"/>
    <m/>
    <m/>
    <m/>
    <m/>
    <n v="0"/>
    <s v="Ingen avgiftsbehandling"/>
    <s v="Spond"/>
    <n v="-110"/>
    <s v="NOK"/>
    <n v="-110"/>
    <m/>
    <s v="-228276.00"/>
  </r>
  <r>
    <n v="253"/>
    <n v="2025"/>
    <s v="Spond"/>
    <d v="2025-02-06T00:00:00"/>
    <m/>
    <x v="104"/>
    <x v="104"/>
    <m/>
    <m/>
    <m/>
    <m/>
    <m/>
    <m/>
    <x v="5"/>
    <x v="5"/>
    <m/>
    <m/>
    <m/>
    <m/>
    <n v="0"/>
    <s v="Ingen avgiftsbehandling"/>
    <s v="Spond"/>
    <n v="-18619"/>
    <s v="NOK"/>
    <n v="-18619"/>
    <m/>
    <s v="-246895.00"/>
  </r>
  <r>
    <n v="786"/>
    <n v="2025"/>
    <s v="1947.pdf"/>
    <d v="2025-02-11T00:00:00"/>
    <m/>
    <x v="104"/>
    <x v="104"/>
    <m/>
    <m/>
    <m/>
    <m/>
    <m/>
    <m/>
    <x v="5"/>
    <x v="5"/>
    <m/>
    <m/>
    <m/>
    <m/>
    <n v="0"/>
    <s v="Ingen avgiftsbehandling"/>
    <s v="1947.pdf"/>
    <n v="-8500"/>
    <s v="NOK"/>
    <n v="-8500"/>
    <m/>
    <s v="-255395.00"/>
  </r>
  <r>
    <n v="783"/>
    <n v="2025"/>
    <s v="haugen gruppen.pdf"/>
    <d v="2025-03-18T00:00:00"/>
    <m/>
    <x v="104"/>
    <x v="104"/>
    <m/>
    <m/>
    <m/>
    <m/>
    <m/>
    <m/>
    <x v="5"/>
    <x v="5"/>
    <m/>
    <m/>
    <m/>
    <m/>
    <n v="0"/>
    <s v="Ingen avgiftsbehandling"/>
    <s v="haugen gruppen.pdf"/>
    <n v="-10000"/>
    <s v="NOK"/>
    <n v="-10000"/>
    <m/>
    <s v="-265395.00"/>
  </r>
  <r>
    <n v="785"/>
    <n v="2025"/>
    <s v="Kontanter loddsalg"/>
    <d v="2025-03-24T00:00:00"/>
    <m/>
    <x v="104"/>
    <x v="104"/>
    <m/>
    <m/>
    <m/>
    <m/>
    <m/>
    <m/>
    <x v="1"/>
    <x v="1"/>
    <m/>
    <m/>
    <m/>
    <m/>
    <n v="0"/>
    <s v="Ingen avgiftsbehandling"/>
    <s v="Kontanter loddsalg"/>
    <n v="-2307"/>
    <s v="NOK"/>
    <n v="-2307"/>
    <m/>
    <s v="-267702.00"/>
  </r>
  <r>
    <n v="673"/>
    <n v="2025"/>
    <s v="Vipps Q1"/>
    <d v="2025-03-31T00:00:00"/>
    <m/>
    <x v="104"/>
    <x v="104"/>
    <m/>
    <m/>
    <m/>
    <m/>
    <m/>
    <m/>
    <x v="1"/>
    <x v="1"/>
    <m/>
    <m/>
    <m/>
    <m/>
    <n v="0"/>
    <s v="Ingen avgiftsbehandling"/>
    <s v="Vipps Q1"/>
    <n v="-42713"/>
    <s v="NOK"/>
    <n v="-42713"/>
    <m/>
    <s v="-310415.00"/>
  </r>
  <r>
    <n v="673"/>
    <n v="2025"/>
    <s v="Vipps Q1"/>
    <d v="2025-03-31T00:00:00"/>
    <m/>
    <x v="104"/>
    <x v="104"/>
    <m/>
    <m/>
    <m/>
    <m/>
    <m/>
    <m/>
    <x v="5"/>
    <x v="5"/>
    <m/>
    <m/>
    <m/>
    <m/>
    <n v="0"/>
    <s v="Ingen avgiftsbehandling"/>
    <s v="Vipps Q1"/>
    <n v="-88394"/>
    <s v="NOK"/>
    <n v="-88394"/>
    <m/>
    <s v="-398809.00"/>
  </r>
  <r>
    <n v="626"/>
    <n v="2025"/>
    <s v="Spond.pdf"/>
    <d v="2025-04-08T00:00:00"/>
    <m/>
    <x v="104"/>
    <x v="104"/>
    <m/>
    <m/>
    <m/>
    <m/>
    <m/>
    <m/>
    <x v="1"/>
    <x v="1"/>
    <m/>
    <m/>
    <m/>
    <m/>
    <n v="0"/>
    <s v="Ingen avgiftsbehandling"/>
    <s v="Spond.pdf"/>
    <n v="-6591"/>
    <s v="NOK"/>
    <n v="-6591"/>
    <m/>
    <s v="-405400.00"/>
  </r>
  <r>
    <n v="656"/>
    <n v="2025"/>
    <s v="Spond"/>
    <d v="2025-04-08T00:00:00"/>
    <m/>
    <x v="104"/>
    <x v="104"/>
    <m/>
    <m/>
    <m/>
    <m/>
    <m/>
    <m/>
    <x v="1"/>
    <x v="1"/>
    <m/>
    <m/>
    <m/>
    <m/>
    <n v="0"/>
    <s v="Ingen avgiftsbehandling"/>
    <s v="Spond"/>
    <n v="-17383.5"/>
    <s v="NOK"/>
    <n v="-17383.5"/>
    <m/>
    <s v="-422783.50"/>
  </r>
  <r>
    <n v="621"/>
    <n v="2025"/>
    <s v="3.pdf"/>
    <d v="2025-04-14T00:00:00"/>
    <m/>
    <x v="104"/>
    <x v="104"/>
    <m/>
    <m/>
    <m/>
    <m/>
    <m/>
    <m/>
    <x v="1"/>
    <x v="1"/>
    <m/>
    <m/>
    <m/>
    <m/>
    <n v="0"/>
    <s v="Ingen avgiftsbehandling"/>
    <s v="3.pdf"/>
    <n v="-12742.5"/>
    <s v="NOK"/>
    <n v="-12742.5"/>
    <m/>
    <s v="-435526.00"/>
  </r>
  <r>
    <n v="622"/>
    <n v="2025"/>
    <s v="2.pdf"/>
    <d v="2025-04-14T00:00:00"/>
    <m/>
    <x v="104"/>
    <x v="104"/>
    <m/>
    <m/>
    <m/>
    <m/>
    <m/>
    <m/>
    <x v="1"/>
    <x v="1"/>
    <m/>
    <m/>
    <m/>
    <m/>
    <n v="0"/>
    <s v="Ingen avgiftsbehandling"/>
    <s v="2.pdf"/>
    <n v="-15405"/>
    <s v="NOK"/>
    <n v="-15405"/>
    <m/>
    <s v="-450931.00"/>
  </r>
  <r>
    <n v="623"/>
    <n v="2025"/>
    <s v="1.pdf"/>
    <d v="2025-04-22T00:00:00"/>
    <m/>
    <x v="104"/>
    <x v="104"/>
    <m/>
    <m/>
    <m/>
    <m/>
    <m/>
    <m/>
    <x v="1"/>
    <x v="1"/>
    <m/>
    <m/>
    <m/>
    <m/>
    <n v="0"/>
    <s v="Ingen avgiftsbehandling"/>
    <s v="1.pdf"/>
    <n v="-13966.5"/>
    <s v="NOK"/>
    <n v="-13966.5"/>
    <m/>
    <s v="-464897.50"/>
  </r>
  <r>
    <n v="862"/>
    <n v="2025"/>
    <s v="Gave/spons"/>
    <d v="2025-04-22T00:00:00"/>
    <m/>
    <x v="104"/>
    <x v="104"/>
    <m/>
    <m/>
    <m/>
    <m/>
    <m/>
    <m/>
    <x v="1"/>
    <x v="1"/>
    <m/>
    <m/>
    <m/>
    <m/>
    <n v="0"/>
    <s v="Ingen avgiftsbehandling"/>
    <s v="Gave/spons"/>
    <n v="-10000"/>
    <s v="NOK"/>
    <n v="-10000"/>
    <m/>
    <s v="-474897.50"/>
  </r>
  <r>
    <n v="1199"/>
    <n v="2025"/>
    <s v="Lotteripenger"/>
    <d v="2025-04-28T00:00:00"/>
    <m/>
    <x v="104"/>
    <x v="104"/>
    <m/>
    <m/>
    <m/>
    <m/>
    <m/>
    <m/>
    <x v="1"/>
    <x v="1"/>
    <m/>
    <m/>
    <m/>
    <m/>
    <n v="0"/>
    <s v="Ingen avgiftsbehandling"/>
    <s v="Lotteripenger"/>
    <n v="-8658"/>
    <s v="NOK"/>
    <n v="-8658"/>
    <m/>
    <s v="-483555.50"/>
  </r>
  <r>
    <n v="1252"/>
    <n v="2025"/>
    <s v="1.pdf"/>
    <d v="2025-05-08T00:00:00"/>
    <m/>
    <x v="104"/>
    <x v="104"/>
    <m/>
    <m/>
    <m/>
    <m/>
    <m/>
    <m/>
    <x v="1"/>
    <x v="1"/>
    <m/>
    <m/>
    <m/>
    <m/>
    <n v="0"/>
    <s v="Ingen avgiftsbehandling"/>
    <s v="1.pdf"/>
    <n v="-4000"/>
    <s v="NOK"/>
    <n v="-4000"/>
    <m/>
    <s v="-487555.50"/>
  </r>
  <r>
    <n v="1248"/>
    <n v="2025"/>
    <s v="2.pdf"/>
    <d v="2025-05-12T00:00:00"/>
    <m/>
    <x v="104"/>
    <x v="104"/>
    <m/>
    <m/>
    <m/>
    <m/>
    <m/>
    <m/>
    <x v="1"/>
    <x v="1"/>
    <m/>
    <m/>
    <m/>
    <m/>
    <n v="0"/>
    <s v="Ingen avgiftsbehandling"/>
    <s v="2.pdf"/>
    <n v="-530"/>
    <s v="NOK"/>
    <n v="-530"/>
    <m/>
    <s v="-488085.50"/>
  </r>
  <r>
    <n v="1243"/>
    <n v="2025"/>
    <s v="papus.pdf"/>
    <d v="2025-05-14T00:00:00"/>
    <m/>
    <x v="104"/>
    <x v="104"/>
    <m/>
    <m/>
    <m/>
    <m/>
    <m/>
    <m/>
    <x v="1"/>
    <x v="1"/>
    <m/>
    <m/>
    <m/>
    <m/>
    <n v="0"/>
    <s v="Ingen avgiftsbehandling"/>
    <s v="papus.pdf"/>
    <n v="-900"/>
    <s v="NOK"/>
    <n v="-900"/>
    <m/>
    <s v="-488985.50"/>
  </r>
  <r>
    <n v="1250"/>
    <n v="2025"/>
    <n v="1936"/>
    <d v="2025-05-21T00:00:00"/>
    <m/>
    <x v="104"/>
    <x v="104"/>
    <m/>
    <m/>
    <m/>
    <m/>
    <m/>
    <m/>
    <x v="1"/>
    <x v="1"/>
    <m/>
    <m/>
    <m/>
    <m/>
    <n v="0"/>
    <s v="Ingen avgiftsbehandling"/>
    <n v="1936"/>
    <n v="-4680"/>
    <s v="NOK"/>
    <n v="-4680"/>
    <m/>
    <s v="-493665.50"/>
  </r>
  <r>
    <n v="1248"/>
    <n v="2025"/>
    <s v="2.pdf"/>
    <d v="2025-06-10T00:00:00"/>
    <m/>
    <x v="104"/>
    <x v="104"/>
    <m/>
    <m/>
    <m/>
    <m/>
    <m/>
    <m/>
    <x v="1"/>
    <x v="1"/>
    <m/>
    <m/>
    <m/>
    <m/>
    <n v="0"/>
    <s v="Ingen avgiftsbehandling"/>
    <s v="2.pdf"/>
    <n v="-840"/>
    <s v="NOK"/>
    <n v="-840"/>
    <m/>
    <s v="-494505.50"/>
  </r>
  <r>
    <n v="1242"/>
    <n v="2025"/>
    <n v="1882"/>
    <d v="2025-06-26T00:00:00"/>
    <m/>
    <x v="104"/>
    <x v="104"/>
    <m/>
    <m/>
    <m/>
    <m/>
    <m/>
    <m/>
    <x v="1"/>
    <x v="1"/>
    <m/>
    <m/>
    <m/>
    <m/>
    <n v="0"/>
    <s v="Ingen avgiftsbehandling"/>
    <n v="1882"/>
    <n v="-10491"/>
    <s v="NOK"/>
    <n v="-10491"/>
    <m/>
    <s v="-504996.50"/>
  </r>
  <r>
    <n v="1242"/>
    <n v="2025"/>
    <n v="1882"/>
    <d v="2025-06-26T00:00:00"/>
    <m/>
    <x v="104"/>
    <x v="104"/>
    <m/>
    <m/>
    <m/>
    <m/>
    <m/>
    <m/>
    <x v="1"/>
    <x v="1"/>
    <m/>
    <m/>
    <m/>
    <m/>
    <n v="0"/>
    <s v="Ingen avgiftsbehandling"/>
    <n v="1882"/>
    <n v="-2100"/>
    <s v="NOK"/>
    <n v="-2100"/>
    <m/>
    <s v="-507096.50"/>
  </r>
  <r>
    <n v="1285"/>
    <n v="2025"/>
    <s v="Vipps Q2"/>
    <d v="2025-06-30T00:00:00"/>
    <m/>
    <x v="104"/>
    <x v="104"/>
    <m/>
    <m/>
    <m/>
    <m/>
    <m/>
    <m/>
    <x v="1"/>
    <x v="1"/>
    <m/>
    <m/>
    <m/>
    <m/>
    <n v="0"/>
    <s v="Ingen avgiftsbehandling"/>
    <s v="Vipps Q2"/>
    <n v="-81938"/>
    <s v="NOK"/>
    <n v="-81938"/>
    <m/>
    <s v="-589034.50"/>
  </r>
  <r>
    <n v="1285"/>
    <n v="2025"/>
    <s v="Vipps Q2"/>
    <d v="2025-06-30T00:00:00"/>
    <m/>
    <x v="104"/>
    <x v="104"/>
    <m/>
    <m/>
    <m/>
    <m/>
    <m/>
    <m/>
    <x v="5"/>
    <x v="5"/>
    <m/>
    <m/>
    <m/>
    <m/>
    <n v="0"/>
    <s v="Ingen avgiftsbehandling"/>
    <s v="Vipps Q2"/>
    <n v="-67933"/>
    <s v="NOK"/>
    <n v="-67933"/>
    <m/>
    <s v="-656967.50"/>
  </r>
  <r>
    <n v="1389"/>
    <n v="2025"/>
    <n v="1875"/>
    <d v="2025-08-19T00:00:00"/>
    <m/>
    <x v="104"/>
    <x v="104"/>
    <m/>
    <m/>
    <m/>
    <m/>
    <m/>
    <m/>
    <x v="1"/>
    <x v="1"/>
    <m/>
    <m/>
    <m/>
    <m/>
    <n v="0"/>
    <s v="Ingen avgiftsbehandling"/>
    <n v="1875"/>
    <n v="-162"/>
    <s v="NOK"/>
    <n v="-162"/>
    <m/>
    <s v="-657129.50"/>
  </r>
  <r>
    <n v="1383"/>
    <n v="2025"/>
    <s v="52bd190d-9593-4483-b93c-18096e145b1b.pdf"/>
    <d v="2025-08-20T00:00:00"/>
    <m/>
    <x v="104"/>
    <x v="104"/>
    <m/>
    <m/>
    <m/>
    <m/>
    <m/>
    <m/>
    <x v="1"/>
    <x v="1"/>
    <m/>
    <m/>
    <m/>
    <m/>
    <n v="0"/>
    <s v="Ingen avgiftsbehandling"/>
    <s v="52bd190d-9593-4483-b93c-18096e145b1b.pdf"/>
    <n v="-175"/>
    <s v="NOK"/>
    <n v="-175"/>
    <m/>
    <s v="-657304.50"/>
  </r>
  <r>
    <n v="1384"/>
    <n v="2025"/>
    <s v="Spond"/>
    <d v="2025-08-20T00:00:00"/>
    <m/>
    <x v="104"/>
    <x v="104"/>
    <m/>
    <m/>
    <m/>
    <m/>
    <m/>
    <m/>
    <x v="1"/>
    <x v="1"/>
    <m/>
    <m/>
    <m/>
    <m/>
    <n v="0"/>
    <s v="Ingen avgiftsbehandling"/>
    <s v="Spond"/>
    <n v="-375"/>
    <s v="NOK"/>
    <n v="-375"/>
    <m/>
    <s v="-657679.50"/>
  </r>
  <r>
    <n v="1385"/>
    <n v="2025"/>
    <s v="Spond"/>
    <d v="2025-08-20T00:00:00"/>
    <m/>
    <x v="104"/>
    <x v="104"/>
    <m/>
    <m/>
    <m/>
    <m/>
    <m/>
    <m/>
    <x v="1"/>
    <x v="1"/>
    <m/>
    <m/>
    <m/>
    <m/>
    <n v="0"/>
    <s v="Ingen avgiftsbehandling"/>
    <s v="Spond"/>
    <n v="-400"/>
    <s v="NOK"/>
    <n v="-400"/>
    <m/>
    <s v="-658079.50"/>
  </r>
  <r>
    <n v="1387"/>
    <n v="2025"/>
    <s v="Spond"/>
    <d v="2025-08-20T00:00:00"/>
    <m/>
    <x v="104"/>
    <x v="104"/>
    <m/>
    <m/>
    <m/>
    <m/>
    <m/>
    <m/>
    <x v="1"/>
    <x v="1"/>
    <m/>
    <m/>
    <m/>
    <m/>
    <n v="0"/>
    <s v="Ingen avgiftsbehandling"/>
    <s v="Spond"/>
    <n v="-64"/>
    <s v="NOK"/>
    <n v="-64"/>
    <m/>
    <s v="-658143.50"/>
  </r>
  <r>
    <n v="1388"/>
    <n v="2025"/>
    <s v="12dede23-9000-4166-bf96-63c58ed70ae7.pdf"/>
    <d v="2025-08-20T00:00:00"/>
    <m/>
    <x v="104"/>
    <x v="104"/>
    <m/>
    <m/>
    <m/>
    <m/>
    <m/>
    <m/>
    <x v="1"/>
    <x v="1"/>
    <m/>
    <m/>
    <m/>
    <m/>
    <n v="0"/>
    <s v="Ingen avgiftsbehandling"/>
    <s v="12dede23-9000-4166-bf96-63c58ed70ae7.pdf"/>
    <n v="-271"/>
    <s v="NOK"/>
    <n v="-271"/>
    <m/>
    <s v="-658414.50"/>
  </r>
  <r>
    <n v="1390"/>
    <n v="2025"/>
    <s v="7663dab0-6739-41e5-b446-a1c2a484e033.pdf"/>
    <d v="2025-08-20T00:00:00"/>
    <m/>
    <x v="104"/>
    <x v="104"/>
    <m/>
    <m/>
    <m/>
    <m/>
    <m/>
    <m/>
    <x v="1"/>
    <x v="1"/>
    <m/>
    <m/>
    <m/>
    <m/>
    <n v="0"/>
    <s v="Ingen avgiftsbehandling"/>
    <s v="7663dab0-6739-41e5-b446-a1c2a484e033.pdf"/>
    <n v="-276"/>
    <s v="NOK"/>
    <n v="-276"/>
    <m/>
    <s v="-658690.50"/>
  </r>
  <r>
    <n v="1392"/>
    <n v="2025"/>
    <s v="131c76ea-0617-4377-8ad7-2fcc48f4af38.pdf"/>
    <d v="2025-08-20T00:00:00"/>
    <m/>
    <x v="104"/>
    <x v="104"/>
    <m/>
    <m/>
    <m/>
    <m/>
    <m/>
    <m/>
    <x v="1"/>
    <x v="1"/>
    <m/>
    <m/>
    <m/>
    <m/>
    <n v="0"/>
    <s v="Ingen avgiftsbehandling"/>
    <s v="131c76ea-0617-4377-8ad7-2fcc48f4af38.pdf"/>
    <n v="-267"/>
    <s v="NOK"/>
    <n v="-267"/>
    <m/>
    <s v="-658957.50"/>
  </r>
  <r>
    <n v="1393"/>
    <n v="2025"/>
    <s v="e17fdd48-d63e-4fe6-9d1e-76af26da3d13.pdf"/>
    <d v="2025-08-20T00:00:00"/>
    <m/>
    <x v="104"/>
    <x v="104"/>
    <m/>
    <m/>
    <m/>
    <m/>
    <m/>
    <m/>
    <x v="1"/>
    <x v="1"/>
    <m/>
    <m/>
    <m/>
    <m/>
    <n v="0"/>
    <s v="Ingen avgiftsbehandling"/>
    <s v="e17fdd48-d63e-4fe6-9d1e-76af26da3d13.pdf"/>
    <n v="-268"/>
    <s v="NOK"/>
    <n v="-268"/>
    <m/>
    <s v="-659225.50"/>
  </r>
  <r>
    <n v="1397"/>
    <n v="2025"/>
    <s v="49cfedaa-f3b5-4d34-8112-e32b336f6680.pdf"/>
    <d v="2025-08-20T00:00:00"/>
    <m/>
    <x v="104"/>
    <x v="104"/>
    <m/>
    <m/>
    <m/>
    <m/>
    <m/>
    <m/>
    <x v="5"/>
    <x v="5"/>
    <m/>
    <m/>
    <m/>
    <m/>
    <n v="0"/>
    <s v="Ingen avgiftsbehandling"/>
    <s v="49cfedaa-f3b5-4d34-8112-e32b336f6680.pdf"/>
    <n v="-415"/>
    <s v="NOK"/>
    <n v="-415"/>
    <m/>
    <s v="-659640.50"/>
  </r>
  <r>
    <n v="1398"/>
    <n v="2025"/>
    <s v="59998ddb-cc27-4501-a187-63777373f359.pdf"/>
    <d v="2025-08-20T00:00:00"/>
    <m/>
    <x v="104"/>
    <x v="104"/>
    <m/>
    <m/>
    <m/>
    <m/>
    <m/>
    <m/>
    <x v="5"/>
    <x v="5"/>
    <m/>
    <m/>
    <m/>
    <m/>
    <n v="0"/>
    <s v="Ingen avgiftsbehandling"/>
    <s v="59998ddb-cc27-4501-a187-63777373f359.pdf"/>
    <n v="-190"/>
    <s v="NOK"/>
    <n v="-190"/>
    <m/>
    <s v="-659830.50"/>
  </r>
  <r>
    <n v="1399"/>
    <n v="2025"/>
    <s v="f4fa6fdd-7878-462b-b0b4-0a35eb9b5979.pdf"/>
    <d v="2025-08-20T00:00:00"/>
    <m/>
    <x v="104"/>
    <x v="104"/>
    <m/>
    <m/>
    <m/>
    <m/>
    <m/>
    <m/>
    <x v="5"/>
    <x v="5"/>
    <m/>
    <m/>
    <m/>
    <m/>
    <n v="0"/>
    <s v="Ingen avgiftsbehandling"/>
    <s v="f4fa6fdd-7878-462b-b0b4-0a35eb9b5979.pdf"/>
    <n v="-54"/>
    <s v="NOK"/>
    <n v="-54"/>
    <m/>
    <s v="-659884.50"/>
  </r>
  <r>
    <n v="1405"/>
    <n v="2025"/>
    <s v="f1e23ec3-4a64-4c77-ae1c-0d5be02ebb3a.pdf"/>
    <d v="2025-08-20T00:00:00"/>
    <m/>
    <x v="104"/>
    <x v="104"/>
    <m/>
    <m/>
    <m/>
    <m/>
    <m/>
    <m/>
    <x v="5"/>
    <x v="5"/>
    <m/>
    <m/>
    <m/>
    <m/>
    <n v="0"/>
    <s v="Ingen avgiftsbehandling"/>
    <s v="f1e23ec3-4a64-4c77-ae1c-0d5be02ebb3a.pdf"/>
    <n v="-214"/>
    <s v="NOK"/>
    <n v="-214"/>
    <m/>
    <s v="-660098.50"/>
  </r>
  <r>
    <n v="1393"/>
    <n v="2025"/>
    <s v="e17fdd48-d63e-4fe6-9d1e-76af26da3d13.pdf"/>
    <d v="2025-08-21T00:00:00"/>
    <m/>
    <x v="104"/>
    <x v="104"/>
    <m/>
    <m/>
    <m/>
    <m/>
    <m/>
    <m/>
    <x v="1"/>
    <x v="1"/>
    <m/>
    <m/>
    <m/>
    <m/>
    <n v="0"/>
    <s v="Ingen avgiftsbehandling"/>
    <s v="e17fdd48-d63e-4fe6-9d1e-76af26da3d13.pdf"/>
    <n v="-1152"/>
    <s v="NOK"/>
    <n v="-1152"/>
    <m/>
    <s v="-661250.50"/>
  </r>
  <r>
    <n v="1404"/>
    <n v="2025"/>
    <s v="2f898d50-3ad2-4d1e-8ca0-1019ce68f92b.pdf"/>
    <d v="2025-08-21T00:00:00"/>
    <m/>
    <x v="104"/>
    <x v="104"/>
    <m/>
    <m/>
    <m/>
    <m/>
    <m/>
    <m/>
    <x v="5"/>
    <x v="5"/>
    <m/>
    <m/>
    <m/>
    <m/>
    <n v="0"/>
    <s v="Ingen avgiftsbehandling"/>
    <s v="2f898d50-3ad2-4d1e-8ca0-1019ce68f92b.pdf"/>
    <n v="-6045"/>
    <s v="NOK"/>
    <n v="-6045"/>
    <m/>
    <s v="-667295.50"/>
  </r>
  <r>
    <n v="1469"/>
    <n v="2025"/>
    <n v="1866"/>
    <d v="2025-08-27T00:00:00"/>
    <m/>
    <x v="104"/>
    <x v="104"/>
    <m/>
    <m/>
    <m/>
    <m/>
    <m/>
    <m/>
    <x v="1"/>
    <x v="1"/>
    <m/>
    <m/>
    <m/>
    <m/>
    <n v="0"/>
    <s v="Ingen avgiftsbehandling"/>
    <s v="1866 cup"/>
    <n v="-750"/>
    <s v="NOK"/>
    <n v="-750"/>
    <m/>
    <s v="-668045.50"/>
  </r>
  <r>
    <n v="1469"/>
    <n v="2025"/>
    <n v="1866"/>
    <d v="2025-08-27T00:00:00"/>
    <m/>
    <x v="104"/>
    <x v="104"/>
    <m/>
    <m/>
    <m/>
    <m/>
    <m/>
    <m/>
    <x v="1"/>
    <x v="1"/>
    <m/>
    <m/>
    <m/>
    <m/>
    <n v="0"/>
    <s v="Ingen avgiftsbehandling"/>
    <s v="1866 cup"/>
    <n v="-750"/>
    <s v="NOK"/>
    <n v="-750"/>
    <m/>
    <s v="-668795.50"/>
  </r>
  <r>
    <n v="1469"/>
    <n v="2025"/>
    <n v="1866"/>
    <d v="2025-08-27T00:00:00"/>
    <m/>
    <x v="104"/>
    <x v="104"/>
    <m/>
    <m/>
    <m/>
    <m/>
    <m/>
    <m/>
    <x v="1"/>
    <x v="1"/>
    <m/>
    <m/>
    <m/>
    <m/>
    <n v="0"/>
    <s v="Ingen avgiftsbehandling"/>
    <s v="1866 cup"/>
    <n v="-750"/>
    <s v="NOK"/>
    <n v="-750"/>
    <m/>
    <s v="-669545.50"/>
  </r>
  <r>
    <n v="1473"/>
    <n v="2025"/>
    <s v="9dcdbc73-c347-4523-b5c2-ca06dfb0c028.pdf"/>
    <d v="2025-08-28T00:00:00"/>
    <m/>
    <x v="104"/>
    <x v="104"/>
    <m/>
    <m/>
    <m/>
    <m/>
    <m/>
    <m/>
    <x v="1"/>
    <x v="1"/>
    <m/>
    <m/>
    <m/>
    <m/>
    <n v="0"/>
    <s v="Ingen avgiftsbehandling"/>
    <s v="9dcdbc73-c347-4523-b5c2-ca06dfb0c028.pdf"/>
    <n v="-864"/>
    <s v="NOK"/>
    <n v="-864"/>
    <m/>
    <s v="-670409.50"/>
  </r>
  <r>
    <n v="1469"/>
    <n v="2025"/>
    <n v="1866"/>
    <d v="2025-08-29T00:00:00"/>
    <m/>
    <x v="104"/>
    <x v="104"/>
    <m/>
    <m/>
    <m/>
    <m/>
    <m/>
    <m/>
    <x v="1"/>
    <x v="1"/>
    <m/>
    <m/>
    <m/>
    <m/>
    <n v="0"/>
    <s v="Ingen avgiftsbehandling"/>
    <s v="1866 cup"/>
    <n v="-750"/>
    <s v="NOK"/>
    <n v="-750"/>
    <m/>
    <s v="-671159.50"/>
  </r>
  <r>
    <n v="1552"/>
    <n v="2025"/>
    <s v="Innbetaling og vipps lagskasse"/>
    <d v="2025-09-01T00:00:00"/>
    <m/>
    <x v="104"/>
    <x v="104"/>
    <m/>
    <m/>
    <m/>
    <m/>
    <m/>
    <m/>
    <x v="1"/>
    <x v="1"/>
    <m/>
    <m/>
    <m/>
    <m/>
    <n v="0"/>
    <s v="Ingen avgiftsbehandling"/>
    <s v="Innbetaling og vipps lagskasse"/>
    <n v="-750"/>
    <s v="NOK"/>
    <n v="-750"/>
    <m/>
    <s v="-671909.50"/>
  </r>
  <r>
    <n v="1552"/>
    <n v="2025"/>
    <s v="Innbetaling og vipps lagskasse"/>
    <d v="2025-09-02T00:00:00"/>
    <m/>
    <x v="104"/>
    <x v="104"/>
    <m/>
    <m/>
    <m/>
    <m/>
    <m/>
    <m/>
    <x v="1"/>
    <x v="1"/>
    <m/>
    <m/>
    <m/>
    <m/>
    <n v="0"/>
    <s v="Ingen avgiftsbehandling"/>
    <s v="Innbetaling og vipps lagskasse"/>
    <n v="-750"/>
    <s v="NOK"/>
    <n v="-750"/>
    <m/>
    <s v="-672659.50"/>
  </r>
  <r>
    <n v="1566"/>
    <n v="2025"/>
    <s v="Spond"/>
    <d v="2025-09-03T00:00:00"/>
    <m/>
    <x v="104"/>
    <x v="104"/>
    <m/>
    <m/>
    <m/>
    <m/>
    <m/>
    <m/>
    <x v="5"/>
    <x v="5"/>
    <m/>
    <m/>
    <m/>
    <m/>
    <n v="0"/>
    <s v="Ingen avgiftsbehandling"/>
    <s v="Spond"/>
    <n v="-14196"/>
    <s v="NOK"/>
    <n v="-14196"/>
    <m/>
    <s v="-686855.50"/>
  </r>
  <r>
    <n v="1557"/>
    <n v="2025"/>
    <n v="1882"/>
    <d v="2025-09-04T00:00:00"/>
    <m/>
    <x v="104"/>
    <x v="104"/>
    <m/>
    <m/>
    <m/>
    <m/>
    <m/>
    <m/>
    <x v="1"/>
    <x v="1"/>
    <m/>
    <m/>
    <m/>
    <m/>
    <n v="0"/>
    <s v="Ingen avgiftsbehandling"/>
    <s v="1882 - spond"/>
    <n v="-192"/>
    <s v="NOK"/>
    <n v="-192"/>
    <m/>
    <s v="-687047.50"/>
  </r>
  <r>
    <n v="1552"/>
    <n v="2025"/>
    <s v="Innbetaling og vipps lagskasse"/>
    <d v="2025-09-05T00:00:00"/>
    <m/>
    <x v="104"/>
    <x v="104"/>
    <m/>
    <m/>
    <m/>
    <m/>
    <m/>
    <m/>
    <x v="1"/>
    <x v="1"/>
    <m/>
    <m/>
    <m/>
    <m/>
    <n v="0"/>
    <s v="Ingen avgiftsbehandling"/>
    <s v="Innbetaling og vipps lagskasse"/>
    <n v="-750"/>
    <s v="NOK"/>
    <n v="-750"/>
    <m/>
    <s v="-687797.50"/>
  </r>
  <r>
    <n v="1615"/>
    <n v="2025"/>
    <n v="1866"/>
    <d v="2025-09-08T00:00:00"/>
    <m/>
    <x v="104"/>
    <x v="104"/>
    <m/>
    <m/>
    <m/>
    <m/>
    <m/>
    <m/>
    <x v="1"/>
    <x v="1"/>
    <m/>
    <m/>
    <m/>
    <m/>
    <n v="0"/>
    <s v="Ingen avgiftsbehandling"/>
    <n v="1866"/>
    <n v="-750"/>
    <s v="NOK"/>
    <n v="-750"/>
    <m/>
    <s v="-688547.50"/>
  </r>
  <r>
    <n v="1616"/>
    <n v="2025"/>
    <n v="1866"/>
    <d v="2025-09-08T00:00:00"/>
    <m/>
    <x v="104"/>
    <x v="104"/>
    <m/>
    <m/>
    <m/>
    <m/>
    <m/>
    <m/>
    <x v="1"/>
    <x v="1"/>
    <m/>
    <m/>
    <m/>
    <m/>
    <n v="0"/>
    <s v="Ingen avgiftsbehandling"/>
    <n v="1866"/>
    <n v="-750"/>
    <s v="NOK"/>
    <n v="-750"/>
    <m/>
    <s v="-689297.50"/>
  </r>
  <r>
    <n v="1617"/>
    <n v="2025"/>
    <s v="f75081ed-7ef4-4dd5-ada7-b4621f562a48.pdf"/>
    <d v="2025-09-08T00:00:00"/>
    <m/>
    <x v="104"/>
    <x v="104"/>
    <m/>
    <m/>
    <m/>
    <m/>
    <m/>
    <m/>
    <x v="1"/>
    <x v="1"/>
    <m/>
    <m/>
    <m/>
    <m/>
    <n v="0"/>
    <s v="Ingen avgiftsbehandling"/>
    <s v="f75081ed-7ef4-4dd5-ada7-b4621f562a48.pdf"/>
    <n v="-750"/>
    <s v="NOK"/>
    <n v="-750"/>
    <m/>
    <s v="-690047.50"/>
  </r>
  <r>
    <n v="1712"/>
    <n v="2025"/>
    <s v="lodd.pdf"/>
    <d v="2025-09-22T00:00:00"/>
    <m/>
    <x v="104"/>
    <x v="104"/>
    <m/>
    <m/>
    <m/>
    <m/>
    <m/>
    <m/>
    <x v="1"/>
    <x v="1"/>
    <m/>
    <m/>
    <m/>
    <m/>
    <n v="0"/>
    <s v="Ingen avgiftsbehandling"/>
    <s v="lodd.pdf"/>
    <n v="-537"/>
    <s v="NOK"/>
    <n v="-537"/>
    <m/>
    <s v="-690584.50"/>
  </r>
  <r>
    <n v="1707"/>
    <n v="2025"/>
    <s v="Spon"/>
    <d v="2025-09-23T00:00:00"/>
    <m/>
    <x v="104"/>
    <x v="104"/>
    <m/>
    <m/>
    <m/>
    <m/>
    <m/>
    <m/>
    <x v="1"/>
    <x v="1"/>
    <m/>
    <m/>
    <m/>
    <m/>
    <n v="0"/>
    <s v="Ingen avgiftsbehandling"/>
    <s v="Spon"/>
    <n v="-6903"/>
    <s v="NOK"/>
    <n v="-6903"/>
    <m/>
    <s v="-697487.50"/>
  </r>
  <r>
    <n v="1712"/>
    <n v="2025"/>
    <s v="lodd.pdf"/>
    <d v="2025-09-25T00:00:00"/>
    <m/>
    <x v="104"/>
    <x v="104"/>
    <m/>
    <m/>
    <m/>
    <m/>
    <m/>
    <m/>
    <x v="1"/>
    <x v="1"/>
    <m/>
    <m/>
    <m/>
    <m/>
    <n v="0"/>
    <s v="Ingen avgiftsbehandling"/>
    <s v="lodd.pdf"/>
    <n v="-21049"/>
    <s v="NOK"/>
    <n v="-21049"/>
    <m/>
    <s v="-718536.50"/>
  </r>
  <r>
    <n v="1809"/>
    <n v="2025"/>
    <s v="Vipp Q3"/>
    <d v="2025-09-30T00:00:00"/>
    <m/>
    <x v="104"/>
    <x v="104"/>
    <m/>
    <m/>
    <m/>
    <m/>
    <m/>
    <m/>
    <x v="1"/>
    <x v="1"/>
    <m/>
    <m/>
    <m/>
    <m/>
    <n v="0"/>
    <s v="Ingen avgiftsbehandling"/>
    <s v="Vipp Q3"/>
    <n v="-52559"/>
    <s v="NOK"/>
    <n v="-52559"/>
    <m/>
    <s v="-771095.50"/>
  </r>
  <r>
    <n v="1809"/>
    <n v="2025"/>
    <s v="Vipp Q3"/>
    <d v="2025-09-30T00:00:00"/>
    <m/>
    <x v="104"/>
    <x v="104"/>
    <m/>
    <m/>
    <m/>
    <m/>
    <m/>
    <m/>
    <x v="5"/>
    <x v="5"/>
    <m/>
    <m/>
    <m/>
    <m/>
    <n v="0"/>
    <s v="Ingen avgiftsbehandling"/>
    <s v="Vipp Q3"/>
    <n v="-38468"/>
    <s v="NOK"/>
    <n v="-38468"/>
    <m/>
    <s v="-809563.50"/>
  </r>
  <r>
    <n v="1916"/>
    <n v="2025"/>
    <n v="1963"/>
    <d v="2025-10-07T00:00:00"/>
    <m/>
    <x v="104"/>
    <x v="104"/>
    <m/>
    <m/>
    <m/>
    <m/>
    <m/>
    <m/>
    <x v="1"/>
    <x v="1"/>
    <m/>
    <m/>
    <m/>
    <m/>
    <n v="0"/>
    <s v="Ingen avgiftsbehandling"/>
    <n v="1963"/>
    <n v="-500"/>
    <s v="NOK"/>
    <n v="-500"/>
    <m/>
    <s v="-810063.50"/>
  </r>
  <r>
    <n v="1855"/>
    <n v="2025"/>
    <s v="1866.pdf"/>
    <d v="2025-10-09T00:00:00"/>
    <m/>
    <x v="104"/>
    <x v="104"/>
    <m/>
    <m/>
    <m/>
    <m/>
    <m/>
    <m/>
    <x v="1"/>
    <x v="1"/>
    <m/>
    <m/>
    <m/>
    <m/>
    <n v="0"/>
    <s v="Ingen avgiftsbehandling"/>
    <s v="1866.pdf"/>
    <n v="-750"/>
    <s v="NOK"/>
    <n v="-750"/>
    <m/>
    <s v="-810813.50"/>
  </r>
  <r>
    <n v="1988"/>
    <n v="2025"/>
    <s v="566ce72a-fb57-43ae-b66e-f6a7166d075b.pdf"/>
    <d v="2025-10-20T00:00:00"/>
    <m/>
    <x v="104"/>
    <x v="104"/>
    <m/>
    <m/>
    <m/>
    <m/>
    <m/>
    <m/>
    <x v="1"/>
    <x v="1"/>
    <m/>
    <m/>
    <m/>
    <m/>
    <n v="0"/>
    <s v="Ingen avgiftsbehandling"/>
    <s v="566ce72a-fb57-43ae-b66e-f6a7166d075b.pdf"/>
    <n v="-8200"/>
    <s v="NOK"/>
    <n v="-8200"/>
    <m/>
    <s v="-819013.50"/>
  </r>
  <r>
    <n v="2163"/>
    <n v="2025"/>
    <s v="Innbetalinger 10.11-13.11.2025"/>
    <d v="2025-11-13T00:00:00"/>
    <m/>
    <x v="104"/>
    <x v="104"/>
    <m/>
    <m/>
    <m/>
    <m/>
    <m/>
    <m/>
    <x v="5"/>
    <x v="5"/>
    <m/>
    <m/>
    <m/>
    <m/>
    <n v="0"/>
    <s v="Ingen avgiftsbehandling"/>
    <s v="Innbetalinger 10.11-13.11.2025"/>
    <n v="-16866"/>
    <s v="NOK"/>
    <n v="-16866"/>
    <m/>
    <s v="-835879.50"/>
  </r>
  <r>
    <n v="2164"/>
    <n v="2025"/>
    <s v="Spondo.pdf"/>
    <d v="2025-11-13T00:00:00"/>
    <m/>
    <x v="104"/>
    <x v="104"/>
    <m/>
    <m/>
    <m/>
    <m/>
    <m/>
    <m/>
    <x v="5"/>
    <x v="5"/>
    <m/>
    <m/>
    <m/>
    <m/>
    <n v="0"/>
    <s v="Ingen avgiftsbehandling"/>
    <s v="Spondo.pdf"/>
    <n v="-9204"/>
    <s v="NOK"/>
    <n v="-9204"/>
    <m/>
    <s v="-845083.50"/>
  </r>
  <r>
    <n v="2203"/>
    <n v="2025"/>
    <s v="lodd.pdf"/>
    <d v="2025-11-17T00:00:00"/>
    <m/>
    <x v="104"/>
    <x v="104"/>
    <m/>
    <m/>
    <m/>
    <m/>
    <m/>
    <m/>
    <x v="1"/>
    <x v="1"/>
    <m/>
    <m/>
    <m/>
    <m/>
    <n v="0"/>
    <s v="Ingen avgiftsbehandling"/>
    <s v="lodd.pdf"/>
    <n v="-1820"/>
    <s v="NOK"/>
    <n v="-1820"/>
    <m/>
    <s v="-846903.50"/>
  </r>
  <r>
    <n v="2205"/>
    <n v="2025"/>
    <s v="Dugnader.pdf"/>
    <d v="2025-11-17T00:00:00"/>
    <m/>
    <x v="104"/>
    <x v="104"/>
    <m/>
    <m/>
    <m/>
    <m/>
    <m/>
    <m/>
    <x v="5"/>
    <x v="5"/>
    <m/>
    <m/>
    <m/>
    <m/>
    <n v="0"/>
    <s v="Ingen avgiftsbehandling"/>
    <s v="Dugnader.pdf"/>
    <n v="-5490"/>
    <s v="NOK"/>
    <n v="-5490"/>
    <m/>
    <s v="-852393.50"/>
  </r>
  <r>
    <n v="2205"/>
    <n v="2025"/>
    <s v="Dugnader.pdf"/>
    <d v="2025-11-17T00:00:00"/>
    <m/>
    <x v="104"/>
    <x v="104"/>
    <m/>
    <m/>
    <m/>
    <m/>
    <m/>
    <m/>
    <x v="5"/>
    <x v="5"/>
    <m/>
    <m/>
    <m/>
    <m/>
    <n v="0"/>
    <s v="Ingen avgiftsbehandling"/>
    <s v="Dugnader.pdf"/>
    <n v="-540"/>
    <s v="NOK"/>
    <n v="-540"/>
    <m/>
    <s v="-852933.50"/>
  </r>
  <r>
    <n v="2205"/>
    <n v="2025"/>
    <s v="Dugnader.pdf"/>
    <d v="2025-11-17T00:00:00"/>
    <m/>
    <x v="104"/>
    <x v="104"/>
    <m/>
    <m/>
    <m/>
    <m/>
    <m/>
    <m/>
    <x v="5"/>
    <x v="5"/>
    <m/>
    <m/>
    <m/>
    <m/>
    <n v="0"/>
    <s v="Ingen avgiftsbehandling"/>
    <s v="Dugnader.pdf"/>
    <n v="-5040"/>
    <s v="NOK"/>
    <n v="-5040"/>
    <m/>
    <s v="-857973.50"/>
  </r>
  <r>
    <n v="2335"/>
    <n v="2025"/>
    <s v="Metrics.pdf"/>
    <d v="2025-11-17T00:00:00"/>
    <m/>
    <x v="104"/>
    <x v="104"/>
    <m/>
    <m/>
    <m/>
    <m/>
    <m/>
    <m/>
    <x v="5"/>
    <x v="5"/>
    <m/>
    <m/>
    <m/>
    <m/>
    <n v="0"/>
    <s v="Ingen avgiftsbehandling"/>
    <s v="Metrics.pdf"/>
    <n v="-1000"/>
    <s v="NOK"/>
    <n v="-1000"/>
    <m/>
    <s v="-858973.50"/>
  </r>
  <r>
    <n v="2202"/>
    <n v="2025"/>
    <s v="Dugnad.pdf"/>
    <d v="2025-11-19T00:00:00"/>
    <m/>
    <x v="104"/>
    <x v="104"/>
    <m/>
    <m/>
    <m/>
    <m/>
    <m/>
    <m/>
    <x v="1"/>
    <x v="1"/>
    <m/>
    <m/>
    <m/>
    <m/>
    <n v="0"/>
    <s v="Ingen avgiftsbehandling"/>
    <s v="Dugnad.pdf"/>
    <n v="-27345"/>
    <s v="NOK"/>
    <n v="-27345"/>
    <m/>
    <s v="-886318.50"/>
  </r>
  <r>
    <n v="2204"/>
    <n v="2025"/>
    <s v="Spond.pdf"/>
    <d v="2025-11-20T00:00:00"/>
    <m/>
    <x v="104"/>
    <x v="104"/>
    <m/>
    <m/>
    <m/>
    <m/>
    <m/>
    <m/>
    <x v="1"/>
    <x v="1"/>
    <m/>
    <m/>
    <m/>
    <m/>
    <n v="0"/>
    <s v="Ingen avgiftsbehandling"/>
    <s v="Spond.pdf"/>
    <n v="-13990.5"/>
    <s v="NOK"/>
    <n v="-13990.5"/>
    <m/>
    <s v="-900309.00"/>
  </r>
  <r>
    <n v="2205"/>
    <n v="2025"/>
    <s v="Dugnader.pdf"/>
    <d v="2025-11-21T00:00:00"/>
    <m/>
    <x v="104"/>
    <x v="104"/>
    <m/>
    <m/>
    <m/>
    <m/>
    <m/>
    <m/>
    <x v="5"/>
    <x v="5"/>
    <m/>
    <m/>
    <m/>
    <m/>
    <n v="0"/>
    <s v="Ingen avgiftsbehandling"/>
    <s v="Dugnader.pdf"/>
    <n v="-990"/>
    <s v="NOK"/>
    <n v="-990"/>
    <m/>
    <s v="-901299.00"/>
  </r>
  <r>
    <n v="2205"/>
    <n v="2025"/>
    <s v="Dugnader.pdf"/>
    <d v="2025-11-21T00:00:00"/>
    <m/>
    <x v="104"/>
    <x v="104"/>
    <m/>
    <m/>
    <m/>
    <m/>
    <m/>
    <m/>
    <x v="5"/>
    <x v="5"/>
    <m/>
    <m/>
    <m/>
    <m/>
    <n v="0"/>
    <s v="Ingen avgiftsbehandling"/>
    <s v="Dugnader.pdf"/>
    <n v="-900"/>
    <s v="NOK"/>
    <n v="-900"/>
    <m/>
    <s v="-902199.00"/>
  </r>
  <r>
    <n v="2329"/>
    <n v="2025"/>
    <s v="Innbetalinger 1948"/>
    <d v="2025-11-24T00:00:00"/>
    <m/>
    <x v="104"/>
    <x v="104"/>
    <m/>
    <m/>
    <m/>
    <m/>
    <m/>
    <m/>
    <x v="5"/>
    <x v="5"/>
    <m/>
    <m/>
    <m/>
    <m/>
    <n v="0"/>
    <s v="Ingen avgiftsbehandling"/>
    <s v="Innbetalinger 1948"/>
    <n v="-1080"/>
    <s v="NOK"/>
    <n v="-1080"/>
    <m/>
    <s v="-903279.00"/>
  </r>
  <r>
    <n v="2329"/>
    <n v="2025"/>
    <s v="Innbetalinger 1948"/>
    <d v="2025-11-24T00:00:00"/>
    <m/>
    <x v="104"/>
    <x v="104"/>
    <m/>
    <m/>
    <m/>
    <m/>
    <m/>
    <m/>
    <x v="5"/>
    <x v="5"/>
    <m/>
    <m/>
    <m/>
    <m/>
    <n v="0"/>
    <s v="Ingen avgiftsbehandling"/>
    <s v="Innbetalinger 1948"/>
    <n v="-3330"/>
    <s v="NOK"/>
    <n v="-3330"/>
    <m/>
    <s v="-906609.00"/>
  </r>
  <r>
    <n v="2329"/>
    <n v="2025"/>
    <s v="Innbetalinger 1948"/>
    <d v="2025-11-24T00:00:00"/>
    <m/>
    <x v="104"/>
    <x v="104"/>
    <m/>
    <m/>
    <m/>
    <m/>
    <m/>
    <m/>
    <x v="5"/>
    <x v="5"/>
    <m/>
    <m/>
    <m/>
    <m/>
    <n v="0"/>
    <s v="Ingen avgiftsbehandling"/>
    <s v="Innbetalinger 1948"/>
    <n v="-1260"/>
    <s v="NOK"/>
    <n v="-1260"/>
    <m/>
    <s v="-907869.00"/>
  </r>
  <r>
    <n v="2329"/>
    <n v="2025"/>
    <s v="Innbetalinger 1948"/>
    <d v="2025-11-24T00:00:00"/>
    <m/>
    <x v="104"/>
    <x v="104"/>
    <m/>
    <m/>
    <m/>
    <m/>
    <m/>
    <m/>
    <x v="5"/>
    <x v="5"/>
    <m/>
    <m/>
    <m/>
    <m/>
    <n v="0"/>
    <s v="Ingen avgiftsbehandling"/>
    <s v="Innbetalinger 1948"/>
    <n v="-4680"/>
    <s v="NOK"/>
    <n v="-4680"/>
    <m/>
    <s v="-912549.00"/>
  </r>
  <r>
    <n v="2329"/>
    <n v="2025"/>
    <s v="Innbetalinger 1948"/>
    <d v="2025-11-25T00:00:00"/>
    <m/>
    <x v="104"/>
    <x v="104"/>
    <m/>
    <m/>
    <m/>
    <m/>
    <m/>
    <m/>
    <x v="5"/>
    <x v="5"/>
    <m/>
    <m/>
    <m/>
    <m/>
    <n v="0"/>
    <s v="Ingen avgiftsbehandling"/>
    <s v="Innbetalinger 1948"/>
    <n v="-2250"/>
    <s v="NOK"/>
    <n v="-2250"/>
    <m/>
    <s v="-914799.00"/>
  </r>
  <r>
    <n v="2329"/>
    <n v="2025"/>
    <s v="Innbetalinger 1948"/>
    <d v="2025-11-28T00:00:00"/>
    <m/>
    <x v="104"/>
    <x v="104"/>
    <m/>
    <m/>
    <m/>
    <m/>
    <m/>
    <m/>
    <x v="5"/>
    <x v="5"/>
    <m/>
    <m/>
    <m/>
    <m/>
    <n v="0"/>
    <s v="Ingen avgiftsbehandling"/>
    <s v="Innbetalinger 1948"/>
    <n v="-1620"/>
    <s v="NOK"/>
    <n v="-1620"/>
    <m/>
    <s v="-916419.00"/>
  </r>
  <r>
    <n v="2323"/>
    <n v="2025"/>
    <s v="Spond.pdf"/>
    <d v="2025-12-04T00:00:00"/>
    <m/>
    <x v="104"/>
    <x v="104"/>
    <m/>
    <m/>
    <m/>
    <m/>
    <m/>
    <m/>
    <x v="1"/>
    <x v="1"/>
    <m/>
    <m/>
    <m/>
    <m/>
    <n v="0"/>
    <s v="Ingen avgiftsbehandling"/>
    <s v="Spond.pdf"/>
    <n v="-726"/>
    <s v="NOK"/>
    <n v="-726"/>
    <m/>
    <s v="-917145.00"/>
  </r>
  <r>
    <n v="2329"/>
    <n v="2025"/>
    <s v="Innbetalinger 1948"/>
    <d v="2025-12-04T00:00:00"/>
    <m/>
    <x v="104"/>
    <x v="104"/>
    <m/>
    <m/>
    <m/>
    <m/>
    <m/>
    <m/>
    <x v="5"/>
    <x v="5"/>
    <m/>
    <m/>
    <m/>
    <m/>
    <n v="0"/>
    <s v="Ingen avgiftsbehandling"/>
    <s v="Innbetalinger 1948"/>
    <n v="-1000"/>
    <s v="NOK"/>
    <n v="-1000"/>
    <m/>
    <s v="-918145.00"/>
  </r>
  <r>
    <n v="2481"/>
    <n v="2025"/>
    <n v="1948"/>
    <d v="2025-12-17T00:00:00"/>
    <m/>
    <x v="104"/>
    <x v="104"/>
    <m/>
    <m/>
    <m/>
    <m/>
    <m/>
    <m/>
    <x v="5"/>
    <x v="5"/>
    <m/>
    <m/>
    <m/>
    <m/>
    <n v="0"/>
    <s v="Ingen avgiftsbehandling"/>
    <n v="1948"/>
    <n v="-450"/>
    <s v="NOK"/>
    <n v="-450"/>
    <m/>
    <s v="-918595.00"/>
  </r>
  <r>
    <n v="2540"/>
    <n v="2025"/>
    <s v="Vipps Q4"/>
    <d v="2025-12-31T00:00:00"/>
    <m/>
    <x v="104"/>
    <x v="104"/>
    <m/>
    <m/>
    <m/>
    <m/>
    <m/>
    <m/>
    <x v="1"/>
    <x v="1"/>
    <m/>
    <m/>
    <m/>
    <m/>
    <n v="0"/>
    <s v="Ingen avgiftsbehandling"/>
    <s v="Vipps Q4"/>
    <n v="-57460"/>
    <s v="NOK"/>
    <n v="-57460"/>
    <m/>
    <s v="-976055.00"/>
  </r>
  <r>
    <n v="2540"/>
    <n v="2025"/>
    <s v="Vipps Q4"/>
    <d v="2025-12-31T00:00:00"/>
    <m/>
    <x v="104"/>
    <x v="104"/>
    <m/>
    <m/>
    <m/>
    <m/>
    <m/>
    <m/>
    <x v="5"/>
    <x v="5"/>
    <m/>
    <m/>
    <m/>
    <m/>
    <n v="0"/>
    <s v="Ingen avgiftsbehandling"/>
    <s v="Vipps Q4"/>
    <n v="-71030"/>
    <s v="NOK"/>
    <n v="-71030"/>
    <m/>
    <s v="-1047085.00"/>
  </r>
  <r>
    <m/>
    <m/>
    <m/>
    <d v="2025-01-01T00:00:00"/>
    <m/>
    <x v="105"/>
    <x v="105"/>
    <m/>
    <m/>
    <m/>
    <m/>
    <m/>
    <m/>
    <x v="0"/>
    <x v="0"/>
    <m/>
    <m/>
    <m/>
    <m/>
    <m/>
    <m/>
    <s v="Inngående saldo"/>
    <n v="0"/>
    <m/>
    <m/>
    <m/>
    <s v="0.00"/>
  </r>
  <r>
    <n v="778"/>
    <n v="2025"/>
    <s v="Overskudds høsttur"/>
    <d v="2025-01-13T00:00:00"/>
    <m/>
    <x v="105"/>
    <x v="105"/>
    <m/>
    <m/>
    <m/>
    <m/>
    <m/>
    <m/>
    <x v="9"/>
    <x v="9"/>
    <m/>
    <m/>
    <m/>
    <m/>
    <n v="0"/>
    <s v="Ingen avgiftsbehandling"/>
    <s v="Overskudds høsttur"/>
    <n v="-455"/>
    <s v="NOK"/>
    <n v="-455"/>
    <m/>
    <s v="-455.00"/>
  </r>
  <r>
    <n v="599"/>
    <n v="2025"/>
    <s v="Returpant.jpg"/>
    <d v="2025-01-20T00:00:00"/>
    <m/>
    <x v="105"/>
    <x v="105"/>
    <m/>
    <m/>
    <m/>
    <m/>
    <m/>
    <m/>
    <x v="7"/>
    <x v="7"/>
    <m/>
    <m/>
    <m/>
    <m/>
    <n v="0"/>
    <s v="Ingen avgiftsbehandling"/>
    <s v="Returpant.jpg"/>
    <n v="-233"/>
    <s v="NOK"/>
    <n v="-233"/>
    <m/>
    <s v="-688.00"/>
  </r>
  <r>
    <n v="248"/>
    <n v="2025"/>
    <s v="FLugger bonus"/>
    <d v="2025-01-22T00:00:00"/>
    <m/>
    <x v="105"/>
    <x v="105"/>
    <m/>
    <m/>
    <m/>
    <m/>
    <m/>
    <m/>
    <x v="4"/>
    <x v="4"/>
    <m/>
    <m/>
    <m/>
    <m/>
    <n v="0"/>
    <s v="Ingen avgiftsbehandling"/>
    <s v="FLugger bonus"/>
    <n v="-51"/>
    <s v="NOK"/>
    <n v="-51"/>
    <m/>
    <s v="-739.00"/>
  </r>
  <r>
    <n v="673"/>
    <n v="2025"/>
    <s v="Vipps Q1"/>
    <d v="2025-03-31T00:00:00"/>
    <m/>
    <x v="105"/>
    <x v="105"/>
    <m/>
    <m/>
    <m/>
    <m/>
    <m/>
    <m/>
    <x v="3"/>
    <x v="3"/>
    <m/>
    <m/>
    <m/>
    <m/>
    <n v="0"/>
    <s v="Ingen avgiftsbehandling"/>
    <s v="Vipps Q1"/>
    <n v="-1100"/>
    <s v="NOK"/>
    <n v="-1100"/>
    <m/>
    <s v="-1839.00"/>
  </r>
  <r>
    <n v="673"/>
    <n v="2025"/>
    <s v="Vipps Q1"/>
    <d v="2025-03-31T00:00:00"/>
    <m/>
    <x v="105"/>
    <x v="105"/>
    <m/>
    <m/>
    <m/>
    <m/>
    <m/>
    <m/>
    <x v="2"/>
    <x v="2"/>
    <m/>
    <m/>
    <m/>
    <m/>
    <n v="0"/>
    <s v="Ingen avgiftsbehandling"/>
    <s v="Vipps Q1"/>
    <n v="-105"/>
    <s v="NOK"/>
    <n v="-105"/>
    <m/>
    <s v="-1944.00"/>
  </r>
  <r>
    <n v="673"/>
    <n v="2025"/>
    <s v="Vipps Q1"/>
    <d v="2025-03-31T00:00:00"/>
    <m/>
    <x v="105"/>
    <x v="105"/>
    <m/>
    <m/>
    <m/>
    <m/>
    <m/>
    <m/>
    <x v="7"/>
    <x v="7"/>
    <m/>
    <m/>
    <m/>
    <m/>
    <n v="0"/>
    <s v="Ingen avgiftsbehandling"/>
    <s v="Vipps Q1"/>
    <n v="-2752"/>
    <s v="NOK"/>
    <n v="-2752"/>
    <m/>
    <s v="-4696.00"/>
  </r>
  <r>
    <n v="673"/>
    <n v="2025"/>
    <s v="Vipps Q1"/>
    <d v="2025-03-31T00:00:00"/>
    <m/>
    <x v="105"/>
    <x v="105"/>
    <m/>
    <m/>
    <m/>
    <m/>
    <m/>
    <m/>
    <x v="6"/>
    <x v="6"/>
    <m/>
    <m/>
    <m/>
    <m/>
    <n v="0"/>
    <s v="Ingen avgiftsbehandling"/>
    <s v="Vipps Q1"/>
    <n v="-3050"/>
    <s v="NOK"/>
    <n v="-3050"/>
    <m/>
    <s v="-7746.00"/>
  </r>
  <r>
    <n v="782"/>
    <n v="2025"/>
    <s v="Kara innbetalinger.pdf"/>
    <d v="2025-04-03T00:00:00"/>
    <m/>
    <x v="105"/>
    <x v="105"/>
    <m/>
    <m/>
    <m/>
    <m/>
    <m/>
    <m/>
    <x v="7"/>
    <x v="7"/>
    <m/>
    <m/>
    <m/>
    <m/>
    <n v="0"/>
    <s v="Ingen avgiftsbehandling"/>
    <s v="Kara innbetalinger.pdf"/>
    <n v="-10905"/>
    <s v="NOK"/>
    <n v="-10905"/>
    <m/>
    <s v="-18651.00"/>
  </r>
  <r>
    <n v="794"/>
    <n v="2025"/>
    <s v="transport betaling"/>
    <d v="2025-04-07T00:00:00"/>
    <m/>
    <x v="105"/>
    <x v="105"/>
    <m/>
    <m/>
    <m/>
    <m/>
    <m/>
    <m/>
    <x v="8"/>
    <x v="8"/>
    <m/>
    <m/>
    <m/>
    <m/>
    <n v="0"/>
    <s v="Ingen avgiftsbehandling"/>
    <s v="transport betaling"/>
    <n v="-318"/>
    <s v="NOK"/>
    <n v="-318"/>
    <m/>
    <s v="-18969.00"/>
  </r>
  <r>
    <n v="856"/>
    <n v="2025"/>
    <s v="Oppgjør opp kantebakk"/>
    <d v="2025-04-22T00:00:00"/>
    <m/>
    <x v="105"/>
    <x v="105"/>
    <m/>
    <m/>
    <m/>
    <m/>
    <m/>
    <m/>
    <x v="6"/>
    <x v="6"/>
    <m/>
    <m/>
    <m/>
    <m/>
    <n v="0"/>
    <s v="Ingen avgiftsbehandling"/>
    <s v="Oppgjør opp kantebakk"/>
    <n v="-732.32"/>
    <s v="NOK"/>
    <n v="-732.32"/>
    <m/>
    <s v="-19701.32"/>
  </r>
  <r>
    <n v="1318"/>
    <n v="2025"/>
    <s v="Opp kantebakk"/>
    <d v="2025-04-28T00:00:00"/>
    <m/>
    <x v="105"/>
    <x v="105"/>
    <m/>
    <m/>
    <m/>
    <m/>
    <m/>
    <m/>
    <x v="6"/>
    <x v="6"/>
    <m/>
    <m/>
    <m/>
    <m/>
    <n v="0"/>
    <s v="Ingen avgiftsbehandling"/>
    <s v="Opp kantebakk"/>
    <n v="-1100.56"/>
    <s v="NOK"/>
    <n v="-1100.56"/>
    <m/>
    <s v="-20801.88"/>
  </r>
  <r>
    <n v="1249"/>
    <n v="2025"/>
    <s v="15039335104_-_2025-04-30_-_Innbetalingsmelding_400,00_NOK_fra_PAPUS_AMADOU_TRAORE.pdf"/>
    <d v="2025-04-30T00:00:00"/>
    <m/>
    <x v="105"/>
    <x v="105"/>
    <m/>
    <m/>
    <m/>
    <m/>
    <m/>
    <m/>
    <x v="1"/>
    <x v="1"/>
    <m/>
    <m/>
    <m/>
    <m/>
    <n v="0"/>
    <s v="Ingen avgiftsbehandling"/>
    <s v="15039335104_-_2025-04-30_-_Innbetalingsmelding_400,00_NOK_fra_PAPUS_AMADOU_TRAORE.pdf"/>
    <n v="-400"/>
    <s v="NOK"/>
    <n v="-400"/>
    <m/>
    <s v="-21201.88"/>
  </r>
  <r>
    <n v="1318"/>
    <n v="2025"/>
    <s v="Opp kantebakk"/>
    <d v="2025-05-15T00:00:00"/>
    <m/>
    <x v="105"/>
    <x v="105"/>
    <m/>
    <m/>
    <m/>
    <m/>
    <m/>
    <m/>
    <x v="6"/>
    <x v="6"/>
    <m/>
    <m/>
    <m/>
    <m/>
    <n v="0"/>
    <s v="Ingen avgiftsbehandling"/>
    <s v="Opp kantebakk"/>
    <n v="-184.12"/>
    <s v="NOK"/>
    <n v="-184.12"/>
    <m/>
    <s v="-21386.00"/>
  </r>
  <r>
    <n v="1318"/>
    <n v="2025"/>
    <s v="Opp kantebakk"/>
    <d v="2025-05-19T00:00:00"/>
    <m/>
    <x v="105"/>
    <x v="105"/>
    <m/>
    <m/>
    <m/>
    <m/>
    <m/>
    <m/>
    <x v="6"/>
    <x v="6"/>
    <m/>
    <m/>
    <m/>
    <m/>
    <n v="0"/>
    <s v="Ingen avgiftsbehandling"/>
    <s v="Opp kantebakk"/>
    <n v="-184.12"/>
    <s v="NOK"/>
    <n v="-184.12"/>
    <m/>
    <s v="-21570.12"/>
  </r>
  <r>
    <n v="1318"/>
    <n v="2025"/>
    <s v="Opp kantebakk"/>
    <d v="2025-05-26T00:00:00"/>
    <m/>
    <x v="105"/>
    <x v="105"/>
    <m/>
    <m/>
    <m/>
    <m/>
    <m/>
    <m/>
    <x v="6"/>
    <x v="6"/>
    <m/>
    <m/>
    <m/>
    <m/>
    <n v="0"/>
    <s v="Ingen avgiftsbehandling"/>
    <s v="Opp kantebakk"/>
    <n v="-368.24"/>
    <s v="NOK"/>
    <n v="-368.24"/>
    <m/>
    <s v="-21938.36"/>
  </r>
  <r>
    <n v="1289"/>
    <n v="2025"/>
    <s v="jutulkara 1.pdf"/>
    <d v="2025-05-27T00:00:00"/>
    <m/>
    <x v="105"/>
    <x v="105"/>
    <m/>
    <m/>
    <m/>
    <m/>
    <m/>
    <m/>
    <x v="7"/>
    <x v="7"/>
    <m/>
    <m/>
    <m/>
    <m/>
    <n v="0"/>
    <s v="Ingen avgiftsbehandling"/>
    <s v="jutulkara 1.pdf"/>
    <n v="-265"/>
    <s v="NOK"/>
    <n v="-265"/>
    <m/>
    <s v="-22203.36"/>
  </r>
  <r>
    <n v="1318"/>
    <n v="2025"/>
    <s v="Opp kantebakk"/>
    <d v="2025-06-10T00:00:00"/>
    <m/>
    <x v="105"/>
    <x v="105"/>
    <m/>
    <m/>
    <m/>
    <m/>
    <m/>
    <m/>
    <x v="6"/>
    <x v="6"/>
    <m/>
    <m/>
    <m/>
    <m/>
    <n v="0"/>
    <s v="Ingen avgiftsbehandling"/>
    <s v="Opp kantebakk"/>
    <n v="-759.64"/>
    <s v="NOK"/>
    <n v="-759.64"/>
    <m/>
    <s v="-22963.00"/>
  </r>
  <r>
    <n v="1290"/>
    <n v="2025"/>
    <s v="jutulkara.pdf"/>
    <d v="2025-06-20T00:00:00"/>
    <m/>
    <x v="105"/>
    <x v="105"/>
    <m/>
    <m/>
    <m/>
    <m/>
    <m/>
    <m/>
    <x v="7"/>
    <x v="7"/>
    <m/>
    <m/>
    <m/>
    <m/>
    <n v="0"/>
    <s v="Ingen avgiftsbehandling"/>
    <s v="jutulkara.pdf"/>
    <n v="-425"/>
    <s v="NOK"/>
    <n v="-425"/>
    <m/>
    <s v="-23388.00"/>
  </r>
  <r>
    <n v="1318"/>
    <n v="2025"/>
    <s v="Opp kantebakk"/>
    <d v="2025-06-23T00:00:00"/>
    <m/>
    <x v="105"/>
    <x v="105"/>
    <m/>
    <m/>
    <m/>
    <m/>
    <m/>
    <m/>
    <x v="6"/>
    <x v="6"/>
    <m/>
    <m/>
    <m/>
    <m/>
    <n v="0"/>
    <s v="Ingen avgiftsbehandling"/>
    <s v="Opp kantebakk"/>
    <n v="-974.64"/>
    <s v="NOK"/>
    <n v="-974.64"/>
    <m/>
    <s v="-24362.64"/>
  </r>
  <r>
    <n v="1285"/>
    <n v="2025"/>
    <s v="Vipps Q2"/>
    <d v="2025-06-30T00:00:00"/>
    <m/>
    <x v="105"/>
    <x v="105"/>
    <m/>
    <m/>
    <m/>
    <m/>
    <m/>
    <m/>
    <x v="3"/>
    <x v="3"/>
    <m/>
    <m/>
    <m/>
    <m/>
    <n v="0"/>
    <s v="Ingen avgiftsbehandling"/>
    <s v="Vipps Q2"/>
    <n v="-1550"/>
    <s v="NOK"/>
    <n v="-1550"/>
    <m/>
    <s v="-25912.64"/>
  </r>
  <r>
    <n v="1285"/>
    <n v="2025"/>
    <s v="Vipps Q2"/>
    <d v="2025-06-30T00:00:00"/>
    <m/>
    <x v="105"/>
    <x v="105"/>
    <m/>
    <m/>
    <m/>
    <m/>
    <m/>
    <m/>
    <x v="2"/>
    <x v="2"/>
    <m/>
    <m/>
    <m/>
    <m/>
    <n v="0"/>
    <s v="Ingen avgiftsbehandling"/>
    <s v="Vipps Q2"/>
    <n v="-3292"/>
    <s v="NOK"/>
    <n v="-3292"/>
    <m/>
    <s v="-29204.64"/>
  </r>
  <r>
    <n v="1285"/>
    <n v="2025"/>
    <s v="Vipps Q2"/>
    <d v="2025-06-30T00:00:00"/>
    <m/>
    <x v="105"/>
    <x v="105"/>
    <m/>
    <m/>
    <m/>
    <m/>
    <m/>
    <m/>
    <x v="1"/>
    <x v="1"/>
    <m/>
    <m/>
    <m/>
    <m/>
    <n v="0"/>
    <s v="Ingen avgiftsbehandling"/>
    <s v="Vipps Q2"/>
    <n v="-22661"/>
    <s v="NOK"/>
    <n v="-22661"/>
    <m/>
    <s v="-51865.64"/>
  </r>
  <r>
    <n v="1285"/>
    <n v="2025"/>
    <s v="Vipps Q2"/>
    <d v="2025-06-30T00:00:00"/>
    <m/>
    <x v="105"/>
    <x v="105"/>
    <m/>
    <m/>
    <m/>
    <m/>
    <m/>
    <m/>
    <x v="4"/>
    <x v="4"/>
    <m/>
    <m/>
    <m/>
    <m/>
    <n v="0"/>
    <s v="Ingen avgiftsbehandling"/>
    <s v="Vipps Q2"/>
    <n v="-15400"/>
    <s v="NOK"/>
    <n v="-15400"/>
    <m/>
    <s v="-67265.64"/>
  </r>
  <r>
    <n v="1285"/>
    <n v="2025"/>
    <s v="Vipps Q2"/>
    <d v="2025-06-30T00:00:00"/>
    <m/>
    <x v="105"/>
    <x v="105"/>
    <m/>
    <m/>
    <m/>
    <m/>
    <m/>
    <m/>
    <x v="10"/>
    <x v="10"/>
    <m/>
    <m/>
    <m/>
    <m/>
    <n v="0"/>
    <s v="Ingen avgiftsbehandling"/>
    <s v="Vipps Q2"/>
    <n v="-400"/>
    <s v="NOK"/>
    <n v="-400"/>
    <m/>
    <s v="-67665.64"/>
  </r>
  <r>
    <n v="1285"/>
    <n v="2025"/>
    <s v="Vipps Q2"/>
    <d v="2025-06-30T00:00:00"/>
    <m/>
    <x v="105"/>
    <x v="105"/>
    <m/>
    <m/>
    <m/>
    <m/>
    <m/>
    <m/>
    <x v="6"/>
    <x v="6"/>
    <m/>
    <m/>
    <m/>
    <m/>
    <n v="0"/>
    <s v="Ingen avgiftsbehandling"/>
    <s v="Vipps Q2"/>
    <n v="-10530"/>
    <s v="NOK"/>
    <n v="-10530"/>
    <m/>
    <s v="-78195.64"/>
  </r>
  <r>
    <n v="1318"/>
    <n v="2025"/>
    <s v="Opp kantebakk"/>
    <d v="2025-06-30T00:00:00"/>
    <m/>
    <x v="105"/>
    <x v="105"/>
    <m/>
    <m/>
    <m/>
    <m/>
    <m/>
    <m/>
    <x v="6"/>
    <x v="6"/>
    <m/>
    <m/>
    <m/>
    <m/>
    <n v="0"/>
    <s v="Ingen avgiftsbehandling"/>
    <s v="Opp kantebakk"/>
    <n v="-4456.28"/>
    <s v="NOK"/>
    <n v="-4456.28"/>
    <m/>
    <s v="-82651.92"/>
  </r>
  <r>
    <n v="1251"/>
    <n v="2025"/>
    <s v="1.pdf"/>
    <d v="2025-07-03T00:00:00"/>
    <m/>
    <x v="105"/>
    <x v="105"/>
    <m/>
    <m/>
    <m/>
    <m/>
    <m/>
    <m/>
    <x v="9"/>
    <x v="9"/>
    <m/>
    <m/>
    <m/>
    <m/>
    <n v="0"/>
    <s v="Ingen avgiftsbehandling"/>
    <s v="1.pdf"/>
    <n v="-649"/>
    <s v="NOK"/>
    <n v="-649"/>
    <m/>
    <s v="-83300.92"/>
  </r>
  <r>
    <n v="1318"/>
    <n v="2025"/>
    <s v="Opp kantebakk"/>
    <d v="2025-07-07T00:00:00"/>
    <m/>
    <x v="105"/>
    <x v="105"/>
    <m/>
    <m/>
    <m/>
    <m/>
    <m/>
    <m/>
    <x v="6"/>
    <x v="6"/>
    <m/>
    <m/>
    <m/>
    <m/>
    <n v="0"/>
    <s v="Ingen avgiftsbehandling"/>
    <s v="Opp kantebakk"/>
    <n v="-3481.64"/>
    <s v="NOK"/>
    <n v="-3481.64"/>
    <m/>
    <s v="-86782.56"/>
  </r>
  <r>
    <n v="1230"/>
    <n v="2025"/>
    <s v="kvittering-spleis-nr-438454-9e31ff6.pdf"/>
    <d v="2025-07-18T00:00:00"/>
    <m/>
    <x v="105"/>
    <x v="105"/>
    <m/>
    <m/>
    <m/>
    <m/>
    <m/>
    <m/>
    <x v="1"/>
    <x v="1"/>
    <m/>
    <m/>
    <m/>
    <m/>
    <n v="0"/>
    <s v="Ingen avgiftsbehandling"/>
    <s v="kvittering-spleis-nr-438454-9e31ff6.pdf"/>
    <n v="-8672.1299999999992"/>
    <s v="NOK"/>
    <n v="-8672.1299999999992"/>
    <m/>
    <s v="-95454.69"/>
  </r>
  <r>
    <n v="1286"/>
    <n v="2025"/>
    <s v="Esport mangler"/>
    <d v="2025-07-21T00:00:00"/>
    <m/>
    <x v="105"/>
    <x v="105"/>
    <m/>
    <m/>
    <m/>
    <m/>
    <m/>
    <m/>
    <x v="2"/>
    <x v="2"/>
    <m/>
    <m/>
    <m/>
    <m/>
    <n v="0"/>
    <s v="Ingen avgiftsbehandling"/>
    <s v="Esport mangler"/>
    <n v="-1000"/>
    <s v="NOK"/>
    <n v="-1000"/>
    <m/>
    <s v="-96454.69"/>
  </r>
  <r>
    <n v="1396"/>
    <n v="2025"/>
    <s v="d69cd62a-eaf0-456e-b3bf-b7a6a354bb99.pdf"/>
    <d v="2025-08-20T00:00:00"/>
    <m/>
    <x v="105"/>
    <x v="105"/>
    <m/>
    <m/>
    <m/>
    <m/>
    <m/>
    <m/>
    <x v="6"/>
    <x v="6"/>
    <m/>
    <m/>
    <m/>
    <m/>
    <n v="0"/>
    <s v="Ingen avgiftsbehandling"/>
    <s v="d69cd62a-eaf0-456e-b3bf-b7a6a354bb99.pdf"/>
    <n v="-315"/>
    <s v="NOK"/>
    <n v="-315"/>
    <m/>
    <s v="-96769.69"/>
  </r>
  <r>
    <n v="1396"/>
    <n v="2025"/>
    <s v="d69cd62a-eaf0-456e-b3bf-b7a6a354bb99.pdf"/>
    <d v="2025-08-20T00:00:00"/>
    <m/>
    <x v="105"/>
    <x v="105"/>
    <m/>
    <m/>
    <m/>
    <m/>
    <m/>
    <m/>
    <x v="6"/>
    <x v="6"/>
    <m/>
    <m/>
    <m/>
    <m/>
    <n v="0"/>
    <s v="Ingen avgiftsbehandling"/>
    <s v="d69cd62a-eaf0-456e-b3bf-b7a6a354bb99.pdf"/>
    <n v="-319"/>
    <s v="NOK"/>
    <n v="-319"/>
    <m/>
    <s v="-97088.69"/>
  </r>
  <r>
    <n v="1401"/>
    <n v="2025"/>
    <s v="68078d4b-4236-45c1-93d6-c91407b3ef62.pdf"/>
    <d v="2025-08-20T00:00:00"/>
    <m/>
    <x v="105"/>
    <x v="105"/>
    <m/>
    <m/>
    <m/>
    <m/>
    <m/>
    <m/>
    <x v="5"/>
    <x v="5"/>
    <m/>
    <m/>
    <m/>
    <m/>
    <n v="0"/>
    <s v="Ingen avgiftsbehandling"/>
    <s v="68078d4b-4236-45c1-93d6-c91407b3ef62.pdf"/>
    <n v="-74"/>
    <s v="NOK"/>
    <n v="-74"/>
    <m/>
    <s v="-97162.69"/>
  </r>
  <r>
    <n v="1453"/>
    <n v="2025"/>
    <s v="1.pdf"/>
    <d v="2025-08-20T00:00:00"/>
    <m/>
    <x v="105"/>
    <x v="105"/>
    <m/>
    <m/>
    <m/>
    <m/>
    <m/>
    <m/>
    <x v="2"/>
    <x v="2"/>
    <m/>
    <m/>
    <m/>
    <m/>
    <n v="0"/>
    <s v="Ingen avgiftsbehandling"/>
    <s v="1.pdf"/>
    <n v="-457"/>
    <s v="NOK"/>
    <n v="-457"/>
    <m/>
    <s v="-97619.69"/>
  </r>
  <r>
    <n v="1809"/>
    <n v="2025"/>
    <s v="Vipp Q3"/>
    <d v="2025-09-30T00:00:00"/>
    <m/>
    <x v="105"/>
    <x v="105"/>
    <m/>
    <m/>
    <m/>
    <m/>
    <m/>
    <m/>
    <x v="3"/>
    <x v="3"/>
    <m/>
    <m/>
    <m/>
    <m/>
    <n v="0"/>
    <s v="Ingen avgiftsbehandling"/>
    <s v="Vipp Q3"/>
    <n v="-1150"/>
    <s v="NOK"/>
    <n v="-1150"/>
    <m/>
    <s v="-98769.69"/>
  </r>
  <r>
    <n v="1809"/>
    <n v="2025"/>
    <s v="Vipp Q3"/>
    <d v="2025-09-30T00:00:00"/>
    <m/>
    <x v="105"/>
    <x v="105"/>
    <m/>
    <m/>
    <m/>
    <m/>
    <m/>
    <m/>
    <x v="2"/>
    <x v="2"/>
    <m/>
    <m/>
    <m/>
    <m/>
    <n v="0"/>
    <s v="Ingen avgiftsbehandling"/>
    <s v="Vipp Q3"/>
    <n v="-180"/>
    <s v="NOK"/>
    <n v="-180"/>
    <m/>
    <s v="-98949.69"/>
  </r>
  <r>
    <n v="1809"/>
    <n v="2025"/>
    <s v="Vipp Q3"/>
    <d v="2025-09-30T00:00:00"/>
    <m/>
    <x v="105"/>
    <x v="105"/>
    <m/>
    <m/>
    <m/>
    <m/>
    <m/>
    <m/>
    <x v="1"/>
    <x v="1"/>
    <m/>
    <m/>
    <m/>
    <m/>
    <n v="0"/>
    <s v="Ingen avgiftsbehandling"/>
    <s v="Vipp Q3"/>
    <n v="-97395"/>
    <s v="NOK"/>
    <n v="-97395"/>
    <m/>
    <s v="-196344.69"/>
  </r>
  <r>
    <n v="1809"/>
    <n v="2025"/>
    <s v="Vipp Q3"/>
    <d v="2025-09-30T00:00:00"/>
    <m/>
    <x v="105"/>
    <x v="105"/>
    <m/>
    <m/>
    <m/>
    <m/>
    <m/>
    <m/>
    <x v="5"/>
    <x v="5"/>
    <m/>
    <m/>
    <m/>
    <m/>
    <n v="0"/>
    <s v="Ingen avgiftsbehandling"/>
    <s v="Vipp Q3"/>
    <n v="-1222"/>
    <s v="NOK"/>
    <n v="-1222"/>
    <m/>
    <s v="-197566.69"/>
  </r>
  <r>
    <n v="1809"/>
    <n v="2025"/>
    <s v="Vipp Q3"/>
    <d v="2025-09-30T00:00:00"/>
    <m/>
    <x v="105"/>
    <x v="105"/>
    <m/>
    <m/>
    <m/>
    <m/>
    <m/>
    <m/>
    <x v="4"/>
    <x v="4"/>
    <m/>
    <m/>
    <m/>
    <m/>
    <n v="0"/>
    <s v="Ingen avgiftsbehandling"/>
    <s v="Vipp Q3"/>
    <n v="-3800"/>
    <s v="NOK"/>
    <n v="-3800"/>
    <m/>
    <s v="-201366.69"/>
  </r>
  <r>
    <n v="1809"/>
    <n v="2025"/>
    <s v="Vipp Q3"/>
    <d v="2025-09-30T00:00:00"/>
    <m/>
    <x v="105"/>
    <x v="105"/>
    <m/>
    <m/>
    <m/>
    <m/>
    <m/>
    <m/>
    <x v="10"/>
    <x v="10"/>
    <m/>
    <m/>
    <m/>
    <m/>
    <n v="0"/>
    <s v="Ingen avgiftsbehandling"/>
    <s v="Vipp Q3"/>
    <n v="-165"/>
    <s v="NOK"/>
    <n v="-165"/>
    <m/>
    <s v="-201531.69"/>
  </r>
  <r>
    <n v="1809"/>
    <n v="2025"/>
    <s v="Vipp Q3"/>
    <d v="2025-09-30T00:00:00"/>
    <m/>
    <x v="105"/>
    <x v="105"/>
    <m/>
    <m/>
    <m/>
    <m/>
    <m/>
    <m/>
    <x v="7"/>
    <x v="7"/>
    <m/>
    <m/>
    <m/>
    <m/>
    <n v="0"/>
    <s v="Ingen avgiftsbehandling"/>
    <s v="Vipp Q3"/>
    <n v="-19050"/>
    <s v="NOK"/>
    <n v="-19050"/>
    <m/>
    <s v="-220581.69"/>
  </r>
  <r>
    <n v="1809"/>
    <n v="2025"/>
    <s v="Vipp Q3"/>
    <d v="2025-09-30T00:00:00"/>
    <m/>
    <x v="105"/>
    <x v="105"/>
    <m/>
    <m/>
    <m/>
    <m/>
    <m/>
    <m/>
    <x v="6"/>
    <x v="6"/>
    <m/>
    <m/>
    <m/>
    <m/>
    <n v="0"/>
    <s v="Ingen avgiftsbehandling"/>
    <s v="Vipp Q3"/>
    <n v="-13060"/>
    <s v="NOK"/>
    <n v="-13060"/>
    <m/>
    <s v="-233641.69"/>
  </r>
  <r>
    <n v="2037"/>
    <n v="2025"/>
    <s v="1.pdf"/>
    <d v="2025-10-31T00:00:00"/>
    <m/>
    <x v="105"/>
    <x v="105"/>
    <m/>
    <m/>
    <m/>
    <m/>
    <m/>
    <m/>
    <x v="7"/>
    <x v="7"/>
    <m/>
    <m/>
    <m/>
    <m/>
    <n v="0"/>
    <s v="Ingen avgiftsbehandling"/>
    <s v="1.pdf"/>
    <n v="-650"/>
    <s v="NOK"/>
    <n v="-650"/>
    <m/>
    <s v="-234291.69"/>
  </r>
  <r>
    <n v="2038"/>
    <n v="2025"/>
    <s v="bab691fa-4a0e-4912-8cc4-6344a51e1553.pdf"/>
    <d v="2025-10-31T00:00:00"/>
    <m/>
    <x v="105"/>
    <x v="105"/>
    <m/>
    <m/>
    <m/>
    <m/>
    <m/>
    <m/>
    <x v="7"/>
    <x v="7"/>
    <m/>
    <m/>
    <m/>
    <m/>
    <n v="0"/>
    <s v="Ingen avgiftsbehandling"/>
    <s v="bab691fa-4a0e-4912-8cc4-6344a51e1553.pdf"/>
    <n v="-350"/>
    <s v="NOK"/>
    <n v="-350"/>
    <m/>
    <s v="-234641.69"/>
  </r>
  <r>
    <n v="2328"/>
    <n v="2025"/>
    <s v="Tour de Bærum 2025.pdf"/>
    <d v="2025-11-06T00:00:00"/>
    <m/>
    <x v="105"/>
    <x v="105"/>
    <m/>
    <m/>
    <m/>
    <m/>
    <m/>
    <m/>
    <x v="6"/>
    <x v="6"/>
    <m/>
    <m/>
    <m/>
    <m/>
    <n v="0"/>
    <s v="Ingen avgiftsbehandling"/>
    <s v="Tour de Bærum 2025.pdf"/>
    <n v="-37755.22"/>
    <s v="NOK"/>
    <n v="-37755.22"/>
    <m/>
    <s v="-272396.91"/>
  </r>
  <r>
    <n v="2321"/>
    <n v="2025"/>
    <s v="Innkommende betaling513957280.pdf"/>
    <d v="2025-11-27T00:00:00"/>
    <m/>
    <x v="105"/>
    <x v="105"/>
    <m/>
    <m/>
    <m/>
    <m/>
    <m/>
    <m/>
    <x v="6"/>
    <x v="6"/>
    <m/>
    <m/>
    <m/>
    <m/>
    <n v="0"/>
    <s v="Ingen avgiftsbehandling"/>
    <s v="Innkommende betaling513957280.pdf"/>
    <n v="-4702"/>
    <s v="NOK"/>
    <n v="-4702"/>
    <m/>
    <s v="-277098.91"/>
  </r>
  <r>
    <n v="2324"/>
    <n v="2025"/>
    <s v="Nordkak.pdf"/>
    <d v="2025-12-01T00:00:00"/>
    <m/>
    <x v="105"/>
    <x v="105"/>
    <m/>
    <m/>
    <m/>
    <m/>
    <m/>
    <m/>
    <x v="1"/>
    <x v="1"/>
    <m/>
    <m/>
    <m/>
    <m/>
    <n v="0"/>
    <s v="Ingen avgiftsbehandling"/>
    <s v="Nordkak.pdf"/>
    <n v="-11840"/>
    <s v="NOK"/>
    <n v="-11840"/>
    <m/>
    <s v="-288938.91"/>
  </r>
  <r>
    <n v="2479"/>
    <n v="2025"/>
    <s v="Horni"/>
    <d v="2025-12-12T00:00:00"/>
    <m/>
    <x v="105"/>
    <x v="105"/>
    <m/>
    <m/>
    <m/>
    <m/>
    <m/>
    <m/>
    <x v="9"/>
    <x v="9"/>
    <m/>
    <m/>
    <m/>
    <m/>
    <n v="0"/>
    <s v="Ingen avgiftsbehandling"/>
    <s v="Horni"/>
    <n v="-3995"/>
    <s v="NOK"/>
    <n v="-3995"/>
    <m/>
    <s v="-292933.91"/>
  </r>
  <r>
    <n v="2479"/>
    <n v="2025"/>
    <s v="Horni"/>
    <d v="2025-12-15T00:00:00"/>
    <m/>
    <x v="105"/>
    <x v="105"/>
    <m/>
    <m/>
    <m/>
    <m/>
    <m/>
    <m/>
    <x v="9"/>
    <x v="9"/>
    <m/>
    <m/>
    <m/>
    <m/>
    <n v="0"/>
    <s v="Ingen avgiftsbehandling"/>
    <s v="Horni"/>
    <n v="-303"/>
    <s v="NOK"/>
    <n v="-303"/>
    <m/>
    <s v="-293236.91"/>
  </r>
  <r>
    <n v="2480"/>
    <n v="2025"/>
    <s v="Ribbefest.pdf"/>
    <d v="2025-12-15T00:00:00"/>
    <m/>
    <x v="105"/>
    <x v="105"/>
    <m/>
    <m/>
    <m/>
    <m/>
    <m/>
    <m/>
    <x v="7"/>
    <x v="7"/>
    <m/>
    <m/>
    <m/>
    <m/>
    <n v="0"/>
    <s v="Ingen avgiftsbehandling"/>
    <s v="Ribbefest.pdf"/>
    <n v="-8700"/>
    <s v="NOK"/>
    <n v="-8700"/>
    <m/>
    <s v="-301936.91"/>
  </r>
  <r>
    <n v="2519"/>
    <n v="2025"/>
    <s v="Innkommende betaling523358363.pdf"/>
    <d v="2025-12-29T00:00:00"/>
    <m/>
    <x v="105"/>
    <x v="105"/>
    <m/>
    <m/>
    <m/>
    <m/>
    <m/>
    <m/>
    <x v="4"/>
    <x v="4"/>
    <m/>
    <m/>
    <m/>
    <m/>
    <n v="0"/>
    <s v="Ingen avgiftsbehandling"/>
    <s v="Innkommende betaling523358363.pdf"/>
    <n v="-310"/>
    <s v="NOK"/>
    <n v="-310"/>
    <m/>
    <s v="-302246.91"/>
  </r>
  <r>
    <n v="2520"/>
    <n v="2025"/>
    <s v="Bilag loppis"/>
    <d v="2025-12-30T00:00:00"/>
    <m/>
    <x v="105"/>
    <x v="105"/>
    <m/>
    <m/>
    <m/>
    <m/>
    <m/>
    <m/>
    <x v="1"/>
    <x v="1"/>
    <m/>
    <m/>
    <m/>
    <m/>
    <n v="0"/>
    <s v="Ingen avgiftsbehandling"/>
    <s v="Bilag loppis"/>
    <n v="-5635"/>
    <s v="NOK"/>
    <n v="-5635"/>
    <m/>
    <s v="-307881.91"/>
  </r>
  <r>
    <n v="2529"/>
    <n v="2025"/>
    <s v="Overskudd raksfisk"/>
    <d v="2025-12-30T00:00:00"/>
    <m/>
    <x v="105"/>
    <x v="105"/>
    <m/>
    <m/>
    <m/>
    <m/>
    <m/>
    <m/>
    <x v="7"/>
    <x v="7"/>
    <m/>
    <m/>
    <m/>
    <m/>
    <n v="0"/>
    <s v="Ingen avgiftsbehandling"/>
    <s v="Overskudd raksfisk"/>
    <n v="-2606"/>
    <s v="NOK"/>
    <n v="-2606"/>
    <m/>
    <s v="-310487.91"/>
  </r>
  <r>
    <n v="2540"/>
    <n v="2025"/>
    <s v="Vipps Q4"/>
    <d v="2025-12-31T00:00:00"/>
    <m/>
    <x v="105"/>
    <x v="105"/>
    <m/>
    <m/>
    <m/>
    <m/>
    <m/>
    <m/>
    <x v="8"/>
    <x v="8"/>
    <m/>
    <m/>
    <m/>
    <m/>
    <n v="0"/>
    <s v="Ingen avgiftsbehandling"/>
    <s v="Vipps Q4"/>
    <n v="-2587"/>
    <s v="NOK"/>
    <n v="-2587"/>
    <m/>
    <s v="-313074.91"/>
  </r>
  <r>
    <n v="2540"/>
    <n v="2025"/>
    <s v="Vipps Q4"/>
    <d v="2025-12-31T00:00:00"/>
    <m/>
    <x v="105"/>
    <x v="105"/>
    <m/>
    <m/>
    <m/>
    <m/>
    <m/>
    <m/>
    <x v="3"/>
    <x v="3"/>
    <m/>
    <m/>
    <m/>
    <m/>
    <n v="0"/>
    <s v="Ingen avgiftsbehandling"/>
    <s v="Vipps Q4"/>
    <n v="-5650"/>
    <s v="NOK"/>
    <n v="-5650"/>
    <m/>
    <s v="-318724.91"/>
  </r>
  <r>
    <n v="2540"/>
    <n v="2025"/>
    <s v="Vipps Q4"/>
    <d v="2025-12-31T00:00:00"/>
    <m/>
    <x v="105"/>
    <x v="105"/>
    <m/>
    <m/>
    <m/>
    <m/>
    <m/>
    <m/>
    <x v="2"/>
    <x v="2"/>
    <m/>
    <m/>
    <m/>
    <m/>
    <n v="0"/>
    <s v="Ingen avgiftsbehandling"/>
    <s v="Vipps Q4"/>
    <n v="-8529"/>
    <s v="NOK"/>
    <n v="-8529"/>
    <m/>
    <s v="-327253.91"/>
  </r>
  <r>
    <n v="2540"/>
    <n v="2025"/>
    <s v="Vipps Q4"/>
    <d v="2025-12-31T00:00:00"/>
    <m/>
    <x v="105"/>
    <x v="105"/>
    <m/>
    <m/>
    <m/>
    <m/>
    <m/>
    <m/>
    <x v="5"/>
    <x v="5"/>
    <m/>
    <m/>
    <m/>
    <m/>
    <n v="0"/>
    <s v="Ingen avgiftsbehandling"/>
    <s v="Vipps Q4"/>
    <n v="-8959"/>
    <s v="NOK"/>
    <n v="-8959"/>
    <m/>
    <s v="-336212.91"/>
  </r>
  <r>
    <n v="2540"/>
    <n v="2025"/>
    <s v="Vipps Q4"/>
    <d v="2025-12-31T00:00:00"/>
    <m/>
    <x v="105"/>
    <x v="105"/>
    <m/>
    <m/>
    <m/>
    <m/>
    <m/>
    <m/>
    <x v="4"/>
    <x v="4"/>
    <m/>
    <m/>
    <m/>
    <m/>
    <n v="0"/>
    <s v="Ingen avgiftsbehandling"/>
    <s v="Vipps Q4"/>
    <n v="-12499"/>
    <s v="NOK"/>
    <n v="-12499"/>
    <m/>
    <s v="-348711.91"/>
  </r>
  <r>
    <n v="2540"/>
    <n v="2025"/>
    <s v="Vipps Q4"/>
    <d v="2025-12-31T00:00:00"/>
    <m/>
    <x v="105"/>
    <x v="105"/>
    <m/>
    <m/>
    <m/>
    <m/>
    <m/>
    <m/>
    <x v="7"/>
    <x v="7"/>
    <m/>
    <m/>
    <m/>
    <m/>
    <n v="0"/>
    <s v="Ingen avgiftsbehandling"/>
    <s v="Vipps Q4"/>
    <n v="-23626"/>
    <s v="NOK"/>
    <n v="-23626"/>
    <m/>
    <s v="-372337.91"/>
  </r>
  <r>
    <n v="2540"/>
    <n v="2025"/>
    <s v="Vipps Q4"/>
    <d v="2025-12-31T00:00:00"/>
    <m/>
    <x v="105"/>
    <x v="105"/>
    <m/>
    <m/>
    <m/>
    <m/>
    <m/>
    <m/>
    <x v="6"/>
    <x v="6"/>
    <m/>
    <m/>
    <m/>
    <m/>
    <n v="0"/>
    <s v="Ingen avgiftsbehandling"/>
    <s v="Vipps Q4"/>
    <n v="-2750"/>
    <s v="NOK"/>
    <n v="-2750"/>
    <m/>
    <s v="-375087.91"/>
  </r>
  <r>
    <m/>
    <m/>
    <m/>
    <d v="2025-01-01T00:00:00"/>
    <m/>
    <x v="106"/>
    <x v="106"/>
    <m/>
    <m/>
    <m/>
    <m/>
    <m/>
    <m/>
    <x v="0"/>
    <x v="0"/>
    <m/>
    <m/>
    <m/>
    <m/>
    <m/>
    <m/>
    <s v="Inngående saldo"/>
    <n v="0"/>
    <m/>
    <m/>
    <m/>
    <s v="0.00"/>
  </r>
  <r>
    <n v="525"/>
    <n v="2025"/>
    <s v="Fotball, av bilag overgangsgebyr"/>
    <d v="2025-03-27T00:00:00"/>
    <m/>
    <x v="106"/>
    <x v="106"/>
    <m/>
    <m/>
    <m/>
    <m/>
    <m/>
    <s v="Sofi Kulvik"/>
    <x v="1"/>
    <x v="1"/>
    <m/>
    <m/>
    <m/>
    <m/>
    <n v="0"/>
    <s v="Ingen avgiftsbehandling"/>
    <s v="Fotball, av bilag overgangsgebyr"/>
    <n v="600"/>
    <s v="NOK"/>
    <n v="600"/>
    <m/>
    <s v="600.00"/>
  </r>
  <r>
    <n v="541"/>
    <n v="2025"/>
    <s v="Av bilag, fotball overgangsgebyr"/>
    <d v="2025-04-01T00:00:00"/>
    <m/>
    <x v="106"/>
    <x v="106"/>
    <m/>
    <m/>
    <m/>
    <m/>
    <m/>
    <s v="Sofi Kulvik"/>
    <x v="1"/>
    <x v="1"/>
    <m/>
    <m/>
    <m/>
    <m/>
    <n v="0"/>
    <s v="Ingen avgiftsbehandling"/>
    <s v="Av bilag, fotball overgangsgebyr"/>
    <n v="600"/>
    <s v="NOK"/>
    <n v="600"/>
    <m/>
    <s v="1200.00"/>
  </r>
  <r>
    <n v="542"/>
    <n v="2025"/>
    <s v="FOTBALL overgangsgebyr, av bilag"/>
    <d v="2025-04-02T00:00:00"/>
    <m/>
    <x v="106"/>
    <x v="106"/>
    <m/>
    <m/>
    <m/>
    <m/>
    <m/>
    <s v="Sofi Kulvik"/>
    <x v="1"/>
    <x v="1"/>
    <m/>
    <m/>
    <m/>
    <m/>
    <n v="0"/>
    <s v="Ingen avgiftsbehandling"/>
    <s v="FOTBALL overgangsgebyr, av bilag"/>
    <n v="600"/>
    <s v="NOK"/>
    <n v="600"/>
    <m/>
    <s v="1800.00"/>
  </r>
  <r>
    <n v="717"/>
    <n v="2025"/>
    <s v="FOTBALL AV BILAG FIKS - Elektronisk overgang"/>
    <d v="2025-04-30T00:00:00"/>
    <m/>
    <x v="106"/>
    <x v="106"/>
    <m/>
    <m/>
    <m/>
    <m/>
    <m/>
    <s v="Sofi Kulvik"/>
    <x v="1"/>
    <x v="1"/>
    <m/>
    <m/>
    <m/>
    <m/>
    <n v="0"/>
    <s v="Ingen avgiftsbehandling"/>
    <s v="FOTBALL AV BILAG FIKS - Elektronisk overgang"/>
    <n v="600"/>
    <s v="NOK"/>
    <n v="600"/>
    <m/>
    <s v="2400.00"/>
  </r>
  <r>
    <n v="737"/>
    <n v="2025"/>
    <s v="FIKS - Elektronisk overgang av bilag"/>
    <d v="2025-05-04T00:00:00"/>
    <m/>
    <x v="106"/>
    <x v="106"/>
    <m/>
    <m/>
    <n v="20060"/>
    <s v="NFF Oslo"/>
    <m/>
    <m/>
    <x v="1"/>
    <x v="1"/>
    <m/>
    <m/>
    <m/>
    <m/>
    <n v="0"/>
    <s v="Ingen avgiftsbehandling"/>
    <s v="FIKS - Elektronisk overgang av bilag"/>
    <n v="600"/>
    <s v="NOK"/>
    <n v="600"/>
    <m/>
    <s v="3000.00"/>
  </r>
  <r>
    <n v="748"/>
    <n v="2025"/>
    <s v="FOTBALL, av bilag overgang"/>
    <d v="2025-05-06T00:00:00"/>
    <m/>
    <x v="106"/>
    <x v="106"/>
    <m/>
    <m/>
    <m/>
    <m/>
    <m/>
    <m/>
    <x v="1"/>
    <x v="1"/>
    <m/>
    <m/>
    <m/>
    <m/>
    <n v="0"/>
    <s v="Ingen avgiftsbehandling"/>
    <s v="FOTBALL, av bilag overgang"/>
    <n v="600"/>
    <s v="NOK"/>
    <n v="600"/>
    <m/>
    <s v="3600.00"/>
  </r>
  <r>
    <n v="841"/>
    <n v="2025"/>
    <s v="Av bilag 1928, overgang"/>
    <d v="2025-05-15T00:00:00"/>
    <m/>
    <x v="106"/>
    <x v="106"/>
    <m/>
    <m/>
    <m/>
    <m/>
    <m/>
    <s v="Sofi Kulvik"/>
    <x v="1"/>
    <x v="1"/>
    <m/>
    <m/>
    <m/>
    <m/>
    <n v="0"/>
    <s v="Ingen avgiftsbehandling"/>
    <s v="Av bilag 1928, overgang"/>
    <n v="600"/>
    <s v="NOK"/>
    <n v="600"/>
    <m/>
    <s v="4200.00"/>
  </r>
  <r>
    <n v="896"/>
    <n v="2025"/>
    <s v="Fotball av bilag - Elektronisk overgang"/>
    <d v="2025-05-24T00:00:00"/>
    <m/>
    <x v="106"/>
    <x v="106"/>
    <m/>
    <m/>
    <m/>
    <m/>
    <m/>
    <m/>
    <x v="1"/>
    <x v="1"/>
    <m/>
    <m/>
    <m/>
    <m/>
    <n v="0"/>
    <s v="Ingen avgiftsbehandling"/>
    <s v="Fotball av bilag - Elektronisk overgang"/>
    <n v="600"/>
    <s v="NOK"/>
    <n v="600"/>
    <m/>
    <s v="4800.00"/>
  </r>
  <r>
    <n v="989"/>
    <n v="2025"/>
    <s v="FIKS - Elektronisk overgang av bilag 1928"/>
    <d v="2025-06-06T00:00:00"/>
    <m/>
    <x v="106"/>
    <x v="106"/>
    <m/>
    <m/>
    <m/>
    <m/>
    <m/>
    <m/>
    <x v="1"/>
    <x v="1"/>
    <m/>
    <m/>
    <m/>
    <m/>
    <n v="0"/>
    <s v="Ingen avgiftsbehandling"/>
    <s v="FIKS - Elektronisk overgang av bilag 1928"/>
    <n v="600"/>
    <s v="NOK"/>
    <n v="600"/>
    <m/>
    <s v="5400.00"/>
  </r>
  <r>
    <n v="1083"/>
    <n v="2025"/>
    <s v="FIKS - Elektronisk overgang"/>
    <d v="2025-06-27T00:00:00"/>
    <m/>
    <x v="106"/>
    <x v="106"/>
    <m/>
    <m/>
    <m/>
    <m/>
    <m/>
    <m/>
    <x v="1"/>
    <x v="1"/>
    <m/>
    <m/>
    <m/>
    <m/>
    <n v="0"/>
    <s v="Ingen avgiftsbehandling"/>
    <s v="FIKS - Elektronisk overgang"/>
    <n v="600"/>
    <s v="NOK"/>
    <n v="600"/>
    <m/>
    <s v="6000.00"/>
  </r>
  <r>
    <n v="1378"/>
    <n v="2025"/>
    <s v="overgang 1928"/>
    <d v="2025-08-19T00:00:00"/>
    <m/>
    <x v="106"/>
    <x v="106"/>
    <m/>
    <m/>
    <m/>
    <m/>
    <m/>
    <m/>
    <x v="1"/>
    <x v="1"/>
    <m/>
    <m/>
    <m/>
    <m/>
    <n v="0"/>
    <s v="Ingen avgiftsbehandling"/>
    <s v="overgang 1928"/>
    <n v="600"/>
    <s v="NOK"/>
    <n v="600"/>
    <m/>
    <s v="6600.00"/>
  </r>
  <r>
    <n v="1510"/>
    <n v="2025"/>
    <s v="av bilag 1928 overgang"/>
    <d v="2025-09-04T00:00:00"/>
    <m/>
    <x v="106"/>
    <x v="106"/>
    <m/>
    <m/>
    <m/>
    <m/>
    <m/>
    <s v="Sofi Kulvik"/>
    <x v="1"/>
    <x v="1"/>
    <m/>
    <m/>
    <m/>
    <m/>
    <n v="0"/>
    <s v="Ingen avgiftsbehandling"/>
    <s v="av bilag 1928 overgang"/>
    <n v="600"/>
    <s v="NOK"/>
    <n v="600"/>
    <m/>
    <s v="7200.00"/>
  </r>
  <r>
    <n v="1485"/>
    <n v="2025"/>
    <s v="FIKS - Elektronisk overgang av bilag"/>
    <d v="2025-09-04T00:00:00"/>
    <m/>
    <x v="106"/>
    <x v="106"/>
    <m/>
    <m/>
    <m/>
    <m/>
    <m/>
    <s v="Sofi Kulvik"/>
    <x v="1"/>
    <x v="1"/>
    <m/>
    <m/>
    <m/>
    <m/>
    <n v="0"/>
    <s v="Ingen avgiftsbehandling"/>
    <s v="FIKS - Elektronisk overgang av bilag"/>
    <n v="600"/>
    <s v="NOK"/>
    <n v="600"/>
    <m/>
    <s v="7800.00"/>
  </r>
  <r>
    <n v="1594"/>
    <n v="2025"/>
    <s v="av bilag overgang"/>
    <d v="2025-09-08T00:00:00"/>
    <m/>
    <x v="106"/>
    <x v="106"/>
    <m/>
    <m/>
    <m/>
    <m/>
    <m/>
    <m/>
    <x v="1"/>
    <x v="1"/>
    <m/>
    <m/>
    <m/>
    <m/>
    <n v="0"/>
    <s v="Ingen avgiftsbehandling"/>
    <s v="av bilag overgang"/>
    <n v="600"/>
    <s v="NOK"/>
    <n v="600"/>
    <m/>
    <s v="8400.00"/>
  </r>
  <r>
    <n v="1846"/>
    <n v="2025"/>
    <s v="1928 FIKS - Elektronisk overgang"/>
    <d v="2025-10-03T00:00:00"/>
    <m/>
    <x v="106"/>
    <x v="106"/>
    <m/>
    <m/>
    <m/>
    <m/>
    <m/>
    <s v="Sofi Kulvik"/>
    <x v="1"/>
    <x v="1"/>
    <m/>
    <m/>
    <m/>
    <m/>
    <n v="0"/>
    <s v="Ingen avgiftsbehandling"/>
    <s v="1928 FIKS - Elektronisk overgang"/>
    <n v="600"/>
    <s v="NOK"/>
    <n v="600"/>
    <m/>
    <s v="9000.00"/>
  </r>
  <r>
    <m/>
    <m/>
    <m/>
    <d v="2025-01-01T00:00:00"/>
    <m/>
    <x v="107"/>
    <x v="107"/>
    <m/>
    <m/>
    <m/>
    <m/>
    <m/>
    <m/>
    <x v="0"/>
    <x v="0"/>
    <m/>
    <m/>
    <m/>
    <m/>
    <m/>
    <m/>
    <s v="Inngående saldo"/>
    <n v="0"/>
    <m/>
    <m/>
    <m/>
    <s v="0.00"/>
  </r>
  <r>
    <n v="290"/>
    <n v="2025"/>
    <s v="Faktura nummer 6362 fra AS Bærum Ishall"/>
    <d v="2025-01-28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362 fra AS Bærum Ishall"/>
    <n v="114812.5"/>
    <s v="NOK"/>
    <n v="114812.5"/>
    <m/>
    <s v="114812.50"/>
  </r>
  <r>
    <n v="367"/>
    <n v="2025"/>
    <s v="Faktura nummer 6372 fra AS Bærum Ishall"/>
    <d v="2025-02-25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372 fra AS Bærum Ishall"/>
    <n v="3000"/>
    <s v="NOK"/>
    <n v="3000"/>
    <m/>
    <s v="117812.50"/>
  </r>
  <r>
    <n v="371"/>
    <n v="2025"/>
    <s v="Faktura nummer 6381 fra AS Bærum Ishall"/>
    <d v="2025-02-27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381 fra AS Bærum Ishall"/>
    <n v="151938.75"/>
    <s v="NOK"/>
    <n v="151938.75"/>
    <m/>
    <s v="269751.25"/>
  </r>
  <r>
    <n v="568"/>
    <n v="2025"/>
    <s v="Faktura nummer 6385 fra AS Bærum Ishall"/>
    <d v="2025-03-25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385 fra AS Bærum Ishall"/>
    <n v="3000"/>
    <s v="NOK"/>
    <n v="3000"/>
    <m/>
    <s v="272751.25"/>
  </r>
  <r>
    <n v="567"/>
    <n v="2025"/>
    <s v="Faktura nummer 6394 fra AS Bærum Ishall"/>
    <d v="2025-03-25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394 fra AS Bærum Ishall"/>
    <n v="48301.25"/>
    <s v="NOK"/>
    <n v="48301.25"/>
    <m/>
    <s v="321052.50"/>
  </r>
  <r>
    <n v="691"/>
    <n v="2025"/>
    <s v="Fwd: Videresend: Faktura 13563 fra Ringerike Ishockeyklubb"/>
    <d v="2025-04-23T00:00:00"/>
    <m/>
    <x v="107"/>
    <x v="107"/>
    <m/>
    <m/>
    <n v="20444"/>
    <s v="Ringerike Ishockeyklubb"/>
    <m/>
    <m/>
    <x v="5"/>
    <x v="5"/>
    <m/>
    <m/>
    <m/>
    <m/>
    <n v="0"/>
    <s v="Ingen avgiftsbehandling"/>
    <s v="Fwd: Videresend: Faktura 13563 fra Ringerike Ishockeyklubb"/>
    <n v="4500"/>
    <s v="NOK"/>
    <n v="4500"/>
    <m/>
    <s v="325552.50"/>
  </r>
  <r>
    <n v="701"/>
    <n v="2025"/>
    <s v="Faktura nummer 11293 fra Jar Isforum AS"/>
    <d v="2025-04-25T00:00:00"/>
    <m/>
    <x v="107"/>
    <x v="107"/>
    <m/>
    <m/>
    <n v="20268"/>
    <s v="Jar Isforum AS"/>
    <m/>
    <m/>
    <x v="5"/>
    <x v="5"/>
    <m/>
    <m/>
    <m/>
    <m/>
    <n v="0"/>
    <s v="Ingen avgiftsbehandling"/>
    <s v="Faktura nummer 11293 fra Jar Isforum AS"/>
    <n v="5667"/>
    <s v="NOK"/>
    <n v="5667"/>
    <m/>
    <s v="331219.50"/>
  </r>
  <r>
    <n v="720"/>
    <n v="2025"/>
    <s v="Faktura nummer 6401 fra AS Bærum Ishall"/>
    <d v="2025-04-27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401 fra AS Bærum Ishall"/>
    <n v="775"/>
    <s v="NOK"/>
    <n v="775"/>
    <m/>
    <s v="331994.50"/>
  </r>
  <r>
    <n v="724"/>
    <n v="2025"/>
    <s v="Faktura nummer 6403 fra AS Bærum Ishall"/>
    <d v="2025-04-28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403 fra AS Bærum Ishall"/>
    <n v="35400"/>
    <s v="NOK"/>
    <n v="35400"/>
    <m/>
    <s v="367394.50"/>
  </r>
  <r>
    <n v="725"/>
    <n v="2025"/>
    <s v="Faktura nummer 6409 fra AS Bærum Ishall"/>
    <d v="2025-04-30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409 fra AS Bærum Ishall"/>
    <n v="3000"/>
    <s v="NOK"/>
    <n v="3000"/>
    <m/>
    <s v="370394.50"/>
  </r>
  <r>
    <n v="1001"/>
    <n v="2025"/>
    <s v="HOCKEY: Faktura 5.-25.5."/>
    <d v="2025-05-16T00:00:00"/>
    <m/>
    <x v="107"/>
    <x v="107"/>
    <m/>
    <m/>
    <n v="20353"/>
    <s v="AS Bærum Ishall"/>
    <m/>
    <m/>
    <x v="5"/>
    <x v="5"/>
    <m/>
    <m/>
    <m/>
    <m/>
    <n v="0"/>
    <s v="Ingen avgiftsbehandling"/>
    <s v="HOCKEY: Faktura 5.-25.5."/>
    <n v="62000"/>
    <s v="NOK"/>
    <n v="62000"/>
    <m/>
    <s v="432394.50"/>
  </r>
  <r>
    <n v="983"/>
    <n v="2025"/>
    <s v="Faktura nummer 6422 fra AS Bærum Ishall"/>
    <d v="2025-05-29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422 fra AS Bærum Ishall"/>
    <n v="3000"/>
    <s v="NOK"/>
    <n v="3000"/>
    <m/>
    <s v="435394.50"/>
  </r>
  <r>
    <n v="984"/>
    <n v="2025"/>
    <s v="Faktura nummer 6429 fra AS Bærum Ishall"/>
    <d v="2025-05-29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429 fra AS Bærum Ishall"/>
    <n v="15900"/>
    <s v="NOK"/>
    <n v="15900"/>
    <m/>
    <s v="451294.50"/>
  </r>
  <r>
    <n v="2045"/>
    <n v="2025"/>
    <s v="VS: HOCKEY: Faktura 11014 fra Holmen Ishall Drift AS"/>
    <d v="2025-06-02T00:00:00"/>
    <m/>
    <x v="107"/>
    <x v="107"/>
    <m/>
    <m/>
    <n v="20475"/>
    <s v="Holmen Ishall Drift AS"/>
    <m/>
    <m/>
    <x v="5"/>
    <x v="5"/>
    <m/>
    <m/>
    <m/>
    <m/>
    <n v="0"/>
    <s v="Ingen avgiftsbehandling"/>
    <s v="VS: HOCKEY: Faktura 11014 fra Holmen Ishall Drift AS"/>
    <n v="44000"/>
    <s v="NOK"/>
    <n v="44000"/>
    <m/>
    <s v="495294.50"/>
  </r>
  <r>
    <n v="1031"/>
    <n v="2025"/>
    <s v="Faktura nummer 6438 fra AS Bærum Ishall"/>
    <d v="2025-06-10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438 fra AS Bærum Ishall"/>
    <n v="37700"/>
    <s v="NOK"/>
    <n v="37700"/>
    <m/>
    <s v="532994.50"/>
  </r>
  <r>
    <n v="1071"/>
    <n v="2025"/>
    <s v="Faktura nummer 6454 fra AS Bærum Ishall"/>
    <d v="2025-06-19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454 fra AS Bærum Ishall"/>
    <n v="2000"/>
    <s v="NOK"/>
    <n v="2000"/>
    <m/>
    <s v="534994.50"/>
  </r>
  <r>
    <n v="1084"/>
    <n v="2025"/>
    <s v="Faktura nummer 6461 fra AS Bærum Ishall"/>
    <d v="2025-06-24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461 fra AS Bærum Ishall"/>
    <n v="1500"/>
    <s v="NOK"/>
    <n v="1500"/>
    <m/>
    <s v="536494.50"/>
  </r>
  <r>
    <n v="1097"/>
    <n v="2025"/>
    <s v="Faktura nummer 1171 fra Jar Idrettslag overbet våris"/>
    <d v="2025-06-27T00:00:00"/>
    <m/>
    <x v="107"/>
    <x v="107"/>
    <m/>
    <m/>
    <n v="20169"/>
    <s v="Jar Idrettslag"/>
    <m/>
    <m/>
    <x v="5"/>
    <x v="5"/>
    <m/>
    <m/>
    <m/>
    <m/>
    <n v="0"/>
    <s v="Ingen avgiftsbehandling"/>
    <s v="Faktura nummer 1171 fra Jar Idrettslag overbet våris"/>
    <n v="2700"/>
    <s v="NOK"/>
    <n v="2700"/>
    <m/>
    <s v="539194.50"/>
  </r>
  <r>
    <n v="1359"/>
    <n v="2025"/>
    <s v="Faktura nummer 6477 fra AS Bærum Ishall"/>
    <d v="2025-08-18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477 fra AS Bærum Ishall"/>
    <n v="20145"/>
    <s v="NOK"/>
    <n v="20145"/>
    <m/>
    <s v="559339.50"/>
  </r>
  <r>
    <n v="1425"/>
    <n v="2025"/>
    <s v="Faktura nummer 1179 fra Jar Idrettslag"/>
    <d v="2025-08-25T00:00:00"/>
    <m/>
    <x v="107"/>
    <x v="107"/>
    <m/>
    <m/>
    <n v="20169"/>
    <s v="Jar Idrettslag"/>
    <m/>
    <m/>
    <x v="5"/>
    <x v="5"/>
    <m/>
    <m/>
    <m/>
    <m/>
    <n v="0"/>
    <s v="Ingen avgiftsbehandling"/>
    <s v="Faktura nummer 1179 fra Jar Idrettslag"/>
    <n v="12132"/>
    <s v="NOK"/>
    <n v="12132"/>
    <m/>
    <s v="571471.50"/>
  </r>
  <r>
    <n v="1438"/>
    <n v="2025"/>
    <s v="Faktura nummer 6479 fra AS Bærum Ishall"/>
    <d v="2025-08-29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479 fra AS Bærum Ishall"/>
    <n v="5700"/>
    <s v="NOK"/>
    <n v="5700"/>
    <m/>
    <s v="577171.50"/>
  </r>
  <r>
    <n v="1490"/>
    <n v="2025"/>
    <s v="Fwd: Faktura isleie ukene 33-35"/>
    <d v="2025-08-31T00:00:00"/>
    <m/>
    <x v="107"/>
    <x v="107"/>
    <m/>
    <m/>
    <n v="20353"/>
    <s v="AS Bærum Ishall"/>
    <m/>
    <m/>
    <x v="5"/>
    <x v="5"/>
    <m/>
    <m/>
    <m/>
    <m/>
    <n v="0"/>
    <s v="Ingen avgiftsbehandling"/>
    <s v="Fwd: Faktura isleie ukene 33-35"/>
    <n v="62093.75"/>
    <s v="NOK"/>
    <n v="62093.75"/>
    <m/>
    <s v="639265.25"/>
  </r>
  <r>
    <n v="1764"/>
    <n v="2025"/>
    <s v="Fwd: Faktura skillscamp uke 40, bestilt av Dehn"/>
    <d v="2025-09-30T00:00:00"/>
    <m/>
    <x v="107"/>
    <x v="107"/>
    <m/>
    <m/>
    <n v="20353"/>
    <s v="AS Bærum Ishall"/>
    <m/>
    <m/>
    <x v="5"/>
    <x v="5"/>
    <m/>
    <m/>
    <m/>
    <m/>
    <n v="0"/>
    <s v="Ingen avgiftsbehandling"/>
    <s v="Fwd: Faktura skillscamp uke 40, bestilt av Dehn"/>
    <n v="5832"/>
    <s v="NOK"/>
    <n v="5832"/>
    <m/>
    <s v="645097.25"/>
  </r>
  <r>
    <n v="1763"/>
    <n v="2025"/>
    <s v="Fwd: Faktura tr.rom vedlagt"/>
    <d v="2025-09-30T00:00:00"/>
    <m/>
    <x v="107"/>
    <x v="107"/>
    <m/>
    <m/>
    <n v="20353"/>
    <s v="AS Bærum Ishall"/>
    <m/>
    <m/>
    <x v="5"/>
    <x v="5"/>
    <m/>
    <m/>
    <m/>
    <m/>
    <n v="0"/>
    <s v="Ingen avgiftsbehandling"/>
    <s v="Fwd: Faktura tr.rom vedlagt"/>
    <n v="3000"/>
    <s v="NOK"/>
    <n v="3000"/>
    <m/>
    <s v="648097.25"/>
  </r>
  <r>
    <n v="1760"/>
    <n v="2025"/>
    <s v="Faktura nummer 6509 fra AS Bærum Ishall"/>
    <d v="2025-09-30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509 fra AS Bærum Ishall"/>
    <n v="107525"/>
    <s v="NOK"/>
    <n v="107525"/>
    <m/>
    <s v="755622.25"/>
  </r>
  <r>
    <n v="1946"/>
    <n v="2025"/>
    <s v="Faktura nummer 6522 fra AS Bærum Ishall"/>
    <d v="2025-10-24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522 fra AS Bærum Ishall"/>
    <n v="3000"/>
    <s v="NOK"/>
    <n v="3000"/>
    <m/>
    <s v="758622.25"/>
  </r>
  <r>
    <n v="2013"/>
    <n v="2025"/>
    <s v="Faktura nummer 6543 fra AS Bærum Ishall"/>
    <d v="2025-10-30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543 fra AS Bærum Ishall"/>
    <n v="89750"/>
    <s v="NOK"/>
    <n v="89750"/>
    <m/>
    <s v="848372.25"/>
  </r>
  <r>
    <n v="2218"/>
    <n v="2025"/>
    <s v="Faktura nummer 6563 fra AS Bærum Ishall"/>
    <d v="2025-11-28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563 fra AS Bærum Ishall"/>
    <n v="3000"/>
    <s v="NOK"/>
    <n v="3000"/>
    <m/>
    <s v="851372.25"/>
  </r>
  <r>
    <n v="2217"/>
    <n v="2025"/>
    <s v="Faktura nummer 6565 fra AS Bærum Ishall"/>
    <d v="2025-11-28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565 fra AS Bærum Ishall"/>
    <n v="133631.25"/>
    <s v="NOK"/>
    <n v="133631.25"/>
    <m/>
    <s v="985003.50"/>
  </r>
  <r>
    <n v="2384"/>
    <n v="2025"/>
    <s v="Faktura nummer 6567 fra AS Bærum Ishall"/>
    <d v="2025-12-11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567 fra AS Bærum Ishall"/>
    <n v="2400"/>
    <s v="NOK"/>
    <n v="2400"/>
    <m/>
    <s v="987403.50"/>
  </r>
  <r>
    <n v="2496"/>
    <n v="2025"/>
    <s v="Faktura nummer 6583 fra AS Bærum Ishall kreditnota trukket, se side 2"/>
    <d v="2025-12-17T00:00:00"/>
    <m/>
    <x v="107"/>
    <x v="107"/>
    <m/>
    <m/>
    <n v="20353"/>
    <s v="AS Bærum Ishall"/>
    <m/>
    <m/>
    <x v="5"/>
    <x v="5"/>
    <m/>
    <m/>
    <m/>
    <m/>
    <n v="0"/>
    <s v="Ingen avgiftsbehandling"/>
    <s v="Faktura nummer 6583 fra AS Bærum Ishall kreditnota trukket, se side 2"/>
    <n v="57831.25"/>
    <s v="NOK"/>
    <n v="57831.25"/>
    <m/>
    <s v="1045234.75"/>
  </r>
  <r>
    <m/>
    <m/>
    <m/>
    <d v="2025-01-01T00:00:00"/>
    <m/>
    <x v="108"/>
    <x v="108"/>
    <m/>
    <m/>
    <m/>
    <m/>
    <m/>
    <m/>
    <x v="0"/>
    <x v="0"/>
    <m/>
    <m/>
    <m/>
    <m/>
    <m/>
    <m/>
    <s v="Inngående saldo"/>
    <n v="0"/>
    <m/>
    <m/>
    <m/>
    <s v="0.00"/>
  </r>
  <r>
    <n v="163"/>
    <n v="2025"/>
    <s v="Faktura nummer 6353 fra AS Bærum Ishall"/>
    <d v="2025-01-30T00:00:00"/>
    <m/>
    <x v="108"/>
    <x v="108"/>
    <m/>
    <m/>
    <n v="20353"/>
    <s v="AS Bærum Ishall"/>
    <m/>
    <m/>
    <x v="5"/>
    <x v="5"/>
    <m/>
    <m/>
    <m/>
    <m/>
    <n v="0"/>
    <s v="Ingen avgiftsbehandling"/>
    <s v="Faktura nummer 6353 fra AS Bærum Ishall"/>
    <n v="3000"/>
    <s v="NOK"/>
    <n v="3000"/>
    <m/>
    <s v="3000.00"/>
  </r>
  <r>
    <n v="282"/>
    <n v="2025"/>
    <s v="Faktura nummer 6364 fra AS Bærum Ishall"/>
    <d v="2025-01-30T00:00:00"/>
    <m/>
    <x v="108"/>
    <x v="108"/>
    <m/>
    <m/>
    <n v="20353"/>
    <s v="AS Bærum Ishall"/>
    <m/>
    <m/>
    <x v="5"/>
    <x v="5"/>
    <m/>
    <m/>
    <m/>
    <m/>
    <n v="0"/>
    <s v="Ingen avgiftsbehandling"/>
    <s v="Faktura nummer 6364 fra AS Bærum Ishall"/>
    <n v="15200"/>
    <s v="NOK"/>
    <n v="15200"/>
    <m/>
    <s v="18200.00"/>
  </r>
  <r>
    <m/>
    <m/>
    <m/>
    <d v="2025-01-01T00:00:00"/>
    <m/>
    <x v="109"/>
    <x v="109"/>
    <m/>
    <m/>
    <m/>
    <m/>
    <m/>
    <m/>
    <x v="0"/>
    <x v="0"/>
    <m/>
    <m/>
    <m/>
    <m/>
    <m/>
    <m/>
    <s v="Inngående saldo"/>
    <n v="0"/>
    <m/>
    <m/>
    <m/>
    <s v="0.00"/>
  </r>
  <r>
    <n v="105"/>
    <n v="2025"/>
    <s v="SKI: Refusjon av påmeldingsavgift, Skigruppa"/>
    <d v="2025-01-13T00:00:00"/>
    <m/>
    <x v="109"/>
    <x v="109"/>
    <m/>
    <m/>
    <n v="20120"/>
    <s v="Silje Danielsen"/>
    <m/>
    <m/>
    <x v="6"/>
    <x v="6"/>
    <m/>
    <m/>
    <m/>
    <m/>
    <n v="0"/>
    <s v="Ingen avgiftsbehandling"/>
    <s v="SKI: Refusjon av påmeldingsavgift, Skigruppa"/>
    <n v="780"/>
    <s v="NOK"/>
    <n v="780"/>
    <m/>
    <s v="780.00"/>
  </r>
  <r>
    <n v="106"/>
    <n v="2025"/>
    <s v="SKI: Refusjon"/>
    <d v="2025-01-13T00:00:00"/>
    <m/>
    <x v="109"/>
    <x v="109"/>
    <m/>
    <m/>
    <n v="20262"/>
    <s v="Linn Marita Lilledal"/>
    <m/>
    <m/>
    <x v="6"/>
    <x v="6"/>
    <m/>
    <m/>
    <m/>
    <m/>
    <n v="0"/>
    <s v="Ingen avgiftsbehandling"/>
    <s v="SKI: Refusjon"/>
    <n v="1960"/>
    <s v="NOK"/>
    <n v="1960"/>
    <m/>
    <s v="2740.00"/>
  </r>
  <r>
    <n v="283"/>
    <n v="2025"/>
    <s v="SKI: Fakturapåminnelse for deltagelse på Obos Oslo Skifestival - iSonen"/>
    <d v="2025-01-22T00:00:00"/>
    <m/>
    <x v="109"/>
    <x v="109"/>
    <m/>
    <m/>
    <n v="20382"/>
    <s v="Buypass Payment AS"/>
    <m/>
    <m/>
    <x v="6"/>
    <x v="6"/>
    <m/>
    <m/>
    <m/>
    <m/>
    <n v="0"/>
    <s v="Ingen avgiftsbehandling"/>
    <s v="SKI: Fakturapåminnelse for deltagelse på Obos Oslo Skifestival - iSonen"/>
    <n v="390"/>
    <s v="NOK"/>
    <n v="390"/>
    <m/>
    <s v="3130.00"/>
  </r>
  <r>
    <n v="88"/>
    <n v="2025"/>
    <s v="SKI: Faktura 10862 fra Team Vestmarka"/>
    <d v="2025-01-28T00:00:00"/>
    <m/>
    <x v="109"/>
    <x v="109"/>
    <m/>
    <m/>
    <n v="20172"/>
    <s v="Team Vestmarka"/>
    <m/>
    <m/>
    <x v="6"/>
    <x v="6"/>
    <m/>
    <m/>
    <m/>
    <m/>
    <n v="0"/>
    <s v="Ingen avgiftsbehandling"/>
    <s v="SKI: Faktura 10862 fra Team Vestmarka"/>
    <n v="34278"/>
    <s v="NOK"/>
    <n v="34278"/>
    <m/>
    <s v="37408.00"/>
  </r>
  <r>
    <n v="293"/>
    <n v="2025"/>
    <s v="Utlegg høst 2024 og tidlig vinter 2025.pdf"/>
    <d v="2025-02-12T00:00:00"/>
    <m/>
    <x v="109"/>
    <x v="109"/>
    <m/>
    <m/>
    <n v="20386"/>
    <s v="Thomas Dahlsrud"/>
    <m/>
    <m/>
    <x v="6"/>
    <x v="6"/>
    <m/>
    <m/>
    <m/>
    <m/>
    <n v="0"/>
    <s v="Ingen avgiftsbehandling"/>
    <s v="Utlegg høst 2024 og tidlig vinter 2025.pdf"/>
    <n v="2860"/>
    <s v="NOK"/>
    <n v="2860"/>
    <m/>
    <s v="40268.00"/>
  </r>
  <r>
    <n v="324"/>
    <n v="2025"/>
    <s v="SKI: Utlegg skirenn"/>
    <d v="2025-02-17T00:00:00"/>
    <m/>
    <x v="109"/>
    <x v="109"/>
    <m/>
    <m/>
    <n v="20397"/>
    <s v="Renate Elisabeth Thorbjørnsen"/>
    <m/>
    <m/>
    <x v="6"/>
    <x v="6"/>
    <m/>
    <m/>
    <m/>
    <m/>
    <n v="0"/>
    <s v="Ingen avgiftsbehandling"/>
    <s v="SKI: Utlegg skirenn"/>
    <n v="620"/>
    <s v="NOK"/>
    <n v="620"/>
    <m/>
    <s v="40888.00"/>
  </r>
  <r>
    <n v="372"/>
    <n v="2025"/>
    <s v="SKI: Refusjon påmeldingsavgift Akserskifestival, skigruppa"/>
    <d v="2025-02-25T00:00:00"/>
    <m/>
    <x v="109"/>
    <x v="109"/>
    <m/>
    <m/>
    <n v="20120"/>
    <s v="Silje Danielsen"/>
    <m/>
    <m/>
    <x v="6"/>
    <x v="6"/>
    <m/>
    <m/>
    <m/>
    <m/>
    <n v="0"/>
    <s v="Ingen avgiftsbehandling"/>
    <s v="SKI: Refusjon påmeldingsavgift Akserskifestival, skigruppa"/>
    <n v="520"/>
    <s v="NOK"/>
    <n v="520"/>
    <m/>
    <s v="41408.00"/>
  </r>
  <r>
    <n v="351"/>
    <n v="2025"/>
    <s v="SKI: Betaling av medlemsskap"/>
    <d v="2025-03-01T00:00:00"/>
    <m/>
    <x v="109"/>
    <x v="109"/>
    <m/>
    <m/>
    <n v="20401"/>
    <s v="Nina Granskogen"/>
    <m/>
    <m/>
    <x v="6"/>
    <x v="6"/>
    <m/>
    <m/>
    <m/>
    <m/>
    <n v="0"/>
    <s v="Ingen avgiftsbehandling"/>
    <s v="SKI: Betaling av medlemsskap"/>
    <n v="2675"/>
    <s v="NOK"/>
    <n v="2675"/>
    <m/>
    <s v="44083.00"/>
  </r>
  <r>
    <n v="348"/>
    <n v="2025"/>
    <s v="SKI: Utlegg til refusjon"/>
    <d v="2025-03-01T00:00:00"/>
    <m/>
    <x v="109"/>
    <x v="109"/>
    <m/>
    <m/>
    <n v="20120"/>
    <s v="Silje Danielsen"/>
    <m/>
    <m/>
    <x v="6"/>
    <x v="6"/>
    <m/>
    <m/>
    <m/>
    <m/>
    <n v="0"/>
    <s v="Ingen avgiftsbehandling"/>
    <s v="SKI: Utlegg til refusjon"/>
    <n v="837"/>
    <s v="NOK"/>
    <n v="837"/>
    <m/>
    <s v="44920.00"/>
  </r>
  <r>
    <n v="417"/>
    <n v="2025"/>
    <s v="SKI: Utlegg vinter og vår 2025"/>
    <d v="2025-03-17T00:00:00"/>
    <m/>
    <x v="109"/>
    <x v="109"/>
    <m/>
    <m/>
    <n v="20386"/>
    <s v="Thomas Dahlsrud"/>
    <m/>
    <m/>
    <x v="6"/>
    <x v="6"/>
    <m/>
    <m/>
    <m/>
    <m/>
    <n v="0"/>
    <s v="Ingen avgiftsbehandling"/>
    <s v="SKI: Utlegg vinter og vår 2025"/>
    <n v="5060"/>
    <s v="NOK"/>
    <n v="5060"/>
    <m/>
    <s v="49980.00"/>
  </r>
  <r>
    <n v="486"/>
    <n v="2025"/>
    <s v="SKI: Utlegg renn Kaja Lilledal Fritzvold"/>
    <d v="2025-04-07T00:00:00"/>
    <m/>
    <x v="109"/>
    <x v="109"/>
    <m/>
    <m/>
    <n v="20262"/>
    <s v="Linn Marita Lilledal"/>
    <m/>
    <m/>
    <x v="6"/>
    <x v="6"/>
    <m/>
    <m/>
    <m/>
    <m/>
    <n v="0"/>
    <s v="Ingen avgiftsbehandling"/>
    <s v="SKI: Utlegg renn Kaja Lilledal Fritzvold"/>
    <n v="2235"/>
    <s v="NOK"/>
    <n v="2235"/>
    <m/>
    <s v="52215.00"/>
  </r>
  <r>
    <n v="532"/>
    <n v="2025"/>
    <s v="SKI, renn"/>
    <d v="2025-04-08T00:00:00"/>
    <m/>
    <x v="109"/>
    <x v="109"/>
    <m/>
    <m/>
    <n v="20434"/>
    <s v="Mads Lande Olsen"/>
    <m/>
    <m/>
    <x v="6"/>
    <x v="6"/>
    <m/>
    <m/>
    <m/>
    <m/>
    <n v="0"/>
    <s v="Ingen avgiftsbehandling"/>
    <s v="SKI, renn"/>
    <n v="4720"/>
    <s v="NOK"/>
    <n v="4720"/>
    <m/>
    <s v="56935.00"/>
  </r>
  <r>
    <n v="533"/>
    <n v="2025"/>
    <s v="Ski, renn"/>
    <d v="2025-04-08T00:00:00"/>
    <m/>
    <x v="109"/>
    <x v="109"/>
    <m/>
    <m/>
    <n v="20336"/>
    <s v="Ida Svege"/>
    <m/>
    <m/>
    <x v="6"/>
    <x v="6"/>
    <m/>
    <m/>
    <m/>
    <m/>
    <n v="0"/>
    <s v="Ingen avgiftsbehandling"/>
    <s v="Ski, renn"/>
    <n v="10520"/>
    <s v="NOK"/>
    <n v="10520"/>
    <m/>
    <s v="67455.00"/>
  </r>
  <r>
    <n v="544"/>
    <n v="2025"/>
    <s v="SKI: Refusjon utlegg Lars T. Støre sesong 2024/2025"/>
    <d v="2025-04-10T00:00:00"/>
    <m/>
    <x v="109"/>
    <x v="109"/>
    <m/>
    <m/>
    <n v="20328"/>
    <s v="Lars Teigland Støre"/>
    <m/>
    <m/>
    <x v="6"/>
    <x v="6"/>
    <m/>
    <m/>
    <m/>
    <m/>
    <n v="0"/>
    <s v="Ingen avgiftsbehandling"/>
    <s v="SKI: Refusjon utlegg Lars T. Støre sesong 2024/2025"/>
    <n v="4070"/>
    <s v="NOK"/>
    <n v="4070"/>
    <m/>
    <s v="71525.00"/>
  </r>
  <r>
    <n v="723"/>
    <n v="2025"/>
    <s v="ESH: Kvittering for kjøp // påmelding av lag"/>
    <d v="2025-04-30T00:00:00"/>
    <m/>
    <x v="109"/>
    <x v="109"/>
    <m/>
    <m/>
    <m/>
    <m/>
    <n v="77"/>
    <s v="Christopher Dehn"/>
    <x v="5"/>
    <x v="5"/>
    <m/>
    <m/>
    <m/>
    <m/>
    <n v="0"/>
    <s v="Ingen avgiftsbehandling"/>
    <s v="Lagspåmelding"/>
    <n v="40950"/>
    <s v="NOK"/>
    <n v="40950"/>
    <m/>
    <s v="112475.00"/>
  </r>
  <r>
    <n v="888"/>
    <n v="2025"/>
    <s v="SKI renn"/>
    <d v="2025-05-21T00:00:00"/>
    <m/>
    <x v="109"/>
    <x v="109"/>
    <m/>
    <m/>
    <n v="20472"/>
    <s v="Jan Morten Sterud"/>
    <m/>
    <m/>
    <x v="6"/>
    <x v="6"/>
    <m/>
    <m/>
    <m/>
    <m/>
    <n v="0"/>
    <s v="Ingen avgiftsbehandling"/>
    <s v="SKI renn"/>
    <n v="1580"/>
    <s v="NOK"/>
    <n v="1580"/>
    <m/>
    <s v="114055.00"/>
  </r>
  <r>
    <n v="956"/>
    <n v="2025"/>
    <s v="SKI: Faktura 134 fra Østmarka Orienteringsklubb"/>
    <d v="2025-05-26T00:00:00"/>
    <m/>
    <x v="109"/>
    <x v="109"/>
    <m/>
    <m/>
    <n v="20478"/>
    <s v="Østmarka Orienteringsklubb"/>
    <m/>
    <m/>
    <x v="6"/>
    <x v="6"/>
    <m/>
    <m/>
    <m/>
    <m/>
    <n v="0"/>
    <s v="Ingen avgiftsbehandling"/>
    <s v="SKI: Faktura 134 fra Østmarka Orienteringsklubb"/>
    <n v="150"/>
    <s v="NOK"/>
    <n v="150"/>
    <m/>
    <s v="114205.00"/>
  </r>
  <r>
    <n v="1140"/>
    <n v="2025"/>
    <s v="Fwd: Fakturapåminnelse for deltagelse på GIF stafetten, KM Stafett - iSonen"/>
    <d v="2025-08-04T00:00:00"/>
    <m/>
    <x v="109"/>
    <x v="109"/>
    <m/>
    <m/>
    <n v="20382"/>
    <s v="Buypass Payment AS"/>
    <m/>
    <m/>
    <x v="6"/>
    <x v="6"/>
    <m/>
    <m/>
    <m/>
    <m/>
    <n v="0"/>
    <s v="Ingen avgiftsbehandling"/>
    <s v="Fwd: Fakturapåminnelse for deltagelse på GIF stafetten, KM Stafett - iSonen"/>
    <n v="390"/>
    <s v="NOK"/>
    <n v="390"/>
    <m/>
    <s v="114595.00"/>
  </r>
  <r>
    <n v="1278"/>
    <n v="2025"/>
    <s v="Fwd: Faktura 10880 fra Team Vestmarka"/>
    <d v="2025-08-08T00:00:00"/>
    <m/>
    <x v="109"/>
    <x v="109"/>
    <m/>
    <m/>
    <n v="20172"/>
    <s v="Team Vestmarka"/>
    <m/>
    <m/>
    <x v="6"/>
    <x v="6"/>
    <m/>
    <m/>
    <m/>
    <m/>
    <n v="0"/>
    <s v="Ingen avgiftsbehandling"/>
    <s v="Fwd: Faktura 10880 fra Team Vestmarka"/>
    <n v="32750"/>
    <s v="NOK"/>
    <n v="32750"/>
    <m/>
    <s v="147345.00"/>
  </r>
  <r>
    <n v="1352"/>
    <n v="2025"/>
    <s v="Faktura nummer 59253 fra Gjelleråsen Idrettsforening"/>
    <d v="2025-08-19T00:00:00"/>
    <m/>
    <x v="109"/>
    <x v="109"/>
    <m/>
    <m/>
    <n v="20514"/>
    <s v="Gjelleråsen Idrettsforening"/>
    <m/>
    <m/>
    <x v="6"/>
    <x v="6"/>
    <m/>
    <m/>
    <m/>
    <m/>
    <n v="0"/>
    <s v="Ingen avgiftsbehandling"/>
    <s v="Faktura nummer 59253 fra Gjelleråsen Idrettsforening"/>
    <n v="960"/>
    <s v="NOK"/>
    <n v="960"/>
    <m/>
    <s v="148305.00"/>
  </r>
  <r>
    <n v="2388"/>
    <n v="2025"/>
    <s v="SKI: Faktura 10887 fra Team Vestmarka"/>
    <d v="2025-12-10T00:00:00"/>
    <m/>
    <x v="109"/>
    <x v="109"/>
    <m/>
    <m/>
    <n v="20172"/>
    <s v="Team Vestmarka"/>
    <m/>
    <m/>
    <x v="6"/>
    <x v="6"/>
    <m/>
    <m/>
    <m/>
    <m/>
    <n v="0"/>
    <s v="Ingen avgiftsbehandling"/>
    <s v="SKI: Faktura 10887 fra Team Vestmarka"/>
    <n v="39800"/>
    <s v="NOK"/>
    <n v="39800"/>
    <m/>
    <s v="188105.00"/>
  </r>
  <r>
    <m/>
    <m/>
    <m/>
    <d v="2025-01-01T00:00:00"/>
    <m/>
    <x v="110"/>
    <x v="110"/>
    <m/>
    <m/>
    <m/>
    <m/>
    <m/>
    <m/>
    <x v="0"/>
    <x v="0"/>
    <m/>
    <m/>
    <m/>
    <m/>
    <m/>
    <m/>
    <s v="Inngående saldo"/>
    <n v="0"/>
    <m/>
    <m/>
    <m/>
    <s v="0.00"/>
  </r>
  <r>
    <n v="676"/>
    <n v="2025"/>
    <s v="Ført i feil år"/>
    <d v="2025-01-01T00:00:00"/>
    <m/>
    <x v="110"/>
    <x v="110"/>
    <m/>
    <m/>
    <n v="20414"/>
    <s v="Eivind Paaske"/>
    <m/>
    <m/>
    <x v="1"/>
    <x v="1"/>
    <m/>
    <m/>
    <m/>
    <m/>
    <n v="0"/>
    <s v="Ingen avgiftsbehandling"/>
    <s v="Ført i feil år"/>
    <n v="2513.4"/>
    <s v="NOK"/>
    <n v="2513.4"/>
    <m/>
    <s v="2513.40"/>
  </r>
  <r>
    <n v="1078"/>
    <n v="2025"/>
    <s v="HOCKEY: Svar: Dommerregning utestående Jutul i Bærum"/>
    <d v="2025-01-01T00:00:00"/>
    <m/>
    <x v="110"/>
    <x v="110"/>
    <m/>
    <m/>
    <n v="20372"/>
    <s v="Sigbjørn Nerhus"/>
    <m/>
    <m/>
    <x v="5"/>
    <x v="5"/>
    <m/>
    <m/>
    <m/>
    <m/>
    <n v="0"/>
    <s v="Ingen avgiftsbehandling"/>
    <s v="HOCKEY: Svar: Dommerregning utestående Jutul i Bærum"/>
    <n v="1553"/>
    <s v="NOK"/>
    <n v="1553"/>
    <m/>
    <s v="4066.40"/>
  </r>
  <r>
    <n v="39"/>
    <n v="2025"/>
    <s v="HOCKEY: Dommerregninger"/>
    <d v="2025-01-04T00:00:00"/>
    <m/>
    <x v="110"/>
    <x v="110"/>
    <m/>
    <m/>
    <n v="20308"/>
    <s v="Ingvar Veshnyakov Birkelund"/>
    <m/>
    <m/>
    <x v="5"/>
    <x v="5"/>
    <m/>
    <m/>
    <m/>
    <m/>
    <n v="0"/>
    <s v="Ingen avgiftsbehandling"/>
    <s v="HOCKEY: Dommerregninger"/>
    <n v="1330"/>
    <s v="NOK"/>
    <n v="1330"/>
    <m/>
    <s v="5396.40"/>
  </r>
  <r>
    <n v="38"/>
    <n v="2025"/>
    <s v="HOCKEY: Dommerregninger"/>
    <d v="2025-01-05T00:00:00"/>
    <m/>
    <x v="110"/>
    <x v="110"/>
    <m/>
    <m/>
    <n v="20340"/>
    <s v="Iver Eide Hansen"/>
    <m/>
    <m/>
    <x v="5"/>
    <x v="5"/>
    <m/>
    <m/>
    <m/>
    <m/>
    <n v="0"/>
    <s v="Ingen avgiftsbehandling"/>
    <s v="HOCKEY: Dommerregninger"/>
    <n v="810.5"/>
    <s v="NOK"/>
    <n v="810.5"/>
    <m/>
    <s v="6206.90"/>
  </r>
  <r>
    <n v="37"/>
    <n v="2025"/>
    <s v="HOCKEY: Dommerregninger"/>
    <d v="2025-01-05T00:00:00"/>
    <m/>
    <x v="110"/>
    <x v="110"/>
    <m/>
    <m/>
    <n v="20339"/>
    <s v="John Erik Martin Lindberg"/>
    <m/>
    <m/>
    <x v="5"/>
    <x v="5"/>
    <m/>
    <m/>
    <m/>
    <m/>
    <n v="0"/>
    <s v="Ingen avgiftsbehandling"/>
    <s v="HOCKEY: Dommerregninger"/>
    <n v="2223.5500000000002"/>
    <s v="NOK"/>
    <n v="2223.5500000000002"/>
    <m/>
    <s v="8430.45"/>
  </r>
  <r>
    <n v="35"/>
    <n v="2025"/>
    <s v="HOCKEY: Dommerregninger 115201082"/>
    <d v="2025-01-05T00:00:00"/>
    <m/>
    <x v="110"/>
    <x v="110"/>
    <m/>
    <m/>
    <n v="20243"/>
    <s v="Tony Sømarken"/>
    <m/>
    <m/>
    <x v="5"/>
    <x v="5"/>
    <m/>
    <m/>
    <m/>
    <m/>
    <n v="0"/>
    <s v="Ingen avgiftsbehandling"/>
    <s v="HOCKEY: Dommerregninger 115201082"/>
    <n v="1634"/>
    <s v="NOK"/>
    <n v="1634"/>
    <m/>
    <s v="10064.45"/>
  </r>
  <r>
    <n v="36"/>
    <n v="2025"/>
    <s v="HOCKEY: Dommerregninger"/>
    <d v="2025-01-07T00:00:00"/>
    <m/>
    <x v="110"/>
    <x v="110"/>
    <m/>
    <m/>
    <n v="20310"/>
    <s v="Silke LIndgren Jeppson"/>
    <m/>
    <m/>
    <x v="5"/>
    <x v="5"/>
    <m/>
    <m/>
    <m/>
    <m/>
    <n v="0"/>
    <s v="Ingen avgiftsbehandling"/>
    <s v="HOCKEY: Dommerregninger"/>
    <n v="804.3"/>
    <s v="NOK"/>
    <n v="804.3"/>
    <m/>
    <s v="10868.75"/>
  </r>
  <r>
    <n v="52"/>
    <n v="2025"/>
    <s v="HOCKEY: Dommerregninger"/>
    <d v="2025-01-07T00:00:00"/>
    <m/>
    <x v="110"/>
    <x v="110"/>
    <m/>
    <m/>
    <n v="20340"/>
    <s v="Iver Eide Hansen"/>
    <m/>
    <m/>
    <x v="5"/>
    <x v="5"/>
    <m/>
    <m/>
    <m/>
    <m/>
    <n v="0"/>
    <s v="Ingen avgiftsbehandling"/>
    <s v="HOCKEY: Dommerregninger"/>
    <n v="1127"/>
    <s v="NOK"/>
    <n v="1127"/>
    <m/>
    <s v="11995.75"/>
  </r>
  <r>
    <n v="43"/>
    <n v="2025"/>
    <s v="HOCKEY: Klubbdommerregning fra Oscar Willy Danielsen"/>
    <d v="2025-01-11T00:00:00"/>
    <m/>
    <x v="110"/>
    <x v="110"/>
    <m/>
    <m/>
    <n v="20285"/>
    <s v="Oscar Willy Danielsen"/>
    <m/>
    <m/>
    <x v="5"/>
    <x v="5"/>
    <m/>
    <m/>
    <m/>
    <m/>
    <n v="0"/>
    <s v="Ingen avgiftsbehandling"/>
    <s v="HOCKEY: Klubbdommerregning fra Oscar Willy Danielsen"/>
    <n v="517.5"/>
    <s v="NOK"/>
    <n v="517.5"/>
    <m/>
    <s v="12513.25"/>
  </r>
  <r>
    <n v="42"/>
    <n v="2025"/>
    <s v="HOCKEY: Klubbdommerregning fra Liam"/>
    <d v="2025-01-11T00:00:00"/>
    <m/>
    <x v="110"/>
    <x v="110"/>
    <m/>
    <m/>
    <n v="20227"/>
    <s v="Liam Elserud"/>
    <m/>
    <m/>
    <x v="5"/>
    <x v="5"/>
    <m/>
    <m/>
    <m/>
    <m/>
    <n v="0"/>
    <s v="Ingen avgiftsbehandling"/>
    <s v="HOCKEY: Klubbdommerregning fra Liam"/>
    <n v="517.5"/>
    <s v="NOK"/>
    <n v="517.5"/>
    <m/>
    <s v="13030.75"/>
  </r>
  <r>
    <n v="58"/>
    <n v="2025"/>
    <s v="HOCKEY: Dommerregninger"/>
    <d v="2025-01-11T00:00:00"/>
    <m/>
    <x v="110"/>
    <x v="110"/>
    <m/>
    <m/>
    <n v="20316"/>
    <s v="Sanijs Kutovojs"/>
    <m/>
    <m/>
    <x v="5"/>
    <x v="5"/>
    <m/>
    <m/>
    <m/>
    <m/>
    <n v="0"/>
    <s v="Ingen avgiftsbehandling"/>
    <s v="HOCKEY: Dommerregninger"/>
    <n v="1621.8"/>
    <s v="NOK"/>
    <n v="1621.8"/>
    <m/>
    <s v="14652.55"/>
  </r>
  <r>
    <n v="114"/>
    <n v="2025"/>
    <s v="HOCKEY: Dommerregninger"/>
    <d v="2025-01-11T00:00:00"/>
    <m/>
    <x v="110"/>
    <x v="110"/>
    <m/>
    <m/>
    <n v="20361"/>
    <s v="Nikolas Roland Kvanli"/>
    <m/>
    <m/>
    <x v="5"/>
    <x v="5"/>
    <m/>
    <m/>
    <m/>
    <m/>
    <n v="0"/>
    <s v="Ingen avgiftsbehandling"/>
    <s v="HOCKEY: Dommerregninger"/>
    <n v="565"/>
    <s v="NOK"/>
    <n v="565"/>
    <m/>
    <s v="15217.55"/>
  </r>
  <r>
    <n v="115"/>
    <n v="2025"/>
    <s v="HOCKEY: Dommerregninger"/>
    <d v="2025-01-11T00:00:00"/>
    <m/>
    <x v="110"/>
    <x v="110"/>
    <m/>
    <m/>
    <n v="20361"/>
    <s v="Nikolas Roland Kvanli"/>
    <m/>
    <m/>
    <x v="5"/>
    <x v="5"/>
    <m/>
    <m/>
    <m/>
    <m/>
    <n v="0"/>
    <s v="Ingen avgiftsbehandling"/>
    <s v="HOCKEY: Dommerregninger"/>
    <n v="565"/>
    <s v="NOK"/>
    <n v="565"/>
    <m/>
    <s v="15782.55"/>
  </r>
  <r>
    <n v="142"/>
    <n v="2025"/>
    <s v="HOCKEY: Dommerregninger"/>
    <d v="2025-01-12T00:00:00"/>
    <m/>
    <x v="110"/>
    <x v="110"/>
    <m/>
    <m/>
    <n v="20309"/>
    <s v="Mathias Visuri"/>
    <m/>
    <m/>
    <x v="5"/>
    <x v="5"/>
    <m/>
    <m/>
    <m/>
    <m/>
    <n v="0"/>
    <s v="Ingen avgiftsbehandling"/>
    <s v="HOCKEY: Dommerregninger"/>
    <n v="1470.85"/>
    <s v="NOK"/>
    <n v="1470.85"/>
    <m/>
    <s v="17253.40"/>
  </r>
  <r>
    <n v="61"/>
    <n v="2025"/>
    <s v="HOCKEY: Dommerregninger"/>
    <d v="2025-01-13T00:00:00"/>
    <m/>
    <x v="110"/>
    <x v="110"/>
    <m/>
    <m/>
    <n v="20351"/>
    <s v="Hans-Ole Sageng Sommerstad"/>
    <m/>
    <m/>
    <x v="5"/>
    <x v="5"/>
    <m/>
    <m/>
    <m/>
    <m/>
    <n v="0"/>
    <s v="Ingen avgiftsbehandling"/>
    <s v="HOCKEY: Dommerregninger"/>
    <n v="742.88"/>
    <s v="NOK"/>
    <n v="742.88"/>
    <m/>
    <s v="17996.28"/>
  </r>
  <r>
    <n v="59"/>
    <n v="2025"/>
    <s v="HOCKEY: Dommerregninger"/>
    <d v="2025-01-13T00:00:00"/>
    <m/>
    <x v="110"/>
    <x v="110"/>
    <m/>
    <m/>
    <n v="20349"/>
    <s v="Oskar Øvstedal"/>
    <m/>
    <m/>
    <x v="5"/>
    <x v="5"/>
    <m/>
    <m/>
    <m/>
    <m/>
    <n v="0"/>
    <s v="Ingen avgiftsbehandling"/>
    <s v="HOCKEY: Dommerregninger"/>
    <n v="893"/>
    <s v="NOK"/>
    <n v="893"/>
    <m/>
    <s v="18889.28"/>
  </r>
  <r>
    <n v="63"/>
    <n v="2025"/>
    <s v="HOCKEY: Dommerregninger"/>
    <d v="2025-01-14T00:00:00"/>
    <m/>
    <x v="110"/>
    <x v="110"/>
    <m/>
    <m/>
    <n v="20334"/>
    <s v="Emil Brumoen Sand"/>
    <m/>
    <m/>
    <x v="5"/>
    <x v="5"/>
    <m/>
    <m/>
    <m/>
    <m/>
    <n v="0"/>
    <s v="Ingen avgiftsbehandling"/>
    <s v="HOCKEY: Dommerregninger"/>
    <n v="1295"/>
    <s v="NOK"/>
    <n v="1295"/>
    <m/>
    <s v="20184.28"/>
  </r>
  <r>
    <n v="62"/>
    <n v="2025"/>
    <s v="HOCKEY: Dommerregninger"/>
    <d v="2025-01-14T00:00:00"/>
    <m/>
    <x v="110"/>
    <x v="110"/>
    <m/>
    <m/>
    <n v="20351"/>
    <s v="Hans-Ole Sageng Sommerstad"/>
    <m/>
    <m/>
    <x v="5"/>
    <x v="5"/>
    <m/>
    <m/>
    <m/>
    <m/>
    <n v="0"/>
    <s v="Ingen avgiftsbehandling"/>
    <s v="HOCKEY: Dommerregninger"/>
    <n v="656"/>
    <s v="NOK"/>
    <n v="656"/>
    <m/>
    <s v="20840.28"/>
  </r>
  <r>
    <n v="60"/>
    <n v="2025"/>
    <s v="HOCKEY: Dommerregninger"/>
    <d v="2025-01-14T00:00:00"/>
    <m/>
    <x v="110"/>
    <x v="110"/>
    <m/>
    <m/>
    <n v="20350"/>
    <s v="Kristian Horgen"/>
    <m/>
    <m/>
    <x v="5"/>
    <x v="5"/>
    <m/>
    <m/>
    <m/>
    <m/>
    <n v="0"/>
    <s v="Ingen avgiftsbehandling"/>
    <s v="HOCKEY: Dommerregninger"/>
    <n v="1027.5"/>
    <s v="NOK"/>
    <n v="1027.5"/>
    <m/>
    <s v="21867.78"/>
  </r>
  <r>
    <n v="109"/>
    <n v="2025"/>
    <s v="HOCKEY: Dommerregninger"/>
    <d v="2025-01-16T00:00:00"/>
    <m/>
    <x v="110"/>
    <x v="110"/>
    <m/>
    <m/>
    <n v="20193"/>
    <s v="Eirik Skaar"/>
    <m/>
    <m/>
    <x v="5"/>
    <x v="5"/>
    <m/>
    <m/>
    <m/>
    <m/>
    <n v="0"/>
    <s v="Ingen avgiftsbehandling"/>
    <s v="HOCKEY: Dommerregninger"/>
    <n v="628"/>
    <s v="NOK"/>
    <n v="628"/>
    <m/>
    <s v="22495.78"/>
  </r>
  <r>
    <n v="116"/>
    <n v="2025"/>
    <s v="HOCKEY: Dommerregninger"/>
    <d v="2025-01-19T00:00:00"/>
    <m/>
    <x v="110"/>
    <x v="110"/>
    <m/>
    <m/>
    <n v="20322"/>
    <s v="Sofiya Borshch"/>
    <m/>
    <m/>
    <x v="5"/>
    <x v="5"/>
    <m/>
    <m/>
    <m/>
    <m/>
    <n v="0"/>
    <s v="Ingen avgiftsbehandling"/>
    <s v="HOCKEY: Dommerregninger"/>
    <n v="1568"/>
    <s v="NOK"/>
    <n v="1568"/>
    <m/>
    <s v="24063.78"/>
  </r>
  <r>
    <n v="110"/>
    <n v="2025"/>
    <s v="HOCKEY: Dommerregninger"/>
    <d v="2025-01-20T00:00:00"/>
    <m/>
    <x v="110"/>
    <x v="110"/>
    <m/>
    <m/>
    <n v="20233"/>
    <s v="Erik Faye Karla"/>
    <m/>
    <m/>
    <x v="5"/>
    <x v="5"/>
    <m/>
    <m/>
    <m/>
    <m/>
    <n v="0"/>
    <s v="Ingen avgiftsbehandling"/>
    <s v="HOCKEY: Dommerregninger"/>
    <n v="1890.33"/>
    <s v="NOK"/>
    <n v="1890.33"/>
    <m/>
    <s v="25954.11"/>
  </r>
  <r>
    <n v="107"/>
    <n v="2025"/>
    <s v="HOCKEY: Dommerregninger"/>
    <d v="2025-01-21T00:00:00"/>
    <m/>
    <x v="110"/>
    <x v="110"/>
    <m/>
    <m/>
    <n v="20357"/>
    <s v="Adene Othilie Bylund"/>
    <m/>
    <m/>
    <x v="5"/>
    <x v="5"/>
    <m/>
    <m/>
    <m/>
    <m/>
    <n v="0"/>
    <s v="Ingen avgiftsbehandling"/>
    <s v="HOCKEY: Dommerregninger"/>
    <n v="436"/>
    <s v="NOK"/>
    <n v="436"/>
    <m/>
    <s v="26390.11"/>
  </r>
  <r>
    <n v="108"/>
    <n v="2025"/>
    <s v="HOCKEY: Dommerregninger"/>
    <d v="2025-01-21T00:00:00"/>
    <m/>
    <x v="110"/>
    <x v="110"/>
    <m/>
    <m/>
    <n v="20358"/>
    <s v="Daniel Hanlon Corneliussen"/>
    <m/>
    <m/>
    <x v="5"/>
    <x v="5"/>
    <m/>
    <m/>
    <m/>
    <m/>
    <n v="0"/>
    <s v="Ingen avgiftsbehandling"/>
    <s v="HOCKEY: Dommerregninger"/>
    <n v="1440"/>
    <s v="NOK"/>
    <n v="1440"/>
    <m/>
    <s v="27830.11"/>
  </r>
  <r>
    <n v="111"/>
    <n v="2025"/>
    <s v="HOCKEY: Dommerregninger"/>
    <d v="2025-01-21T00:00:00"/>
    <m/>
    <x v="110"/>
    <x v="110"/>
    <m/>
    <m/>
    <n v="20359"/>
    <s v="Joakim Rene Johansen"/>
    <m/>
    <m/>
    <x v="5"/>
    <x v="5"/>
    <m/>
    <m/>
    <m/>
    <m/>
    <n v="0"/>
    <s v="Ingen avgiftsbehandling"/>
    <s v="HOCKEY: Dommerregninger"/>
    <n v="1921.15"/>
    <s v="NOK"/>
    <n v="1921.15"/>
    <m/>
    <s v="29751.26"/>
  </r>
  <r>
    <n v="112"/>
    <n v="2025"/>
    <s v="HOCKEY: Dommerregninger"/>
    <d v="2025-01-21T00:00:00"/>
    <m/>
    <x v="110"/>
    <x v="110"/>
    <m/>
    <m/>
    <n v="20360"/>
    <s v="John Christopher Risan"/>
    <m/>
    <m/>
    <x v="5"/>
    <x v="5"/>
    <m/>
    <m/>
    <m/>
    <m/>
    <n v="0"/>
    <s v="Ingen avgiftsbehandling"/>
    <s v="HOCKEY: Dommerregninger"/>
    <n v="719"/>
    <s v="NOK"/>
    <n v="719"/>
    <m/>
    <s v="30470.26"/>
  </r>
  <r>
    <n v="113"/>
    <n v="2025"/>
    <s v="HOCKEY: Dommerregninger"/>
    <d v="2025-01-21T00:00:00"/>
    <m/>
    <x v="110"/>
    <x v="110"/>
    <m/>
    <m/>
    <n v="20361"/>
    <s v="Nikolas Roland Kvanli"/>
    <m/>
    <m/>
    <x v="5"/>
    <x v="5"/>
    <m/>
    <m/>
    <m/>
    <m/>
    <n v="0"/>
    <s v="Ingen avgiftsbehandling"/>
    <s v="HOCKEY: Dommerregninger"/>
    <n v="733"/>
    <s v="NOK"/>
    <n v="733"/>
    <m/>
    <s v="31203.26"/>
  </r>
  <r>
    <n v="123"/>
    <n v="2025"/>
    <s v="HOCKEY: Dommerregninger"/>
    <d v="2025-01-21T00:00:00"/>
    <m/>
    <x v="110"/>
    <x v="110"/>
    <m/>
    <m/>
    <n v="20363"/>
    <s v="Tobias Merg"/>
    <m/>
    <m/>
    <x v="5"/>
    <x v="5"/>
    <m/>
    <m/>
    <m/>
    <m/>
    <n v="0"/>
    <s v="Ingen avgiftsbehandling"/>
    <s v="HOCKEY: Dommerregninger"/>
    <n v="1349.2"/>
    <s v="NOK"/>
    <n v="1349.2"/>
    <m/>
    <s v="32552.46"/>
  </r>
  <r>
    <n v="141"/>
    <n v="2025"/>
    <s v="HOCKEY: Dommerregninger"/>
    <d v="2025-01-22T00:00:00"/>
    <m/>
    <x v="110"/>
    <x v="110"/>
    <m/>
    <m/>
    <n v="20315"/>
    <s v="Nilda Victoria Gines"/>
    <m/>
    <m/>
    <x v="5"/>
    <x v="5"/>
    <m/>
    <m/>
    <m/>
    <m/>
    <n v="0"/>
    <s v="Ingen avgiftsbehandling"/>
    <s v="HOCKEY: Dommerregninger"/>
    <n v="2102.9"/>
    <s v="NOK"/>
    <n v="2102.9"/>
    <m/>
    <s v="34655.36"/>
  </r>
  <r>
    <n v="140"/>
    <n v="2025"/>
    <s v="HOCKEY: Dommerregninger"/>
    <d v="2025-01-22T00:00:00"/>
    <m/>
    <x v="110"/>
    <x v="110"/>
    <m/>
    <m/>
    <n v="20310"/>
    <s v="Silke LIndgren Jeppson"/>
    <m/>
    <m/>
    <x v="5"/>
    <x v="5"/>
    <m/>
    <m/>
    <m/>
    <m/>
    <n v="0"/>
    <s v="Ingen avgiftsbehandling"/>
    <s v="HOCKEY: Dommerregninger"/>
    <n v="1085"/>
    <s v="NOK"/>
    <n v="1085"/>
    <m/>
    <s v="35740.36"/>
  </r>
  <r>
    <n v="124"/>
    <n v="2025"/>
    <s v="HOCKEY VS: Klubbdommerregning fra Dovydas Arlauskas"/>
    <d v="2025-01-25T00:00:00"/>
    <m/>
    <x v="110"/>
    <x v="110"/>
    <m/>
    <m/>
    <n v="20284"/>
    <s v="Dovydas Arlauskas"/>
    <m/>
    <m/>
    <x v="5"/>
    <x v="5"/>
    <m/>
    <m/>
    <m/>
    <m/>
    <n v="0"/>
    <s v="Ingen avgiftsbehandling"/>
    <s v="HOCKEY VS: Klubbdommerregning fra Dovydas Arlauskas"/>
    <n v="345"/>
    <s v="NOK"/>
    <n v="345"/>
    <m/>
    <s v="36085.36"/>
  </r>
  <r>
    <n v="125"/>
    <n v="2025"/>
    <s v="HOCKEY VS: Klubbdommerregning fra Gustav Rydmell"/>
    <d v="2025-01-25T00:00:00"/>
    <m/>
    <x v="110"/>
    <x v="110"/>
    <m/>
    <m/>
    <n v="20144"/>
    <s v="Gustav Rydmell"/>
    <m/>
    <m/>
    <x v="5"/>
    <x v="5"/>
    <m/>
    <m/>
    <m/>
    <m/>
    <n v="0"/>
    <s v="Ingen avgiftsbehandling"/>
    <s v="HOCKEY VS: Klubbdommerregning fra Gustav Rydmell"/>
    <n v="345"/>
    <s v="NOK"/>
    <n v="345"/>
    <m/>
    <s v="36430.36"/>
  </r>
  <r>
    <n v="126"/>
    <n v="2025"/>
    <s v="HOCKEY VS: Klubbdommerregning fra Olander Andreas Fossen"/>
    <d v="2025-01-25T00:00:00"/>
    <m/>
    <x v="110"/>
    <x v="110"/>
    <m/>
    <m/>
    <n v="20270"/>
    <s v="Olander Andreas Fossen"/>
    <m/>
    <m/>
    <x v="5"/>
    <x v="5"/>
    <m/>
    <m/>
    <m/>
    <m/>
    <n v="0"/>
    <s v="Ingen avgiftsbehandling"/>
    <s v="HOCKEY VS: Klubbdommerregning fra Olander Andreas Fossen"/>
    <n v="345"/>
    <s v="NOK"/>
    <n v="345"/>
    <m/>
    <s v="36775.36"/>
  </r>
  <r>
    <n v="127"/>
    <n v="2025"/>
    <s v="HOCKEY VS: Klubbdommerregning fra Oscar Lynaas Meek"/>
    <d v="2025-01-25T00:00:00"/>
    <m/>
    <x v="110"/>
    <x v="110"/>
    <m/>
    <m/>
    <n v="20364"/>
    <s v="Oscar Lynaas Meek"/>
    <m/>
    <m/>
    <x v="5"/>
    <x v="5"/>
    <m/>
    <m/>
    <m/>
    <m/>
    <n v="0"/>
    <s v="Ingen avgiftsbehandling"/>
    <s v="HOCKEY VS: Klubbdommerregning fra Oscar Lynaas Meek"/>
    <n v="388"/>
    <s v="NOK"/>
    <n v="388"/>
    <m/>
    <s v="37163.36"/>
  </r>
  <r>
    <n v="128"/>
    <n v="2025"/>
    <s v="HOCKEY VS: Klubbdommerregning fra Nikolai"/>
    <d v="2025-01-25T00:00:00"/>
    <m/>
    <x v="110"/>
    <x v="110"/>
    <m/>
    <m/>
    <n v="20318"/>
    <s v="Nikolai Chursin"/>
    <m/>
    <m/>
    <x v="5"/>
    <x v="5"/>
    <m/>
    <m/>
    <m/>
    <m/>
    <n v="0"/>
    <s v="Ingen avgiftsbehandling"/>
    <s v="HOCKEY VS: Klubbdommerregning fra Nikolai"/>
    <n v="388"/>
    <s v="NOK"/>
    <n v="388"/>
    <m/>
    <s v="37551.36"/>
  </r>
  <r>
    <n v="129"/>
    <n v="2025"/>
    <s v="HOCKEY: Klubbdommerregning fra Matias Brannsten"/>
    <d v="2025-01-25T00:00:00"/>
    <m/>
    <x v="110"/>
    <x v="110"/>
    <m/>
    <m/>
    <n v="20290"/>
    <s v="Matias Brannsten"/>
    <m/>
    <m/>
    <x v="5"/>
    <x v="5"/>
    <m/>
    <m/>
    <m/>
    <m/>
    <n v="0"/>
    <s v="Ingen avgiftsbehandling"/>
    <s v="HOCKEY: Klubbdommerregning fra Matias Brannsten"/>
    <n v="388"/>
    <s v="NOK"/>
    <n v="388"/>
    <m/>
    <s v="37939.36"/>
  </r>
  <r>
    <n v="130"/>
    <n v="2025"/>
    <s v="HOCKEY: Klubbdommerregning fra Joachim.p.lund"/>
    <d v="2025-01-25T00:00:00"/>
    <m/>
    <x v="110"/>
    <x v="110"/>
    <m/>
    <m/>
    <n v="20288"/>
    <s v="Joachim P Lund"/>
    <m/>
    <m/>
    <x v="5"/>
    <x v="5"/>
    <m/>
    <m/>
    <m/>
    <m/>
    <n v="0"/>
    <s v="Ingen avgiftsbehandling"/>
    <s v="HOCKEY: Klubbdommerregning fra Joachim.p.lund"/>
    <n v="388"/>
    <s v="NOK"/>
    <n v="388"/>
    <m/>
    <s v="38327.36"/>
  </r>
  <r>
    <n v="131"/>
    <n v="2025"/>
    <s v="HOCKEY: Klubbdommerregning fra Alexandra Sørensen"/>
    <d v="2025-01-25T00:00:00"/>
    <m/>
    <x v="110"/>
    <x v="110"/>
    <m/>
    <m/>
    <n v="20291"/>
    <s v="Alexandra Sørensen"/>
    <m/>
    <m/>
    <x v="5"/>
    <x v="5"/>
    <m/>
    <m/>
    <m/>
    <m/>
    <n v="0"/>
    <s v="Ingen avgiftsbehandling"/>
    <s v="HOCKEY: Klubbdommerregning fra Alexandra Sørensen"/>
    <n v="388"/>
    <s v="NOK"/>
    <n v="388"/>
    <m/>
    <s v="38715.36"/>
  </r>
  <r>
    <n v="132"/>
    <n v="2025"/>
    <s v="HOCKEY : Klubbdommerregning fra Timian Severin Fossen"/>
    <d v="2025-01-25T00:00:00"/>
    <m/>
    <x v="110"/>
    <x v="110"/>
    <m/>
    <m/>
    <n v="20228"/>
    <s v="Timian Fossen"/>
    <m/>
    <m/>
    <x v="5"/>
    <x v="5"/>
    <m/>
    <m/>
    <m/>
    <m/>
    <n v="0"/>
    <s v="Ingen avgiftsbehandling"/>
    <s v="HOCKEY : Klubbdommerregning fra Timian Severin Fossen"/>
    <n v="388"/>
    <s v="NOK"/>
    <n v="388"/>
    <m/>
    <s v="39103.36"/>
  </r>
  <r>
    <n v="133"/>
    <n v="2025"/>
    <s v="HOCKEYKlubbdommerregning fra Gabriel"/>
    <d v="2025-01-25T00:00:00"/>
    <m/>
    <x v="110"/>
    <x v="110"/>
    <m/>
    <m/>
    <n v="20365"/>
    <s v="Gabriel Otto"/>
    <m/>
    <m/>
    <x v="5"/>
    <x v="5"/>
    <m/>
    <m/>
    <m/>
    <m/>
    <n v="0"/>
    <s v="Ingen avgiftsbehandling"/>
    <s v="HOCKEYKlubbdommerregning fra Gabriel"/>
    <n v="388"/>
    <s v="NOK"/>
    <n v="388"/>
    <m/>
    <s v="39491.36"/>
  </r>
  <r>
    <n v="134"/>
    <n v="2025"/>
    <s v="HOCKEY: Klubbdommerregning fra Dovydas Arlauskas"/>
    <d v="2025-01-25T00:00:00"/>
    <m/>
    <x v="110"/>
    <x v="110"/>
    <m/>
    <m/>
    <n v="20284"/>
    <s v="Dovydas Arlauskas"/>
    <m/>
    <m/>
    <x v="5"/>
    <x v="5"/>
    <m/>
    <m/>
    <m/>
    <m/>
    <n v="0"/>
    <s v="Ingen avgiftsbehandling"/>
    <s v="HOCKEY: Klubbdommerregning fra Dovydas Arlauskas"/>
    <n v="259"/>
    <s v="NOK"/>
    <n v="259"/>
    <m/>
    <s v="39750.36"/>
  </r>
  <r>
    <n v="143"/>
    <n v="2025"/>
    <s v="HOCKEY: Dommerregninger"/>
    <d v="2025-01-25T00:00:00"/>
    <m/>
    <x v="110"/>
    <x v="110"/>
    <m/>
    <m/>
    <n v="20366"/>
    <s v="Even Sparr Soltvedt"/>
    <m/>
    <m/>
    <x v="5"/>
    <x v="5"/>
    <m/>
    <m/>
    <m/>
    <m/>
    <n v="0"/>
    <s v="Ingen avgiftsbehandling"/>
    <s v="HOCKEY: Dommerregninger"/>
    <n v="665"/>
    <s v="NOK"/>
    <n v="665"/>
    <m/>
    <s v="40415.36"/>
  </r>
  <r>
    <n v="135"/>
    <n v="2025"/>
    <s v="HOCKEY: Klubbdommerregning fra Jesper  Valen Iversen"/>
    <d v="2025-01-26T00:00:00"/>
    <m/>
    <x v="110"/>
    <x v="110"/>
    <m/>
    <m/>
    <n v="20300"/>
    <s v="Jesper Valen Iversen"/>
    <m/>
    <m/>
    <x v="5"/>
    <x v="5"/>
    <m/>
    <m/>
    <m/>
    <m/>
    <n v="0"/>
    <s v="Ingen avgiftsbehandling"/>
    <s v="HOCKEY: Klubbdommerregning fra Jesper  Valen Iversen"/>
    <n v="345"/>
    <s v="NOK"/>
    <n v="345"/>
    <m/>
    <s v="40760.36"/>
  </r>
  <r>
    <n v="136"/>
    <n v="2025"/>
    <s v="HOCKEY: Klubbdommerregning fra Oscar Willy Danielsen"/>
    <d v="2025-01-26T00:00:00"/>
    <m/>
    <x v="110"/>
    <x v="110"/>
    <m/>
    <m/>
    <n v="20285"/>
    <s v="Oscar Willy Danielsen"/>
    <m/>
    <m/>
    <x v="5"/>
    <x v="5"/>
    <m/>
    <m/>
    <m/>
    <m/>
    <n v="0"/>
    <s v="Ingen avgiftsbehandling"/>
    <s v="HOCKEY: Klubbdommerregning fra Oscar Willy Danielsen"/>
    <n v="345"/>
    <s v="NOK"/>
    <n v="345"/>
    <m/>
    <s v="41105.36"/>
  </r>
  <r>
    <n v="102"/>
    <n v="2025"/>
    <s v="HOCKEY: Klubbdommerregning fra Lars Haakon Eriksson"/>
    <d v="2025-01-26T00:00:00"/>
    <m/>
    <x v="110"/>
    <x v="110"/>
    <m/>
    <m/>
    <n v="20174"/>
    <s v="Lars Haakon Eriksson"/>
    <m/>
    <m/>
    <x v="5"/>
    <x v="5"/>
    <m/>
    <m/>
    <m/>
    <m/>
    <n v="0"/>
    <s v="Ingen avgiftsbehandling"/>
    <s v="HOCKEY: Klubbdommerregning fra Lars Haakon Eriksson"/>
    <n v="345"/>
    <s v="NOK"/>
    <n v="345"/>
    <m/>
    <s v="41450.36"/>
  </r>
  <r>
    <n v="145"/>
    <n v="2025"/>
    <s v="HOCKEY: Dommerregninger"/>
    <d v="2025-01-27T00:00:00"/>
    <m/>
    <x v="110"/>
    <x v="110"/>
    <m/>
    <m/>
    <n v="20368"/>
    <s v="Christopher Kaland"/>
    <m/>
    <m/>
    <x v="5"/>
    <x v="5"/>
    <m/>
    <m/>
    <m/>
    <m/>
    <n v="0"/>
    <s v="Ingen avgiftsbehandling"/>
    <s v="HOCKEY: Dommerregninger"/>
    <n v="733"/>
    <s v="NOK"/>
    <n v="733"/>
    <m/>
    <s v="42183.36"/>
  </r>
  <r>
    <n v="144"/>
    <n v="2025"/>
    <s v="HOCKEY: Dommerregninger"/>
    <d v="2025-01-27T00:00:00"/>
    <m/>
    <x v="110"/>
    <x v="110"/>
    <m/>
    <m/>
    <n v="20367"/>
    <s v="Daniel Sunde"/>
    <m/>
    <m/>
    <x v="5"/>
    <x v="5"/>
    <m/>
    <m/>
    <m/>
    <m/>
    <n v="0"/>
    <s v="Ingen avgiftsbehandling"/>
    <s v="HOCKEY: Dommerregninger"/>
    <n v="752.5"/>
    <s v="NOK"/>
    <n v="752.5"/>
    <m/>
    <s v="42935.86"/>
  </r>
  <r>
    <n v="139"/>
    <n v="2025"/>
    <s v="HOCKEY: Dommerregninger"/>
    <d v="2025-01-29T00:00:00"/>
    <m/>
    <x v="110"/>
    <x v="110"/>
    <m/>
    <m/>
    <n v="20310"/>
    <s v="Silke LIndgren Jeppson"/>
    <m/>
    <m/>
    <x v="5"/>
    <x v="5"/>
    <m/>
    <m/>
    <m/>
    <m/>
    <n v="0"/>
    <s v="Ingen avgiftsbehandling"/>
    <s v="HOCKEY: Dommerregninger"/>
    <n v="520"/>
    <s v="NOK"/>
    <n v="520"/>
    <m/>
    <s v="43455.86"/>
  </r>
  <r>
    <n v="727"/>
    <n v="2025"/>
    <s v="HOCKEY: Dommerregninger Wildcats"/>
    <d v="2025-01-29T00:00:00"/>
    <m/>
    <x v="110"/>
    <x v="110"/>
    <m/>
    <m/>
    <n v="20315"/>
    <s v="Nilda Victoria Gines"/>
    <m/>
    <m/>
    <x v="5"/>
    <x v="5"/>
    <m/>
    <m/>
    <m/>
    <m/>
    <n v="0"/>
    <s v="Ingen avgiftsbehandling"/>
    <s v="HOCKEY: Dommerregninger Wildcats"/>
    <n v="2102.9"/>
    <s v="NOK"/>
    <n v="2102.9"/>
    <m/>
    <s v="45558.76"/>
  </r>
  <r>
    <n v="193"/>
    <n v="2025"/>
    <s v="HOCKEY: Dommerregninger"/>
    <d v="2025-01-30T00:00:00"/>
    <m/>
    <x v="110"/>
    <x v="110"/>
    <m/>
    <m/>
    <n v="20373"/>
    <s v="Ruben Jozsef Gines"/>
    <m/>
    <m/>
    <x v="5"/>
    <x v="5"/>
    <m/>
    <m/>
    <m/>
    <m/>
    <n v="0"/>
    <s v="Ingen avgiftsbehandling"/>
    <s v="HOCKEY: Dommerregninger"/>
    <n v="1065.5999999999999"/>
    <s v="NOK"/>
    <n v="1065.5999999999999"/>
    <m/>
    <s v="46624.36"/>
  </r>
  <r>
    <n v="223"/>
    <n v="2025"/>
    <s v="HOCKEY: Klubbdommerregning fra Sindre Kapskarmo"/>
    <d v="2025-02-01T00:00:00"/>
    <m/>
    <x v="110"/>
    <x v="110"/>
    <m/>
    <m/>
    <n v="20379"/>
    <s v="Sindre Kapskarmo"/>
    <m/>
    <m/>
    <x v="5"/>
    <x v="5"/>
    <m/>
    <m/>
    <m/>
    <m/>
    <n v="0"/>
    <s v="Ingen avgiftsbehandling"/>
    <s v="HOCKEY: Klubbdommerregning fra Sindre Kapskarmo"/>
    <n v="432"/>
    <s v="NOK"/>
    <n v="432"/>
    <m/>
    <s v="47056.36"/>
  </r>
  <r>
    <n v="222"/>
    <n v="2025"/>
    <s v="HOCKEY: Klubbdommerregning fra Ardian Vahabi"/>
    <d v="2025-02-01T00:00:00"/>
    <m/>
    <x v="110"/>
    <x v="110"/>
    <m/>
    <m/>
    <n v="20248"/>
    <s v="Ardian Vahabi"/>
    <m/>
    <m/>
    <x v="5"/>
    <x v="5"/>
    <m/>
    <m/>
    <m/>
    <m/>
    <n v="0"/>
    <s v="Ingen avgiftsbehandling"/>
    <s v="HOCKEY: Klubbdommerregning fra Ardian Vahabi"/>
    <n v="432"/>
    <s v="NOK"/>
    <n v="432"/>
    <m/>
    <s v="47488.36"/>
  </r>
  <r>
    <n v="221"/>
    <n v="2025"/>
    <s v="HOCKEY: Klubbdommerregning fra William Meikle"/>
    <d v="2025-02-01T00:00:00"/>
    <m/>
    <x v="110"/>
    <x v="110"/>
    <m/>
    <m/>
    <n v="20194"/>
    <s v="William Meikle"/>
    <m/>
    <m/>
    <x v="5"/>
    <x v="5"/>
    <m/>
    <m/>
    <m/>
    <m/>
    <n v="0"/>
    <s v="Ingen avgiftsbehandling"/>
    <s v="HOCKEY: Klubbdommerregning fra William Meikle"/>
    <n v="345"/>
    <s v="NOK"/>
    <n v="345"/>
    <m/>
    <s v="47833.36"/>
  </r>
  <r>
    <n v="220"/>
    <n v="2025"/>
    <s v="HOCKEY: Klubbdommerregning fra William Meikle"/>
    <d v="2025-02-01T00:00:00"/>
    <m/>
    <x v="110"/>
    <x v="110"/>
    <m/>
    <m/>
    <n v="20194"/>
    <s v="William Meikle"/>
    <m/>
    <m/>
    <x v="5"/>
    <x v="5"/>
    <m/>
    <m/>
    <m/>
    <m/>
    <n v="0"/>
    <s v="Ingen avgiftsbehandling"/>
    <s v="HOCKEY: Klubbdommerregning fra William Meikle"/>
    <n v="345"/>
    <s v="NOK"/>
    <n v="345"/>
    <m/>
    <s v="48178.36"/>
  </r>
  <r>
    <n v="219"/>
    <n v="2025"/>
    <s v="HOCKEY: Klubbdommerregning fra William Meikle"/>
    <d v="2025-02-01T00:00:00"/>
    <m/>
    <x v="110"/>
    <x v="110"/>
    <m/>
    <m/>
    <n v="20194"/>
    <s v="William Meikle"/>
    <m/>
    <m/>
    <x v="5"/>
    <x v="5"/>
    <m/>
    <m/>
    <m/>
    <m/>
    <n v="0"/>
    <s v="Ingen avgiftsbehandling"/>
    <s v="HOCKEY: Klubbdommerregning fra William Meikle"/>
    <n v="345"/>
    <s v="NOK"/>
    <n v="345"/>
    <m/>
    <s v="48523.36"/>
  </r>
  <r>
    <n v="218"/>
    <n v="2025"/>
    <s v="HOCKEY: Klubbdommerregning fra Sebastian Bjune"/>
    <d v="2025-02-01T00:00:00"/>
    <m/>
    <x v="110"/>
    <x v="110"/>
    <m/>
    <m/>
    <n v="20192"/>
    <s v="Sebastian Bjune"/>
    <m/>
    <m/>
    <x v="5"/>
    <x v="5"/>
    <m/>
    <m/>
    <m/>
    <m/>
    <n v="0"/>
    <s v="Ingen avgiftsbehandling"/>
    <s v="HOCKEY: Klubbdommerregning fra Sebastian Bjune"/>
    <n v="345"/>
    <s v="NOK"/>
    <n v="345"/>
    <m/>
    <s v="48868.36"/>
  </r>
  <r>
    <n v="217"/>
    <n v="2025"/>
    <s v="Fwd: Klubbdommerregning fra Sebastian Bjune"/>
    <d v="2025-02-01T00:00:00"/>
    <m/>
    <x v="110"/>
    <x v="110"/>
    <m/>
    <m/>
    <n v="20192"/>
    <s v="Sebastian Bjune"/>
    <m/>
    <m/>
    <x v="5"/>
    <x v="5"/>
    <m/>
    <m/>
    <m/>
    <m/>
    <n v="0"/>
    <s v="Ingen avgiftsbehandling"/>
    <s v="Fwd: Klubbdommerregning fra Sebastian Bjune"/>
    <n v="345"/>
    <s v="NOK"/>
    <n v="345"/>
    <m/>
    <s v="49213.36"/>
  </r>
  <r>
    <n v="216"/>
    <n v="2025"/>
    <s v="HOCKEY: Klubbdommerregning fra Sebastian Bjune"/>
    <d v="2025-02-01T00:00:00"/>
    <m/>
    <x v="110"/>
    <x v="110"/>
    <m/>
    <m/>
    <n v="20192"/>
    <s v="Sebastian Bjune"/>
    <m/>
    <m/>
    <x v="5"/>
    <x v="5"/>
    <m/>
    <m/>
    <m/>
    <m/>
    <n v="0"/>
    <s v="Ingen avgiftsbehandling"/>
    <s v="HOCKEY: Klubbdommerregning fra Sebastian Bjune"/>
    <n v="345"/>
    <s v="NOK"/>
    <n v="345"/>
    <m/>
    <s v="49558.36"/>
  </r>
  <r>
    <n v="215"/>
    <n v="2025"/>
    <s v="HOCKEY: Klubbdommerregning fra Olander Andreas Fossen"/>
    <d v="2025-02-01T00:00:00"/>
    <m/>
    <x v="110"/>
    <x v="110"/>
    <m/>
    <m/>
    <n v="20270"/>
    <s v="Olander Andreas Fossen"/>
    <m/>
    <m/>
    <x v="5"/>
    <x v="5"/>
    <m/>
    <m/>
    <m/>
    <m/>
    <n v="0"/>
    <s v="Ingen avgiftsbehandling"/>
    <s v="HOCKEY: Klubbdommerregning fra Olander Andreas Fossen"/>
    <n v="345"/>
    <s v="NOK"/>
    <n v="345"/>
    <m/>
    <s v="49903.36"/>
  </r>
  <r>
    <n v="214"/>
    <n v="2025"/>
    <s v="HOCKEY: Klubbdommerregning fra Olander Andreas Fossen"/>
    <d v="2025-02-01T00:00:00"/>
    <m/>
    <x v="110"/>
    <x v="110"/>
    <m/>
    <m/>
    <n v="20270"/>
    <s v="Olander Andreas Fossen"/>
    <m/>
    <m/>
    <x v="5"/>
    <x v="5"/>
    <m/>
    <m/>
    <m/>
    <m/>
    <n v="0"/>
    <s v="Ingen avgiftsbehandling"/>
    <s v="HOCKEY: Klubbdommerregning fra Olander Andreas Fossen"/>
    <n v="345"/>
    <s v="NOK"/>
    <n v="345"/>
    <m/>
    <s v="50248.36"/>
  </r>
  <r>
    <n v="213"/>
    <n v="2025"/>
    <s v="HOCKEY: Klubbdommerregning fra Daniel Åsheim Alnes"/>
    <d v="2025-02-01T00:00:00"/>
    <m/>
    <x v="110"/>
    <x v="110"/>
    <m/>
    <m/>
    <n v="20301"/>
    <s v="Daniel Åsheim Alnes"/>
    <m/>
    <m/>
    <x v="5"/>
    <x v="5"/>
    <m/>
    <m/>
    <m/>
    <m/>
    <n v="0"/>
    <s v="Ingen avgiftsbehandling"/>
    <s v="HOCKEY: Klubbdommerregning fra Daniel Åsheim Alnes"/>
    <n v="345"/>
    <s v="NOK"/>
    <n v="345"/>
    <m/>
    <s v="50593.36"/>
  </r>
  <r>
    <n v="212"/>
    <n v="2025"/>
    <s v="HOCKEY: Klubbdommerregning fra Daniel Åsheim Alnes"/>
    <d v="2025-02-01T00:00:00"/>
    <m/>
    <x v="110"/>
    <x v="110"/>
    <m/>
    <m/>
    <n v="20301"/>
    <s v="Daniel Åsheim Alnes"/>
    <m/>
    <m/>
    <x v="5"/>
    <x v="5"/>
    <m/>
    <m/>
    <m/>
    <m/>
    <n v="0"/>
    <s v="Ingen avgiftsbehandling"/>
    <s v="HOCKEY: Klubbdommerregning fra Daniel Åsheim Alnes"/>
    <n v="345"/>
    <s v="NOK"/>
    <n v="345"/>
    <m/>
    <s v="50938.36"/>
  </r>
  <r>
    <n v="211"/>
    <n v="2025"/>
    <s v="HOCEKY: Klubbdommerregning fra Daniel Åsheim Alnes"/>
    <d v="2025-02-01T00:00:00"/>
    <m/>
    <x v="110"/>
    <x v="110"/>
    <m/>
    <m/>
    <n v="20301"/>
    <s v="Daniel Åsheim Alnes"/>
    <m/>
    <m/>
    <x v="5"/>
    <x v="5"/>
    <m/>
    <m/>
    <m/>
    <m/>
    <n v="0"/>
    <s v="Ingen avgiftsbehandling"/>
    <s v="HOCEKY: Klubbdommerregning fra Daniel Åsheim Alnes"/>
    <n v="345"/>
    <s v="NOK"/>
    <n v="345"/>
    <m/>
    <s v="51283.36"/>
  </r>
  <r>
    <n v="210"/>
    <n v="2025"/>
    <s v="Hockey: Klubbdommerregning fra Lars Haakon Eriksson"/>
    <d v="2025-02-01T00:00:00"/>
    <m/>
    <x v="110"/>
    <x v="110"/>
    <m/>
    <m/>
    <n v="20174"/>
    <s v="Lars Haakon Eriksson"/>
    <m/>
    <m/>
    <x v="5"/>
    <x v="5"/>
    <m/>
    <m/>
    <m/>
    <m/>
    <n v="0"/>
    <s v="Ingen avgiftsbehandling"/>
    <s v="Hockey: Klubbdommerregning fra Lars Haakon Eriksson"/>
    <n v="345"/>
    <s v="NOK"/>
    <n v="345"/>
    <m/>
    <s v="51628.36"/>
  </r>
  <r>
    <n v="209"/>
    <n v="2025"/>
    <s v="HOCEKY: Klubbdommerregning fra Lars Haakon Eriksson"/>
    <d v="2025-02-01T00:00:00"/>
    <m/>
    <x v="110"/>
    <x v="110"/>
    <m/>
    <m/>
    <n v="20174"/>
    <s v="Lars Haakon Eriksson"/>
    <m/>
    <m/>
    <x v="5"/>
    <x v="5"/>
    <m/>
    <m/>
    <m/>
    <m/>
    <n v="0"/>
    <s v="Ingen avgiftsbehandling"/>
    <s v="HOCEKY: Klubbdommerregning fra Lars Haakon Eriksson"/>
    <n v="345"/>
    <s v="NOK"/>
    <n v="345"/>
    <m/>
    <s v="51973.36"/>
  </r>
  <r>
    <n v="208"/>
    <n v="2025"/>
    <s v="HOCKEY: Klubbdommerregning fra Mathios  Teklezghi"/>
    <d v="2025-02-01T00:00:00"/>
    <m/>
    <x v="110"/>
    <x v="110"/>
    <m/>
    <m/>
    <n v="20271"/>
    <s v="Mathios Teklezghi"/>
    <m/>
    <m/>
    <x v="5"/>
    <x v="5"/>
    <m/>
    <m/>
    <m/>
    <m/>
    <n v="0"/>
    <s v="Ingen avgiftsbehandling"/>
    <s v="HOCKEY: Klubbdommerregning fra Mathios  Teklezghi"/>
    <n v="345"/>
    <s v="NOK"/>
    <n v="345"/>
    <m/>
    <s v="52318.36"/>
  </r>
  <r>
    <n v="207"/>
    <n v="2025"/>
    <s v="HOCKEY: Klubbdommerregning fra Lars Haakon Eriksson"/>
    <d v="2025-02-01T00:00:00"/>
    <m/>
    <x v="110"/>
    <x v="110"/>
    <m/>
    <m/>
    <n v="20174"/>
    <s v="Lars Haakon Eriksson"/>
    <m/>
    <m/>
    <x v="5"/>
    <x v="5"/>
    <m/>
    <m/>
    <m/>
    <m/>
    <n v="0"/>
    <s v="Ingen avgiftsbehandling"/>
    <s v="HOCKEY: Klubbdommerregning fra Lars Haakon Eriksson"/>
    <n v="345"/>
    <s v="NOK"/>
    <n v="345"/>
    <m/>
    <s v="52663.36"/>
  </r>
  <r>
    <n v="206"/>
    <n v="2025"/>
    <s v="HOCKEY: Klubbdommerregning fra Mathios  Teklezghi"/>
    <d v="2025-02-01T00:00:00"/>
    <m/>
    <x v="110"/>
    <x v="110"/>
    <m/>
    <m/>
    <n v="20271"/>
    <s v="Mathios Teklezghi"/>
    <m/>
    <m/>
    <x v="5"/>
    <x v="5"/>
    <m/>
    <m/>
    <m/>
    <m/>
    <n v="0"/>
    <s v="Ingen avgiftsbehandling"/>
    <s v="HOCKEY: Klubbdommerregning fra Mathios  Teklezghi"/>
    <n v="345"/>
    <s v="NOK"/>
    <n v="345"/>
    <m/>
    <s v="53008.36"/>
  </r>
  <r>
    <n v="205"/>
    <n v="2025"/>
    <s v="HOCKEY: Klubbdommerregning fra Mathios  Teklezghi"/>
    <d v="2025-02-01T00:00:00"/>
    <m/>
    <x v="110"/>
    <x v="110"/>
    <m/>
    <m/>
    <n v="20271"/>
    <s v="Mathios Teklezghi"/>
    <m/>
    <m/>
    <x v="5"/>
    <x v="5"/>
    <m/>
    <m/>
    <m/>
    <m/>
    <n v="0"/>
    <s v="Ingen avgiftsbehandling"/>
    <s v="HOCKEY: Klubbdommerregning fra Mathios  Teklezghi"/>
    <n v="345"/>
    <s v="NOK"/>
    <n v="345"/>
    <m/>
    <s v="53353.36"/>
  </r>
  <r>
    <n v="292"/>
    <n v="2025"/>
    <s v="VS: Dommerregning"/>
    <d v="2025-02-01T00:00:00"/>
    <m/>
    <x v="110"/>
    <x v="110"/>
    <m/>
    <m/>
    <n v="20270"/>
    <s v="Olander Andreas Fossen"/>
    <m/>
    <m/>
    <x v="5"/>
    <x v="5"/>
    <m/>
    <m/>
    <m/>
    <m/>
    <n v="0"/>
    <s v="Ingen avgiftsbehandling"/>
    <s v="VS: Dommerregning"/>
    <n v="345"/>
    <s v="NOK"/>
    <n v="345"/>
    <m/>
    <s v="53698.36"/>
  </r>
  <r>
    <n v="194"/>
    <n v="2025"/>
    <s v="HOCKEY: Dommerregninger"/>
    <d v="2025-02-02T00:00:00"/>
    <m/>
    <x v="110"/>
    <x v="110"/>
    <m/>
    <m/>
    <n v="20374"/>
    <s v="Marie Sophie Glöckner"/>
    <m/>
    <m/>
    <x v="5"/>
    <x v="5"/>
    <m/>
    <m/>
    <m/>
    <m/>
    <n v="0"/>
    <s v="Ingen avgiftsbehandling"/>
    <s v="HOCKEY: Dommerregninger"/>
    <n v="1478"/>
    <s v="NOK"/>
    <n v="1478"/>
    <m/>
    <s v="55176.36"/>
  </r>
  <r>
    <n v="187"/>
    <n v="2025"/>
    <s v="HOCKEY: Dommerregninger"/>
    <d v="2025-02-02T00:00:00"/>
    <m/>
    <x v="110"/>
    <x v="110"/>
    <m/>
    <m/>
    <n v="20279"/>
    <s v="Riccardo Glöckner"/>
    <m/>
    <m/>
    <x v="5"/>
    <x v="5"/>
    <m/>
    <m/>
    <m/>
    <m/>
    <n v="0"/>
    <s v="Ingen avgiftsbehandling"/>
    <s v="HOCKEY: Dommerregninger"/>
    <n v="1056"/>
    <s v="NOK"/>
    <n v="1056"/>
    <m/>
    <s v="56232.36"/>
  </r>
  <r>
    <n v="308"/>
    <n v="2025"/>
    <s v="HOCKEY: Dommerregninger"/>
    <d v="2025-02-02T00:00:00"/>
    <m/>
    <x v="110"/>
    <x v="110"/>
    <m/>
    <m/>
    <n v="20340"/>
    <s v="Iver Eide Hansen"/>
    <m/>
    <m/>
    <x v="5"/>
    <x v="5"/>
    <m/>
    <m/>
    <m/>
    <m/>
    <n v="0"/>
    <s v="Ingen avgiftsbehandling"/>
    <s v="HOCKEY: Dommerregninger"/>
    <n v="1005"/>
    <s v="NOK"/>
    <n v="1005"/>
    <m/>
    <s v="57237.36"/>
  </r>
  <r>
    <n v="314"/>
    <n v="2025"/>
    <s v="HOCKEY: Dommerregninger"/>
    <d v="2025-02-02T00:00:00"/>
    <m/>
    <x v="110"/>
    <x v="110"/>
    <m/>
    <m/>
    <n v="20241"/>
    <s v="Kieran Koksvik-Nilsen"/>
    <m/>
    <m/>
    <x v="5"/>
    <x v="5"/>
    <m/>
    <m/>
    <m/>
    <m/>
    <n v="0"/>
    <s v="Ingen avgiftsbehandling"/>
    <s v="HOCKEY: Dommerregninger"/>
    <n v="928.4"/>
    <s v="NOK"/>
    <n v="928.4"/>
    <m/>
    <s v="58165.76"/>
  </r>
  <r>
    <n v="317"/>
    <n v="2025"/>
    <s v="HOCKEY: Dommerregninger"/>
    <d v="2025-02-02T00:00:00"/>
    <m/>
    <x v="110"/>
    <x v="110"/>
    <m/>
    <m/>
    <n v="20395"/>
    <s v="Tonje-Iren Fallo"/>
    <m/>
    <m/>
    <x v="5"/>
    <x v="5"/>
    <m/>
    <m/>
    <m/>
    <m/>
    <n v="0"/>
    <s v="Ingen avgiftsbehandling"/>
    <s v="HOCKEY: Dommerregninger"/>
    <n v="1237"/>
    <s v="NOK"/>
    <n v="1237"/>
    <m/>
    <s v="59402.76"/>
  </r>
  <r>
    <n v="192"/>
    <n v="2025"/>
    <s v="HOCKEY: Dommerregninger"/>
    <d v="2025-02-03T00:00:00"/>
    <m/>
    <x v="110"/>
    <x v="110"/>
    <m/>
    <m/>
    <n v="20372"/>
    <s v="Sigbjørn Nerhus"/>
    <m/>
    <m/>
    <x v="5"/>
    <x v="5"/>
    <m/>
    <m/>
    <m/>
    <m/>
    <n v="0"/>
    <s v="Ingen avgiftsbehandling"/>
    <s v="HOCKEY: Dommerregninger"/>
    <n v="1154.5"/>
    <s v="NOK"/>
    <n v="1154.5"/>
    <m/>
    <s v="60557.26"/>
  </r>
  <r>
    <n v="197"/>
    <n v="2025"/>
    <s v="HOCKEY: Dommerregninger"/>
    <d v="2025-02-05T00:00:00"/>
    <m/>
    <x v="110"/>
    <x v="110"/>
    <m/>
    <m/>
    <n v="20377"/>
    <s v="Erik Fredriksen"/>
    <m/>
    <m/>
    <x v="5"/>
    <x v="5"/>
    <m/>
    <m/>
    <m/>
    <m/>
    <n v="0"/>
    <s v="Ingen avgiftsbehandling"/>
    <s v="HOCKEY: Dommerregninger"/>
    <n v="1645.4"/>
    <s v="NOK"/>
    <n v="1645.4"/>
    <m/>
    <s v="62202.66"/>
  </r>
  <r>
    <n v="196"/>
    <n v="2025"/>
    <s v="HOCKEY: Dommerregninger"/>
    <d v="2025-02-05T00:00:00"/>
    <m/>
    <x v="110"/>
    <x v="110"/>
    <m/>
    <m/>
    <n v="20376"/>
    <s v="henrik Aas"/>
    <m/>
    <m/>
    <x v="5"/>
    <x v="5"/>
    <m/>
    <m/>
    <m/>
    <m/>
    <n v="0"/>
    <s v="Ingen avgiftsbehandling"/>
    <s v="HOCKEY: Dommerregninger"/>
    <n v="995"/>
    <s v="NOK"/>
    <n v="995"/>
    <m/>
    <s v="63197.66"/>
  </r>
  <r>
    <n v="195"/>
    <n v="2025"/>
    <s v="HOCKEY: Dommerregninger"/>
    <d v="2025-02-05T00:00:00"/>
    <m/>
    <x v="110"/>
    <x v="110"/>
    <m/>
    <m/>
    <n v="20375"/>
    <s v="Herman Frydenlund"/>
    <m/>
    <m/>
    <x v="5"/>
    <x v="5"/>
    <m/>
    <m/>
    <m/>
    <m/>
    <n v="0"/>
    <s v="Ingen avgiftsbehandling"/>
    <s v="HOCKEY: Dommerregninger"/>
    <n v="1982"/>
    <s v="NOK"/>
    <n v="1982"/>
    <m/>
    <s v="65179.66"/>
  </r>
  <r>
    <n v="186"/>
    <n v="2025"/>
    <s v="HOCKEY: Dommerregninger"/>
    <d v="2025-02-05T00:00:00"/>
    <m/>
    <x v="110"/>
    <x v="110"/>
    <m/>
    <m/>
    <n v="20309"/>
    <s v="Mathias Visuri"/>
    <m/>
    <m/>
    <x v="5"/>
    <x v="5"/>
    <m/>
    <m/>
    <m/>
    <m/>
    <n v="0"/>
    <s v="Ingen avgiftsbehandling"/>
    <s v="HOCKEY: Dommerregninger"/>
    <n v="914.53"/>
    <s v="NOK"/>
    <n v="914.53"/>
    <m/>
    <s v="66094.19"/>
  </r>
  <r>
    <n v="185"/>
    <n v="2025"/>
    <s v="HOCKEY: Dommerregninger"/>
    <d v="2025-02-05T00:00:00"/>
    <m/>
    <x v="110"/>
    <x v="110"/>
    <m/>
    <m/>
    <n v="20243"/>
    <s v="Tony Sømarken"/>
    <m/>
    <m/>
    <x v="5"/>
    <x v="5"/>
    <m/>
    <m/>
    <m/>
    <m/>
    <n v="0"/>
    <s v="Ingen avgiftsbehandling"/>
    <s v="HOCKEY: Dommerregninger"/>
    <n v="936"/>
    <s v="NOK"/>
    <n v="936"/>
    <m/>
    <s v="67030.19"/>
  </r>
  <r>
    <n v="309"/>
    <n v="2025"/>
    <s v="HOCKEY: Dommerregninger"/>
    <d v="2025-02-05T00:00:00"/>
    <m/>
    <x v="110"/>
    <x v="110"/>
    <m/>
    <m/>
    <n v="20391"/>
    <s v="Joel Per Erik Färnström-Austad"/>
    <m/>
    <m/>
    <x v="5"/>
    <x v="5"/>
    <m/>
    <m/>
    <m/>
    <m/>
    <n v="0"/>
    <s v="Ingen avgiftsbehandling"/>
    <s v="HOCKEY: Dommerregninger"/>
    <n v="2426.8000000000002"/>
    <s v="NOK"/>
    <n v="2426.8000000000002"/>
    <m/>
    <s v="69456.99"/>
  </r>
  <r>
    <n v="305"/>
    <n v="2025"/>
    <s v="HOCKEY: Dommerregninger"/>
    <d v="2025-02-08T00:00:00"/>
    <m/>
    <x v="110"/>
    <x v="110"/>
    <m/>
    <m/>
    <n v="20389"/>
    <s v="Dmitrij magnussen"/>
    <m/>
    <m/>
    <x v="5"/>
    <x v="5"/>
    <m/>
    <m/>
    <m/>
    <m/>
    <n v="0"/>
    <s v="Ingen avgiftsbehandling"/>
    <s v="HOCKEY: Dommerregninger"/>
    <n v="428"/>
    <s v="NOK"/>
    <n v="428"/>
    <m/>
    <s v="69884.99"/>
  </r>
  <r>
    <n v="316"/>
    <n v="2025"/>
    <s v="HOCKEY: Dommerregninger"/>
    <d v="2025-02-08T00:00:00"/>
    <m/>
    <x v="110"/>
    <x v="110"/>
    <m/>
    <m/>
    <n v="20315"/>
    <s v="Nilda Victoria Gines"/>
    <m/>
    <m/>
    <x v="5"/>
    <x v="5"/>
    <m/>
    <m/>
    <m/>
    <m/>
    <n v="0"/>
    <s v="Ingen avgiftsbehandling"/>
    <s v="HOCKEY: Dommerregninger"/>
    <n v="677"/>
    <s v="NOK"/>
    <n v="677"/>
    <m/>
    <s v="70561.99"/>
  </r>
  <r>
    <n v="304"/>
    <n v="2025"/>
    <s v="HOCKEY: Dommerregninger"/>
    <d v="2025-02-09T00:00:00"/>
    <m/>
    <x v="110"/>
    <x v="110"/>
    <m/>
    <m/>
    <n v="20388"/>
    <s v="arav seth"/>
    <m/>
    <m/>
    <x v="5"/>
    <x v="5"/>
    <m/>
    <m/>
    <m/>
    <m/>
    <n v="0"/>
    <s v="Ingen avgiftsbehandling"/>
    <s v="HOCKEY: Dommerregninger"/>
    <n v="608.5"/>
    <s v="NOK"/>
    <n v="608.5"/>
    <m/>
    <s v="71170.49"/>
  </r>
  <r>
    <n v="315"/>
    <n v="2025"/>
    <s v="HOCKEY: Dommerregninger"/>
    <d v="2025-02-09T00:00:00"/>
    <m/>
    <x v="110"/>
    <x v="110"/>
    <m/>
    <m/>
    <n v="20394"/>
    <s v="Ludwig Frimann Koren Lobmaier"/>
    <m/>
    <m/>
    <x v="5"/>
    <x v="5"/>
    <m/>
    <m/>
    <m/>
    <m/>
    <n v="0"/>
    <s v="Ingen avgiftsbehandling"/>
    <s v="HOCKEY: Dommerregninger"/>
    <n v="589.79999999999995"/>
    <s v="NOK"/>
    <n v="589.79999999999995"/>
    <m/>
    <s v="71760.29"/>
  </r>
  <r>
    <n v="307"/>
    <n v="2025"/>
    <s v="HOCKEY: Dommerregninger"/>
    <d v="2025-02-10T00:00:00"/>
    <m/>
    <x v="110"/>
    <x v="110"/>
    <m/>
    <m/>
    <n v="20390"/>
    <s v="Felix Frimann Koren Lobmaier"/>
    <m/>
    <m/>
    <x v="5"/>
    <x v="5"/>
    <m/>
    <m/>
    <m/>
    <m/>
    <n v="0"/>
    <s v="Ingen avgiftsbehandling"/>
    <s v="HOCKEY: Dommerregninger"/>
    <n v="591.5"/>
    <s v="NOK"/>
    <n v="591.5"/>
    <m/>
    <s v="72351.79"/>
  </r>
  <r>
    <n v="306"/>
    <n v="2025"/>
    <s v="HOCKEY: Dommerregninger"/>
    <d v="2025-02-12T00:00:00"/>
    <m/>
    <x v="110"/>
    <x v="110"/>
    <m/>
    <m/>
    <n v="20389"/>
    <s v="Dmitrij magnussen"/>
    <m/>
    <m/>
    <x v="5"/>
    <x v="5"/>
    <m/>
    <m/>
    <m/>
    <m/>
    <n v="0"/>
    <s v="Ingen avgiftsbehandling"/>
    <s v="HOCKEY: Dommerregninger"/>
    <n v="699.3"/>
    <s v="NOK"/>
    <n v="699.3"/>
    <m/>
    <s v="73051.09"/>
  </r>
  <r>
    <n v="318"/>
    <n v="2025"/>
    <s v="Fwd: Klubbdommerregning fra Oscar Willy Danielsen"/>
    <d v="2025-02-13T00:00:00"/>
    <m/>
    <x v="110"/>
    <x v="110"/>
    <m/>
    <m/>
    <n v="20285"/>
    <s v="Oscar Willy Danielsen"/>
    <m/>
    <m/>
    <x v="5"/>
    <x v="5"/>
    <m/>
    <m/>
    <m/>
    <m/>
    <n v="0"/>
    <s v="Ingen avgiftsbehandling"/>
    <s v="Fwd: Klubbdommerregning fra Oscar Willy Danielsen"/>
    <n v="517.5"/>
    <s v="NOK"/>
    <n v="517.5"/>
    <m/>
    <s v="73568.59"/>
  </r>
  <r>
    <n v="321"/>
    <n v="2025"/>
    <s v="Fwd: Klubbdommerregning fra Jesper  Valen Iversen"/>
    <d v="2025-02-13T00:00:00"/>
    <m/>
    <x v="110"/>
    <x v="110"/>
    <m/>
    <m/>
    <n v="20300"/>
    <s v="Jesper Valen Iversen"/>
    <m/>
    <m/>
    <x v="5"/>
    <x v="5"/>
    <m/>
    <m/>
    <m/>
    <m/>
    <n v="0"/>
    <s v="Ingen avgiftsbehandling"/>
    <s v="Fwd: Klubbdommerregning fra Jesper  Valen Iversen"/>
    <n v="517.5"/>
    <s v="NOK"/>
    <n v="517.5"/>
    <m/>
    <s v="74086.09"/>
  </r>
  <r>
    <n v="328"/>
    <n v="2025"/>
    <s v="HOCKEY: Dommerregninger"/>
    <d v="2025-02-15T00:00:00"/>
    <m/>
    <x v="110"/>
    <x v="110"/>
    <m/>
    <m/>
    <n v="20358"/>
    <s v="Daniel Hanlon Corneliussen"/>
    <m/>
    <m/>
    <x v="5"/>
    <x v="5"/>
    <m/>
    <m/>
    <m/>
    <m/>
    <n v="0"/>
    <s v="Ingen avgiftsbehandling"/>
    <s v="HOCKEY: Dommerregninger"/>
    <n v="2005.2"/>
    <s v="NOK"/>
    <n v="2005.2"/>
    <m/>
    <s v="76091.29"/>
  </r>
  <r>
    <n v="319"/>
    <n v="2025"/>
    <s v="HOCKEY: Klubbdommerregning fra Ardian Vahabi"/>
    <d v="2025-02-16T00:00:00"/>
    <m/>
    <x v="110"/>
    <x v="110"/>
    <m/>
    <m/>
    <n v="20248"/>
    <s v="Ardian Vahabi"/>
    <m/>
    <m/>
    <x v="5"/>
    <x v="5"/>
    <m/>
    <m/>
    <m/>
    <m/>
    <n v="0"/>
    <s v="Ingen avgiftsbehandling"/>
    <s v="HOCKEY: Klubbdommerregning fra Ardian Vahabi"/>
    <n v="345"/>
    <s v="NOK"/>
    <n v="345"/>
    <m/>
    <s v="76436.29"/>
  </r>
  <r>
    <n v="320"/>
    <n v="2025"/>
    <s v="HOCKEY: Klubbdommerregning fra Daniel Åsheim Alnes"/>
    <d v="2025-02-16T00:00:00"/>
    <m/>
    <x v="110"/>
    <x v="110"/>
    <m/>
    <m/>
    <n v="20301"/>
    <s v="Daniel Åsheim Alnes"/>
    <m/>
    <m/>
    <x v="5"/>
    <x v="5"/>
    <m/>
    <m/>
    <m/>
    <m/>
    <n v="0"/>
    <s v="Ingen avgiftsbehandling"/>
    <s v="HOCKEY: Klubbdommerregning fra Daniel Åsheim Alnes"/>
    <n v="345"/>
    <s v="NOK"/>
    <n v="345"/>
    <m/>
    <s v="76781.29"/>
  </r>
  <r>
    <n v="322"/>
    <n v="2025"/>
    <s v="Hougen"/>
    <d v="2025-02-17T00:00:00"/>
    <m/>
    <x v="110"/>
    <x v="110"/>
    <m/>
    <m/>
    <n v="20396"/>
    <s v="Johan Peter Hougen"/>
    <m/>
    <m/>
    <x v="5"/>
    <x v="5"/>
    <m/>
    <m/>
    <m/>
    <m/>
    <n v="0"/>
    <s v="Ingen avgiftsbehandling"/>
    <s v="Hougen"/>
    <n v="2000"/>
    <s v="NOK"/>
    <n v="2000"/>
    <m/>
    <s v="78781.29"/>
  </r>
  <r>
    <n v="329"/>
    <n v="2025"/>
    <s v="HOCKEY: Dommerregninger"/>
    <d v="2025-02-18T00:00:00"/>
    <m/>
    <x v="110"/>
    <x v="110"/>
    <m/>
    <m/>
    <n v="20321"/>
    <s v="Joachim Aagaard"/>
    <m/>
    <m/>
    <x v="5"/>
    <x v="5"/>
    <m/>
    <m/>
    <m/>
    <m/>
    <n v="0"/>
    <s v="Ingen avgiftsbehandling"/>
    <s v="HOCKEY: Dommerregninger"/>
    <n v="885.83"/>
    <s v="NOK"/>
    <n v="885.83"/>
    <m/>
    <s v="79667.12"/>
  </r>
  <r>
    <n v="330"/>
    <n v="2025"/>
    <s v="HOCKEY: Dommerregninger"/>
    <d v="2025-02-18T00:00:00"/>
    <m/>
    <x v="110"/>
    <x v="110"/>
    <m/>
    <m/>
    <n v="20398"/>
    <s v="Martin Sebastian Kjexrud"/>
    <m/>
    <m/>
    <x v="5"/>
    <x v="5"/>
    <m/>
    <m/>
    <m/>
    <m/>
    <n v="0"/>
    <s v="Ingen avgiftsbehandling"/>
    <s v="HOCKEY: Dommerregninger"/>
    <n v="765"/>
    <s v="NOK"/>
    <n v="765"/>
    <m/>
    <s v="80432.12"/>
  </r>
  <r>
    <n v="327"/>
    <n v="2025"/>
    <s v="HOCKEY: Dommerregninger"/>
    <d v="2025-02-19T00:00:00"/>
    <m/>
    <x v="110"/>
    <x v="110"/>
    <m/>
    <m/>
    <n v="20304"/>
    <s v="Andreas Todal-Støback"/>
    <m/>
    <m/>
    <x v="5"/>
    <x v="5"/>
    <m/>
    <m/>
    <m/>
    <m/>
    <n v="0"/>
    <s v="Ingen avgiftsbehandling"/>
    <s v="HOCKEY: Dommerregninger"/>
    <n v="1858.4"/>
    <s v="NOK"/>
    <n v="1858.4"/>
    <m/>
    <s v="82290.52"/>
  </r>
  <r>
    <n v="397"/>
    <n v="2025"/>
    <s v="HOCKEY: Dommerregninger"/>
    <d v="2025-02-21T00:00:00"/>
    <m/>
    <x v="110"/>
    <x v="110"/>
    <m/>
    <m/>
    <n v="20377"/>
    <s v="Erik Fredriksen"/>
    <m/>
    <m/>
    <x v="5"/>
    <x v="5"/>
    <m/>
    <m/>
    <m/>
    <m/>
    <n v="0"/>
    <s v="Ingen avgiftsbehandling"/>
    <s v="HOCKEY: Dommerregninger"/>
    <n v="1806.4"/>
    <s v="NOK"/>
    <n v="1806.4"/>
    <m/>
    <s v="84096.92"/>
  </r>
  <r>
    <n v="392"/>
    <n v="2025"/>
    <s v="HOCKEY: Dommerregninger"/>
    <d v="2025-02-22T00:00:00"/>
    <m/>
    <x v="110"/>
    <x v="110"/>
    <m/>
    <m/>
    <n v="20333"/>
    <s v="Oscar Sortland Kolsrud"/>
    <m/>
    <m/>
    <x v="5"/>
    <x v="5"/>
    <m/>
    <m/>
    <m/>
    <m/>
    <n v="0"/>
    <s v="Ingen avgiftsbehandling"/>
    <s v="HOCKEY: Dommerregninger"/>
    <n v="760"/>
    <s v="NOK"/>
    <n v="760"/>
    <m/>
    <s v="84856.92"/>
  </r>
  <r>
    <n v="396"/>
    <n v="2025"/>
    <s v="HOCKEY: Dommerregninger"/>
    <d v="2025-02-23T00:00:00"/>
    <m/>
    <x v="110"/>
    <x v="110"/>
    <m/>
    <m/>
    <n v="20308"/>
    <s v="Ingvar Veshnyakov Birkelund"/>
    <m/>
    <m/>
    <x v="5"/>
    <x v="5"/>
    <m/>
    <m/>
    <m/>
    <m/>
    <n v="0"/>
    <s v="Ingen avgiftsbehandling"/>
    <s v="HOCKEY: Dommerregninger"/>
    <n v="1591.95"/>
    <s v="NOK"/>
    <n v="1591.95"/>
    <m/>
    <s v="86448.87"/>
  </r>
  <r>
    <n v="393"/>
    <n v="2025"/>
    <s v="HOCKEY: Dommerregninger"/>
    <d v="2025-02-23T00:00:00"/>
    <m/>
    <x v="110"/>
    <x v="110"/>
    <m/>
    <m/>
    <n v="20411"/>
    <s v="Marius Åsli Sværen"/>
    <m/>
    <m/>
    <x v="5"/>
    <x v="5"/>
    <m/>
    <m/>
    <m/>
    <m/>
    <n v="0"/>
    <s v="Ingen avgiftsbehandling"/>
    <s v="HOCKEY: Dommerregninger"/>
    <n v="2260.4"/>
    <s v="NOK"/>
    <n v="2260.4"/>
    <m/>
    <s v="88709.27"/>
  </r>
  <r>
    <n v="398"/>
    <n v="2025"/>
    <s v="HOCKEY: Dommerregninger"/>
    <d v="2025-02-24T00:00:00"/>
    <m/>
    <x v="110"/>
    <x v="110"/>
    <m/>
    <m/>
    <n v="20233"/>
    <s v="Erik Faye Karla"/>
    <m/>
    <m/>
    <x v="5"/>
    <x v="5"/>
    <m/>
    <m/>
    <m/>
    <m/>
    <n v="0"/>
    <s v="Ingen avgiftsbehandling"/>
    <s v="HOCKEY: Dommerregninger"/>
    <n v="1816.9"/>
    <s v="NOK"/>
    <n v="1816.9"/>
    <m/>
    <s v="90526.17"/>
  </r>
  <r>
    <n v="389"/>
    <n v="2025"/>
    <s v="HOCKEY: Dommerregninger"/>
    <d v="2025-02-24T00:00:00"/>
    <m/>
    <x v="110"/>
    <x v="110"/>
    <m/>
    <m/>
    <n v="20409"/>
    <s v="Ulrik Bank Opøien"/>
    <m/>
    <m/>
    <x v="5"/>
    <x v="5"/>
    <m/>
    <m/>
    <m/>
    <m/>
    <n v="0"/>
    <s v="Ingen avgiftsbehandling"/>
    <s v="HOCKEY: Dommerregninger"/>
    <n v="970.1"/>
    <s v="NOK"/>
    <n v="970.1"/>
    <m/>
    <s v="91496.27"/>
  </r>
  <r>
    <n v="381"/>
    <n v="2025"/>
    <s v="VS: Dommerregninger"/>
    <d v="2025-02-24T00:00:00"/>
    <m/>
    <x v="110"/>
    <x v="110"/>
    <m/>
    <m/>
    <n v="20241"/>
    <s v="Kieran Koksvik-Nilsen"/>
    <m/>
    <m/>
    <x v="5"/>
    <x v="5"/>
    <m/>
    <m/>
    <m/>
    <m/>
    <n v="0"/>
    <s v="Ingen avgiftsbehandling"/>
    <s v="VS: Dommerregninger"/>
    <n v="1074.1500000000001"/>
    <s v="NOK"/>
    <n v="1074.1500000000001"/>
    <m/>
    <s v="92570.42"/>
  </r>
  <r>
    <n v="395"/>
    <n v="2025"/>
    <s v="HOCKEY: Dommerregninger"/>
    <d v="2025-02-26T00:00:00"/>
    <m/>
    <x v="110"/>
    <x v="110"/>
    <m/>
    <m/>
    <n v="20321"/>
    <s v="Joachim Aagaard"/>
    <m/>
    <m/>
    <x v="5"/>
    <x v="5"/>
    <m/>
    <m/>
    <m/>
    <m/>
    <n v="0"/>
    <s v="Ingen avgiftsbehandling"/>
    <s v="HOCKEY: Dommerregninger"/>
    <n v="1295.45"/>
    <s v="NOK"/>
    <n v="1295.45"/>
    <m/>
    <s v="93865.87"/>
  </r>
  <r>
    <n v="394"/>
    <n v="2025"/>
    <s v="HOCKEY: Dommerregninger"/>
    <d v="2025-02-26T00:00:00"/>
    <m/>
    <x v="110"/>
    <x v="110"/>
    <m/>
    <m/>
    <n v="20280"/>
    <s v="Marius Øverby Olsvik"/>
    <m/>
    <m/>
    <x v="5"/>
    <x v="5"/>
    <m/>
    <m/>
    <m/>
    <m/>
    <n v="0"/>
    <s v="Ingen avgiftsbehandling"/>
    <s v="HOCKEY: Dommerregninger"/>
    <n v="1193"/>
    <s v="NOK"/>
    <n v="1193"/>
    <m/>
    <s v="95058.87"/>
  </r>
  <r>
    <n v="399"/>
    <n v="2025"/>
    <s v="HOCKEY: Dommerregninger"/>
    <d v="2025-02-28T00:00:00"/>
    <m/>
    <x v="110"/>
    <x v="110"/>
    <m/>
    <m/>
    <n v="20305"/>
    <s v="Derek Sheldon Henry"/>
    <m/>
    <m/>
    <x v="5"/>
    <x v="5"/>
    <m/>
    <m/>
    <m/>
    <m/>
    <n v="0"/>
    <s v="Ingen avgiftsbehandling"/>
    <s v="HOCKEY: Dommerregninger"/>
    <n v="1378"/>
    <s v="NOK"/>
    <n v="1378"/>
    <m/>
    <s v="96436.87"/>
  </r>
  <r>
    <n v="378"/>
    <n v="2025"/>
    <s v="HOCKEY: Dommerregninger"/>
    <d v="2025-02-28T00:00:00"/>
    <m/>
    <x v="110"/>
    <x v="110"/>
    <m/>
    <m/>
    <n v="20405"/>
    <s v="Johan Erik Martin LIndberg"/>
    <m/>
    <m/>
    <x v="5"/>
    <x v="5"/>
    <m/>
    <m/>
    <m/>
    <m/>
    <n v="0"/>
    <s v="Ingen avgiftsbehandling"/>
    <s v="HOCKEY: Dommerregninger"/>
    <n v="1149.8"/>
    <s v="NOK"/>
    <n v="1149.8"/>
    <m/>
    <s v="97586.67"/>
  </r>
  <r>
    <n v="391"/>
    <n v="2025"/>
    <s v="HOCKEY: Dommerregninger"/>
    <d v="2025-02-28T00:00:00"/>
    <m/>
    <x v="110"/>
    <x v="110"/>
    <m/>
    <m/>
    <n v="20410"/>
    <s v="Sindre Brandstzæg Ramsrud"/>
    <m/>
    <m/>
    <x v="5"/>
    <x v="5"/>
    <m/>
    <m/>
    <m/>
    <m/>
    <n v="0"/>
    <s v="Ingen avgiftsbehandling"/>
    <s v="HOCKEY: Dommerregninger"/>
    <n v="2020.9"/>
    <s v="NOK"/>
    <n v="2020.9"/>
    <m/>
    <s v="99607.57"/>
  </r>
  <r>
    <n v="390"/>
    <n v="2025"/>
    <s v="HOCKEY: Dommerregninger"/>
    <d v="2025-02-28T00:00:00"/>
    <m/>
    <x v="110"/>
    <x v="110"/>
    <m/>
    <m/>
    <n v="20243"/>
    <s v="Tony Sømarken"/>
    <m/>
    <m/>
    <x v="5"/>
    <x v="5"/>
    <m/>
    <m/>
    <m/>
    <m/>
    <n v="0"/>
    <s v="Ingen avgiftsbehandling"/>
    <s v="HOCKEY: Dommerregninger"/>
    <n v="1024"/>
    <s v="NOK"/>
    <n v="1024"/>
    <m/>
    <s v="100631.57"/>
  </r>
  <r>
    <n v="386"/>
    <n v="2025"/>
    <s v="HOCKEY: Klubbdommerregning fra Liam"/>
    <d v="2025-03-01T00:00:00"/>
    <m/>
    <x v="110"/>
    <x v="110"/>
    <m/>
    <m/>
    <n v="20227"/>
    <s v="Liam Elserud"/>
    <m/>
    <m/>
    <x v="5"/>
    <x v="5"/>
    <m/>
    <m/>
    <m/>
    <m/>
    <n v="0"/>
    <s v="Ingen avgiftsbehandling"/>
    <s v="HOCKEY: Klubbdommerregning fra Liam"/>
    <n v="432"/>
    <s v="NOK"/>
    <n v="432"/>
    <m/>
    <s v="101063.57"/>
  </r>
  <r>
    <n v="385"/>
    <n v="2025"/>
    <s v="HOCKEY: Klubbdommerregning fra Eric Royo Grimstad"/>
    <d v="2025-03-01T00:00:00"/>
    <m/>
    <x v="110"/>
    <x v="110"/>
    <m/>
    <m/>
    <n v="20281"/>
    <s v="Eric Royo Grimstad"/>
    <m/>
    <m/>
    <x v="5"/>
    <x v="5"/>
    <m/>
    <m/>
    <m/>
    <m/>
    <n v="0"/>
    <s v="Ingen avgiftsbehandling"/>
    <s v="HOCKEY: Klubbdommerregning fra Eric Royo Grimstad"/>
    <n v="432"/>
    <s v="NOK"/>
    <n v="432"/>
    <m/>
    <s v="101495.57"/>
  </r>
  <r>
    <n v="382"/>
    <n v="2025"/>
    <s v="VS: Dommerregninger"/>
    <d v="2025-03-03T00:00:00"/>
    <m/>
    <x v="110"/>
    <x v="110"/>
    <m/>
    <m/>
    <n v="20407"/>
    <s v="Arav Seth"/>
    <m/>
    <m/>
    <x v="5"/>
    <x v="5"/>
    <m/>
    <m/>
    <m/>
    <m/>
    <n v="0"/>
    <s v="Ingen avgiftsbehandling"/>
    <s v="VS: Dommerregninger"/>
    <n v="818.5"/>
    <s v="NOK"/>
    <n v="818.5"/>
    <m/>
    <s v="102314.07"/>
  </r>
  <r>
    <n v="380"/>
    <n v="2025"/>
    <s v="VS: Dommerregninger"/>
    <d v="2025-03-05T00:00:00"/>
    <m/>
    <x v="110"/>
    <x v="110"/>
    <m/>
    <m/>
    <n v="20406"/>
    <s v="Marcus Dansbo Bergen"/>
    <m/>
    <m/>
    <x v="5"/>
    <x v="5"/>
    <m/>
    <m/>
    <m/>
    <m/>
    <n v="0"/>
    <s v="Ingen avgiftsbehandling"/>
    <s v="VS: Dommerregninger"/>
    <n v="733"/>
    <s v="NOK"/>
    <n v="733"/>
    <m/>
    <s v="103047.07"/>
  </r>
  <r>
    <n v="379"/>
    <n v="2025"/>
    <s v="VS: Dommerregninger"/>
    <d v="2025-03-06T00:00:00"/>
    <m/>
    <x v="110"/>
    <x v="110"/>
    <m/>
    <m/>
    <n v="20333"/>
    <s v="Oscar Sortland Kolsrud"/>
    <m/>
    <m/>
    <x v="5"/>
    <x v="5"/>
    <m/>
    <m/>
    <m/>
    <m/>
    <n v="0"/>
    <s v="Ingen avgiftsbehandling"/>
    <s v="VS: Dommerregninger"/>
    <n v="850"/>
    <s v="NOK"/>
    <n v="850"/>
    <m/>
    <s v="103897.07"/>
  </r>
  <r>
    <n v="448"/>
    <n v="2025"/>
    <s v="HOCKEY: Dommerregninger"/>
    <d v="2025-03-07T00:00:00"/>
    <m/>
    <x v="110"/>
    <x v="110"/>
    <m/>
    <m/>
    <n v="20376"/>
    <s v="henrik Aas"/>
    <m/>
    <m/>
    <x v="5"/>
    <x v="5"/>
    <m/>
    <m/>
    <m/>
    <m/>
    <n v="0"/>
    <s v="Ingen avgiftsbehandling"/>
    <s v="HOCKEY: Dommerregninger"/>
    <n v="1544.95"/>
    <s v="NOK"/>
    <n v="1544.95"/>
    <m/>
    <s v="105442.02"/>
  </r>
  <r>
    <n v="455"/>
    <n v="2025"/>
    <s v="Hockey 4230"/>
    <d v="2025-03-08T00:00:00"/>
    <m/>
    <x v="110"/>
    <x v="110"/>
    <m/>
    <m/>
    <n v="20420"/>
    <s v="Emil Gulbrandsen"/>
    <m/>
    <m/>
    <x v="5"/>
    <x v="5"/>
    <m/>
    <m/>
    <m/>
    <m/>
    <n v="0"/>
    <s v="Ingen avgiftsbehandling"/>
    <s v="Hockey 4230"/>
    <n v="728.4"/>
    <s v="NOK"/>
    <n v="728.4"/>
    <m/>
    <s v="106170.42"/>
  </r>
  <r>
    <n v="438"/>
    <n v="2025"/>
    <s v="HOCKEY: Dommerregninger"/>
    <d v="2025-03-12T00:00:00"/>
    <m/>
    <x v="110"/>
    <x v="110"/>
    <m/>
    <m/>
    <n v="20410"/>
    <s v="Sindre Brandstzæg Ramsrud"/>
    <m/>
    <m/>
    <x v="5"/>
    <x v="5"/>
    <m/>
    <m/>
    <m/>
    <m/>
    <n v="0"/>
    <s v="Ingen avgiftsbehandling"/>
    <s v="HOCKEY: Dommerregninger"/>
    <n v="1074.4000000000001"/>
    <s v="NOK"/>
    <n v="1074.4000000000001"/>
    <m/>
    <s v="107244.82"/>
  </r>
  <r>
    <n v="453"/>
    <n v="2025"/>
    <s v="HOCKEY: Dommerregninger"/>
    <d v="2025-03-15T00:00:00"/>
    <m/>
    <x v="110"/>
    <x v="110"/>
    <m/>
    <m/>
    <n v="20372"/>
    <s v="Sigbjørn Nerhus"/>
    <m/>
    <m/>
    <x v="5"/>
    <x v="5"/>
    <m/>
    <m/>
    <m/>
    <m/>
    <n v="0"/>
    <s v="Ingen avgiftsbehandling"/>
    <s v="HOCKEY: Dommerregninger"/>
    <n v="1184.5"/>
    <s v="NOK"/>
    <n v="1184.5"/>
    <m/>
    <s v="108429.32"/>
  </r>
  <r>
    <n v="449"/>
    <n v="2025"/>
    <s v="HOCKEY: Dommerregninger"/>
    <d v="2025-03-17T00:00:00"/>
    <m/>
    <x v="110"/>
    <x v="110"/>
    <m/>
    <m/>
    <n v="20376"/>
    <s v="henrik Aas"/>
    <m/>
    <m/>
    <x v="5"/>
    <x v="5"/>
    <m/>
    <m/>
    <m/>
    <m/>
    <n v="0"/>
    <s v="Ingen avgiftsbehandling"/>
    <s v="HOCKEY: Dommerregninger"/>
    <n v="1223.25"/>
    <s v="NOK"/>
    <n v="1223.25"/>
    <m/>
    <s v="109652.57"/>
  </r>
  <r>
    <n v="441"/>
    <n v="2025"/>
    <s v="HOCKEY: Dommerregninger"/>
    <d v="2025-03-18T00:00:00"/>
    <m/>
    <x v="110"/>
    <x v="110"/>
    <m/>
    <m/>
    <n v="20304"/>
    <s v="Andreas Todal-Støback"/>
    <m/>
    <m/>
    <x v="5"/>
    <x v="5"/>
    <m/>
    <m/>
    <m/>
    <m/>
    <n v="0"/>
    <s v="Ingen avgiftsbehandling"/>
    <s v="HOCKEY: Dommerregninger"/>
    <n v="873.8"/>
    <s v="NOK"/>
    <n v="873.8"/>
    <m/>
    <s v="110526.37"/>
  </r>
  <r>
    <n v="442"/>
    <n v="2025"/>
    <s v="HOCKEY: Dommerregninger"/>
    <d v="2025-03-18T00:00:00"/>
    <m/>
    <x v="110"/>
    <x v="110"/>
    <m/>
    <m/>
    <n v="20388"/>
    <s v="arav seth"/>
    <m/>
    <m/>
    <x v="5"/>
    <x v="5"/>
    <m/>
    <m/>
    <m/>
    <m/>
    <n v="0"/>
    <s v="Ingen avgiftsbehandling"/>
    <s v="HOCKEY: Dommerregninger"/>
    <n v="1120"/>
    <s v="NOK"/>
    <n v="1120"/>
    <m/>
    <s v="111646.37"/>
  </r>
  <r>
    <n v="443"/>
    <n v="2025"/>
    <s v="HOCKEY: Dommerregninger"/>
    <d v="2025-03-18T00:00:00"/>
    <m/>
    <x v="110"/>
    <x v="110"/>
    <m/>
    <m/>
    <n v="20358"/>
    <s v="Daniel Hanlon Corneliussen"/>
    <m/>
    <m/>
    <x v="5"/>
    <x v="5"/>
    <m/>
    <m/>
    <m/>
    <m/>
    <n v="0"/>
    <s v="Ingen avgiftsbehandling"/>
    <s v="HOCKEY: Dommerregninger"/>
    <n v="1198.2"/>
    <s v="NOK"/>
    <n v="1198.2"/>
    <m/>
    <s v="112844.57"/>
  </r>
  <r>
    <n v="444"/>
    <n v="2025"/>
    <s v="HOCKEY: Dommerregninger"/>
    <d v="2025-03-18T00:00:00"/>
    <m/>
    <x v="110"/>
    <x v="110"/>
    <m/>
    <m/>
    <n v="20358"/>
    <s v="Daniel Hanlon Corneliussen"/>
    <m/>
    <m/>
    <x v="5"/>
    <x v="5"/>
    <m/>
    <m/>
    <m/>
    <m/>
    <n v="0"/>
    <s v="Ingen avgiftsbehandling"/>
    <s v="HOCKEY: Dommerregninger"/>
    <n v="1454.2"/>
    <s v="NOK"/>
    <n v="1454.2"/>
    <m/>
    <s v="114298.77"/>
  </r>
  <r>
    <n v="445"/>
    <n v="2025"/>
    <s v="HOCKEY: Dommerregninger"/>
    <d v="2025-03-18T00:00:00"/>
    <m/>
    <x v="110"/>
    <x v="110"/>
    <m/>
    <m/>
    <n v="20419"/>
    <s v="Elias sellæg fulker"/>
    <m/>
    <m/>
    <x v="5"/>
    <x v="5"/>
    <m/>
    <m/>
    <m/>
    <m/>
    <n v="0"/>
    <s v="Ingen avgiftsbehandling"/>
    <s v="HOCKEY: Dommerregninger"/>
    <n v="425"/>
    <s v="NOK"/>
    <n v="425"/>
    <m/>
    <s v="114723.77"/>
  </r>
  <r>
    <n v="446"/>
    <n v="2025"/>
    <s v="HOCKEY: Dommerregninger"/>
    <d v="2025-03-18T00:00:00"/>
    <m/>
    <x v="110"/>
    <x v="110"/>
    <m/>
    <m/>
    <n v="20419"/>
    <s v="Elias sellæg fulker"/>
    <m/>
    <m/>
    <x v="5"/>
    <x v="5"/>
    <m/>
    <m/>
    <m/>
    <m/>
    <n v="0"/>
    <s v="Ingen avgiftsbehandling"/>
    <s v="HOCKEY: Dommerregninger"/>
    <n v="425"/>
    <s v="NOK"/>
    <n v="425"/>
    <m/>
    <s v="115148.77"/>
  </r>
  <r>
    <n v="447"/>
    <n v="2025"/>
    <s v="HOCKEY: Dommerregninger"/>
    <d v="2025-03-18T00:00:00"/>
    <m/>
    <x v="110"/>
    <x v="110"/>
    <m/>
    <m/>
    <n v="20232"/>
    <s v="Frida Harbitz-Rasmussen Fagerholt"/>
    <m/>
    <m/>
    <x v="5"/>
    <x v="5"/>
    <m/>
    <m/>
    <m/>
    <m/>
    <n v="0"/>
    <s v="Ingen avgiftsbehandling"/>
    <s v="HOCKEY: Dommerregninger"/>
    <n v="720.68"/>
    <s v="NOK"/>
    <n v="720.68"/>
    <m/>
    <s v="115869.45"/>
  </r>
  <r>
    <n v="450"/>
    <n v="2025"/>
    <s v="HOCKEY: Dommerregninger"/>
    <d v="2025-03-18T00:00:00"/>
    <m/>
    <x v="110"/>
    <x v="110"/>
    <m/>
    <m/>
    <n v="20340"/>
    <s v="Iver Eide Hansen"/>
    <m/>
    <m/>
    <x v="5"/>
    <x v="5"/>
    <m/>
    <m/>
    <m/>
    <m/>
    <n v="0"/>
    <s v="Ingen avgiftsbehandling"/>
    <s v="HOCKEY: Dommerregninger"/>
    <n v="870"/>
    <s v="NOK"/>
    <n v="870"/>
    <m/>
    <s v="116739.45"/>
  </r>
  <r>
    <n v="451"/>
    <n v="2025"/>
    <s v="HOCKEY: Dommerregninger"/>
    <d v="2025-03-18T00:00:00"/>
    <m/>
    <x v="110"/>
    <x v="110"/>
    <m/>
    <m/>
    <n v="20280"/>
    <s v="Marius Øverby Olsvik"/>
    <m/>
    <m/>
    <x v="5"/>
    <x v="5"/>
    <m/>
    <m/>
    <m/>
    <m/>
    <n v="0"/>
    <s v="Ingen avgiftsbehandling"/>
    <s v="HOCKEY: Dommerregninger"/>
    <n v="1075.5"/>
    <s v="NOK"/>
    <n v="1075.5"/>
    <m/>
    <s v="117814.95"/>
  </r>
  <r>
    <n v="452"/>
    <n v="2025"/>
    <s v="HOCKEY: Dommerregninger"/>
    <d v="2025-03-18T00:00:00"/>
    <m/>
    <x v="110"/>
    <x v="110"/>
    <m/>
    <m/>
    <n v="20280"/>
    <s v="Marius Øverby Olsvik"/>
    <m/>
    <m/>
    <x v="5"/>
    <x v="5"/>
    <m/>
    <m/>
    <m/>
    <m/>
    <n v="0"/>
    <s v="Ingen avgiftsbehandling"/>
    <s v="HOCKEY: Dommerregninger"/>
    <n v="1118"/>
    <s v="NOK"/>
    <n v="1118"/>
    <m/>
    <s v="118932.95"/>
  </r>
  <r>
    <n v="440"/>
    <n v="2025"/>
    <s v="HOCKEY: Dommerregninger"/>
    <d v="2025-03-18T00:00:00"/>
    <m/>
    <x v="110"/>
    <x v="110"/>
    <m/>
    <m/>
    <n v="20310"/>
    <s v="Silke LIndgren Jeppson"/>
    <m/>
    <m/>
    <x v="5"/>
    <x v="5"/>
    <m/>
    <m/>
    <m/>
    <m/>
    <n v="0"/>
    <s v="Ingen avgiftsbehandling"/>
    <s v="HOCKEY: Dommerregninger"/>
    <n v="524"/>
    <s v="NOK"/>
    <n v="524"/>
    <m/>
    <s v="119456.95"/>
  </r>
  <r>
    <n v="439"/>
    <n v="2025"/>
    <s v="HOCKEY: Dommerregninger"/>
    <d v="2025-03-18T00:00:00"/>
    <m/>
    <x v="110"/>
    <x v="110"/>
    <m/>
    <m/>
    <n v="20310"/>
    <s v="Silke LIndgren Jeppson"/>
    <m/>
    <m/>
    <x v="5"/>
    <x v="5"/>
    <m/>
    <m/>
    <m/>
    <m/>
    <n v="0"/>
    <s v="Ingen avgiftsbehandling"/>
    <s v="HOCKEY: Dommerregninger"/>
    <n v="653"/>
    <s v="NOK"/>
    <n v="653"/>
    <m/>
    <s v="120109.95"/>
  </r>
  <r>
    <n v="437"/>
    <n v="2025"/>
    <s v="HOCKEY: Dommerregninger"/>
    <d v="2025-03-18T00:00:00"/>
    <m/>
    <x v="110"/>
    <x v="110"/>
    <m/>
    <m/>
    <n v="20363"/>
    <s v="Tobias Merg"/>
    <m/>
    <m/>
    <x v="5"/>
    <x v="5"/>
    <m/>
    <m/>
    <m/>
    <m/>
    <n v="0"/>
    <s v="Ingen avgiftsbehandling"/>
    <s v="HOCKEY: Dommerregninger"/>
    <n v="1356.2"/>
    <s v="NOK"/>
    <n v="1356.2"/>
    <m/>
    <s v="121466.15"/>
  </r>
  <r>
    <n v="436"/>
    <n v="2025"/>
    <s v="HOCKEY: Dommerregninger"/>
    <d v="2025-03-18T00:00:00"/>
    <m/>
    <x v="110"/>
    <x v="110"/>
    <m/>
    <m/>
    <n v="20418"/>
    <s v="trym ebbesen rotlid"/>
    <m/>
    <m/>
    <x v="5"/>
    <x v="5"/>
    <m/>
    <m/>
    <m/>
    <m/>
    <n v="0"/>
    <s v="Ingen avgiftsbehandling"/>
    <s v="HOCKEY: Dommerregninger"/>
    <n v="710"/>
    <s v="NOK"/>
    <n v="710"/>
    <m/>
    <s v="122176.15"/>
  </r>
  <r>
    <n v="2536"/>
    <n v="2025"/>
    <s v="Reversering av bilag 439-2025. HOCKEY: Dommerregninger"/>
    <d v="2025-03-18T00:00:00"/>
    <m/>
    <x v="110"/>
    <x v="110"/>
    <m/>
    <m/>
    <n v="20310"/>
    <s v="Silke LIndgren Jeppson"/>
    <m/>
    <m/>
    <x v="5"/>
    <x v="5"/>
    <m/>
    <m/>
    <m/>
    <m/>
    <n v="0"/>
    <s v="Ingen avgiftsbehandling"/>
    <s v="Reversering av bilag 439-2025. HOCKEY: Dommerregninger"/>
    <n v="-653"/>
    <s v="NOK"/>
    <n v="-653"/>
    <m/>
    <s v="121523.15"/>
  </r>
  <r>
    <n v="2537"/>
    <n v="2025"/>
    <s v="Reversering av bilag 440-2025. HOCKEY: Dommerregninger"/>
    <d v="2025-03-18T00:00:00"/>
    <m/>
    <x v="110"/>
    <x v="110"/>
    <m/>
    <m/>
    <n v="20310"/>
    <s v="Silke LIndgren Jeppson"/>
    <m/>
    <m/>
    <x v="5"/>
    <x v="5"/>
    <m/>
    <m/>
    <m/>
    <m/>
    <n v="0"/>
    <s v="Ingen avgiftsbehandling"/>
    <s v="Reversering av bilag 440-2025. HOCKEY: Dommerregninger"/>
    <n v="-524"/>
    <s v="NOK"/>
    <n v="-524"/>
    <m/>
    <s v="120999.15"/>
  </r>
  <r>
    <n v="415"/>
    <n v="2025"/>
    <s v="HOCKEY: Klubbdommerregning fra Daniel Åsheim Alnes"/>
    <d v="2025-03-22T00:00:00"/>
    <m/>
    <x v="110"/>
    <x v="110"/>
    <m/>
    <m/>
    <n v="20301"/>
    <s v="Daniel Åsheim Alnes"/>
    <m/>
    <m/>
    <x v="5"/>
    <x v="5"/>
    <m/>
    <m/>
    <m/>
    <m/>
    <n v="0"/>
    <s v="Ingen avgiftsbehandling"/>
    <s v="HOCKEY: Klubbdommerregning fra Daniel Åsheim Alnes"/>
    <n v="432"/>
    <s v="NOK"/>
    <n v="432"/>
    <m/>
    <s v="121431.15"/>
  </r>
  <r>
    <n v="414"/>
    <n v="2025"/>
    <s v="HOCKEY: Klubbdommerregning fra Daniel Åsheim Alnes"/>
    <d v="2025-03-22T00:00:00"/>
    <m/>
    <x v="110"/>
    <x v="110"/>
    <m/>
    <m/>
    <n v="20301"/>
    <s v="Daniel Åsheim Alnes"/>
    <m/>
    <m/>
    <x v="5"/>
    <x v="5"/>
    <m/>
    <m/>
    <m/>
    <m/>
    <n v="0"/>
    <s v="Ingen avgiftsbehandling"/>
    <s v="HOCKEY: Klubbdommerregning fra Daniel Åsheim Alnes"/>
    <n v="288"/>
    <s v="NOK"/>
    <n v="288"/>
    <m/>
    <s v="121719.15"/>
  </r>
  <r>
    <n v="412"/>
    <n v="2025"/>
    <s v="Fwd: Klubbdommerregning fra Dovydas Arlauskas"/>
    <d v="2025-03-22T00:00:00"/>
    <m/>
    <x v="110"/>
    <x v="110"/>
    <m/>
    <m/>
    <n v="20284"/>
    <s v="Dovydas Arlauskas"/>
    <m/>
    <m/>
    <x v="5"/>
    <x v="5"/>
    <m/>
    <m/>
    <m/>
    <m/>
    <n v="0"/>
    <s v="Ingen avgiftsbehandling"/>
    <s v="Fwd: Klubbdommerregning fra Dovydas Arlauskas"/>
    <n v="288"/>
    <s v="NOK"/>
    <n v="288"/>
    <m/>
    <s v="122007.15"/>
  </r>
  <r>
    <n v="512"/>
    <n v="2025"/>
    <s v="HOCKEY: Dommerregninger"/>
    <d v="2025-03-22T00:00:00"/>
    <m/>
    <x v="110"/>
    <x v="110"/>
    <m/>
    <m/>
    <n v="20395"/>
    <s v="Tonje-Iren Fallo"/>
    <m/>
    <m/>
    <x v="5"/>
    <x v="5"/>
    <m/>
    <m/>
    <m/>
    <m/>
    <n v="0"/>
    <s v="Ingen avgiftsbehandling"/>
    <s v="HOCKEY: Dommerregninger"/>
    <n v="1384"/>
    <s v="NOK"/>
    <n v="1384"/>
    <m/>
    <s v="123391.15"/>
  </r>
  <r>
    <n v="517"/>
    <n v="2025"/>
    <s v="HOCKEY: Klubbdommerregning fra Gabriel"/>
    <d v="2025-03-22T00:00:00"/>
    <m/>
    <x v="110"/>
    <x v="110"/>
    <m/>
    <m/>
    <n v="20365"/>
    <s v="Gabriel Otto"/>
    <m/>
    <m/>
    <x v="5"/>
    <x v="5"/>
    <m/>
    <m/>
    <m/>
    <m/>
    <n v="0"/>
    <s v="Ingen avgiftsbehandling"/>
    <s v="HOCKEY: Klubbdommerregning fra Gabriel"/>
    <n v="288"/>
    <s v="NOK"/>
    <n v="288"/>
    <m/>
    <s v="123679.15"/>
  </r>
  <r>
    <n v="516"/>
    <n v="2025"/>
    <s v="HOCKEY: Klubbdommerregning fra Gabriel"/>
    <d v="2025-03-22T00:00:00"/>
    <m/>
    <x v="110"/>
    <x v="110"/>
    <m/>
    <m/>
    <n v="20365"/>
    <s v="Gabriel Otto"/>
    <m/>
    <m/>
    <x v="5"/>
    <x v="5"/>
    <m/>
    <m/>
    <m/>
    <m/>
    <n v="0"/>
    <s v="Ingen avgiftsbehandling"/>
    <s v="HOCKEY: Klubbdommerregning fra Gabriel"/>
    <n v="432"/>
    <s v="NOK"/>
    <n v="432"/>
    <m/>
    <s v="124111.15"/>
  </r>
  <r>
    <n v="726"/>
    <n v="2025"/>
    <s v="HOCKEY: Dommerregninger Wildcats"/>
    <d v="2025-03-22T00:00:00"/>
    <m/>
    <x v="110"/>
    <x v="110"/>
    <m/>
    <m/>
    <n v="20395"/>
    <s v="Tonje-Iren Fallo"/>
    <m/>
    <m/>
    <x v="5"/>
    <x v="5"/>
    <m/>
    <m/>
    <m/>
    <m/>
    <n v="0"/>
    <s v="Ingen avgiftsbehandling"/>
    <s v="HOCKEY: Dommerregninger Wildcats"/>
    <n v="1384"/>
    <s v="NOK"/>
    <n v="1384"/>
    <m/>
    <s v="125495.15"/>
  </r>
  <r>
    <n v="513"/>
    <n v="2025"/>
    <s v="HOCKEY: Dommerregninger"/>
    <d v="2025-03-23T00:00:00"/>
    <m/>
    <x v="110"/>
    <x v="110"/>
    <m/>
    <m/>
    <n v="20430"/>
    <s v="Torkel Eng"/>
    <m/>
    <m/>
    <x v="5"/>
    <x v="5"/>
    <m/>
    <m/>
    <m/>
    <m/>
    <n v="0"/>
    <s v="Ingen avgiftsbehandling"/>
    <s v="HOCKEY: Dommerregninger"/>
    <n v="708.5"/>
    <s v="NOK"/>
    <n v="708.5"/>
    <m/>
    <s v="126203.65"/>
  </r>
  <r>
    <n v="687"/>
    <n v="2025"/>
    <s v="Hockey: Dommerregninger"/>
    <d v="2025-03-23T00:00:00"/>
    <m/>
    <x v="110"/>
    <x v="110"/>
    <m/>
    <m/>
    <n v="20443"/>
    <s v="Julian Gotfredsen"/>
    <m/>
    <m/>
    <x v="5"/>
    <x v="5"/>
    <m/>
    <m/>
    <m/>
    <m/>
    <n v="0"/>
    <s v="Ingen avgiftsbehandling"/>
    <s v="Hockey: Dommerregninger"/>
    <n v="910"/>
    <s v="NOK"/>
    <n v="910"/>
    <m/>
    <s v="127113.65"/>
  </r>
  <r>
    <n v="514"/>
    <n v="2025"/>
    <s v="HOCKEY: Dommerregninger"/>
    <d v="2025-03-24T00:00:00"/>
    <m/>
    <x v="110"/>
    <x v="110"/>
    <m/>
    <m/>
    <n v="20431"/>
    <s v="Thor Simon Hogstad"/>
    <m/>
    <m/>
    <x v="5"/>
    <x v="5"/>
    <m/>
    <m/>
    <m/>
    <m/>
    <n v="0"/>
    <s v="Ingen avgiftsbehandling"/>
    <s v="HOCKEY: Dommerregninger"/>
    <n v="1304"/>
    <s v="NOK"/>
    <n v="1304"/>
    <m/>
    <s v="128417.65"/>
  </r>
  <r>
    <n v="413"/>
    <n v="2025"/>
    <s v="Fwd: Klubbdommerregning fra Dovydas Arlauskas"/>
    <d v="2025-03-29T00:00:00"/>
    <m/>
    <x v="110"/>
    <x v="110"/>
    <m/>
    <m/>
    <n v="20284"/>
    <s v="Dovydas Arlauskas"/>
    <m/>
    <m/>
    <x v="5"/>
    <x v="5"/>
    <m/>
    <m/>
    <m/>
    <m/>
    <n v="0"/>
    <s v="Ingen avgiftsbehandling"/>
    <s v="Fwd: Klubbdommerregning fra Dovydas Arlauskas"/>
    <n v="432"/>
    <s v="NOK"/>
    <n v="432"/>
    <m/>
    <s v="128849.65"/>
  </r>
  <r>
    <n v="526"/>
    <n v="2025"/>
    <s v="Fwd: HOCKEYKlubbdommerregning fra Timian Severin Fossen"/>
    <d v="2025-03-29T00:00:00"/>
    <m/>
    <x v="110"/>
    <x v="110"/>
    <m/>
    <m/>
    <n v="20228"/>
    <s v="Timian Fossen"/>
    <m/>
    <m/>
    <x v="5"/>
    <x v="5"/>
    <m/>
    <m/>
    <m/>
    <m/>
    <n v="0"/>
    <s v="Ingen avgiftsbehandling"/>
    <s v="Fwd: HOCKEYKlubbdommerregning fra Timian Severin Fossen"/>
    <n v="432"/>
    <s v="NOK"/>
    <n v="432"/>
    <m/>
    <s v="129281.65"/>
  </r>
  <r>
    <n v="527"/>
    <n v="2025"/>
    <s v="HOCKEY: Klubbdommerregning fra Gabriel"/>
    <d v="2025-03-29T00:00:00"/>
    <m/>
    <x v="110"/>
    <x v="110"/>
    <m/>
    <m/>
    <n v="20365"/>
    <s v="Gabriel Otto"/>
    <m/>
    <m/>
    <x v="5"/>
    <x v="5"/>
    <m/>
    <m/>
    <m/>
    <m/>
    <n v="0"/>
    <s v="Ingen avgiftsbehandling"/>
    <s v="HOCKEY: Klubbdommerregning fra Gabriel"/>
    <n v="259"/>
    <s v="NOK"/>
    <n v="259"/>
    <m/>
    <s v="129540.65"/>
  </r>
  <r>
    <n v="528"/>
    <n v="2025"/>
    <s v="HOCKEY: Klubbdommerregning fra Jonathan"/>
    <d v="2025-03-30T00:00:00"/>
    <m/>
    <x v="110"/>
    <x v="110"/>
    <m/>
    <m/>
    <n v="20239"/>
    <s v="Jonathan Duesund"/>
    <m/>
    <m/>
    <x v="5"/>
    <x v="5"/>
    <m/>
    <m/>
    <m/>
    <m/>
    <n v="0"/>
    <s v="Ingen avgiftsbehandling"/>
    <s v="HOCKEY: Klubbdommerregning fra Jonathan"/>
    <n v="388"/>
    <s v="NOK"/>
    <n v="388"/>
    <m/>
    <s v="129928.65"/>
  </r>
  <r>
    <n v="540"/>
    <n v="2025"/>
    <s v="HOCKEY: Klubbdommerregning fra Fredrik Aatlo"/>
    <d v="2025-03-30T00:00:00"/>
    <m/>
    <x v="110"/>
    <x v="110"/>
    <m/>
    <m/>
    <n v="20435"/>
    <s v="Fredrik Aatlo"/>
    <m/>
    <m/>
    <x v="5"/>
    <x v="5"/>
    <m/>
    <m/>
    <m/>
    <m/>
    <n v="0"/>
    <s v="Ingen avgiftsbehandling"/>
    <s v="HOCKEY: Klubbdommerregning fra Fredrik Aatlo"/>
    <n v="388"/>
    <s v="NOK"/>
    <n v="388"/>
    <m/>
    <s v="130316.65"/>
  </r>
  <r>
    <n v="539"/>
    <n v="2025"/>
    <s v="HOCKEY: Klubbdommerregning fra Sebastian Bjune"/>
    <d v="2025-03-30T00:00:00"/>
    <m/>
    <x v="110"/>
    <x v="110"/>
    <m/>
    <m/>
    <n v="20192"/>
    <s v="Sebastian Bjune"/>
    <m/>
    <m/>
    <x v="5"/>
    <x v="5"/>
    <m/>
    <m/>
    <m/>
    <m/>
    <n v="0"/>
    <s v="Ingen avgiftsbehandling"/>
    <s v="HOCKEY: Klubbdommerregning fra Sebastian Bjune"/>
    <n v="388"/>
    <s v="NOK"/>
    <n v="388"/>
    <m/>
    <s v="130704.65"/>
  </r>
  <r>
    <n v="538"/>
    <n v="2025"/>
    <s v="HOCKEY: Klubbdommerregning fra Oscar Lynaas Meek"/>
    <d v="2025-03-30T00:00:00"/>
    <m/>
    <x v="110"/>
    <x v="110"/>
    <m/>
    <m/>
    <n v="20364"/>
    <s v="Oscar Lynaas Meek"/>
    <m/>
    <m/>
    <x v="5"/>
    <x v="5"/>
    <m/>
    <m/>
    <m/>
    <m/>
    <n v="0"/>
    <s v="Ingen avgiftsbehandling"/>
    <s v="HOCKEY: Klubbdommerregning fra Oscar Lynaas Meek"/>
    <n v="388"/>
    <s v="NOK"/>
    <n v="388"/>
    <m/>
    <s v="131092.65"/>
  </r>
  <r>
    <n v="537"/>
    <n v="2025"/>
    <s v="HOCKEY: Klubbdommerregning fra Matias Brannsten"/>
    <d v="2025-03-30T00:00:00"/>
    <m/>
    <x v="110"/>
    <x v="110"/>
    <m/>
    <m/>
    <n v="20290"/>
    <s v="Matias Brannsten"/>
    <m/>
    <m/>
    <x v="5"/>
    <x v="5"/>
    <m/>
    <m/>
    <m/>
    <m/>
    <n v="0"/>
    <s v="Ingen avgiftsbehandling"/>
    <s v="HOCKEY: Klubbdommerregning fra Matias Brannsten"/>
    <n v="388"/>
    <s v="NOK"/>
    <n v="388"/>
    <m/>
    <s v="131480.65"/>
  </r>
  <r>
    <n v="536"/>
    <n v="2025"/>
    <s v="HOCKEY: Klubbdommerregning fra Nikolai"/>
    <d v="2025-03-30T00:00:00"/>
    <m/>
    <x v="110"/>
    <x v="110"/>
    <m/>
    <m/>
    <n v="20318"/>
    <s v="Nikolai Chursin"/>
    <m/>
    <m/>
    <x v="5"/>
    <x v="5"/>
    <m/>
    <m/>
    <m/>
    <m/>
    <n v="0"/>
    <s v="Ingen avgiftsbehandling"/>
    <s v="HOCKEY: Klubbdommerregning fra Nikolai"/>
    <n v="388"/>
    <s v="NOK"/>
    <n v="388"/>
    <m/>
    <s v="131868.65"/>
  </r>
  <r>
    <n v="535"/>
    <n v="2025"/>
    <s v="HOCKEY: Klubbdommerregning fra Daniel Åsheim Alnes"/>
    <d v="2025-03-30T00:00:00"/>
    <m/>
    <x v="110"/>
    <x v="110"/>
    <m/>
    <m/>
    <n v="20301"/>
    <s v="Daniel Åsheim Alnes"/>
    <m/>
    <m/>
    <x v="5"/>
    <x v="5"/>
    <m/>
    <m/>
    <m/>
    <m/>
    <n v="0"/>
    <s v="Ingen avgiftsbehandling"/>
    <s v="HOCKEY: Klubbdommerregning fra Daniel Åsheim Alnes"/>
    <n v="388"/>
    <s v="NOK"/>
    <n v="388"/>
    <m/>
    <s v="132256.65"/>
  </r>
  <r>
    <n v="534"/>
    <n v="2025"/>
    <s v="HOCKEY: Klubbdommerregning fra Daniel Åsheim Alnes"/>
    <d v="2025-03-30T00:00:00"/>
    <m/>
    <x v="110"/>
    <x v="110"/>
    <m/>
    <m/>
    <n v="20301"/>
    <s v="Daniel Åsheim Alnes"/>
    <m/>
    <m/>
    <x v="5"/>
    <x v="5"/>
    <m/>
    <m/>
    <m/>
    <m/>
    <n v="0"/>
    <s v="Ingen avgiftsbehandling"/>
    <s v="HOCKEY: Klubbdommerregning fra Daniel Åsheim Alnes"/>
    <n v="388"/>
    <s v="NOK"/>
    <n v="388"/>
    <m/>
    <s v="132644.65"/>
  </r>
  <r>
    <n v="684"/>
    <n v="2025"/>
    <s v="Hockey: Dommerregninger"/>
    <d v="2025-04-03T00:00:00"/>
    <m/>
    <x v="110"/>
    <x v="110"/>
    <m/>
    <m/>
    <n v="20305"/>
    <s v="Derek Sheldon Henry"/>
    <m/>
    <m/>
    <x v="5"/>
    <x v="5"/>
    <m/>
    <m/>
    <m/>
    <m/>
    <n v="0"/>
    <s v="Ingen avgiftsbehandling"/>
    <s v="Hockey: Dommerregninger"/>
    <n v="1536"/>
    <s v="NOK"/>
    <n v="1536"/>
    <m/>
    <s v="134180.65"/>
  </r>
  <r>
    <n v="693"/>
    <n v="2025"/>
    <s v="Hockey: Dommerregninger"/>
    <d v="2025-04-03T00:00:00"/>
    <m/>
    <x v="110"/>
    <x v="110"/>
    <m/>
    <m/>
    <n v="20430"/>
    <s v="Torkel Eng"/>
    <m/>
    <m/>
    <x v="5"/>
    <x v="5"/>
    <m/>
    <m/>
    <m/>
    <m/>
    <n v="0"/>
    <s v="Ingen avgiftsbehandling"/>
    <s v="Hockey: Dommerregninger"/>
    <n v="1040"/>
    <s v="NOK"/>
    <n v="1040"/>
    <m/>
    <s v="135220.65"/>
  </r>
  <r>
    <n v="698"/>
    <n v="2025"/>
    <s v="FOTBALL x4"/>
    <d v="2025-04-06T00:00:00"/>
    <m/>
    <x v="110"/>
    <x v="110"/>
    <m/>
    <m/>
    <n v="20445"/>
    <s v="Mustafa Keser"/>
    <m/>
    <m/>
    <x v="1"/>
    <x v="1"/>
    <m/>
    <m/>
    <m/>
    <m/>
    <n v="0"/>
    <s v="Ingen avgiftsbehandling"/>
    <s v="FOTBALL x4"/>
    <n v="752.05"/>
    <s v="NOK"/>
    <n v="752.05"/>
    <m/>
    <s v="135972.70"/>
  </r>
  <r>
    <n v="692"/>
    <n v="2025"/>
    <s v="Hockey: Dommerregninger"/>
    <d v="2025-04-08T00:00:00"/>
    <m/>
    <x v="110"/>
    <x v="110"/>
    <m/>
    <m/>
    <n v="20242"/>
    <s v="Ola Smith Monge"/>
    <m/>
    <m/>
    <x v="5"/>
    <x v="5"/>
    <m/>
    <m/>
    <m/>
    <m/>
    <n v="0"/>
    <s v="Ingen avgiftsbehandling"/>
    <s v="Hockey: Dommerregninger"/>
    <n v="710"/>
    <s v="NOK"/>
    <n v="710"/>
    <m/>
    <s v="136682.70"/>
  </r>
  <r>
    <n v="697"/>
    <n v="2025"/>
    <s v="FOTBALL"/>
    <d v="2025-04-08T00:00:00"/>
    <m/>
    <x v="110"/>
    <x v="110"/>
    <m/>
    <m/>
    <n v="20187"/>
    <s v="Tesfaldet Butsuamlak Negusse"/>
    <m/>
    <m/>
    <x v="1"/>
    <x v="1"/>
    <m/>
    <m/>
    <m/>
    <m/>
    <n v="0"/>
    <s v="Ingen avgiftsbehandling"/>
    <s v="FOTBALL"/>
    <n v="435"/>
    <s v="NOK"/>
    <n v="435"/>
    <m/>
    <s v="137117.70"/>
  </r>
  <r>
    <n v="683"/>
    <n v="2025"/>
    <s v="Hockey: Dommerregninger"/>
    <d v="2025-04-22T00:00:00"/>
    <m/>
    <x v="110"/>
    <x v="110"/>
    <m/>
    <m/>
    <n v="20357"/>
    <s v="Adene Othilie Bylund"/>
    <m/>
    <m/>
    <x v="5"/>
    <x v="5"/>
    <m/>
    <m/>
    <m/>
    <m/>
    <n v="0"/>
    <s v="Ingen avgiftsbehandling"/>
    <s v="Hockey: Dommerregninger"/>
    <n v="436"/>
    <s v="NOK"/>
    <n v="436"/>
    <m/>
    <s v="137553.70"/>
  </r>
  <r>
    <n v="685"/>
    <n v="2025"/>
    <s v="Hockey: Dommerregninger"/>
    <d v="2025-04-22T00:00:00"/>
    <m/>
    <x v="110"/>
    <x v="110"/>
    <m/>
    <m/>
    <n v="20389"/>
    <s v="Dmitrij magnussen"/>
    <m/>
    <m/>
    <x v="5"/>
    <x v="5"/>
    <m/>
    <m/>
    <m/>
    <m/>
    <n v="0"/>
    <s v="Ingen avgiftsbehandling"/>
    <s v="Hockey: Dommerregninger"/>
    <n v="428"/>
    <s v="NOK"/>
    <n v="428"/>
    <m/>
    <s v="137981.70"/>
  </r>
  <r>
    <n v="686"/>
    <n v="2025"/>
    <s v="Hockey: Dommerregninger"/>
    <d v="2025-04-22T00:00:00"/>
    <m/>
    <x v="110"/>
    <x v="110"/>
    <m/>
    <m/>
    <n v="20321"/>
    <s v="Joachim Aagaard"/>
    <m/>
    <m/>
    <x v="5"/>
    <x v="5"/>
    <m/>
    <m/>
    <m/>
    <m/>
    <n v="0"/>
    <s v="Ingen avgiftsbehandling"/>
    <s v="Hockey: Dommerregninger"/>
    <n v="895.3"/>
    <s v="NOK"/>
    <n v="895.3"/>
    <m/>
    <s v="138877.00"/>
  </r>
  <r>
    <n v="696"/>
    <n v="2025"/>
    <s v="FOTBALL x4"/>
    <d v="2025-04-23T00:00:00"/>
    <m/>
    <x v="110"/>
    <x v="110"/>
    <m/>
    <m/>
    <n v="20139"/>
    <s v="Fehd El Hour"/>
    <m/>
    <m/>
    <x v="1"/>
    <x v="1"/>
    <m/>
    <m/>
    <m/>
    <m/>
    <n v="0"/>
    <s v="Ingen avgiftsbehandling"/>
    <s v="FOTBALL x4"/>
    <n v="906.74"/>
    <s v="NOK"/>
    <n v="906.74"/>
    <m/>
    <s v="139783.74"/>
  </r>
  <r>
    <n v="703"/>
    <n v="2025"/>
    <s v="FOTBALL: Klubbdommerregning fra Julie"/>
    <d v="2025-04-24T00:00:00"/>
    <m/>
    <x v="110"/>
    <x v="110"/>
    <m/>
    <m/>
    <n v="20030"/>
    <s v="Julie Wee"/>
    <m/>
    <m/>
    <x v="1"/>
    <x v="1"/>
    <m/>
    <m/>
    <m/>
    <m/>
    <n v="0"/>
    <s v="Ingen avgiftsbehandling"/>
    <s v="FOTBALL: Klubbdommerregning fra Julie"/>
    <n v="200"/>
    <s v="NOK"/>
    <n v="200"/>
    <m/>
    <s v="139983.74"/>
  </r>
  <r>
    <n v="704"/>
    <n v="2025"/>
    <s v="FOTBALL: Klubbdommerregning fra Julie"/>
    <d v="2025-04-24T00:00:00"/>
    <m/>
    <x v="110"/>
    <x v="110"/>
    <m/>
    <m/>
    <n v="20030"/>
    <s v="Julie Wee"/>
    <m/>
    <m/>
    <x v="1"/>
    <x v="1"/>
    <m/>
    <m/>
    <m/>
    <m/>
    <n v="0"/>
    <s v="Ingen avgiftsbehandling"/>
    <s v="FOTBALL: Klubbdommerregning fra Julie"/>
    <n v="300"/>
    <s v="NOK"/>
    <n v="300"/>
    <m/>
    <s v="140283.74"/>
  </r>
  <r>
    <n v="709"/>
    <n v="2025"/>
    <s v="HOCKEY: Klubbdommerregning fra Nikolai"/>
    <d v="2025-04-26T00:00:00"/>
    <m/>
    <x v="110"/>
    <x v="110"/>
    <m/>
    <m/>
    <n v="20318"/>
    <s v="Nikolai Chursin"/>
    <m/>
    <m/>
    <x v="5"/>
    <x v="5"/>
    <m/>
    <m/>
    <m/>
    <m/>
    <n v="0"/>
    <s v="Ingen avgiftsbehandling"/>
    <s v="HOCKEY: Klubbdommerregning fra Nikolai"/>
    <n v="388"/>
    <s v="NOK"/>
    <n v="388"/>
    <m/>
    <s v="140671.74"/>
  </r>
  <r>
    <n v="710"/>
    <n v="2025"/>
    <s v="HOCKEY: Klubbdommerregning fra Joachim.p.lund"/>
    <d v="2025-04-26T00:00:00"/>
    <m/>
    <x v="110"/>
    <x v="110"/>
    <m/>
    <m/>
    <n v="20288"/>
    <s v="Joachim P Lund"/>
    <m/>
    <m/>
    <x v="5"/>
    <x v="5"/>
    <m/>
    <m/>
    <m/>
    <m/>
    <n v="0"/>
    <s v="Ingen avgiftsbehandling"/>
    <s v="HOCKEY: Klubbdommerregning fra Joachim.p.lund"/>
    <n v="388"/>
    <s v="NOK"/>
    <n v="388"/>
    <m/>
    <s v="141059.74"/>
  </r>
  <r>
    <n v="711"/>
    <n v="2025"/>
    <s v="HOCKEY: Klubbdommerregning fra Fredrik Aatlo"/>
    <d v="2025-04-26T00:00:00"/>
    <m/>
    <x v="110"/>
    <x v="110"/>
    <m/>
    <m/>
    <n v="20435"/>
    <s v="Fredrik Aatlo"/>
    <m/>
    <m/>
    <x v="5"/>
    <x v="5"/>
    <m/>
    <m/>
    <m/>
    <m/>
    <n v="0"/>
    <s v="Ingen avgiftsbehandling"/>
    <s v="HOCKEY: Klubbdommerregning fra Fredrik Aatlo"/>
    <n v="388"/>
    <s v="NOK"/>
    <n v="388"/>
    <m/>
    <s v="141447.74"/>
  </r>
  <r>
    <n v="712"/>
    <n v="2025"/>
    <s v="HOCKEY: Klubbdommerregning fra Jonathan"/>
    <d v="2025-04-26T00:00:00"/>
    <m/>
    <x v="110"/>
    <x v="110"/>
    <m/>
    <m/>
    <n v="20239"/>
    <s v="Jonathan Duesund"/>
    <m/>
    <m/>
    <x v="5"/>
    <x v="5"/>
    <m/>
    <m/>
    <m/>
    <m/>
    <n v="0"/>
    <s v="Ingen avgiftsbehandling"/>
    <s v="HOCKEY: Klubbdommerregning fra Jonathan"/>
    <n v="388"/>
    <s v="NOK"/>
    <n v="388"/>
    <m/>
    <s v="141835.74"/>
  </r>
  <r>
    <n v="713"/>
    <n v="2025"/>
    <s v="HOCKEY: Klubbdommerregning fra Olander Andreas Fossen"/>
    <d v="2025-04-26T00:00:00"/>
    <m/>
    <x v="110"/>
    <x v="110"/>
    <m/>
    <m/>
    <n v="20270"/>
    <s v="Olander Andreas Fossen"/>
    <m/>
    <m/>
    <x v="5"/>
    <x v="5"/>
    <m/>
    <m/>
    <m/>
    <m/>
    <n v="0"/>
    <s v="Ingen avgiftsbehandling"/>
    <s v="HOCKEY: Klubbdommerregning fra Olander Andreas Fossen"/>
    <n v="388"/>
    <s v="NOK"/>
    <n v="388"/>
    <m/>
    <s v="142223.74"/>
  </r>
  <r>
    <n v="714"/>
    <n v="2025"/>
    <s v="HOCKEY: Klubbdommerregning fra Timian Severin Fossen"/>
    <d v="2025-04-26T00:00:00"/>
    <m/>
    <x v="110"/>
    <x v="110"/>
    <m/>
    <m/>
    <n v="20228"/>
    <s v="Timian Fossen"/>
    <m/>
    <m/>
    <x v="5"/>
    <x v="5"/>
    <m/>
    <m/>
    <m/>
    <m/>
    <n v="0"/>
    <s v="Ingen avgiftsbehandling"/>
    <s v="HOCKEY: Klubbdommerregning fra Timian Severin Fossen"/>
    <n v="388"/>
    <s v="NOK"/>
    <n v="388"/>
    <m/>
    <s v="142611.74"/>
  </r>
  <r>
    <n v="715"/>
    <n v="2025"/>
    <s v="FOTBALL: Klubbdommerregning fra Julie"/>
    <d v="2025-04-27T00:00:00"/>
    <m/>
    <x v="110"/>
    <x v="110"/>
    <m/>
    <m/>
    <n v="20030"/>
    <s v="Julie Wee"/>
    <m/>
    <m/>
    <x v="1"/>
    <x v="1"/>
    <m/>
    <m/>
    <m/>
    <m/>
    <n v="0"/>
    <s v="Ingen avgiftsbehandling"/>
    <s v="FOTBALL: Klubbdommerregning fra Julie"/>
    <n v="300"/>
    <s v="NOK"/>
    <n v="300"/>
    <m/>
    <s v="142911.74"/>
  </r>
  <r>
    <n v="721"/>
    <n v="2025"/>
    <s v="FOTBALL: Klubbdommerregning fra Julie"/>
    <d v="2025-04-29T00:00:00"/>
    <m/>
    <x v="110"/>
    <x v="110"/>
    <m/>
    <m/>
    <n v="20030"/>
    <s v="Julie Wee"/>
    <m/>
    <m/>
    <x v="1"/>
    <x v="1"/>
    <m/>
    <m/>
    <m/>
    <m/>
    <n v="0"/>
    <s v="Ingen avgiftsbehandling"/>
    <s v="FOTBALL: Klubbdommerregning fra Julie"/>
    <n v="200"/>
    <s v="NOK"/>
    <n v="200"/>
    <m/>
    <s v="143111.74"/>
  </r>
  <r>
    <n v="722"/>
    <n v="2025"/>
    <s v="FOTBALL: Klubbdommerregning fra Mats"/>
    <d v="2025-04-29T00:00:00"/>
    <m/>
    <x v="110"/>
    <x v="110"/>
    <m/>
    <m/>
    <n v="20015"/>
    <s v="Mats Hynne Blakseth"/>
    <m/>
    <m/>
    <x v="1"/>
    <x v="1"/>
    <m/>
    <m/>
    <m/>
    <m/>
    <n v="0"/>
    <s v="Ingen avgiftsbehandling"/>
    <s v="FOTBALL: Klubbdommerregning fra Mats"/>
    <n v="300"/>
    <s v="NOK"/>
    <n v="300"/>
    <m/>
    <s v="143411.74"/>
  </r>
  <r>
    <n v="732"/>
    <n v="2025"/>
    <s v="FOTBALL: Klubbdommerregning fra William Duesund"/>
    <d v="2025-04-30T00:00:00"/>
    <m/>
    <x v="110"/>
    <x v="110"/>
    <m/>
    <m/>
    <n v="20451"/>
    <s v="William Duesund"/>
    <m/>
    <m/>
    <x v="1"/>
    <x v="1"/>
    <m/>
    <m/>
    <m/>
    <m/>
    <n v="0"/>
    <s v="Ingen avgiftsbehandling"/>
    <s v="FOTBALL: Klubbdommerregning fra William Duesund"/>
    <n v="300"/>
    <s v="NOK"/>
    <n v="300"/>
    <m/>
    <s v="143711.74"/>
  </r>
  <r>
    <n v="749"/>
    <n v="2025"/>
    <s v="FOTBALL: Klubbdommerregning fra Jonathan"/>
    <d v="2025-05-06T00:00:00"/>
    <m/>
    <x v="110"/>
    <x v="110"/>
    <m/>
    <m/>
    <n v="20239"/>
    <s v="Jonathan Duesund"/>
    <m/>
    <m/>
    <x v="1"/>
    <x v="1"/>
    <m/>
    <m/>
    <m/>
    <m/>
    <n v="0"/>
    <s v="Ingen avgiftsbehandling"/>
    <s v="FOTBALL: Klubbdommerregning fra Jonathan"/>
    <n v="200"/>
    <s v="NOK"/>
    <n v="200"/>
    <m/>
    <s v="143911.74"/>
  </r>
  <r>
    <n v="750"/>
    <n v="2025"/>
    <s v="FOTBALL: Klubbdommerregning fra William Duesund"/>
    <d v="2025-05-06T00:00:00"/>
    <m/>
    <x v="110"/>
    <x v="110"/>
    <m/>
    <m/>
    <n v="20451"/>
    <s v="William Duesund"/>
    <m/>
    <m/>
    <x v="1"/>
    <x v="1"/>
    <m/>
    <m/>
    <m/>
    <m/>
    <n v="0"/>
    <s v="Ingen avgiftsbehandling"/>
    <s v="FOTBALL: Klubbdommerregning fra William Duesund"/>
    <n v="200"/>
    <s v="NOK"/>
    <n v="200"/>
    <m/>
    <s v="144111.74"/>
  </r>
  <r>
    <n v="1040"/>
    <n v="2025"/>
    <s v="fotball 4230"/>
    <d v="2025-05-06T00:00:00"/>
    <m/>
    <x v="110"/>
    <x v="110"/>
    <m/>
    <m/>
    <n v="20490"/>
    <s v="Jesper Warløs Næss"/>
    <m/>
    <m/>
    <x v="1"/>
    <x v="1"/>
    <m/>
    <m/>
    <m/>
    <m/>
    <n v="0"/>
    <s v="Ingen avgiftsbehandling"/>
    <s v="fotball 4230"/>
    <n v="329"/>
    <s v="NOK"/>
    <n v="329"/>
    <m/>
    <s v="144440.74"/>
  </r>
  <r>
    <n v="754"/>
    <n v="2025"/>
    <s v="6x dommer regning FOTBALL"/>
    <d v="2025-05-07T00:00:00"/>
    <m/>
    <x v="110"/>
    <x v="110"/>
    <m/>
    <m/>
    <n v="20453"/>
    <s v="bdulkadir Mohamed Moalim"/>
    <m/>
    <m/>
    <x v="1"/>
    <x v="1"/>
    <m/>
    <m/>
    <m/>
    <m/>
    <n v="0"/>
    <s v="Ingen avgiftsbehandling"/>
    <s v="6x dommer regning FOTBALL"/>
    <n v="912.18"/>
    <s v="NOK"/>
    <n v="912.18"/>
    <m/>
    <s v="145352.92"/>
  </r>
  <r>
    <n v="755"/>
    <n v="2025"/>
    <s v="dommer regning FOTBALL"/>
    <d v="2025-05-07T00:00:00"/>
    <m/>
    <x v="110"/>
    <x v="110"/>
    <m/>
    <m/>
    <n v="20383"/>
    <s v="Tarik Rajkovic"/>
    <m/>
    <m/>
    <x v="1"/>
    <x v="1"/>
    <m/>
    <m/>
    <m/>
    <m/>
    <n v="0"/>
    <s v="Ingen avgiftsbehandling"/>
    <s v="dommer regning FOTBALL"/>
    <n v="774.2"/>
    <s v="NOK"/>
    <n v="774.2"/>
    <m/>
    <s v="146127.12"/>
  </r>
  <r>
    <n v="756"/>
    <n v="2025"/>
    <s v="6x dommer regning FOTBALL"/>
    <d v="2025-05-07T00:00:00"/>
    <m/>
    <x v="110"/>
    <x v="110"/>
    <m/>
    <m/>
    <n v="20454"/>
    <s v="Knut Paulsen"/>
    <m/>
    <m/>
    <x v="1"/>
    <x v="1"/>
    <m/>
    <m/>
    <m/>
    <m/>
    <n v="0"/>
    <s v="Ingen avgiftsbehandling"/>
    <s v="6x dommer regning FOTBALL"/>
    <n v="722.96"/>
    <s v="NOK"/>
    <n v="722.96"/>
    <m/>
    <s v="146850.08"/>
  </r>
  <r>
    <n v="757"/>
    <n v="2025"/>
    <s v="dommer regning FOTBALL"/>
    <d v="2025-05-08T00:00:00"/>
    <m/>
    <x v="110"/>
    <x v="110"/>
    <m/>
    <m/>
    <n v="20455"/>
    <s v="Fredrik Taule"/>
    <m/>
    <m/>
    <x v="1"/>
    <x v="1"/>
    <m/>
    <m/>
    <m/>
    <m/>
    <n v="0"/>
    <s v="Ingen avgiftsbehandling"/>
    <s v="dommer regning FOTBALL"/>
    <n v="987"/>
    <s v="NOK"/>
    <n v="987"/>
    <m/>
    <s v="147837.08"/>
  </r>
  <r>
    <n v="758"/>
    <n v="2025"/>
    <s v="dommer regning FOTBALL"/>
    <d v="2025-05-08T00:00:00"/>
    <m/>
    <x v="110"/>
    <x v="110"/>
    <m/>
    <m/>
    <n v="20067"/>
    <s v="Fredrik Kristian Lindegaard"/>
    <m/>
    <m/>
    <x v="1"/>
    <x v="1"/>
    <m/>
    <m/>
    <m/>
    <m/>
    <n v="0"/>
    <s v="Ingen avgiftsbehandling"/>
    <s v="dommer regning FOTBALL"/>
    <n v="976.62"/>
    <s v="NOK"/>
    <n v="976.62"/>
    <m/>
    <s v="148813.70"/>
  </r>
  <r>
    <n v="759"/>
    <n v="2025"/>
    <s v="dommer regning FOTBALL"/>
    <d v="2025-05-08T00:00:00"/>
    <m/>
    <x v="110"/>
    <x v="110"/>
    <m/>
    <m/>
    <n v="20017"/>
    <s v="Max Myklagard"/>
    <m/>
    <m/>
    <x v="1"/>
    <x v="1"/>
    <m/>
    <m/>
    <m/>
    <m/>
    <n v="0"/>
    <s v="Ingen avgiftsbehandling"/>
    <s v="dommer regning FOTBALL"/>
    <n v="713.6"/>
    <s v="NOK"/>
    <n v="713.6"/>
    <m/>
    <s v="149527.30"/>
  </r>
  <r>
    <n v="762"/>
    <n v="2025"/>
    <s v="FOTBALL: Klubbdommerregning fra Mats"/>
    <d v="2025-05-08T00:00:00"/>
    <m/>
    <x v="110"/>
    <x v="110"/>
    <m/>
    <m/>
    <n v="20015"/>
    <s v="Mats Hynne Blakseth"/>
    <m/>
    <m/>
    <x v="1"/>
    <x v="1"/>
    <m/>
    <m/>
    <m/>
    <m/>
    <n v="0"/>
    <s v="Ingen avgiftsbehandling"/>
    <s v="FOTBALL: Klubbdommerregning fra Mats"/>
    <n v="300"/>
    <s v="NOK"/>
    <n v="300"/>
    <m/>
    <s v="149827.30"/>
  </r>
  <r>
    <n v="763"/>
    <n v="2025"/>
    <s v="FOTBALL: Klubbdommerregning fra Mats"/>
    <d v="2025-05-08T00:00:00"/>
    <m/>
    <x v="110"/>
    <x v="110"/>
    <m/>
    <m/>
    <n v="20015"/>
    <s v="Mats Hynne Blakseth"/>
    <m/>
    <m/>
    <x v="1"/>
    <x v="1"/>
    <m/>
    <m/>
    <m/>
    <m/>
    <n v="0"/>
    <s v="Ingen avgiftsbehandling"/>
    <s v="FOTBALL: Klubbdommerregning fra Mats"/>
    <n v="300"/>
    <s v="NOK"/>
    <n v="300"/>
    <m/>
    <s v="150127.30"/>
  </r>
  <r>
    <n v="764"/>
    <n v="2025"/>
    <s v="G2015: Klubbdommerregning fra William Duesund"/>
    <d v="2025-05-08T00:00:00"/>
    <m/>
    <x v="110"/>
    <x v="110"/>
    <m/>
    <m/>
    <n v="20451"/>
    <s v="William Duesund"/>
    <m/>
    <m/>
    <x v="1"/>
    <x v="1"/>
    <m/>
    <m/>
    <m/>
    <m/>
    <n v="0"/>
    <s v="Ingen avgiftsbehandling"/>
    <s v="G2015: Klubbdommerregning fra William Duesund"/>
    <n v="200"/>
    <s v="NOK"/>
    <n v="200"/>
    <m/>
    <s v="150327.30"/>
  </r>
  <r>
    <n v="773"/>
    <n v="2025"/>
    <s v="FOTBALL: Klubbdommerregning fra Julie"/>
    <d v="2025-05-09T00:00:00"/>
    <m/>
    <x v="110"/>
    <x v="110"/>
    <m/>
    <m/>
    <n v="20030"/>
    <s v="Julie Wee"/>
    <m/>
    <m/>
    <x v="1"/>
    <x v="1"/>
    <m/>
    <m/>
    <m/>
    <m/>
    <n v="0"/>
    <s v="Ingen avgiftsbehandling"/>
    <s v="FOTBALL: Klubbdommerregning fra Julie"/>
    <n v="200"/>
    <s v="NOK"/>
    <n v="200"/>
    <m/>
    <s v="150527.30"/>
  </r>
  <r>
    <n v="775"/>
    <n v="2025"/>
    <s v="FOTBALL, 4230"/>
    <d v="2025-05-11T00:00:00"/>
    <m/>
    <x v="110"/>
    <x v="110"/>
    <m/>
    <m/>
    <n v="20458"/>
    <s v="Eirik Rodriguez Bjerkan"/>
    <m/>
    <m/>
    <x v="1"/>
    <x v="1"/>
    <m/>
    <m/>
    <m/>
    <m/>
    <n v="0"/>
    <s v="Ingen avgiftsbehandling"/>
    <s v="FOTBALL, 4230"/>
    <n v="654.33000000000004"/>
    <s v="NOK"/>
    <n v="654.33000000000004"/>
    <m/>
    <s v="151181.63"/>
  </r>
  <r>
    <n v="776"/>
    <n v="2025"/>
    <s v="FOTBALL, 4230"/>
    <d v="2025-05-11T00:00:00"/>
    <m/>
    <x v="110"/>
    <x v="110"/>
    <m/>
    <m/>
    <n v="20459"/>
    <s v="bdelmajid Boumessaoud"/>
    <m/>
    <m/>
    <x v="1"/>
    <x v="1"/>
    <m/>
    <m/>
    <m/>
    <m/>
    <n v="0"/>
    <s v="Ingen avgiftsbehandling"/>
    <s v="FOTBALL, 4230"/>
    <n v="1201.8"/>
    <s v="NOK"/>
    <n v="1201.8"/>
    <m/>
    <s v="152383.43"/>
  </r>
  <r>
    <n v="777"/>
    <n v="2025"/>
    <s v="FOTBALL, 4230"/>
    <d v="2025-05-11T00:00:00"/>
    <m/>
    <x v="110"/>
    <x v="110"/>
    <m/>
    <m/>
    <n v="20460"/>
    <s v="Marius Mjøsund Talmo"/>
    <m/>
    <m/>
    <x v="1"/>
    <x v="1"/>
    <m/>
    <m/>
    <m/>
    <m/>
    <n v="0"/>
    <s v="Ingen avgiftsbehandling"/>
    <s v="FOTBALL, 4230"/>
    <n v="479.5"/>
    <s v="NOK"/>
    <n v="479.5"/>
    <m/>
    <s v="152862.93"/>
  </r>
  <r>
    <n v="846"/>
    <n v="2025"/>
    <s v="FOTBALL 4230"/>
    <d v="2025-05-13T00:00:00"/>
    <m/>
    <x v="110"/>
    <x v="110"/>
    <m/>
    <m/>
    <n v="20067"/>
    <s v="Fredrik Kristian Lindegaard"/>
    <m/>
    <m/>
    <x v="1"/>
    <x v="1"/>
    <m/>
    <m/>
    <m/>
    <m/>
    <n v="0"/>
    <s v="Ingen avgiftsbehandling"/>
    <s v="FOTBALL 4230"/>
    <n v="976.62"/>
    <s v="NOK"/>
    <n v="976.62"/>
    <m/>
    <s v="153839.55"/>
  </r>
  <r>
    <n v="848"/>
    <n v="2025"/>
    <s v="FOTBALL 4230"/>
    <d v="2025-05-13T00:00:00"/>
    <m/>
    <x v="110"/>
    <x v="110"/>
    <m/>
    <m/>
    <n v="20466"/>
    <s v="Jonas Leirvik"/>
    <m/>
    <m/>
    <x v="1"/>
    <x v="1"/>
    <m/>
    <m/>
    <m/>
    <m/>
    <n v="0"/>
    <s v="Ingen avgiftsbehandling"/>
    <s v="FOTBALL 4230"/>
    <n v="376.3"/>
    <s v="NOK"/>
    <n v="376.3"/>
    <m/>
    <s v="154215.85"/>
  </r>
  <r>
    <n v="847"/>
    <n v="2025"/>
    <s v="FOTBALL 4230"/>
    <d v="2025-05-13T00:00:00"/>
    <m/>
    <x v="110"/>
    <x v="110"/>
    <m/>
    <m/>
    <n v="20465"/>
    <s v="Berat Keser"/>
    <m/>
    <m/>
    <x v="1"/>
    <x v="1"/>
    <m/>
    <m/>
    <m/>
    <m/>
    <n v="0"/>
    <s v="Ingen avgiftsbehandling"/>
    <s v="FOTBALL 4230"/>
    <n v="1060.57"/>
    <s v="NOK"/>
    <n v="1060.57"/>
    <m/>
    <s v="155276.42"/>
  </r>
  <r>
    <n v="832"/>
    <n v="2025"/>
    <s v="FOTBALL: Klubbdommerregning fra Julie"/>
    <d v="2025-05-13T00:00:00"/>
    <m/>
    <x v="110"/>
    <x v="110"/>
    <m/>
    <m/>
    <n v="20030"/>
    <s v="Julie Wee"/>
    <m/>
    <m/>
    <x v="1"/>
    <x v="1"/>
    <m/>
    <m/>
    <m/>
    <m/>
    <n v="0"/>
    <s v="Ingen avgiftsbehandling"/>
    <s v="FOTBALL: Klubbdommerregning fra Julie"/>
    <n v="300"/>
    <s v="NOK"/>
    <n v="300"/>
    <m/>
    <s v="155576.42"/>
  </r>
  <r>
    <n v="831"/>
    <n v="2025"/>
    <s v="FOTBALL: Klubbdommerregning fra Aksel Irgens"/>
    <d v="2025-05-13T00:00:00"/>
    <m/>
    <x v="110"/>
    <x v="110"/>
    <m/>
    <m/>
    <n v="20437"/>
    <s v="Aksel Irgens"/>
    <m/>
    <m/>
    <x v="1"/>
    <x v="1"/>
    <m/>
    <m/>
    <m/>
    <m/>
    <n v="0"/>
    <s v="Ingen avgiftsbehandling"/>
    <s v="FOTBALL: Klubbdommerregning fra Aksel Irgens"/>
    <n v="200"/>
    <s v="NOK"/>
    <n v="200"/>
    <m/>
    <s v="155776.42"/>
  </r>
  <r>
    <n v="849"/>
    <n v="2025"/>
    <s v="Faktura nummer 2166 fra GUI Sportsklubb"/>
    <d v="2025-05-14T00:00:00"/>
    <m/>
    <x v="110"/>
    <x v="110"/>
    <m/>
    <m/>
    <n v="20462"/>
    <s v="GUI Sportsklubb"/>
    <m/>
    <m/>
    <x v="1"/>
    <x v="1"/>
    <m/>
    <m/>
    <m/>
    <m/>
    <n v="0"/>
    <s v="Ingen avgiftsbehandling"/>
    <s v="Faktura nummer 2166 fra GUI Sportsklubb"/>
    <n v="841.39"/>
    <s v="NOK"/>
    <n v="841.39"/>
    <m/>
    <s v="156617.81"/>
  </r>
  <r>
    <n v="854"/>
    <n v="2025"/>
    <s v="FOTBALL: Klubbdommerregning fra Julie"/>
    <d v="2025-05-15T00:00:00"/>
    <m/>
    <x v="110"/>
    <x v="110"/>
    <m/>
    <m/>
    <n v="20030"/>
    <s v="Julie Wee"/>
    <m/>
    <m/>
    <x v="1"/>
    <x v="1"/>
    <m/>
    <m/>
    <m/>
    <m/>
    <n v="0"/>
    <s v="Ingen avgiftsbehandling"/>
    <s v="FOTBALL: Klubbdommerregning fra Julie"/>
    <n v="200"/>
    <s v="NOK"/>
    <n v="200"/>
    <m/>
    <s v="156817.81"/>
  </r>
  <r>
    <n v="894"/>
    <n v="2025"/>
    <s v="FOTBALL: Klubbdommerregning fra Julie"/>
    <d v="2025-05-18T00:00:00"/>
    <m/>
    <x v="110"/>
    <x v="110"/>
    <m/>
    <m/>
    <n v="20030"/>
    <s v="Julie Wee"/>
    <m/>
    <m/>
    <x v="1"/>
    <x v="1"/>
    <m/>
    <m/>
    <m/>
    <m/>
    <n v="0"/>
    <s v="Ingen avgiftsbehandling"/>
    <s v="FOTBALL: Klubbdommerregning fra Julie"/>
    <n v="300"/>
    <s v="NOK"/>
    <n v="300"/>
    <m/>
    <s v="157117.81"/>
  </r>
  <r>
    <n v="893"/>
    <n v="2025"/>
    <s v="FOTBALL: Klubbdommerregning fra William Duesund"/>
    <d v="2025-05-18T00:00:00"/>
    <m/>
    <x v="110"/>
    <x v="110"/>
    <m/>
    <m/>
    <n v="20451"/>
    <s v="William Duesund"/>
    <m/>
    <m/>
    <x v="1"/>
    <x v="1"/>
    <m/>
    <m/>
    <m/>
    <m/>
    <n v="0"/>
    <s v="Ingen avgiftsbehandling"/>
    <s v="FOTBALL: Klubbdommerregning fra William Duesund"/>
    <n v="300"/>
    <s v="NOK"/>
    <n v="300"/>
    <m/>
    <s v="157417.81"/>
  </r>
  <r>
    <n v="892"/>
    <n v="2025"/>
    <s v="Fwd: Klubbdommerregning fra Aksel Irgens"/>
    <d v="2025-05-19T00:00:00"/>
    <m/>
    <x v="110"/>
    <x v="110"/>
    <m/>
    <m/>
    <n v="20437"/>
    <s v="Aksel Irgens"/>
    <m/>
    <m/>
    <x v="1"/>
    <x v="1"/>
    <m/>
    <m/>
    <m/>
    <m/>
    <n v="0"/>
    <s v="Ingen avgiftsbehandling"/>
    <s v="Fwd: Klubbdommerregning fra Aksel Irgens"/>
    <n v="200"/>
    <s v="NOK"/>
    <n v="200"/>
    <m/>
    <s v="157617.81"/>
  </r>
  <r>
    <n v="891"/>
    <n v="2025"/>
    <s v="G2015: Klubbdommerregning fra William Duesund"/>
    <d v="2025-05-19T00:00:00"/>
    <m/>
    <x v="110"/>
    <x v="110"/>
    <m/>
    <m/>
    <n v="20451"/>
    <s v="William Duesund"/>
    <m/>
    <m/>
    <x v="1"/>
    <x v="1"/>
    <m/>
    <m/>
    <m/>
    <m/>
    <n v="0"/>
    <s v="Ingen avgiftsbehandling"/>
    <s v="G2015: Klubbdommerregning fra William Duesund"/>
    <n v="200"/>
    <s v="NOK"/>
    <n v="200"/>
    <m/>
    <s v="157817.81"/>
  </r>
  <r>
    <n v="878"/>
    <n v="2025"/>
    <s v="FOTBALL: Klubbdommerregning fra Julie"/>
    <d v="2025-05-20T00:00:00"/>
    <m/>
    <x v="110"/>
    <x v="110"/>
    <m/>
    <m/>
    <n v="20030"/>
    <s v="Julie Wee"/>
    <m/>
    <m/>
    <x v="1"/>
    <x v="1"/>
    <m/>
    <m/>
    <m/>
    <m/>
    <n v="0"/>
    <s v="Ingen avgiftsbehandling"/>
    <s v="FOTBALL: Klubbdommerregning fra Julie"/>
    <n v="200"/>
    <s v="NOK"/>
    <n v="200"/>
    <m/>
    <s v="158017.81"/>
  </r>
  <r>
    <n v="877"/>
    <n v="2025"/>
    <s v="FOTBALL: Klubbdommerregning fra Julie"/>
    <d v="2025-05-20T00:00:00"/>
    <m/>
    <x v="110"/>
    <x v="110"/>
    <m/>
    <m/>
    <n v="20030"/>
    <s v="Julie Wee"/>
    <m/>
    <m/>
    <x v="1"/>
    <x v="1"/>
    <m/>
    <m/>
    <m/>
    <m/>
    <n v="0"/>
    <s v="Ingen avgiftsbehandling"/>
    <s v="FOTBALL: Klubbdommerregning fra Julie"/>
    <n v="200"/>
    <s v="NOK"/>
    <n v="200"/>
    <m/>
    <s v="158217.81"/>
  </r>
  <r>
    <n v="876"/>
    <n v="2025"/>
    <s v="FOTBALL"/>
    <d v="2025-05-21T00:00:00"/>
    <m/>
    <x v="110"/>
    <x v="110"/>
    <m/>
    <m/>
    <n v="20468"/>
    <s v="Furkan Keser"/>
    <m/>
    <m/>
    <x v="1"/>
    <x v="1"/>
    <m/>
    <m/>
    <m/>
    <m/>
    <n v="0"/>
    <s v="Ingen avgiftsbehandling"/>
    <s v="FOTBALL"/>
    <n v="710.88"/>
    <s v="NOK"/>
    <n v="710.88"/>
    <m/>
    <s v="158928.69"/>
  </r>
  <r>
    <n v="872"/>
    <n v="2025"/>
    <s v="FOTBALL"/>
    <d v="2025-05-21T00:00:00"/>
    <m/>
    <x v="110"/>
    <x v="110"/>
    <m/>
    <m/>
    <n v="20014"/>
    <s v="Glenn Olav Nordgaard"/>
    <m/>
    <m/>
    <x v="1"/>
    <x v="1"/>
    <m/>
    <m/>
    <m/>
    <m/>
    <n v="0"/>
    <s v="Ingen avgiftsbehandling"/>
    <s v="FOTBALL"/>
    <n v="1133.05"/>
    <s v="NOK"/>
    <n v="1133.05"/>
    <m/>
    <s v="160061.74"/>
  </r>
  <r>
    <n v="874"/>
    <n v="2025"/>
    <s v="FOTBALL"/>
    <d v="2025-05-21T00:00:00"/>
    <m/>
    <x v="110"/>
    <x v="110"/>
    <m/>
    <m/>
    <n v="20199"/>
    <s v="Othilie Benneche"/>
    <m/>
    <m/>
    <x v="1"/>
    <x v="1"/>
    <m/>
    <m/>
    <m/>
    <m/>
    <n v="0"/>
    <s v="Ingen avgiftsbehandling"/>
    <s v="FOTBALL"/>
    <n v="607.54"/>
    <s v="NOK"/>
    <n v="607.54"/>
    <m/>
    <s v="160669.28"/>
  </r>
  <r>
    <n v="875"/>
    <n v="2025"/>
    <s v="FOTBALL: Klubbdommerregning fra Mats"/>
    <d v="2025-05-21T00:00:00"/>
    <m/>
    <x v="110"/>
    <x v="110"/>
    <m/>
    <m/>
    <n v="20015"/>
    <s v="Mats Hynne Blakseth"/>
    <m/>
    <m/>
    <x v="1"/>
    <x v="1"/>
    <m/>
    <m/>
    <m/>
    <m/>
    <n v="0"/>
    <s v="Ingen avgiftsbehandling"/>
    <s v="FOTBALL: Klubbdommerregning fra Mats"/>
    <n v="300"/>
    <s v="NOK"/>
    <n v="300"/>
    <m/>
    <s v="160969.28"/>
  </r>
  <r>
    <n v="963"/>
    <n v="2025"/>
    <s v="FOTBALL: Klubbdommerregning fra William Duesund"/>
    <d v="2025-05-24T00:00:00"/>
    <m/>
    <x v="110"/>
    <x v="110"/>
    <m/>
    <m/>
    <n v="20451"/>
    <s v="William Duesund"/>
    <m/>
    <m/>
    <x v="1"/>
    <x v="1"/>
    <m/>
    <m/>
    <m/>
    <m/>
    <n v="0"/>
    <s v="Ingen avgiftsbehandling"/>
    <s v="FOTBALL: Klubbdommerregning fra William Duesund"/>
    <n v="300"/>
    <s v="NOK"/>
    <n v="300"/>
    <m/>
    <s v="161269.28"/>
  </r>
  <r>
    <n v="951"/>
    <n v="2025"/>
    <s v="FOTBALL: Dommerregning med ID 418517 / 410700 mottatt fra innsender"/>
    <d v="2025-05-27T00:00:00"/>
    <m/>
    <x v="110"/>
    <x v="110"/>
    <m/>
    <m/>
    <n v="20225"/>
    <s v="Vehbi Lajqi"/>
    <m/>
    <m/>
    <x v="1"/>
    <x v="1"/>
    <m/>
    <m/>
    <m/>
    <m/>
    <n v="0"/>
    <s v="Ingen avgiftsbehandling"/>
    <s v="FOTBALL: Dommerregning med ID 418517 / 410700 mottatt fra innsender"/>
    <n v="1136.07"/>
    <s v="NOK"/>
    <n v="1136.07"/>
    <m/>
    <s v="162405.35"/>
  </r>
  <r>
    <n v="949"/>
    <n v="2025"/>
    <s v="FOTBALLDommerregning med ID 418481 / 410664 mottatt fra innsender"/>
    <d v="2025-05-27T00:00:00"/>
    <m/>
    <x v="110"/>
    <x v="110"/>
    <m/>
    <m/>
    <n v="20477"/>
    <s v="Turgay Erkiran"/>
    <m/>
    <m/>
    <x v="1"/>
    <x v="1"/>
    <m/>
    <m/>
    <m/>
    <m/>
    <n v="0"/>
    <s v="Ingen avgiftsbehandling"/>
    <s v="FOTBALLDommerregning med ID 418481 / 410664 mottatt fra innsender"/>
    <n v="710.35"/>
    <s v="NOK"/>
    <n v="710.35"/>
    <m/>
    <s v="163115.70"/>
  </r>
  <r>
    <n v="950"/>
    <n v="2025"/>
    <s v="FOTBALL: Dommerregning med ID 417587 / 409778 mottatt fra innsender"/>
    <d v="2025-05-27T00:00:00"/>
    <m/>
    <x v="110"/>
    <x v="110"/>
    <m/>
    <m/>
    <n v="20201"/>
    <s v="Vegard Storvik"/>
    <m/>
    <m/>
    <x v="1"/>
    <x v="1"/>
    <m/>
    <m/>
    <m/>
    <m/>
    <n v="0"/>
    <s v="Ingen avgiftsbehandling"/>
    <s v="FOTBALL: Dommerregning med ID 417587 / 409778 mottatt fra innsender"/>
    <n v="978.29"/>
    <s v="NOK"/>
    <n v="978.29"/>
    <m/>
    <s v="164093.99"/>
  </r>
  <r>
    <n v="961"/>
    <n v="2025"/>
    <s v="FOTBALL: Klubbdommerregning fra William Duesund"/>
    <d v="2025-05-27T00:00:00"/>
    <m/>
    <x v="110"/>
    <x v="110"/>
    <m/>
    <m/>
    <n v="20451"/>
    <s v="William Duesund"/>
    <m/>
    <m/>
    <x v="1"/>
    <x v="1"/>
    <m/>
    <m/>
    <m/>
    <m/>
    <n v="0"/>
    <s v="Ingen avgiftsbehandling"/>
    <s v="FOTBALL: Klubbdommerregning fra William Duesund"/>
    <n v="200"/>
    <s v="NOK"/>
    <n v="200"/>
    <m/>
    <s v="164293.99"/>
  </r>
  <r>
    <n v="975"/>
    <n v="2025"/>
    <s v="dommer regning FOTBALL"/>
    <d v="2025-05-28T00:00:00"/>
    <m/>
    <x v="110"/>
    <x v="110"/>
    <m/>
    <m/>
    <n v="20139"/>
    <s v="Fehd El Hour"/>
    <m/>
    <m/>
    <x v="1"/>
    <x v="1"/>
    <m/>
    <m/>
    <m/>
    <m/>
    <n v="0"/>
    <s v="Ingen avgiftsbehandling"/>
    <s v="dommer regning FOTBALL"/>
    <n v="529.26"/>
    <s v="NOK"/>
    <n v="529.26"/>
    <m/>
    <s v="164823.25"/>
  </r>
  <r>
    <n v="1093"/>
    <n v="2025"/>
    <s v="FOTBALL"/>
    <d v="2025-05-28T00:00:00"/>
    <m/>
    <x v="110"/>
    <x v="110"/>
    <m/>
    <m/>
    <n v="20130"/>
    <s v="Morten Taraldsvik Olafsen"/>
    <m/>
    <m/>
    <x v="1"/>
    <x v="1"/>
    <m/>
    <m/>
    <m/>
    <m/>
    <n v="0"/>
    <s v="Ingen avgiftsbehandling"/>
    <s v="FOTBALL"/>
    <n v="297"/>
    <s v="NOK"/>
    <n v="297"/>
    <m/>
    <s v="165120.25"/>
  </r>
  <r>
    <n v="981"/>
    <n v="2025"/>
    <s v="dommer regning FOTBALL"/>
    <d v="2025-06-02T00:00:00"/>
    <m/>
    <x v="110"/>
    <x v="110"/>
    <m/>
    <m/>
    <n v="20481"/>
    <s v="Abdelmajid Boumessaoud"/>
    <m/>
    <m/>
    <x v="1"/>
    <x v="1"/>
    <m/>
    <m/>
    <m/>
    <m/>
    <n v="0"/>
    <s v="Ingen avgiftsbehandling"/>
    <s v="dommer regning FOTBALL"/>
    <n v="1109.1500000000001"/>
    <s v="NOK"/>
    <n v="1109.1500000000001"/>
    <m/>
    <s v="166229.40"/>
  </r>
  <r>
    <n v="998"/>
    <n v="2025"/>
    <s v="FOTBALL: Klubbdommerregning fra Ludwik"/>
    <d v="2025-06-03T00:00:00"/>
    <m/>
    <x v="110"/>
    <x v="110"/>
    <m/>
    <m/>
    <n v="20484"/>
    <s v="Ludwik Bydlinski"/>
    <m/>
    <m/>
    <x v="1"/>
    <x v="1"/>
    <m/>
    <m/>
    <m/>
    <m/>
    <n v="0"/>
    <s v="Ingen avgiftsbehandling"/>
    <s v="FOTBALL: Klubbdommerregning fra Ludwik"/>
    <n v="200"/>
    <s v="NOK"/>
    <n v="200"/>
    <m/>
    <s v="166429.40"/>
  </r>
  <r>
    <n v="991"/>
    <n v="2025"/>
    <s v="FOTBALL: Klubbdommerregning fra William Duesund"/>
    <d v="2025-06-03T00:00:00"/>
    <m/>
    <x v="110"/>
    <x v="110"/>
    <m/>
    <m/>
    <n v="20451"/>
    <s v="William Duesund"/>
    <m/>
    <m/>
    <x v="1"/>
    <x v="1"/>
    <m/>
    <m/>
    <m/>
    <m/>
    <n v="0"/>
    <s v="Ingen avgiftsbehandling"/>
    <s v="FOTBALL: Klubbdommerregning fra William Duesund"/>
    <n v="300"/>
    <s v="NOK"/>
    <n v="300"/>
    <m/>
    <s v="166729.40"/>
  </r>
  <r>
    <n v="980"/>
    <n v="2025"/>
    <s v="dommer regning FOTBALL"/>
    <d v="2025-06-04T00:00:00"/>
    <m/>
    <x v="110"/>
    <x v="110"/>
    <m/>
    <m/>
    <n v="20067"/>
    <s v="Fredrik Kristian Lindegaard"/>
    <m/>
    <m/>
    <x v="1"/>
    <x v="1"/>
    <m/>
    <m/>
    <m/>
    <m/>
    <n v="0"/>
    <s v="Ingen avgiftsbehandling"/>
    <s v="dommer regning FOTBALL"/>
    <n v="1060.6199999999999"/>
    <s v="NOK"/>
    <n v="1060.6199999999999"/>
    <m/>
    <s v="167790.02"/>
  </r>
  <r>
    <n v="977"/>
    <n v="2025"/>
    <s v="dommer regning FOTBALL"/>
    <d v="2025-06-04T00:00:00"/>
    <m/>
    <x v="110"/>
    <x v="110"/>
    <m/>
    <m/>
    <n v="20211"/>
    <s v="Erik Dan Nguyen"/>
    <m/>
    <m/>
    <x v="1"/>
    <x v="1"/>
    <m/>
    <m/>
    <m/>
    <m/>
    <n v="0"/>
    <s v="Ingen avgiftsbehandling"/>
    <s v="dommer regning FOTBALL"/>
    <n v="411.13"/>
    <s v="NOK"/>
    <n v="411.13"/>
    <m/>
    <s v="168201.15"/>
  </r>
  <r>
    <n v="976"/>
    <n v="2025"/>
    <s v="dommer regning FOTBALL"/>
    <d v="2025-06-04T00:00:00"/>
    <m/>
    <x v="110"/>
    <x v="110"/>
    <m/>
    <m/>
    <n v="20480"/>
    <s v="Frode Mølmen Nilsen"/>
    <m/>
    <m/>
    <x v="1"/>
    <x v="1"/>
    <m/>
    <m/>
    <m/>
    <m/>
    <n v="0"/>
    <s v="Ingen avgiftsbehandling"/>
    <s v="dommer regning FOTBALL"/>
    <n v="621.98"/>
    <s v="NOK"/>
    <n v="621.98"/>
    <m/>
    <s v="168823.13"/>
  </r>
  <r>
    <n v="969"/>
    <n v="2025"/>
    <s v="FOTBALL: Klubbdommerregning fra William Duesund"/>
    <d v="2025-06-05T00:00:00"/>
    <m/>
    <x v="110"/>
    <x v="110"/>
    <m/>
    <m/>
    <n v="20451"/>
    <s v="William Duesund"/>
    <m/>
    <m/>
    <x v="1"/>
    <x v="1"/>
    <m/>
    <m/>
    <m/>
    <m/>
    <n v="0"/>
    <s v="Ingen avgiftsbehandling"/>
    <s v="FOTBALL: Klubbdommerregning fra William Duesund"/>
    <n v="300"/>
    <s v="NOK"/>
    <n v="300"/>
    <m/>
    <s v="169123.13"/>
  </r>
  <r>
    <n v="1030"/>
    <n v="2025"/>
    <s v="FOTBALL: Klubbdommerregning fra Elias"/>
    <d v="2025-06-10T00:00:00"/>
    <m/>
    <x v="110"/>
    <x v="110"/>
    <m/>
    <m/>
    <n v="20488"/>
    <s v="Elias Stensrud"/>
    <m/>
    <m/>
    <x v="1"/>
    <x v="1"/>
    <m/>
    <m/>
    <m/>
    <m/>
    <n v="0"/>
    <s v="Ingen avgiftsbehandling"/>
    <s v="FOTBALL: Klubbdommerregning fra Elias"/>
    <n v="200"/>
    <s v="NOK"/>
    <n v="200"/>
    <m/>
    <s v="169323.13"/>
  </r>
  <r>
    <n v="1024"/>
    <n v="2025"/>
    <s v="Fotball: Klubbdommerregning fra Jonathan"/>
    <d v="2025-06-11T00:00:00"/>
    <m/>
    <x v="110"/>
    <x v="110"/>
    <m/>
    <m/>
    <n v="20239"/>
    <s v="Jonathan Duesund"/>
    <m/>
    <m/>
    <x v="1"/>
    <x v="1"/>
    <m/>
    <m/>
    <m/>
    <m/>
    <n v="0"/>
    <s v="Ingen avgiftsbehandling"/>
    <s v="Fotball: Klubbdommerregning fra Jonathan"/>
    <n v="200"/>
    <s v="NOK"/>
    <n v="200"/>
    <m/>
    <s v="169523.13"/>
  </r>
  <r>
    <n v="1047"/>
    <n v="2025"/>
    <s v="Fwd: Klubbdommerregning fra Julie"/>
    <d v="2025-06-16T00:00:00"/>
    <m/>
    <x v="110"/>
    <x v="110"/>
    <m/>
    <m/>
    <n v="20030"/>
    <s v="Julie Wee"/>
    <m/>
    <m/>
    <x v="1"/>
    <x v="1"/>
    <m/>
    <m/>
    <m/>
    <m/>
    <n v="0"/>
    <s v="Ingen avgiftsbehandling"/>
    <s v="Fwd: Klubbdommerregning fra Julie"/>
    <n v="300"/>
    <s v="NOK"/>
    <n v="300"/>
    <m/>
    <s v="169823.13"/>
  </r>
  <r>
    <n v="1046"/>
    <n v="2025"/>
    <s v="FOTBALL: Klubbdommerregning fra Ludwik"/>
    <d v="2025-06-16T00:00:00"/>
    <m/>
    <x v="110"/>
    <x v="110"/>
    <m/>
    <m/>
    <n v="20484"/>
    <s v="Ludwik Bydlinski"/>
    <m/>
    <m/>
    <x v="1"/>
    <x v="1"/>
    <m/>
    <m/>
    <m/>
    <m/>
    <n v="0"/>
    <s v="Ingen avgiftsbehandling"/>
    <s v="FOTBALL: Klubbdommerregning fra Ludwik"/>
    <n v="200"/>
    <s v="NOK"/>
    <n v="200"/>
    <m/>
    <s v="170023.13"/>
  </r>
  <r>
    <n v="1043"/>
    <n v="2025"/>
    <s v="FOTBALL, 4230"/>
    <d v="2025-06-17T00:00:00"/>
    <m/>
    <x v="110"/>
    <x v="110"/>
    <m/>
    <m/>
    <n v="20493"/>
    <s v="Rezgar Babayi"/>
    <m/>
    <m/>
    <x v="1"/>
    <x v="1"/>
    <m/>
    <m/>
    <m/>
    <m/>
    <n v="0"/>
    <s v="Ingen avgiftsbehandling"/>
    <s v="FOTBALL, 4230"/>
    <n v="738"/>
    <s v="NOK"/>
    <n v="738"/>
    <m/>
    <s v="170761.13"/>
  </r>
  <r>
    <n v="1038"/>
    <n v="2025"/>
    <s v="fotball 4230"/>
    <d v="2025-06-17T00:00:00"/>
    <m/>
    <x v="110"/>
    <x v="110"/>
    <m/>
    <m/>
    <n v="20211"/>
    <s v="Erik Dan Nguyen"/>
    <m/>
    <m/>
    <x v="1"/>
    <x v="1"/>
    <m/>
    <m/>
    <m/>
    <m/>
    <n v="0"/>
    <s v="Ingen avgiftsbehandling"/>
    <s v="fotball 4230"/>
    <n v="936.13"/>
    <s v="NOK"/>
    <n v="936.13"/>
    <m/>
    <s v="171697.26"/>
  </r>
  <r>
    <n v="1039"/>
    <n v="2025"/>
    <s v="VS: FOTBALL 4230"/>
    <d v="2025-06-17T00:00:00"/>
    <m/>
    <x v="110"/>
    <x v="110"/>
    <m/>
    <m/>
    <n v="20211"/>
    <s v="Erik Dan Nguyen"/>
    <m/>
    <m/>
    <x v="1"/>
    <x v="1"/>
    <m/>
    <m/>
    <m/>
    <m/>
    <n v="0"/>
    <s v="Ingen avgiftsbehandling"/>
    <s v="VS: FOTBALL 4230"/>
    <n v="586.13"/>
    <s v="NOK"/>
    <n v="586.13"/>
    <m/>
    <s v="172283.39"/>
  </r>
  <r>
    <n v="1042"/>
    <n v="2025"/>
    <s v="fotball 4230"/>
    <d v="2025-06-17T00:00:00"/>
    <m/>
    <x v="110"/>
    <x v="110"/>
    <m/>
    <m/>
    <n v="20492"/>
    <s v="Linnea Søvik Boije"/>
    <m/>
    <m/>
    <x v="1"/>
    <x v="1"/>
    <m/>
    <m/>
    <m/>
    <m/>
    <n v="0"/>
    <s v="Ingen avgiftsbehandling"/>
    <s v="fotball 4230"/>
    <n v="721.94"/>
    <s v="NOK"/>
    <n v="721.94"/>
    <m/>
    <s v="173005.33"/>
  </r>
  <r>
    <n v="1041"/>
    <n v="2025"/>
    <s v="fotball 4230"/>
    <d v="2025-06-17T00:00:00"/>
    <m/>
    <x v="110"/>
    <x v="110"/>
    <m/>
    <m/>
    <n v="20491"/>
    <s v="Cumhur Karumca Yasar"/>
    <m/>
    <m/>
    <x v="1"/>
    <x v="1"/>
    <m/>
    <m/>
    <m/>
    <m/>
    <n v="0"/>
    <s v="Ingen avgiftsbehandling"/>
    <s v="fotball 4230"/>
    <n v="602.19000000000005"/>
    <s v="NOK"/>
    <n v="602.19000000000005"/>
    <m/>
    <s v="173607.52"/>
  </r>
  <r>
    <n v="1068"/>
    <n v="2025"/>
    <s v="Fotball : Klubbdommerregning fra Julie"/>
    <d v="2025-06-19T00:00:00"/>
    <m/>
    <x v="110"/>
    <x v="110"/>
    <m/>
    <m/>
    <n v="20030"/>
    <s v="Julie Wee"/>
    <m/>
    <m/>
    <x v="1"/>
    <x v="1"/>
    <m/>
    <m/>
    <m/>
    <m/>
    <n v="0"/>
    <s v="Ingen avgiftsbehandling"/>
    <s v="Fotball : Klubbdommerregning fra Julie"/>
    <n v="300"/>
    <s v="NOK"/>
    <n v="300"/>
    <m/>
    <s v="173907.52"/>
  </r>
  <r>
    <n v="1089"/>
    <n v="2025"/>
    <s v="FOTBALL: Klubbdommerregning fra William Duesund"/>
    <d v="2025-06-22T00:00:00"/>
    <m/>
    <x v="110"/>
    <x v="110"/>
    <m/>
    <m/>
    <n v="20451"/>
    <s v="William Duesund"/>
    <m/>
    <m/>
    <x v="1"/>
    <x v="1"/>
    <m/>
    <m/>
    <m/>
    <m/>
    <n v="0"/>
    <s v="Ingen avgiftsbehandling"/>
    <s v="FOTBALL: Klubbdommerregning fra William Duesund"/>
    <n v="300"/>
    <s v="NOK"/>
    <n v="300"/>
    <m/>
    <s v="174207.52"/>
  </r>
  <r>
    <n v="1091"/>
    <n v="2025"/>
    <s v="FOTBALL"/>
    <d v="2025-06-24T00:00:00"/>
    <m/>
    <x v="110"/>
    <x v="110"/>
    <m/>
    <m/>
    <n v="20201"/>
    <s v="Vegard Storvik"/>
    <m/>
    <m/>
    <x v="1"/>
    <x v="1"/>
    <m/>
    <m/>
    <m/>
    <m/>
    <n v="0"/>
    <s v="Ingen avgiftsbehandling"/>
    <s v="FOTBALL"/>
    <n v="978.29"/>
    <s v="NOK"/>
    <n v="978.29"/>
    <m/>
    <s v="175185.81"/>
  </r>
  <r>
    <n v="1092"/>
    <n v="2025"/>
    <s v="FOTBALL"/>
    <d v="2025-06-24T00:00:00"/>
    <m/>
    <x v="110"/>
    <x v="110"/>
    <m/>
    <m/>
    <n v="20499"/>
    <s v="Odd Erik Simonsen"/>
    <m/>
    <m/>
    <x v="1"/>
    <x v="1"/>
    <m/>
    <m/>
    <m/>
    <m/>
    <n v="0"/>
    <s v="Ingen avgiftsbehandling"/>
    <s v="FOTBALL"/>
    <n v="650"/>
    <s v="NOK"/>
    <n v="650"/>
    <m/>
    <s v="175835.81"/>
  </r>
  <r>
    <n v="1094"/>
    <n v="2025"/>
    <s v="FOTBALL"/>
    <d v="2025-06-24T00:00:00"/>
    <m/>
    <x v="110"/>
    <x v="110"/>
    <m/>
    <m/>
    <n v="20500"/>
    <s v="Chukwudi Ikenna Christopher Dimokpala"/>
    <m/>
    <m/>
    <x v="1"/>
    <x v="1"/>
    <m/>
    <m/>
    <m/>
    <m/>
    <n v="0"/>
    <s v="Ingen avgiftsbehandling"/>
    <s v="FOTBALL"/>
    <n v="888"/>
    <s v="NOK"/>
    <n v="888"/>
    <m/>
    <s v="176723.81"/>
  </r>
  <r>
    <n v="1081"/>
    <n v="2025"/>
    <s v="FOTBALL: Klubbdommerregning fra Winston Devlin"/>
    <d v="2025-06-25T00:00:00"/>
    <m/>
    <x v="110"/>
    <x v="110"/>
    <m/>
    <m/>
    <n v="20456"/>
    <s v="Winston Devlin"/>
    <m/>
    <m/>
    <x v="1"/>
    <x v="1"/>
    <m/>
    <m/>
    <m/>
    <m/>
    <n v="0"/>
    <s v="Ingen avgiftsbehandling"/>
    <s v="FOTBALL: Klubbdommerregning fra Winston Devlin"/>
    <n v="200"/>
    <s v="NOK"/>
    <n v="200"/>
    <m/>
    <s v="176923.81"/>
  </r>
  <r>
    <n v="1128"/>
    <n v="2025"/>
    <s v="FOTBALL"/>
    <d v="2025-07-25T00:00:00"/>
    <m/>
    <x v="110"/>
    <x v="110"/>
    <m/>
    <m/>
    <n v="20414"/>
    <s v="Eivind Paaske"/>
    <m/>
    <m/>
    <x v="1"/>
    <x v="1"/>
    <m/>
    <m/>
    <m/>
    <m/>
    <n v="0"/>
    <s v="Ingen avgiftsbehandling"/>
    <s v="FOTBALL"/>
    <n v="637.79999999999995"/>
    <s v="NOK"/>
    <n v="637.79999999999995"/>
    <m/>
    <s v="177561.61"/>
  </r>
  <r>
    <n v="1129"/>
    <n v="2025"/>
    <s v="FOTBALL"/>
    <d v="2025-07-25T00:00:00"/>
    <m/>
    <x v="110"/>
    <x v="110"/>
    <m/>
    <m/>
    <n v="20414"/>
    <s v="Eivind Paaske"/>
    <m/>
    <m/>
    <x v="1"/>
    <x v="1"/>
    <m/>
    <m/>
    <m/>
    <m/>
    <n v="0"/>
    <s v="Ingen avgiftsbehandling"/>
    <s v="FOTBALL"/>
    <n v="837.8"/>
    <s v="NOK"/>
    <n v="837.8"/>
    <m/>
    <s v="178399.41"/>
  </r>
  <r>
    <n v="1305"/>
    <n v="2025"/>
    <s v="FOTBALL: Dommerregning med ID 440624 / 432621 mottatt fra innsender"/>
    <d v="2025-08-11T00:00:00"/>
    <m/>
    <x v="110"/>
    <x v="110"/>
    <m/>
    <m/>
    <n v="20512"/>
    <s v="Tron Munthe Landsnes"/>
    <m/>
    <m/>
    <x v="1"/>
    <x v="1"/>
    <m/>
    <m/>
    <m/>
    <m/>
    <n v="0"/>
    <s v="Ingen avgiftsbehandling"/>
    <s v="FOTBALL: Dommerregning med ID 440624 / 432621 mottatt fra innsender"/>
    <n v="1082.96"/>
    <s v="NOK"/>
    <n v="1082.96"/>
    <m/>
    <s v="179482.37"/>
  </r>
  <r>
    <n v="1350"/>
    <n v="2025"/>
    <s v="FOTBALL: Klubbdommerregning fra Julie"/>
    <d v="2025-08-13T00:00:00"/>
    <m/>
    <x v="110"/>
    <x v="110"/>
    <m/>
    <m/>
    <n v="20030"/>
    <s v="Julie Wee"/>
    <m/>
    <m/>
    <x v="1"/>
    <x v="1"/>
    <m/>
    <m/>
    <m/>
    <m/>
    <n v="0"/>
    <s v="Ingen avgiftsbehandling"/>
    <s v="FOTBALL: Klubbdommerregning fra Julie"/>
    <n v="300"/>
    <s v="NOK"/>
    <n v="300"/>
    <m/>
    <s v="179782.37"/>
  </r>
  <r>
    <n v="1364"/>
    <n v="2025"/>
    <s v="FOTBALL 4230"/>
    <d v="2025-08-18T00:00:00"/>
    <m/>
    <x v="110"/>
    <x v="110"/>
    <m/>
    <m/>
    <n v="20024"/>
    <s v="Haris Puzic"/>
    <m/>
    <m/>
    <x v="1"/>
    <x v="1"/>
    <m/>
    <m/>
    <m/>
    <m/>
    <n v="0"/>
    <s v="Ingen avgiftsbehandling"/>
    <s v="FOTBALL 4230"/>
    <n v="932.21"/>
    <s v="NOK"/>
    <n v="932.21"/>
    <m/>
    <s v="180714.58"/>
  </r>
  <r>
    <n v="1361"/>
    <n v="2025"/>
    <s v="FOTBALL: Klubbdommerregning fra Jonathan"/>
    <d v="2025-08-19T00:00:00"/>
    <m/>
    <x v="110"/>
    <x v="110"/>
    <m/>
    <m/>
    <n v="20239"/>
    <s v="Jonathan Duesund"/>
    <m/>
    <m/>
    <x v="1"/>
    <x v="1"/>
    <m/>
    <m/>
    <m/>
    <m/>
    <n v="0"/>
    <s v="Ingen avgiftsbehandling"/>
    <s v="FOTBALL: Klubbdommerregning fra Jonathan"/>
    <n v="200"/>
    <s v="NOK"/>
    <n v="200"/>
    <m/>
    <s v="180914.58"/>
  </r>
  <r>
    <n v="1373"/>
    <n v="2025"/>
    <s v="Fwd: Klubbdommerregning fra William Duesund"/>
    <d v="2025-08-19T00:00:00"/>
    <m/>
    <x v="110"/>
    <x v="110"/>
    <m/>
    <m/>
    <n v="20451"/>
    <s v="William Duesund"/>
    <m/>
    <m/>
    <x v="1"/>
    <x v="1"/>
    <m/>
    <m/>
    <m/>
    <m/>
    <n v="0"/>
    <s v="Ingen avgiftsbehandling"/>
    <s v="Fwd: Klubbdommerregning fra William Duesund"/>
    <n v="300"/>
    <s v="NOK"/>
    <n v="300"/>
    <m/>
    <s v="181214.58"/>
  </r>
  <r>
    <n v="1375"/>
    <n v="2025"/>
    <s v="FOTBALL: Klubbdommerregning fra William Duesund"/>
    <d v="2025-08-20T00:00:00"/>
    <m/>
    <x v="110"/>
    <x v="110"/>
    <m/>
    <m/>
    <n v="20451"/>
    <s v="William Duesund"/>
    <m/>
    <m/>
    <x v="1"/>
    <x v="1"/>
    <m/>
    <m/>
    <m/>
    <m/>
    <n v="0"/>
    <s v="Ingen avgiftsbehandling"/>
    <s v="FOTBALL: Klubbdommerregning fra William Duesund"/>
    <n v="300"/>
    <s v="NOK"/>
    <n v="300"/>
    <m/>
    <s v="181514.58"/>
  </r>
  <r>
    <n v="1537"/>
    <n v="2025"/>
    <s v="FOTBALL"/>
    <d v="2025-08-21T00:00:00"/>
    <m/>
    <x v="110"/>
    <x v="110"/>
    <m/>
    <m/>
    <n v="20067"/>
    <s v="Fredrik Kristian Lindegaard"/>
    <m/>
    <m/>
    <x v="1"/>
    <x v="1"/>
    <m/>
    <m/>
    <m/>
    <m/>
    <n v="0"/>
    <s v="Ingen avgiftsbehandling"/>
    <s v="FOTBALL"/>
    <n v="1040.82"/>
    <s v="NOK"/>
    <n v="1040.82"/>
    <m/>
    <s v="182555.40"/>
  </r>
  <r>
    <n v="1422"/>
    <n v="2025"/>
    <s v="J2017: Klubbdommerregning fra Winston Devlin"/>
    <d v="2025-08-22T00:00:00"/>
    <m/>
    <x v="110"/>
    <x v="110"/>
    <m/>
    <m/>
    <n v="20456"/>
    <s v="Winston Devlin"/>
    <m/>
    <m/>
    <x v="1"/>
    <x v="1"/>
    <m/>
    <m/>
    <m/>
    <m/>
    <n v="0"/>
    <s v="Ingen avgiftsbehandling"/>
    <s v="J2017: Klubbdommerregning fra Winston Devlin"/>
    <n v="150"/>
    <s v="NOK"/>
    <n v="150"/>
    <m/>
    <s v="182705.40"/>
  </r>
  <r>
    <n v="1432"/>
    <n v="2025"/>
    <s v="Fwd: Klubbdommerregning fra William Duesund"/>
    <d v="2025-08-25T00:00:00"/>
    <m/>
    <x v="110"/>
    <x v="110"/>
    <m/>
    <m/>
    <n v="20451"/>
    <s v="William Duesund"/>
    <m/>
    <m/>
    <x v="1"/>
    <x v="1"/>
    <m/>
    <m/>
    <m/>
    <m/>
    <n v="0"/>
    <s v="Ingen avgiftsbehandling"/>
    <s v="Fwd: Klubbdommerregning fra William Duesund"/>
    <n v="300"/>
    <s v="NOK"/>
    <n v="300"/>
    <m/>
    <s v="183005.40"/>
  </r>
  <r>
    <n v="1434"/>
    <n v="2025"/>
    <s v="FOTBALL: Klubbdommerregning fra Julie"/>
    <d v="2025-08-26T00:00:00"/>
    <m/>
    <x v="110"/>
    <x v="110"/>
    <m/>
    <m/>
    <n v="20030"/>
    <s v="Julie Wee"/>
    <m/>
    <m/>
    <x v="1"/>
    <x v="1"/>
    <m/>
    <m/>
    <m/>
    <m/>
    <n v="0"/>
    <s v="Ingen avgiftsbehandling"/>
    <s v="FOTBALL: Klubbdommerregning fra Julie"/>
    <n v="300"/>
    <s v="NOK"/>
    <n v="300"/>
    <m/>
    <s v="183305.40"/>
  </r>
  <r>
    <n v="1412"/>
    <n v="2025"/>
    <s v="FOTBALL"/>
    <d v="2025-08-27T00:00:00"/>
    <m/>
    <x v="110"/>
    <x v="110"/>
    <m/>
    <m/>
    <n v="20211"/>
    <s v="Erik Dan Nguyen"/>
    <m/>
    <m/>
    <x v="1"/>
    <x v="1"/>
    <m/>
    <m/>
    <m/>
    <m/>
    <n v="0"/>
    <s v="Ingen avgiftsbehandling"/>
    <s v="FOTBALL"/>
    <n v="823.23"/>
    <s v="NOK"/>
    <n v="823.23"/>
    <m/>
    <s v="184128.63"/>
  </r>
  <r>
    <n v="1411"/>
    <n v="2025"/>
    <s v="FOTBALL"/>
    <d v="2025-08-27T00:00:00"/>
    <m/>
    <x v="110"/>
    <x v="110"/>
    <m/>
    <m/>
    <n v="20518"/>
    <s v="serkan keser"/>
    <m/>
    <m/>
    <x v="1"/>
    <x v="1"/>
    <m/>
    <m/>
    <m/>
    <m/>
    <n v="0"/>
    <s v="Ingen avgiftsbehandling"/>
    <s v="FOTBALL"/>
    <n v="465"/>
    <s v="NOK"/>
    <n v="465"/>
    <m/>
    <s v="184593.63"/>
  </r>
  <r>
    <n v="1410"/>
    <n v="2025"/>
    <s v="FOTBALL"/>
    <d v="2025-08-27T00:00:00"/>
    <m/>
    <x v="110"/>
    <x v="110"/>
    <m/>
    <m/>
    <n v="20517"/>
    <s v="Renas Berken Topal"/>
    <m/>
    <m/>
    <x v="1"/>
    <x v="1"/>
    <m/>
    <m/>
    <m/>
    <m/>
    <n v="0"/>
    <s v="Ingen avgiftsbehandling"/>
    <s v="FOTBALL"/>
    <n v="372.71"/>
    <s v="NOK"/>
    <n v="372.71"/>
    <m/>
    <s v="184966.34"/>
  </r>
  <r>
    <n v="1443"/>
    <n v="2025"/>
    <s v="Fwd: Klubbdommerregning fra Julie"/>
    <d v="2025-08-28T00:00:00"/>
    <m/>
    <x v="110"/>
    <x v="110"/>
    <m/>
    <m/>
    <n v="20030"/>
    <s v="Julie Wee"/>
    <m/>
    <m/>
    <x v="1"/>
    <x v="1"/>
    <m/>
    <m/>
    <m/>
    <m/>
    <n v="0"/>
    <s v="Ingen avgiftsbehandling"/>
    <s v="Fwd: Klubbdommerregning fra Julie"/>
    <n v="300"/>
    <s v="NOK"/>
    <n v="300"/>
    <m/>
    <s v="185266.34"/>
  </r>
  <r>
    <n v="1496"/>
    <n v="2025"/>
    <s v="FOTBALL"/>
    <d v="2025-09-02T00:00:00"/>
    <m/>
    <x v="110"/>
    <x v="110"/>
    <m/>
    <m/>
    <n v="20139"/>
    <s v="Fehd El Hour"/>
    <m/>
    <m/>
    <x v="1"/>
    <x v="1"/>
    <m/>
    <m/>
    <m/>
    <m/>
    <n v="0"/>
    <s v="Ingen avgiftsbehandling"/>
    <s v="FOTBALL"/>
    <n v="1048.6400000000001"/>
    <s v="NOK"/>
    <n v="1048.6400000000001"/>
    <m/>
    <s v="186314.98"/>
  </r>
  <r>
    <n v="1487"/>
    <n v="2025"/>
    <s v="FOTBALL: Klubbdommerregning fra William Duesund"/>
    <d v="2025-09-02T00:00:00"/>
    <m/>
    <x v="110"/>
    <x v="110"/>
    <m/>
    <m/>
    <n v="20451"/>
    <s v="William Duesund"/>
    <m/>
    <m/>
    <x v="1"/>
    <x v="1"/>
    <m/>
    <m/>
    <m/>
    <m/>
    <n v="0"/>
    <s v="Ingen avgiftsbehandling"/>
    <s v="FOTBALL: Klubbdommerregning fra William Duesund"/>
    <n v="300"/>
    <s v="NOK"/>
    <n v="300"/>
    <m/>
    <s v="186614.98"/>
  </r>
  <r>
    <n v="1498"/>
    <n v="2025"/>
    <s v="FOTBALL"/>
    <d v="2025-09-02T00:00:00"/>
    <m/>
    <x v="110"/>
    <x v="110"/>
    <m/>
    <m/>
    <n v="20523"/>
    <s v="Kenneth Ringvold"/>
    <m/>
    <m/>
    <x v="1"/>
    <x v="1"/>
    <m/>
    <m/>
    <m/>
    <m/>
    <n v="0"/>
    <s v="Ingen avgiftsbehandling"/>
    <s v="FOTBALL"/>
    <n v="1101.83"/>
    <s v="NOK"/>
    <n v="1101.83"/>
    <m/>
    <s v="187716.81"/>
  </r>
  <r>
    <n v="1483"/>
    <n v="2025"/>
    <s v="FOTBALL: Klubbdommerregning fra Julie"/>
    <d v="2025-09-03T00:00:00"/>
    <m/>
    <x v="110"/>
    <x v="110"/>
    <m/>
    <m/>
    <n v="20030"/>
    <s v="Julie Wee"/>
    <m/>
    <m/>
    <x v="1"/>
    <x v="1"/>
    <m/>
    <m/>
    <m/>
    <m/>
    <n v="0"/>
    <s v="Ingen avgiftsbehandling"/>
    <s v="FOTBALL: Klubbdommerregning fra Julie"/>
    <n v="200"/>
    <s v="NOK"/>
    <n v="200"/>
    <m/>
    <s v="187916.81"/>
  </r>
  <r>
    <n v="1533"/>
    <n v="2025"/>
    <s v="VS: Dommerregning med ID 455634 / 447552 mottatt fra innsender"/>
    <d v="2025-09-05T00:00:00"/>
    <m/>
    <x v="110"/>
    <x v="110"/>
    <m/>
    <m/>
    <n v="20528"/>
    <s v="Jan  Egil Brekke"/>
    <m/>
    <m/>
    <x v="1"/>
    <x v="1"/>
    <m/>
    <m/>
    <m/>
    <m/>
    <n v="0"/>
    <s v="Ingen avgiftsbehandling"/>
    <s v="VS: Dommerregning med ID 455634 / 447552 mottatt fra innsender"/>
    <n v="576.80999999999995"/>
    <s v="NOK"/>
    <n v="576.80999999999995"/>
    <m/>
    <s v="188493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Davy Enwia"/>
    <n v="970"/>
    <s v="NOK"/>
    <n v="970"/>
    <m/>
    <s v="189463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William Duesund"/>
    <n v="1690"/>
    <s v="NOK"/>
    <n v="1690"/>
    <m/>
    <s v="191153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Kim Adam"/>
    <n v="720"/>
    <s v="NOK"/>
    <n v="720"/>
    <m/>
    <s v="191873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Julie Wee"/>
    <n v="1330"/>
    <s v="NOK"/>
    <n v="1330"/>
    <m/>
    <s v="193203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Åse K Nevøy"/>
    <n v="1210"/>
    <s v="NOK"/>
    <n v="1210"/>
    <m/>
    <s v="194413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David Jonassen"/>
    <n v="910"/>
    <s v="NOK"/>
    <n v="910"/>
    <m/>
    <s v="195323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Oscar Glåmseter"/>
    <n v="720"/>
    <s v="NOK"/>
    <n v="720"/>
    <m/>
    <s v="196043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Herman Skogheim"/>
    <n v="985"/>
    <s v="NOK"/>
    <n v="985"/>
    <m/>
    <s v="197028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Adam Xemalji"/>
    <n v="1080"/>
    <s v="NOK"/>
    <n v="1080"/>
    <m/>
    <s v="198108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Emil S Gjerde"/>
    <n v="1105"/>
    <s v="NOK"/>
    <n v="1105"/>
    <m/>
    <s v="199213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Tobias Stillerud"/>
    <n v="945"/>
    <s v="NOK"/>
    <n v="945"/>
    <m/>
    <s v="200158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Mikkel Gillebo"/>
    <n v="1040"/>
    <s v="NOK"/>
    <n v="1040"/>
    <m/>
    <s v="201198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Aksel Irgens"/>
    <n v="760"/>
    <s v="NOK"/>
    <n v="760"/>
    <m/>
    <s v="201958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Elias Stonsrud"/>
    <n v="1145"/>
    <s v="NOK"/>
    <n v="1145"/>
    <m/>
    <s v="203103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Neev Marate"/>
    <n v="720"/>
    <s v="NOK"/>
    <n v="720"/>
    <m/>
    <s v="203823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Adrian Vik"/>
    <n v="975"/>
    <s v="NOK"/>
    <n v="975"/>
    <m/>
    <s v="204798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Ethan Sinamnye"/>
    <n v="680"/>
    <s v="NOK"/>
    <n v="680"/>
    <m/>
    <s v="205478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Benjamin Javed"/>
    <n v="760"/>
    <s v="NOK"/>
    <n v="760"/>
    <m/>
    <s v="206238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Jepser Iversen"/>
    <n v="455"/>
    <s v="NOK"/>
    <n v="455"/>
    <m/>
    <s v="206693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Alexander Hamang"/>
    <n v="1105"/>
    <s v="NOK"/>
    <n v="1105"/>
    <m/>
    <s v="207798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Benjamin Pansjiri"/>
    <n v="720"/>
    <s v="NOK"/>
    <n v="720"/>
    <m/>
    <s v="208518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Jonathan Duesund"/>
    <n v="1300"/>
    <s v="NOK"/>
    <n v="1300"/>
    <m/>
    <s v="209818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Elias Jama"/>
    <n v="910"/>
    <s v="NOK"/>
    <n v="910"/>
    <m/>
    <s v="210728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Jonas Amdam"/>
    <n v="840"/>
    <s v="NOK"/>
    <n v="840"/>
    <m/>
    <s v="211568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Wilhelm D Eliassen"/>
    <n v="1300"/>
    <s v="NOK"/>
    <n v="1300"/>
    <m/>
    <s v="212868.62"/>
  </r>
  <r>
    <n v="1561"/>
    <n v="2025"/>
    <s v="Betaling dommer regninger.pdf"/>
    <d v="2025-09-05T00:00:00"/>
    <m/>
    <x v="110"/>
    <x v="110"/>
    <m/>
    <m/>
    <m/>
    <m/>
    <m/>
    <m/>
    <x v="1"/>
    <x v="1"/>
    <m/>
    <m/>
    <m/>
    <m/>
    <n v="0"/>
    <s v="Ingen avgiftsbehandling"/>
    <s v="Sindre Kapskarmo"/>
    <n v="520"/>
    <s v="NOK"/>
    <n v="520"/>
    <m/>
    <s v="213388.62"/>
  </r>
  <r>
    <n v="1530"/>
    <n v="2025"/>
    <s v="FOTBALL"/>
    <d v="2025-09-06T00:00:00"/>
    <m/>
    <x v="110"/>
    <x v="110"/>
    <m/>
    <m/>
    <n v="20223"/>
    <s v="Tuan Nguyen"/>
    <m/>
    <m/>
    <x v="1"/>
    <x v="1"/>
    <m/>
    <m/>
    <m/>
    <m/>
    <n v="0"/>
    <s v="Ingen avgiftsbehandling"/>
    <s v="FOTBALL"/>
    <n v="750"/>
    <s v="NOK"/>
    <n v="750"/>
    <m/>
    <s v="214138.62"/>
  </r>
  <r>
    <n v="1538"/>
    <n v="2025"/>
    <s v="FOTBALL: Klubbdommerregning fra Julie"/>
    <d v="2025-09-07T00:00:00"/>
    <m/>
    <x v="110"/>
    <x v="110"/>
    <m/>
    <m/>
    <n v="20030"/>
    <s v="Julie Wee"/>
    <m/>
    <m/>
    <x v="1"/>
    <x v="1"/>
    <m/>
    <m/>
    <m/>
    <m/>
    <n v="0"/>
    <s v="Ingen avgiftsbehandling"/>
    <s v="FOTBALL: Klubbdommerregning fra Julie"/>
    <n v="300"/>
    <s v="NOK"/>
    <n v="300"/>
    <m/>
    <s v="214438.62"/>
  </r>
  <r>
    <n v="1592"/>
    <n v="2025"/>
    <s v="FOTBALL: Klubbdommerregning fra Julie"/>
    <d v="2025-09-08T00:00:00"/>
    <m/>
    <x v="110"/>
    <x v="110"/>
    <m/>
    <m/>
    <n v="20030"/>
    <s v="Julie Wee"/>
    <m/>
    <m/>
    <x v="1"/>
    <x v="1"/>
    <m/>
    <m/>
    <m/>
    <m/>
    <n v="0"/>
    <s v="Ingen avgiftsbehandling"/>
    <s v="FOTBALL: Klubbdommerregning fra Julie"/>
    <n v="300"/>
    <s v="NOK"/>
    <n v="300"/>
    <m/>
    <s v="214738.62"/>
  </r>
  <r>
    <n v="1590"/>
    <n v="2025"/>
    <s v=": Klubbdommerregning fra Julie"/>
    <d v="2025-09-09T00:00:00"/>
    <m/>
    <x v="110"/>
    <x v="110"/>
    <m/>
    <m/>
    <n v="20030"/>
    <s v="Julie Wee"/>
    <m/>
    <m/>
    <x v="1"/>
    <x v="1"/>
    <m/>
    <m/>
    <m/>
    <m/>
    <n v="0"/>
    <s v="Ingen avgiftsbehandling"/>
    <s v=": Klubbdommerregning fra Julie"/>
    <n v="200"/>
    <s v="NOK"/>
    <n v="200"/>
    <m/>
    <s v="214938.62"/>
  </r>
  <r>
    <n v="1585"/>
    <n v="2025"/>
    <s v="FOTBALL: Klubbdommerregning fra Mats"/>
    <d v="2025-09-10T00:00:00"/>
    <m/>
    <x v="110"/>
    <x v="110"/>
    <m/>
    <m/>
    <n v="20015"/>
    <s v="Mats Hynne Blakseth"/>
    <m/>
    <m/>
    <x v="1"/>
    <x v="1"/>
    <m/>
    <m/>
    <m/>
    <m/>
    <n v="0"/>
    <s v="Ingen avgiftsbehandling"/>
    <s v="FOTBALL: Klubbdommerregning fra Mats"/>
    <n v="300"/>
    <s v="NOK"/>
    <n v="300"/>
    <m/>
    <s v="215238.62"/>
  </r>
  <r>
    <n v="1584"/>
    <n v="2025"/>
    <s v="FOTBALL"/>
    <d v="2025-09-11T00:00:00"/>
    <m/>
    <x v="110"/>
    <x v="110"/>
    <m/>
    <m/>
    <n v="20499"/>
    <s v="Odd Erik Simonsen"/>
    <m/>
    <m/>
    <x v="1"/>
    <x v="1"/>
    <m/>
    <m/>
    <m/>
    <m/>
    <n v="0"/>
    <s v="Ingen avgiftsbehandling"/>
    <s v="FOTBALL"/>
    <n v="685.63"/>
    <s v="NOK"/>
    <n v="685.63"/>
    <m/>
    <s v="215924.25"/>
  </r>
  <r>
    <n v="1583"/>
    <n v="2025"/>
    <s v="FOTBALL"/>
    <d v="2025-09-11T00:00:00"/>
    <m/>
    <x v="110"/>
    <x v="110"/>
    <m/>
    <m/>
    <n v="20533"/>
    <s v="Ezechiel-Nathanael-Antoine Magagnin"/>
    <m/>
    <m/>
    <x v="1"/>
    <x v="1"/>
    <m/>
    <m/>
    <m/>
    <m/>
    <n v="0"/>
    <s v="Ingen avgiftsbehandling"/>
    <s v="FOTBALL"/>
    <n v="550.41999999999996"/>
    <s v="NOK"/>
    <n v="550.41999999999996"/>
    <m/>
    <s v="216474.67"/>
  </r>
  <r>
    <n v="1576"/>
    <n v="2025"/>
    <s v="FOTBALL"/>
    <d v="2025-09-14T00:00:00"/>
    <m/>
    <x v="110"/>
    <x v="110"/>
    <m/>
    <m/>
    <n v="20531"/>
    <s v="Mohammad Atta Akram Alhosria"/>
    <m/>
    <m/>
    <x v="1"/>
    <x v="1"/>
    <m/>
    <m/>
    <m/>
    <m/>
    <n v="0"/>
    <s v="Ingen avgiftsbehandling"/>
    <s v="FOTBALL"/>
    <n v="370"/>
    <s v="NOK"/>
    <n v="370"/>
    <m/>
    <s v="216844.67"/>
  </r>
  <r>
    <n v="1633"/>
    <n v="2025"/>
    <s v="VS: Svar: Dommerlisens"/>
    <d v="2025-09-15T00:00:00"/>
    <m/>
    <x v="110"/>
    <x v="110"/>
    <m/>
    <m/>
    <n v="20144"/>
    <s v="Gustav Rydmell"/>
    <m/>
    <m/>
    <x v="5"/>
    <x v="5"/>
    <m/>
    <m/>
    <m/>
    <m/>
    <n v="0"/>
    <s v="Ingen avgiftsbehandling"/>
    <s v="VS: Svar: Dommerlisens"/>
    <n v="1980"/>
    <s v="NOK"/>
    <n v="1980"/>
    <m/>
    <s v="218824.67"/>
  </r>
  <r>
    <n v="2348"/>
    <n v="2025"/>
    <s v="FOTBALL"/>
    <d v="2025-09-15T00:00:00"/>
    <m/>
    <x v="110"/>
    <x v="110"/>
    <m/>
    <m/>
    <n v="20414"/>
    <s v="Eivind Paaske"/>
    <m/>
    <m/>
    <x v="1"/>
    <x v="1"/>
    <m/>
    <m/>
    <m/>
    <m/>
    <n v="0"/>
    <s v="Ingen avgiftsbehandling"/>
    <s v="FOTBALL"/>
    <n v="837.8"/>
    <s v="NOK"/>
    <n v="837.8"/>
    <m/>
    <s v="219662.47"/>
  </r>
  <r>
    <n v="1639"/>
    <n v="2025"/>
    <s v="FOTBALL: Klubbdommerregning fra Julie"/>
    <d v="2025-09-16T00:00:00"/>
    <m/>
    <x v="110"/>
    <x v="110"/>
    <m/>
    <m/>
    <n v="20030"/>
    <s v="Julie Wee"/>
    <m/>
    <m/>
    <x v="1"/>
    <x v="1"/>
    <m/>
    <m/>
    <m/>
    <m/>
    <n v="0"/>
    <s v="Ingen avgiftsbehandling"/>
    <s v="FOTBALL: Klubbdommerregning fra Julie"/>
    <n v="300"/>
    <s v="NOK"/>
    <n v="300"/>
    <m/>
    <s v="219962.47"/>
  </r>
  <r>
    <n v="1641"/>
    <n v="2025"/>
    <s v="FOTBALL: Klubbdommerregning fra Emil"/>
    <d v="2025-09-16T00:00:00"/>
    <m/>
    <x v="110"/>
    <x v="110"/>
    <m/>
    <m/>
    <n v="20037"/>
    <s v="Emil Gjerde"/>
    <m/>
    <m/>
    <x v="1"/>
    <x v="1"/>
    <m/>
    <m/>
    <m/>
    <m/>
    <n v="0"/>
    <s v="Ingen avgiftsbehandling"/>
    <s v="FOTBALL: Klubbdommerregning fra Emil"/>
    <n v="200"/>
    <s v="NOK"/>
    <n v="200"/>
    <m/>
    <s v="220162.47"/>
  </r>
  <r>
    <n v="1626"/>
    <n v="2025"/>
    <s v="FOTBALL: Klubbdommerregning fra Julie"/>
    <d v="2025-09-17T00:00:00"/>
    <m/>
    <x v="110"/>
    <x v="110"/>
    <m/>
    <m/>
    <n v="20030"/>
    <s v="Julie Wee"/>
    <m/>
    <m/>
    <x v="1"/>
    <x v="1"/>
    <m/>
    <m/>
    <m/>
    <m/>
    <n v="0"/>
    <s v="Ingen avgiftsbehandling"/>
    <s v="FOTBALL: Klubbdommerregning fra Julie"/>
    <n v="200"/>
    <s v="NOK"/>
    <n v="200"/>
    <m/>
    <s v="220362.47"/>
  </r>
  <r>
    <n v="1655"/>
    <n v="2025"/>
    <s v="VS: Dommerregning med ID 465010 / 456871 mottatt fra innsender"/>
    <d v="2025-09-19T00:00:00"/>
    <m/>
    <x v="110"/>
    <x v="110"/>
    <m/>
    <m/>
    <n v="20537"/>
    <s v="Gholam Hossein Moghbelle"/>
    <m/>
    <m/>
    <x v="1"/>
    <x v="1"/>
    <m/>
    <m/>
    <m/>
    <m/>
    <n v="0"/>
    <s v="Ingen avgiftsbehandling"/>
    <s v="VS: Dommerregning med ID 465010 / 456871 mottatt fra innsender"/>
    <n v="694"/>
    <s v="NOK"/>
    <n v="694"/>
    <m/>
    <s v="221056.47"/>
  </r>
  <r>
    <n v="1652"/>
    <n v="2025"/>
    <s v="FOTB"/>
    <d v="2025-09-19T00:00:00"/>
    <m/>
    <x v="110"/>
    <x v="110"/>
    <m/>
    <m/>
    <n v="20067"/>
    <s v="Fredrik Kristian Lindegaard"/>
    <m/>
    <m/>
    <x v="1"/>
    <x v="1"/>
    <m/>
    <m/>
    <m/>
    <m/>
    <n v="0"/>
    <s v="Ingen avgiftsbehandling"/>
    <s v="FOTB"/>
    <n v="1040.6199999999999"/>
    <s v="NOK"/>
    <n v="1040.6199999999999"/>
    <m/>
    <s v="222097.09"/>
  </r>
  <r>
    <n v="1653"/>
    <n v="2025"/>
    <s v="FOTB"/>
    <d v="2025-09-19T00:00:00"/>
    <m/>
    <x v="110"/>
    <x v="110"/>
    <m/>
    <m/>
    <n v="20077"/>
    <s v="Jørn Tysnes"/>
    <m/>
    <m/>
    <x v="1"/>
    <x v="1"/>
    <m/>
    <m/>
    <m/>
    <m/>
    <n v="0"/>
    <s v="Ingen avgiftsbehandling"/>
    <s v="FOTB"/>
    <n v="906.66"/>
    <s v="NOK"/>
    <n v="906.66"/>
    <m/>
    <s v="223003.75"/>
  </r>
  <r>
    <n v="1654"/>
    <n v="2025"/>
    <s v="FOTB"/>
    <d v="2025-09-19T00:00:00"/>
    <m/>
    <x v="110"/>
    <x v="110"/>
    <m/>
    <m/>
    <n v="20536"/>
    <s v="Vegard Standal"/>
    <m/>
    <m/>
    <x v="1"/>
    <x v="1"/>
    <m/>
    <m/>
    <m/>
    <m/>
    <n v="0"/>
    <s v="Ingen avgiftsbehandling"/>
    <s v="FOTB"/>
    <n v="475.05"/>
    <s v="NOK"/>
    <n v="475.05"/>
    <m/>
    <s v="223478.80"/>
  </r>
  <r>
    <n v="1656"/>
    <n v="2025"/>
    <s v="fotb"/>
    <d v="2025-09-19T00:00:00"/>
    <m/>
    <x v="110"/>
    <x v="110"/>
    <m/>
    <m/>
    <n v="20538"/>
    <s v="Gunilla Sofie Leirfall Danielsen"/>
    <m/>
    <m/>
    <x v="1"/>
    <x v="1"/>
    <m/>
    <m/>
    <m/>
    <m/>
    <n v="0"/>
    <s v="Ingen avgiftsbehandling"/>
    <s v="fotb"/>
    <n v="369"/>
    <s v="NOK"/>
    <n v="369"/>
    <m/>
    <s v="223847.80"/>
  </r>
  <r>
    <n v="1658"/>
    <n v="2025"/>
    <s v="fotb"/>
    <d v="2025-09-19T00:00:00"/>
    <m/>
    <x v="110"/>
    <x v="110"/>
    <m/>
    <m/>
    <n v="20539"/>
    <s v="Özgen Kulbay"/>
    <m/>
    <m/>
    <x v="1"/>
    <x v="1"/>
    <m/>
    <m/>
    <m/>
    <m/>
    <n v="0"/>
    <s v="Ingen avgiftsbehandling"/>
    <s v="fotb"/>
    <n v="478.25"/>
    <s v="NOK"/>
    <n v="478.25"/>
    <m/>
    <s v="224326.05"/>
  </r>
  <r>
    <n v="1691"/>
    <n v="2025"/>
    <s v="Fotball : Klubbdommerregning fra Julie"/>
    <d v="2025-09-22T00:00:00"/>
    <m/>
    <x v="110"/>
    <x v="110"/>
    <m/>
    <m/>
    <n v="20030"/>
    <s v="Julie Wee"/>
    <m/>
    <m/>
    <x v="1"/>
    <x v="1"/>
    <m/>
    <m/>
    <m/>
    <m/>
    <n v="0"/>
    <s v="Ingen avgiftsbehandling"/>
    <s v="Fotball : Klubbdommerregning fra Julie"/>
    <n v="300"/>
    <s v="NOK"/>
    <n v="300"/>
    <m/>
    <s v="224626.05"/>
  </r>
  <r>
    <n v="1734"/>
    <n v="2025"/>
    <s v="FOTBALL: Klubbdommerregning fra Emil"/>
    <d v="2025-09-23T00:00:00"/>
    <m/>
    <x v="110"/>
    <x v="110"/>
    <m/>
    <m/>
    <n v="20037"/>
    <s v="Emil Gjerde"/>
    <m/>
    <m/>
    <x v="1"/>
    <x v="1"/>
    <m/>
    <m/>
    <m/>
    <m/>
    <n v="0"/>
    <s v="Ingen avgiftsbehandling"/>
    <s v="FOTBALL: Klubbdommerregning fra Emil"/>
    <n v="200"/>
    <s v="NOK"/>
    <n v="200"/>
    <m/>
    <s v="224826.05"/>
  </r>
  <r>
    <n v="1731"/>
    <n v="2025"/>
    <s v="Fwd: Klubbdommerregning fra William Duesund"/>
    <d v="2025-09-24T00:00:00"/>
    <m/>
    <x v="110"/>
    <x v="110"/>
    <m/>
    <m/>
    <n v="20451"/>
    <s v="William Duesund"/>
    <m/>
    <m/>
    <x v="1"/>
    <x v="1"/>
    <m/>
    <m/>
    <m/>
    <m/>
    <n v="0"/>
    <s v="Ingen avgiftsbehandling"/>
    <s v="Fwd: Klubbdommerregning fra William Duesund"/>
    <n v="300"/>
    <s v="NOK"/>
    <n v="300"/>
    <m/>
    <s v="225126.05"/>
  </r>
  <r>
    <n v="1720"/>
    <n v="2025"/>
    <s v="G2017: Klubbdommerregning fra Julie"/>
    <d v="2025-09-25T00:00:00"/>
    <m/>
    <x v="110"/>
    <x v="110"/>
    <m/>
    <m/>
    <n v="20030"/>
    <s v="Julie Wee"/>
    <m/>
    <m/>
    <x v="1"/>
    <x v="1"/>
    <m/>
    <m/>
    <m/>
    <m/>
    <n v="0"/>
    <s v="Ingen avgiftsbehandling"/>
    <s v="G2017: Klubbdommerregning fra Julie"/>
    <n v="150"/>
    <s v="NOK"/>
    <n v="150"/>
    <m/>
    <s v="225276.05"/>
  </r>
  <r>
    <n v="1753"/>
    <n v="2025"/>
    <s v="FOTBALL"/>
    <d v="2025-10-02T00:00:00"/>
    <m/>
    <x v="110"/>
    <x v="110"/>
    <m/>
    <m/>
    <n v="20543"/>
    <s v="Luca Herzog Mate"/>
    <m/>
    <m/>
    <x v="1"/>
    <x v="1"/>
    <m/>
    <m/>
    <m/>
    <m/>
    <n v="0"/>
    <s v="Ingen avgiftsbehandling"/>
    <s v="FOTBALL"/>
    <n v="538"/>
    <s v="NOK"/>
    <n v="538"/>
    <m/>
    <s v="225814.05"/>
  </r>
  <r>
    <n v="1752"/>
    <n v="2025"/>
    <s v="FOTBALL"/>
    <d v="2025-10-02T00:00:00"/>
    <m/>
    <x v="110"/>
    <x v="110"/>
    <m/>
    <m/>
    <n v="20067"/>
    <s v="Fredrik Kristian Lindegaard"/>
    <m/>
    <m/>
    <x v="1"/>
    <x v="1"/>
    <m/>
    <m/>
    <m/>
    <m/>
    <n v="0"/>
    <s v="Ingen avgiftsbehandling"/>
    <s v="FOTBALL"/>
    <n v="890.62"/>
    <s v="NOK"/>
    <n v="890.62"/>
    <m/>
    <s v="226704.67"/>
  </r>
  <r>
    <n v="1832"/>
    <n v="2025"/>
    <s v="Fwd: Dommerregninger"/>
    <d v="2025-10-05T00:00:00"/>
    <m/>
    <x v="110"/>
    <x v="110"/>
    <m/>
    <m/>
    <n v="20388"/>
    <s v="arav seth"/>
    <m/>
    <m/>
    <x v="5"/>
    <x v="5"/>
    <m/>
    <m/>
    <m/>
    <m/>
    <n v="0"/>
    <s v="Ingen avgiftsbehandling"/>
    <s v="Fwd: Dommerregninger"/>
    <n v="733"/>
    <s v="NOK"/>
    <n v="733"/>
    <m/>
    <s v="227437.67"/>
  </r>
  <r>
    <n v="1831"/>
    <n v="2025"/>
    <s v="Fwd: Dommerregninger"/>
    <d v="2025-10-05T00:00:00"/>
    <m/>
    <x v="110"/>
    <x v="110"/>
    <m/>
    <m/>
    <n v="20242"/>
    <s v="Ola Smith Monge"/>
    <m/>
    <m/>
    <x v="5"/>
    <x v="5"/>
    <m/>
    <m/>
    <m/>
    <m/>
    <n v="0"/>
    <s v="Ingen avgiftsbehandling"/>
    <s v="Fwd: Dommerregninger"/>
    <n v="487.1"/>
    <s v="NOK"/>
    <n v="487.1"/>
    <m/>
    <s v="227924.77"/>
  </r>
  <r>
    <n v="1830"/>
    <n v="2025"/>
    <s v="Fwd: Dommerregninger"/>
    <d v="2025-10-06T00:00:00"/>
    <m/>
    <x v="110"/>
    <x v="110"/>
    <m/>
    <m/>
    <n v="20235"/>
    <s v="Trym Skaar"/>
    <m/>
    <m/>
    <x v="5"/>
    <x v="5"/>
    <m/>
    <m/>
    <m/>
    <m/>
    <n v="0"/>
    <s v="Ingen avgiftsbehandling"/>
    <s v="Fwd: Dommerregninger"/>
    <n v="499"/>
    <s v="NOK"/>
    <n v="499"/>
    <m/>
    <s v="228423.77"/>
  </r>
  <r>
    <n v="1835"/>
    <n v="2025"/>
    <s v="FOTB: Klubbdommerregning fra Julie"/>
    <d v="2025-10-07T00:00:00"/>
    <m/>
    <x v="110"/>
    <x v="110"/>
    <m/>
    <m/>
    <n v="20030"/>
    <s v="Julie Wee"/>
    <m/>
    <m/>
    <x v="1"/>
    <x v="1"/>
    <m/>
    <m/>
    <m/>
    <m/>
    <n v="0"/>
    <s v="Ingen avgiftsbehandling"/>
    <s v="FOTB: Klubbdommerregning fra Julie"/>
    <n v="200"/>
    <s v="NOK"/>
    <n v="200"/>
    <m/>
    <s v="228623.77"/>
  </r>
  <r>
    <n v="1834"/>
    <n v="2025"/>
    <s v="Fotb: Klubbdommerregning fra Julie"/>
    <d v="2025-10-07T00:00:00"/>
    <m/>
    <x v="110"/>
    <x v="110"/>
    <m/>
    <m/>
    <n v="20030"/>
    <s v="Julie Wee"/>
    <m/>
    <m/>
    <x v="1"/>
    <x v="1"/>
    <m/>
    <m/>
    <m/>
    <m/>
    <n v="0"/>
    <s v="Ingen avgiftsbehandling"/>
    <s v="Fotb: Klubbdommerregning fra Julie"/>
    <n v="200"/>
    <s v="NOK"/>
    <n v="200"/>
    <m/>
    <s v="228823.77"/>
  </r>
  <r>
    <n v="1828"/>
    <n v="2025"/>
    <s v="FOTBALL: Klubbdommerregning fra Julie"/>
    <d v="2025-10-08T00:00:00"/>
    <m/>
    <x v="110"/>
    <x v="110"/>
    <m/>
    <m/>
    <n v="20030"/>
    <s v="Julie Wee"/>
    <m/>
    <m/>
    <x v="1"/>
    <x v="1"/>
    <m/>
    <m/>
    <m/>
    <m/>
    <n v="0"/>
    <s v="Ingen avgiftsbehandling"/>
    <s v="FOTBALL: Klubbdommerregning fra Julie"/>
    <n v="300"/>
    <s v="NOK"/>
    <n v="300"/>
    <m/>
    <s v="229123.77"/>
  </r>
  <r>
    <n v="1822"/>
    <n v="2025"/>
    <s v="FOTBALL"/>
    <d v="2025-10-09T00:00:00"/>
    <m/>
    <x v="110"/>
    <x v="110"/>
    <m/>
    <m/>
    <n v="20548"/>
    <s v="Sofian El Gattassi"/>
    <m/>
    <m/>
    <x v="1"/>
    <x v="1"/>
    <m/>
    <m/>
    <m/>
    <m/>
    <n v="0"/>
    <s v="Ingen avgiftsbehandling"/>
    <s v="FOTBALL"/>
    <n v="1147.6600000000001"/>
    <s v="NOK"/>
    <n v="1147.6600000000001"/>
    <m/>
    <s v="230271.43"/>
  </r>
  <r>
    <n v="1821"/>
    <n v="2025"/>
    <s v="fotball"/>
    <d v="2025-10-09T00:00:00"/>
    <m/>
    <x v="110"/>
    <x v="110"/>
    <m/>
    <m/>
    <n v="20547"/>
    <s v="Yaarob Alznoud"/>
    <m/>
    <m/>
    <x v="1"/>
    <x v="1"/>
    <m/>
    <m/>
    <m/>
    <m/>
    <n v="0"/>
    <s v="Ingen avgiftsbehandling"/>
    <s v="fotball"/>
    <n v="612.72"/>
    <s v="NOK"/>
    <n v="612.72"/>
    <m/>
    <s v="230884.15"/>
  </r>
  <r>
    <n v="1879"/>
    <n v="2025"/>
    <s v="FOTBALL"/>
    <d v="2025-10-14T00:00:00"/>
    <m/>
    <x v="110"/>
    <x v="110"/>
    <m/>
    <m/>
    <n v="20383"/>
    <s v="Tarik Rajkovic"/>
    <m/>
    <m/>
    <x v="1"/>
    <x v="1"/>
    <m/>
    <m/>
    <m/>
    <m/>
    <n v="0"/>
    <s v="Ingen avgiftsbehandling"/>
    <s v="FOTBALL"/>
    <n v="1024.23"/>
    <s v="NOK"/>
    <n v="1024.23"/>
    <m/>
    <s v="231908.38"/>
  </r>
  <r>
    <n v="1878"/>
    <n v="2025"/>
    <s v="FOTBALL"/>
    <d v="2025-10-14T00:00:00"/>
    <m/>
    <x v="110"/>
    <x v="110"/>
    <m/>
    <m/>
    <n v="20383"/>
    <s v="Tarik Rajkovic"/>
    <m/>
    <m/>
    <x v="1"/>
    <x v="1"/>
    <m/>
    <m/>
    <m/>
    <m/>
    <n v="0"/>
    <s v="Ingen avgiftsbehandling"/>
    <s v="FOTBALL"/>
    <n v="800"/>
    <s v="NOK"/>
    <n v="800"/>
    <m/>
    <s v="232708.38"/>
  </r>
  <r>
    <n v="1877"/>
    <n v="2025"/>
    <s v="FOTBALL"/>
    <d v="2025-10-14T00:00:00"/>
    <m/>
    <x v="110"/>
    <x v="110"/>
    <m/>
    <m/>
    <n v="20067"/>
    <s v="Fredrik Kristian Lindegaard"/>
    <m/>
    <m/>
    <x v="1"/>
    <x v="1"/>
    <m/>
    <m/>
    <m/>
    <m/>
    <n v="0"/>
    <s v="Ingen avgiftsbehandling"/>
    <s v="FOTBALL"/>
    <n v="1040.6199999999999"/>
    <s v="NOK"/>
    <n v="1040.6199999999999"/>
    <m/>
    <s v="233749.00"/>
  </r>
  <r>
    <n v="1876"/>
    <n v="2025"/>
    <s v="FOTBALL"/>
    <d v="2025-10-14T00:00:00"/>
    <m/>
    <x v="110"/>
    <x v="110"/>
    <m/>
    <m/>
    <n v="20553"/>
    <s v="Claire Hauan"/>
    <m/>
    <m/>
    <x v="1"/>
    <x v="1"/>
    <m/>
    <m/>
    <m/>
    <m/>
    <n v="0"/>
    <s v="Ingen avgiftsbehandling"/>
    <s v="FOTBALL"/>
    <n v="564.16999999999996"/>
    <s v="NOK"/>
    <n v="564.16999999999996"/>
    <m/>
    <s v="234313.17"/>
  </r>
  <r>
    <n v="1875"/>
    <n v="2025"/>
    <s v="FOTBALL"/>
    <d v="2025-10-14T00:00:00"/>
    <m/>
    <x v="110"/>
    <x v="110"/>
    <m/>
    <m/>
    <n v="20139"/>
    <s v="Fehd El Hour"/>
    <m/>
    <m/>
    <x v="1"/>
    <x v="1"/>
    <m/>
    <m/>
    <m/>
    <m/>
    <n v="0"/>
    <s v="Ingen avgiftsbehandling"/>
    <s v="FOTBALL"/>
    <n v="362.15"/>
    <s v="NOK"/>
    <n v="362.15"/>
    <m/>
    <s v="234675.32"/>
  </r>
  <r>
    <n v="1874"/>
    <n v="2025"/>
    <s v="FOTBALL"/>
    <d v="2025-10-14T00:00:00"/>
    <m/>
    <x v="110"/>
    <x v="110"/>
    <m/>
    <m/>
    <n v="20493"/>
    <s v="Rezgar Babayi"/>
    <m/>
    <m/>
    <x v="1"/>
    <x v="1"/>
    <m/>
    <m/>
    <m/>
    <m/>
    <n v="0"/>
    <s v="Ingen avgiftsbehandling"/>
    <s v="FOTBALL"/>
    <n v="688"/>
    <s v="NOK"/>
    <n v="688"/>
    <m/>
    <s v="235363.32"/>
  </r>
  <r>
    <n v="1886"/>
    <n v="2025"/>
    <s v="FOTBALL: Klubbdommerregning fra Mats"/>
    <d v="2025-10-14T00:00:00"/>
    <m/>
    <x v="110"/>
    <x v="110"/>
    <m/>
    <m/>
    <n v="20015"/>
    <s v="Mats Hynne Blakseth"/>
    <m/>
    <m/>
    <x v="1"/>
    <x v="1"/>
    <m/>
    <m/>
    <m/>
    <m/>
    <n v="0"/>
    <s v="Ingen avgiftsbehandling"/>
    <s v="FOTBALL: Klubbdommerregning fra Mats"/>
    <n v="300"/>
    <s v="NOK"/>
    <n v="300"/>
    <m/>
    <s v="235663.32"/>
  </r>
  <r>
    <n v="1887"/>
    <n v="2025"/>
    <s v="FOTBALL: Klubbdommerregning fra William Duesund"/>
    <d v="2025-10-15T00:00:00"/>
    <m/>
    <x v="110"/>
    <x v="110"/>
    <m/>
    <m/>
    <n v="20451"/>
    <s v="William Duesund"/>
    <m/>
    <m/>
    <x v="1"/>
    <x v="1"/>
    <m/>
    <m/>
    <m/>
    <m/>
    <n v="0"/>
    <s v="Ingen avgiftsbehandling"/>
    <s v="FOTBALL: Klubbdommerregning fra William Duesund"/>
    <n v="300"/>
    <s v="NOK"/>
    <n v="300"/>
    <m/>
    <s v="235963.32"/>
  </r>
  <r>
    <n v="1895"/>
    <n v="2025"/>
    <s v="Fwd: Klubbdommerregning fra Julie"/>
    <d v="2025-10-15T00:00:00"/>
    <m/>
    <x v="110"/>
    <x v="110"/>
    <m/>
    <m/>
    <n v="20030"/>
    <s v="Julie Wee"/>
    <m/>
    <m/>
    <x v="1"/>
    <x v="1"/>
    <m/>
    <m/>
    <m/>
    <m/>
    <n v="0"/>
    <s v="Ingen avgiftsbehandling"/>
    <s v="Fwd: Klubbdommerregning fra Julie"/>
    <n v="300"/>
    <s v="NOK"/>
    <n v="300"/>
    <m/>
    <s v="236263.32"/>
  </r>
  <r>
    <n v="1897"/>
    <n v="2025"/>
    <s v="VS: Dommerregning med ID 479403 / 471126 mottatt fra innsender"/>
    <d v="2025-10-16T00:00:00"/>
    <m/>
    <x v="110"/>
    <x v="110"/>
    <m/>
    <m/>
    <n v="20554"/>
    <s v="Nima Mazogi"/>
    <m/>
    <m/>
    <x v="1"/>
    <x v="1"/>
    <m/>
    <m/>
    <m/>
    <m/>
    <n v="0"/>
    <s v="Ingen avgiftsbehandling"/>
    <s v="VS: Dommerregning med ID 479403 / 471126 mottatt fra innsender"/>
    <n v="269"/>
    <s v="NOK"/>
    <n v="269"/>
    <m/>
    <s v="236532.32"/>
  </r>
  <r>
    <n v="1927"/>
    <n v="2025"/>
    <s v="FOTBALL: Klubbdommerregning fra Julie"/>
    <d v="2025-10-16T00:00:00"/>
    <m/>
    <x v="110"/>
    <x v="110"/>
    <m/>
    <m/>
    <n v="20030"/>
    <s v="Julie Wee"/>
    <m/>
    <m/>
    <x v="1"/>
    <x v="1"/>
    <m/>
    <m/>
    <m/>
    <m/>
    <n v="0"/>
    <s v="Ingen avgiftsbehandling"/>
    <s v="FOTBALL: Klubbdommerregning fra Julie"/>
    <n v="200"/>
    <s v="NOK"/>
    <n v="200"/>
    <m/>
    <s v="236732.32"/>
  </r>
  <r>
    <n v="1931"/>
    <n v="2025"/>
    <s v="FOTBALL: Klubbdommerregning fra William Duesund"/>
    <d v="2025-10-16T00:00:00"/>
    <m/>
    <x v="110"/>
    <x v="110"/>
    <m/>
    <m/>
    <n v="20451"/>
    <s v="William Duesund"/>
    <m/>
    <m/>
    <x v="1"/>
    <x v="1"/>
    <m/>
    <m/>
    <m/>
    <m/>
    <n v="0"/>
    <s v="Ingen avgiftsbehandling"/>
    <s v="FOTBALL: Klubbdommerregning fra William Duesund"/>
    <n v="300"/>
    <s v="NOK"/>
    <n v="300"/>
    <m/>
    <s v="237032.32"/>
  </r>
  <r>
    <n v="1932"/>
    <n v="2025"/>
    <s v="Fwd: Dommerregninger"/>
    <d v="2025-10-17T00:00:00"/>
    <m/>
    <x v="110"/>
    <x v="110"/>
    <m/>
    <m/>
    <n v="20555"/>
    <s v="Michael Hranos"/>
    <m/>
    <m/>
    <x v="5"/>
    <x v="5"/>
    <m/>
    <m/>
    <m/>
    <m/>
    <n v="0"/>
    <s v="Ingen avgiftsbehandling"/>
    <s v="Fwd: Dommerregninger"/>
    <n v="792"/>
    <s v="NOK"/>
    <n v="792"/>
    <m/>
    <s v="237824.32"/>
  </r>
  <r>
    <n v="1934"/>
    <n v="2025"/>
    <s v="Fwd: Dommerregninger"/>
    <d v="2025-10-18T00:00:00"/>
    <m/>
    <x v="110"/>
    <x v="110"/>
    <m/>
    <m/>
    <n v="20242"/>
    <s v="Ola Smith Monge"/>
    <m/>
    <m/>
    <x v="5"/>
    <x v="5"/>
    <m/>
    <m/>
    <m/>
    <m/>
    <n v="0"/>
    <s v="Ingen avgiftsbehandling"/>
    <s v="Fwd: Dommerregninger"/>
    <n v="436"/>
    <s v="NOK"/>
    <n v="436"/>
    <m/>
    <s v="238260.32"/>
  </r>
  <r>
    <n v="1933"/>
    <n v="2025"/>
    <s v="Fwd: Dommerregninger"/>
    <d v="2025-10-19T00:00:00"/>
    <m/>
    <x v="110"/>
    <x v="110"/>
    <m/>
    <m/>
    <n v="20144"/>
    <s v="Gustav Rydmell"/>
    <m/>
    <m/>
    <x v="5"/>
    <x v="5"/>
    <m/>
    <m/>
    <m/>
    <m/>
    <n v="0"/>
    <s v="Ingen avgiftsbehandling"/>
    <s v="Fwd: Dommerregninger"/>
    <n v="479.4"/>
    <s v="NOK"/>
    <n v="479.4"/>
    <m/>
    <s v="238739.72"/>
  </r>
  <r>
    <n v="1919"/>
    <n v="2025"/>
    <s v="FOTBALL"/>
    <d v="2025-10-20T00:00:00"/>
    <m/>
    <x v="110"/>
    <x v="110"/>
    <m/>
    <m/>
    <n v="20067"/>
    <s v="Fredrik Kristian Lindegaard"/>
    <m/>
    <m/>
    <x v="1"/>
    <x v="1"/>
    <m/>
    <m/>
    <m/>
    <m/>
    <n v="0"/>
    <s v="Ingen avgiftsbehandling"/>
    <s v="FOTBALL"/>
    <n v="1040.6199999999999"/>
    <s v="NOK"/>
    <n v="1040.6199999999999"/>
    <m/>
    <s v="239780.34"/>
  </r>
  <r>
    <n v="1935"/>
    <n v="2025"/>
    <s v="Fwd: Klubbdommerregning fra Julie"/>
    <d v="2025-10-20T00:00:00"/>
    <m/>
    <x v="110"/>
    <x v="110"/>
    <m/>
    <m/>
    <n v="20030"/>
    <s v="Julie Wee"/>
    <m/>
    <m/>
    <x v="1"/>
    <x v="1"/>
    <m/>
    <m/>
    <m/>
    <m/>
    <n v="0"/>
    <s v="Ingen avgiftsbehandling"/>
    <s v="Fwd: Klubbdommerregning fra Julie"/>
    <n v="200"/>
    <s v="NOK"/>
    <n v="200"/>
    <m/>
    <s v="239980.34"/>
  </r>
  <r>
    <n v="1936"/>
    <n v="2025"/>
    <s v="FOTBALL"/>
    <d v="2025-10-21T00:00:00"/>
    <m/>
    <x v="110"/>
    <x v="110"/>
    <m/>
    <m/>
    <n v="20556"/>
    <s v="Hasan Ree"/>
    <m/>
    <m/>
    <x v="1"/>
    <x v="1"/>
    <m/>
    <m/>
    <m/>
    <m/>
    <n v="0"/>
    <s v="Ingen avgiftsbehandling"/>
    <s v="FOTBALL"/>
    <n v="731.15"/>
    <s v="NOK"/>
    <n v="731.15"/>
    <m/>
    <s v="240711.49"/>
  </r>
  <r>
    <n v="1956"/>
    <n v="2025"/>
    <s v="G2015: Klubbdommerregning fra William Duesund"/>
    <d v="2025-10-21T00:00:00"/>
    <m/>
    <x v="110"/>
    <x v="110"/>
    <m/>
    <m/>
    <n v="20451"/>
    <s v="William Duesund"/>
    <m/>
    <m/>
    <x v="1"/>
    <x v="1"/>
    <m/>
    <m/>
    <m/>
    <m/>
    <n v="0"/>
    <s v="Ingen avgiftsbehandling"/>
    <s v="G2015: Klubbdommerregning fra William Duesund"/>
    <n v="200"/>
    <s v="NOK"/>
    <n v="200"/>
    <m/>
    <s v="240911.49"/>
  </r>
  <r>
    <n v="2009"/>
    <n v="2025"/>
    <s v="HOCKEY: Dommerregninger"/>
    <d v="2025-10-25T00:00:00"/>
    <m/>
    <x v="110"/>
    <x v="110"/>
    <m/>
    <m/>
    <n v="20234"/>
    <s v="Elise Akse"/>
    <m/>
    <m/>
    <x v="5"/>
    <x v="5"/>
    <m/>
    <m/>
    <m/>
    <m/>
    <n v="0"/>
    <s v="Ingen avgiftsbehandling"/>
    <s v="HOCKEY: Dommerregninger"/>
    <n v="645.4"/>
    <s v="NOK"/>
    <n v="645.4"/>
    <m/>
    <s v="241556.89"/>
  </r>
  <r>
    <n v="2010"/>
    <n v="2025"/>
    <s v="HOCKEY: Dommerregninger"/>
    <d v="2025-10-26T00:00:00"/>
    <m/>
    <x v="110"/>
    <x v="110"/>
    <m/>
    <m/>
    <n v="20562"/>
    <s v="Heidar Engebret"/>
    <m/>
    <m/>
    <x v="5"/>
    <x v="5"/>
    <m/>
    <m/>
    <m/>
    <m/>
    <n v="0"/>
    <s v="Ingen avgiftsbehandling"/>
    <s v="HOCKEY: Dommerregninger"/>
    <n v="416"/>
    <s v="NOK"/>
    <n v="416"/>
    <m/>
    <s v="241972.89"/>
  </r>
  <r>
    <n v="2008"/>
    <n v="2025"/>
    <s v="HOCKEY: Dommerregninger"/>
    <d v="2025-10-26T00:00:00"/>
    <m/>
    <x v="110"/>
    <x v="110"/>
    <m/>
    <m/>
    <n v="20144"/>
    <s v="Gustav Rydmell"/>
    <m/>
    <m/>
    <x v="5"/>
    <x v="5"/>
    <m/>
    <m/>
    <m/>
    <m/>
    <n v="0"/>
    <s v="Ingen avgiftsbehandling"/>
    <s v="HOCKEY: Dommerregninger"/>
    <n v="484.4"/>
    <s v="NOK"/>
    <n v="484.4"/>
    <m/>
    <s v="242457.29"/>
  </r>
  <r>
    <n v="1997"/>
    <n v="2025"/>
    <s v="Fwd: Klubbdommerregning fra Mats"/>
    <d v="2025-10-29T00:00:00"/>
    <m/>
    <x v="110"/>
    <x v="110"/>
    <m/>
    <m/>
    <n v="20015"/>
    <s v="Mats Hynne Blakseth"/>
    <m/>
    <m/>
    <x v="1"/>
    <x v="1"/>
    <m/>
    <m/>
    <m/>
    <m/>
    <n v="0"/>
    <s v="Ingen avgiftsbehandling"/>
    <s v="Fwd: Klubbdommerregning fra Mats"/>
    <n v="300"/>
    <s v="NOK"/>
    <n v="300"/>
    <m/>
    <s v="242757.29"/>
  </r>
  <r>
    <n v="1995"/>
    <n v="2025"/>
    <s v="FOTBALL"/>
    <d v="2025-10-30T00:00:00"/>
    <m/>
    <x v="110"/>
    <x v="110"/>
    <m/>
    <m/>
    <n v="20560"/>
    <s v="Filip August Johnsen-Angell"/>
    <m/>
    <m/>
    <x v="1"/>
    <x v="1"/>
    <m/>
    <m/>
    <m/>
    <m/>
    <n v="0"/>
    <s v="Ingen avgiftsbehandling"/>
    <s v="FOTBALL"/>
    <n v="550.79999999999995"/>
    <s v="NOK"/>
    <n v="550.79999999999995"/>
    <m/>
    <s v="243308.09"/>
  </r>
  <r>
    <n v="1994"/>
    <n v="2025"/>
    <s v="FB"/>
    <d v="2025-10-30T00:00:00"/>
    <m/>
    <x v="110"/>
    <x v="110"/>
    <m/>
    <m/>
    <n v="20499"/>
    <s v="Odd Erik Simonsen"/>
    <m/>
    <m/>
    <x v="1"/>
    <x v="1"/>
    <m/>
    <m/>
    <m/>
    <m/>
    <n v="0"/>
    <s v="Ingen avgiftsbehandling"/>
    <s v="FB"/>
    <n v="835"/>
    <s v="NOK"/>
    <n v="835"/>
    <m/>
    <s v="244143.09"/>
  </r>
  <r>
    <n v="2074"/>
    <n v="2025"/>
    <s v="Hockey: Klubbdommerregning fra Daniel Åsheim Alnes"/>
    <d v="2025-11-02T00:00:00"/>
    <m/>
    <x v="110"/>
    <x v="110"/>
    <m/>
    <m/>
    <n v="20301"/>
    <s v="Daniel Åsheim Alnes"/>
    <m/>
    <m/>
    <x v="5"/>
    <x v="5"/>
    <m/>
    <m/>
    <m/>
    <m/>
    <n v="0"/>
    <s v="Ingen avgiftsbehandling"/>
    <s v="Hockey: Klubbdommerregning fra Daniel Åsheim Alnes"/>
    <n v="445"/>
    <s v="NOK"/>
    <n v="445"/>
    <m/>
    <s v="244588.09"/>
  </r>
  <r>
    <n v="2073"/>
    <n v="2025"/>
    <s v="HOCKEY: Klubbdommerregning fra Sebastian Bjune"/>
    <d v="2025-11-02T00:00:00"/>
    <m/>
    <x v="110"/>
    <x v="110"/>
    <m/>
    <m/>
    <n v="20192"/>
    <s v="Sebastian Bjune"/>
    <m/>
    <m/>
    <x v="5"/>
    <x v="5"/>
    <m/>
    <m/>
    <m/>
    <m/>
    <n v="0"/>
    <s v="Ingen avgiftsbehandling"/>
    <s v="HOCKEY: Klubbdommerregning fra Sebastian Bjune"/>
    <n v="445"/>
    <s v="NOK"/>
    <n v="445"/>
    <m/>
    <s v="245033.09"/>
  </r>
  <r>
    <n v="2057"/>
    <n v="2025"/>
    <s v="Dommerregning HOCKEY"/>
    <d v="2025-11-02T00:00:00"/>
    <m/>
    <x v="110"/>
    <x v="110"/>
    <m/>
    <m/>
    <n v="20567"/>
    <s v="Paula Marie Winkler"/>
    <m/>
    <m/>
    <x v="5"/>
    <x v="5"/>
    <m/>
    <m/>
    <m/>
    <m/>
    <n v="0"/>
    <s v="Ingen avgiftsbehandling"/>
    <s v="Dommerregning HOCKEY"/>
    <n v="395.5"/>
    <s v="NOK"/>
    <n v="395.5"/>
    <m/>
    <s v="245428.59"/>
  </r>
  <r>
    <n v="2051"/>
    <n v="2025"/>
    <s v="FOTBALL: Klubbdommerregning fra William Duesund"/>
    <d v="2025-11-05T00:00:00"/>
    <m/>
    <x v="110"/>
    <x v="110"/>
    <m/>
    <m/>
    <n v="20451"/>
    <s v="William Duesund"/>
    <m/>
    <m/>
    <x v="1"/>
    <x v="1"/>
    <m/>
    <m/>
    <m/>
    <m/>
    <n v="0"/>
    <s v="Ingen avgiftsbehandling"/>
    <s v="FOTBALL: Klubbdommerregning fra William Duesund"/>
    <n v="200"/>
    <s v="NOK"/>
    <n v="200"/>
    <m/>
    <s v="245628.59"/>
  </r>
  <r>
    <n v="2084"/>
    <n v="2025"/>
    <s v="FOTBALL"/>
    <d v="2025-11-12T00:00:00"/>
    <m/>
    <x v="110"/>
    <x v="110"/>
    <m/>
    <m/>
    <n v="20077"/>
    <s v="Jørn Tysnes"/>
    <m/>
    <m/>
    <x v="1"/>
    <x v="1"/>
    <m/>
    <m/>
    <m/>
    <m/>
    <n v="0"/>
    <s v="Ingen avgiftsbehandling"/>
    <s v="FOTBALL"/>
    <n v="953.86"/>
    <s v="NOK"/>
    <n v="953.86"/>
    <m/>
    <s v="246582.45"/>
  </r>
  <r>
    <n v="2110"/>
    <n v="2025"/>
    <s v="Fwd: Klubbdommerregning fra Oscar Willy Danielsen"/>
    <d v="2025-11-14T00:00:00"/>
    <m/>
    <x v="110"/>
    <x v="110"/>
    <m/>
    <m/>
    <n v="20285"/>
    <s v="Oscar Willy Danielsen"/>
    <m/>
    <m/>
    <x v="5"/>
    <x v="5"/>
    <m/>
    <m/>
    <m/>
    <m/>
    <n v="0"/>
    <s v="Ingen avgiftsbehandling"/>
    <s v="Fwd: Klubbdommerregning fra Oscar Willy Danielsen"/>
    <n v="356"/>
    <s v="NOK"/>
    <n v="356"/>
    <m/>
    <s v="246938.45"/>
  </r>
  <r>
    <n v="2157"/>
    <n v="2025"/>
    <s v="Fwd: Klubbdommerregning fra Mathios  Teklezghi"/>
    <d v="2025-11-14T00:00:00"/>
    <m/>
    <x v="110"/>
    <x v="110"/>
    <m/>
    <m/>
    <n v="20271"/>
    <s v="Mathios Teklezghi"/>
    <m/>
    <m/>
    <x v="5"/>
    <x v="5"/>
    <m/>
    <m/>
    <m/>
    <m/>
    <n v="0"/>
    <s v="Ingen avgiftsbehandling"/>
    <s v="Fwd: Klubbdommerregning fra Mathios  Teklezghi"/>
    <n v="267"/>
    <s v="NOK"/>
    <n v="267"/>
    <m/>
    <s v="247205.45"/>
  </r>
  <r>
    <n v="2156"/>
    <n v="2025"/>
    <s v="Fwd: Klubbdommerregning fra Lars Haakon Eriksson"/>
    <d v="2025-11-14T00:00:00"/>
    <m/>
    <x v="110"/>
    <x v="110"/>
    <m/>
    <m/>
    <n v="20174"/>
    <s v="Lars Haakon Eriksson"/>
    <m/>
    <m/>
    <x v="5"/>
    <x v="5"/>
    <m/>
    <m/>
    <m/>
    <m/>
    <n v="0"/>
    <s v="Ingen avgiftsbehandling"/>
    <s v="Fwd: Klubbdommerregning fra Lars Haakon Eriksson"/>
    <n v="356"/>
    <s v="NOK"/>
    <n v="356"/>
    <m/>
    <s v="247561.45"/>
  </r>
  <r>
    <n v="2155"/>
    <n v="2025"/>
    <s v="Fwd: Klubbdommerregning fra Mathios  Teklezghi"/>
    <d v="2025-11-14T00:00:00"/>
    <m/>
    <x v="110"/>
    <x v="110"/>
    <m/>
    <m/>
    <n v="20271"/>
    <s v="Mathios Teklezghi"/>
    <m/>
    <m/>
    <x v="5"/>
    <x v="5"/>
    <m/>
    <m/>
    <m/>
    <m/>
    <n v="0"/>
    <s v="Ingen avgiftsbehandling"/>
    <s v="Fwd: Klubbdommerregning fra Mathios  Teklezghi"/>
    <n v="356"/>
    <s v="NOK"/>
    <n v="356"/>
    <m/>
    <s v="247917.45"/>
  </r>
  <r>
    <n v="2196"/>
    <n v="2025"/>
    <s v="Reversering av bilag 2157-2025. Fwd: Klubbdommerregning fra Mathios  Teklezghi"/>
    <d v="2025-11-14T00:00:00"/>
    <m/>
    <x v="110"/>
    <x v="110"/>
    <m/>
    <m/>
    <n v="20271"/>
    <s v="Mathios Teklezghi"/>
    <m/>
    <m/>
    <x v="5"/>
    <x v="5"/>
    <m/>
    <m/>
    <m/>
    <m/>
    <n v="0"/>
    <s v="Ingen avgiftsbehandling"/>
    <s v="Reversering av bilag 2157-2025. Fwd: Klubbdommerregning fra Mathios  Teklezghi"/>
    <n v="-267"/>
    <s v="NOK"/>
    <n v="-267"/>
    <m/>
    <s v="247650.45"/>
  </r>
  <r>
    <n v="2154"/>
    <n v="2025"/>
    <s v="HOCKEY: Klubbdommerregning fra Joachim.p.lund"/>
    <d v="2025-11-15T00:00:00"/>
    <m/>
    <x v="110"/>
    <x v="110"/>
    <m/>
    <m/>
    <n v="20288"/>
    <s v="Joachim P Lund"/>
    <m/>
    <m/>
    <x v="5"/>
    <x v="5"/>
    <m/>
    <m/>
    <m/>
    <m/>
    <n v="0"/>
    <s v="Ingen avgiftsbehandling"/>
    <s v="HOCKEY: Klubbdommerregning fra Joachim.p.lund"/>
    <n v="445"/>
    <s v="NOK"/>
    <n v="445"/>
    <m/>
    <s v="248095.45"/>
  </r>
  <r>
    <n v="2153"/>
    <n v="2025"/>
    <s v="HOCKEY : Klubbdommerregning fra Dea Emina Olin"/>
    <d v="2025-11-15T00:00:00"/>
    <m/>
    <x v="110"/>
    <x v="110"/>
    <m/>
    <m/>
    <n v="20286"/>
    <s v="Dea Emina Olin"/>
    <m/>
    <m/>
    <x v="5"/>
    <x v="5"/>
    <m/>
    <m/>
    <m/>
    <m/>
    <n v="0"/>
    <s v="Ingen avgiftsbehandling"/>
    <s v="HOCKEY : Klubbdommerregning fra Dea Emina Olin"/>
    <n v="445"/>
    <s v="NOK"/>
    <n v="445"/>
    <m/>
    <s v="248540.45"/>
  </r>
  <r>
    <n v="2152"/>
    <n v="2025"/>
    <s v="HOCKEY : Klubbdommerregning fra Alexandra Sørensen"/>
    <d v="2025-11-15T00:00:00"/>
    <m/>
    <x v="110"/>
    <x v="110"/>
    <m/>
    <m/>
    <n v="20291"/>
    <s v="Alexandra Sørensen"/>
    <m/>
    <m/>
    <x v="5"/>
    <x v="5"/>
    <m/>
    <m/>
    <m/>
    <m/>
    <n v="0"/>
    <s v="Ingen avgiftsbehandling"/>
    <s v="HOCKEY : Klubbdommerregning fra Alexandra Sørensen"/>
    <n v="445"/>
    <s v="NOK"/>
    <n v="445"/>
    <m/>
    <s v="248985.45"/>
  </r>
  <r>
    <n v="2151"/>
    <n v="2025"/>
    <s v=": HOCKEY Klubbdommerregning fra Oscar Lynaas Meek"/>
    <d v="2025-11-15T00:00:00"/>
    <m/>
    <x v="110"/>
    <x v="110"/>
    <m/>
    <m/>
    <n v="20364"/>
    <s v="Oscar Lynaas Meek"/>
    <m/>
    <m/>
    <x v="5"/>
    <x v="5"/>
    <m/>
    <m/>
    <m/>
    <m/>
    <n v="0"/>
    <s v="Ingen avgiftsbehandling"/>
    <s v=": HOCKEY Klubbdommerregning fra Oscar Lynaas Meek"/>
    <n v="297"/>
    <s v="NOK"/>
    <n v="297"/>
    <m/>
    <s v="249282.45"/>
  </r>
  <r>
    <n v="2150"/>
    <n v="2025"/>
    <s v="HOCKEY : Klubbdommerregning fra Oscar Lynaas Meek"/>
    <d v="2025-11-15T00:00:00"/>
    <m/>
    <x v="110"/>
    <x v="110"/>
    <m/>
    <m/>
    <n v="20364"/>
    <s v="Oscar Lynaas Meek"/>
    <m/>
    <m/>
    <x v="5"/>
    <x v="5"/>
    <m/>
    <m/>
    <m/>
    <m/>
    <n v="0"/>
    <s v="Ingen avgiftsbehandling"/>
    <s v="HOCKEY : Klubbdommerregning fra Oscar Lynaas Meek"/>
    <n v="297"/>
    <s v="NOK"/>
    <n v="297"/>
    <m/>
    <s v="249579.45"/>
  </r>
  <r>
    <n v="2149"/>
    <n v="2025"/>
    <s v="HOCKEY : Klubbdommerregning fra Nikolai"/>
    <d v="2025-11-15T00:00:00"/>
    <m/>
    <x v="110"/>
    <x v="110"/>
    <m/>
    <m/>
    <n v="20318"/>
    <s v="Nikolai Chursin"/>
    <m/>
    <m/>
    <x v="5"/>
    <x v="5"/>
    <m/>
    <m/>
    <m/>
    <m/>
    <n v="0"/>
    <s v="Ingen avgiftsbehandling"/>
    <s v="HOCKEY : Klubbdommerregning fra Nikolai"/>
    <n v="445"/>
    <s v="NOK"/>
    <n v="445"/>
    <m/>
    <s v="250024.45"/>
  </r>
  <r>
    <n v="2148"/>
    <n v="2025"/>
    <s v="HOCKEY fra Ardian Vahabi"/>
    <d v="2025-11-15T00:00:00"/>
    <m/>
    <x v="110"/>
    <x v="110"/>
    <m/>
    <m/>
    <n v="20248"/>
    <s v="Ardian Vahabi"/>
    <m/>
    <m/>
    <x v="5"/>
    <x v="5"/>
    <m/>
    <m/>
    <m/>
    <m/>
    <n v="0"/>
    <s v="Ingen avgiftsbehandling"/>
    <s v="HOCKEY fra Ardian Vahabi"/>
    <n v="297"/>
    <s v="NOK"/>
    <n v="297"/>
    <m/>
    <s v="250321.45"/>
  </r>
  <r>
    <n v="2147"/>
    <n v="2025"/>
    <s v="HOCKEY : Klubbdommerregning fra Ardian Vahabi"/>
    <d v="2025-11-15T00:00:00"/>
    <m/>
    <x v="110"/>
    <x v="110"/>
    <m/>
    <m/>
    <n v="20248"/>
    <s v="Ardian Vahabi"/>
    <m/>
    <m/>
    <x v="5"/>
    <x v="5"/>
    <m/>
    <m/>
    <m/>
    <m/>
    <n v="0"/>
    <s v="Ingen avgiftsbehandling"/>
    <s v="HOCKEY : Klubbdommerregning fra Ardian Vahabi"/>
    <n v="297"/>
    <s v="NOK"/>
    <n v="297"/>
    <m/>
    <s v="250618.45"/>
  </r>
  <r>
    <n v="2146"/>
    <n v="2025"/>
    <s v="HOCKEY : Klubbdommerregning fra Leon"/>
    <d v="2025-11-15T00:00:00"/>
    <m/>
    <x v="110"/>
    <x v="110"/>
    <m/>
    <m/>
    <n v="20573"/>
    <s v="Leon Linker"/>
    <m/>
    <m/>
    <x v="5"/>
    <x v="5"/>
    <m/>
    <m/>
    <m/>
    <m/>
    <n v="0"/>
    <s v="Ingen avgiftsbehandling"/>
    <s v="HOCKEY : Klubbdommerregning fra Leon"/>
    <n v="445"/>
    <s v="NOK"/>
    <n v="445"/>
    <m/>
    <s v="251063.45"/>
  </r>
  <r>
    <n v="2145"/>
    <n v="2025"/>
    <s v="HOCKEY : Klubbdommerregning fra Dovydas Arlauskas"/>
    <d v="2025-11-15T00:00:00"/>
    <m/>
    <x v="110"/>
    <x v="110"/>
    <m/>
    <m/>
    <n v="20284"/>
    <s v="Dovydas Arlauskas"/>
    <m/>
    <m/>
    <x v="5"/>
    <x v="5"/>
    <m/>
    <m/>
    <m/>
    <m/>
    <n v="0"/>
    <s v="Ingen avgiftsbehandling"/>
    <s v="HOCKEY : Klubbdommerregning fra Dovydas Arlauskas"/>
    <n v="445"/>
    <s v="NOK"/>
    <n v="445"/>
    <m/>
    <s v="251508.45"/>
  </r>
  <r>
    <n v="2144"/>
    <n v="2025"/>
    <s v="HOCKEY : Klubbdommerregning fra Fredrik Aatlo"/>
    <d v="2025-11-15T00:00:00"/>
    <m/>
    <x v="110"/>
    <x v="110"/>
    <m/>
    <m/>
    <n v="20435"/>
    <s v="Fredrik Aatlo"/>
    <m/>
    <m/>
    <x v="5"/>
    <x v="5"/>
    <m/>
    <m/>
    <m/>
    <m/>
    <n v="0"/>
    <s v="Ingen avgiftsbehandling"/>
    <s v="HOCKEY : Klubbdommerregning fra Fredrik Aatlo"/>
    <n v="445"/>
    <s v="NOK"/>
    <n v="445"/>
    <m/>
    <s v="251953.45"/>
  </r>
  <r>
    <n v="2138"/>
    <n v="2025"/>
    <s v="Fwd: Dommerregninger"/>
    <d v="2025-11-15T00:00:00"/>
    <m/>
    <x v="110"/>
    <x v="110"/>
    <m/>
    <m/>
    <n v="20235"/>
    <s v="Trym Skaar"/>
    <m/>
    <m/>
    <x v="5"/>
    <x v="5"/>
    <m/>
    <m/>
    <m/>
    <m/>
    <n v="0"/>
    <s v="Ingen avgiftsbehandling"/>
    <s v="Fwd: Dommerregninger"/>
    <n v="495.5"/>
    <s v="NOK"/>
    <n v="495.5"/>
    <m/>
    <s v="252448.95"/>
  </r>
  <r>
    <n v="2249"/>
    <n v="2025"/>
    <s v="Fwd: Klubbdommerregning fra Oscar Lynaas Meek"/>
    <d v="2025-11-15T00:00:00"/>
    <m/>
    <x v="110"/>
    <x v="110"/>
    <m/>
    <m/>
    <n v="20364"/>
    <s v="Oscar Lynaas Meek"/>
    <m/>
    <m/>
    <x v="5"/>
    <x v="5"/>
    <m/>
    <m/>
    <m/>
    <m/>
    <n v="0"/>
    <s v="Ingen avgiftsbehandling"/>
    <s v="Fwd: Klubbdommerregning fra Oscar Lynaas Meek"/>
    <n v="445"/>
    <s v="NOK"/>
    <n v="445"/>
    <m/>
    <s v="252893.95"/>
  </r>
  <r>
    <n v="2197"/>
    <n v="2025"/>
    <s v="Reversering av bilag 2147-2025. HOCKEY : Klubbdommerregning fra Ardian Vahabi"/>
    <d v="2025-11-15T00:00:00"/>
    <m/>
    <x v="110"/>
    <x v="110"/>
    <m/>
    <m/>
    <n v="20248"/>
    <s v="Ardian Vahabi"/>
    <m/>
    <m/>
    <x v="5"/>
    <x v="5"/>
    <m/>
    <m/>
    <m/>
    <m/>
    <n v="0"/>
    <s v="Ingen avgiftsbehandling"/>
    <s v="Reversering av bilag 2147-2025. HOCKEY : Klubbdommerregning fra Ardian Vahabi"/>
    <n v="-297"/>
    <s v="NOK"/>
    <n v="-297"/>
    <m/>
    <s v="252596.95"/>
  </r>
  <r>
    <n v="2198"/>
    <n v="2025"/>
    <s v="Reversering av bilag 2148-2025. HOCKEY fra Ardian Vahabi"/>
    <d v="2025-11-15T00:00:00"/>
    <m/>
    <x v="110"/>
    <x v="110"/>
    <m/>
    <m/>
    <n v="20248"/>
    <s v="Ardian Vahabi"/>
    <m/>
    <m/>
    <x v="5"/>
    <x v="5"/>
    <m/>
    <m/>
    <m/>
    <m/>
    <n v="0"/>
    <s v="Ingen avgiftsbehandling"/>
    <s v="Reversering av bilag 2148-2025. HOCKEY fra Ardian Vahabi"/>
    <n v="-297"/>
    <s v="NOK"/>
    <n v="-297"/>
    <m/>
    <s v="252299.95"/>
  </r>
  <r>
    <n v="2199"/>
    <n v="2025"/>
    <s v="Reversering av bilag 2150-2025. HOCKEY : Klubbdommerregning fra Oscar Lynaas Meek"/>
    <d v="2025-11-15T00:00:00"/>
    <m/>
    <x v="110"/>
    <x v="110"/>
    <m/>
    <m/>
    <n v="20364"/>
    <s v="Oscar Lynaas Meek"/>
    <m/>
    <m/>
    <x v="5"/>
    <x v="5"/>
    <m/>
    <m/>
    <m/>
    <m/>
    <n v="0"/>
    <s v="Ingen avgiftsbehandling"/>
    <s v="Reversering av bilag 2150-2025. HOCKEY : Klubbdommerregning fra Oscar Lynaas Meek"/>
    <n v="-297"/>
    <s v="NOK"/>
    <n v="-297"/>
    <m/>
    <s v="252002.95"/>
  </r>
  <r>
    <n v="2200"/>
    <n v="2025"/>
    <s v="Reversering av bilag 2151-2025. : HOCKEY Klubbdommerregning fra Oscar Lynaas Meek"/>
    <d v="2025-11-15T00:00:00"/>
    <m/>
    <x v="110"/>
    <x v="110"/>
    <m/>
    <m/>
    <n v="20364"/>
    <s v="Oscar Lynaas Meek"/>
    <m/>
    <m/>
    <x v="5"/>
    <x v="5"/>
    <m/>
    <m/>
    <m/>
    <m/>
    <n v="0"/>
    <s v="Ingen avgiftsbehandling"/>
    <s v="Reversering av bilag 2151-2025. : HOCKEY Klubbdommerregning fra Oscar Lynaas Meek"/>
    <n v="-297"/>
    <s v="NOK"/>
    <n v="-297"/>
    <m/>
    <s v="251705.95"/>
  </r>
  <r>
    <n v="2143"/>
    <n v="2025"/>
    <s v="Fwd: Klubbdommerregning fra Oscar Willy Danielsen"/>
    <d v="2025-11-16T00:00:00"/>
    <m/>
    <x v="110"/>
    <x v="110"/>
    <m/>
    <m/>
    <n v="20285"/>
    <s v="Oscar Willy Danielsen"/>
    <m/>
    <m/>
    <x v="5"/>
    <x v="5"/>
    <m/>
    <m/>
    <m/>
    <m/>
    <n v="0"/>
    <s v="Ingen avgiftsbehandling"/>
    <s v="Fwd: Klubbdommerregning fra Oscar Willy Danielsen"/>
    <n v="356"/>
    <s v="NOK"/>
    <n v="356"/>
    <m/>
    <s v="252061.95"/>
  </r>
  <r>
    <n v="2142"/>
    <n v="2025"/>
    <s v="Fwd: Klubbdommerregning fra Sindre Kapskarmo"/>
    <d v="2025-11-16T00:00:00"/>
    <m/>
    <x v="110"/>
    <x v="110"/>
    <m/>
    <m/>
    <n v="20379"/>
    <s v="Sindre Kapskarmo"/>
    <m/>
    <m/>
    <x v="5"/>
    <x v="5"/>
    <m/>
    <m/>
    <m/>
    <m/>
    <n v="0"/>
    <s v="Ingen avgiftsbehandling"/>
    <s v="Fwd: Klubbdommerregning fra Sindre Kapskarmo"/>
    <n v="356"/>
    <s v="NOK"/>
    <n v="356"/>
    <m/>
    <s v="252417.95"/>
  </r>
  <r>
    <n v="2141"/>
    <n v="2025"/>
    <s v="Fwd: Dommerregninger"/>
    <d v="2025-11-16T00:00:00"/>
    <m/>
    <x v="110"/>
    <x v="110"/>
    <m/>
    <m/>
    <n v="20373"/>
    <s v="Ruben Jozsef Gines"/>
    <m/>
    <m/>
    <x v="5"/>
    <x v="5"/>
    <m/>
    <m/>
    <m/>
    <m/>
    <n v="0"/>
    <s v="Ingen avgiftsbehandling"/>
    <s v="Fwd: Dommerregninger"/>
    <n v="748.75"/>
    <s v="NOK"/>
    <n v="748.75"/>
    <m/>
    <s v="253166.70"/>
  </r>
  <r>
    <n v="2140"/>
    <n v="2025"/>
    <s v="Fwd: Dommerregninger"/>
    <d v="2025-11-16T00:00:00"/>
    <m/>
    <x v="110"/>
    <x v="110"/>
    <m/>
    <m/>
    <n v="20144"/>
    <s v="Gustav Rydmell"/>
    <m/>
    <m/>
    <x v="5"/>
    <x v="5"/>
    <m/>
    <m/>
    <m/>
    <m/>
    <n v="0"/>
    <s v="Ingen avgiftsbehandling"/>
    <s v="Fwd: Dommerregninger"/>
    <n v="479.4"/>
    <s v="NOK"/>
    <n v="479.4"/>
    <m/>
    <s v="253646.10"/>
  </r>
  <r>
    <n v="2139"/>
    <n v="2025"/>
    <s v="Fwd: Dommerregninger"/>
    <d v="2025-11-16T00:00:00"/>
    <m/>
    <x v="110"/>
    <x v="110"/>
    <m/>
    <m/>
    <n v="20242"/>
    <s v="Ola Smith Monge"/>
    <m/>
    <m/>
    <x v="5"/>
    <x v="5"/>
    <m/>
    <m/>
    <m/>
    <m/>
    <n v="0"/>
    <s v="Ingen avgiftsbehandling"/>
    <s v="Fwd: Dommerregninger"/>
    <n v="436"/>
    <s v="NOK"/>
    <n v="436"/>
    <m/>
    <s v="254082.10"/>
  </r>
  <r>
    <n v="2252"/>
    <n v="2025"/>
    <s v="Fwd: Klubbdommerregning fra Ardian Vahabi"/>
    <d v="2025-11-18T00:00:00"/>
    <m/>
    <x v="110"/>
    <x v="110"/>
    <m/>
    <m/>
    <n v="20248"/>
    <s v="Ardian Vahabi"/>
    <m/>
    <m/>
    <x v="5"/>
    <x v="5"/>
    <m/>
    <m/>
    <m/>
    <m/>
    <n v="0"/>
    <s v="Ingen avgiftsbehandling"/>
    <s v="Fwd: Klubbdommerregning fra Ardian Vahabi"/>
    <n v="445"/>
    <s v="NOK"/>
    <n v="445"/>
    <m/>
    <s v="254527.10"/>
  </r>
  <r>
    <n v="2235"/>
    <n v="2025"/>
    <s v="HOCKEY: Dommerregninger"/>
    <d v="2025-11-22T00:00:00"/>
    <m/>
    <x v="110"/>
    <x v="110"/>
    <m/>
    <m/>
    <n v="20231"/>
    <s v="Merete Krosby Fredriksen"/>
    <m/>
    <m/>
    <x v="5"/>
    <x v="5"/>
    <m/>
    <m/>
    <m/>
    <m/>
    <n v="0"/>
    <s v="Ingen avgiftsbehandling"/>
    <s v="HOCKEY: Dommerregninger"/>
    <n v="1074.6500000000001"/>
    <s v="NOK"/>
    <n v="1074.6500000000001"/>
    <m/>
    <s v="255601.75"/>
  </r>
  <r>
    <n v="2247"/>
    <n v="2025"/>
    <s v="Fwd: Klubbdommerregning fra Leon"/>
    <d v="2025-11-23T00:00:00"/>
    <m/>
    <x v="110"/>
    <x v="110"/>
    <m/>
    <m/>
    <n v="20573"/>
    <s v="Leon Linker"/>
    <m/>
    <m/>
    <x v="5"/>
    <x v="5"/>
    <m/>
    <m/>
    <m/>
    <m/>
    <n v="0"/>
    <s v="Ingen avgiftsbehandling"/>
    <s v="Fwd: Klubbdommerregning fra Leon"/>
    <n v="267"/>
    <s v="NOK"/>
    <n v="267"/>
    <m/>
    <s v="255868.75"/>
  </r>
  <r>
    <n v="2246"/>
    <n v="2025"/>
    <s v="Fwd: Klubbdommerregning fra Sindre Kapskarmo"/>
    <d v="2025-11-23T00:00:00"/>
    <m/>
    <x v="110"/>
    <x v="110"/>
    <m/>
    <m/>
    <n v="20379"/>
    <s v="Sindre Kapskarmo"/>
    <m/>
    <m/>
    <x v="5"/>
    <x v="5"/>
    <m/>
    <m/>
    <m/>
    <m/>
    <n v="0"/>
    <s v="Ingen avgiftsbehandling"/>
    <s v="Fwd: Klubbdommerregning fra Sindre Kapskarmo"/>
    <n v="267"/>
    <s v="NOK"/>
    <n v="267"/>
    <m/>
    <s v="256135.75"/>
  </r>
  <r>
    <n v="2245"/>
    <n v="2025"/>
    <s v="Fwd: Klubbdommerregning fra Matias Brannsten"/>
    <d v="2025-11-23T00:00:00"/>
    <m/>
    <x v="110"/>
    <x v="110"/>
    <m/>
    <m/>
    <n v="20290"/>
    <s v="Matias Brannsten"/>
    <m/>
    <m/>
    <x v="5"/>
    <x v="5"/>
    <m/>
    <m/>
    <m/>
    <m/>
    <n v="0"/>
    <s v="Ingen avgiftsbehandling"/>
    <s v="Fwd: Klubbdommerregning fra Matias Brannsten"/>
    <n v="400"/>
    <s v="NOK"/>
    <n v="400"/>
    <m/>
    <s v="256535.75"/>
  </r>
  <r>
    <n v="2243"/>
    <n v="2025"/>
    <s v="Fwd: Klubbdommerregning fra William Duesund"/>
    <d v="2025-11-23T00:00:00"/>
    <m/>
    <x v="110"/>
    <x v="110"/>
    <m/>
    <m/>
    <n v="20451"/>
    <s v="William Duesund"/>
    <m/>
    <m/>
    <x v="1"/>
    <x v="1"/>
    <m/>
    <m/>
    <m/>
    <m/>
    <n v="0"/>
    <s v="Ingen avgiftsbehandling"/>
    <s v="Fwd: Klubbdommerregning fra William Duesund"/>
    <n v="300"/>
    <s v="NOK"/>
    <n v="300"/>
    <m/>
    <s v="256835.75"/>
  </r>
  <r>
    <n v="2242"/>
    <n v="2025"/>
    <s v="Fwd: Klubbdommerregning fra William Duesund"/>
    <d v="2025-11-23T00:00:00"/>
    <m/>
    <x v="110"/>
    <x v="110"/>
    <m/>
    <m/>
    <n v="20451"/>
    <s v="William Duesund"/>
    <m/>
    <m/>
    <x v="1"/>
    <x v="1"/>
    <m/>
    <m/>
    <m/>
    <m/>
    <n v="0"/>
    <s v="Ingen avgiftsbehandling"/>
    <s v="Fwd: Klubbdommerregning fra William Duesund"/>
    <n v="300"/>
    <s v="NOK"/>
    <n v="300"/>
    <m/>
    <s v="257135.75"/>
  </r>
  <r>
    <n v="2241"/>
    <n v="2025"/>
    <s v="HOCKEY: Klubbdommerregning fra Feliks Skavhaug"/>
    <d v="2025-11-23T00:00:00"/>
    <m/>
    <x v="110"/>
    <x v="110"/>
    <m/>
    <m/>
    <n v="20576"/>
    <s v="Feliks Skavhaug"/>
    <m/>
    <m/>
    <x v="5"/>
    <x v="5"/>
    <m/>
    <m/>
    <m/>
    <m/>
    <n v="0"/>
    <s v="Ingen avgiftsbehandling"/>
    <s v="HOCKEY: Klubbdommerregning fra Feliks Skavhaug"/>
    <n v="400"/>
    <s v="NOK"/>
    <n v="400"/>
    <m/>
    <s v="257535.75"/>
  </r>
  <r>
    <n v="2234"/>
    <n v="2025"/>
    <s v="HOCKEY: Dommerregninger"/>
    <d v="2025-11-23T00:00:00"/>
    <m/>
    <x v="110"/>
    <x v="110"/>
    <m/>
    <m/>
    <n v="20235"/>
    <s v="Trym Skaar"/>
    <m/>
    <m/>
    <x v="5"/>
    <x v="5"/>
    <m/>
    <m/>
    <m/>
    <m/>
    <n v="0"/>
    <s v="Ingen avgiftsbehandling"/>
    <s v="HOCKEY: Dommerregninger"/>
    <n v="495.5"/>
    <s v="NOK"/>
    <n v="495.5"/>
    <m/>
    <s v="258031.25"/>
  </r>
  <r>
    <n v="2233"/>
    <n v="2025"/>
    <s v="HOCKEY: Dommerregninger"/>
    <d v="2025-11-23T00:00:00"/>
    <m/>
    <x v="110"/>
    <x v="110"/>
    <m/>
    <m/>
    <n v="20358"/>
    <s v="Daniel Hanlon Corneliussen"/>
    <m/>
    <m/>
    <x v="5"/>
    <x v="5"/>
    <m/>
    <m/>
    <m/>
    <m/>
    <n v="0"/>
    <s v="Ingen avgiftsbehandling"/>
    <s v="HOCKEY: Dommerregninger"/>
    <n v="1147.7"/>
    <s v="NOK"/>
    <n v="1147.7"/>
    <m/>
    <s v="259178.95"/>
  </r>
  <r>
    <n v="2232"/>
    <n v="2025"/>
    <s v="HOCKEY: Dommerregninger"/>
    <d v="2025-11-23T00:00:00"/>
    <m/>
    <x v="110"/>
    <x v="110"/>
    <m/>
    <m/>
    <n v="20234"/>
    <s v="Elise Akse"/>
    <m/>
    <m/>
    <x v="5"/>
    <x v="5"/>
    <m/>
    <m/>
    <m/>
    <m/>
    <n v="0"/>
    <s v="Ingen avgiftsbehandling"/>
    <s v="HOCKEY: Dommerregninger"/>
    <n v="732.65"/>
    <s v="NOK"/>
    <n v="732.65"/>
    <m/>
    <s v="259911.60"/>
  </r>
  <r>
    <n v="2231"/>
    <n v="2025"/>
    <s v="HOCKEY: Dommerregninger"/>
    <d v="2025-11-24T00:00:00"/>
    <m/>
    <x v="110"/>
    <x v="110"/>
    <m/>
    <m/>
    <n v="20151"/>
    <s v="Olav Are Øritsland"/>
    <m/>
    <m/>
    <x v="5"/>
    <x v="5"/>
    <m/>
    <m/>
    <m/>
    <m/>
    <n v="0"/>
    <s v="Ingen avgiftsbehandling"/>
    <s v="HOCKEY: Dommerregninger"/>
    <n v="513"/>
    <s v="NOK"/>
    <n v="513"/>
    <m/>
    <s v="260424.60"/>
  </r>
  <r>
    <n v="2213"/>
    <n v="2025"/>
    <s v="Fwd: Klubbdommerregning fra Dea Emina Olin"/>
    <d v="2025-11-29T00:00:00"/>
    <m/>
    <x v="110"/>
    <x v="110"/>
    <m/>
    <m/>
    <n v="20286"/>
    <s v="Dea Emina Olin"/>
    <m/>
    <m/>
    <x v="5"/>
    <x v="5"/>
    <m/>
    <m/>
    <m/>
    <m/>
    <n v="0"/>
    <s v="Ingen avgiftsbehandling"/>
    <s v="Fwd: Klubbdommerregning fra Dea Emina Olin"/>
    <n v="517.5"/>
    <s v="NOK"/>
    <n v="517.5"/>
    <m/>
    <s v="260942.10"/>
  </r>
  <r>
    <n v="2212"/>
    <n v="2025"/>
    <s v="Fwd: Klubbdommerregning fra Jesper  Valen Iversen"/>
    <d v="2025-11-29T00:00:00"/>
    <m/>
    <x v="110"/>
    <x v="110"/>
    <m/>
    <m/>
    <n v="20300"/>
    <s v="Jesper Valen Iversen"/>
    <m/>
    <m/>
    <x v="5"/>
    <x v="5"/>
    <m/>
    <m/>
    <m/>
    <m/>
    <n v="0"/>
    <s v="Ingen avgiftsbehandling"/>
    <s v="Fwd: Klubbdommerregning fra Jesper  Valen Iversen"/>
    <n v="445"/>
    <s v="NOK"/>
    <n v="445"/>
    <m/>
    <s v="261387.10"/>
  </r>
  <r>
    <n v="2211"/>
    <n v="2025"/>
    <s v="Fwd: Klubbdommerregning fra Mathios  Teklezghi"/>
    <d v="2025-11-29T00:00:00"/>
    <m/>
    <x v="110"/>
    <x v="110"/>
    <m/>
    <m/>
    <n v="20271"/>
    <s v="Mathios Teklezghi"/>
    <m/>
    <m/>
    <x v="5"/>
    <x v="5"/>
    <m/>
    <m/>
    <m/>
    <m/>
    <n v="0"/>
    <s v="Ingen avgiftsbehandling"/>
    <s v="Fwd: Klubbdommerregning fra Mathios  Teklezghi"/>
    <n v="445"/>
    <s v="NOK"/>
    <n v="445"/>
    <m/>
    <s v="261832.10"/>
  </r>
  <r>
    <n v="2304"/>
    <n v="2025"/>
    <s v="HOCKEY: Klubbdommerregning fra Eric Royo Grimstad"/>
    <d v="2025-11-30T00:00:00"/>
    <m/>
    <x v="110"/>
    <x v="110"/>
    <m/>
    <m/>
    <n v="20281"/>
    <s v="Eric Royo Grimstad"/>
    <m/>
    <m/>
    <x v="5"/>
    <x v="5"/>
    <m/>
    <m/>
    <m/>
    <m/>
    <n v="0"/>
    <s v="Ingen avgiftsbehandling"/>
    <s v="HOCKEY: Klubbdommerregning fra Eric Royo Grimstad"/>
    <n v="400"/>
    <s v="NOK"/>
    <n v="400"/>
    <m/>
    <s v="262232.10"/>
  </r>
  <r>
    <n v="2303"/>
    <n v="2025"/>
    <s v="HOCKEY: Klubbdommerregning fra Oscar Lynaas Meek"/>
    <d v="2025-11-30T00:00:00"/>
    <m/>
    <x v="110"/>
    <x v="110"/>
    <m/>
    <m/>
    <n v="20364"/>
    <s v="Oscar Lynaas Meek"/>
    <m/>
    <m/>
    <x v="5"/>
    <x v="5"/>
    <m/>
    <m/>
    <m/>
    <m/>
    <n v="0"/>
    <s v="Ingen avgiftsbehandling"/>
    <s v="HOCKEY: Klubbdommerregning fra Oscar Lynaas Meek"/>
    <n v="400"/>
    <s v="NOK"/>
    <n v="400"/>
    <m/>
    <s v="262632.10"/>
  </r>
  <r>
    <n v="2302"/>
    <n v="2025"/>
    <s v="HOCKEY: Klubbdommerregning fra Joachim.p.lund"/>
    <d v="2025-11-30T00:00:00"/>
    <m/>
    <x v="110"/>
    <x v="110"/>
    <m/>
    <m/>
    <n v="20288"/>
    <s v="Joachim P Lund"/>
    <m/>
    <m/>
    <x v="5"/>
    <x v="5"/>
    <m/>
    <m/>
    <m/>
    <m/>
    <n v="0"/>
    <s v="Ingen avgiftsbehandling"/>
    <s v="HOCKEY: Klubbdommerregning fra Joachim.p.lund"/>
    <n v="400"/>
    <s v="NOK"/>
    <n v="400"/>
    <m/>
    <s v="263032.10"/>
  </r>
  <r>
    <n v="2301"/>
    <n v="2025"/>
    <s v="HOCKEY: Klubbdommerregning fra Matias Brannsten"/>
    <d v="2025-11-30T00:00:00"/>
    <m/>
    <x v="110"/>
    <x v="110"/>
    <m/>
    <m/>
    <n v="20290"/>
    <s v="Matias Brannsten"/>
    <m/>
    <m/>
    <x v="5"/>
    <x v="5"/>
    <m/>
    <m/>
    <m/>
    <m/>
    <n v="0"/>
    <s v="Ingen avgiftsbehandling"/>
    <s v="HOCKEY: Klubbdommerregning fra Matias Brannsten"/>
    <n v="400"/>
    <s v="NOK"/>
    <n v="400"/>
    <m/>
    <s v="263432.10"/>
  </r>
  <r>
    <n v="2294"/>
    <n v="2025"/>
    <s v="Fwd: Dommerregning"/>
    <d v="2025-11-30T00:00:00"/>
    <m/>
    <x v="110"/>
    <x v="110"/>
    <m/>
    <m/>
    <n v="20235"/>
    <s v="Trym Skaar"/>
    <m/>
    <m/>
    <x v="5"/>
    <x v="5"/>
    <m/>
    <m/>
    <m/>
    <m/>
    <n v="0"/>
    <s v="Ingen avgiftsbehandling"/>
    <s v="Fwd: Dommerregning"/>
    <n v="495.5"/>
    <s v="NOK"/>
    <n v="495.5"/>
    <m/>
    <s v="263927.60"/>
  </r>
  <r>
    <n v="2395"/>
    <n v="2025"/>
    <s v="Fwd: Dommerregninger"/>
    <d v="2025-12-01T00:00:00"/>
    <m/>
    <x v="110"/>
    <x v="110"/>
    <m/>
    <m/>
    <n v="20583"/>
    <s v="Lucas Rytterager"/>
    <m/>
    <m/>
    <x v="5"/>
    <x v="5"/>
    <m/>
    <m/>
    <m/>
    <m/>
    <n v="0"/>
    <s v="Ingen avgiftsbehandling"/>
    <s v="Fwd: Dommerregninger"/>
    <n v="580"/>
    <s v="NOK"/>
    <n v="580"/>
    <m/>
    <s v="264507.60"/>
  </r>
  <r>
    <n v="2399"/>
    <n v="2025"/>
    <s v="Fwd: Dommerregninger"/>
    <d v="2025-12-02T00:00:00"/>
    <m/>
    <x v="110"/>
    <x v="110"/>
    <m/>
    <m/>
    <n v="20233"/>
    <s v="Erik Faye Karla"/>
    <m/>
    <m/>
    <x v="5"/>
    <x v="5"/>
    <m/>
    <m/>
    <m/>
    <m/>
    <n v="0"/>
    <s v="Ingen avgiftsbehandling"/>
    <s v="Fwd: Dommerregninger"/>
    <n v="731.6"/>
    <s v="NOK"/>
    <n v="731.6"/>
    <m/>
    <s v="265239.20"/>
  </r>
  <r>
    <n v="2397"/>
    <n v="2025"/>
    <s v="Fwd: Dommerregninger"/>
    <d v="2025-12-02T00:00:00"/>
    <m/>
    <x v="110"/>
    <x v="110"/>
    <m/>
    <m/>
    <n v="20233"/>
    <s v="Erik Faye Karla"/>
    <m/>
    <m/>
    <x v="5"/>
    <x v="5"/>
    <m/>
    <m/>
    <m/>
    <m/>
    <n v="0"/>
    <s v="Ingen avgiftsbehandling"/>
    <s v="Fwd: Dommerregninger"/>
    <n v="670"/>
    <s v="NOK"/>
    <n v="670"/>
    <m/>
    <s v="265909.20"/>
  </r>
  <r>
    <n v="2275"/>
    <n v="2025"/>
    <s v="FOTBALL"/>
    <d v="2025-12-03T00:00:00"/>
    <m/>
    <x v="110"/>
    <x v="110"/>
    <m/>
    <m/>
    <n v="20077"/>
    <s v="Jørn Tysnes"/>
    <m/>
    <m/>
    <x v="1"/>
    <x v="1"/>
    <m/>
    <m/>
    <m/>
    <m/>
    <n v="0"/>
    <s v="Ingen avgiftsbehandling"/>
    <s v="FOTBALL"/>
    <n v="269"/>
    <s v="NOK"/>
    <n v="269"/>
    <m/>
    <s v="266178.20"/>
  </r>
  <r>
    <n v="2398"/>
    <n v="2025"/>
    <s v="Fwd: Dommerregninger"/>
    <d v="2025-12-05T00:00:00"/>
    <m/>
    <x v="110"/>
    <x v="110"/>
    <m/>
    <m/>
    <n v="20357"/>
    <s v="Adene Othilie Bylund"/>
    <m/>
    <m/>
    <x v="5"/>
    <x v="5"/>
    <m/>
    <m/>
    <m/>
    <m/>
    <n v="0"/>
    <s v="Ingen avgiftsbehandling"/>
    <s v="Fwd: Dommerregninger"/>
    <n v="294"/>
    <s v="NOK"/>
    <n v="294"/>
    <m/>
    <s v="266472.20"/>
  </r>
  <r>
    <n v="2412"/>
    <n v="2025"/>
    <s v="Fwd: Klubbdommerregning fra Sebastian Bjune"/>
    <d v="2025-12-06T00:00:00"/>
    <m/>
    <x v="110"/>
    <x v="110"/>
    <m/>
    <m/>
    <n v="20192"/>
    <s v="Sebastian Bjune"/>
    <m/>
    <m/>
    <x v="5"/>
    <x v="5"/>
    <m/>
    <m/>
    <m/>
    <m/>
    <n v="0"/>
    <s v="Ingen avgiftsbehandling"/>
    <s v="Fwd: Klubbdommerregning fra Sebastian Bjune"/>
    <n v="445"/>
    <s v="NOK"/>
    <n v="445"/>
    <m/>
    <s v="266917.20"/>
  </r>
  <r>
    <n v="2411"/>
    <n v="2025"/>
    <s v="Fwd: Klubbdommerregning fra Mathios  Teklezghi"/>
    <d v="2025-12-06T00:00:00"/>
    <m/>
    <x v="110"/>
    <x v="110"/>
    <m/>
    <m/>
    <n v="20271"/>
    <s v="Mathios Teklezghi"/>
    <m/>
    <m/>
    <x v="5"/>
    <x v="5"/>
    <m/>
    <m/>
    <m/>
    <m/>
    <n v="0"/>
    <s v="Ingen avgiftsbehandling"/>
    <s v="Fwd: Klubbdommerregning fra Mathios  Teklezghi"/>
    <n v="445"/>
    <s v="NOK"/>
    <n v="445"/>
    <m/>
    <s v="267362.20"/>
  </r>
  <r>
    <n v="2410"/>
    <n v="2025"/>
    <s v="Fwd: Klubbdommerregning fra Sebastian Bjune"/>
    <d v="2025-12-06T00:00:00"/>
    <m/>
    <x v="110"/>
    <x v="110"/>
    <m/>
    <m/>
    <n v="20192"/>
    <s v="Sebastian Bjune"/>
    <m/>
    <m/>
    <x v="5"/>
    <x v="5"/>
    <m/>
    <m/>
    <m/>
    <m/>
    <n v="0"/>
    <s v="Ingen avgiftsbehandling"/>
    <s v="Fwd: Klubbdommerregning fra Sebastian Bjune"/>
    <n v="445"/>
    <s v="NOK"/>
    <n v="445"/>
    <m/>
    <s v="267807.20"/>
  </r>
  <r>
    <n v="2409"/>
    <n v="2025"/>
    <s v="Fwd: Klubbdommerregning fra Mathios  Teklezghi"/>
    <d v="2025-12-06T00:00:00"/>
    <m/>
    <x v="110"/>
    <x v="110"/>
    <m/>
    <m/>
    <n v="20271"/>
    <s v="Mathios Teklezghi"/>
    <m/>
    <m/>
    <x v="5"/>
    <x v="5"/>
    <m/>
    <m/>
    <m/>
    <m/>
    <n v="0"/>
    <s v="Ingen avgiftsbehandling"/>
    <s v="Fwd: Klubbdommerregning fra Mathios  Teklezghi"/>
    <n v="445"/>
    <s v="NOK"/>
    <n v="445"/>
    <m/>
    <s v="268252.20"/>
  </r>
  <r>
    <n v="2394"/>
    <n v="2025"/>
    <s v="Fwd: Dommerregninger"/>
    <d v="2025-12-06T00:00:00"/>
    <m/>
    <x v="110"/>
    <x v="110"/>
    <m/>
    <m/>
    <n v="20322"/>
    <s v="Sofiya Borshch"/>
    <m/>
    <m/>
    <x v="5"/>
    <x v="5"/>
    <m/>
    <m/>
    <m/>
    <m/>
    <n v="0"/>
    <s v="Ingen avgiftsbehandling"/>
    <s v="Fwd: Dommerregninger"/>
    <n v="674"/>
    <s v="NOK"/>
    <n v="674"/>
    <m/>
    <s v="268926.20"/>
  </r>
  <r>
    <n v="2405"/>
    <n v="2025"/>
    <s v="Hockey"/>
    <d v="2025-12-10T00:00:00"/>
    <m/>
    <x v="110"/>
    <x v="110"/>
    <m/>
    <m/>
    <n v="20396"/>
    <s v="Johan Peter Hougen"/>
    <m/>
    <m/>
    <x v="5"/>
    <x v="5"/>
    <m/>
    <m/>
    <m/>
    <m/>
    <n v="0"/>
    <s v="Ingen avgiftsbehandling"/>
    <s v="Hockey"/>
    <n v="2500"/>
    <s v="NOK"/>
    <n v="2500"/>
    <m/>
    <s v="271426.20"/>
  </r>
  <r>
    <n v="2392"/>
    <n v="2025"/>
    <s v="Fwd: Dommerregninger"/>
    <d v="2025-12-10T00:00:00"/>
    <m/>
    <x v="110"/>
    <x v="110"/>
    <m/>
    <m/>
    <n v="20581"/>
    <s v="tuva otilie fallo"/>
    <m/>
    <m/>
    <x v="5"/>
    <x v="5"/>
    <m/>
    <m/>
    <m/>
    <m/>
    <n v="0"/>
    <s v="Ingen avgiftsbehandling"/>
    <s v="Fwd: Dommerregninger"/>
    <n v="482.1"/>
    <s v="NOK"/>
    <n v="482.1"/>
    <m/>
    <s v="271908.30"/>
  </r>
  <r>
    <n v="2347"/>
    <n v="2025"/>
    <s v="FOTBALL"/>
    <d v="2025-12-11T00:00:00"/>
    <m/>
    <x v="110"/>
    <x v="110"/>
    <m/>
    <m/>
    <n v="20414"/>
    <s v="Eivind Paaske"/>
    <m/>
    <m/>
    <x v="1"/>
    <x v="1"/>
    <m/>
    <m/>
    <m/>
    <m/>
    <n v="0"/>
    <s v="Ingen avgiftsbehandling"/>
    <s v="FOTBALL"/>
    <n v="837.8"/>
    <s v="NOK"/>
    <n v="837.8"/>
    <m/>
    <s v="272746.10"/>
  </r>
  <r>
    <n v="2346"/>
    <n v="2025"/>
    <s v="Fotball"/>
    <d v="2025-12-12T00:00:00"/>
    <m/>
    <x v="110"/>
    <x v="110"/>
    <m/>
    <m/>
    <n v="20414"/>
    <s v="Eivind Paaske"/>
    <m/>
    <m/>
    <x v="1"/>
    <x v="1"/>
    <m/>
    <m/>
    <m/>
    <m/>
    <n v="0"/>
    <s v="Ingen avgiftsbehandling"/>
    <s v="Fotball"/>
    <n v="837.8"/>
    <s v="NOK"/>
    <n v="837.8"/>
    <m/>
    <s v="273583.90"/>
  </r>
  <r>
    <n v="2380"/>
    <n v="2025"/>
    <s v="HOCKEY: Klubbdommerregning fra Sebastian Bjune"/>
    <d v="2025-12-13T00:00:00"/>
    <m/>
    <x v="110"/>
    <x v="110"/>
    <m/>
    <m/>
    <n v="20192"/>
    <s v="Sebastian Bjune"/>
    <m/>
    <m/>
    <x v="5"/>
    <x v="5"/>
    <m/>
    <m/>
    <m/>
    <m/>
    <n v="0"/>
    <s v="Ingen avgiftsbehandling"/>
    <s v="HOCKEY: Klubbdommerregning fra Sebastian Bjune"/>
    <n v="356"/>
    <s v="NOK"/>
    <n v="356"/>
    <m/>
    <s v="273939.90"/>
  </r>
  <r>
    <n v="2379"/>
    <n v="2025"/>
    <s v="HOCKEY: Klubbdommerregning fra Daniel Åsheim Alnes"/>
    <d v="2025-12-13T00:00:00"/>
    <m/>
    <x v="110"/>
    <x v="110"/>
    <m/>
    <m/>
    <n v="20301"/>
    <s v="Daniel Åsheim Alnes"/>
    <m/>
    <m/>
    <x v="5"/>
    <x v="5"/>
    <m/>
    <m/>
    <m/>
    <m/>
    <n v="0"/>
    <s v="Ingen avgiftsbehandling"/>
    <s v="HOCKEY: Klubbdommerregning fra Daniel Åsheim Alnes"/>
    <n v="356"/>
    <s v="NOK"/>
    <n v="356"/>
    <m/>
    <s v="274295.90"/>
  </r>
  <r>
    <n v="2378"/>
    <n v="2025"/>
    <s v="Fwd: Klubbdommerregning fra Sindre Kapskarmo"/>
    <d v="2025-12-13T00:00:00"/>
    <m/>
    <x v="110"/>
    <x v="110"/>
    <m/>
    <m/>
    <n v="20379"/>
    <s v="Sindre Kapskarmo"/>
    <m/>
    <m/>
    <x v="5"/>
    <x v="5"/>
    <m/>
    <m/>
    <m/>
    <m/>
    <n v="0"/>
    <s v="Ingen avgiftsbehandling"/>
    <s v="Fwd: Klubbdommerregning fra Sindre Kapskarmo"/>
    <n v="356"/>
    <s v="NOK"/>
    <n v="356"/>
    <m/>
    <s v="274651.90"/>
  </r>
  <r>
    <n v="2377"/>
    <n v="2025"/>
    <s v="Fwd: Klubbdommerregning fra Olander Andreas Fossen"/>
    <d v="2025-12-13T00:00:00"/>
    <m/>
    <x v="110"/>
    <x v="110"/>
    <m/>
    <m/>
    <n v="20270"/>
    <s v="Olander Andreas Fossen"/>
    <m/>
    <m/>
    <x v="5"/>
    <x v="5"/>
    <m/>
    <m/>
    <m/>
    <m/>
    <n v="0"/>
    <s v="Ingen avgiftsbehandling"/>
    <s v="Fwd: Klubbdommerregning fra Olander Andreas Fossen"/>
    <n v="400"/>
    <s v="NOK"/>
    <n v="400"/>
    <m/>
    <s v="275051.90"/>
  </r>
  <r>
    <n v="2376"/>
    <n v="2025"/>
    <s v="Fwd: Klubbdommerregning fra Eric Royo Grimstad"/>
    <d v="2025-12-13T00:00:00"/>
    <m/>
    <x v="110"/>
    <x v="110"/>
    <m/>
    <m/>
    <n v="20281"/>
    <s v="Eric Royo Grimstad"/>
    <m/>
    <m/>
    <x v="5"/>
    <x v="5"/>
    <m/>
    <m/>
    <m/>
    <m/>
    <n v="0"/>
    <s v="Ingen avgiftsbehandling"/>
    <s v="Fwd: Klubbdommerregning fra Eric Royo Grimstad"/>
    <n v="400"/>
    <s v="NOK"/>
    <n v="400"/>
    <m/>
    <s v="275451.90"/>
  </r>
  <r>
    <n v="2375"/>
    <n v="2025"/>
    <s v="Fwd: Klubbdommerregning fra Matias Brannsten"/>
    <d v="2025-12-13T00:00:00"/>
    <m/>
    <x v="110"/>
    <x v="110"/>
    <m/>
    <m/>
    <n v="20290"/>
    <s v="Matias Brannsten"/>
    <m/>
    <m/>
    <x v="5"/>
    <x v="5"/>
    <m/>
    <m/>
    <m/>
    <m/>
    <n v="0"/>
    <s v="Ingen avgiftsbehandling"/>
    <s v="Fwd: Klubbdommerregning fra Matias Brannsten"/>
    <n v="267"/>
    <s v="NOK"/>
    <n v="267"/>
    <m/>
    <s v="275718.90"/>
  </r>
  <r>
    <n v="2374"/>
    <n v="2025"/>
    <s v="Fwd: Klubbdommerregning fra Joachim.p.lund"/>
    <d v="2025-12-13T00:00:00"/>
    <m/>
    <x v="110"/>
    <x v="110"/>
    <m/>
    <m/>
    <n v="20288"/>
    <s v="Joachim P Lund"/>
    <m/>
    <m/>
    <x v="5"/>
    <x v="5"/>
    <m/>
    <m/>
    <m/>
    <m/>
    <n v="0"/>
    <s v="Ingen avgiftsbehandling"/>
    <s v="Fwd: Klubbdommerregning fra Joachim.p.lund"/>
    <n v="267"/>
    <s v="NOK"/>
    <n v="267"/>
    <m/>
    <s v="275985.90"/>
  </r>
  <r>
    <n v="2373"/>
    <n v="2025"/>
    <s v="Fwd: Klubbdommerregning fra Dea Emina Olin"/>
    <d v="2025-12-13T00:00:00"/>
    <m/>
    <x v="110"/>
    <x v="110"/>
    <m/>
    <m/>
    <n v="20286"/>
    <s v="Dea Emina Olin"/>
    <m/>
    <m/>
    <x v="5"/>
    <x v="5"/>
    <m/>
    <m/>
    <m/>
    <m/>
    <n v="0"/>
    <s v="Ingen avgiftsbehandling"/>
    <s v="Fwd: Klubbdommerregning fra Dea Emina Olin"/>
    <n v="297"/>
    <s v="NOK"/>
    <n v="297"/>
    <m/>
    <s v="276282.90"/>
  </r>
  <r>
    <n v="2372"/>
    <n v="2025"/>
    <s v="Fwd: Klubbdommerregning fra Mathios  Teklezghi"/>
    <d v="2025-12-13T00:00:00"/>
    <m/>
    <x v="110"/>
    <x v="110"/>
    <m/>
    <m/>
    <n v="20271"/>
    <s v="Mathios Teklezghi"/>
    <m/>
    <m/>
    <x v="5"/>
    <x v="5"/>
    <m/>
    <m/>
    <m/>
    <m/>
    <n v="0"/>
    <s v="Ingen avgiftsbehandling"/>
    <s v="Fwd: Klubbdommerregning fra Mathios  Teklezghi"/>
    <n v="400"/>
    <s v="NOK"/>
    <n v="400"/>
    <m/>
    <s v="276682.90"/>
  </r>
  <r>
    <n v="2396"/>
    <n v="2025"/>
    <s v="Fwd: Dommerregninger"/>
    <d v="2025-12-13T00:00:00"/>
    <m/>
    <x v="110"/>
    <x v="110"/>
    <m/>
    <m/>
    <n v="20174"/>
    <s v="Lars Haakon Eriksson"/>
    <m/>
    <m/>
    <x v="5"/>
    <x v="5"/>
    <m/>
    <m/>
    <m/>
    <m/>
    <n v="0"/>
    <s v="Ingen avgiftsbehandling"/>
    <s v="Fwd: Dommerregninger"/>
    <n v="590"/>
    <s v="NOK"/>
    <n v="590"/>
    <m/>
    <s v="277272.90"/>
  </r>
  <r>
    <n v="2393"/>
    <n v="2025"/>
    <s v="Fwd: Dommerregninger"/>
    <d v="2025-12-13T00:00:00"/>
    <m/>
    <x v="110"/>
    <x v="110"/>
    <m/>
    <m/>
    <n v="20582"/>
    <s v="thomas bakke narmo"/>
    <m/>
    <m/>
    <x v="5"/>
    <x v="5"/>
    <m/>
    <m/>
    <m/>
    <m/>
    <n v="0"/>
    <s v="Ingen avgiftsbehandling"/>
    <s v="Fwd: Dommerregninger"/>
    <n v="889.4"/>
    <s v="NOK"/>
    <n v="889.4"/>
    <m/>
    <s v="278162.30"/>
  </r>
  <r>
    <n v="2371"/>
    <n v="2025"/>
    <s v="Fwd: Klubbdommerregning fra Oscar Willy Danielsen"/>
    <d v="2025-12-14T00:00:00"/>
    <m/>
    <x v="110"/>
    <x v="110"/>
    <m/>
    <m/>
    <n v="20285"/>
    <s v="Oscar Willy Danielsen"/>
    <m/>
    <m/>
    <x v="5"/>
    <x v="5"/>
    <m/>
    <m/>
    <m/>
    <m/>
    <n v="0"/>
    <s v="Ingen avgiftsbehandling"/>
    <s v="Fwd: Klubbdommerregning fra Oscar Willy Danielsen"/>
    <n v="445"/>
    <s v="NOK"/>
    <n v="445"/>
    <m/>
    <s v="278607.30"/>
  </r>
  <r>
    <n v="2370"/>
    <n v="2025"/>
    <s v="Fwd: Klubbdommerregning fra Oscar Willy Danielsen"/>
    <d v="2025-12-14T00:00:00"/>
    <m/>
    <x v="110"/>
    <x v="110"/>
    <m/>
    <m/>
    <n v="20285"/>
    <s v="Oscar Willy Danielsen"/>
    <m/>
    <m/>
    <x v="5"/>
    <x v="5"/>
    <m/>
    <m/>
    <m/>
    <m/>
    <n v="0"/>
    <s v="Ingen avgiftsbehandling"/>
    <s v="Fwd: Klubbdommerregning fra Oscar Willy Danielsen"/>
    <n v="297"/>
    <s v="NOK"/>
    <n v="297"/>
    <m/>
    <s v="278904.30"/>
  </r>
  <r>
    <n v="2369"/>
    <n v="2025"/>
    <s v="Fwd: Klubbdommerregning fra Liam"/>
    <d v="2025-12-14T00:00:00"/>
    <m/>
    <x v="110"/>
    <x v="110"/>
    <m/>
    <m/>
    <n v="20227"/>
    <s v="Liam Elserud"/>
    <m/>
    <m/>
    <x v="5"/>
    <x v="5"/>
    <m/>
    <m/>
    <m/>
    <m/>
    <n v="0"/>
    <s v="Ingen avgiftsbehandling"/>
    <s v="Fwd: Klubbdommerregning fra Liam"/>
    <n v="297"/>
    <s v="NOK"/>
    <n v="297"/>
    <m/>
    <s v="279201.30"/>
  </r>
  <r>
    <n v="2368"/>
    <n v="2025"/>
    <s v="Fwd: Klubbdommerregning fra Eric Royo Grimstad"/>
    <d v="2025-12-14T00:00:00"/>
    <m/>
    <x v="110"/>
    <x v="110"/>
    <m/>
    <m/>
    <n v="20281"/>
    <s v="Eric Royo Grimstad"/>
    <m/>
    <m/>
    <x v="5"/>
    <x v="5"/>
    <m/>
    <m/>
    <m/>
    <m/>
    <n v="0"/>
    <s v="Ingen avgiftsbehandling"/>
    <s v="Fwd: Klubbdommerregning fra Eric Royo Grimstad"/>
    <n v="297"/>
    <s v="NOK"/>
    <n v="297"/>
    <m/>
    <s v="279498.30"/>
  </r>
  <r>
    <n v="2367"/>
    <n v="2025"/>
    <s v="Fwd: Klubbdommerregning fra Liam"/>
    <d v="2025-12-14T00:00:00"/>
    <m/>
    <x v="110"/>
    <x v="110"/>
    <m/>
    <m/>
    <n v="20227"/>
    <s v="Liam Elserud"/>
    <m/>
    <m/>
    <x v="5"/>
    <x v="5"/>
    <m/>
    <m/>
    <m/>
    <m/>
    <n v="0"/>
    <s v="Ingen avgiftsbehandling"/>
    <s v="Fwd: Klubbdommerregning fra Liam"/>
    <n v="445"/>
    <s v="NOK"/>
    <n v="445"/>
    <m/>
    <s v="279943.30"/>
  </r>
  <r>
    <n v="2366"/>
    <n v="2025"/>
    <s v="Fwd: Klubbdommerregning fra Leon"/>
    <d v="2025-12-14T00:00:00"/>
    <m/>
    <x v="110"/>
    <x v="110"/>
    <m/>
    <m/>
    <n v="20573"/>
    <s v="Leon Linker"/>
    <m/>
    <m/>
    <x v="5"/>
    <x v="5"/>
    <m/>
    <m/>
    <m/>
    <m/>
    <n v="0"/>
    <s v="Ingen avgiftsbehandling"/>
    <s v="Fwd: Klubbdommerregning fra Leon"/>
    <n v="445"/>
    <s v="NOK"/>
    <n v="445"/>
    <m/>
    <s v="280388.30"/>
  </r>
  <r>
    <m/>
    <m/>
    <m/>
    <d v="2025-01-01T00:00:00"/>
    <m/>
    <x v="111"/>
    <x v="111"/>
    <m/>
    <m/>
    <m/>
    <m/>
    <m/>
    <m/>
    <x v="0"/>
    <x v="0"/>
    <m/>
    <m/>
    <m/>
    <m/>
    <m/>
    <m/>
    <s v="Inngående saldo"/>
    <n v="0"/>
    <m/>
    <m/>
    <m/>
    <s v="0.00"/>
  </r>
  <r>
    <n v="2099"/>
    <n v="2025"/>
    <s v="HOCKEY: Ubetalte fakturaer"/>
    <d v="2025-01-14T00:00:00"/>
    <m/>
    <x v="111"/>
    <x v="111"/>
    <m/>
    <m/>
    <n v="20183"/>
    <s v="Holmen Hockey"/>
    <m/>
    <m/>
    <x v="5"/>
    <x v="5"/>
    <m/>
    <m/>
    <m/>
    <m/>
    <n v="0"/>
    <s v="Ingen avgiftsbehandling"/>
    <s v="HOCKEY: Ubetalte fakturaer"/>
    <n v="400"/>
    <s v="NOK"/>
    <n v="400"/>
    <m/>
    <s v="400.00"/>
  </r>
  <r>
    <n v="1357"/>
    <n v="2025"/>
    <s v="VS: [EXTERNAL] - Jutul"/>
    <d v="2025-07-30T00:00:00"/>
    <m/>
    <x v="111"/>
    <x v="111"/>
    <m/>
    <m/>
    <n v="20516"/>
    <s v="Adam Cookson"/>
    <m/>
    <m/>
    <x v="1"/>
    <x v="1"/>
    <m/>
    <m/>
    <m/>
    <m/>
    <n v="0"/>
    <s v="Ingen avgiftsbehandling"/>
    <s v="VS: [EXTERNAL] - Jutul"/>
    <n v="3828"/>
    <s v="NOK"/>
    <n v="3828"/>
    <m/>
    <s v="4228.00"/>
  </r>
  <r>
    <n v="1460"/>
    <n v="2025"/>
    <s v="Reversering av bilag 1357-2025. VS: [EXTERNAL] - Jutul"/>
    <d v="2025-07-30T00:00:00"/>
    <m/>
    <x v="111"/>
    <x v="111"/>
    <m/>
    <m/>
    <n v="20516"/>
    <s v="Adam Cookson"/>
    <m/>
    <m/>
    <x v="1"/>
    <x v="1"/>
    <m/>
    <m/>
    <m/>
    <m/>
    <n v="0"/>
    <s v="Ingen avgiftsbehandling"/>
    <s v="Reversering av bilag 1357-2025. VS: [EXTERNAL] - Jutul"/>
    <n v="-3828"/>
    <s v="NOK"/>
    <n v="-3828"/>
    <m/>
    <s v="400.00"/>
  </r>
  <r>
    <n v="1346"/>
    <n v="2025"/>
    <s v="VS: Invoice from Stoke City FC"/>
    <d v="2025-08-11T00:00:00"/>
    <m/>
    <x v="111"/>
    <x v="111"/>
    <m/>
    <m/>
    <n v="20184"/>
    <s v="Stoke City community trust"/>
    <m/>
    <m/>
    <x v="1"/>
    <x v="1"/>
    <m/>
    <m/>
    <m/>
    <m/>
    <n v="0"/>
    <s v="Ingen avgiftsbehandling"/>
    <s v="VS: Invoice from Stoke City FC"/>
    <n v="50612.88"/>
    <s v="GBP"/>
    <n v="3680"/>
    <m/>
    <s v="51012.88"/>
  </r>
  <r>
    <n v="1945"/>
    <n v="2025"/>
    <s v="Utlandsbetaling Invoice from Stoke City FC"/>
    <d v="2025-08-11T00:00:00"/>
    <m/>
    <x v="111"/>
    <x v="111"/>
    <m/>
    <m/>
    <n v="20184"/>
    <s v="Stoke City community trust"/>
    <m/>
    <m/>
    <x v="1"/>
    <x v="1"/>
    <m/>
    <m/>
    <m/>
    <m/>
    <n v="0"/>
    <s v="Ingen avgiftsbehandling"/>
    <s v="Utlandsbetaling Invoice from Stoke City FC"/>
    <n v="50612.88"/>
    <s v="GBP"/>
    <n v="3680"/>
    <m/>
    <s v="101625.76"/>
  </r>
  <r>
    <n v="1358"/>
    <n v="2025"/>
    <s v="FOTBALL"/>
    <d v="2025-08-18T00:00:00"/>
    <m/>
    <x v="111"/>
    <x v="111"/>
    <m/>
    <m/>
    <n v="20516"/>
    <s v="Adam Cookson"/>
    <m/>
    <m/>
    <x v="1"/>
    <x v="1"/>
    <m/>
    <m/>
    <m/>
    <m/>
    <n v="0"/>
    <s v="Ingen avgiftsbehandling"/>
    <s v="FOTBALL"/>
    <n v="1409"/>
    <s v="NOK"/>
    <n v="1409"/>
    <m/>
    <s v="103034.76"/>
  </r>
  <r>
    <n v="1417"/>
    <n v="2025"/>
    <s v="Fwd: [EXTERNAL] - Jutul"/>
    <d v="2025-08-19T00:00:00"/>
    <m/>
    <x v="111"/>
    <x v="111"/>
    <m/>
    <m/>
    <n v="20516"/>
    <s v="Adam Cookson"/>
    <m/>
    <m/>
    <x v="1"/>
    <x v="1"/>
    <m/>
    <m/>
    <m/>
    <m/>
    <n v="0"/>
    <s v="Ingen avgiftsbehandling"/>
    <s v="Fwd: [EXTERNAL] - Jutul"/>
    <n v="3828"/>
    <s v="NOK"/>
    <n v="3828"/>
    <m/>
    <s v="106862.76"/>
  </r>
  <r>
    <n v="1360"/>
    <n v="2025"/>
    <s v="FOTBALL Regnskap Stoke"/>
    <d v="2025-08-20T00:00:00"/>
    <m/>
    <x v="111"/>
    <x v="111"/>
    <m/>
    <m/>
    <n v="20141"/>
    <s v="Svein Nilsen"/>
    <m/>
    <m/>
    <x v="1"/>
    <x v="1"/>
    <m/>
    <m/>
    <m/>
    <m/>
    <n v="0"/>
    <s v="Ingen avgiftsbehandling"/>
    <s v="FOTBALL Regnskap Stoke"/>
    <n v="22189"/>
    <s v="NOK"/>
    <n v="22189"/>
    <m/>
    <s v="129051.76"/>
  </r>
  <r>
    <n v="1526"/>
    <n v="2025"/>
    <s v="Kreditnota nummer 20017 fra BIRKELANDS"/>
    <d v="2025-09-05T00:00:00"/>
    <m/>
    <x v="111"/>
    <x v="111"/>
    <m/>
    <m/>
    <n v="20524"/>
    <s v="BIRKELANDS"/>
    <m/>
    <m/>
    <x v="8"/>
    <x v="8"/>
    <m/>
    <m/>
    <m/>
    <m/>
    <n v="0"/>
    <s v="Ingen avgiftsbehandling"/>
    <s v="Kreditnota nummer 20017 fra BIRKELANDS"/>
    <n v="-19000"/>
    <s v="NOK"/>
    <n v="-19000"/>
    <m/>
    <s v="110051.76"/>
  </r>
  <r>
    <n v="1528"/>
    <n v="2025"/>
    <s v="Faktura nummer 10339 fra BIRKELANDS"/>
    <d v="2025-09-05T00:00:00"/>
    <m/>
    <x v="111"/>
    <x v="111"/>
    <m/>
    <m/>
    <n v="20524"/>
    <s v="BIRKELANDS"/>
    <m/>
    <m/>
    <x v="8"/>
    <x v="8"/>
    <m/>
    <m/>
    <m/>
    <m/>
    <n v="0"/>
    <s v="Ingen avgiftsbehandling"/>
    <s v="Faktura nummer 10339 fra BIRKELANDS"/>
    <n v="18000"/>
    <s v="NOK"/>
    <n v="18000"/>
    <m/>
    <s v="128051.76"/>
  </r>
  <r>
    <n v="1694"/>
    <n v="2025"/>
    <s v="kreditnota_2025_20017.pdf"/>
    <d v="2025-09-05T00:00:00"/>
    <m/>
    <x v="111"/>
    <x v="111"/>
    <m/>
    <m/>
    <n v="20524"/>
    <s v="BIRKELANDS"/>
    <m/>
    <m/>
    <x v="8"/>
    <x v="8"/>
    <m/>
    <m/>
    <m/>
    <m/>
    <n v="0"/>
    <s v="Ingen avgiftsbehandling"/>
    <s v="kreditnota_2025_20017.pdf"/>
    <n v="19000"/>
    <s v="NOK"/>
    <n v="19000"/>
    <m/>
    <s v="147051.76"/>
  </r>
  <r>
    <n v="1841"/>
    <n v="2025"/>
    <s v="HOCKEY: Faktura Luis Lyster, betalt via bank"/>
    <d v="2025-09-12T00:00:00"/>
    <m/>
    <x v="111"/>
    <x v="111"/>
    <m/>
    <m/>
    <n v="20552"/>
    <s v="Luis Lyster"/>
    <m/>
    <m/>
    <x v="5"/>
    <x v="5"/>
    <m/>
    <m/>
    <m/>
    <m/>
    <n v="0"/>
    <s v="Ingen avgiftsbehandling"/>
    <s v="HOCKEY: Faktura Luis Lyster, betalt via bank"/>
    <n v="6000"/>
    <s v="NOK"/>
    <n v="6000"/>
    <m/>
    <s v="153051.76"/>
  </r>
  <r>
    <n v="1635"/>
    <n v="2025"/>
    <s v="Faktura nummer 1188 fra Jar Idrettslag"/>
    <d v="2025-09-15T00:00:00"/>
    <m/>
    <x v="111"/>
    <x v="111"/>
    <m/>
    <m/>
    <n v="20169"/>
    <s v="Jar Idrettslag"/>
    <m/>
    <m/>
    <x v="5"/>
    <x v="5"/>
    <m/>
    <m/>
    <m/>
    <m/>
    <n v="0"/>
    <s v="Ingen avgiftsbehandling"/>
    <s v="Faktura nummer 1188 fra Jar Idrettslag"/>
    <n v="12965"/>
    <s v="NOK"/>
    <n v="12965"/>
    <m/>
    <s v="166016.76"/>
  </r>
  <r>
    <n v="1773"/>
    <n v="2025"/>
    <s v="Reise Thomas Storm - trener Hockey camp"/>
    <d v="2025-09-25T00:00:00"/>
    <m/>
    <x v="111"/>
    <x v="111"/>
    <m/>
    <m/>
    <m/>
    <m/>
    <m/>
    <m/>
    <x v="5"/>
    <x v="5"/>
    <m/>
    <m/>
    <m/>
    <m/>
    <n v="0"/>
    <s v="Ingen avgiftsbehandling"/>
    <s v="Reise Thomas Storm - trener Hockey camp"/>
    <n v="2687"/>
    <s v="NOK"/>
    <n v="2687"/>
    <m/>
    <s v="168703.76"/>
  </r>
  <r>
    <n v="1714"/>
    <n v="2025"/>
    <s v="Faktura nummer 10344 fra BIRKELANDS"/>
    <d v="2025-09-28T00:00:00"/>
    <m/>
    <x v="111"/>
    <x v="111"/>
    <m/>
    <m/>
    <n v="20524"/>
    <s v="BIRKELANDS"/>
    <m/>
    <m/>
    <x v="8"/>
    <x v="8"/>
    <m/>
    <m/>
    <m/>
    <m/>
    <n v="0"/>
    <s v="Ingen avgiftsbehandling"/>
    <s v="Faktura nummer 10344 fra BIRKELANDS"/>
    <n v="28800"/>
    <s v="NOK"/>
    <n v="28800"/>
    <m/>
    <s v="197503.76"/>
  </r>
  <r>
    <n v="1840"/>
    <n v="2025"/>
    <s v="Utlandsbetaling via bank"/>
    <d v="2025-10-01T00:00:00"/>
    <m/>
    <x v="111"/>
    <x v="111"/>
    <m/>
    <m/>
    <n v="20551"/>
    <s v="Thomas Storm"/>
    <m/>
    <m/>
    <x v="5"/>
    <x v="5"/>
    <m/>
    <m/>
    <m/>
    <m/>
    <n v="0"/>
    <s v="Ingen avgiftsbehandling"/>
    <s v="Utlandsbetaling via bank"/>
    <n v="19372.259999999998"/>
    <s v="SEK"/>
    <n v="18338"/>
    <m/>
    <s v="216876.02"/>
  </r>
  <r>
    <n v="1961"/>
    <n v="2025"/>
    <s v="Faktura nummer 1202 fra Jar Idrettslag"/>
    <d v="2025-10-24T00:00:00"/>
    <m/>
    <x v="111"/>
    <x v="111"/>
    <m/>
    <m/>
    <n v="20169"/>
    <s v="Jar Idrettslag"/>
    <m/>
    <m/>
    <x v="5"/>
    <x v="5"/>
    <m/>
    <m/>
    <m/>
    <m/>
    <n v="0"/>
    <s v="Ingen avgiftsbehandling"/>
    <s v="Faktura nummer 1202 fra Jar Idrettslag"/>
    <n v="12965"/>
    <s v="NOK"/>
    <n v="12965"/>
    <m/>
    <s v="229841.02"/>
  </r>
  <r>
    <n v="1960"/>
    <n v="2025"/>
    <s v="Faktura nummer 1203 fra Jar Idrettslag"/>
    <d v="2025-10-24T00:00:00"/>
    <m/>
    <x v="111"/>
    <x v="111"/>
    <m/>
    <m/>
    <n v="20169"/>
    <s v="Jar Idrettslag"/>
    <m/>
    <m/>
    <x v="5"/>
    <x v="5"/>
    <m/>
    <m/>
    <m/>
    <m/>
    <n v="0"/>
    <s v="Ingen avgiftsbehandling"/>
    <s v="Faktura nummer 1203 fra Jar Idrettslag"/>
    <n v="19000"/>
    <s v="NOK"/>
    <n v="19000"/>
    <m/>
    <s v="248841.02"/>
  </r>
  <r>
    <n v="2000"/>
    <n v="2025"/>
    <s v="HOCKEY: faktura 2"/>
    <d v="2025-10-28T00:00:00"/>
    <m/>
    <x v="111"/>
    <x v="111"/>
    <m/>
    <m/>
    <n v="20552"/>
    <s v="Luis Lyster"/>
    <m/>
    <m/>
    <x v="5"/>
    <x v="5"/>
    <m/>
    <m/>
    <m/>
    <m/>
    <n v="0"/>
    <s v="Ingen avgiftsbehandling"/>
    <s v="HOCKEY: faktura 2"/>
    <n v="6000"/>
    <s v="NOK"/>
    <n v="6000"/>
    <m/>
    <s v="254841.02"/>
  </r>
  <r>
    <n v="2043"/>
    <n v="2025"/>
    <s v="Faktura nummer 10347 fra BIRKELANDS"/>
    <d v="2025-11-03T00:00:00"/>
    <m/>
    <x v="111"/>
    <x v="111"/>
    <m/>
    <m/>
    <n v="20524"/>
    <s v="BIRKELANDS"/>
    <m/>
    <m/>
    <x v="8"/>
    <x v="8"/>
    <m/>
    <m/>
    <m/>
    <m/>
    <n v="0"/>
    <s v="Ingen avgiftsbehandling"/>
    <s v="Faktura nummer 10347 fra BIRKELANDS"/>
    <n v="34200"/>
    <s v="NOK"/>
    <n v="34200"/>
    <m/>
    <s v="289041.02"/>
  </r>
  <r>
    <n v="2251"/>
    <n v="2025"/>
    <s v="Faktura nummer 1213 fra Jar Idrettslag"/>
    <d v="2025-11-20T00:00:00"/>
    <m/>
    <x v="111"/>
    <x v="111"/>
    <m/>
    <m/>
    <n v="20169"/>
    <s v="Jar Idrettslag"/>
    <m/>
    <m/>
    <x v="5"/>
    <x v="5"/>
    <m/>
    <m/>
    <m/>
    <m/>
    <n v="0"/>
    <s v="Ingen avgiftsbehandling"/>
    <s v="Faktura nummer 1213 fra Jar Idrettslag"/>
    <n v="12965"/>
    <s v="NOK"/>
    <n v="12965"/>
    <m/>
    <s v="302006.02"/>
  </r>
  <r>
    <n v="2236"/>
    <n v="2025"/>
    <s v="HOCKEY: Faktura"/>
    <d v="2025-11-26T00:00:00"/>
    <m/>
    <x v="111"/>
    <x v="111"/>
    <m/>
    <m/>
    <n v="20575"/>
    <s v="Lyster Idrett"/>
    <m/>
    <m/>
    <x v="5"/>
    <x v="5"/>
    <m/>
    <m/>
    <m/>
    <m/>
    <n v="0"/>
    <s v="Ingen avgiftsbehandling"/>
    <s v="HOCKEY: Faktura"/>
    <n v="6000"/>
    <s v="NOK"/>
    <n v="6000"/>
    <m/>
    <s v="308006.02"/>
  </r>
  <r>
    <n v="2300"/>
    <n v="2025"/>
    <s v="Faktura nummer 10351 fra BIRKELANDS"/>
    <d v="2025-11-30T00:00:00"/>
    <m/>
    <x v="111"/>
    <x v="111"/>
    <m/>
    <m/>
    <n v="20524"/>
    <s v="BIRKELANDS"/>
    <m/>
    <m/>
    <x v="8"/>
    <x v="8"/>
    <m/>
    <m/>
    <m/>
    <m/>
    <n v="0"/>
    <s v="Ingen avgiftsbehandling"/>
    <s v="Faktura nummer 10351 fra BIRKELANDS"/>
    <n v="30600"/>
    <s v="NOK"/>
    <n v="30600"/>
    <m/>
    <s v="338606.02"/>
  </r>
  <r>
    <n v="2438"/>
    <n v="2025"/>
    <s v="Faktura nummer 1225 fra Jar Idrettslag"/>
    <d v="2025-12-16T00:00:00"/>
    <m/>
    <x v="111"/>
    <x v="111"/>
    <m/>
    <m/>
    <n v="20169"/>
    <s v="Jar Idrettslag"/>
    <m/>
    <m/>
    <x v="5"/>
    <x v="5"/>
    <m/>
    <m/>
    <m/>
    <m/>
    <n v="0"/>
    <s v="Ingen avgiftsbehandling"/>
    <s v="Faktura nummer 1225 fra Jar Idrettslag"/>
    <n v="12965"/>
    <s v="NOK"/>
    <n v="12965"/>
    <m/>
    <s v="351571.02"/>
  </r>
  <r>
    <n v="2427"/>
    <n v="2025"/>
    <s v="Faktura nummer 10353 fra BIRKELANDS"/>
    <d v="2025-12-21T00:00:00"/>
    <m/>
    <x v="111"/>
    <x v="111"/>
    <m/>
    <m/>
    <n v="20524"/>
    <s v="BIRKELANDS"/>
    <m/>
    <m/>
    <x v="8"/>
    <x v="8"/>
    <m/>
    <m/>
    <m/>
    <m/>
    <n v="0"/>
    <s v="Ingen avgiftsbehandling"/>
    <s v="Faktura nummer 10353 fra BIRKELANDS"/>
    <n v="21600"/>
    <s v="NOK"/>
    <n v="21600"/>
    <m/>
    <s v="373171.02"/>
  </r>
  <r>
    <n v="2487"/>
    <n v="2025"/>
    <s v="Hockey: Faktura nummer fire"/>
    <d v="2025-12-27T00:00:00"/>
    <m/>
    <x v="111"/>
    <x v="111"/>
    <m/>
    <m/>
    <n v="20575"/>
    <s v="Lyster Idrett"/>
    <m/>
    <m/>
    <x v="5"/>
    <x v="5"/>
    <m/>
    <m/>
    <m/>
    <m/>
    <n v="0"/>
    <s v="Ingen avgiftsbehandling"/>
    <s v="Hockey: Faktura nummer fire"/>
    <n v="6000"/>
    <s v="NOK"/>
    <n v="6000"/>
    <m/>
    <s v="379171.02"/>
  </r>
  <r>
    <m/>
    <m/>
    <m/>
    <d v="2025-01-01T00:00:00"/>
    <m/>
    <x v="112"/>
    <x v="112"/>
    <m/>
    <m/>
    <m/>
    <m/>
    <m/>
    <m/>
    <x v="0"/>
    <x v="0"/>
    <m/>
    <m/>
    <m/>
    <m/>
    <m/>
    <m/>
    <s v="Inngående saldo"/>
    <n v="0"/>
    <m/>
    <m/>
    <m/>
    <s v="0.00"/>
  </r>
  <r>
    <n v="8"/>
    <n v="2025"/>
    <s v="Faktura nummer 017671 fra NFF Oslo"/>
    <d v="2025-01-02T00:00:00"/>
    <m/>
    <x v="112"/>
    <x v="112"/>
    <m/>
    <m/>
    <n v="20060"/>
    <s v="NFF Oslo"/>
    <m/>
    <m/>
    <x v="1"/>
    <x v="1"/>
    <m/>
    <m/>
    <m/>
    <m/>
    <n v="0"/>
    <s v="Ingen avgiftsbehandling"/>
    <s v="Faktura nummer 017671 fra NFF Oslo"/>
    <n v="15000"/>
    <s v="NOK"/>
    <n v="15000"/>
    <m/>
    <s v="15000.00"/>
  </r>
  <r>
    <n v="17"/>
    <n v="2025"/>
    <s v="Faktura nummer 017801 fra NFF Oslo"/>
    <d v="2025-01-09T00:00:00"/>
    <m/>
    <x v="112"/>
    <x v="112"/>
    <m/>
    <m/>
    <n v="20060"/>
    <s v="NFF Oslo"/>
    <m/>
    <m/>
    <x v="1"/>
    <x v="1"/>
    <m/>
    <m/>
    <m/>
    <m/>
    <n v="0"/>
    <s v="Ingen avgiftsbehandling"/>
    <s v="Faktura nummer 017801 fra NFF Oslo"/>
    <n v="2250"/>
    <s v="NOK"/>
    <n v="2250"/>
    <m/>
    <s v="17250.00"/>
  </r>
  <r>
    <n v="659"/>
    <n v="2025"/>
    <s v="1.pdf"/>
    <d v="2025-01-13T00:00:00"/>
    <m/>
    <x v="112"/>
    <x v="112"/>
    <m/>
    <m/>
    <m/>
    <m/>
    <m/>
    <m/>
    <x v="1"/>
    <x v="1"/>
    <m/>
    <m/>
    <m/>
    <m/>
    <n v="0"/>
    <s v="Ingen avgiftsbehandling"/>
    <s v="1.pdf"/>
    <n v="2000"/>
    <s v="NOK"/>
    <n v="2000"/>
    <m/>
    <s v="19250.00"/>
  </r>
  <r>
    <n v="281"/>
    <n v="2025"/>
    <s v="Faktura nummer 007729 fra Norges Ishockeyforbund"/>
    <d v="2025-01-28T00:00:00"/>
    <m/>
    <x v="112"/>
    <x v="112"/>
    <m/>
    <m/>
    <n v="20005"/>
    <s v="Norges Ishockeyforbund"/>
    <m/>
    <m/>
    <x v="5"/>
    <x v="5"/>
    <m/>
    <m/>
    <m/>
    <m/>
    <n v="0"/>
    <s v="Ingen avgiftsbehandling"/>
    <s v="Faktura nummer 007729 fra Norges Ishockeyforbund"/>
    <n v="21800"/>
    <s v="NOK"/>
    <n v="21800"/>
    <m/>
    <s v="41050.00"/>
  </r>
  <r>
    <n v="93"/>
    <n v="2025"/>
    <s v="Faktura nummer 017906 fra NFF Oslo"/>
    <d v="2025-01-29T00:00:00"/>
    <m/>
    <x v="112"/>
    <x v="112"/>
    <m/>
    <m/>
    <n v="20060"/>
    <s v="NFF Oslo"/>
    <m/>
    <m/>
    <x v="1"/>
    <x v="1"/>
    <m/>
    <m/>
    <m/>
    <m/>
    <n v="0"/>
    <s v="Ingen avgiftsbehandling"/>
    <s v="Faktura nummer 017906 fra NFF Oslo"/>
    <n v="1250"/>
    <s v="NOK"/>
    <n v="1250"/>
    <m/>
    <s v="42300.00"/>
  </r>
  <r>
    <n v="118"/>
    <n v="2025"/>
    <s v="Faktura nummer 017942 fra NFF Oslo"/>
    <d v="2025-01-30T00:00:00"/>
    <m/>
    <x v="112"/>
    <x v="112"/>
    <m/>
    <m/>
    <n v="20060"/>
    <s v="NFF Oslo"/>
    <m/>
    <m/>
    <x v="1"/>
    <x v="1"/>
    <m/>
    <m/>
    <m/>
    <m/>
    <n v="0"/>
    <s v="Ingen avgiftsbehandling"/>
    <s v="Faktura nummer 017942 fra NFF Oslo"/>
    <n v="6750"/>
    <s v="NOK"/>
    <n v="6750"/>
    <m/>
    <s v="49050.00"/>
  </r>
  <r>
    <n v="291"/>
    <n v="2025"/>
    <s v="Faktura nummer 018074 fra NFF Oslo"/>
    <d v="2025-02-12T00:00:00"/>
    <m/>
    <x v="112"/>
    <x v="112"/>
    <m/>
    <m/>
    <n v="20060"/>
    <s v="NFF Oslo"/>
    <m/>
    <m/>
    <x v="1"/>
    <x v="1"/>
    <m/>
    <m/>
    <m/>
    <m/>
    <n v="0"/>
    <s v="Ingen avgiftsbehandling"/>
    <s v="Faktura nummer 018074 fra NFF Oslo"/>
    <n v="21250"/>
    <s v="NOK"/>
    <n v="21250"/>
    <m/>
    <s v="70300.00"/>
  </r>
  <r>
    <n v="298"/>
    <n v="2025"/>
    <s v="Faktura nummer 018151 fra NFF Oslo"/>
    <d v="2025-02-14T00:00:00"/>
    <m/>
    <x v="112"/>
    <x v="112"/>
    <m/>
    <m/>
    <n v="20060"/>
    <s v="NFF Oslo"/>
    <m/>
    <m/>
    <x v="1"/>
    <x v="1"/>
    <m/>
    <m/>
    <m/>
    <m/>
    <n v="0"/>
    <s v="Ingen avgiftsbehandling"/>
    <s v="Faktura nummer 018151 fra NFF Oslo"/>
    <n v="4800"/>
    <s v="NOK"/>
    <n v="4800"/>
    <m/>
    <s v="75100.00"/>
  </r>
  <r>
    <n v="299"/>
    <n v="2025"/>
    <s v="Faktura nummer 018199 fra NFF Oslo"/>
    <d v="2025-02-14T00:00:00"/>
    <m/>
    <x v="112"/>
    <x v="112"/>
    <m/>
    <m/>
    <n v="20060"/>
    <s v="NFF Oslo"/>
    <m/>
    <m/>
    <x v="1"/>
    <x v="1"/>
    <m/>
    <m/>
    <m/>
    <m/>
    <n v="0"/>
    <s v="Ingen avgiftsbehandling"/>
    <s v="Faktura nummer 018199 fra NFF Oslo"/>
    <n v="7200"/>
    <s v="NOK"/>
    <n v="7200"/>
    <m/>
    <s v="82300.00"/>
  </r>
  <r>
    <n v="300"/>
    <n v="2025"/>
    <s v="Faktura nummer 007819 fra Norges Ishockeyforbund"/>
    <d v="2025-02-18T00:00:00"/>
    <m/>
    <x v="112"/>
    <x v="112"/>
    <m/>
    <m/>
    <n v="20005"/>
    <s v="Norges Ishockeyforbund"/>
    <m/>
    <m/>
    <x v="5"/>
    <x v="5"/>
    <m/>
    <m/>
    <m/>
    <m/>
    <n v="0"/>
    <s v="Ingen avgiftsbehandling"/>
    <s v="Faktura nummer 007819 fra Norges Ishockeyforbund"/>
    <n v="28250.45"/>
    <s v="NOK"/>
    <n v="28250.45"/>
    <m/>
    <s v="110550.45"/>
  </r>
  <r>
    <n v="361"/>
    <n v="2025"/>
    <s v="Faktura nummer 018309 fra NFF Oslo"/>
    <d v="2025-02-28T00:00:00"/>
    <m/>
    <x v="112"/>
    <x v="112"/>
    <m/>
    <m/>
    <n v="20060"/>
    <s v="NFF Oslo"/>
    <m/>
    <m/>
    <x v="1"/>
    <x v="1"/>
    <m/>
    <m/>
    <m/>
    <m/>
    <n v="0"/>
    <s v="Ingen avgiftsbehandling"/>
    <s v="Faktura nummer 018309 fra NFF Oslo"/>
    <n v="4000"/>
    <s v="NOK"/>
    <n v="4000"/>
    <m/>
    <s v="114550.45"/>
  </r>
  <r>
    <n v="350"/>
    <n v="2025"/>
    <s v="Faktura nummer 018345 fra NFF Oslo TRENER 1"/>
    <d v="2025-03-06T00:00:00"/>
    <m/>
    <x v="112"/>
    <x v="112"/>
    <m/>
    <m/>
    <n v="20060"/>
    <s v="NFF Oslo"/>
    <m/>
    <m/>
    <x v="1"/>
    <x v="1"/>
    <m/>
    <m/>
    <m/>
    <m/>
    <n v="0"/>
    <s v="Ingen avgiftsbehandling"/>
    <s v="Faktura nummer 018345 fra NFF Oslo TRENER 1"/>
    <n v="3750"/>
    <s v="NOK"/>
    <n v="3750"/>
    <m/>
    <s v="118300.45"/>
  </r>
  <r>
    <n v="346"/>
    <n v="2025"/>
    <s v="Faktura nummer 026379 fra Norges Fotballforbund FORSIKRING"/>
    <d v="2025-03-10T00:00:00"/>
    <m/>
    <x v="112"/>
    <x v="112"/>
    <m/>
    <m/>
    <n v="20399"/>
    <s v="Norges Fotballforbund"/>
    <m/>
    <m/>
    <x v="1"/>
    <x v="1"/>
    <m/>
    <m/>
    <m/>
    <m/>
    <n v="0"/>
    <s v="Ingen avgiftsbehandling"/>
    <s v="Faktura nummer 026379 fra Norges Fotballforbund FORSIKRING"/>
    <n v="34000"/>
    <s v="NOK"/>
    <n v="34000"/>
    <m/>
    <s v="152300.45"/>
  </r>
  <r>
    <n v="428"/>
    <n v="2025"/>
    <s v="Faktura nummer 007927 fra Norges Ishockeyforbund"/>
    <d v="2025-03-17T00:00:00"/>
    <m/>
    <x v="112"/>
    <x v="112"/>
    <m/>
    <m/>
    <n v="20005"/>
    <s v="Norges Ishockeyforbund"/>
    <m/>
    <m/>
    <x v="5"/>
    <x v="5"/>
    <m/>
    <m/>
    <m/>
    <m/>
    <n v="0"/>
    <s v="Ingen avgiftsbehandling"/>
    <s v="Faktura nummer 007927 fra Norges Ishockeyforbund"/>
    <n v="6500"/>
    <s v="NOK"/>
    <n v="6500"/>
    <m/>
    <s v="158800.45"/>
  </r>
  <r>
    <n v="427"/>
    <n v="2025"/>
    <s v="Faktura nummer 007980 fra Norges Ishockeyforbund"/>
    <d v="2025-03-17T00:00:00"/>
    <m/>
    <x v="112"/>
    <x v="112"/>
    <m/>
    <m/>
    <n v="20005"/>
    <s v="Norges Ishockeyforbund"/>
    <m/>
    <m/>
    <x v="5"/>
    <x v="5"/>
    <m/>
    <m/>
    <m/>
    <m/>
    <n v="0"/>
    <s v="Ingen avgiftsbehandling"/>
    <s v="Faktura nummer 007980 fra Norges Ishockeyforbund"/>
    <n v="8325"/>
    <s v="NOK"/>
    <n v="8325"/>
    <m/>
    <s v="167125.45"/>
  </r>
  <r>
    <n v="411"/>
    <n v="2025"/>
    <s v="HOCKEY: Faktura nummer 723 fra NIHF Region Viken Vest"/>
    <d v="2025-03-18T00:00:00"/>
    <m/>
    <x v="112"/>
    <x v="112"/>
    <m/>
    <m/>
    <n v="20238"/>
    <s v="Nihf Region Viken Vest"/>
    <m/>
    <m/>
    <x v="5"/>
    <x v="5"/>
    <m/>
    <m/>
    <m/>
    <m/>
    <n v="0"/>
    <s v="Ingen avgiftsbehandling"/>
    <s v="HOCKEY: Faktura nummer 723 fra NIHF Region Viken Vest"/>
    <n v="2000"/>
    <s v="NOK"/>
    <n v="2000"/>
    <m/>
    <s v="169125.45"/>
  </r>
  <r>
    <n v="509"/>
    <n v="2025"/>
    <s v="Faktura nummer 028140 fra Norges Fotballforbund"/>
    <d v="2025-03-28T00:00:00"/>
    <m/>
    <x v="112"/>
    <x v="112"/>
    <m/>
    <m/>
    <n v="20399"/>
    <s v="Norges Fotballforbund"/>
    <m/>
    <m/>
    <x v="1"/>
    <x v="1"/>
    <m/>
    <m/>
    <m/>
    <m/>
    <n v="0"/>
    <s v="Ingen avgiftsbehandling"/>
    <s v="Faktura nummer 028140 fra Norges Fotballforbund"/>
    <n v="76705"/>
    <s v="NOK"/>
    <n v="76705"/>
    <m/>
    <s v="245830.45"/>
  </r>
  <r>
    <n v="500"/>
    <n v="2025"/>
    <s v="Faktura nummer 018546 fra NFF Oslo"/>
    <d v="2025-03-31T00:00:00"/>
    <m/>
    <x v="112"/>
    <x v="112"/>
    <m/>
    <m/>
    <n v="20060"/>
    <s v="NFF Oslo"/>
    <m/>
    <m/>
    <x v="1"/>
    <x v="1"/>
    <m/>
    <m/>
    <m/>
    <m/>
    <n v="0"/>
    <s v="Ingen avgiftsbehandling"/>
    <s v="Faktura nummer 018546 fra NFF Oslo"/>
    <n v="2650"/>
    <s v="NOK"/>
    <n v="2650"/>
    <m/>
    <s v="248480.45"/>
  </r>
  <r>
    <n v="566"/>
    <n v="2025"/>
    <s v="HOCKEY: Faktura nummer 736 fra NIHF Region Viken Vest"/>
    <d v="2025-04-08T00:00:00"/>
    <m/>
    <x v="112"/>
    <x v="112"/>
    <m/>
    <m/>
    <n v="20238"/>
    <s v="Nihf Region Viken Vest"/>
    <m/>
    <m/>
    <x v="5"/>
    <x v="5"/>
    <m/>
    <m/>
    <m/>
    <m/>
    <n v="0"/>
    <s v="Ingen avgiftsbehandling"/>
    <s v="HOCKEY: Faktura nummer 736 fra NIHF Region Viken Vest"/>
    <n v="2000"/>
    <s v="NOK"/>
    <n v="2000"/>
    <m/>
    <s v="250480.45"/>
  </r>
  <r>
    <n v="565"/>
    <n v="2025"/>
    <s v="HOCKEY: Faktura nummer 748 fra NIHF Region Viken Vest"/>
    <d v="2025-04-08T00:00:00"/>
    <m/>
    <x v="112"/>
    <x v="112"/>
    <m/>
    <m/>
    <n v="20238"/>
    <s v="Nihf Region Viken Vest"/>
    <m/>
    <m/>
    <x v="5"/>
    <x v="5"/>
    <m/>
    <m/>
    <m/>
    <m/>
    <n v="0"/>
    <s v="Ingen avgiftsbehandling"/>
    <s v="HOCKEY: Faktura nummer 748 fra NIHF Region Viken Vest"/>
    <n v="5250"/>
    <s v="NOK"/>
    <n v="5250"/>
    <m/>
    <s v="255730.45"/>
  </r>
  <r>
    <n v="564"/>
    <n v="2025"/>
    <s v="HOCKEY?: Faktura nummer 758 fra NIHF Region Viken Vest"/>
    <d v="2025-04-09T00:00:00"/>
    <m/>
    <x v="112"/>
    <x v="112"/>
    <m/>
    <m/>
    <n v="20238"/>
    <s v="Nihf Region Viken Vest"/>
    <m/>
    <m/>
    <x v="5"/>
    <x v="5"/>
    <m/>
    <m/>
    <m/>
    <m/>
    <n v="0"/>
    <s v="Ingen avgiftsbehandling"/>
    <s v="HOCKEY?: Faktura nummer 758 fra NIHF Region Viken Vest"/>
    <n v="2500"/>
    <s v="NOK"/>
    <n v="2500"/>
    <m/>
    <s v="258230.45"/>
  </r>
  <r>
    <n v="545"/>
    <n v="2025"/>
    <s v="Faktura nummer 018725 fra NFF Oslo"/>
    <d v="2025-04-10T00:00:00"/>
    <m/>
    <x v="112"/>
    <x v="112"/>
    <m/>
    <m/>
    <n v="20060"/>
    <s v="NFF Oslo"/>
    <m/>
    <m/>
    <x v="1"/>
    <x v="1"/>
    <m/>
    <m/>
    <m/>
    <m/>
    <n v="0"/>
    <s v="Ingen avgiftsbehandling"/>
    <s v="Faktura nummer 018725 fra NFF Oslo"/>
    <n v="4000"/>
    <s v="NOK"/>
    <n v="4000"/>
    <m/>
    <s v="262230.45"/>
  </r>
  <r>
    <n v="739"/>
    <n v="2025"/>
    <s v="Faktura nummer 018990 fra NFF Oslo dommerkurs"/>
    <d v="2025-04-30T00:00:00"/>
    <m/>
    <x v="112"/>
    <x v="112"/>
    <m/>
    <m/>
    <n v="20060"/>
    <s v="NFF Oslo"/>
    <m/>
    <m/>
    <x v="1"/>
    <x v="1"/>
    <m/>
    <m/>
    <m/>
    <m/>
    <n v="0"/>
    <s v="Ingen avgiftsbehandling"/>
    <s v="Faktura nummer 018990 fra NFF Oslo dommerkurs"/>
    <n v="1150"/>
    <s v="NOK"/>
    <n v="1150"/>
    <m/>
    <s v="263380.45"/>
  </r>
  <r>
    <n v="974"/>
    <n v="2025"/>
    <s v="HOCKEY: Faktura nummer 767 fra NIHF Region Viken Vest"/>
    <d v="2025-06-04T00:00:00"/>
    <m/>
    <x v="112"/>
    <x v="112"/>
    <m/>
    <m/>
    <n v="20238"/>
    <s v="Nihf Region Viken Vest"/>
    <m/>
    <m/>
    <x v="5"/>
    <x v="5"/>
    <m/>
    <m/>
    <m/>
    <m/>
    <n v="0"/>
    <s v="Ingen avgiftsbehandling"/>
    <s v="HOCKEY: Faktura nummer 767 fra NIHF Region Viken Vest"/>
    <n v="5650"/>
    <s v="NOK"/>
    <n v="5650"/>
    <m/>
    <s v="269030.45"/>
  </r>
  <r>
    <n v="973"/>
    <n v="2025"/>
    <s v="HOCKEY: Faktura nummer 776 fra NIHF Region Viken Vest"/>
    <d v="2025-06-04T00:00:00"/>
    <m/>
    <x v="112"/>
    <x v="112"/>
    <m/>
    <m/>
    <n v="20238"/>
    <s v="Nihf Region Viken Vest"/>
    <m/>
    <m/>
    <x v="5"/>
    <x v="5"/>
    <m/>
    <m/>
    <m/>
    <m/>
    <n v="0"/>
    <s v="Ingen avgiftsbehandling"/>
    <s v="HOCKEY: Faktura nummer 776 fra NIHF Region Viken Vest"/>
    <n v="2000"/>
    <s v="NOK"/>
    <n v="2000"/>
    <m/>
    <s v="271030.45"/>
  </r>
  <r>
    <n v="1035"/>
    <n v="2025"/>
    <s v="HOCKEY, Faktura nummer 785 fra NIHF Region Viken Vest"/>
    <d v="2025-06-15T00:00:00"/>
    <m/>
    <x v="112"/>
    <x v="112"/>
    <m/>
    <m/>
    <n v="20238"/>
    <s v="Nihf Region Viken Vest"/>
    <m/>
    <m/>
    <x v="5"/>
    <x v="5"/>
    <m/>
    <m/>
    <m/>
    <m/>
    <n v="0"/>
    <s v="Ingen avgiftsbehandling"/>
    <s v="HOCKEY, Faktura nummer 785 fra NIHF Region Viken Vest"/>
    <n v="500"/>
    <s v="NOK"/>
    <n v="500"/>
    <m/>
    <s v="271530.45"/>
  </r>
  <r>
    <n v="1037"/>
    <n v="2025"/>
    <s v="HOCKEY: Faktura nummer 790 fra NIHF Region Viken Vest"/>
    <d v="2025-06-15T00:00:00"/>
    <m/>
    <x v="112"/>
    <x v="112"/>
    <m/>
    <m/>
    <n v="20238"/>
    <s v="Nihf Region Viken Vest"/>
    <m/>
    <m/>
    <x v="5"/>
    <x v="5"/>
    <m/>
    <m/>
    <m/>
    <m/>
    <n v="0"/>
    <s v="Ingen avgiftsbehandling"/>
    <s v="HOCKEY: Faktura nummer 790 fra NIHF Region Viken Vest"/>
    <n v="29000"/>
    <s v="NOK"/>
    <n v="29000"/>
    <m/>
    <s v="300530.45"/>
  </r>
  <r>
    <n v="1362"/>
    <n v="2025"/>
    <s v="HOCKEY Trenerkurs"/>
    <d v="2025-08-20T00:00:00"/>
    <m/>
    <x v="112"/>
    <x v="112"/>
    <m/>
    <m/>
    <n v="20238"/>
    <s v="Nihf Region Viken Vest"/>
    <m/>
    <m/>
    <x v="5"/>
    <x v="5"/>
    <m/>
    <m/>
    <m/>
    <m/>
    <n v="0"/>
    <s v="Ingen avgiftsbehandling"/>
    <s v="HOCKEY Trenerkurs"/>
    <n v="1000"/>
    <s v="NOK"/>
    <n v="1000"/>
    <m/>
    <s v="301530.45"/>
  </r>
  <r>
    <n v="1527"/>
    <n v="2025"/>
    <s v="Faktura nummer 101660 fra Oslo og Akershus Friidrettskrets"/>
    <d v="2025-09-05T00:00:00"/>
    <m/>
    <x v="112"/>
    <x v="112"/>
    <m/>
    <m/>
    <n v="20526"/>
    <s v="Oslo og Akershus Friidrettskrets"/>
    <m/>
    <m/>
    <x v="6"/>
    <x v="6"/>
    <m/>
    <m/>
    <m/>
    <m/>
    <n v="0"/>
    <s v="Ingen avgiftsbehandling"/>
    <s v="Faktura nummer 101660 fra Oslo og Akershus Friidrettskrets"/>
    <n v="2500"/>
    <s v="NOK"/>
    <n v="2500"/>
    <m/>
    <s v="304030.45"/>
  </r>
  <r>
    <n v="1637"/>
    <n v="2025"/>
    <s v="Faktura nummer 008281 fra Norges Ishockeyforbund"/>
    <d v="2025-09-15T00:00:00"/>
    <m/>
    <x v="112"/>
    <x v="112"/>
    <m/>
    <m/>
    <n v="20005"/>
    <s v="Norges Ishockeyforbund"/>
    <m/>
    <m/>
    <x v="5"/>
    <x v="5"/>
    <m/>
    <m/>
    <m/>
    <m/>
    <n v="0"/>
    <s v="Ingen avgiftsbehandling"/>
    <s v="Faktura nummer 008281 fra Norges Ishockeyforbund"/>
    <n v="7500"/>
    <s v="NOK"/>
    <n v="7500"/>
    <m/>
    <s v="311530.45"/>
  </r>
  <r>
    <n v="1892"/>
    <n v="2025"/>
    <s v="Faktura nummer 008452 fra Norges Ishockeyforbund"/>
    <d v="2025-10-15T00:00:00"/>
    <m/>
    <x v="112"/>
    <x v="112"/>
    <m/>
    <m/>
    <n v="20005"/>
    <s v="Norges Ishockeyforbund"/>
    <m/>
    <m/>
    <x v="5"/>
    <x v="5"/>
    <m/>
    <m/>
    <m/>
    <m/>
    <n v="0"/>
    <s v="Ingen avgiftsbehandling"/>
    <s v="Faktura nummer 008452 fra Norges Ishockeyforbund"/>
    <n v="5564.13"/>
    <s v="NOK"/>
    <n v="5564.13"/>
    <m/>
    <s v="317094.58"/>
  </r>
  <r>
    <n v="1894"/>
    <n v="2025"/>
    <s v="Faktura nummer 008475 fra Norges Ishockeyforbund"/>
    <d v="2025-10-15T00:00:00"/>
    <m/>
    <x v="112"/>
    <x v="112"/>
    <m/>
    <m/>
    <n v="20005"/>
    <s v="Norges Ishockeyforbund"/>
    <m/>
    <m/>
    <x v="5"/>
    <x v="5"/>
    <m/>
    <m/>
    <m/>
    <m/>
    <n v="0"/>
    <s v="Ingen avgiftsbehandling"/>
    <s v="Faktura nummer 008475 fra Norges Ishockeyforbund"/>
    <n v="15092"/>
    <s v="NOK"/>
    <n v="15092"/>
    <m/>
    <s v="332186.58"/>
  </r>
  <r>
    <n v="2001"/>
    <n v="2025"/>
    <s v="HOCKEY: Faktura nummer 799 fra NIHF Region Viken Vest"/>
    <d v="2025-10-28T00:00:00"/>
    <m/>
    <x v="112"/>
    <x v="112"/>
    <m/>
    <m/>
    <n v="20238"/>
    <s v="Nihf Region Viken Vest"/>
    <m/>
    <m/>
    <x v="5"/>
    <x v="5"/>
    <m/>
    <m/>
    <m/>
    <m/>
    <n v="0"/>
    <s v="Ingen avgiftsbehandling"/>
    <s v="HOCKEY: Faktura nummer 799 fra NIHF Region Viken Vest"/>
    <n v="3000"/>
    <s v="NOK"/>
    <n v="3000"/>
    <m/>
    <s v="335186.58"/>
  </r>
  <r>
    <n v="2568"/>
    <n v="2025"/>
    <s v="Fwd: Betalingspåminnelse fra NIHF Region Viken Vest. Fakturanummer: 807"/>
    <d v="2025-10-28T00:00:00"/>
    <m/>
    <x v="112"/>
    <x v="112"/>
    <m/>
    <m/>
    <n v="20238"/>
    <s v="Nihf Region Viken Vest"/>
    <m/>
    <m/>
    <x v="5"/>
    <x v="5"/>
    <m/>
    <m/>
    <m/>
    <m/>
    <n v="0"/>
    <s v="Ingen avgiftsbehandling"/>
    <s v="Fwd: Betalingspåminnelse fra NIHF Region Viken Vest. Fakturanummer: 807"/>
    <n v="3000"/>
    <s v="NOK"/>
    <n v="3000"/>
    <m/>
    <s v="338186.58"/>
  </r>
  <r>
    <n v="2083"/>
    <n v="2025"/>
    <s v="Faktura nummer 101849 fra Akershus Skikrets"/>
    <d v="2025-10-29T00:00:00"/>
    <m/>
    <x v="112"/>
    <x v="112"/>
    <m/>
    <m/>
    <n v="20209"/>
    <s v="Akershus Skikrets"/>
    <m/>
    <m/>
    <x v="6"/>
    <x v="6"/>
    <m/>
    <m/>
    <m/>
    <m/>
    <n v="0"/>
    <s v="Ingen avgiftsbehandling"/>
    <s v="Faktura nummer 101849 fra Akershus Skikrets"/>
    <n v="4298"/>
    <s v="NOK"/>
    <n v="4298"/>
    <m/>
    <s v="342484.58"/>
  </r>
  <r>
    <n v="2044"/>
    <n v="2025"/>
    <s v="Faktura nummer 008572 fra Norges Ishockeyforbund"/>
    <d v="2025-11-03T00:00:00"/>
    <m/>
    <x v="112"/>
    <x v="112"/>
    <m/>
    <m/>
    <n v="20005"/>
    <s v="Norges Ishockeyforbund"/>
    <m/>
    <m/>
    <x v="5"/>
    <x v="5"/>
    <m/>
    <m/>
    <m/>
    <m/>
    <n v="0"/>
    <s v="Ingen avgiftsbehandling"/>
    <s v="Faktura nummer 008572 fra Norges Ishockeyforbund"/>
    <n v="1000"/>
    <s v="NOK"/>
    <n v="1000"/>
    <m/>
    <s v="343484.58"/>
  </r>
  <r>
    <n v="2277"/>
    <n v="2025"/>
    <s v="Faktura nummer 008646 fra Norges Ishockeyforbund"/>
    <d v="2025-11-30T00:00:00"/>
    <m/>
    <x v="112"/>
    <x v="112"/>
    <m/>
    <m/>
    <n v="20005"/>
    <s v="Norges Ishockeyforbund"/>
    <m/>
    <m/>
    <x v="5"/>
    <x v="5"/>
    <m/>
    <m/>
    <m/>
    <m/>
    <n v="0"/>
    <s v="Ingen avgiftsbehandling"/>
    <s v="Faktura nummer 008646 fra Norges Ishockeyforbund"/>
    <n v="5564.13"/>
    <s v="NOK"/>
    <n v="5564.13"/>
    <m/>
    <s v="349048.71"/>
  </r>
  <r>
    <n v="2359"/>
    <n v="2025"/>
    <s v="Fwd: Faktura nummer 807 fra NIHF Region Viken Vest"/>
    <d v="2025-12-15T00:00:00"/>
    <m/>
    <x v="112"/>
    <x v="112"/>
    <m/>
    <m/>
    <n v="20238"/>
    <s v="Nihf Region Viken Vest"/>
    <m/>
    <m/>
    <x v="5"/>
    <x v="5"/>
    <m/>
    <m/>
    <m/>
    <m/>
    <n v="0"/>
    <s v="Ingen avgiftsbehandling"/>
    <s v="Fwd: Faktura nummer 807 fra NIHF Region Viken Vest"/>
    <n v="12000"/>
    <s v="NOK"/>
    <n v="12000"/>
    <m/>
    <s v="361048.71"/>
  </r>
  <r>
    <n v="2358"/>
    <n v="2025"/>
    <s v="Vs: Faktura nummer 823 fra NIHF Region Viken Vest"/>
    <d v="2025-12-15T00:00:00"/>
    <m/>
    <x v="112"/>
    <x v="112"/>
    <m/>
    <m/>
    <n v="20238"/>
    <s v="Nihf Region Viken Vest"/>
    <m/>
    <m/>
    <x v="5"/>
    <x v="5"/>
    <m/>
    <m/>
    <m/>
    <m/>
    <n v="0"/>
    <s v="Ingen avgiftsbehandling"/>
    <s v="Vs: Faktura nummer 823 fra NIHF Region Viken Vest"/>
    <n v="9000"/>
    <s v="NOK"/>
    <n v="9000"/>
    <m/>
    <s v="370048.71"/>
  </r>
  <r>
    <n v="2567"/>
    <n v="2025"/>
    <s v="Fwd: Betalingspåminnelse fra NIHF Region Viken Vest. Fakturanummer: 807"/>
    <d v="2025-12-15T00:00:00"/>
    <m/>
    <x v="112"/>
    <x v="112"/>
    <m/>
    <m/>
    <n v="20238"/>
    <s v="Nihf Region Viken Vest"/>
    <m/>
    <m/>
    <x v="5"/>
    <x v="5"/>
    <m/>
    <m/>
    <m/>
    <m/>
    <n v="0"/>
    <s v="Ingen avgiftsbehandling"/>
    <s v="Fwd: Betalingspåminnelse fra NIHF Region Viken Vest. Fakturanummer: 807"/>
    <n v="12000"/>
    <s v="NOK"/>
    <n v="12000"/>
    <m/>
    <s v="382048.71"/>
  </r>
  <r>
    <n v="2566"/>
    <n v="2025"/>
    <s v="Fwd: Betalingspåminnelse fra NIHF Region Viken Vest. Fakturanummer: 807"/>
    <d v="2025-12-15T00:00:00"/>
    <m/>
    <x v="112"/>
    <x v="112"/>
    <m/>
    <m/>
    <n v="20238"/>
    <s v="Nihf Region Viken Vest"/>
    <m/>
    <m/>
    <x v="5"/>
    <x v="5"/>
    <m/>
    <m/>
    <m/>
    <m/>
    <n v="0"/>
    <s v="Ingen avgiftsbehandling"/>
    <s v="Fwd: Betalingspåminnelse fra NIHF Region Viken Vest. Fakturanummer: 807"/>
    <n v="9000"/>
    <s v="NOK"/>
    <n v="9000"/>
    <m/>
    <s v="391048.71"/>
  </r>
  <r>
    <n v="2433"/>
    <n v="2025"/>
    <s v="Faktura nummer 101899 fra Akershus Skikrets"/>
    <d v="2025-12-17T00:00:00"/>
    <m/>
    <x v="112"/>
    <x v="112"/>
    <m/>
    <m/>
    <n v="20209"/>
    <s v="Akershus Skikrets"/>
    <m/>
    <m/>
    <x v="6"/>
    <x v="6"/>
    <m/>
    <m/>
    <m/>
    <m/>
    <n v="0"/>
    <s v="Ingen avgiftsbehandling"/>
    <s v="Faktura nummer 101899 fra Akershus Skikrets"/>
    <n v="1071"/>
    <s v="NOK"/>
    <n v="1071"/>
    <m/>
    <s v="392119.71"/>
  </r>
  <r>
    <n v="2561"/>
    <n v="2025"/>
    <s v="Faktura nummer 008744 fra Norges Ishockeyforbund"/>
    <d v="2025-12-31T00:00:00"/>
    <m/>
    <x v="112"/>
    <x v="112"/>
    <m/>
    <m/>
    <n v="20005"/>
    <s v="Norges Ishockeyforbund"/>
    <m/>
    <m/>
    <x v="5"/>
    <x v="5"/>
    <m/>
    <m/>
    <m/>
    <m/>
    <n v="0"/>
    <s v="Ingen avgiftsbehandling"/>
    <s v="Faktura nummer 008744 fra Norges Ishockeyforbund"/>
    <n v="4557"/>
    <s v="NOK"/>
    <n v="4557"/>
    <m/>
    <s v="396676.71"/>
  </r>
  <r>
    <m/>
    <m/>
    <m/>
    <d v="2025-01-01T00:00:00"/>
    <m/>
    <x v="113"/>
    <x v="113"/>
    <m/>
    <m/>
    <m/>
    <m/>
    <m/>
    <m/>
    <x v="0"/>
    <x v="0"/>
    <m/>
    <m/>
    <m/>
    <m/>
    <m/>
    <m/>
    <s v="Inngående saldo"/>
    <n v="0"/>
    <m/>
    <m/>
    <m/>
    <s v="0.00"/>
  </r>
  <r>
    <n v="1575"/>
    <n v="2025"/>
    <s v="Min idrett.pdf"/>
    <d v="2025-08-25T00:00:00"/>
    <m/>
    <x v="113"/>
    <x v="113"/>
    <m/>
    <m/>
    <m/>
    <m/>
    <m/>
    <m/>
    <x v="5"/>
    <x v="5"/>
    <m/>
    <m/>
    <m/>
    <m/>
    <n v="0"/>
    <s v="Ingen avgiftsbehandling"/>
    <s v="Min idrett.pdf"/>
    <n v="-6652.72"/>
    <s v="NOK"/>
    <n v="-6652.72"/>
    <m/>
    <s v="-6652.72"/>
  </r>
  <r>
    <m/>
    <m/>
    <m/>
    <d v="2025-01-01T00:00:00"/>
    <m/>
    <x v="114"/>
    <x v="114"/>
    <m/>
    <m/>
    <m/>
    <m/>
    <m/>
    <m/>
    <x v="0"/>
    <x v="0"/>
    <m/>
    <m/>
    <m/>
    <m/>
    <m/>
    <m/>
    <s v="Inngående saldo"/>
    <n v="0"/>
    <m/>
    <m/>
    <m/>
    <s v="0.00"/>
  </r>
  <r>
    <n v="154"/>
    <n v="2025"/>
    <s v="FOTBALL 1500.- G 2018 500.-: Utlegg for cup. FOTBALL 1500.- G 2018 500.-: Utlegg for cup"/>
    <d v="2025-01-08T00:00:00"/>
    <m/>
    <x v="114"/>
    <x v="114"/>
    <m/>
    <m/>
    <n v="20041"/>
    <s v="Thea Hasle"/>
    <m/>
    <m/>
    <x v="1"/>
    <x v="1"/>
    <m/>
    <m/>
    <m/>
    <m/>
    <n v="0"/>
    <s v="Ingen avgiftsbehandling"/>
    <s v="FOTBALL 1500.- G 2018 500.-: Utlegg for cup"/>
    <n v="1500"/>
    <s v="NOK"/>
    <n v="1500"/>
    <m/>
    <s v="1500.00"/>
  </r>
  <r>
    <n v="64"/>
    <n v="2025"/>
    <s v="Fwd: Betaling - Cupavgift Norway Supercup - U14 (2011)"/>
    <d v="2025-01-30T00:00:00"/>
    <m/>
    <x v="114"/>
    <x v="114"/>
    <m/>
    <m/>
    <n v="20352"/>
    <s v="Frisk Asker hockey"/>
    <m/>
    <m/>
    <x v="5"/>
    <x v="5"/>
    <m/>
    <m/>
    <m/>
    <m/>
    <n v="0"/>
    <s v="Ingen avgiftsbehandling"/>
    <s v="Fwd: Betaling - Cupavgift Norway Supercup - U14 (2011)"/>
    <n v="6000"/>
    <s v="NOK"/>
    <n v="6000"/>
    <m/>
    <s v="7500.00"/>
  </r>
  <r>
    <n v="374"/>
    <n v="2025"/>
    <s v="FOTBALL 1 cup dekket: Faktura påmeldingsavgift - Godset Cup 2025 - Jutul Rød (G 2014)"/>
    <d v="2025-02-28T00:00:00"/>
    <m/>
    <x v="114"/>
    <x v="114"/>
    <m/>
    <m/>
    <n v="20403"/>
    <s v="Strømsgodset Idrettsforening"/>
    <m/>
    <m/>
    <x v="1"/>
    <x v="1"/>
    <m/>
    <m/>
    <m/>
    <m/>
    <n v="0"/>
    <s v="Ingen avgiftsbehandling"/>
    <s v="FOTBALL 1 cup dekket: Faktura påmeldingsavgift - Godset Cup 2025 - Jutul Rød (G 2014)"/>
    <n v="1400"/>
    <s v="NOK"/>
    <n v="1400"/>
    <m/>
    <s v="8900.00"/>
  </r>
  <r>
    <n v="433"/>
    <n v="2025"/>
    <s v="HOCKEY: Betaling cupavgift for 2011 - Trollhattan Hockey Trophy 6000 SEK"/>
    <d v="2025-03-01T00:00:00"/>
    <m/>
    <x v="114"/>
    <x v="114"/>
    <m/>
    <m/>
    <n v="20417"/>
    <s v="Trollhättan cup"/>
    <m/>
    <m/>
    <x v="5"/>
    <x v="5"/>
    <m/>
    <m/>
    <m/>
    <m/>
    <n v="0"/>
    <s v="Ingen avgiftsbehandling"/>
    <s v="HOCKEY: Betaling cupavgift for 2011 - Trollhattan Hockey Trophy 6000 SEK"/>
    <n v="6288"/>
    <s v="SEK"/>
    <n v="6000"/>
    <m/>
    <s v="15188.00"/>
  </r>
  <r>
    <n v="1013"/>
    <n v="2025"/>
    <s v="FOTBALL: Utlegg påmelding 2 cuper høst jenter 2014"/>
    <d v="2025-06-09T00:00:00"/>
    <m/>
    <x v="114"/>
    <x v="114"/>
    <m/>
    <m/>
    <n v="20048"/>
    <s v="marthe kristiansen"/>
    <m/>
    <m/>
    <x v="1"/>
    <x v="1"/>
    <m/>
    <m/>
    <m/>
    <m/>
    <n v="0"/>
    <s v="Ingen avgiftsbehandling"/>
    <s v="FOTBALL: Utlegg påmelding 2 cuper høst jenter 2014"/>
    <n v="1250"/>
    <s v="NOK"/>
    <n v="1250"/>
    <m/>
    <s v="16438.00"/>
  </r>
  <r>
    <n v="1581"/>
    <n v="2025"/>
    <s v="Faktura nummer 000805 fra Røa Allianseidrettslag"/>
    <d v="2025-09-11T00:00:00"/>
    <m/>
    <x v="114"/>
    <x v="114"/>
    <m/>
    <m/>
    <n v="20530"/>
    <s v="Røa Allianseidrettslag"/>
    <m/>
    <m/>
    <x v="1"/>
    <x v="1"/>
    <m/>
    <m/>
    <m/>
    <m/>
    <n v="0"/>
    <s v="Ingen avgiftsbehandling"/>
    <s v="Faktura nummer 000805 fra Røa Allianseidrettslag"/>
    <n v="400"/>
    <s v="NOK"/>
    <n v="400"/>
    <m/>
    <s v="16838.00"/>
  </r>
  <r>
    <n v="1843"/>
    <n v="2025"/>
    <s v="J2016: Utlegg"/>
    <d v="2025-10-01T00:00:00"/>
    <m/>
    <x v="114"/>
    <x v="114"/>
    <m/>
    <m/>
    <n v="20189"/>
    <s v="Lisbeth Kalsnes"/>
    <m/>
    <m/>
    <x v="1"/>
    <x v="1"/>
    <m/>
    <m/>
    <m/>
    <m/>
    <n v="0"/>
    <s v="Ingen avgiftsbehandling"/>
    <s v="J2016: Utlegg"/>
    <n v="2400"/>
    <s v="NOK"/>
    <n v="2400"/>
    <m/>
    <s v="19238.00"/>
  </r>
  <r>
    <n v="1842"/>
    <n v="2025"/>
    <s v="J2019: Utlegg"/>
    <d v="2025-10-01T00:00:00"/>
    <m/>
    <x v="114"/>
    <x v="114"/>
    <m/>
    <m/>
    <n v="20189"/>
    <s v="Lisbeth Kalsnes"/>
    <m/>
    <m/>
    <x v="1"/>
    <x v="1"/>
    <m/>
    <m/>
    <m/>
    <m/>
    <n v="0"/>
    <s v="Ingen avgiftsbehandling"/>
    <s v="J2019: Utlegg"/>
    <n v="700"/>
    <s v="NOK"/>
    <n v="700"/>
    <m/>
    <s v="19938.00"/>
  </r>
  <r>
    <n v="1804"/>
    <n v="2025"/>
    <s v="FOTBALL: Jutul dekke cup for G2017"/>
    <d v="2025-10-03T00:00:00"/>
    <m/>
    <x v="114"/>
    <x v="114"/>
    <m/>
    <m/>
    <n v="20143"/>
    <s v="Ståle Pettersen"/>
    <m/>
    <m/>
    <x v="1"/>
    <x v="1"/>
    <m/>
    <m/>
    <m/>
    <m/>
    <n v="0"/>
    <s v="Ingen avgiftsbehandling"/>
    <s v="FOTBALL: Jutul dekke cup for G2017"/>
    <n v="1500"/>
    <s v="NOK"/>
    <n v="1500"/>
    <m/>
    <s v="21438.00"/>
  </r>
  <r>
    <n v="2553"/>
    <n v="2025"/>
    <s v="Reversering av bilag 1804-2025. FOTBALL: Jutul dekke cup for G2017"/>
    <d v="2025-10-03T00:00:00"/>
    <m/>
    <x v="114"/>
    <x v="114"/>
    <m/>
    <m/>
    <n v="20143"/>
    <s v="Ståle Pettersen"/>
    <m/>
    <m/>
    <x v="1"/>
    <x v="1"/>
    <m/>
    <m/>
    <m/>
    <m/>
    <n v="0"/>
    <s v="Ingen avgiftsbehandling"/>
    <s v="Reversering av bilag 1804-2025. FOTBALL: Jutul dekke cup for G2017"/>
    <n v="-1500"/>
    <s v="NOK"/>
    <n v="-1500"/>
    <m/>
    <s v="19938.00"/>
  </r>
  <r>
    <n v="1839"/>
    <n v="2025"/>
    <s v="Hockey"/>
    <d v="2025-10-06T00:00:00"/>
    <m/>
    <x v="114"/>
    <x v="114"/>
    <m/>
    <m/>
    <n v="20550"/>
    <s v="Foreningen Sandvika Byfest"/>
    <m/>
    <m/>
    <x v="5"/>
    <x v="5"/>
    <m/>
    <m/>
    <m/>
    <m/>
    <n v="0"/>
    <s v="Ingen avgiftsbehandling"/>
    <s v="Hockey"/>
    <n v="2000"/>
    <s v="NOK"/>
    <n v="2000"/>
    <m/>
    <s v="21938.00"/>
  </r>
  <r>
    <n v="1889"/>
    <n v="2025"/>
    <s v="HOCKEY: Kvittering kjøp med esh kort"/>
    <d v="2025-10-13T00:00:00"/>
    <m/>
    <x v="114"/>
    <x v="114"/>
    <m/>
    <m/>
    <m/>
    <m/>
    <n v="77"/>
    <s v="Christopher Dehn"/>
    <x v="5"/>
    <x v="5"/>
    <m/>
    <m/>
    <m/>
    <m/>
    <n v="0"/>
    <s v="Ingen avgiftsbehandling"/>
    <s v="HOCKEY: Kvittering kjøp med esh kort"/>
    <n v="2600"/>
    <s v="NOK"/>
    <n v="2600"/>
    <m/>
    <s v="24538.00"/>
  </r>
  <r>
    <n v="1880"/>
    <n v="2025"/>
    <s v="FOTBALL cup g2016"/>
    <d v="2025-10-14T00:00:00"/>
    <m/>
    <x v="114"/>
    <x v="114"/>
    <m/>
    <m/>
    <n v="20212"/>
    <s v="Vihvi Margrethe Boye"/>
    <m/>
    <m/>
    <x v="1"/>
    <x v="1"/>
    <m/>
    <m/>
    <m/>
    <m/>
    <n v="0"/>
    <s v="Ingen avgiftsbehandling"/>
    <s v="FOTBALL cup g2016"/>
    <n v="3100"/>
    <s v="NOK"/>
    <n v="3100"/>
    <m/>
    <s v="27638.00"/>
  </r>
  <r>
    <n v="1896"/>
    <n v="2025"/>
    <s v="VS: Utlegg j2018"/>
    <d v="2025-10-15T00:00:00"/>
    <m/>
    <x v="114"/>
    <x v="114"/>
    <m/>
    <m/>
    <n v="20212"/>
    <s v="Vihvi Margrethe Boye"/>
    <m/>
    <m/>
    <x v="1"/>
    <x v="1"/>
    <m/>
    <m/>
    <m/>
    <m/>
    <n v="0"/>
    <s v="Ingen avgiftsbehandling"/>
    <s v="VS: Utlegg j2018"/>
    <n v="600"/>
    <s v="NOK"/>
    <n v="600"/>
    <m/>
    <s v="28238.00"/>
  </r>
  <r>
    <n v="2501"/>
    <n v="2025"/>
    <s v="Fwd: Utlegg BDO Futsal Cup (Jutul G2013)"/>
    <d v="2025-12-30T00:00:00"/>
    <m/>
    <x v="114"/>
    <x v="114"/>
    <m/>
    <m/>
    <n v="20540"/>
    <s v="Runar Veiby"/>
    <m/>
    <m/>
    <x v="1"/>
    <x v="1"/>
    <m/>
    <m/>
    <m/>
    <m/>
    <n v="0"/>
    <s v="Ingen avgiftsbehandling"/>
    <s v="Fwd: Utlegg BDO Futsal Cup (Jutul G2013)"/>
    <n v="3000"/>
    <s v="NOK"/>
    <n v="3000"/>
    <m/>
    <s v="31238.00"/>
  </r>
  <r>
    <m/>
    <m/>
    <m/>
    <d v="2025-01-01T00:00:00"/>
    <m/>
    <x v="115"/>
    <x v="115"/>
    <m/>
    <m/>
    <m/>
    <m/>
    <m/>
    <m/>
    <x v="0"/>
    <x v="0"/>
    <m/>
    <m/>
    <m/>
    <m/>
    <m/>
    <m/>
    <s v="Inngående saldo"/>
    <n v="0"/>
    <m/>
    <m/>
    <m/>
    <s v="0.00"/>
  </r>
  <r>
    <n v="313"/>
    <n v="2025"/>
    <s v="Fwd: Jutultreffen 2024, takk for innsatsen!"/>
    <d v="2025-01-23T00:00:00"/>
    <m/>
    <x v="115"/>
    <x v="115"/>
    <m/>
    <m/>
    <n v="20393"/>
    <s v="Alf Christian Broeng"/>
    <m/>
    <m/>
    <x v="1"/>
    <x v="1"/>
    <m/>
    <m/>
    <m/>
    <m/>
    <n v="0"/>
    <s v="Ingen avgiftsbehandling"/>
    <s v="Fwd: Jutultreffen 2024, takk for innsatsen!"/>
    <n v="743.6"/>
    <s v="NOK"/>
    <n v="743.6"/>
    <m/>
    <s v="743.60"/>
  </r>
  <r>
    <n v="312"/>
    <n v="2025"/>
    <s v="Fwd: Jutultreffen 2024, takk for innsatsen!"/>
    <d v="2025-01-24T00:00:00"/>
    <m/>
    <x v="115"/>
    <x v="115"/>
    <m/>
    <m/>
    <n v="20393"/>
    <s v="Alf Christian Broeng"/>
    <m/>
    <m/>
    <x v="1"/>
    <x v="1"/>
    <m/>
    <m/>
    <m/>
    <m/>
    <n v="0"/>
    <s v="Ingen avgiftsbehandling"/>
    <s v="Fwd: Jutultreffen 2024, takk for innsatsen!"/>
    <n v="1138"/>
    <s v="NOK"/>
    <n v="1138"/>
    <m/>
    <s v="1881.60"/>
  </r>
  <r>
    <n v="323"/>
    <n v="2025"/>
    <s v="TDB: Utleggsskjema TdB, Prøver igjen"/>
    <d v="2025-02-03T00:00:00"/>
    <m/>
    <x v="115"/>
    <x v="115"/>
    <m/>
    <m/>
    <n v="20302"/>
    <s v="Endre Nakstad"/>
    <m/>
    <m/>
    <x v="6"/>
    <x v="6"/>
    <m/>
    <m/>
    <m/>
    <m/>
    <n v="0"/>
    <s v="Ingen avgiftsbehandling"/>
    <s v="TDB: Utleggsskjema TdB, Prøver igjen"/>
    <n v="1361"/>
    <s v="NOK"/>
    <n v="1361"/>
    <m/>
    <s v="3242.60"/>
  </r>
  <r>
    <n v="201"/>
    <n v="2025"/>
    <s v="SKI: Kjøregodtgjørelse UHR"/>
    <d v="2025-02-07T00:00:00"/>
    <m/>
    <x v="115"/>
    <x v="115"/>
    <m/>
    <m/>
    <n v="20229"/>
    <s v="Sivert Østberg-Tømmervik"/>
    <m/>
    <m/>
    <x v="6"/>
    <x v="6"/>
    <m/>
    <m/>
    <m/>
    <m/>
    <n v="0"/>
    <s v="Ingen avgiftsbehandling"/>
    <s v="SKI: Kjøregodtgjørelse UHR"/>
    <n v="270"/>
    <s v="NOK"/>
    <n v="270"/>
    <m/>
    <s v="3512.60"/>
  </r>
  <r>
    <n v="1045"/>
    <n v="2025"/>
    <s v="1 time hockeyskole HOCKEY"/>
    <d v="2025-06-16T00:00:00"/>
    <m/>
    <x v="115"/>
    <x v="115"/>
    <m/>
    <m/>
    <n v="20494"/>
    <s v="Emil VIdal Torgersen"/>
    <m/>
    <m/>
    <x v="5"/>
    <x v="5"/>
    <m/>
    <m/>
    <m/>
    <m/>
    <n v="0"/>
    <s v="Ingen avgiftsbehandling"/>
    <s v="1 time hockeyskole HOCKEY"/>
    <n v="100"/>
    <s v="NOK"/>
    <n v="100"/>
    <m/>
    <s v="3612.60"/>
  </r>
  <r>
    <n v="1064"/>
    <n v="2025"/>
    <s v="Faktura nummer 259 fra Bærums Skiklub"/>
    <d v="2025-06-17T00:00:00"/>
    <m/>
    <x v="115"/>
    <x v="115"/>
    <m/>
    <m/>
    <n v="20008"/>
    <s v="Bærums Skiklub"/>
    <m/>
    <m/>
    <x v="6"/>
    <x v="6"/>
    <m/>
    <m/>
    <m/>
    <m/>
    <n v="0"/>
    <s v="Ingen avgiftsbehandling"/>
    <s v="Faktura nummer 259 fra Bærums Skiklub"/>
    <n v="8009"/>
    <s v="NOK"/>
    <n v="8009"/>
    <m/>
    <s v="11621.60"/>
  </r>
  <r>
    <n v="1292"/>
    <n v="2025"/>
    <s v="1928.pdf"/>
    <d v="2025-07-31T00:00:00"/>
    <m/>
    <x v="115"/>
    <x v="115"/>
    <m/>
    <m/>
    <m/>
    <m/>
    <m/>
    <m/>
    <x v="1"/>
    <x v="1"/>
    <m/>
    <m/>
    <m/>
    <m/>
    <n v="0"/>
    <s v="Ingen avgiftsbehandling"/>
    <s v="Stoke"/>
    <n v="50454.27"/>
    <s v="NOK"/>
    <n v="50454.27"/>
    <m/>
    <s v="62075.87"/>
  </r>
  <r>
    <n v="1292"/>
    <n v="2025"/>
    <s v="1928.pdf"/>
    <d v="2025-07-31T00:00:00"/>
    <m/>
    <x v="115"/>
    <x v="115"/>
    <m/>
    <m/>
    <n v="20184"/>
    <s v="Stoke City community trust"/>
    <m/>
    <m/>
    <x v="1"/>
    <x v="1"/>
    <m/>
    <m/>
    <m/>
    <m/>
    <n v="0"/>
    <s v="Ingen avgiftsbehandling"/>
    <s v="Stoke"/>
    <n v="-50612.88"/>
    <s v="NOK"/>
    <n v="-50612.88"/>
    <m/>
    <s v="11462.99"/>
  </r>
  <r>
    <n v="1492"/>
    <n v="2025"/>
    <s v="VS: Jutultreffen"/>
    <d v="2025-08-30T00:00:00"/>
    <m/>
    <x v="115"/>
    <x v="115"/>
    <m/>
    <m/>
    <n v="20175"/>
    <s v="Popcorn Compagniet AS"/>
    <m/>
    <m/>
    <x v="1"/>
    <x v="1"/>
    <m/>
    <m/>
    <m/>
    <m/>
    <n v="0"/>
    <s v="Ingen avgiftsbehandling"/>
    <s v="VS: Jutultreffen"/>
    <n v="7619"/>
    <s v="NOK"/>
    <n v="7619"/>
    <m/>
    <s v="19081.99"/>
  </r>
  <r>
    <n v="1511"/>
    <n v="2025"/>
    <s v="Faktura nummer 10086 fra AZUN FREESTYLE AS"/>
    <d v="2025-09-01T00:00:00"/>
    <m/>
    <x v="115"/>
    <x v="115"/>
    <m/>
    <m/>
    <n v="20136"/>
    <s v="AZUN FREESTYLE AS"/>
    <m/>
    <m/>
    <x v="1"/>
    <x v="1"/>
    <m/>
    <m/>
    <m/>
    <m/>
    <n v="0"/>
    <s v="Ingen avgiftsbehandling"/>
    <s v="Faktura nummer 10086 fra AZUN FREESTYLE AS"/>
    <n v="12000"/>
    <s v="NOK"/>
    <n v="12000"/>
    <m/>
    <s v="31081.99"/>
  </r>
  <r>
    <n v="1521"/>
    <n v="2025"/>
    <s v="JT"/>
    <d v="2025-09-01T00:00:00"/>
    <m/>
    <x v="115"/>
    <x v="115"/>
    <m/>
    <m/>
    <m/>
    <m/>
    <m/>
    <m/>
    <x v="1"/>
    <x v="1"/>
    <m/>
    <m/>
    <m/>
    <m/>
    <n v="0"/>
    <s v="Ingen avgiftsbehandling"/>
    <s v="JUTULTREFFEN"/>
    <n v="229.9"/>
    <s v="NOK"/>
    <n v="229.9"/>
    <m/>
    <s v="31311.89"/>
  </r>
  <r>
    <n v="2295"/>
    <n v="2025"/>
    <s v="SKI: Utlegg skigruppa, familiesamling Gomobu"/>
    <d v="2025-12-04T00:00:00"/>
    <m/>
    <x v="115"/>
    <x v="115"/>
    <m/>
    <m/>
    <n v="20120"/>
    <s v="Silje Danielsen"/>
    <m/>
    <m/>
    <x v="6"/>
    <x v="6"/>
    <m/>
    <m/>
    <m/>
    <m/>
    <n v="0"/>
    <s v="Ingen avgiftsbehandling"/>
    <s v="SKI: Utlegg skigruppa, familiesamling Gomobu"/>
    <n v="254"/>
    <s v="NOK"/>
    <n v="254"/>
    <m/>
    <s v="31565.89"/>
  </r>
  <r>
    <m/>
    <m/>
    <m/>
    <d v="2025-01-01T00:00:00"/>
    <m/>
    <x v="116"/>
    <x v="116"/>
    <m/>
    <m/>
    <m/>
    <m/>
    <m/>
    <m/>
    <x v="0"/>
    <x v="0"/>
    <m/>
    <m/>
    <m/>
    <m/>
    <m/>
    <m/>
    <s v="Inngående saldo"/>
    <n v="0"/>
    <m/>
    <m/>
    <m/>
    <s v="0.00"/>
  </r>
  <r>
    <n v="243"/>
    <n v="2025"/>
    <s v="Kvitteringer esport"/>
    <d v="2025-01-06T00:00:00"/>
    <m/>
    <x v="116"/>
    <x v="116"/>
    <m/>
    <m/>
    <m/>
    <m/>
    <m/>
    <m/>
    <x v="2"/>
    <x v="2"/>
    <m/>
    <m/>
    <m/>
    <m/>
    <n v="0"/>
    <s v="Ingen avgiftsbehandling"/>
    <s v="Kvitteringer esport"/>
    <n v="487.11"/>
    <s v="NOK"/>
    <n v="487.11"/>
    <m/>
    <s v="487.11"/>
  </r>
  <r>
    <n v="26"/>
    <n v="2025"/>
    <s v="HOCKEY: CCEP Norway Invoice_9204473532"/>
    <d v="2025-01-10T00:00:00"/>
    <m/>
    <x v="116"/>
    <x v="116"/>
    <m/>
    <m/>
    <n v="20188"/>
    <s v="Coca-cola Europacific Partners Norge AS"/>
    <m/>
    <m/>
    <x v="5"/>
    <x v="5"/>
    <m/>
    <m/>
    <m/>
    <m/>
    <n v="0"/>
    <s v="Ingen avgiftsbehandling"/>
    <s v="HOCKEY: CCEP Norway Invoice_9204473532"/>
    <n v="3012.79"/>
    <s v="NOK"/>
    <n v="3012.79"/>
    <m/>
    <s v="3499.90"/>
  </r>
  <r>
    <n v="243"/>
    <n v="2025"/>
    <s v="Kvitteringer esport"/>
    <d v="2025-01-10T00:00:00"/>
    <m/>
    <x v="116"/>
    <x v="116"/>
    <m/>
    <m/>
    <m/>
    <m/>
    <m/>
    <m/>
    <x v="2"/>
    <x v="2"/>
    <m/>
    <m/>
    <m/>
    <m/>
    <n v="0"/>
    <s v="Ingen avgiftsbehandling"/>
    <s v="Kvitteringer esport"/>
    <n v="1819.66"/>
    <s v="NOK"/>
    <n v="1819.66"/>
    <m/>
    <s v="5319.56"/>
  </r>
  <r>
    <n v="243"/>
    <n v="2025"/>
    <s v="Kvitteringer esport"/>
    <d v="2025-01-14T00:00:00"/>
    <m/>
    <x v="116"/>
    <x v="116"/>
    <m/>
    <m/>
    <m/>
    <m/>
    <m/>
    <m/>
    <x v="2"/>
    <x v="2"/>
    <m/>
    <m/>
    <m/>
    <m/>
    <n v="0"/>
    <s v="Ingen avgiftsbehandling"/>
    <s v="Kvitteringer esport"/>
    <n v="455.48"/>
    <s v="NOK"/>
    <n v="455.48"/>
    <m/>
    <s v="5775.04"/>
  </r>
  <r>
    <n v="243"/>
    <n v="2025"/>
    <s v="Kvitteringer esport"/>
    <d v="2025-01-20T00:00:00"/>
    <m/>
    <x v="116"/>
    <x v="116"/>
    <m/>
    <m/>
    <m/>
    <m/>
    <m/>
    <m/>
    <x v="2"/>
    <x v="2"/>
    <m/>
    <m/>
    <m/>
    <m/>
    <n v="0"/>
    <s v="Ingen avgiftsbehandling"/>
    <s v="Kvitteringer esport"/>
    <n v="184.9"/>
    <s v="NOK"/>
    <n v="184.9"/>
    <m/>
    <s v="5959.94"/>
  </r>
  <r>
    <n v="1121"/>
    <n v="2025"/>
    <s v="HOCKEY: Sak 11244944 er sendt til deg fra Coca-Cola"/>
    <d v="2025-01-21T00:00:00"/>
    <m/>
    <x v="116"/>
    <x v="116"/>
    <m/>
    <m/>
    <n v="20188"/>
    <s v="Coca-cola Europacific Partners Norge AS"/>
    <m/>
    <m/>
    <x v="5"/>
    <x v="5"/>
    <m/>
    <m/>
    <m/>
    <m/>
    <n v="0"/>
    <s v="Ingen avgiftsbehandling"/>
    <s v="HOCKEY: Sak 11244944 er sendt til deg fra Coca-Cola"/>
    <n v="4670.21"/>
    <s v="NOK"/>
    <n v="4670.21"/>
    <m/>
    <s v="10630.15"/>
  </r>
  <r>
    <n v="243"/>
    <n v="2025"/>
    <s v="Kvitteringer esport"/>
    <d v="2025-01-24T00:00:00"/>
    <m/>
    <x v="116"/>
    <x v="116"/>
    <m/>
    <m/>
    <m/>
    <m/>
    <m/>
    <m/>
    <x v="2"/>
    <x v="2"/>
    <m/>
    <m/>
    <m/>
    <m/>
    <n v="0"/>
    <s v="Ingen avgiftsbehandling"/>
    <s v="Kvitteringer esport"/>
    <n v="863.7"/>
    <s v="NOK"/>
    <n v="863.7"/>
    <m/>
    <s v="11493.85"/>
  </r>
  <r>
    <n v="74"/>
    <n v="2025"/>
    <s v="HOCKEY: CCEP Norway Invoice_9204497844"/>
    <d v="2025-01-27T00:00:00"/>
    <m/>
    <x v="116"/>
    <x v="116"/>
    <m/>
    <m/>
    <n v="20188"/>
    <s v="Coca-cola Europacific Partners Norge AS"/>
    <m/>
    <m/>
    <x v="5"/>
    <x v="5"/>
    <m/>
    <m/>
    <m/>
    <m/>
    <n v="0"/>
    <s v="Ingen avgiftsbehandling"/>
    <s v="HOCKEY: CCEP Norway Invoice_9204497844"/>
    <n v="1382.25"/>
    <s v="NOK"/>
    <n v="1382.25"/>
    <m/>
    <s v="12876.10"/>
  </r>
  <r>
    <n v="243"/>
    <n v="2025"/>
    <s v="Kvitteringer esport"/>
    <d v="2025-01-27T00:00:00"/>
    <m/>
    <x v="116"/>
    <x v="116"/>
    <m/>
    <m/>
    <m/>
    <m/>
    <m/>
    <m/>
    <x v="2"/>
    <x v="2"/>
    <m/>
    <m/>
    <m/>
    <m/>
    <n v="0"/>
    <s v="Ingen avgiftsbehandling"/>
    <s v="Kvitteringer esport"/>
    <n v="393.1"/>
    <s v="NOK"/>
    <n v="393.1"/>
    <m/>
    <s v="13269.20"/>
  </r>
  <r>
    <n v="243"/>
    <n v="2025"/>
    <s v="Kvitteringer esport"/>
    <d v="2025-01-27T00:00:00"/>
    <m/>
    <x v="116"/>
    <x v="116"/>
    <m/>
    <m/>
    <m/>
    <m/>
    <m/>
    <m/>
    <x v="2"/>
    <x v="2"/>
    <m/>
    <m/>
    <m/>
    <m/>
    <n v="0"/>
    <s v="Ingen avgiftsbehandling"/>
    <s v="Kvitteringer esport"/>
    <n v="225.52"/>
    <s v="NOK"/>
    <n v="225.52"/>
    <m/>
    <s v="13494.72"/>
  </r>
  <r>
    <n v="243"/>
    <n v="2025"/>
    <s v="Kvitteringer esport"/>
    <d v="2025-01-28T00:00:00"/>
    <m/>
    <x v="116"/>
    <x v="116"/>
    <m/>
    <m/>
    <m/>
    <m/>
    <m/>
    <m/>
    <x v="2"/>
    <x v="2"/>
    <m/>
    <m/>
    <m/>
    <m/>
    <n v="0"/>
    <s v="Ingen avgiftsbehandling"/>
    <s v="Kvitteringer esport"/>
    <n v="940"/>
    <s v="NOK"/>
    <n v="940"/>
    <m/>
    <s v="14434.72"/>
  </r>
  <r>
    <n v="100"/>
    <n v="2025"/>
    <s v="Akademi, Laila utlegg"/>
    <d v="2025-01-31T00:00:00"/>
    <m/>
    <x v="116"/>
    <x v="116"/>
    <m/>
    <m/>
    <n v="20355"/>
    <s v="Laila Håkonsen"/>
    <m/>
    <m/>
    <x v="8"/>
    <x v="8"/>
    <m/>
    <m/>
    <m/>
    <m/>
    <n v="0"/>
    <s v="Ingen avgiftsbehandling"/>
    <s v="Akademi, Laila utlegg"/>
    <n v="2239.0100000000002"/>
    <s v="NOK"/>
    <n v="2239.0100000000002"/>
    <m/>
    <s v="16673.73"/>
  </r>
  <r>
    <n v="153"/>
    <n v="2025"/>
    <s v="HOCKEY: Regning 01459054"/>
    <d v="2025-01-31T00:00:00"/>
    <m/>
    <x v="116"/>
    <x v="116"/>
    <m/>
    <m/>
    <n v="20033"/>
    <s v="Norgesgruppen ASA"/>
    <m/>
    <m/>
    <x v="5"/>
    <x v="5"/>
    <m/>
    <m/>
    <m/>
    <m/>
    <n v="0"/>
    <s v="Ingen avgiftsbehandling"/>
    <s v="HOCKEY: Regning 01459054"/>
    <n v="6676.05"/>
    <s v="NOK"/>
    <n v="6676.05"/>
    <m/>
    <s v="23349.78"/>
  </r>
  <r>
    <n v="152"/>
    <n v="2025"/>
    <s v="AKADEMI: Regning 01460054"/>
    <d v="2025-01-31T00:00:00"/>
    <m/>
    <x v="116"/>
    <x v="116"/>
    <m/>
    <m/>
    <n v="20033"/>
    <s v="Norgesgruppen ASA"/>
    <m/>
    <m/>
    <x v="8"/>
    <x v="8"/>
    <m/>
    <m/>
    <m/>
    <m/>
    <n v="0"/>
    <s v="Ingen avgiftsbehandling"/>
    <s v="AKADEMI: Regning 01460054"/>
    <n v="307.32"/>
    <s v="NOK"/>
    <n v="307.32"/>
    <m/>
    <s v="23657.10"/>
  </r>
  <r>
    <n v="151"/>
    <n v="2025"/>
    <s v="FOTBALL: Regning 01457535"/>
    <d v="2025-01-31T00:00:00"/>
    <m/>
    <x v="116"/>
    <x v="116"/>
    <m/>
    <m/>
    <n v="20033"/>
    <s v="Norgesgruppen ASA"/>
    <m/>
    <m/>
    <x v="1"/>
    <x v="1"/>
    <m/>
    <m/>
    <m/>
    <m/>
    <n v="0"/>
    <s v="Ingen avgiftsbehandling"/>
    <s v="FOTBALL: Regning 01457535"/>
    <n v="182.43"/>
    <s v="NOK"/>
    <n v="182.43"/>
    <m/>
    <s v="23839.53"/>
  </r>
  <r>
    <n v="243"/>
    <n v="2025"/>
    <s v="Kvitteringer esport"/>
    <d v="2025-01-31T00:00:00"/>
    <m/>
    <x v="116"/>
    <x v="116"/>
    <m/>
    <m/>
    <m/>
    <m/>
    <m/>
    <m/>
    <x v="2"/>
    <x v="2"/>
    <m/>
    <m/>
    <m/>
    <m/>
    <n v="0"/>
    <s v="Ingen avgiftsbehandling"/>
    <s v="Kvitteringer esport"/>
    <n v="91.5"/>
    <s v="NOK"/>
    <n v="91.5"/>
    <m/>
    <s v="23931.03"/>
  </r>
  <r>
    <n v="243"/>
    <n v="2025"/>
    <s v="Kvitteringer esport"/>
    <d v="2025-02-03T00:00:00"/>
    <m/>
    <x v="116"/>
    <x v="116"/>
    <m/>
    <m/>
    <m/>
    <m/>
    <m/>
    <m/>
    <x v="2"/>
    <x v="2"/>
    <m/>
    <m/>
    <m/>
    <m/>
    <n v="0"/>
    <s v="Ingen avgiftsbehandling"/>
    <s v="Kvitteringer esport"/>
    <n v="327.8"/>
    <s v="NOK"/>
    <n v="327.8"/>
    <m/>
    <s v="24258.83"/>
  </r>
  <r>
    <n v="607"/>
    <n v="2025"/>
    <s v="Kvitteringer esport"/>
    <d v="2025-02-07T00:00:00"/>
    <m/>
    <x v="116"/>
    <x v="116"/>
    <m/>
    <m/>
    <m/>
    <m/>
    <m/>
    <m/>
    <x v="2"/>
    <x v="2"/>
    <m/>
    <m/>
    <m/>
    <m/>
    <n v="0"/>
    <s v="Ingen avgiftsbehandling"/>
    <s v="Kvitteringer esport"/>
    <n v="159.6"/>
    <s v="NOK"/>
    <n v="159.6"/>
    <m/>
    <s v="24418.43"/>
  </r>
  <r>
    <n v="276"/>
    <n v="2025"/>
    <s v="HOCKEY: CCEP Norway Invoice_9204517284"/>
    <d v="2025-02-11T00:00:00"/>
    <m/>
    <x v="116"/>
    <x v="116"/>
    <m/>
    <m/>
    <n v="20188"/>
    <s v="Coca-cola Europacific Partners Norge AS"/>
    <m/>
    <m/>
    <x v="5"/>
    <x v="5"/>
    <m/>
    <m/>
    <m/>
    <m/>
    <n v="0"/>
    <s v="Ingen avgiftsbehandling"/>
    <s v="HOCKEY: CCEP Norway Invoice_9204517284"/>
    <n v="3261.07"/>
    <s v="NOK"/>
    <n v="3261.07"/>
    <m/>
    <s v="27679.50"/>
  </r>
  <r>
    <n v="607"/>
    <n v="2025"/>
    <s v="Kvitteringer esport"/>
    <d v="2025-02-11T00:00:00"/>
    <m/>
    <x v="116"/>
    <x v="116"/>
    <m/>
    <m/>
    <m/>
    <m/>
    <m/>
    <m/>
    <x v="2"/>
    <x v="2"/>
    <m/>
    <m/>
    <m/>
    <m/>
    <n v="0"/>
    <s v="Ingen avgiftsbehandling"/>
    <s v="Kvitteringer esport"/>
    <n v="318.10000000000002"/>
    <s v="NOK"/>
    <n v="318.10000000000002"/>
    <m/>
    <s v="27997.60"/>
  </r>
  <r>
    <n v="607"/>
    <n v="2025"/>
    <s v="Kvitteringer esport"/>
    <d v="2025-02-13T00:00:00"/>
    <m/>
    <x v="116"/>
    <x v="116"/>
    <m/>
    <m/>
    <m/>
    <m/>
    <m/>
    <m/>
    <x v="2"/>
    <x v="2"/>
    <m/>
    <m/>
    <m/>
    <m/>
    <n v="0"/>
    <s v="Ingen avgiftsbehandling"/>
    <s v="Kvitteringer esport"/>
    <n v="108.2"/>
    <s v="NOK"/>
    <n v="108.2"/>
    <m/>
    <s v="28105.80"/>
  </r>
  <r>
    <n v="607"/>
    <n v="2025"/>
    <s v="Kvitteringer esport"/>
    <d v="2025-02-14T00:00:00"/>
    <m/>
    <x v="116"/>
    <x v="116"/>
    <m/>
    <m/>
    <m/>
    <m/>
    <m/>
    <m/>
    <x v="2"/>
    <x v="2"/>
    <m/>
    <m/>
    <m/>
    <m/>
    <n v="0"/>
    <s v="Ingen avgiftsbehandling"/>
    <s v="Kvitteringer esport"/>
    <n v="340.26"/>
    <s v="NOK"/>
    <n v="340.26"/>
    <m/>
    <s v="28446.06"/>
  </r>
  <r>
    <n v="607"/>
    <n v="2025"/>
    <s v="Kvitteringer esport"/>
    <d v="2025-02-14T00:00:00"/>
    <m/>
    <x v="116"/>
    <x v="116"/>
    <m/>
    <m/>
    <m/>
    <m/>
    <m/>
    <m/>
    <x v="2"/>
    <x v="2"/>
    <m/>
    <m/>
    <m/>
    <m/>
    <n v="0"/>
    <s v="Ingen avgiftsbehandling"/>
    <s v="Kvitteringer esport"/>
    <n v="225.75"/>
    <s v="NOK"/>
    <n v="225.75"/>
    <m/>
    <s v="28671.81"/>
  </r>
  <r>
    <n v="607"/>
    <n v="2025"/>
    <s v="Kvitteringer esport"/>
    <d v="2025-02-14T00:00:00"/>
    <m/>
    <x v="116"/>
    <x v="116"/>
    <m/>
    <m/>
    <m/>
    <m/>
    <m/>
    <m/>
    <x v="2"/>
    <x v="2"/>
    <m/>
    <m/>
    <m/>
    <m/>
    <n v="0"/>
    <s v="Ingen avgiftsbehandling"/>
    <s v="Kvitteringer esport"/>
    <n v="271"/>
    <s v="NOK"/>
    <n v="271"/>
    <m/>
    <s v="28942.81"/>
  </r>
  <r>
    <n v="607"/>
    <n v="2025"/>
    <s v="Kvitteringer esport"/>
    <d v="2025-02-17T00:00:00"/>
    <m/>
    <x v="116"/>
    <x v="116"/>
    <m/>
    <m/>
    <m/>
    <m/>
    <m/>
    <m/>
    <x v="2"/>
    <x v="2"/>
    <m/>
    <m/>
    <m/>
    <m/>
    <n v="0"/>
    <s v="Ingen avgiftsbehandling"/>
    <s v="Kvitteringer esport"/>
    <n v="1318.7"/>
    <s v="NOK"/>
    <n v="1318.7"/>
    <m/>
    <s v="30261.51"/>
  </r>
  <r>
    <n v="607"/>
    <n v="2025"/>
    <s v="Kvitteringer esport"/>
    <d v="2025-02-18T00:00:00"/>
    <m/>
    <x v="116"/>
    <x v="116"/>
    <m/>
    <m/>
    <m/>
    <m/>
    <m/>
    <m/>
    <x v="2"/>
    <x v="2"/>
    <m/>
    <m/>
    <m/>
    <m/>
    <n v="0"/>
    <s v="Ingen avgiftsbehandling"/>
    <s v="Kvitteringer esport"/>
    <n v="283.3"/>
    <s v="NOK"/>
    <n v="283.3"/>
    <m/>
    <s v="30544.81"/>
  </r>
  <r>
    <n v="607"/>
    <n v="2025"/>
    <s v="Kvitteringer esport"/>
    <d v="2025-02-24T00:00:00"/>
    <m/>
    <x v="116"/>
    <x v="116"/>
    <m/>
    <m/>
    <m/>
    <m/>
    <m/>
    <m/>
    <x v="2"/>
    <x v="2"/>
    <m/>
    <m/>
    <m/>
    <m/>
    <n v="0"/>
    <s v="Ingen avgiftsbehandling"/>
    <s v="Kvitteringer esport"/>
    <n v="734.6"/>
    <s v="NOK"/>
    <n v="734.6"/>
    <m/>
    <s v="31279.41"/>
  </r>
  <r>
    <n v="607"/>
    <n v="2025"/>
    <s v="Kvitteringer esport"/>
    <d v="2025-02-25T00:00:00"/>
    <m/>
    <x v="116"/>
    <x v="116"/>
    <m/>
    <m/>
    <m/>
    <m/>
    <m/>
    <m/>
    <x v="2"/>
    <x v="2"/>
    <m/>
    <m/>
    <m/>
    <m/>
    <n v="0"/>
    <s v="Ingen avgiftsbehandling"/>
    <s v="Kvitteringer esport"/>
    <n v="408.1"/>
    <s v="NOK"/>
    <n v="408.1"/>
    <m/>
    <s v="31687.51"/>
  </r>
  <r>
    <n v="607"/>
    <n v="2025"/>
    <s v="Kvitteringer esport"/>
    <d v="2025-02-26T00:00:00"/>
    <m/>
    <x v="116"/>
    <x v="116"/>
    <m/>
    <m/>
    <m/>
    <m/>
    <m/>
    <m/>
    <x v="2"/>
    <x v="2"/>
    <m/>
    <m/>
    <m/>
    <m/>
    <n v="0"/>
    <s v="Ingen avgiftsbehandling"/>
    <s v="Kvitteringer esport"/>
    <n v="667.3"/>
    <s v="NOK"/>
    <n v="667.3"/>
    <m/>
    <s v="32354.81"/>
  </r>
  <r>
    <n v="388"/>
    <n v="2025"/>
    <s v="FOTBALL: Regning 01473513"/>
    <d v="2025-02-28T00:00:00"/>
    <m/>
    <x v="116"/>
    <x v="116"/>
    <m/>
    <m/>
    <n v="20033"/>
    <s v="Norgesgruppen ASA"/>
    <m/>
    <m/>
    <x v="1"/>
    <x v="1"/>
    <m/>
    <m/>
    <m/>
    <m/>
    <n v="0"/>
    <s v="Ingen avgiftsbehandling"/>
    <s v="FOTBALL: Regning 01473513"/>
    <n v="702.9"/>
    <s v="NOK"/>
    <n v="702.9"/>
    <m/>
    <s v="33057.71"/>
  </r>
  <r>
    <n v="387"/>
    <n v="2025"/>
    <s v="AKADEMI: Regning 01476072"/>
    <d v="2025-02-28T00:00:00"/>
    <m/>
    <x v="116"/>
    <x v="116"/>
    <m/>
    <m/>
    <n v="20033"/>
    <s v="Norgesgruppen ASA"/>
    <m/>
    <m/>
    <x v="8"/>
    <x v="8"/>
    <m/>
    <m/>
    <m/>
    <m/>
    <n v="0"/>
    <s v="Ingen avgiftsbehandling"/>
    <s v="AKADEMI: Regning 01476072"/>
    <n v="3531.1"/>
    <s v="NOK"/>
    <n v="3531.1"/>
    <m/>
    <s v="36588.81"/>
  </r>
  <r>
    <n v="365"/>
    <n v="2025"/>
    <s v="HOCKEY: Regning 01475064"/>
    <d v="2025-02-28T00:00:00"/>
    <m/>
    <x v="116"/>
    <x v="116"/>
    <m/>
    <m/>
    <n v="20033"/>
    <s v="Norgesgruppen ASA"/>
    <m/>
    <m/>
    <x v="5"/>
    <x v="5"/>
    <m/>
    <m/>
    <m/>
    <m/>
    <n v="0"/>
    <s v="Ingen avgiftsbehandling"/>
    <s v="HOCKEY: Regning 01475064"/>
    <n v="5765.2"/>
    <s v="NOK"/>
    <n v="5765.2"/>
    <m/>
    <s v="42354.01"/>
  </r>
  <r>
    <n v="607"/>
    <n v="2025"/>
    <s v="Kvitteringer esport"/>
    <d v="2025-03-03T00:00:00"/>
    <m/>
    <x v="116"/>
    <x v="116"/>
    <m/>
    <m/>
    <m/>
    <m/>
    <m/>
    <m/>
    <x v="2"/>
    <x v="2"/>
    <m/>
    <m/>
    <m/>
    <m/>
    <n v="0"/>
    <s v="Ingen avgiftsbehandling"/>
    <s v="Kvitteringer esport"/>
    <n v="572.28"/>
    <s v="NOK"/>
    <n v="572.28"/>
    <m/>
    <s v="42926.29"/>
  </r>
  <r>
    <n v="602"/>
    <n v="2025"/>
    <s v="Kvitteringer esport"/>
    <d v="2025-03-04T00:00:00"/>
    <m/>
    <x v="116"/>
    <x v="116"/>
    <m/>
    <m/>
    <m/>
    <m/>
    <m/>
    <m/>
    <x v="2"/>
    <x v="2"/>
    <m/>
    <m/>
    <m/>
    <m/>
    <n v="0"/>
    <s v="Ingen avgiftsbehandling"/>
    <s v="Kvitteringer esport"/>
    <n v="121.97"/>
    <s v="NOK"/>
    <n v="121.97"/>
    <m/>
    <s v="43048.26"/>
  </r>
  <r>
    <n v="1122"/>
    <n v="2025"/>
    <s v="HOCKEY: Sak 11244944 er sendt til deg fra Coca-Cola"/>
    <d v="2025-03-04T00:00:00"/>
    <m/>
    <x v="116"/>
    <x v="116"/>
    <m/>
    <m/>
    <n v="20188"/>
    <s v="Coca-cola Europacific Partners Norge AS"/>
    <m/>
    <m/>
    <x v="5"/>
    <x v="5"/>
    <m/>
    <m/>
    <m/>
    <m/>
    <n v="0"/>
    <s v="Ingen avgiftsbehandling"/>
    <s v="HOCKEY: Sak 11244944 er sendt til deg fra Coca-Cola"/>
    <n v="3385.24"/>
    <s v="NOK"/>
    <n v="3385.24"/>
    <m/>
    <s v="46433.50"/>
  </r>
  <r>
    <n v="602"/>
    <n v="2025"/>
    <s v="Kvitteringer esport"/>
    <d v="2025-03-06T00:00:00"/>
    <m/>
    <x v="116"/>
    <x v="116"/>
    <m/>
    <m/>
    <m/>
    <m/>
    <m/>
    <m/>
    <x v="2"/>
    <x v="2"/>
    <m/>
    <m/>
    <m/>
    <m/>
    <n v="0"/>
    <s v="Ingen avgiftsbehandling"/>
    <s v="Kvitteringer esport"/>
    <n v="726.75"/>
    <s v="NOK"/>
    <n v="726.75"/>
    <m/>
    <s v="47160.25"/>
  </r>
  <r>
    <n v="605"/>
    <n v="2025"/>
    <s v="Faktura 9707316 (4).pdf"/>
    <d v="2025-03-06T00:00:00"/>
    <m/>
    <x v="116"/>
    <x v="116"/>
    <m/>
    <m/>
    <n v="20125"/>
    <s v="Eureca Engros AS"/>
    <m/>
    <m/>
    <x v="2"/>
    <x v="2"/>
    <m/>
    <m/>
    <m/>
    <m/>
    <n v="0"/>
    <s v="Ingen avgiftsbehandling"/>
    <s v="Faktura 9707316 (4).pdf"/>
    <n v="3495.67"/>
    <s v="NOK"/>
    <n v="3495.67"/>
    <m/>
    <s v="50655.92"/>
  </r>
  <r>
    <n v="604"/>
    <n v="2025"/>
    <s v="Kvittering esport"/>
    <d v="2025-03-07T00:00:00"/>
    <m/>
    <x v="116"/>
    <x v="116"/>
    <m/>
    <m/>
    <m/>
    <m/>
    <m/>
    <m/>
    <x v="2"/>
    <x v="2"/>
    <m/>
    <m/>
    <m/>
    <m/>
    <n v="0"/>
    <s v="Ingen avgiftsbehandling"/>
    <s v="Kvittering esport"/>
    <n v="816.25"/>
    <s v="NOK"/>
    <n v="816.25"/>
    <m/>
    <s v="51472.17"/>
  </r>
  <r>
    <n v="602"/>
    <n v="2025"/>
    <s v="Kvitteringer esport"/>
    <d v="2025-03-14T00:00:00"/>
    <m/>
    <x v="116"/>
    <x v="116"/>
    <m/>
    <m/>
    <m/>
    <m/>
    <m/>
    <m/>
    <x v="2"/>
    <x v="2"/>
    <m/>
    <m/>
    <m/>
    <m/>
    <n v="0"/>
    <s v="Ingen avgiftsbehandling"/>
    <s v="Kvitteringer esport"/>
    <n v="358"/>
    <s v="NOK"/>
    <n v="358"/>
    <m/>
    <s v="51830.17"/>
  </r>
  <r>
    <n v="602"/>
    <n v="2025"/>
    <s v="Kvitteringer esport"/>
    <d v="2025-03-14T00:00:00"/>
    <m/>
    <x v="116"/>
    <x v="116"/>
    <m/>
    <m/>
    <m/>
    <m/>
    <m/>
    <m/>
    <x v="2"/>
    <x v="2"/>
    <m/>
    <m/>
    <m/>
    <m/>
    <n v="0"/>
    <s v="Ingen avgiftsbehandling"/>
    <s v="Kvitteringer esport"/>
    <n v="45.1"/>
    <s v="NOK"/>
    <n v="45.1"/>
    <m/>
    <s v="51875.27"/>
  </r>
  <r>
    <n v="602"/>
    <n v="2025"/>
    <s v="Kvitteringer esport"/>
    <d v="2025-03-17T00:00:00"/>
    <m/>
    <x v="116"/>
    <x v="116"/>
    <m/>
    <m/>
    <m/>
    <m/>
    <m/>
    <m/>
    <x v="2"/>
    <x v="2"/>
    <m/>
    <m/>
    <m/>
    <m/>
    <n v="0"/>
    <s v="Ingen avgiftsbehandling"/>
    <s v="Kvitteringer esport"/>
    <n v="160.5"/>
    <s v="NOK"/>
    <n v="160.5"/>
    <m/>
    <s v="52035.77"/>
  </r>
  <r>
    <n v="602"/>
    <n v="2025"/>
    <s v="Kvitteringer esport"/>
    <d v="2025-03-19T00:00:00"/>
    <m/>
    <x v="116"/>
    <x v="116"/>
    <m/>
    <m/>
    <m/>
    <m/>
    <m/>
    <m/>
    <x v="2"/>
    <x v="2"/>
    <m/>
    <m/>
    <m/>
    <m/>
    <n v="0"/>
    <s v="Ingen avgiftsbehandling"/>
    <s v="Kvitteringer esport"/>
    <n v="1312.1"/>
    <s v="NOK"/>
    <n v="1312.1"/>
    <m/>
    <s v="53347.87"/>
  </r>
  <r>
    <n v="602"/>
    <n v="2025"/>
    <s v="Kvitteringer esport"/>
    <d v="2025-03-19T00:00:00"/>
    <m/>
    <x v="116"/>
    <x v="116"/>
    <m/>
    <m/>
    <m/>
    <m/>
    <m/>
    <m/>
    <x v="2"/>
    <x v="2"/>
    <m/>
    <m/>
    <m/>
    <m/>
    <n v="0"/>
    <s v="Ingen avgiftsbehandling"/>
    <s v="Kvitteringer esport"/>
    <n v="444.5"/>
    <s v="NOK"/>
    <n v="444.5"/>
    <m/>
    <s v="53792.37"/>
  </r>
  <r>
    <n v="602"/>
    <n v="2025"/>
    <s v="Kvitteringer esport"/>
    <d v="2025-03-21T00:00:00"/>
    <m/>
    <x v="116"/>
    <x v="116"/>
    <m/>
    <m/>
    <m/>
    <m/>
    <m/>
    <m/>
    <x v="2"/>
    <x v="2"/>
    <m/>
    <m/>
    <m/>
    <m/>
    <n v="0"/>
    <s v="Ingen avgiftsbehandling"/>
    <s v="Kvitteringer esport"/>
    <n v="531.15"/>
    <s v="NOK"/>
    <n v="531.15"/>
    <m/>
    <s v="54323.52"/>
  </r>
  <r>
    <n v="602"/>
    <n v="2025"/>
    <s v="Kvitteringer esport"/>
    <d v="2025-03-25T00:00:00"/>
    <m/>
    <x v="116"/>
    <x v="116"/>
    <m/>
    <m/>
    <m/>
    <m/>
    <m/>
    <m/>
    <x v="2"/>
    <x v="2"/>
    <m/>
    <m/>
    <m/>
    <m/>
    <n v="0"/>
    <s v="Ingen avgiftsbehandling"/>
    <s v="Kvitteringer esport"/>
    <n v="504.7"/>
    <s v="NOK"/>
    <n v="504.7"/>
    <m/>
    <s v="54828.22"/>
  </r>
  <r>
    <n v="602"/>
    <n v="2025"/>
    <s v="Kvitteringer esport"/>
    <d v="2025-03-27T00:00:00"/>
    <m/>
    <x v="116"/>
    <x v="116"/>
    <m/>
    <m/>
    <m/>
    <m/>
    <m/>
    <m/>
    <x v="2"/>
    <x v="2"/>
    <m/>
    <m/>
    <m/>
    <m/>
    <n v="0"/>
    <s v="Ingen avgiftsbehandling"/>
    <s v="Kvitteringer esport"/>
    <n v="660"/>
    <s v="NOK"/>
    <n v="660"/>
    <m/>
    <s v="55488.22"/>
  </r>
  <r>
    <n v="497"/>
    <n v="2025"/>
    <s v="AKADEMIET: Regning 01492200"/>
    <d v="2025-03-31T00:00:00"/>
    <m/>
    <x v="116"/>
    <x v="116"/>
    <m/>
    <m/>
    <n v="20033"/>
    <s v="Norgesgruppen ASA"/>
    <m/>
    <m/>
    <x v="8"/>
    <x v="8"/>
    <m/>
    <m/>
    <m/>
    <m/>
    <n v="0"/>
    <s v="Ingen avgiftsbehandling"/>
    <s v="AKADEMIET: Regning 01492200"/>
    <n v="4393.3"/>
    <s v="NOK"/>
    <n v="4393.3"/>
    <m/>
    <s v="59881.52"/>
  </r>
  <r>
    <n v="498"/>
    <n v="2025"/>
    <s v="HOCKEY: Regning 01491194"/>
    <d v="2025-03-31T00:00:00"/>
    <m/>
    <x v="116"/>
    <x v="116"/>
    <m/>
    <m/>
    <n v="20033"/>
    <s v="Norgesgruppen ASA"/>
    <m/>
    <m/>
    <x v="3"/>
    <x v="3"/>
    <m/>
    <m/>
    <m/>
    <m/>
    <n v="0"/>
    <s v="Ingen avgiftsbehandling"/>
    <s v="HOCKEY: Regning 01491194"/>
    <n v="6758.46"/>
    <s v="NOK"/>
    <n v="6758.46"/>
    <m/>
    <s v="66639.98"/>
  </r>
  <r>
    <n v="529"/>
    <n v="2025"/>
    <s v="FOTBALL: Regning 01489540"/>
    <d v="2025-03-31T00:00:00"/>
    <m/>
    <x v="116"/>
    <x v="116"/>
    <m/>
    <m/>
    <n v="20033"/>
    <s v="Norgesgruppen ASA"/>
    <m/>
    <m/>
    <x v="1"/>
    <x v="1"/>
    <m/>
    <m/>
    <m/>
    <m/>
    <n v="0"/>
    <s v="Ingen avgiftsbehandling"/>
    <s v="FOTBALL: Regning 01489540"/>
    <n v="1613.96"/>
    <s v="NOK"/>
    <n v="1613.96"/>
    <m/>
    <s v="68253.94"/>
  </r>
  <r>
    <n v="602"/>
    <n v="2025"/>
    <s v="Kvitteringer esport"/>
    <d v="2025-03-31T00:00:00"/>
    <m/>
    <x v="116"/>
    <x v="116"/>
    <m/>
    <m/>
    <m/>
    <m/>
    <m/>
    <m/>
    <x v="2"/>
    <x v="2"/>
    <m/>
    <m/>
    <m/>
    <m/>
    <n v="0"/>
    <s v="Ingen avgiftsbehandling"/>
    <s v="Kvitteringer esport"/>
    <n v="600.09"/>
    <s v="NOK"/>
    <n v="600.09"/>
    <m/>
    <s v="68854.03"/>
  </r>
  <r>
    <n v="795"/>
    <n v="2025"/>
    <s v="CamScanner 2025-05-02 11.15.pdf"/>
    <d v="2025-04-02T00:00:00"/>
    <m/>
    <x v="116"/>
    <x v="116"/>
    <m/>
    <m/>
    <m/>
    <m/>
    <m/>
    <m/>
    <x v="2"/>
    <x v="2"/>
    <m/>
    <m/>
    <m/>
    <m/>
    <n v="0"/>
    <s v="Ingen avgiftsbehandling"/>
    <s v="CamScanner 2025-05-02 11.15.pdf"/>
    <n v="154.69999999999999"/>
    <s v="NOK"/>
    <n v="154.69999999999999"/>
    <m/>
    <s v="69008.73"/>
  </r>
  <r>
    <n v="795"/>
    <n v="2025"/>
    <s v="CamScanner 2025-05-02 11.15.pdf"/>
    <d v="2025-04-03T00:00:00"/>
    <m/>
    <x v="116"/>
    <x v="116"/>
    <m/>
    <m/>
    <m/>
    <m/>
    <m/>
    <m/>
    <x v="2"/>
    <x v="2"/>
    <m/>
    <m/>
    <m/>
    <m/>
    <n v="0"/>
    <s v="Ingen avgiftsbehandling"/>
    <s v="CamScanner 2025-05-02 11.15.pdf"/>
    <n v="604.29999999999995"/>
    <s v="NOK"/>
    <n v="604.29999999999995"/>
    <m/>
    <s v="69613.03"/>
  </r>
  <r>
    <n v="795"/>
    <n v="2025"/>
    <s v="CamScanner 2025-05-02 11.15.pdf"/>
    <d v="2025-04-04T00:00:00"/>
    <m/>
    <x v="116"/>
    <x v="116"/>
    <m/>
    <m/>
    <m/>
    <m/>
    <m/>
    <m/>
    <x v="2"/>
    <x v="2"/>
    <m/>
    <m/>
    <m/>
    <m/>
    <n v="0"/>
    <s v="Ingen avgiftsbehandling"/>
    <s v="CamScanner 2025-05-02 11.15.pdf"/>
    <n v="156.25"/>
    <s v="NOK"/>
    <n v="156.25"/>
    <m/>
    <s v="69769.28"/>
  </r>
  <r>
    <n v="795"/>
    <n v="2025"/>
    <s v="CamScanner 2025-05-02 11.15.pdf"/>
    <d v="2025-04-10T00:00:00"/>
    <m/>
    <x v="116"/>
    <x v="116"/>
    <m/>
    <m/>
    <m/>
    <m/>
    <m/>
    <m/>
    <x v="2"/>
    <x v="2"/>
    <m/>
    <m/>
    <m/>
    <m/>
    <n v="0"/>
    <s v="Ingen avgiftsbehandling"/>
    <s v="CamScanner 2025-05-02 11.15.pdf"/>
    <n v="530.20000000000005"/>
    <s v="NOK"/>
    <n v="530.20000000000005"/>
    <m/>
    <s v="70299.48"/>
  </r>
  <r>
    <n v="560"/>
    <n v="2025"/>
    <s v=": Drikke Jutulkara"/>
    <d v="2025-04-11T00:00:00"/>
    <m/>
    <x v="116"/>
    <x v="116"/>
    <m/>
    <m/>
    <n v="20439"/>
    <s v="Lasse Knudsen"/>
    <m/>
    <m/>
    <x v="7"/>
    <x v="7"/>
    <m/>
    <m/>
    <m/>
    <m/>
    <n v="0"/>
    <s v="Ingen avgiftsbehandling"/>
    <s v=": Drikke Jutulkara"/>
    <n v="302.52999999999997"/>
    <s v="NOK"/>
    <n v="302.52999999999997"/>
    <m/>
    <s v="70602.01"/>
  </r>
  <r>
    <n v="795"/>
    <n v="2025"/>
    <s v="CamScanner 2025-05-02 11.15.pdf"/>
    <d v="2025-04-11T00:00:00"/>
    <m/>
    <x v="116"/>
    <x v="116"/>
    <m/>
    <m/>
    <m/>
    <m/>
    <m/>
    <m/>
    <x v="2"/>
    <x v="2"/>
    <m/>
    <m/>
    <m/>
    <m/>
    <n v="0"/>
    <s v="Ingen avgiftsbehandling"/>
    <s v="CamScanner 2025-05-02 11.15.pdf"/>
    <n v="36.549999999999997"/>
    <s v="NOK"/>
    <n v="36.549999999999997"/>
    <m/>
    <s v="70638.56"/>
  </r>
  <r>
    <n v="807"/>
    <n v="2025"/>
    <s v="1.pdf"/>
    <d v="2025-04-14T00:00:00"/>
    <m/>
    <x v="116"/>
    <x v="116"/>
    <m/>
    <m/>
    <m/>
    <m/>
    <m/>
    <m/>
    <x v="2"/>
    <x v="2"/>
    <m/>
    <m/>
    <m/>
    <m/>
    <n v="0"/>
    <s v="Ingen avgiftsbehandling"/>
    <s v="1.pdf"/>
    <n v="1217.5999999999999"/>
    <s v="NOK"/>
    <n v="1217.5999999999999"/>
    <m/>
    <s v="71856.16"/>
  </r>
  <r>
    <n v="795"/>
    <n v="2025"/>
    <s v="CamScanner 2025-05-02 11.15.pdf"/>
    <d v="2025-04-22T00:00:00"/>
    <m/>
    <x v="116"/>
    <x v="116"/>
    <m/>
    <m/>
    <m/>
    <m/>
    <m/>
    <m/>
    <x v="2"/>
    <x v="2"/>
    <m/>
    <m/>
    <m/>
    <m/>
    <n v="0"/>
    <s v="Ingen avgiftsbehandling"/>
    <s v="CamScanner 2025-05-02 11.15.pdf"/>
    <n v="690.33"/>
    <s v="NOK"/>
    <n v="690.33"/>
    <m/>
    <s v="72546.49"/>
  </r>
  <r>
    <n v="795"/>
    <n v="2025"/>
    <s v="CamScanner 2025-05-02 11.15.pdf"/>
    <d v="2025-04-24T00:00:00"/>
    <m/>
    <x v="116"/>
    <x v="116"/>
    <m/>
    <m/>
    <m/>
    <m/>
    <m/>
    <m/>
    <x v="2"/>
    <x v="2"/>
    <m/>
    <m/>
    <m/>
    <m/>
    <n v="0"/>
    <s v="Ingen avgiftsbehandling"/>
    <s v="CamScanner 2025-05-02 11.15.pdf"/>
    <n v="402"/>
    <s v="NOK"/>
    <n v="402"/>
    <m/>
    <s v="72948.49"/>
  </r>
  <r>
    <n v="795"/>
    <n v="2025"/>
    <s v="CamScanner 2025-05-02 11.15.pdf"/>
    <d v="2025-04-25T00:00:00"/>
    <m/>
    <x v="116"/>
    <x v="116"/>
    <m/>
    <m/>
    <m/>
    <m/>
    <m/>
    <m/>
    <x v="2"/>
    <x v="2"/>
    <m/>
    <m/>
    <m/>
    <m/>
    <n v="0"/>
    <s v="Ingen avgiftsbehandling"/>
    <s v="CamScanner 2025-05-02 11.15.pdf"/>
    <n v="245.12"/>
    <s v="NOK"/>
    <n v="245.12"/>
    <m/>
    <s v="73193.61"/>
  </r>
  <r>
    <n v="795"/>
    <n v="2025"/>
    <s v="CamScanner 2025-05-02 11.15.pdf"/>
    <d v="2025-04-28T00:00:00"/>
    <m/>
    <x v="116"/>
    <x v="116"/>
    <m/>
    <m/>
    <m/>
    <m/>
    <m/>
    <m/>
    <x v="2"/>
    <x v="2"/>
    <m/>
    <m/>
    <m/>
    <m/>
    <n v="0"/>
    <s v="Ingen avgiftsbehandling"/>
    <s v="CamScanner 2025-05-02 11.15.pdf"/>
    <n v="106.25"/>
    <s v="NOK"/>
    <n v="106.25"/>
    <m/>
    <s v="73299.86"/>
  </r>
  <r>
    <n v="735"/>
    <n v="2025"/>
    <s v="HOCKEY: Regning 01507665"/>
    <d v="2025-04-30T00:00:00"/>
    <m/>
    <x v="116"/>
    <x v="116"/>
    <m/>
    <m/>
    <n v="20033"/>
    <s v="Norgesgruppen ASA"/>
    <m/>
    <m/>
    <x v="5"/>
    <x v="5"/>
    <m/>
    <m/>
    <m/>
    <m/>
    <n v="0"/>
    <s v="Ingen avgiftsbehandling"/>
    <s v="HOCKEY: Regning 01507665"/>
    <n v="5037.7299999999996"/>
    <s v="NOK"/>
    <n v="5037.7299999999996"/>
    <m/>
    <s v="78337.59"/>
  </r>
  <r>
    <n v="736"/>
    <n v="2025"/>
    <s v="HOCKEY: Regning 01508625"/>
    <d v="2025-04-30T00:00:00"/>
    <m/>
    <x v="116"/>
    <x v="116"/>
    <m/>
    <m/>
    <n v="20033"/>
    <s v="Norgesgruppen ASA"/>
    <m/>
    <m/>
    <x v="8"/>
    <x v="8"/>
    <m/>
    <m/>
    <m/>
    <m/>
    <n v="0"/>
    <s v="Ingen avgiftsbehandling"/>
    <s v="HOCKEY: Regning 01508625"/>
    <n v="3534.26"/>
    <s v="NOK"/>
    <n v="3534.26"/>
    <m/>
    <s v="81871.85"/>
  </r>
  <r>
    <n v="795"/>
    <n v="2025"/>
    <s v="CamScanner 2025-05-02 11.15.pdf"/>
    <d v="2025-05-02T00:00:00"/>
    <m/>
    <x v="116"/>
    <x v="116"/>
    <m/>
    <m/>
    <m/>
    <m/>
    <m/>
    <m/>
    <x v="2"/>
    <x v="2"/>
    <m/>
    <m/>
    <m/>
    <m/>
    <n v="0"/>
    <s v="Ingen avgiftsbehandling"/>
    <s v="CamScanner 2025-05-02 11.15.pdf"/>
    <n v="209.06"/>
    <s v="NOK"/>
    <n v="209.06"/>
    <m/>
    <s v="82080.91"/>
  </r>
  <r>
    <n v="1186"/>
    <n v="2025"/>
    <s v="Esport kvitteringer"/>
    <d v="2025-05-02T00:00:00"/>
    <m/>
    <x v="116"/>
    <x v="116"/>
    <m/>
    <m/>
    <m/>
    <m/>
    <m/>
    <m/>
    <x v="2"/>
    <x v="2"/>
    <m/>
    <m/>
    <m/>
    <m/>
    <n v="0"/>
    <s v="Ingen avgiftsbehandling"/>
    <s v="Esport kvitteringer"/>
    <n v="46.45"/>
    <s v="NOK"/>
    <n v="46.45"/>
    <m/>
    <s v="82127.36"/>
  </r>
  <r>
    <n v="1342"/>
    <n v="2025"/>
    <s v="1928 1.jpg"/>
    <d v="2025-05-05T00:00:00"/>
    <m/>
    <x v="116"/>
    <x v="116"/>
    <m/>
    <m/>
    <m/>
    <m/>
    <m/>
    <m/>
    <x v="1"/>
    <x v="1"/>
    <m/>
    <m/>
    <m/>
    <m/>
    <n v="0"/>
    <s v="Ingen avgiftsbehandling"/>
    <s v="1928 1.jpg"/>
    <n v="731.2"/>
    <s v="NOK"/>
    <n v="731.2"/>
    <m/>
    <s v="82858.56"/>
  </r>
  <r>
    <n v="1342"/>
    <n v="2025"/>
    <s v="1928 1.jpg"/>
    <d v="2025-05-05T00:00:00"/>
    <m/>
    <x v="116"/>
    <x v="116"/>
    <m/>
    <m/>
    <m/>
    <m/>
    <m/>
    <m/>
    <x v="1"/>
    <x v="1"/>
    <m/>
    <m/>
    <m/>
    <m/>
    <n v="0"/>
    <s v="Ingen avgiftsbehandling"/>
    <s v="1928 1.jpg"/>
    <n v="5101.0600000000004"/>
    <s v="NOK"/>
    <n v="5101.0600000000004"/>
    <m/>
    <s v="87959.62"/>
  </r>
  <r>
    <n v="1186"/>
    <n v="2025"/>
    <s v="Esport kvitteringer"/>
    <d v="2025-05-08T00:00:00"/>
    <m/>
    <x v="116"/>
    <x v="116"/>
    <m/>
    <m/>
    <m/>
    <m/>
    <m/>
    <m/>
    <x v="2"/>
    <x v="2"/>
    <m/>
    <m/>
    <m/>
    <m/>
    <n v="0"/>
    <s v="Ingen avgiftsbehandling"/>
    <s v="Esport kvitteringer"/>
    <n v="36.450000000000003"/>
    <s v="NOK"/>
    <n v="36.450000000000003"/>
    <m/>
    <s v="87996.07"/>
  </r>
  <r>
    <n v="1186"/>
    <n v="2025"/>
    <s v="Esport kvitteringer"/>
    <d v="2025-05-08T00:00:00"/>
    <m/>
    <x v="116"/>
    <x v="116"/>
    <m/>
    <m/>
    <m/>
    <m/>
    <m/>
    <m/>
    <x v="2"/>
    <x v="2"/>
    <m/>
    <m/>
    <m/>
    <m/>
    <n v="0"/>
    <s v="Ingen avgiftsbehandling"/>
    <s v="Esport kvitteringer"/>
    <n v="678.1"/>
    <s v="NOK"/>
    <n v="678.1"/>
    <m/>
    <s v="88674.17"/>
  </r>
  <r>
    <n v="1186"/>
    <n v="2025"/>
    <s v="Esport kvitteringer"/>
    <d v="2025-05-08T00:00:00"/>
    <m/>
    <x v="116"/>
    <x v="116"/>
    <m/>
    <m/>
    <m/>
    <m/>
    <m/>
    <m/>
    <x v="2"/>
    <x v="2"/>
    <m/>
    <m/>
    <m/>
    <m/>
    <n v="0"/>
    <s v="Ingen avgiftsbehandling"/>
    <s v="Esport kvitteringer"/>
    <n v="2524.63"/>
    <s v="NOK"/>
    <n v="2524.63"/>
    <m/>
    <s v="91198.80"/>
  </r>
  <r>
    <n v="1186"/>
    <n v="2025"/>
    <s v="Esport kvitteringer"/>
    <d v="2025-05-10T00:00:00"/>
    <m/>
    <x v="116"/>
    <x v="116"/>
    <m/>
    <m/>
    <m/>
    <m/>
    <m/>
    <m/>
    <x v="2"/>
    <x v="2"/>
    <m/>
    <m/>
    <m/>
    <m/>
    <n v="0"/>
    <s v="Ingen avgiftsbehandling"/>
    <s v="Esport kvitteringer"/>
    <n v="376.35"/>
    <s v="NOK"/>
    <n v="376.35"/>
    <m/>
    <s v="91575.15"/>
  </r>
  <r>
    <n v="1186"/>
    <n v="2025"/>
    <s v="Esport kvitteringer"/>
    <d v="2025-05-13T00:00:00"/>
    <m/>
    <x v="116"/>
    <x v="116"/>
    <m/>
    <m/>
    <m/>
    <m/>
    <m/>
    <m/>
    <x v="2"/>
    <x v="2"/>
    <m/>
    <m/>
    <m/>
    <m/>
    <n v="0"/>
    <s v="Ingen avgiftsbehandling"/>
    <s v="Esport kvitteringer"/>
    <n v="1301"/>
    <s v="NOK"/>
    <n v="1301"/>
    <m/>
    <s v="92876.15"/>
  </r>
  <r>
    <n v="1186"/>
    <n v="2025"/>
    <s v="Esport kvitteringer"/>
    <d v="2025-05-14T00:00:00"/>
    <m/>
    <x v="116"/>
    <x v="116"/>
    <m/>
    <m/>
    <m/>
    <m/>
    <m/>
    <m/>
    <x v="2"/>
    <x v="2"/>
    <m/>
    <m/>
    <m/>
    <m/>
    <n v="0"/>
    <s v="Ingen avgiftsbehandling"/>
    <s v="Esport kvitteringer"/>
    <n v="197.65"/>
    <s v="NOK"/>
    <n v="197.65"/>
    <m/>
    <s v="93073.80"/>
  </r>
  <r>
    <n v="1186"/>
    <n v="2025"/>
    <s v="Esport kvitteringer"/>
    <d v="2025-05-16T00:00:00"/>
    <m/>
    <x v="116"/>
    <x v="116"/>
    <m/>
    <m/>
    <m/>
    <m/>
    <m/>
    <m/>
    <x v="2"/>
    <x v="2"/>
    <m/>
    <m/>
    <m/>
    <m/>
    <n v="0"/>
    <s v="Ingen avgiftsbehandling"/>
    <s v="Esport kvitteringer"/>
    <n v="969.21"/>
    <s v="NOK"/>
    <n v="969.21"/>
    <m/>
    <s v="94043.01"/>
  </r>
  <r>
    <n v="1186"/>
    <n v="2025"/>
    <s v="Esport kvitteringer"/>
    <d v="2025-05-21T00:00:00"/>
    <m/>
    <x v="116"/>
    <x v="116"/>
    <m/>
    <m/>
    <m/>
    <m/>
    <m/>
    <m/>
    <x v="2"/>
    <x v="2"/>
    <m/>
    <m/>
    <m/>
    <m/>
    <n v="0"/>
    <s v="Ingen avgiftsbehandling"/>
    <s v="Esport kvitteringer"/>
    <n v="162.65"/>
    <s v="NOK"/>
    <n v="162.65"/>
    <m/>
    <s v="94205.66"/>
  </r>
  <r>
    <n v="1186"/>
    <n v="2025"/>
    <s v="Esport kvitteringer"/>
    <d v="2025-05-21T00:00:00"/>
    <m/>
    <x v="116"/>
    <x v="116"/>
    <m/>
    <m/>
    <m/>
    <m/>
    <m/>
    <m/>
    <x v="2"/>
    <x v="2"/>
    <m/>
    <m/>
    <m/>
    <m/>
    <n v="0"/>
    <s v="Ingen avgiftsbehandling"/>
    <s v="Esport kvitteringer"/>
    <n v="290.61"/>
    <s v="NOK"/>
    <n v="290.61"/>
    <m/>
    <s v="94496.27"/>
  </r>
  <r>
    <n v="1186"/>
    <n v="2025"/>
    <s v="Esport kvitteringer"/>
    <d v="2025-05-26T00:00:00"/>
    <m/>
    <x v="116"/>
    <x v="116"/>
    <m/>
    <m/>
    <m/>
    <m/>
    <m/>
    <m/>
    <x v="2"/>
    <x v="2"/>
    <m/>
    <m/>
    <m/>
    <m/>
    <n v="0"/>
    <s v="Ingen avgiftsbehandling"/>
    <s v="Esport kvitteringer"/>
    <n v="154.65"/>
    <s v="NOK"/>
    <n v="154.65"/>
    <m/>
    <s v="94650.92"/>
  </r>
  <r>
    <n v="1186"/>
    <n v="2025"/>
    <s v="Esport kvitteringer"/>
    <d v="2025-05-28T00:00:00"/>
    <m/>
    <x v="116"/>
    <x v="116"/>
    <m/>
    <m/>
    <m/>
    <m/>
    <m/>
    <m/>
    <x v="2"/>
    <x v="2"/>
    <m/>
    <m/>
    <m/>
    <m/>
    <n v="0"/>
    <s v="Ingen avgiftsbehandling"/>
    <s v="Esport kvitteringer"/>
    <n v="621.04999999999995"/>
    <s v="NOK"/>
    <n v="621.04999999999995"/>
    <m/>
    <s v="95271.97"/>
  </r>
  <r>
    <n v="1006"/>
    <n v="2025"/>
    <s v="FOTBALL: Regning 61136005008620"/>
    <d v="2025-06-02T00:00:00"/>
    <m/>
    <x v="116"/>
    <x v="116"/>
    <m/>
    <m/>
    <n v="20033"/>
    <s v="Norgesgruppen ASA"/>
    <m/>
    <m/>
    <x v="1"/>
    <x v="1"/>
    <m/>
    <m/>
    <m/>
    <m/>
    <n v="0"/>
    <s v="Ingen avgiftsbehandling"/>
    <s v="FOTBALL: Regning 61136005008620"/>
    <n v="1593.89"/>
    <s v="NOK"/>
    <n v="1593.89"/>
    <m/>
    <s v="96865.86"/>
  </r>
  <r>
    <n v="1005"/>
    <n v="2025"/>
    <s v="HOCKEY: Regning 61136010918920"/>
    <d v="2025-06-02T00:00:00"/>
    <m/>
    <x v="116"/>
    <x v="116"/>
    <m/>
    <m/>
    <n v="20033"/>
    <s v="Norgesgruppen ASA"/>
    <m/>
    <m/>
    <x v="5"/>
    <x v="5"/>
    <m/>
    <m/>
    <m/>
    <m/>
    <n v="0"/>
    <s v="Ingen avgiftsbehandling"/>
    <s v="HOCKEY: Regning 61136010918920"/>
    <n v="7054.16"/>
    <s v="NOK"/>
    <n v="7054.16"/>
    <m/>
    <s v="103920.02"/>
  </r>
  <r>
    <n v="1004"/>
    <n v="2025"/>
    <s v="Akademi: Regning 61136014474920"/>
    <d v="2025-06-02T00:00:00"/>
    <m/>
    <x v="116"/>
    <x v="116"/>
    <m/>
    <m/>
    <n v="20033"/>
    <s v="Norgesgruppen ASA"/>
    <m/>
    <m/>
    <x v="8"/>
    <x v="8"/>
    <m/>
    <m/>
    <m/>
    <m/>
    <n v="0"/>
    <s v="Ingen avgiftsbehandling"/>
    <s v="Akademi: Regning 61136014474920"/>
    <n v="3243.48"/>
    <s v="NOK"/>
    <n v="3243.48"/>
    <m/>
    <s v="107163.50"/>
  </r>
  <r>
    <n v="1003"/>
    <n v="2025"/>
    <s v="Fotball kiosk: Regning 61136010973412"/>
    <d v="2025-06-02T00:00:00"/>
    <m/>
    <x v="116"/>
    <x v="116"/>
    <m/>
    <m/>
    <n v="20033"/>
    <s v="Norgesgruppen ASA"/>
    <m/>
    <m/>
    <x v="1"/>
    <x v="1"/>
    <m/>
    <m/>
    <m/>
    <m/>
    <n v="0"/>
    <s v="Ingen avgiftsbehandling"/>
    <s v="Fotball kiosk: Regning 61136010973412"/>
    <n v="8898.2999999999993"/>
    <s v="NOK"/>
    <n v="8898.2999999999993"/>
    <m/>
    <s v="116061.80"/>
  </r>
  <r>
    <n v="1188"/>
    <n v="2025"/>
    <s v="Kvittering Esport juni"/>
    <d v="2025-06-02T00:00:00"/>
    <m/>
    <x v="116"/>
    <x v="116"/>
    <m/>
    <m/>
    <m/>
    <m/>
    <m/>
    <m/>
    <x v="2"/>
    <x v="2"/>
    <m/>
    <m/>
    <m/>
    <m/>
    <n v="0"/>
    <s v="Ingen avgiftsbehandling"/>
    <s v="Kvittering Esport juni"/>
    <n v="756"/>
    <s v="NOK"/>
    <n v="756"/>
    <m/>
    <s v="116817.80"/>
  </r>
  <r>
    <n v="1188"/>
    <n v="2025"/>
    <s v="Kvittering Esport juni"/>
    <d v="2025-06-02T00:00:00"/>
    <m/>
    <x v="116"/>
    <x v="116"/>
    <m/>
    <m/>
    <m/>
    <m/>
    <m/>
    <m/>
    <x v="2"/>
    <x v="2"/>
    <m/>
    <m/>
    <m/>
    <m/>
    <n v="0"/>
    <s v="Ingen avgiftsbehandling"/>
    <s v="Kvittering Esport juni"/>
    <n v="613.1"/>
    <s v="NOK"/>
    <n v="613.1"/>
    <m/>
    <s v="117430.90"/>
  </r>
  <r>
    <n v="1286"/>
    <n v="2025"/>
    <s v="Esport mangler"/>
    <d v="2025-06-03T00:00:00"/>
    <m/>
    <x v="116"/>
    <x v="116"/>
    <m/>
    <m/>
    <m/>
    <m/>
    <m/>
    <m/>
    <x v="2"/>
    <x v="2"/>
    <m/>
    <m/>
    <m/>
    <m/>
    <n v="0"/>
    <s v="Ingen avgiftsbehandling"/>
    <s v="Esport mangler"/>
    <n v="-970"/>
    <s v="NOK"/>
    <n v="-970"/>
    <m/>
    <s v="116460.90"/>
  </r>
  <r>
    <n v="1188"/>
    <n v="2025"/>
    <s v="Kvittering Esport juni"/>
    <d v="2025-06-04T00:00:00"/>
    <m/>
    <x v="116"/>
    <x v="116"/>
    <m/>
    <m/>
    <m/>
    <m/>
    <m/>
    <m/>
    <x v="2"/>
    <x v="2"/>
    <m/>
    <m/>
    <m/>
    <m/>
    <n v="0"/>
    <s v="Ingen avgiftsbehandling"/>
    <s v="Kvittering Esport juni"/>
    <n v="314.20999999999998"/>
    <s v="NOK"/>
    <n v="314.20999999999998"/>
    <m/>
    <s v="116775.11"/>
  </r>
  <r>
    <n v="1188"/>
    <n v="2025"/>
    <s v="Kvittering Esport juni"/>
    <d v="2025-06-10T00:00:00"/>
    <m/>
    <x v="116"/>
    <x v="116"/>
    <m/>
    <m/>
    <m/>
    <m/>
    <m/>
    <m/>
    <x v="2"/>
    <x v="2"/>
    <m/>
    <m/>
    <m/>
    <m/>
    <n v="0"/>
    <s v="Ingen avgiftsbehandling"/>
    <s v="Kvittering Esport juni"/>
    <n v="608.4"/>
    <s v="NOK"/>
    <n v="608.4"/>
    <m/>
    <s v="117383.51"/>
  </r>
  <r>
    <n v="1188"/>
    <n v="2025"/>
    <s v="Kvittering Esport juni"/>
    <d v="2025-06-11T00:00:00"/>
    <m/>
    <x v="116"/>
    <x v="116"/>
    <m/>
    <m/>
    <m/>
    <m/>
    <m/>
    <m/>
    <x v="2"/>
    <x v="2"/>
    <m/>
    <m/>
    <m/>
    <m/>
    <n v="0"/>
    <s v="Ingen avgiftsbehandling"/>
    <s v="Kvittering Esport juni"/>
    <n v="384.04"/>
    <s v="NOK"/>
    <n v="384.04"/>
    <m/>
    <s v="117767.55"/>
  </r>
  <r>
    <n v="1188"/>
    <n v="2025"/>
    <s v="Kvittering Esport juni"/>
    <d v="2025-06-13T00:00:00"/>
    <m/>
    <x v="116"/>
    <x v="116"/>
    <m/>
    <m/>
    <m/>
    <m/>
    <m/>
    <m/>
    <x v="2"/>
    <x v="2"/>
    <m/>
    <m/>
    <m/>
    <m/>
    <n v="0"/>
    <s v="Ingen avgiftsbehandling"/>
    <s v="Kvittering Esport juni"/>
    <n v="260.95"/>
    <s v="NOK"/>
    <n v="260.95"/>
    <m/>
    <s v="118028.50"/>
  </r>
  <r>
    <n v="1188"/>
    <n v="2025"/>
    <s v="Kvittering Esport juni"/>
    <d v="2025-06-16T00:00:00"/>
    <m/>
    <x v="116"/>
    <x v="116"/>
    <m/>
    <m/>
    <m/>
    <m/>
    <m/>
    <m/>
    <x v="2"/>
    <x v="2"/>
    <m/>
    <m/>
    <m/>
    <m/>
    <n v="0"/>
    <s v="Ingen avgiftsbehandling"/>
    <s v="Kvittering Esport juni"/>
    <n v="401.5"/>
    <s v="NOK"/>
    <n v="401.5"/>
    <m/>
    <s v="118430.00"/>
  </r>
  <r>
    <n v="1188"/>
    <n v="2025"/>
    <s v="Kvittering Esport juni"/>
    <d v="2025-06-19T00:00:00"/>
    <m/>
    <x v="116"/>
    <x v="116"/>
    <m/>
    <m/>
    <m/>
    <m/>
    <m/>
    <m/>
    <x v="2"/>
    <x v="2"/>
    <m/>
    <m/>
    <m/>
    <m/>
    <n v="0"/>
    <s v="Ingen avgiftsbehandling"/>
    <s v="Kvittering Esport juni"/>
    <n v="454.95"/>
    <s v="NOK"/>
    <n v="454.95"/>
    <m/>
    <s v="118884.95"/>
  </r>
  <r>
    <n v="1188"/>
    <n v="2025"/>
    <s v="Kvittering Esport juni"/>
    <d v="2025-06-19T00:00:00"/>
    <m/>
    <x v="116"/>
    <x v="116"/>
    <m/>
    <m/>
    <m/>
    <m/>
    <m/>
    <m/>
    <x v="2"/>
    <x v="2"/>
    <m/>
    <m/>
    <m/>
    <m/>
    <n v="0"/>
    <s v="Ingen avgiftsbehandling"/>
    <s v="Kvittering Esport juni"/>
    <n v="1243.9000000000001"/>
    <s v="NOK"/>
    <n v="1243.9000000000001"/>
    <m/>
    <s v="120128.85"/>
  </r>
  <r>
    <n v="1188"/>
    <n v="2025"/>
    <s v="Kvittering Esport juni"/>
    <d v="2025-06-20T00:00:00"/>
    <m/>
    <x v="116"/>
    <x v="116"/>
    <m/>
    <m/>
    <m/>
    <m/>
    <m/>
    <m/>
    <x v="2"/>
    <x v="2"/>
    <m/>
    <m/>
    <m/>
    <m/>
    <n v="0"/>
    <s v="Ingen avgiftsbehandling"/>
    <s v="Kvittering Esport juni"/>
    <n v="1761.17"/>
    <s v="NOK"/>
    <n v="1761.17"/>
    <m/>
    <s v="121890.02"/>
  </r>
  <r>
    <n v="1188"/>
    <n v="2025"/>
    <s v="Kvittering Esport juni"/>
    <d v="2025-06-25T00:00:00"/>
    <m/>
    <x v="116"/>
    <x v="116"/>
    <m/>
    <m/>
    <m/>
    <m/>
    <m/>
    <m/>
    <x v="2"/>
    <x v="2"/>
    <m/>
    <m/>
    <m/>
    <m/>
    <n v="0"/>
    <s v="Ingen avgiftsbehandling"/>
    <s v="Kvittering Esport juni"/>
    <n v="353.8"/>
    <s v="NOK"/>
    <n v="353.8"/>
    <m/>
    <s v="122243.82"/>
  </r>
  <r>
    <n v="1105"/>
    <n v="2025"/>
    <s v="FOTBALL: Regning 61136005008621"/>
    <d v="2025-07-01T00:00:00"/>
    <m/>
    <x v="116"/>
    <x v="116"/>
    <m/>
    <m/>
    <n v="20033"/>
    <s v="Norgesgruppen ASA"/>
    <m/>
    <m/>
    <x v="1"/>
    <x v="1"/>
    <m/>
    <m/>
    <m/>
    <m/>
    <n v="0"/>
    <s v="Ingen avgiftsbehandling"/>
    <s v="FOTBALL: Regning 61136005008621"/>
    <n v="954.7"/>
    <s v="NOK"/>
    <n v="954.7"/>
    <m/>
    <s v="123198.52"/>
  </r>
  <r>
    <n v="1104"/>
    <n v="2025"/>
    <s v="HOCKEYFwd: Regning 61136010918921"/>
    <d v="2025-07-01T00:00:00"/>
    <m/>
    <x v="116"/>
    <x v="116"/>
    <m/>
    <m/>
    <n v="20033"/>
    <s v="Norgesgruppen ASA"/>
    <m/>
    <m/>
    <x v="5"/>
    <x v="5"/>
    <m/>
    <m/>
    <m/>
    <m/>
    <n v="0"/>
    <s v="Ingen avgiftsbehandling"/>
    <s v="HOCKEYFwd: Regning 61136010918921"/>
    <n v="4867.49"/>
    <s v="NOK"/>
    <n v="4867.49"/>
    <m/>
    <s v="128066.01"/>
  </r>
  <r>
    <n v="1103"/>
    <n v="2025"/>
    <s v="AKADEMI: Regning 61136014474921"/>
    <d v="2025-07-01T00:00:00"/>
    <m/>
    <x v="116"/>
    <x v="116"/>
    <m/>
    <m/>
    <n v="20033"/>
    <s v="Norgesgruppen ASA"/>
    <m/>
    <m/>
    <x v="8"/>
    <x v="8"/>
    <m/>
    <m/>
    <m/>
    <m/>
    <n v="0"/>
    <s v="Ingen avgiftsbehandling"/>
    <s v="AKADEMI: Regning 61136014474921"/>
    <n v="3073.65"/>
    <s v="NOK"/>
    <n v="3073.65"/>
    <m/>
    <s v="131139.66"/>
  </r>
  <r>
    <n v="1277"/>
    <n v="2025"/>
    <s v="HOCKEY: Videresend: Faktura/Invoice 1902161 - Oda Norway AS"/>
    <d v="2025-08-07T00:00:00"/>
    <m/>
    <x v="116"/>
    <x v="116"/>
    <m/>
    <m/>
    <n v="20508"/>
    <s v="Oda Norway AS"/>
    <m/>
    <m/>
    <x v="5"/>
    <x v="5"/>
    <m/>
    <m/>
    <m/>
    <m/>
    <n v="0"/>
    <s v="Ingen avgiftsbehandling"/>
    <s v="HOCKEY: Videresend: Faktura/Invoice 1902161 - Oda Norway AS"/>
    <n v="5146.4399999999996"/>
    <s v="NOK"/>
    <n v="5146.4399999999996"/>
    <m/>
    <s v="136286.10"/>
  </r>
  <r>
    <n v="1446"/>
    <n v="2025"/>
    <s v="CamScanner 29.08.2025 16.09 (1).pdf"/>
    <d v="2025-08-09T00:00:00"/>
    <m/>
    <x v="116"/>
    <x v="116"/>
    <m/>
    <m/>
    <m/>
    <m/>
    <m/>
    <m/>
    <x v="2"/>
    <x v="2"/>
    <m/>
    <m/>
    <m/>
    <m/>
    <n v="0"/>
    <s v="Ingen avgiftsbehandling"/>
    <s v="CamScanner 29.08.2025 16.09 (1).pdf"/>
    <n v="1885.44"/>
    <s v="NOK"/>
    <n v="1885.44"/>
    <m/>
    <s v="138171.54"/>
  </r>
  <r>
    <n v="1446"/>
    <n v="2025"/>
    <s v="CamScanner 29.08.2025 16.09 (1).pdf"/>
    <d v="2025-08-09T00:00:00"/>
    <m/>
    <x v="116"/>
    <x v="116"/>
    <m/>
    <m/>
    <m/>
    <m/>
    <m/>
    <m/>
    <x v="2"/>
    <x v="2"/>
    <m/>
    <m/>
    <m/>
    <m/>
    <n v="0"/>
    <s v="Ingen avgiftsbehandling"/>
    <s v="CamScanner 29.08.2025 16.09 (1).pdf"/>
    <n v="2920"/>
    <s v="NOK"/>
    <n v="2920"/>
    <m/>
    <s v="141091.54"/>
  </r>
  <r>
    <n v="1349"/>
    <n v="2025"/>
    <s v="HOCKEY: Videresend: Faktura/Invoice 1905369 - Oda Norway AS"/>
    <d v="2025-08-12T00:00:00"/>
    <m/>
    <x v="116"/>
    <x v="116"/>
    <m/>
    <m/>
    <n v="20508"/>
    <s v="Oda Norway AS"/>
    <m/>
    <m/>
    <x v="5"/>
    <x v="5"/>
    <m/>
    <m/>
    <m/>
    <m/>
    <n v="0"/>
    <s v="Ingen avgiftsbehandling"/>
    <s v="HOCKEY: Videresend: Faktura/Invoice 1905369 - Oda Norway AS"/>
    <n v="1705.7"/>
    <s v="NOK"/>
    <n v="1705.7"/>
    <m/>
    <s v="142797.24"/>
  </r>
  <r>
    <n v="1446"/>
    <n v="2025"/>
    <s v="CamScanner 29.08.2025 16.09 (1).pdf"/>
    <d v="2025-08-18T00:00:00"/>
    <m/>
    <x v="116"/>
    <x v="116"/>
    <m/>
    <m/>
    <m/>
    <m/>
    <m/>
    <m/>
    <x v="2"/>
    <x v="2"/>
    <m/>
    <m/>
    <m/>
    <m/>
    <n v="0"/>
    <s v="Ingen avgiftsbehandling"/>
    <s v="CamScanner 29.08.2025 16.09 (1).pdf"/>
    <n v="181.25"/>
    <s v="NOK"/>
    <n v="181.25"/>
    <m/>
    <s v="142978.49"/>
  </r>
  <r>
    <n v="1444"/>
    <n v="2025"/>
    <s v="Faktura 9725211.pdf"/>
    <d v="2025-08-21T00:00:00"/>
    <m/>
    <x v="116"/>
    <x v="116"/>
    <m/>
    <m/>
    <n v="20125"/>
    <s v="Eureca Engros AS"/>
    <m/>
    <m/>
    <x v="2"/>
    <x v="2"/>
    <m/>
    <m/>
    <m/>
    <m/>
    <n v="0"/>
    <s v="Ingen avgiftsbehandling"/>
    <s v="Faktura 9725211.pdf"/>
    <n v="5047.68"/>
    <s v="NOK"/>
    <n v="5047.68"/>
    <m/>
    <s v="148026.17"/>
  </r>
  <r>
    <n v="1446"/>
    <n v="2025"/>
    <s v="CamScanner 29.08.2025 16.09 (1).pdf"/>
    <d v="2025-08-21T00:00:00"/>
    <m/>
    <x v="116"/>
    <x v="116"/>
    <m/>
    <m/>
    <m/>
    <m/>
    <m/>
    <m/>
    <x v="2"/>
    <x v="2"/>
    <m/>
    <m/>
    <m/>
    <m/>
    <n v="0"/>
    <s v="Ingen avgiftsbehandling"/>
    <s v="CamScanner 29.08.2025 16.09 (1).pdf"/>
    <n v="486"/>
    <s v="NOK"/>
    <n v="486"/>
    <m/>
    <s v="148512.17"/>
  </r>
  <r>
    <n v="1446"/>
    <n v="2025"/>
    <s v="CamScanner 29.08.2025 16.09 (1).pdf"/>
    <d v="2025-08-21T00:00:00"/>
    <m/>
    <x v="116"/>
    <x v="116"/>
    <m/>
    <m/>
    <m/>
    <m/>
    <m/>
    <m/>
    <x v="2"/>
    <x v="2"/>
    <m/>
    <m/>
    <m/>
    <m/>
    <n v="0"/>
    <s v="Ingen avgiftsbehandling"/>
    <s v="CamScanner 29.08.2025 16.09 (1).pdf"/>
    <n v="999.78"/>
    <s v="NOK"/>
    <n v="999.78"/>
    <m/>
    <s v="149511.95"/>
  </r>
  <r>
    <n v="1446"/>
    <n v="2025"/>
    <s v="CamScanner 29.08.2025 16.09 (1).pdf"/>
    <d v="2025-08-22T00:00:00"/>
    <m/>
    <x v="116"/>
    <x v="116"/>
    <m/>
    <m/>
    <m/>
    <m/>
    <m/>
    <m/>
    <x v="2"/>
    <x v="2"/>
    <m/>
    <m/>
    <m/>
    <m/>
    <n v="0"/>
    <s v="Ingen avgiftsbehandling"/>
    <s v="CamScanner 29.08.2025 16.09 (1).pdf"/>
    <n v="388.78"/>
    <s v="NOK"/>
    <n v="388.78"/>
    <m/>
    <s v="149900.73"/>
  </r>
  <r>
    <n v="1448"/>
    <n v="2025"/>
    <s v="CamScanner 01.09.2025 13.29.pdf"/>
    <d v="2025-08-25T00:00:00"/>
    <m/>
    <x v="116"/>
    <x v="116"/>
    <m/>
    <m/>
    <m/>
    <m/>
    <m/>
    <m/>
    <x v="2"/>
    <x v="2"/>
    <m/>
    <m/>
    <m/>
    <m/>
    <n v="0"/>
    <s v="Ingen avgiftsbehandling"/>
    <s v="CamScanner 01.09.2025 13.29.pdf"/>
    <n v="350.2"/>
    <s v="NOK"/>
    <n v="350.2"/>
    <m/>
    <s v="150250.93"/>
  </r>
  <r>
    <n v="1448"/>
    <n v="2025"/>
    <s v="CamScanner 01.09.2025 13.29.pdf"/>
    <d v="2025-08-25T00:00:00"/>
    <m/>
    <x v="116"/>
    <x v="116"/>
    <m/>
    <m/>
    <m/>
    <m/>
    <m/>
    <m/>
    <x v="2"/>
    <x v="2"/>
    <m/>
    <m/>
    <m/>
    <m/>
    <n v="0"/>
    <s v="Ingen avgiftsbehandling"/>
    <s v="CamScanner 01.09.2025 13.29.pdf"/>
    <n v="91.8"/>
    <s v="NOK"/>
    <n v="91.8"/>
    <m/>
    <s v="150342.73"/>
  </r>
  <r>
    <n v="1408"/>
    <n v="2025"/>
    <s v="Fwd: Inkassovarsel"/>
    <d v="2025-08-26T00:00:00"/>
    <m/>
    <x v="116"/>
    <x v="116"/>
    <m/>
    <m/>
    <n v="20125"/>
    <s v="Eureca Engros AS"/>
    <m/>
    <m/>
    <x v="5"/>
    <x v="5"/>
    <m/>
    <m/>
    <m/>
    <m/>
    <n v="0"/>
    <s v="Ingen avgiftsbehandling"/>
    <s v="Fwd: Inkassovarsel"/>
    <n v="3380.4"/>
    <s v="NOK"/>
    <n v="3380.4"/>
    <m/>
    <s v="153723.13"/>
  </r>
  <r>
    <n v="1446"/>
    <n v="2025"/>
    <s v="CamScanner 29.08.2025 16.09 (1).pdf"/>
    <d v="2025-08-28T00:00:00"/>
    <m/>
    <x v="116"/>
    <x v="116"/>
    <m/>
    <m/>
    <m/>
    <m/>
    <m/>
    <m/>
    <x v="2"/>
    <x v="2"/>
    <m/>
    <m/>
    <m/>
    <m/>
    <n v="0"/>
    <s v="Ingen avgiftsbehandling"/>
    <s v="CamScanner 29.08.2025 16.09 (1).pdf"/>
    <n v="705.38"/>
    <s v="NOK"/>
    <n v="705.38"/>
    <m/>
    <s v="154428.51"/>
  </r>
  <r>
    <n v="1574"/>
    <n v="2025"/>
    <s v="lyreco"/>
    <d v="2025-08-28T00:00:00"/>
    <m/>
    <x v="116"/>
    <x v="116"/>
    <m/>
    <m/>
    <m/>
    <m/>
    <m/>
    <m/>
    <x v="1"/>
    <x v="1"/>
    <m/>
    <m/>
    <m/>
    <m/>
    <n v="0"/>
    <s v="Ingen avgiftsbehandling"/>
    <s v="lyreco"/>
    <n v="1727"/>
    <s v="NOK"/>
    <n v="1727"/>
    <m/>
    <s v="156155.51"/>
  </r>
  <r>
    <n v="1446"/>
    <n v="2025"/>
    <s v="CamScanner 29.08.2025 16.09 (1).pdf"/>
    <d v="2025-09-01T00:00:00"/>
    <m/>
    <x v="116"/>
    <x v="116"/>
    <m/>
    <m/>
    <m/>
    <m/>
    <m/>
    <m/>
    <x v="2"/>
    <x v="2"/>
    <m/>
    <m/>
    <m/>
    <m/>
    <n v="0"/>
    <s v="Ingen avgiftsbehandling"/>
    <s v="CamScanner 29.08.2025 16.09 (1).pdf"/>
    <n v="29.8"/>
    <s v="NOK"/>
    <n v="29.8"/>
    <m/>
    <s v="156185.31"/>
  </r>
  <r>
    <n v="1806"/>
    <n v="2025"/>
    <s v="CamScanner 03.10.2025 12.37.pdf"/>
    <d v="2025-09-02T00:00:00"/>
    <m/>
    <x v="116"/>
    <x v="116"/>
    <m/>
    <m/>
    <m/>
    <m/>
    <m/>
    <m/>
    <x v="2"/>
    <x v="2"/>
    <m/>
    <m/>
    <m/>
    <m/>
    <n v="0"/>
    <s v="Ingen avgiftsbehandling"/>
    <s v="CamScanner 03.10.2025 12.37.pdf"/>
    <n v="119.25"/>
    <s v="NOK"/>
    <n v="119.25"/>
    <m/>
    <s v="156304.56"/>
  </r>
  <r>
    <n v="1791"/>
    <n v="2025"/>
    <s v="CamScanner 01.10.2025 10.49.pdf"/>
    <d v="2025-09-04T00:00:00"/>
    <m/>
    <x v="116"/>
    <x v="116"/>
    <m/>
    <m/>
    <m/>
    <m/>
    <m/>
    <m/>
    <x v="2"/>
    <x v="2"/>
    <m/>
    <m/>
    <m/>
    <m/>
    <n v="0"/>
    <s v="Ingen avgiftsbehandling"/>
    <s v="CamScanner 01.10.2025 10.49.pdf"/>
    <n v="1423"/>
    <s v="NOK"/>
    <n v="1423"/>
    <m/>
    <s v="157727.56"/>
  </r>
  <r>
    <n v="1532"/>
    <n v="2025"/>
    <s v="Fwd: Faktura 9727162 fra Eureca engros AS"/>
    <d v="2025-09-05T00:00:00"/>
    <m/>
    <x v="116"/>
    <x v="116"/>
    <m/>
    <m/>
    <n v="20125"/>
    <s v="Eureca Engros AS"/>
    <m/>
    <m/>
    <x v="5"/>
    <x v="5"/>
    <m/>
    <m/>
    <m/>
    <m/>
    <n v="0"/>
    <s v="Ingen avgiftsbehandling"/>
    <s v="Fwd: Faktura 9727162 fra Eureca engros AS"/>
    <n v="18461.75"/>
    <s v="NOK"/>
    <n v="18461.75"/>
    <m/>
    <s v="176189.31"/>
  </r>
  <r>
    <n v="1806"/>
    <n v="2025"/>
    <s v="CamScanner 03.10.2025 12.37.pdf"/>
    <d v="2025-09-05T00:00:00"/>
    <m/>
    <x v="116"/>
    <x v="116"/>
    <m/>
    <m/>
    <m/>
    <m/>
    <m/>
    <m/>
    <x v="2"/>
    <x v="2"/>
    <m/>
    <m/>
    <m/>
    <m/>
    <n v="0"/>
    <s v="Ingen avgiftsbehandling"/>
    <s v="CamScanner 03.10.2025 12.37.pdf"/>
    <n v="90"/>
    <s v="NOK"/>
    <n v="90"/>
    <m/>
    <s v="176279.31"/>
  </r>
  <r>
    <n v="1791"/>
    <n v="2025"/>
    <s v="CamScanner 01.10.2025 10.49.pdf"/>
    <d v="2025-09-08T00:00:00"/>
    <m/>
    <x v="116"/>
    <x v="116"/>
    <m/>
    <m/>
    <m/>
    <m/>
    <m/>
    <m/>
    <x v="2"/>
    <x v="2"/>
    <m/>
    <m/>
    <m/>
    <m/>
    <n v="0"/>
    <s v="Ingen avgiftsbehandling"/>
    <s v="CamScanner 01.10.2025 10.49.pdf"/>
    <n v="173.75"/>
    <s v="NOK"/>
    <n v="173.75"/>
    <m/>
    <s v="176453.06"/>
  </r>
  <r>
    <n v="1793"/>
    <n v="2025"/>
    <s v="CamScanner 01.10.2025 10.55.pdf"/>
    <d v="2025-09-08T00:00:00"/>
    <m/>
    <x v="116"/>
    <x v="116"/>
    <m/>
    <m/>
    <m/>
    <m/>
    <m/>
    <m/>
    <x v="2"/>
    <x v="2"/>
    <m/>
    <m/>
    <m/>
    <m/>
    <n v="0"/>
    <s v="Ingen avgiftsbehandling"/>
    <s v="CamScanner 01.10.2025 10.55.pdf"/>
    <n v="238.85"/>
    <s v="NOK"/>
    <n v="238.85"/>
    <m/>
    <s v="176691.91"/>
  </r>
  <r>
    <n v="1621"/>
    <n v="2025"/>
    <s v="fakturanummer 9726414"/>
    <d v="2025-09-16T00:00:00"/>
    <m/>
    <x v="116"/>
    <x v="116"/>
    <m/>
    <m/>
    <n v="20125"/>
    <s v="Eureca Engros AS"/>
    <m/>
    <m/>
    <x v="5"/>
    <x v="5"/>
    <m/>
    <m/>
    <m/>
    <m/>
    <n v="0"/>
    <s v="Ingen avgiftsbehandling"/>
    <s v="fakturanummer 9726414"/>
    <n v="4005.02"/>
    <s v="NOK"/>
    <n v="4005.02"/>
    <m/>
    <s v="180696.93"/>
  </r>
  <r>
    <n v="1791"/>
    <n v="2025"/>
    <s v="CamScanner 01.10.2025 10.49.pdf"/>
    <d v="2025-09-16T00:00:00"/>
    <m/>
    <x v="116"/>
    <x v="116"/>
    <m/>
    <m/>
    <m/>
    <m/>
    <m/>
    <m/>
    <x v="2"/>
    <x v="2"/>
    <m/>
    <m/>
    <m/>
    <m/>
    <n v="0"/>
    <s v="Ingen avgiftsbehandling"/>
    <s v="CamScanner 01.10.2025 10.49.pdf"/>
    <n v="401.55"/>
    <s v="NOK"/>
    <n v="401.55"/>
    <m/>
    <s v="181098.48"/>
  </r>
  <r>
    <n v="1660"/>
    <n v="2025"/>
    <s v="Faktura nummer 9204834564 fra Coca-cola Europacific Partners Norge AS"/>
    <d v="2025-09-18T00:00:00"/>
    <m/>
    <x v="116"/>
    <x v="116"/>
    <m/>
    <m/>
    <n v="20188"/>
    <s v="Coca-cola Europacific Partners Norge AS"/>
    <m/>
    <m/>
    <x v="5"/>
    <x v="5"/>
    <m/>
    <m/>
    <m/>
    <m/>
    <n v="0"/>
    <s v="Ingen avgiftsbehandling"/>
    <s v="Faktura nummer 9204834564 fra Coca-cola Europacific Partners Norge AS"/>
    <n v="3689.68"/>
    <s v="NOK"/>
    <n v="3689.68"/>
    <m/>
    <s v="184788.16"/>
  </r>
  <r>
    <n v="1791"/>
    <n v="2025"/>
    <s v="CamScanner 01.10.2025 10.49.pdf"/>
    <d v="2025-09-19T00:00:00"/>
    <m/>
    <x v="116"/>
    <x v="116"/>
    <m/>
    <m/>
    <m/>
    <m/>
    <m/>
    <m/>
    <x v="2"/>
    <x v="2"/>
    <m/>
    <m/>
    <m/>
    <m/>
    <n v="0"/>
    <s v="Ingen avgiftsbehandling"/>
    <s v="CamScanner 01.10.2025 10.49.pdf"/>
    <n v="481.4"/>
    <s v="NOK"/>
    <n v="481.4"/>
    <m/>
    <s v="185269.56"/>
  </r>
  <r>
    <n v="1791"/>
    <n v="2025"/>
    <s v="CamScanner 01.10.2025 10.49.pdf"/>
    <d v="2025-09-25T00:00:00"/>
    <m/>
    <x v="116"/>
    <x v="116"/>
    <m/>
    <m/>
    <m/>
    <m/>
    <m/>
    <m/>
    <x v="2"/>
    <x v="2"/>
    <m/>
    <m/>
    <m/>
    <m/>
    <n v="0"/>
    <s v="Ingen avgiftsbehandling"/>
    <s v="CamScanner 01.10.2025 10.49.pdf"/>
    <n v="779.39"/>
    <s v="NOK"/>
    <n v="779.39"/>
    <m/>
    <s v="186048.95"/>
  </r>
  <r>
    <n v="1791"/>
    <n v="2025"/>
    <s v="CamScanner 01.10.2025 10.49.pdf"/>
    <d v="2025-09-26T00:00:00"/>
    <m/>
    <x v="116"/>
    <x v="116"/>
    <m/>
    <m/>
    <m/>
    <m/>
    <m/>
    <m/>
    <x v="2"/>
    <x v="2"/>
    <m/>
    <m/>
    <m/>
    <m/>
    <n v="0"/>
    <s v="Ingen avgiftsbehandling"/>
    <s v="CamScanner 01.10.2025 10.49.pdf"/>
    <n v="684.29"/>
    <s v="NOK"/>
    <n v="684.29"/>
    <m/>
    <s v="186733.24"/>
  </r>
  <r>
    <n v="1724"/>
    <n v="2025"/>
    <s v="HOCKEY: Faktura/Invoice 1943444 - Oda Norway AS"/>
    <d v="2025-09-29T00:00:00"/>
    <m/>
    <x v="116"/>
    <x v="116"/>
    <m/>
    <m/>
    <n v="20508"/>
    <s v="Oda Norway AS"/>
    <m/>
    <m/>
    <x v="5"/>
    <x v="5"/>
    <m/>
    <m/>
    <m/>
    <m/>
    <n v="0"/>
    <s v="Ingen avgiftsbehandling"/>
    <s v="HOCKEY: Faktura/Invoice 1943444 - Oda Norway AS"/>
    <n v="727.46"/>
    <s v="NOK"/>
    <n v="727.46"/>
    <m/>
    <s v="187460.70"/>
  </r>
  <r>
    <n v="1735"/>
    <n v="2025"/>
    <s v="HOCKEY Faktura 9729789 fra Eureca engros AS"/>
    <d v="2025-09-30T00:00:00"/>
    <m/>
    <x v="116"/>
    <x v="116"/>
    <m/>
    <m/>
    <n v="20125"/>
    <s v="Eureca Engros AS"/>
    <m/>
    <m/>
    <x v="5"/>
    <x v="5"/>
    <m/>
    <m/>
    <m/>
    <m/>
    <n v="0"/>
    <s v="Ingen avgiftsbehandling"/>
    <s v="HOCKEY Faktura 9729789 fra Eureca engros AS"/>
    <n v="4887.87"/>
    <s v="NOK"/>
    <n v="4887.87"/>
    <m/>
    <s v="192348.57"/>
  </r>
  <r>
    <n v="2033"/>
    <n v="2025"/>
    <s v="Esport"/>
    <d v="2025-10-01T00:00:00"/>
    <m/>
    <x v="116"/>
    <x v="116"/>
    <m/>
    <m/>
    <m/>
    <m/>
    <m/>
    <m/>
    <x v="2"/>
    <x v="2"/>
    <m/>
    <m/>
    <m/>
    <m/>
    <n v="0"/>
    <s v="Ingen avgiftsbehandling"/>
    <s v="Esport"/>
    <n v="328.45"/>
    <s v="NOK"/>
    <n v="328.45"/>
    <m/>
    <s v="192677.02"/>
  </r>
  <r>
    <n v="2033"/>
    <n v="2025"/>
    <s v="Esport"/>
    <d v="2025-10-02T00:00:00"/>
    <m/>
    <x v="116"/>
    <x v="116"/>
    <m/>
    <m/>
    <m/>
    <m/>
    <m/>
    <m/>
    <x v="2"/>
    <x v="2"/>
    <m/>
    <m/>
    <m/>
    <m/>
    <n v="0"/>
    <s v="Ingen avgiftsbehandling"/>
    <s v="Esport"/>
    <n v="248.9"/>
    <s v="NOK"/>
    <n v="248.9"/>
    <m/>
    <s v="192925.92"/>
  </r>
  <r>
    <n v="2033"/>
    <n v="2025"/>
    <s v="Esport"/>
    <d v="2025-10-02T00:00:00"/>
    <m/>
    <x v="116"/>
    <x v="116"/>
    <m/>
    <m/>
    <m/>
    <m/>
    <m/>
    <m/>
    <x v="2"/>
    <x v="2"/>
    <m/>
    <m/>
    <m/>
    <m/>
    <n v="0"/>
    <s v="Ingen avgiftsbehandling"/>
    <s v="Esport"/>
    <n v="366.15"/>
    <s v="NOK"/>
    <n v="366.15"/>
    <m/>
    <s v="193292.07"/>
  </r>
  <r>
    <n v="1798"/>
    <n v="2025"/>
    <s v="VS: Inkassovarsel"/>
    <d v="2025-10-07T00:00:00"/>
    <m/>
    <x v="116"/>
    <x v="116"/>
    <m/>
    <m/>
    <n v="20125"/>
    <s v="Eureca Engros AS"/>
    <m/>
    <m/>
    <x v="5"/>
    <x v="5"/>
    <m/>
    <m/>
    <m/>
    <m/>
    <n v="0"/>
    <s v="Ingen avgiftsbehandling"/>
    <s v="VS: Inkassovarsel"/>
    <n v="4214.32"/>
    <s v="NOK"/>
    <n v="4214.32"/>
    <m/>
    <s v="197506.39"/>
  </r>
  <r>
    <n v="2033"/>
    <n v="2025"/>
    <s v="Esport"/>
    <d v="2025-10-08T00:00:00"/>
    <m/>
    <x v="116"/>
    <x v="116"/>
    <m/>
    <m/>
    <m/>
    <m/>
    <m/>
    <m/>
    <x v="2"/>
    <x v="2"/>
    <m/>
    <m/>
    <m/>
    <m/>
    <n v="0"/>
    <s v="Ingen avgiftsbehandling"/>
    <s v="Esport"/>
    <n v="1034.5"/>
    <s v="NOK"/>
    <n v="1034.5"/>
    <m/>
    <s v="198540.89"/>
  </r>
  <r>
    <n v="2033"/>
    <n v="2025"/>
    <s v="Esport"/>
    <d v="2025-10-10T00:00:00"/>
    <m/>
    <x v="116"/>
    <x v="116"/>
    <m/>
    <m/>
    <m/>
    <m/>
    <m/>
    <m/>
    <x v="2"/>
    <x v="2"/>
    <m/>
    <m/>
    <m/>
    <m/>
    <n v="0"/>
    <s v="Ingen avgiftsbehandling"/>
    <s v="Esport"/>
    <n v="958.9"/>
    <s v="NOK"/>
    <n v="958.9"/>
    <m/>
    <s v="199499.79"/>
  </r>
  <r>
    <n v="2033"/>
    <n v="2025"/>
    <s v="Esport"/>
    <d v="2025-10-10T00:00:00"/>
    <m/>
    <x v="116"/>
    <x v="116"/>
    <m/>
    <m/>
    <m/>
    <m/>
    <m/>
    <m/>
    <x v="2"/>
    <x v="2"/>
    <m/>
    <m/>
    <m/>
    <m/>
    <n v="0"/>
    <s v="Ingen avgiftsbehandling"/>
    <s v="Esport"/>
    <n v="1241.7"/>
    <s v="NOK"/>
    <n v="1241.7"/>
    <m/>
    <s v="200741.49"/>
  </r>
  <r>
    <n v="2033"/>
    <n v="2025"/>
    <s v="Esport"/>
    <d v="2025-10-17T00:00:00"/>
    <m/>
    <x v="116"/>
    <x v="116"/>
    <m/>
    <m/>
    <m/>
    <m/>
    <m/>
    <m/>
    <x v="2"/>
    <x v="2"/>
    <m/>
    <m/>
    <m/>
    <m/>
    <n v="0"/>
    <s v="Ingen avgiftsbehandling"/>
    <s v="Esport"/>
    <n v="540.5"/>
    <s v="NOK"/>
    <n v="540.5"/>
    <m/>
    <s v="201281.99"/>
  </r>
  <r>
    <n v="2033"/>
    <n v="2025"/>
    <s v="Esport"/>
    <d v="2025-10-21T00:00:00"/>
    <m/>
    <x v="116"/>
    <x v="116"/>
    <m/>
    <m/>
    <m/>
    <m/>
    <m/>
    <m/>
    <x v="2"/>
    <x v="2"/>
    <m/>
    <m/>
    <m/>
    <m/>
    <n v="0"/>
    <s v="Ingen avgiftsbehandling"/>
    <s v="Esport"/>
    <n v="175"/>
    <s v="NOK"/>
    <n v="175"/>
    <m/>
    <s v="201456.99"/>
  </r>
  <r>
    <n v="2033"/>
    <n v="2025"/>
    <s v="Esport"/>
    <d v="2025-10-23T00:00:00"/>
    <m/>
    <x v="116"/>
    <x v="116"/>
    <m/>
    <m/>
    <m/>
    <m/>
    <m/>
    <m/>
    <x v="2"/>
    <x v="2"/>
    <m/>
    <m/>
    <m/>
    <m/>
    <n v="0"/>
    <s v="Ingen avgiftsbehandling"/>
    <s v="Esport"/>
    <n v="371"/>
    <s v="NOK"/>
    <n v="371"/>
    <m/>
    <s v="201827.99"/>
  </r>
  <r>
    <n v="2033"/>
    <n v="2025"/>
    <s v="Esport"/>
    <d v="2025-10-23T00:00:00"/>
    <m/>
    <x v="116"/>
    <x v="116"/>
    <m/>
    <m/>
    <m/>
    <m/>
    <m/>
    <m/>
    <x v="2"/>
    <x v="2"/>
    <m/>
    <m/>
    <m/>
    <m/>
    <n v="0"/>
    <s v="Ingen avgiftsbehandling"/>
    <s v="Esport"/>
    <n v="371"/>
    <s v="NOK"/>
    <n v="371"/>
    <m/>
    <s v="202198.99"/>
  </r>
  <r>
    <n v="2033"/>
    <n v="2025"/>
    <s v="Esport"/>
    <d v="2025-10-24T00:00:00"/>
    <m/>
    <x v="116"/>
    <x v="116"/>
    <m/>
    <m/>
    <m/>
    <m/>
    <m/>
    <m/>
    <x v="2"/>
    <x v="2"/>
    <m/>
    <m/>
    <m/>
    <m/>
    <n v="0"/>
    <s v="Ingen avgiftsbehandling"/>
    <s v="Esport"/>
    <n v="59.8"/>
    <s v="NOK"/>
    <n v="59.8"/>
    <m/>
    <s v="202258.79"/>
  </r>
  <r>
    <n v="2033"/>
    <n v="2025"/>
    <s v="Esport"/>
    <d v="2025-10-29T00:00:00"/>
    <m/>
    <x v="116"/>
    <x v="116"/>
    <m/>
    <m/>
    <m/>
    <m/>
    <m/>
    <m/>
    <x v="2"/>
    <x v="2"/>
    <m/>
    <m/>
    <m/>
    <m/>
    <n v="0"/>
    <s v="Ingen avgiftsbehandling"/>
    <s v="Esport"/>
    <n v="1120"/>
    <s v="NOK"/>
    <n v="1120"/>
    <m/>
    <s v="203378.79"/>
  </r>
  <r>
    <n v="2033"/>
    <n v="2025"/>
    <s v="Esport"/>
    <d v="2025-10-29T00:00:00"/>
    <m/>
    <x v="116"/>
    <x v="116"/>
    <m/>
    <m/>
    <m/>
    <m/>
    <m/>
    <m/>
    <x v="2"/>
    <x v="2"/>
    <m/>
    <m/>
    <m/>
    <m/>
    <n v="0"/>
    <s v="Ingen avgiftsbehandling"/>
    <s v="Esport"/>
    <n v="615"/>
    <s v="NOK"/>
    <n v="615"/>
    <m/>
    <s v="203993.79"/>
  </r>
  <r>
    <n v="2033"/>
    <n v="2025"/>
    <s v="Esport"/>
    <d v="2025-10-31T00:00:00"/>
    <m/>
    <x v="116"/>
    <x v="116"/>
    <m/>
    <m/>
    <m/>
    <m/>
    <m/>
    <m/>
    <x v="2"/>
    <x v="2"/>
    <m/>
    <m/>
    <m/>
    <m/>
    <n v="0"/>
    <s v="Ingen avgiftsbehandling"/>
    <s v="Esport"/>
    <n v="1680.61"/>
    <s v="NOK"/>
    <n v="1680.61"/>
    <m/>
    <s v="205674.40"/>
  </r>
  <r>
    <n v="2078"/>
    <n v="2025"/>
    <s v="SKI: Faktura fra Vøyenenga Pizza AS - Fakturanummer: 11101568"/>
    <d v="2025-11-01T00:00:00"/>
    <m/>
    <x v="116"/>
    <x v="116"/>
    <m/>
    <m/>
    <n v="20109"/>
    <s v="Vøyenenga Pizza AS"/>
    <m/>
    <m/>
    <x v="6"/>
    <x v="6"/>
    <m/>
    <m/>
    <m/>
    <m/>
    <n v="0"/>
    <s v="Ingen avgiftsbehandling"/>
    <s v="SKI: Faktura fra Vøyenenga Pizza AS - Fakturanummer: 11101568"/>
    <n v="4258.97"/>
    <s v="NOK"/>
    <n v="4258.97"/>
    <m/>
    <s v="209933.37"/>
  </r>
  <r>
    <n v="2076"/>
    <n v="2025"/>
    <s v="Fwd: Regning 61136010918925"/>
    <d v="2025-11-01T00:00:00"/>
    <m/>
    <x v="116"/>
    <x v="116"/>
    <m/>
    <m/>
    <n v="20033"/>
    <s v="Norgesgruppen ASA"/>
    <m/>
    <m/>
    <x v="5"/>
    <x v="5"/>
    <m/>
    <m/>
    <m/>
    <m/>
    <n v="0"/>
    <s v="Ingen avgiftsbehandling"/>
    <s v="Fwd: Regning 61136010918925"/>
    <n v="1957.31"/>
    <s v="NOK"/>
    <n v="1957.31"/>
    <m/>
    <s v="211890.68"/>
  </r>
  <r>
    <n v="2075"/>
    <n v="2025"/>
    <s v="Fwd: Regning 61136014474925"/>
    <d v="2025-11-01T00:00:00"/>
    <m/>
    <x v="116"/>
    <x v="116"/>
    <m/>
    <m/>
    <n v="20033"/>
    <s v="Norgesgruppen ASA"/>
    <m/>
    <m/>
    <x v="8"/>
    <x v="8"/>
    <m/>
    <m/>
    <m/>
    <m/>
    <n v="0"/>
    <s v="Ingen avgiftsbehandling"/>
    <s v="Fwd: Regning 61136014474925"/>
    <n v="3426.37"/>
    <s v="NOK"/>
    <n v="3426.37"/>
    <m/>
    <s v="215317.05"/>
  </r>
  <r>
    <n v="2331"/>
    <n v="2025"/>
    <s v="CamScanner 10.12.2025 08.52.pdf"/>
    <d v="2025-11-06T00:00:00"/>
    <m/>
    <x v="116"/>
    <x v="116"/>
    <m/>
    <m/>
    <m/>
    <m/>
    <m/>
    <m/>
    <x v="2"/>
    <x v="2"/>
    <m/>
    <m/>
    <m/>
    <m/>
    <n v="0"/>
    <s v="Ingen avgiftsbehandling"/>
    <s v="CamScanner 10.12.2025 08.52.pdf"/>
    <n v="520.65"/>
    <s v="NOK"/>
    <n v="520.65"/>
    <m/>
    <s v="215837.70"/>
  </r>
  <r>
    <n v="2097"/>
    <n v="2025"/>
    <s v="Fwd: Utleggsskjema - Jutul"/>
    <d v="2025-11-13T00:00:00"/>
    <m/>
    <x v="116"/>
    <x v="116"/>
    <m/>
    <m/>
    <n v="20572"/>
    <s v="Kjetil Andre Seim"/>
    <m/>
    <m/>
    <x v="6"/>
    <x v="6"/>
    <m/>
    <m/>
    <m/>
    <m/>
    <n v="0"/>
    <s v="Ingen avgiftsbehandling"/>
    <s v="Fwd: Utleggsskjema - Jutul"/>
    <n v="391.5"/>
    <s v="NOK"/>
    <n v="391.5"/>
    <m/>
    <s v="216229.20"/>
  </r>
  <r>
    <n v="2319"/>
    <n v="2025"/>
    <s v="Esport kvitteringer"/>
    <d v="2025-11-13T00:00:00"/>
    <m/>
    <x v="116"/>
    <x v="116"/>
    <m/>
    <m/>
    <m/>
    <m/>
    <m/>
    <m/>
    <x v="2"/>
    <x v="2"/>
    <m/>
    <m/>
    <m/>
    <m/>
    <n v="0"/>
    <s v="Ingen avgiftsbehandling"/>
    <s v="Esport kvitteringer"/>
    <n v="629.6"/>
    <s v="NOK"/>
    <n v="629.6"/>
    <m/>
    <s v="216858.80"/>
  </r>
  <r>
    <n v="2319"/>
    <n v="2025"/>
    <s v="Esport kvitteringer"/>
    <d v="2025-11-13T00:00:00"/>
    <m/>
    <x v="116"/>
    <x v="116"/>
    <m/>
    <m/>
    <m/>
    <m/>
    <m/>
    <m/>
    <x v="2"/>
    <x v="2"/>
    <m/>
    <m/>
    <m/>
    <m/>
    <n v="0"/>
    <s v="Ingen avgiftsbehandling"/>
    <s v="Esport kvitteringer"/>
    <n v="310.85000000000002"/>
    <s v="NOK"/>
    <n v="310.85000000000002"/>
    <m/>
    <s v="217169.65"/>
  </r>
  <r>
    <n v="2319"/>
    <n v="2025"/>
    <s v="Esport kvitteringer"/>
    <d v="2025-11-20T00:00:00"/>
    <m/>
    <x v="116"/>
    <x v="116"/>
    <m/>
    <m/>
    <m/>
    <m/>
    <m/>
    <m/>
    <x v="2"/>
    <x v="2"/>
    <m/>
    <m/>
    <m/>
    <m/>
    <n v="0"/>
    <s v="Ingen avgiftsbehandling"/>
    <s v="Esport kvitteringer"/>
    <n v="646.74"/>
    <s v="NOK"/>
    <n v="646.74"/>
    <m/>
    <s v="217816.39"/>
  </r>
  <r>
    <n v="2319"/>
    <n v="2025"/>
    <s v="Esport kvitteringer"/>
    <d v="2025-11-20T00:00:00"/>
    <m/>
    <x v="116"/>
    <x v="116"/>
    <m/>
    <m/>
    <m/>
    <m/>
    <m/>
    <m/>
    <x v="2"/>
    <x v="2"/>
    <m/>
    <m/>
    <m/>
    <m/>
    <n v="0"/>
    <s v="Ingen avgiftsbehandling"/>
    <s v="Esport kvitteringer"/>
    <n v="227"/>
    <s v="NOK"/>
    <n v="227"/>
    <m/>
    <s v="218043.39"/>
  </r>
  <r>
    <n v="2319"/>
    <n v="2025"/>
    <s v="Esport kvitteringer"/>
    <d v="2025-11-20T00:00:00"/>
    <m/>
    <x v="116"/>
    <x v="116"/>
    <m/>
    <m/>
    <m/>
    <m/>
    <m/>
    <m/>
    <x v="2"/>
    <x v="2"/>
    <m/>
    <m/>
    <m/>
    <m/>
    <n v="0"/>
    <s v="Ingen avgiftsbehandling"/>
    <s v="Esport kvitteringer"/>
    <n v="1218.8"/>
    <s v="NOK"/>
    <n v="1218.8"/>
    <m/>
    <s v="219262.19"/>
  </r>
  <r>
    <n v="2223"/>
    <n v="2025"/>
    <s v="HOCKEY"/>
    <d v="2025-11-25T00:00:00"/>
    <m/>
    <x v="116"/>
    <x v="116"/>
    <m/>
    <m/>
    <n v="20132"/>
    <s v="Tom Ivar Riseth"/>
    <m/>
    <m/>
    <x v="5"/>
    <x v="5"/>
    <m/>
    <m/>
    <m/>
    <m/>
    <n v="0"/>
    <s v="Ingen avgiftsbehandling"/>
    <s v="HOCKEY"/>
    <n v="257.5"/>
    <s v="NOK"/>
    <n v="257.5"/>
    <m/>
    <s v="219519.69"/>
  </r>
  <r>
    <n v="2532"/>
    <n v="2025"/>
    <s v="Faktura 9735077.pdf"/>
    <d v="2025-11-28T00:00:00"/>
    <m/>
    <x v="116"/>
    <x v="116"/>
    <m/>
    <m/>
    <n v="20125"/>
    <s v="Eureca Engros AS"/>
    <m/>
    <m/>
    <x v="2"/>
    <x v="2"/>
    <m/>
    <m/>
    <m/>
    <m/>
    <n v="0"/>
    <s v="Ingen avgiftsbehandling"/>
    <s v="Faktura 9735077.pdf"/>
    <n v="3650.65"/>
    <s v="NOK"/>
    <n v="3650.65"/>
    <m/>
    <s v="223170.34"/>
  </r>
  <r>
    <n v="2290"/>
    <n v="2025"/>
    <s v="Utleggsskjema hockey"/>
    <d v="2025-11-29T00:00:00"/>
    <m/>
    <x v="116"/>
    <x v="116"/>
    <m/>
    <m/>
    <n v="20132"/>
    <s v="Tom Ivar Riseth"/>
    <m/>
    <m/>
    <x v="5"/>
    <x v="5"/>
    <m/>
    <m/>
    <m/>
    <m/>
    <n v="0"/>
    <s v="Ingen avgiftsbehandling"/>
    <s v="Utleggsskjema hockey"/>
    <n v="257.5"/>
    <s v="NOK"/>
    <n v="257.5"/>
    <m/>
    <s v="223427.84"/>
  </r>
  <r>
    <n v="2297"/>
    <n v="2025"/>
    <s v="akademi VS: Regning 61136014474926"/>
    <d v="2025-12-01T00:00:00"/>
    <m/>
    <x v="116"/>
    <x v="116"/>
    <m/>
    <m/>
    <n v="20033"/>
    <s v="Norgesgruppen ASA"/>
    <m/>
    <m/>
    <x v="8"/>
    <x v="8"/>
    <m/>
    <m/>
    <m/>
    <m/>
    <n v="0"/>
    <s v="Ingen avgiftsbehandling"/>
    <s v="akademi VS: Regning 61136014474926"/>
    <n v="2818.4"/>
    <s v="NOK"/>
    <n v="2818.4"/>
    <m/>
    <s v="226246.24"/>
  </r>
  <r>
    <n v="2296"/>
    <n v="2025"/>
    <s v="VS: Regning 61136010918926"/>
    <d v="2025-12-01T00:00:00"/>
    <m/>
    <x v="116"/>
    <x v="116"/>
    <m/>
    <m/>
    <n v="20033"/>
    <s v="Norgesgruppen ASA"/>
    <m/>
    <m/>
    <x v="5"/>
    <x v="5"/>
    <m/>
    <m/>
    <m/>
    <m/>
    <n v="0"/>
    <s v="Ingen avgiftsbehandling"/>
    <s v="VS: Regning 61136010918926"/>
    <n v="4371.13"/>
    <s v="NOK"/>
    <n v="4371.13"/>
    <m/>
    <s v="230617.37"/>
  </r>
  <r>
    <n v="18"/>
    <n v="2026"/>
    <s v="CamScanner 31.12.2025 11.04.pdf"/>
    <d v="2025-12-04T00:00:00"/>
    <m/>
    <x v="116"/>
    <x v="116"/>
    <m/>
    <m/>
    <m/>
    <m/>
    <m/>
    <m/>
    <x v="2"/>
    <x v="2"/>
    <m/>
    <m/>
    <m/>
    <m/>
    <n v="0"/>
    <s v="Ingen avgiftsbehandling"/>
    <s v="CamScanner 31.12.2025 11.04.pdf"/>
    <n v="804.5"/>
    <s v="NOK"/>
    <n v="804.5"/>
    <m/>
    <s v="231421.87"/>
  </r>
  <r>
    <n v="18"/>
    <n v="2026"/>
    <s v="CamScanner 31.12.2025 11.04.pdf"/>
    <d v="2025-12-09T00:00:00"/>
    <m/>
    <x v="116"/>
    <x v="116"/>
    <m/>
    <m/>
    <m/>
    <m/>
    <m/>
    <m/>
    <x v="2"/>
    <x v="2"/>
    <m/>
    <m/>
    <m/>
    <m/>
    <n v="0"/>
    <s v="Ingen avgiftsbehandling"/>
    <s v="CamScanner 31.12.2025 11.04.pdf"/>
    <n v="580.70000000000005"/>
    <s v="NOK"/>
    <n v="580.70000000000005"/>
    <m/>
    <s v="232002.57"/>
  </r>
  <r>
    <n v="18"/>
    <n v="2026"/>
    <s v="CamScanner 31.12.2025 11.04.pdf"/>
    <d v="2025-12-15T00:00:00"/>
    <m/>
    <x v="116"/>
    <x v="116"/>
    <m/>
    <m/>
    <m/>
    <m/>
    <m/>
    <m/>
    <x v="2"/>
    <x v="2"/>
    <m/>
    <m/>
    <m/>
    <m/>
    <n v="0"/>
    <s v="Ingen avgiftsbehandling"/>
    <s v="CamScanner 31.12.2025 11.04.pdf"/>
    <n v="2317.9"/>
    <s v="NOK"/>
    <n v="2317.9"/>
    <m/>
    <s v="234320.47"/>
  </r>
  <r>
    <n v="2515"/>
    <n v="2025"/>
    <s v="Faktura 9736146.pdf"/>
    <d v="2025-12-16T00:00:00"/>
    <m/>
    <x v="116"/>
    <x v="116"/>
    <m/>
    <m/>
    <n v="20125"/>
    <s v="Eureca Engros AS"/>
    <m/>
    <m/>
    <x v="2"/>
    <x v="2"/>
    <m/>
    <m/>
    <m/>
    <m/>
    <n v="0"/>
    <s v="Ingen avgiftsbehandling"/>
    <s v="Faktura 9736146.pdf"/>
    <n v="1152.3499999999999"/>
    <s v="NOK"/>
    <n v="1152.3499999999999"/>
    <m/>
    <s v="235472.82"/>
  </r>
  <r>
    <n v="18"/>
    <n v="2026"/>
    <s v="CamScanner 31.12.2025 11.04.pdf"/>
    <d v="2025-12-18T00:00:00"/>
    <m/>
    <x v="116"/>
    <x v="116"/>
    <m/>
    <m/>
    <m/>
    <m/>
    <m/>
    <m/>
    <x v="2"/>
    <x v="2"/>
    <m/>
    <m/>
    <m/>
    <m/>
    <n v="0"/>
    <s v="Ingen avgiftsbehandling"/>
    <s v="CamScanner 31.12.2025 11.04.pdf"/>
    <n v="792.7"/>
    <s v="NOK"/>
    <n v="792.7"/>
    <m/>
    <s v="236265.52"/>
  </r>
  <r>
    <n v="18"/>
    <n v="2026"/>
    <s v="CamScanner 31.12.2025 11.04.pdf"/>
    <d v="2025-12-22T00:00:00"/>
    <m/>
    <x v="116"/>
    <x v="116"/>
    <m/>
    <m/>
    <m/>
    <m/>
    <m/>
    <m/>
    <x v="2"/>
    <x v="2"/>
    <m/>
    <m/>
    <m/>
    <m/>
    <n v="0"/>
    <s v="Ingen avgiftsbehandling"/>
    <s v="CamScanner 31.12.2025 11.04.pdf"/>
    <n v="1094.05"/>
    <s v="NOK"/>
    <n v="1094.05"/>
    <m/>
    <s v="237359.57"/>
  </r>
  <r>
    <m/>
    <m/>
    <m/>
    <d v="2025-01-01T00:00:00"/>
    <m/>
    <x v="117"/>
    <x v="117"/>
    <m/>
    <m/>
    <m/>
    <m/>
    <m/>
    <m/>
    <x v="0"/>
    <x v="0"/>
    <m/>
    <m/>
    <m/>
    <m/>
    <m/>
    <m/>
    <s v="Inngående saldo"/>
    <n v="0"/>
    <m/>
    <m/>
    <m/>
    <s v="0.00"/>
  </r>
  <r>
    <n v="835"/>
    <n v="2025"/>
    <s v="Faktura nummer 1095 fra JAVID ZAFARI"/>
    <d v="2025-04-01T00:00:00"/>
    <m/>
    <x v="117"/>
    <x v="117"/>
    <m/>
    <m/>
    <n v="20076"/>
    <s v="JAVID ZAFARI"/>
    <m/>
    <m/>
    <x v="8"/>
    <x v="8"/>
    <m/>
    <m/>
    <m/>
    <m/>
    <n v="0"/>
    <s v="Ingen avgiftsbehandling"/>
    <s v="Faktura nummer 1095 fra JAVID ZAFARI"/>
    <n v="32397.119999999999"/>
    <s v="NOK"/>
    <n v="32397.119999999999"/>
    <m/>
    <s v="32397.12"/>
  </r>
  <r>
    <n v="836"/>
    <n v="2025"/>
    <s v="Faktura nummer 1096 fra JAVID ZAFARI"/>
    <d v="2025-05-05T00:00:00"/>
    <m/>
    <x v="117"/>
    <x v="117"/>
    <m/>
    <m/>
    <n v="20076"/>
    <s v="JAVID ZAFARI"/>
    <m/>
    <m/>
    <x v="8"/>
    <x v="8"/>
    <m/>
    <m/>
    <m/>
    <m/>
    <n v="0"/>
    <s v="Ingen avgiftsbehandling"/>
    <s v="Faktura nummer 1096 fra JAVID ZAFARI"/>
    <n v="37796.639999999999"/>
    <s v="NOK"/>
    <n v="37796.639999999999"/>
    <m/>
    <s v="70193.76"/>
  </r>
  <r>
    <n v="1051"/>
    <n v="2025"/>
    <s v="Faktura nummer 1097 fra JAVID ZAFARI"/>
    <d v="2025-06-19T00:00:00"/>
    <m/>
    <x v="117"/>
    <x v="117"/>
    <m/>
    <m/>
    <n v="20076"/>
    <s v="JAVID ZAFARI"/>
    <m/>
    <m/>
    <x v="8"/>
    <x v="8"/>
    <m/>
    <m/>
    <m/>
    <m/>
    <n v="0"/>
    <s v="Ingen avgiftsbehandling"/>
    <s v="Faktura nummer 1097 fra JAVID ZAFARI"/>
    <n v="17472"/>
    <s v="NOK"/>
    <n v="17472"/>
    <m/>
    <s v="87665.76"/>
  </r>
  <r>
    <n v="1506"/>
    <n v="2025"/>
    <s v="Faktura nummer 1099 fra JAVID ZAFARI"/>
    <d v="2025-09-01T00:00:00"/>
    <m/>
    <x v="117"/>
    <x v="117"/>
    <m/>
    <m/>
    <n v="20076"/>
    <s v="JAVID ZAFARI"/>
    <m/>
    <m/>
    <x v="3"/>
    <x v="3"/>
    <m/>
    <m/>
    <m/>
    <m/>
    <n v="0"/>
    <s v="Ingen avgiftsbehandling"/>
    <s v="Faktura nummer 1099 fra JAVID ZAFARI"/>
    <n v="4382.12"/>
    <s v="NOK"/>
    <n v="4382.12"/>
    <m/>
    <s v="92047.88"/>
  </r>
  <r>
    <n v="1506"/>
    <n v="2025"/>
    <s v="Faktura nummer 1099 fra JAVID ZAFARI"/>
    <d v="2025-09-01T00:00:00"/>
    <m/>
    <x v="117"/>
    <x v="117"/>
    <m/>
    <m/>
    <n v="20076"/>
    <s v="JAVID ZAFARI"/>
    <m/>
    <m/>
    <x v="8"/>
    <x v="8"/>
    <m/>
    <m/>
    <m/>
    <m/>
    <n v="0"/>
    <s v="Ingen avgiftsbehandling"/>
    <s v="Faktura nummer 1099 fra JAVID ZAFARI"/>
    <n v="599.98"/>
    <s v="NOK"/>
    <n v="599.98"/>
    <m/>
    <s v="92647.86"/>
  </r>
  <r>
    <n v="1508"/>
    <n v="2025"/>
    <s v="Faktura nummer 1100 fra JAVID ZAFARI"/>
    <d v="2025-09-01T00:00:00"/>
    <m/>
    <x v="117"/>
    <x v="117"/>
    <m/>
    <m/>
    <n v="20076"/>
    <s v="JAVID ZAFARI"/>
    <m/>
    <m/>
    <x v="8"/>
    <x v="8"/>
    <m/>
    <m/>
    <m/>
    <m/>
    <n v="0"/>
    <s v="Ingen avgiftsbehandling"/>
    <s v="Faktura nummer 1100 fra JAVID ZAFARI"/>
    <n v="2688"/>
    <s v="NOK"/>
    <n v="2688"/>
    <m/>
    <s v="95335.86"/>
  </r>
  <r>
    <n v="1508"/>
    <n v="2025"/>
    <s v="Faktura nummer 1100 fra JAVID ZAFARI"/>
    <d v="2025-09-01T00:00:00"/>
    <m/>
    <x v="117"/>
    <x v="117"/>
    <m/>
    <m/>
    <n v="20076"/>
    <s v="JAVID ZAFARI"/>
    <m/>
    <m/>
    <x v="3"/>
    <x v="3"/>
    <m/>
    <m/>
    <m/>
    <m/>
    <n v="0"/>
    <s v="Ingen avgiftsbehandling"/>
    <s v="Faktura nummer 1100 fra JAVID ZAFARI"/>
    <n v="900"/>
    <s v="NOK"/>
    <n v="900"/>
    <m/>
    <s v="96235.86"/>
  </r>
  <r>
    <n v="1802"/>
    <n v="2025"/>
    <s v="Faktura nummer 1103 fra JAVID ZAFARI"/>
    <d v="2025-10-01T00:00:00"/>
    <m/>
    <x v="117"/>
    <x v="117"/>
    <m/>
    <m/>
    <n v="20076"/>
    <s v="JAVID ZAFARI"/>
    <m/>
    <m/>
    <x v="8"/>
    <x v="8"/>
    <m/>
    <m/>
    <m/>
    <m/>
    <n v="0"/>
    <s v="Ingen avgiftsbehandling"/>
    <s v="Faktura nummer 1103 fra JAVID ZAFARI"/>
    <n v="10752"/>
    <s v="NOK"/>
    <n v="10752"/>
    <m/>
    <s v="106987.86"/>
  </r>
  <r>
    <n v="1802"/>
    <n v="2025"/>
    <s v="Faktura nummer 1103 fra JAVID ZAFARI"/>
    <d v="2025-10-01T00:00:00"/>
    <m/>
    <x v="117"/>
    <x v="117"/>
    <m/>
    <m/>
    <n v="20076"/>
    <s v="JAVID ZAFARI"/>
    <m/>
    <m/>
    <x v="3"/>
    <x v="3"/>
    <m/>
    <m/>
    <m/>
    <m/>
    <n v="0"/>
    <s v="Ingen avgiftsbehandling"/>
    <s v="Faktura nummer 1103 fra JAVID ZAFARI"/>
    <n v="7555"/>
    <s v="NOK"/>
    <n v="7555"/>
    <m/>
    <s v="114542.86"/>
  </r>
  <r>
    <n v="1959"/>
    <n v="2025"/>
    <s v="VS: Faktura busstransport"/>
    <d v="2025-10-22T00:00:00"/>
    <m/>
    <x v="117"/>
    <x v="117"/>
    <m/>
    <m/>
    <n v="20558"/>
    <s v="Ringerud Transport AS"/>
    <m/>
    <m/>
    <x v="7"/>
    <x v="7"/>
    <m/>
    <m/>
    <m/>
    <m/>
    <n v="0"/>
    <s v="Ingen avgiftsbehandling"/>
    <s v="VS: Faktura busstransport"/>
    <n v="3136"/>
    <s v="NOK"/>
    <n v="3136"/>
    <m/>
    <s v="117678.86"/>
  </r>
  <r>
    <n v="2077"/>
    <n v="2025"/>
    <s v="Faktura nummer 1107 fra JAVID ZAFARI"/>
    <d v="2025-11-01T00:00:00"/>
    <m/>
    <x v="117"/>
    <x v="117"/>
    <m/>
    <m/>
    <n v="20076"/>
    <s v="JAVID ZAFARI"/>
    <m/>
    <m/>
    <x v="3"/>
    <x v="3"/>
    <m/>
    <m/>
    <m/>
    <m/>
    <n v="0"/>
    <s v="Ingen avgiftsbehandling"/>
    <s v="Faktura nummer 1107 fra JAVID ZAFARI"/>
    <n v="3305"/>
    <s v="NOK"/>
    <n v="3305"/>
    <m/>
    <s v="120983.86"/>
  </r>
  <r>
    <n v="2077"/>
    <n v="2025"/>
    <s v="Faktura nummer 1107 fra JAVID ZAFARI"/>
    <d v="2025-11-01T00:00:00"/>
    <m/>
    <x v="117"/>
    <x v="117"/>
    <m/>
    <m/>
    <n v="20076"/>
    <s v="JAVID ZAFARI"/>
    <m/>
    <m/>
    <x v="8"/>
    <x v="8"/>
    <m/>
    <m/>
    <m/>
    <m/>
    <n v="0"/>
    <s v="Ingen avgiftsbehandling"/>
    <s v="Faktura nummer 1107 fra JAVID ZAFARI"/>
    <n v="5067"/>
    <s v="NOK"/>
    <n v="5067"/>
    <m/>
    <s v="126050.86"/>
  </r>
  <r>
    <n v="2495"/>
    <n v="2025"/>
    <s v="Faktura nummer 1109 fra JAVID ZAFARI"/>
    <d v="2025-12-19T00:00:00"/>
    <m/>
    <x v="117"/>
    <x v="117"/>
    <m/>
    <m/>
    <n v="20076"/>
    <s v="JAVID ZAFARI"/>
    <m/>
    <m/>
    <x v="8"/>
    <x v="8"/>
    <m/>
    <m/>
    <m/>
    <m/>
    <n v="0"/>
    <s v="Ingen avgiftsbehandling"/>
    <s v="Faktura nummer 1109 fra JAVID ZAFARI"/>
    <n v="18466"/>
    <s v="NOK"/>
    <n v="18466"/>
    <m/>
    <s v="144516.86"/>
  </r>
  <r>
    <m/>
    <m/>
    <m/>
    <d v="2025-01-01T00:00:00"/>
    <m/>
    <x v="118"/>
    <x v="118"/>
    <m/>
    <m/>
    <m/>
    <m/>
    <m/>
    <m/>
    <x v="0"/>
    <x v="0"/>
    <m/>
    <m/>
    <m/>
    <m/>
    <m/>
    <m/>
    <s v="Inngående saldo"/>
    <n v="0"/>
    <m/>
    <m/>
    <m/>
    <s v="0.00"/>
  </r>
  <r>
    <n v="16"/>
    <n v="2025"/>
    <s v="HOCKEY: Faktura 9701205 fra Eureca engros AS"/>
    <d v="2025-01-09T00:00:00"/>
    <m/>
    <x v="118"/>
    <x v="118"/>
    <m/>
    <m/>
    <n v="20125"/>
    <s v="Eureca Engros AS"/>
    <m/>
    <m/>
    <x v="5"/>
    <x v="5"/>
    <m/>
    <m/>
    <m/>
    <m/>
    <n v="0"/>
    <s v="Ingen avgiftsbehandling"/>
    <s v="HOCKEY: Faktura 9701205 fra Eureca engros AS"/>
    <n v="16108.88"/>
    <s v="NOK"/>
    <n v="16108.88"/>
    <m/>
    <s v="16108.88"/>
  </r>
  <r>
    <n v="48"/>
    <n v="2025"/>
    <s v="Fwd: Faktura 9702160 fra Eureca engros AS"/>
    <d v="2025-01-17T00:00:00"/>
    <m/>
    <x v="118"/>
    <x v="118"/>
    <m/>
    <m/>
    <n v="20125"/>
    <s v="Eureca Engros AS"/>
    <m/>
    <m/>
    <x v="5"/>
    <x v="5"/>
    <m/>
    <m/>
    <m/>
    <m/>
    <n v="0"/>
    <s v="Ingen avgiftsbehandling"/>
    <s v="Fwd: Faktura 9702160 fra Eureca engros AS"/>
    <n v="14361.53"/>
    <s v="NOK"/>
    <n v="14361.53"/>
    <m/>
    <s v="30470.41"/>
  </r>
  <r>
    <n v="2563"/>
    <n v="2025"/>
    <s v="Fwd: Utlegg kiosk"/>
    <d v="2025-01-23T00:00:00"/>
    <m/>
    <x v="118"/>
    <x v="118"/>
    <m/>
    <m/>
    <n v="20132"/>
    <s v="Tom Ivar Riseth"/>
    <m/>
    <m/>
    <x v="5"/>
    <x v="5"/>
    <m/>
    <m/>
    <m/>
    <m/>
    <n v="0"/>
    <s v="Ingen avgiftsbehandling"/>
    <s v="Fwd: Utlegg kiosk"/>
    <n v="1376.5"/>
    <s v="NOK"/>
    <n v="1376.5"/>
    <m/>
    <s v="31846.91"/>
  </r>
  <r>
    <n v="77"/>
    <n v="2025"/>
    <s v="HOCKEY: Faktura 9702914 fra Eureca engros AS"/>
    <d v="2025-01-24T00:00:00"/>
    <m/>
    <x v="118"/>
    <x v="118"/>
    <m/>
    <m/>
    <n v="20125"/>
    <s v="Eureca Engros AS"/>
    <m/>
    <m/>
    <x v="5"/>
    <x v="5"/>
    <m/>
    <m/>
    <m/>
    <m/>
    <n v="0"/>
    <s v="Ingen avgiftsbehandling"/>
    <s v="HOCKEY: Faktura 9702914 fra Eureca engros AS"/>
    <n v="10610.35"/>
    <s v="NOK"/>
    <n v="10610.35"/>
    <m/>
    <s v="42457.26"/>
  </r>
  <r>
    <n v="95"/>
    <n v="2025"/>
    <s v="HOCKEY: Faktura 9703574 fra Eureca engros AS"/>
    <d v="2025-01-31T00:00:00"/>
    <m/>
    <x v="118"/>
    <x v="118"/>
    <m/>
    <m/>
    <n v="20125"/>
    <s v="Eureca Engros AS"/>
    <m/>
    <m/>
    <x v="5"/>
    <x v="5"/>
    <m/>
    <m/>
    <m/>
    <m/>
    <n v="0"/>
    <s v="Ingen avgiftsbehandling"/>
    <s v="HOCKEY: Faktura 9703574 fra Eureca engros AS"/>
    <n v="7152.83"/>
    <s v="NOK"/>
    <n v="7152.83"/>
    <m/>
    <s v="49610.09"/>
  </r>
  <r>
    <n v="178"/>
    <n v="2025"/>
    <s v="HOCKEY: Faktura 9704374 fra Eureca engros AS"/>
    <d v="2025-02-07T00:00:00"/>
    <m/>
    <x v="118"/>
    <x v="118"/>
    <m/>
    <m/>
    <n v="20125"/>
    <s v="Eureca Engros AS"/>
    <m/>
    <m/>
    <x v="5"/>
    <x v="5"/>
    <m/>
    <m/>
    <m/>
    <m/>
    <n v="0"/>
    <s v="Ingen avgiftsbehandling"/>
    <s v="HOCKEY: Faktura 9704374 fra Eureca engros AS"/>
    <n v="2657.51"/>
    <s v="NOK"/>
    <n v="2657.51"/>
    <m/>
    <s v="52267.60"/>
  </r>
  <r>
    <n v="275"/>
    <n v="2025"/>
    <s v="HOCKEY: KAFETERIA"/>
    <d v="2025-02-12T00:00:00"/>
    <m/>
    <x v="118"/>
    <x v="118"/>
    <m/>
    <m/>
    <n v="20110"/>
    <s v="Xxl Sport &amp; Villmark AS"/>
    <m/>
    <m/>
    <x v="5"/>
    <x v="5"/>
    <m/>
    <m/>
    <m/>
    <m/>
    <n v="0"/>
    <s v="Ingen avgiftsbehandling"/>
    <s v="HOCKEY: KAFETERIA"/>
    <n v="23100"/>
    <s v="NOK"/>
    <n v="23100"/>
    <m/>
    <s v="75367.60"/>
  </r>
  <r>
    <n v="301"/>
    <n v="2025"/>
    <s v="HOCKEY: Faktura 9705154 fra Eureca engros AS"/>
    <d v="2025-02-14T00:00:00"/>
    <m/>
    <x v="118"/>
    <x v="118"/>
    <m/>
    <m/>
    <n v="20125"/>
    <s v="Eureca Engros AS"/>
    <m/>
    <m/>
    <x v="5"/>
    <x v="5"/>
    <m/>
    <m/>
    <m/>
    <m/>
    <n v="0"/>
    <s v="Ingen avgiftsbehandling"/>
    <s v="HOCKEY: Faktura 9705154 fra Eureca engros AS"/>
    <n v="8808.24"/>
    <s v="NOK"/>
    <n v="8808.24"/>
    <m/>
    <s v="84175.84"/>
  </r>
  <r>
    <n v="368"/>
    <n v="2025"/>
    <s v="HOCKEY: Faktura 9706700 fra Eureca engros AS"/>
    <d v="2025-02-28T00:00:00"/>
    <m/>
    <x v="118"/>
    <x v="118"/>
    <m/>
    <m/>
    <n v="20125"/>
    <s v="Eureca Engros AS"/>
    <m/>
    <m/>
    <x v="5"/>
    <x v="5"/>
    <m/>
    <m/>
    <m/>
    <m/>
    <n v="0"/>
    <s v="Ingen avgiftsbehandling"/>
    <s v="HOCKEY: Faktura 9706700 fra Eureca engros AS"/>
    <n v="19504.669999999998"/>
    <s v="NOK"/>
    <n v="19504.669999999998"/>
    <m/>
    <s v="103680.51"/>
  </r>
  <r>
    <n v="555"/>
    <n v="2025"/>
    <s v="HS, luer"/>
    <d v="2025-04-10T00:00:00"/>
    <m/>
    <x v="118"/>
    <x v="118"/>
    <m/>
    <m/>
    <n v="20275"/>
    <s v="Axel Hauge"/>
    <m/>
    <m/>
    <x v="4"/>
    <x v="4"/>
    <m/>
    <m/>
    <m/>
    <m/>
    <n v="0"/>
    <s v="Ingen avgiftsbehandling"/>
    <s v="HS, luer"/>
    <n v="22008"/>
    <s v="NOK"/>
    <n v="22008"/>
    <m/>
    <s v="125688.51"/>
  </r>
  <r>
    <n v="767"/>
    <n v="2025"/>
    <s v="Varer videresalg: kiosk"/>
    <d v="2025-05-08T00:00:00"/>
    <m/>
    <x v="118"/>
    <x v="118"/>
    <m/>
    <m/>
    <n v="20249"/>
    <s v="Lars Joakim Aslaksrud"/>
    <m/>
    <m/>
    <x v="1"/>
    <x v="1"/>
    <m/>
    <m/>
    <m/>
    <m/>
    <n v="0"/>
    <s v="Ingen avgiftsbehandling"/>
    <s v="Varer videresalg: kiosk"/>
    <n v="7953.86"/>
    <s v="NOK"/>
    <n v="7953.86"/>
    <m/>
    <s v="133642.37"/>
  </r>
  <r>
    <n v="769"/>
    <n v="2025"/>
    <s v="Kiosk: Fant en til her med innkjøp"/>
    <d v="2025-05-08T00:00:00"/>
    <m/>
    <x v="118"/>
    <x v="118"/>
    <m/>
    <m/>
    <n v="20249"/>
    <s v="Lars Joakim Aslaksrud"/>
    <m/>
    <m/>
    <x v="1"/>
    <x v="1"/>
    <m/>
    <m/>
    <m/>
    <m/>
    <n v="0"/>
    <s v="Ingen avgiftsbehandling"/>
    <s v="Kiosk: Fant en til her med innkjøp"/>
    <n v="688.8"/>
    <s v="NOK"/>
    <n v="688.8"/>
    <m/>
    <s v="134331.17"/>
  </r>
  <r>
    <n v="1268"/>
    <n v="2025"/>
    <s v="Snapchat-2126250673.jpg"/>
    <d v="2025-06-05T00:00:00"/>
    <m/>
    <x v="118"/>
    <x v="118"/>
    <m/>
    <m/>
    <m/>
    <m/>
    <m/>
    <m/>
    <x v="1"/>
    <x v="1"/>
    <m/>
    <m/>
    <m/>
    <m/>
    <n v="0"/>
    <s v="Ingen avgiftsbehandling"/>
    <s v="Snapchat-2126250673.jpg"/>
    <n v="2599"/>
    <s v="NOK"/>
    <n v="2599"/>
    <m/>
    <s v="136930.17"/>
  </r>
  <r>
    <n v="1107"/>
    <n v="2025"/>
    <s v="Faktura nummer 506 fra Bjerke Dagligvare AS"/>
    <d v="2025-06-30T00:00:00"/>
    <m/>
    <x v="118"/>
    <x v="118"/>
    <m/>
    <m/>
    <n v="20081"/>
    <s v="Bjerke Dagligvare AS"/>
    <m/>
    <m/>
    <x v="6"/>
    <x v="6"/>
    <m/>
    <m/>
    <m/>
    <m/>
    <n v="0"/>
    <s v="Ingen avgiftsbehandling"/>
    <s v="Faktura nummer 506 fra Bjerke Dagligvare AS"/>
    <n v="3392.53"/>
    <s v="NOK"/>
    <n v="3392.53"/>
    <m/>
    <s v="140322.70"/>
  </r>
  <r>
    <n v="1106"/>
    <n v="2025"/>
    <s v="KIOSK: Regning 61136010973413"/>
    <d v="2025-07-01T00:00:00"/>
    <m/>
    <x v="118"/>
    <x v="118"/>
    <m/>
    <m/>
    <n v="20033"/>
    <s v="Norgesgruppen ASA"/>
    <m/>
    <m/>
    <x v="1"/>
    <x v="1"/>
    <m/>
    <m/>
    <m/>
    <m/>
    <n v="0"/>
    <s v="Ingen avgiftsbehandling"/>
    <s v="KIOSK: Regning 61136010973413"/>
    <n v="983.3"/>
    <s v="NOK"/>
    <n v="983.3"/>
    <m/>
    <s v="141306.00"/>
  </r>
  <r>
    <n v="1132"/>
    <n v="2025"/>
    <s v="HOCKEY: Regning 61136010918922"/>
    <d v="2025-08-01T00:00:00"/>
    <m/>
    <x v="118"/>
    <x v="118"/>
    <m/>
    <m/>
    <n v="20033"/>
    <s v="Norgesgruppen ASA"/>
    <m/>
    <m/>
    <x v="5"/>
    <x v="5"/>
    <m/>
    <m/>
    <m/>
    <m/>
    <n v="0"/>
    <s v="Ingen avgiftsbehandling"/>
    <s v="HOCKEY: Regning 61136010918922"/>
    <n v="179"/>
    <s v="NOK"/>
    <n v="179"/>
    <m/>
    <s v="141485.00"/>
  </r>
  <r>
    <n v="1520"/>
    <n v="2025"/>
    <s v="JT Kiwi"/>
    <d v="2025-08-26T00:00:00"/>
    <m/>
    <x v="118"/>
    <x v="118"/>
    <m/>
    <m/>
    <m/>
    <m/>
    <m/>
    <m/>
    <x v="1"/>
    <x v="1"/>
    <m/>
    <m/>
    <m/>
    <m/>
    <n v="0"/>
    <s v="Ingen avgiftsbehandling"/>
    <s v="JUTULTREFFEN"/>
    <n v="56908.5"/>
    <s v="NOK"/>
    <n v="56908.5"/>
    <m/>
    <s v="198393.50"/>
  </r>
  <r>
    <n v="1519"/>
    <n v="2025"/>
    <s v="JT"/>
    <d v="2025-08-26T00:00:00"/>
    <m/>
    <x v="118"/>
    <x v="118"/>
    <m/>
    <m/>
    <m/>
    <m/>
    <m/>
    <m/>
    <x v="1"/>
    <x v="1"/>
    <m/>
    <m/>
    <m/>
    <m/>
    <n v="0"/>
    <s v="Ingen avgiftsbehandling"/>
    <s v="JUTULTREFFEN"/>
    <n v="34980"/>
    <s v="NOK"/>
    <n v="34980"/>
    <m/>
    <s v="233373.50"/>
  </r>
  <r>
    <n v="1571"/>
    <n v="2025"/>
    <s v="JT"/>
    <d v="2025-08-29T00:00:00"/>
    <m/>
    <x v="118"/>
    <x v="118"/>
    <m/>
    <m/>
    <m/>
    <m/>
    <m/>
    <m/>
    <x v="1"/>
    <x v="1"/>
    <m/>
    <m/>
    <m/>
    <m/>
    <n v="0"/>
    <s v="Ingen avgiftsbehandling"/>
    <s v="JT"/>
    <n v="2037.1"/>
    <s v="NOK"/>
    <n v="2037.1"/>
    <m/>
    <s v="235410.60"/>
  </r>
  <r>
    <n v="1502"/>
    <n v="2025"/>
    <s v="Fwd: Regning 61136014474923"/>
    <d v="2025-09-01T00:00:00"/>
    <m/>
    <x v="118"/>
    <x v="118"/>
    <m/>
    <m/>
    <n v="20033"/>
    <s v="Norgesgruppen ASA"/>
    <m/>
    <m/>
    <x v="8"/>
    <x v="8"/>
    <m/>
    <m/>
    <m/>
    <m/>
    <n v="0"/>
    <s v="Ingen avgiftsbehandling"/>
    <s v="Fwd: Regning 61136014474923"/>
    <n v="1549.01"/>
    <s v="NOK"/>
    <n v="1549.01"/>
    <m/>
    <s v="236959.61"/>
  </r>
  <r>
    <n v="1503"/>
    <n v="2025"/>
    <s v="Fwd: Regning 61136010918923"/>
    <d v="2025-09-01T00:00:00"/>
    <m/>
    <x v="118"/>
    <x v="118"/>
    <m/>
    <m/>
    <n v="20033"/>
    <s v="Norgesgruppen ASA"/>
    <m/>
    <m/>
    <x v="5"/>
    <x v="5"/>
    <m/>
    <m/>
    <m/>
    <m/>
    <n v="0"/>
    <s v="Ingen avgiftsbehandling"/>
    <s v="Fwd: Regning 61136010918923"/>
    <n v="2661.9"/>
    <s v="NOK"/>
    <n v="2661.9"/>
    <m/>
    <s v="239621.51"/>
  </r>
  <r>
    <n v="1501"/>
    <n v="2025"/>
    <s v="Fotball kiosk: Regning 61136010973415"/>
    <d v="2025-09-01T00:00:00"/>
    <m/>
    <x v="118"/>
    <x v="118"/>
    <m/>
    <m/>
    <n v="20033"/>
    <s v="Norgesgruppen ASA"/>
    <m/>
    <m/>
    <x v="1"/>
    <x v="1"/>
    <m/>
    <m/>
    <m/>
    <m/>
    <n v="0"/>
    <s v="Ingen avgiftsbehandling"/>
    <s v="Fotball kiosk: Regning 61136010973415"/>
    <n v="3061.7"/>
    <s v="NOK"/>
    <n v="3061.7"/>
    <m/>
    <s v="242683.21"/>
  </r>
  <r>
    <n v="1517"/>
    <n v="2025"/>
    <s v="JT"/>
    <d v="2025-09-01T00:00:00"/>
    <m/>
    <x v="118"/>
    <x v="118"/>
    <m/>
    <m/>
    <m/>
    <m/>
    <m/>
    <m/>
    <x v="1"/>
    <x v="1"/>
    <m/>
    <m/>
    <m/>
    <m/>
    <n v="0"/>
    <s v="Ingen avgiftsbehandling"/>
    <s v="JUTULTREFFEN"/>
    <n v="1893.6"/>
    <s v="NOK"/>
    <n v="1893.6"/>
    <m/>
    <s v="244576.81"/>
  </r>
  <r>
    <n v="1515"/>
    <n v="2025"/>
    <s v="JT"/>
    <d v="2025-09-01T00:00:00"/>
    <m/>
    <x v="118"/>
    <x v="118"/>
    <m/>
    <m/>
    <m/>
    <m/>
    <m/>
    <m/>
    <x v="1"/>
    <x v="1"/>
    <m/>
    <m/>
    <m/>
    <m/>
    <n v="0"/>
    <s v="Ingen avgiftsbehandling"/>
    <s v="JUTULTREFFEN"/>
    <n v="2295.1999999999998"/>
    <s v="NOK"/>
    <n v="2295.1999999999998"/>
    <m/>
    <s v="246872.01"/>
  </r>
  <r>
    <n v="1578"/>
    <n v="2025"/>
    <s v="Jutultreffen"/>
    <d v="2025-09-01T00:00:00"/>
    <m/>
    <x v="118"/>
    <x v="118"/>
    <m/>
    <m/>
    <n v="20532"/>
    <s v="Aud Ingvild Lia"/>
    <m/>
    <m/>
    <x v="1"/>
    <x v="1"/>
    <m/>
    <m/>
    <m/>
    <m/>
    <n v="0"/>
    <s v="Ingen avgiftsbehandling"/>
    <s v="Jutultreffen"/>
    <n v="3737.5"/>
    <s v="NOK"/>
    <n v="3737.5"/>
    <m/>
    <s v="250609.51"/>
  </r>
  <r>
    <n v="1518"/>
    <n v="2025"/>
    <s v="JT"/>
    <d v="2025-09-02T00:00:00"/>
    <m/>
    <x v="118"/>
    <x v="118"/>
    <m/>
    <m/>
    <m/>
    <m/>
    <m/>
    <m/>
    <x v="1"/>
    <x v="1"/>
    <m/>
    <m/>
    <m/>
    <m/>
    <n v="0"/>
    <s v="Ingen avgiftsbehandling"/>
    <s v="JUTULTREFFEN"/>
    <n v="-144"/>
    <s v="NOK"/>
    <n v="-144"/>
    <m/>
    <s v="250465.51"/>
  </r>
  <r>
    <n v="1657"/>
    <n v="2025"/>
    <s v="Innskudd JTRF"/>
    <d v="2025-09-12T00:00:00"/>
    <m/>
    <x v="118"/>
    <x v="118"/>
    <m/>
    <m/>
    <m/>
    <m/>
    <m/>
    <m/>
    <x v="1"/>
    <x v="1"/>
    <m/>
    <m/>
    <m/>
    <m/>
    <n v="0"/>
    <s v="Ingen avgiftsbehandling"/>
    <s v="Innskudd JTRF"/>
    <n v="-20000"/>
    <s v="NOK"/>
    <n v="-20000"/>
    <m/>
    <s v="230465.51"/>
  </r>
  <r>
    <n v="1759"/>
    <n v="2025"/>
    <s v="Fwd: Regning 61136005008624"/>
    <d v="2025-10-01T00:00:00"/>
    <m/>
    <x v="118"/>
    <x v="118"/>
    <m/>
    <m/>
    <n v="20033"/>
    <s v="Norgesgruppen ASA"/>
    <m/>
    <m/>
    <x v="1"/>
    <x v="1"/>
    <m/>
    <m/>
    <m/>
    <m/>
    <n v="0"/>
    <s v="Ingen avgiftsbehandling"/>
    <s v="Fwd: Regning 61136005008624"/>
    <n v="206.8"/>
    <s v="NOK"/>
    <n v="206.8"/>
    <m/>
    <s v="230672.31"/>
  </r>
  <r>
    <n v="1758"/>
    <n v="2025"/>
    <s v="Fwd: Regning 61136010918924"/>
    <d v="2025-10-01T00:00:00"/>
    <m/>
    <x v="118"/>
    <x v="118"/>
    <m/>
    <m/>
    <n v="20033"/>
    <s v="Norgesgruppen ASA"/>
    <m/>
    <m/>
    <x v="5"/>
    <x v="5"/>
    <m/>
    <m/>
    <m/>
    <m/>
    <n v="0"/>
    <s v="Ingen avgiftsbehandling"/>
    <s v="Fwd: Regning 61136010918924"/>
    <n v="4283.08"/>
    <s v="NOK"/>
    <n v="4283.08"/>
    <m/>
    <s v="234955.39"/>
  </r>
  <r>
    <n v="1757"/>
    <n v="2025"/>
    <s v="Fwd: Regning 61136010973416"/>
    <d v="2025-10-01T00:00:00"/>
    <m/>
    <x v="118"/>
    <x v="118"/>
    <m/>
    <m/>
    <n v="20033"/>
    <s v="Norgesgruppen ASA"/>
    <m/>
    <m/>
    <x v="1"/>
    <x v="1"/>
    <m/>
    <m/>
    <m/>
    <m/>
    <n v="0"/>
    <s v="Ingen avgiftsbehandling"/>
    <s v="Fwd: Regning 61136010973416"/>
    <n v="0.1"/>
    <s v="NOK"/>
    <n v="0.1"/>
    <m/>
    <s v="234955.49"/>
  </r>
  <r>
    <n v="1756"/>
    <n v="2025"/>
    <s v="Fwd: Regning 61136014474924"/>
    <d v="2025-10-01T00:00:00"/>
    <m/>
    <x v="118"/>
    <x v="118"/>
    <m/>
    <m/>
    <n v="20033"/>
    <s v="Norgesgruppen ASA"/>
    <m/>
    <m/>
    <x v="8"/>
    <x v="8"/>
    <m/>
    <m/>
    <m/>
    <m/>
    <n v="0"/>
    <s v="Ingen avgiftsbehandling"/>
    <s v="Fwd: Regning 61136014474924"/>
    <n v="2773.04"/>
    <s v="NOK"/>
    <n v="2773.04"/>
    <m/>
    <s v="237728.53"/>
  </r>
  <r>
    <n v="1823"/>
    <n v="2025"/>
    <s v="Faktura nummer 9204860016 fra Coca-cola Europacific Partners Norge AS"/>
    <d v="2025-10-08T00:00:00"/>
    <m/>
    <x v="118"/>
    <x v="118"/>
    <m/>
    <m/>
    <n v="20188"/>
    <s v="Coca-cola Europacific Partners Norge AS"/>
    <m/>
    <m/>
    <x v="5"/>
    <x v="5"/>
    <m/>
    <m/>
    <m/>
    <m/>
    <n v="0"/>
    <s v="Ingen avgiftsbehandling"/>
    <s v="Faktura nummer 9204860016 fra Coca-cola Europacific Partners Norge AS"/>
    <n v="3012.24"/>
    <s v="NOK"/>
    <n v="3012.24"/>
    <m/>
    <s v="240740.77"/>
  </r>
  <r>
    <n v="1921"/>
    <n v="2025"/>
    <s v="Faktura nummer 9731577 fra Eureca Engros AS"/>
    <d v="2025-10-20T00:00:00"/>
    <m/>
    <x v="118"/>
    <x v="118"/>
    <m/>
    <m/>
    <n v="20125"/>
    <s v="Eureca Engros AS"/>
    <m/>
    <m/>
    <x v="5"/>
    <x v="5"/>
    <m/>
    <m/>
    <m/>
    <m/>
    <n v="0"/>
    <s v="Ingen avgiftsbehandling"/>
    <s v="Faktura nummer 9731577 fra Eureca Engros AS"/>
    <n v="6271.13"/>
    <s v="NOK"/>
    <n v="6271.13"/>
    <m/>
    <s v="247011.90"/>
  </r>
  <r>
    <n v="1947"/>
    <n v="2025"/>
    <s v="Fwd: Inkassovarsel"/>
    <d v="2025-10-21T00:00:00"/>
    <m/>
    <x v="118"/>
    <x v="118"/>
    <m/>
    <m/>
    <n v="20125"/>
    <s v="Eureca Engros AS"/>
    <m/>
    <m/>
    <x v="5"/>
    <x v="5"/>
    <m/>
    <m/>
    <m/>
    <m/>
    <n v="0"/>
    <s v="Ingen avgiftsbehandling"/>
    <s v="Fwd: Inkassovarsel"/>
    <n v="1917.67"/>
    <s v="NOK"/>
    <n v="1917.67"/>
    <m/>
    <s v="248929.57"/>
  </r>
  <r>
    <n v="2012"/>
    <n v="2025"/>
    <s v="Fwd: Faktura 9732717 fra Eureca engros AS"/>
    <d v="2025-10-31T00:00:00"/>
    <m/>
    <x v="118"/>
    <x v="118"/>
    <m/>
    <m/>
    <n v="20125"/>
    <s v="Eureca Engros AS"/>
    <m/>
    <m/>
    <x v="5"/>
    <x v="5"/>
    <m/>
    <m/>
    <m/>
    <m/>
    <n v="0"/>
    <s v="Ingen avgiftsbehandling"/>
    <s v="Fwd: Faktura 9732717 fra Eureca engros AS"/>
    <n v="6016.82"/>
    <s v="NOK"/>
    <n v="6016.82"/>
    <m/>
    <s v="254946.39"/>
  </r>
  <r>
    <n v="2011"/>
    <n v="2025"/>
    <s v="Fwd: Faktura 9732716 fra Eureca engros AS"/>
    <d v="2025-10-31T00:00:00"/>
    <m/>
    <x v="118"/>
    <x v="118"/>
    <m/>
    <m/>
    <n v="20125"/>
    <s v="Eureca Engros AS"/>
    <m/>
    <m/>
    <x v="5"/>
    <x v="5"/>
    <m/>
    <m/>
    <m/>
    <m/>
    <n v="0"/>
    <s v="Ingen avgiftsbehandling"/>
    <s v="Fwd: Faktura 9732716 fra Eureca engros AS"/>
    <n v="1232.57"/>
    <s v="NOK"/>
    <n v="1232.57"/>
    <m/>
    <s v="256178.96"/>
  </r>
  <r>
    <n v="2041"/>
    <n v="2025"/>
    <s v="VS: Inkassovarsel"/>
    <d v="2025-11-04T00:00:00"/>
    <m/>
    <x v="118"/>
    <x v="118"/>
    <m/>
    <m/>
    <n v="20125"/>
    <s v="Eureca Engros AS"/>
    <m/>
    <m/>
    <x v="5"/>
    <x v="5"/>
    <m/>
    <m/>
    <m/>
    <m/>
    <n v="0"/>
    <s v="Ingen avgiftsbehandling"/>
    <s v="VS: Inkassovarsel"/>
    <n v="3941.66"/>
    <s v="NOK"/>
    <n v="3941.66"/>
    <m/>
    <s v="260120.62"/>
  </r>
  <r>
    <n v="2061"/>
    <n v="2025"/>
    <s v="Faktura nummer 9204901485 fra Coca-cola Europacific Partners Norge AS"/>
    <d v="2025-11-04T00:00:00"/>
    <m/>
    <x v="118"/>
    <x v="118"/>
    <m/>
    <m/>
    <n v="20188"/>
    <s v="Coca-cola Europacific Partners Norge AS"/>
    <m/>
    <m/>
    <x v="5"/>
    <x v="5"/>
    <m/>
    <m/>
    <m/>
    <m/>
    <n v="0"/>
    <s v="Ingen avgiftsbehandling"/>
    <s v="Faktura nummer 9204901485 fra Coca-cola Europacific Partners Norge AS"/>
    <n v="6430.78"/>
    <s v="NOK"/>
    <n v="6430.78"/>
    <m/>
    <s v="266551.40"/>
  </r>
  <r>
    <n v="2087"/>
    <n v="2025"/>
    <s v="Fwd: Betalingspåminnelse"/>
    <d v="2025-11-12T00:00:00"/>
    <m/>
    <x v="118"/>
    <x v="118"/>
    <m/>
    <m/>
    <n v="20125"/>
    <s v="Eureca Engros AS"/>
    <m/>
    <m/>
    <x v="5"/>
    <x v="5"/>
    <m/>
    <m/>
    <m/>
    <m/>
    <n v="0"/>
    <s v="Ingen avgiftsbehandling"/>
    <s v="Fwd: Betalingspåminnelse"/>
    <n v="3941.66"/>
    <s v="NOK"/>
    <n v="3941.66"/>
    <m/>
    <s v="270493.06"/>
  </r>
  <r>
    <n v="2250"/>
    <n v="2025"/>
    <s v="Fwd: Faktura 9734531 fra Eureca engros AS"/>
    <d v="2025-11-21T00:00:00"/>
    <m/>
    <x v="118"/>
    <x v="118"/>
    <m/>
    <m/>
    <n v="20125"/>
    <s v="Eureca Engros AS"/>
    <m/>
    <m/>
    <x v="5"/>
    <x v="5"/>
    <m/>
    <m/>
    <m/>
    <m/>
    <n v="0"/>
    <s v="Ingen avgiftsbehandling"/>
    <s v="Fwd: Faktura 9734531 fra Eureca engros AS"/>
    <n v="5642.98"/>
    <s v="NOK"/>
    <n v="5642.98"/>
    <m/>
    <s v="276136.04"/>
  </r>
  <r>
    <n v="2334"/>
    <n v="2025"/>
    <s v="bama.pdf"/>
    <d v="2025-11-24T00:00:00"/>
    <m/>
    <x v="118"/>
    <x v="118"/>
    <m/>
    <m/>
    <m/>
    <m/>
    <m/>
    <m/>
    <x v="4"/>
    <x v="4"/>
    <m/>
    <m/>
    <m/>
    <m/>
    <n v="0"/>
    <s v="Ingen avgiftsbehandling"/>
    <s v="bama.pdf"/>
    <n v="-644.75"/>
    <s v="NOK"/>
    <n v="-644.75"/>
    <m/>
    <s v="275491.29"/>
  </r>
  <r>
    <n v="2227"/>
    <n v="2025"/>
    <s v="Faktura nummer 9204928704 fra Coca-cola Europacific Partners Norge AS"/>
    <d v="2025-11-25T00:00:00"/>
    <m/>
    <x v="118"/>
    <x v="118"/>
    <m/>
    <m/>
    <n v="20188"/>
    <s v="Coca-cola Europacific Partners Norge AS"/>
    <m/>
    <m/>
    <x v="5"/>
    <x v="5"/>
    <m/>
    <m/>
    <m/>
    <m/>
    <n v="0"/>
    <s v="Ingen avgiftsbehandling"/>
    <s v="Faktura nummer 9204928704 fra Coca-cola Europacific Partners Norge AS"/>
    <n v="1950.06"/>
    <s v="NOK"/>
    <n v="1950.06"/>
    <m/>
    <s v="277441.35"/>
  </r>
  <r>
    <n v="2240"/>
    <n v="2025"/>
    <s v="HS: Lue salg"/>
    <d v="2025-11-30T00:00:00"/>
    <m/>
    <x v="118"/>
    <x v="118"/>
    <m/>
    <m/>
    <n v="20275"/>
    <s v="Axel Hauge"/>
    <m/>
    <m/>
    <x v="4"/>
    <x v="4"/>
    <m/>
    <m/>
    <m/>
    <m/>
    <n v="0"/>
    <s v="Ingen avgiftsbehandling"/>
    <s v="HS: Lue salg"/>
    <n v="1769"/>
    <s v="NOK"/>
    <n v="1769"/>
    <m/>
    <s v="279210.35"/>
  </r>
  <r>
    <n v="2299"/>
    <n v="2025"/>
    <s v="Faktura nummer 330421859 fra ASKO Øst AS"/>
    <d v="2025-12-01T00:00:00"/>
    <m/>
    <x v="118"/>
    <x v="118"/>
    <m/>
    <m/>
    <n v="20577"/>
    <s v="ASKO Øst AS"/>
    <m/>
    <m/>
    <x v="5"/>
    <x v="5"/>
    <m/>
    <m/>
    <m/>
    <m/>
    <n v="0"/>
    <s v="Ingen avgiftsbehandling"/>
    <s v="Faktura nummer 330421859 fra ASKO Øst AS"/>
    <n v="7562.5"/>
    <s v="NOK"/>
    <n v="7562.5"/>
    <m/>
    <s v="286772.85"/>
  </r>
  <r>
    <n v="2287"/>
    <n v="2025"/>
    <s v="Faktura nummer 9204937819 fra Coca-cola Europacific Partners Norge AS"/>
    <d v="2025-12-02T00:00:00"/>
    <m/>
    <x v="118"/>
    <x v="118"/>
    <m/>
    <m/>
    <n v="20188"/>
    <s v="Coca-cola Europacific Partners Norge AS"/>
    <m/>
    <m/>
    <x v="5"/>
    <x v="5"/>
    <m/>
    <m/>
    <m/>
    <m/>
    <n v="0"/>
    <s v="Ingen avgiftsbehandling"/>
    <s v="Faktura nummer 9204937819 fra Coca-cola Europacific Partners Norge AS"/>
    <n v="1611.35"/>
    <s v="NOK"/>
    <n v="1611.35"/>
    <m/>
    <s v="288384.20"/>
  </r>
  <r>
    <n v="2360"/>
    <n v="2025"/>
    <s v="Faktura nummer 330435544 fra ASKO Øst AS"/>
    <d v="2025-12-15T00:00:00"/>
    <m/>
    <x v="118"/>
    <x v="118"/>
    <m/>
    <m/>
    <n v="20577"/>
    <s v="ASKO Øst AS"/>
    <m/>
    <m/>
    <x v="5"/>
    <x v="5"/>
    <m/>
    <m/>
    <m/>
    <m/>
    <n v="0"/>
    <s v="Ingen avgiftsbehandling"/>
    <s v="Faktura nummer 330435544 fra ASKO Øst AS"/>
    <n v="9495.0300000000007"/>
    <s v="NOK"/>
    <n v="9495.0300000000007"/>
    <m/>
    <s v="297879.23"/>
  </r>
  <r>
    <n v="2420"/>
    <n v="2025"/>
    <s v="Fwd: Inkassovarsel"/>
    <d v="2025-12-16T00:00:00"/>
    <m/>
    <x v="118"/>
    <x v="118"/>
    <m/>
    <m/>
    <n v="20125"/>
    <s v="Eureca Engros AS"/>
    <m/>
    <m/>
    <x v="5"/>
    <x v="5"/>
    <m/>
    <m/>
    <m/>
    <m/>
    <n v="0"/>
    <s v="Ingen avgiftsbehandling"/>
    <s v="Fwd: Inkassovarsel"/>
    <n v="7066.69"/>
    <s v="NOK"/>
    <n v="7066.69"/>
    <m/>
    <s v="304945.92"/>
  </r>
  <r>
    <m/>
    <m/>
    <m/>
    <d v="2025-01-01T00:00:00"/>
    <m/>
    <x v="119"/>
    <x v="119"/>
    <m/>
    <m/>
    <m/>
    <m/>
    <m/>
    <m/>
    <x v="0"/>
    <x v="0"/>
    <m/>
    <m/>
    <m/>
    <m/>
    <m/>
    <m/>
    <s v="Inngående saldo"/>
    <n v="0"/>
    <m/>
    <m/>
    <m/>
    <s v="0.00"/>
  </r>
  <r>
    <n v="768"/>
    <n v="2025"/>
    <s v="FOTBALL: Miljødugnaden 2"/>
    <d v="2025-05-04T00:00:00"/>
    <m/>
    <x v="119"/>
    <x v="119"/>
    <m/>
    <m/>
    <n v="20249"/>
    <s v="Lars Joakim Aslaksrud"/>
    <m/>
    <m/>
    <x v="1"/>
    <x v="1"/>
    <m/>
    <m/>
    <m/>
    <m/>
    <n v="0"/>
    <s v="Ingen avgiftsbehandling"/>
    <s v="FOTBALL: Miljødugnaden 2"/>
    <n v="94.46"/>
    <s v="NOK"/>
    <n v="94.46"/>
    <m/>
    <s v="94.46"/>
  </r>
  <r>
    <n v="772"/>
    <n v="2025"/>
    <s v="FOTBALL: Utlegg Miljødugnaden"/>
    <d v="2025-05-04T00:00:00"/>
    <m/>
    <x v="119"/>
    <x v="119"/>
    <m/>
    <m/>
    <n v="20249"/>
    <s v="Lars Joakim Aslaksrud"/>
    <m/>
    <m/>
    <x v="1"/>
    <x v="1"/>
    <m/>
    <m/>
    <m/>
    <m/>
    <n v="0"/>
    <s v="Ingen avgiftsbehandling"/>
    <s v="FOTBALL: Utlegg Miljødugnaden"/>
    <n v="3635.72"/>
    <s v="NOK"/>
    <n v="3635.72"/>
    <m/>
    <s v="3730.18"/>
  </r>
  <r>
    <n v="957"/>
    <n v="2025"/>
    <s v="HOCKEY: Tildeling IL Jutul -hockey- 24"/>
    <d v="2025-05-24T00:00:00"/>
    <m/>
    <x v="119"/>
    <x v="119"/>
    <m/>
    <m/>
    <n v="20479"/>
    <s v="Monica Døhl Martinsen"/>
    <m/>
    <m/>
    <x v="5"/>
    <x v="5"/>
    <m/>
    <m/>
    <m/>
    <m/>
    <n v="0"/>
    <s v="Ingen avgiftsbehandling"/>
    <s v="HOCKEY: Tildeling IL Jutul -hockey- 24"/>
    <n v="99.9"/>
    <s v="NOK"/>
    <n v="99.9"/>
    <m/>
    <s v="3830.08"/>
  </r>
  <r>
    <m/>
    <m/>
    <m/>
    <d v="2025-01-01T00:00:00"/>
    <m/>
    <x v="120"/>
    <x v="120"/>
    <m/>
    <m/>
    <m/>
    <m/>
    <m/>
    <m/>
    <x v="0"/>
    <x v="0"/>
    <m/>
    <m/>
    <m/>
    <m/>
    <m/>
    <m/>
    <s v="Inngående saldo"/>
    <n v="0"/>
    <m/>
    <m/>
    <m/>
    <s v="0.00"/>
  </r>
  <r>
    <n v="32"/>
    <n v="2025"/>
    <s v="Fotball, utstyr"/>
    <d v="2025-01-06T00:00:00"/>
    <m/>
    <x v="120"/>
    <x v="120"/>
    <m/>
    <m/>
    <m/>
    <m/>
    <m/>
    <s v="Sofi Kulvik"/>
    <x v="1"/>
    <x v="1"/>
    <m/>
    <m/>
    <m/>
    <m/>
    <n v="0"/>
    <s v="Ingen avgiftsbehandling"/>
    <s v="Fotball, utstyr"/>
    <n v="199"/>
    <s v="NOK"/>
    <n v="199"/>
    <m/>
    <s v="199.00"/>
  </r>
  <r>
    <n v="22"/>
    <n v="2025"/>
    <s v="HOCKEY, kioskvare"/>
    <d v="2025-01-07T00:00:00"/>
    <m/>
    <x v="120"/>
    <x v="120"/>
    <m/>
    <m/>
    <n v="20110"/>
    <s v="Xxl Sport &amp; Villmark AS"/>
    <m/>
    <m/>
    <x v="5"/>
    <x v="5"/>
    <m/>
    <m/>
    <m/>
    <m/>
    <n v="0"/>
    <s v="Ingen avgiftsbehandling"/>
    <s v="HOCKEY, kioskvare"/>
    <n v="1950"/>
    <s v="NOK"/>
    <n v="1950"/>
    <m/>
    <s v="2149.00"/>
  </r>
  <r>
    <n v="19"/>
    <n v="2025"/>
    <s v="Faktura nummer 11365001686 fra Sport Holding Retail AS - avd Bekkestua"/>
    <d v="2025-01-08T00:00:00"/>
    <m/>
    <x v="120"/>
    <x v="120"/>
    <m/>
    <m/>
    <n v="20059"/>
    <s v="Sport Holding Retail AS - avd Bekkestua"/>
    <m/>
    <m/>
    <x v="1"/>
    <x v="1"/>
    <m/>
    <m/>
    <m/>
    <m/>
    <n v="0"/>
    <s v="Ingen avgiftsbehandling"/>
    <s v="Faktura nummer 11365001686 fra Sport Holding Retail AS - avd Bekkestua"/>
    <n v="400"/>
    <s v="NOK"/>
    <n v="400"/>
    <m/>
    <s v="2549.00"/>
  </r>
  <r>
    <n v="617"/>
    <n v="2025"/>
    <s v="1.pdf"/>
    <d v="2025-01-08T00:00:00"/>
    <m/>
    <x v="120"/>
    <x v="120"/>
    <m/>
    <m/>
    <n v="20132"/>
    <s v="Tom Ivar Riseth"/>
    <m/>
    <m/>
    <x v="5"/>
    <x v="5"/>
    <m/>
    <m/>
    <m/>
    <m/>
    <n v="0"/>
    <s v="Ingen avgiftsbehandling"/>
    <s v="1.pdf"/>
    <n v="4490"/>
    <s v="NOK"/>
    <n v="4490"/>
    <m/>
    <s v="7039.00"/>
  </r>
  <r>
    <n v="628"/>
    <n v="2025"/>
    <s v="1.pdf"/>
    <d v="2025-01-08T00:00:00"/>
    <m/>
    <x v="120"/>
    <x v="120"/>
    <m/>
    <m/>
    <m/>
    <m/>
    <m/>
    <m/>
    <x v="5"/>
    <x v="5"/>
    <m/>
    <m/>
    <m/>
    <m/>
    <n v="0"/>
    <s v="Ingen avgiftsbehandling"/>
    <s v="1.pdf"/>
    <n v="-14883.53"/>
    <s v="NOK"/>
    <n v="-14883.53"/>
    <m/>
    <s v="-7844.53"/>
  </r>
  <r>
    <n v="21"/>
    <n v="2025"/>
    <s v="HOCKEY, utstyr"/>
    <d v="2025-01-09T00:00:00"/>
    <m/>
    <x v="120"/>
    <x v="120"/>
    <m/>
    <m/>
    <n v="20110"/>
    <s v="Xxl Sport &amp; Villmark AS"/>
    <m/>
    <m/>
    <x v="5"/>
    <x v="5"/>
    <m/>
    <m/>
    <m/>
    <m/>
    <n v="0"/>
    <s v="Ingen avgiftsbehandling"/>
    <s v="HOCKEY, utstyr"/>
    <n v="3871.25"/>
    <s v="NOK"/>
    <n v="3871.25"/>
    <m/>
    <s v="-3973.28"/>
  </r>
  <r>
    <n v="92"/>
    <n v="2025"/>
    <s v="Bilag-21-2025.pdf feilføring"/>
    <d v="2025-01-09T00:00:00"/>
    <m/>
    <x v="120"/>
    <x v="120"/>
    <m/>
    <m/>
    <n v="20110"/>
    <s v="Xxl Sport &amp; Villmark AS"/>
    <m/>
    <m/>
    <x v="5"/>
    <x v="5"/>
    <m/>
    <m/>
    <m/>
    <m/>
    <n v="0"/>
    <s v="Ingen avgiftsbehandling"/>
    <s v="Bilag-21-2025.pdf feilføring"/>
    <n v="-3871.25"/>
    <s v="NOK"/>
    <n v="-3871.25"/>
    <m/>
    <s v="-7844.53"/>
  </r>
  <r>
    <n v="53"/>
    <n v="2025"/>
    <s v="SKI"/>
    <d v="2025-01-17T00:00:00"/>
    <m/>
    <x v="120"/>
    <x v="120"/>
    <m/>
    <m/>
    <n v="20344"/>
    <s v="Heidi Midtbø Helgesen"/>
    <m/>
    <m/>
    <x v="6"/>
    <x v="6"/>
    <m/>
    <m/>
    <m/>
    <m/>
    <n v="0"/>
    <s v="Ingen avgiftsbehandling"/>
    <s v="SKI"/>
    <n v="1958.6"/>
    <s v="NOK"/>
    <n v="1958.6"/>
    <m/>
    <s v="-5885.93"/>
  </r>
  <r>
    <n v="302"/>
    <n v="2025"/>
    <s v="Faktura nummer 122188 fra SVE Profilgaver AS"/>
    <d v="2025-02-13T00:00:00"/>
    <m/>
    <x v="120"/>
    <x v="120"/>
    <m/>
    <m/>
    <n v="20385"/>
    <s v="SVE Profilgaver AS"/>
    <m/>
    <m/>
    <x v="8"/>
    <x v="8"/>
    <m/>
    <m/>
    <m/>
    <m/>
    <n v="0"/>
    <s v="Ingen avgiftsbehandling"/>
    <s v="Faktura nummer 122188 fra SVE Profilgaver AS"/>
    <n v="9673.8799999999992"/>
    <s v="NOK"/>
    <n v="9673.8799999999992"/>
    <m/>
    <s v="3787.95"/>
  </r>
  <r>
    <n v="297"/>
    <n v="2025"/>
    <s v="Faktura nummer 11365001700 fra Sport Holding Retail AS - avd Bekkestua"/>
    <d v="2025-02-14T00:00:00"/>
    <m/>
    <x v="120"/>
    <x v="120"/>
    <m/>
    <m/>
    <n v="20059"/>
    <s v="Sport Holding Retail AS - avd Bekkestua"/>
    <m/>
    <m/>
    <x v="1"/>
    <x v="1"/>
    <m/>
    <m/>
    <m/>
    <m/>
    <n v="0"/>
    <s v="Ingen avgiftsbehandling"/>
    <s v="Faktura nummer 11365001700 fra Sport Holding Retail AS - avd Bekkestua"/>
    <n v="1479"/>
    <s v="NOK"/>
    <n v="1479"/>
    <m/>
    <s v="5266.95"/>
  </r>
  <r>
    <n v="296"/>
    <n v="2025"/>
    <s v="Faktura nummer 11365001703 fra Sport Holding Retail AS - avd Bekkestua"/>
    <d v="2025-02-19T00:00:00"/>
    <m/>
    <x v="120"/>
    <x v="120"/>
    <m/>
    <m/>
    <n v="20059"/>
    <s v="Sport Holding Retail AS - avd Bekkestua"/>
    <m/>
    <m/>
    <x v="1"/>
    <x v="1"/>
    <m/>
    <m/>
    <m/>
    <m/>
    <n v="0"/>
    <s v="Ingen avgiftsbehandling"/>
    <s v="Faktura nummer 11365001703 fra Sport Holding Retail AS - avd Bekkestua"/>
    <n v="1758"/>
    <s v="NOK"/>
    <n v="1758"/>
    <m/>
    <s v="7024.95"/>
  </r>
  <r>
    <n v="357"/>
    <n v="2025"/>
    <s v="FOTBALL DEBET KORT, 375.-"/>
    <d v="2025-03-10T00:00:00"/>
    <m/>
    <x v="120"/>
    <x v="120"/>
    <m/>
    <m/>
    <m/>
    <m/>
    <m/>
    <s v="Sofi Kulvik"/>
    <x v="1"/>
    <x v="1"/>
    <m/>
    <m/>
    <m/>
    <m/>
    <n v="0"/>
    <s v="Ingen avgiftsbehandling"/>
    <s v="FOTBALL DEBET KORT, 375.-"/>
    <n v="375"/>
    <s v="NOK"/>
    <n v="375"/>
    <m/>
    <s v="7399.95"/>
  </r>
  <r>
    <n v="424"/>
    <n v="2025"/>
    <s v="Faktura nummer 159 fra SAFE MOVEMENT"/>
    <d v="2025-03-14T00:00:00"/>
    <m/>
    <x v="120"/>
    <x v="120"/>
    <m/>
    <m/>
    <n v="20222"/>
    <s v="SAFE MOVEMENT"/>
    <m/>
    <m/>
    <x v="5"/>
    <x v="5"/>
    <m/>
    <m/>
    <m/>
    <m/>
    <n v="0"/>
    <s v="Ingen avgiftsbehandling"/>
    <s v="Faktura nummer 159 fra SAFE MOVEMENT"/>
    <n v="2400"/>
    <s v="NOK"/>
    <n v="2400"/>
    <m/>
    <s v="9799.95"/>
  </r>
  <r>
    <n v="466"/>
    <n v="2025"/>
    <s v="Faktura nummer 11365001736 fra Sport Holding Retail AS - avd Bekkestua"/>
    <d v="2025-04-02T00:00:00"/>
    <m/>
    <x v="120"/>
    <x v="120"/>
    <m/>
    <m/>
    <n v="20059"/>
    <s v="Sport Holding Retail AS - avd Bekkestua"/>
    <m/>
    <m/>
    <x v="1"/>
    <x v="1"/>
    <m/>
    <m/>
    <m/>
    <m/>
    <n v="0"/>
    <s v="Ingen avgiftsbehandling"/>
    <s v="Faktura nummer 11365001736 fra Sport Holding Retail AS - avd Bekkestua"/>
    <n v="58703"/>
    <s v="NOK"/>
    <n v="58703"/>
    <m/>
    <s v="68502.95"/>
  </r>
  <r>
    <n v="547"/>
    <n v="2025"/>
    <s v="Faktura nummer 122495 fra SVE Profilgaver AS"/>
    <d v="2025-04-09T00:00:00"/>
    <m/>
    <x v="120"/>
    <x v="120"/>
    <m/>
    <m/>
    <n v="20385"/>
    <s v="SVE Profilgaver AS"/>
    <m/>
    <m/>
    <x v="8"/>
    <x v="8"/>
    <m/>
    <m/>
    <m/>
    <m/>
    <n v="0"/>
    <s v="Ingen avgiftsbehandling"/>
    <s v="Faktura nummer 122495 fra SVE Profilgaver AS"/>
    <n v="10155"/>
    <s v="NOK"/>
    <n v="10155"/>
    <m/>
    <s v="78657.95"/>
  </r>
  <r>
    <n v="706"/>
    <n v="2025"/>
    <s v="Faktura nummer 11365001754 fra Sport Holding Retail AS - avd Bekkestua"/>
    <d v="2025-04-25T00:00:00"/>
    <m/>
    <x v="120"/>
    <x v="120"/>
    <m/>
    <m/>
    <n v="20059"/>
    <s v="Sport Holding Retail AS - avd Bekkestua"/>
    <m/>
    <m/>
    <x v="1"/>
    <x v="1"/>
    <m/>
    <m/>
    <m/>
    <m/>
    <n v="0"/>
    <s v="Ingen avgiftsbehandling"/>
    <s v="Faktura nummer 11365001754 fra Sport Holding Retail AS - avd Bekkestua"/>
    <n v="2729"/>
    <s v="NOK"/>
    <n v="2729"/>
    <m/>
    <s v="81386.95"/>
  </r>
  <r>
    <n v="770"/>
    <n v="2025"/>
    <s v="4999: Utleggsrefusjon  Jutulkara - Bjørn Borge"/>
    <d v="2025-04-30T00:00:00"/>
    <m/>
    <x v="120"/>
    <x v="120"/>
    <m/>
    <m/>
    <n v="20457"/>
    <s v="Bjørn Borge"/>
    <m/>
    <m/>
    <x v="7"/>
    <x v="7"/>
    <m/>
    <m/>
    <m/>
    <m/>
    <n v="0"/>
    <s v="Ingen avgiftsbehandling"/>
    <s v="4999: Utleggsrefusjon  Jutulkara - Bjørn Borge"/>
    <n v="398"/>
    <s v="NOK"/>
    <n v="398"/>
    <m/>
    <s v="81784.95"/>
  </r>
  <r>
    <n v="738"/>
    <n v="2025"/>
    <s v="Faktura nummer 11365001762 fra Sport Holding Retail AS - avd Bekkestua"/>
    <d v="2025-05-05T00:00:00"/>
    <m/>
    <x v="120"/>
    <x v="120"/>
    <m/>
    <m/>
    <n v="20059"/>
    <s v="Sport Holding Retail AS - avd Bekkestua"/>
    <m/>
    <m/>
    <x v="1"/>
    <x v="1"/>
    <m/>
    <m/>
    <m/>
    <m/>
    <n v="0"/>
    <s v="Ingen avgiftsbehandling"/>
    <s v="Faktura nummer 11365001762 fra Sport Holding Retail AS - avd Bekkestua"/>
    <n v="12958"/>
    <s v="NOK"/>
    <n v="12958"/>
    <m/>
    <s v="94742.95"/>
  </r>
  <r>
    <n v="744"/>
    <n v="2025"/>
    <s v="Faktura nummer 300679 fra PROFILSPORT AS"/>
    <d v="2025-05-06T00:00:00"/>
    <m/>
    <x v="120"/>
    <x v="120"/>
    <m/>
    <m/>
    <n v="20449"/>
    <s v="PROFILSPORT AS"/>
    <m/>
    <m/>
    <x v="1"/>
    <x v="1"/>
    <m/>
    <m/>
    <m/>
    <m/>
    <n v="0"/>
    <s v="Ingen avgiftsbehandling"/>
    <s v="Faktura nummer 300679 fra PROFILSPORT AS"/>
    <n v="400"/>
    <s v="NOK"/>
    <n v="400"/>
    <m/>
    <s v="95142.95"/>
  </r>
  <r>
    <n v="766"/>
    <n v="2025"/>
    <s v="FOTBALL: Faktura / Fotballer A-laget"/>
    <d v="2025-05-08T00:00:00"/>
    <m/>
    <x v="120"/>
    <x v="120"/>
    <m/>
    <m/>
    <n v="20110"/>
    <s v="Xxl Sport &amp; Villmark AS"/>
    <m/>
    <m/>
    <x v="1"/>
    <x v="1"/>
    <m/>
    <m/>
    <m/>
    <m/>
    <n v="0"/>
    <s v="Ingen avgiftsbehandling"/>
    <s v="FOTBALL: Faktura / Fotballer A-laget"/>
    <n v="5031.6000000000004"/>
    <s v="NOK"/>
    <n v="5031.6000000000004"/>
    <m/>
    <s v="100174.55"/>
  </r>
  <r>
    <n v="1269"/>
    <n v="2025"/>
    <s v="1955.pdf"/>
    <d v="2025-05-13T00:00:00"/>
    <m/>
    <x v="120"/>
    <x v="120"/>
    <m/>
    <m/>
    <m/>
    <m/>
    <m/>
    <m/>
    <x v="1"/>
    <x v="1"/>
    <m/>
    <m/>
    <m/>
    <m/>
    <n v="0"/>
    <s v="Ingen avgiftsbehandling"/>
    <s v="1955.pdf"/>
    <n v="-3635.72"/>
    <s v="NOK"/>
    <n v="-3635.72"/>
    <m/>
    <s v="96538.83"/>
  </r>
  <r>
    <n v="959"/>
    <n v="2025"/>
    <s v="Faktura nummer 11365001781 fra Sport Holding Retail AS - avd Bekkestua"/>
    <d v="2025-05-28T00:00:00"/>
    <m/>
    <x v="120"/>
    <x v="120"/>
    <m/>
    <m/>
    <n v="20059"/>
    <s v="Sport Holding Retail AS - avd Bekkestua"/>
    <m/>
    <m/>
    <x v="1"/>
    <x v="1"/>
    <m/>
    <m/>
    <m/>
    <m/>
    <n v="0"/>
    <s v="Ingen avgiftsbehandling"/>
    <s v="Faktura nummer 11365001781 fra Sport Holding Retail AS - avd Bekkestua"/>
    <n v="2653"/>
    <s v="NOK"/>
    <n v="2653"/>
    <m/>
    <s v="99191.83"/>
  </r>
  <r>
    <n v="992"/>
    <n v="2025"/>
    <s v="Av bilag 1928"/>
    <d v="2025-06-06T00:00:00"/>
    <m/>
    <x v="120"/>
    <x v="120"/>
    <m/>
    <m/>
    <m/>
    <m/>
    <m/>
    <s v="Sofi Kulvik"/>
    <x v="1"/>
    <x v="1"/>
    <m/>
    <m/>
    <m/>
    <m/>
    <n v="0"/>
    <s v="Ingen avgiftsbehandling"/>
    <s v="Av bilag 1928"/>
    <n v="901.5"/>
    <s v="NOK"/>
    <n v="901.5"/>
    <m/>
    <s v="100093.33"/>
  </r>
  <r>
    <n v="1050"/>
    <n v="2025"/>
    <s v="SKIFwd: Opp Kantebakk 2025"/>
    <d v="2025-06-16T00:00:00"/>
    <m/>
    <x v="120"/>
    <x v="120"/>
    <m/>
    <m/>
    <n v="20079"/>
    <s v="Jostein Tofte"/>
    <m/>
    <m/>
    <x v="6"/>
    <x v="6"/>
    <m/>
    <m/>
    <m/>
    <m/>
    <n v="0"/>
    <s v="Ingen avgiftsbehandling"/>
    <s v="SKIFwd: Opp Kantebakk 2025"/>
    <n v="6380"/>
    <s v="NOK"/>
    <n v="6380"/>
    <m/>
    <s v="106473.33"/>
  </r>
  <r>
    <n v="1085"/>
    <n v="2025"/>
    <s v="Faktura nummer 17887991 fra Byggmakker Handel AS"/>
    <d v="2025-06-22T00:00:00"/>
    <m/>
    <x v="120"/>
    <x v="120"/>
    <m/>
    <m/>
    <n v="20495"/>
    <s v="Byggmakker Handel AS"/>
    <m/>
    <m/>
    <x v="1"/>
    <x v="1"/>
    <m/>
    <m/>
    <m/>
    <m/>
    <n v="0"/>
    <s v="Ingen avgiftsbehandling"/>
    <s v="Faktura nummer 17887991 fra Byggmakker Handel AS"/>
    <n v="11955.23"/>
    <s v="NOK"/>
    <n v="11955.23"/>
    <m/>
    <s v="118428.56"/>
  </r>
  <r>
    <n v="1086"/>
    <n v="2025"/>
    <s v="Faktura nummer 11365001796 fra Sport Holding Retail AS - avd Bekkestua"/>
    <d v="2025-06-24T00:00:00"/>
    <m/>
    <x v="120"/>
    <x v="120"/>
    <m/>
    <m/>
    <n v="20059"/>
    <s v="Sport Holding Retail AS - avd Bekkestua"/>
    <m/>
    <m/>
    <x v="8"/>
    <x v="8"/>
    <m/>
    <m/>
    <m/>
    <m/>
    <n v="0"/>
    <s v="Ingen avgiftsbehandling"/>
    <s v="Faktura nummer 11365001796 fra Sport Holding Retail AS - avd Bekkestua"/>
    <n v="8760"/>
    <s v="NOK"/>
    <n v="8760"/>
    <m/>
    <s v="127188.56"/>
  </r>
  <r>
    <n v="1072"/>
    <n v="2025"/>
    <s v="Fotball av bilag"/>
    <d v="2025-06-26T00:00:00"/>
    <m/>
    <x v="120"/>
    <x v="120"/>
    <m/>
    <m/>
    <m/>
    <m/>
    <m/>
    <s v="Sofi Kulvik"/>
    <x v="1"/>
    <x v="1"/>
    <m/>
    <m/>
    <m/>
    <m/>
    <n v="0"/>
    <s v="Ingen avgiftsbehandling"/>
    <s v="Fotball av bilag"/>
    <n v="1570.25"/>
    <s v="NOK"/>
    <n v="1570.25"/>
    <m/>
    <s v="128758.81"/>
  </r>
  <r>
    <n v="1082"/>
    <n v="2025"/>
    <s v="FOTBALL: Faktura 86 fra SAGFOSSEN ENTREPRENØR"/>
    <d v="2025-06-26T00:00:00"/>
    <m/>
    <x v="120"/>
    <x v="120"/>
    <m/>
    <m/>
    <n v="20498"/>
    <s v="Sagfossen Entreprenør"/>
    <m/>
    <m/>
    <x v="1"/>
    <x v="1"/>
    <m/>
    <m/>
    <m/>
    <m/>
    <n v="0"/>
    <s v="Ingen avgiftsbehandling"/>
    <s v="FOTBALL: Faktura 86 fra SAGFOSSEN ENTREPRENØR"/>
    <n v="22000"/>
    <s v="NOK"/>
    <n v="22000"/>
    <m/>
    <s v="150758.81"/>
  </r>
  <r>
    <n v="1096"/>
    <n v="2025"/>
    <s v="Faktura nummer 28902 fra Kvalitetstid AS"/>
    <d v="2025-06-27T00:00:00"/>
    <m/>
    <x v="120"/>
    <x v="120"/>
    <m/>
    <m/>
    <n v="20501"/>
    <s v="Kvalitetstid AS"/>
    <m/>
    <m/>
    <x v="8"/>
    <x v="8"/>
    <m/>
    <m/>
    <m/>
    <m/>
    <n v="0"/>
    <s v="Ingen avgiftsbehandling"/>
    <s v="Faktura nummer 28902 fra Kvalitetstid AS"/>
    <n v="13445"/>
    <s v="NOK"/>
    <n v="13445"/>
    <m/>
    <s v="164203.81"/>
  </r>
  <r>
    <n v="1120"/>
    <n v="2025"/>
    <s v="Kreditnota nummer 17975923 fra Byggmakker Handel AS"/>
    <d v="2025-07-06T00:00:00"/>
    <m/>
    <x v="120"/>
    <x v="120"/>
    <m/>
    <m/>
    <n v="20495"/>
    <s v="Byggmakker Handel AS"/>
    <m/>
    <m/>
    <x v="1"/>
    <x v="1"/>
    <m/>
    <m/>
    <m/>
    <m/>
    <n v="0"/>
    <s v="Ingen avgiftsbehandling"/>
    <s v="Kreditnota nummer 17975923 fra Byggmakker Handel AS"/>
    <n v="-6368.51"/>
    <s v="NOK"/>
    <n v="-6368.51"/>
    <m/>
    <s v="157835.30"/>
  </r>
  <r>
    <n v="1279"/>
    <n v="2025"/>
    <s v="HOCKEY: Videresend: Faktura 194430625 fra XXL"/>
    <d v="2025-08-07T00:00:00"/>
    <m/>
    <x v="120"/>
    <x v="120"/>
    <m/>
    <m/>
    <n v="20509"/>
    <s v="Walley"/>
    <m/>
    <m/>
    <x v="5"/>
    <x v="5"/>
    <m/>
    <m/>
    <m/>
    <m/>
    <n v="0"/>
    <s v="Ingen avgiftsbehandling"/>
    <s v="HOCKEY: Videresend: Faktura 194430625 fra XXL"/>
    <n v="2337"/>
    <s v="NOK"/>
    <n v="2337"/>
    <m/>
    <s v="160172.30"/>
  </r>
  <r>
    <n v="1491"/>
    <n v="2025"/>
    <s v="3516963_Faktura_2025-09-01_14.17.51.pdf"/>
    <d v="2025-08-08T00:00:00"/>
    <m/>
    <x v="120"/>
    <x v="120"/>
    <m/>
    <m/>
    <n v="20246"/>
    <s v="Klubben AS"/>
    <m/>
    <m/>
    <x v="2"/>
    <x v="2"/>
    <m/>
    <m/>
    <m/>
    <m/>
    <n v="0"/>
    <s v="Ingen avgiftsbehandling"/>
    <s v="3516963_Faktura_2025-09-01_14.17.51.pdf"/>
    <n v="3273.03"/>
    <s v="NOK"/>
    <n v="3273.03"/>
    <m/>
    <s v="163445.33"/>
  </r>
  <r>
    <n v="1306"/>
    <n v="2025"/>
    <s v="HOCKEY: Videresend: Faktura fra MENY Levert hjem Oslo"/>
    <d v="2025-08-11T00:00:00"/>
    <m/>
    <x v="120"/>
    <x v="120"/>
    <m/>
    <m/>
    <n v="20509"/>
    <s v="Walley"/>
    <m/>
    <m/>
    <x v="5"/>
    <x v="5"/>
    <m/>
    <m/>
    <m/>
    <m/>
    <n v="0"/>
    <s v="Ingen avgiftsbehandling"/>
    <s v="HOCKEY: Videresend: Faktura fra MENY Levert hjem Oslo"/>
    <n v="1445.1"/>
    <s v="NOK"/>
    <n v="1445.1"/>
    <m/>
    <s v="164890.43"/>
  </r>
  <r>
    <n v="1348"/>
    <n v="2025"/>
    <s v="Faktura nummer 11365001821 fra Sport Holding Retail AS - avd Bekkestua"/>
    <d v="2025-08-13T00:00:00"/>
    <m/>
    <x v="120"/>
    <x v="120"/>
    <m/>
    <m/>
    <n v="20059"/>
    <s v="Sport Holding Retail AS - avd Bekkestua"/>
    <m/>
    <m/>
    <x v="1"/>
    <x v="1"/>
    <m/>
    <m/>
    <m/>
    <m/>
    <n v="0"/>
    <s v="Ingen avgiftsbehandling"/>
    <s v="Faktura nummer 11365001821 fra Sport Holding Retail AS - avd Bekkestua"/>
    <n v="1374"/>
    <s v="NOK"/>
    <n v="1374"/>
    <m/>
    <s v="166264.43"/>
  </r>
  <r>
    <n v="1439"/>
    <n v="2025"/>
    <s v="Faktura nummer 11365001830 fra Sport Holding Retail AS - avd Bekkestua"/>
    <d v="2025-08-28T00:00:00"/>
    <m/>
    <x v="120"/>
    <x v="120"/>
    <m/>
    <m/>
    <n v="20059"/>
    <s v="Sport Holding Retail AS - avd Bekkestua"/>
    <m/>
    <m/>
    <x v="1"/>
    <x v="1"/>
    <m/>
    <m/>
    <m/>
    <m/>
    <n v="0"/>
    <s v="Ingen avgiftsbehandling"/>
    <s v="Faktura nummer 11365001830 fra Sport Holding Retail AS - avd Bekkestua"/>
    <n v="7705"/>
    <s v="NOK"/>
    <n v="7705"/>
    <m/>
    <s v="173969.43"/>
  </r>
  <r>
    <n v="1522"/>
    <n v="2025"/>
    <s v="JT"/>
    <d v="2025-09-01T00:00:00"/>
    <m/>
    <x v="120"/>
    <x v="120"/>
    <m/>
    <m/>
    <m/>
    <m/>
    <m/>
    <m/>
    <x v="1"/>
    <x v="1"/>
    <m/>
    <m/>
    <m/>
    <m/>
    <n v="0"/>
    <s v="Ingen avgiftsbehandling"/>
    <s v="JUTULTREFFEN"/>
    <n v="759.8"/>
    <s v="NOK"/>
    <n v="759.8"/>
    <m/>
    <s v="174729.23"/>
  </r>
  <r>
    <n v="1523"/>
    <n v="2025"/>
    <s v="JT"/>
    <d v="2025-09-03T00:00:00"/>
    <m/>
    <x v="120"/>
    <x v="120"/>
    <m/>
    <m/>
    <m/>
    <m/>
    <m/>
    <m/>
    <x v="1"/>
    <x v="1"/>
    <m/>
    <m/>
    <m/>
    <m/>
    <n v="0"/>
    <s v="Ingen avgiftsbehandling"/>
    <s v="JUTULTREFFEN"/>
    <n v="888"/>
    <s v="NOK"/>
    <n v="888"/>
    <m/>
    <s v="175617.23"/>
  </r>
  <r>
    <n v="1728"/>
    <n v="2025"/>
    <s v="Fwd: Utlegg jutultreffen"/>
    <d v="2025-09-05T00:00:00"/>
    <m/>
    <x v="120"/>
    <x v="120"/>
    <m/>
    <m/>
    <n v="20249"/>
    <s v="Lars Joakim Aslaksrud"/>
    <m/>
    <m/>
    <x v="1"/>
    <x v="1"/>
    <m/>
    <m/>
    <m/>
    <m/>
    <n v="0"/>
    <s v="Ingen avgiftsbehandling"/>
    <s v="Fwd: Utlegg jutultreffen"/>
    <n v="1212.68"/>
    <s v="NOK"/>
    <n v="1212.68"/>
    <m/>
    <s v="176829.91"/>
  </r>
  <r>
    <n v="1572"/>
    <n v="2025"/>
    <s v="JT"/>
    <d v="2025-09-10T00:00:00"/>
    <m/>
    <x v="120"/>
    <x v="120"/>
    <m/>
    <m/>
    <m/>
    <m/>
    <m/>
    <m/>
    <x v="1"/>
    <x v="1"/>
    <m/>
    <m/>
    <m/>
    <m/>
    <n v="0"/>
    <s v="Ingen avgiftsbehandling"/>
    <s v="JT"/>
    <n v="909.8"/>
    <s v="NOK"/>
    <n v="909.8"/>
    <m/>
    <s v="177739.71"/>
  </r>
  <r>
    <n v="1579"/>
    <n v="2025"/>
    <s v="HOCKEY: Utlegg"/>
    <d v="2025-09-10T00:00:00"/>
    <m/>
    <x v="120"/>
    <x v="120"/>
    <m/>
    <m/>
    <n v="20132"/>
    <s v="Tom Ivar Riseth"/>
    <m/>
    <m/>
    <x v="5"/>
    <x v="5"/>
    <m/>
    <m/>
    <m/>
    <m/>
    <n v="0"/>
    <s v="Ingen avgiftsbehandling"/>
    <s v="HOCKEY: Utlegg"/>
    <n v="520"/>
    <s v="NOK"/>
    <n v="520"/>
    <m/>
    <s v="178259.71"/>
  </r>
  <r>
    <n v="1640"/>
    <n v="2025"/>
    <s v="HOCKEY: Videresend: Kvittering skøyter"/>
    <d v="2025-09-15T00:00:00"/>
    <m/>
    <x v="120"/>
    <x v="120"/>
    <m/>
    <m/>
    <n v="20520"/>
    <s v="Mikael Johansson"/>
    <m/>
    <m/>
    <x v="5"/>
    <x v="5"/>
    <m/>
    <m/>
    <m/>
    <m/>
    <n v="0"/>
    <s v="Ingen avgiftsbehandling"/>
    <s v="HOCKEY: Videresend: Kvittering skøyter"/>
    <n v="11000"/>
    <s v="NOK"/>
    <n v="11000"/>
    <m/>
    <s v="189259.71"/>
  </r>
  <r>
    <n v="1727"/>
    <n v="2025"/>
    <s v="Arne fondet; Utlegg skøyteskolen"/>
    <d v="2025-09-30T00:00:00"/>
    <m/>
    <x v="120"/>
    <x v="120"/>
    <m/>
    <m/>
    <n v="20132"/>
    <s v="Tom Ivar Riseth"/>
    <m/>
    <m/>
    <x v="5"/>
    <x v="5"/>
    <m/>
    <m/>
    <m/>
    <m/>
    <n v="0"/>
    <s v="Ingen avgiftsbehandling"/>
    <s v="Arne fondet; Utlegg skøyteskolen"/>
    <n v="1216.2"/>
    <s v="NOK"/>
    <n v="1216.2"/>
    <m/>
    <s v="190475.91"/>
  </r>
  <r>
    <n v="1723"/>
    <n v="2025"/>
    <s v="Fwd: Støtte til utstyr"/>
    <d v="2025-09-30T00:00:00"/>
    <m/>
    <x v="120"/>
    <x v="120"/>
    <m/>
    <m/>
    <n v="20158"/>
    <s v="Inga Arlauskaite"/>
    <m/>
    <m/>
    <x v="5"/>
    <x v="5"/>
    <m/>
    <m/>
    <m/>
    <m/>
    <n v="0"/>
    <s v="Ingen avgiftsbehandling"/>
    <s v="Fwd: Støtte til utstyr"/>
    <n v="1878"/>
    <s v="NOK"/>
    <n v="1878"/>
    <m/>
    <s v="192353.91"/>
  </r>
  <r>
    <n v="1836"/>
    <n v="2025"/>
    <s v="Faktura nummer 12550 fra 1hjelp.no AS"/>
    <d v="2025-10-07T00:00:00"/>
    <m/>
    <x v="120"/>
    <x v="120"/>
    <m/>
    <m/>
    <n v="20545"/>
    <s v="1hjelp.no AS"/>
    <m/>
    <m/>
    <x v="5"/>
    <x v="5"/>
    <m/>
    <m/>
    <m/>
    <m/>
    <n v="0"/>
    <s v="Ingen avgiftsbehandling"/>
    <s v="Faktura nummer 12550 fra 1hjelp.no AS"/>
    <n v="13192.6"/>
    <s v="NOK"/>
    <n v="13192.6"/>
    <m/>
    <s v="205546.51"/>
  </r>
  <r>
    <n v="1829"/>
    <n v="2025"/>
    <s v="Faktura nummer 10369 fra BANEFILTER AS"/>
    <d v="2025-10-08T00:00:00"/>
    <m/>
    <x v="120"/>
    <x v="120"/>
    <m/>
    <m/>
    <n v="20546"/>
    <s v="BANEFILTER AS"/>
    <m/>
    <m/>
    <x v="1"/>
    <x v="1"/>
    <m/>
    <m/>
    <m/>
    <m/>
    <n v="0"/>
    <s v="Ingen avgiftsbehandling"/>
    <s v="Faktura nummer 10369 fra BANEFILTER AS"/>
    <n v="19100"/>
    <s v="NOK"/>
    <n v="19100"/>
    <m/>
    <s v="224646.51"/>
  </r>
  <r>
    <n v="1847"/>
    <n v="2025"/>
    <s v="Faktura nummer 11365001848 fra Sport Holding Retail AS - avd Bekkestua"/>
    <d v="2025-10-09T00:00:00"/>
    <m/>
    <x v="120"/>
    <x v="120"/>
    <m/>
    <m/>
    <n v="20059"/>
    <s v="Sport Holding Retail AS - avd Bekkestua"/>
    <m/>
    <m/>
    <x v="1"/>
    <x v="1"/>
    <m/>
    <m/>
    <m/>
    <m/>
    <n v="0"/>
    <s v="Ingen avgiftsbehandling"/>
    <s v="Faktura nummer 11365001848 fra Sport Holding Retail AS - avd Bekkestua"/>
    <n v="14195"/>
    <s v="NOK"/>
    <n v="14195"/>
    <m/>
    <s v="238841.51"/>
  </r>
  <r>
    <n v="1940"/>
    <n v="2025"/>
    <s v="XXL. innbetaling. Vært så jævlig mye rot med dem opp gjennom"/>
    <d v="2025-10-16T00:00:00"/>
    <m/>
    <x v="120"/>
    <x v="120"/>
    <m/>
    <m/>
    <m/>
    <m/>
    <m/>
    <m/>
    <x v="5"/>
    <x v="5"/>
    <m/>
    <m/>
    <m/>
    <m/>
    <n v="0"/>
    <s v="Ingen avgiftsbehandling"/>
    <s v="XXL. innbetaling. Vært så jævlig mye rot med dem opp gjennom"/>
    <n v="-6471.15"/>
    <s v="NOK"/>
    <n v="-6471.15"/>
    <m/>
    <s v="232370.36"/>
  </r>
  <r>
    <n v="1958"/>
    <n v="2025"/>
    <s v="Faktura nummer 1383 fra Trondheim Hockeyshop AS"/>
    <d v="2025-10-22T00:00:00"/>
    <m/>
    <x v="120"/>
    <x v="120"/>
    <m/>
    <m/>
    <n v="20557"/>
    <s v="Trondheim Hockeyshop AS"/>
    <m/>
    <m/>
    <x v="5"/>
    <x v="5"/>
    <m/>
    <m/>
    <m/>
    <m/>
    <n v="0"/>
    <s v="Ingen avgiftsbehandling"/>
    <s v="Faktura nummer 1383 fra Trondheim Hockeyshop AS"/>
    <n v="23358.75"/>
    <s v="NOK"/>
    <n v="23358.75"/>
    <m/>
    <s v="255729.11"/>
  </r>
  <r>
    <n v="1953"/>
    <n v="2025"/>
    <s v="FOTBALL: Faktura 88 fra SAGFOSSEN ENTREPRENØR"/>
    <d v="2025-10-22T00:00:00"/>
    <m/>
    <x v="120"/>
    <x v="120"/>
    <m/>
    <m/>
    <n v="20498"/>
    <s v="Sagfossen Entreprenør"/>
    <m/>
    <m/>
    <x v="1"/>
    <x v="1"/>
    <m/>
    <m/>
    <m/>
    <m/>
    <n v="0"/>
    <s v="Ingen avgiftsbehandling"/>
    <s v="FOTBALL: Faktura 88 fra SAGFOSSEN ENTREPRENØR"/>
    <n v="3750"/>
    <s v="NOK"/>
    <n v="3750"/>
    <m/>
    <s v="259479.11"/>
  </r>
  <r>
    <n v="2082"/>
    <n v="2025"/>
    <s v="Faktura nummer 11365001858 fra Sport Holding Retail AS - avd Bekkestua"/>
    <d v="2025-10-31T00:00:00"/>
    <m/>
    <x v="120"/>
    <x v="120"/>
    <m/>
    <m/>
    <n v="20059"/>
    <s v="Sport Holding Retail AS - avd Bekkestua"/>
    <m/>
    <m/>
    <x v="8"/>
    <x v="8"/>
    <m/>
    <m/>
    <m/>
    <m/>
    <n v="0"/>
    <s v="Ingen avgiftsbehandling"/>
    <s v="Faktura nummer 11365001858 fra Sport Holding Retail AS - avd Bekkestua"/>
    <n v="19948"/>
    <s v="NOK"/>
    <n v="19948"/>
    <m/>
    <s v="279427.11"/>
  </r>
  <r>
    <n v="2216"/>
    <n v="2025"/>
    <s v="HS"/>
    <d v="2025-11-19T00:00:00"/>
    <m/>
    <x v="120"/>
    <x v="120"/>
    <m/>
    <m/>
    <m/>
    <m/>
    <m/>
    <m/>
    <x v="1"/>
    <x v="1"/>
    <m/>
    <m/>
    <m/>
    <m/>
    <n v="0"/>
    <s v="Ingen avgiftsbehandling"/>
    <s v="HS"/>
    <n v="1999.5"/>
    <s v="NOK"/>
    <n v="1999.5"/>
    <m/>
    <s v="281426.61"/>
  </r>
  <r>
    <n v="2332"/>
    <n v="2025"/>
    <s v="Hockeyshop"/>
    <d v="2025-12-02T00:00:00"/>
    <m/>
    <x v="120"/>
    <x v="120"/>
    <m/>
    <m/>
    <n v="20510"/>
    <s v="Jesper Henrik Guldahl Gundersen"/>
    <m/>
    <m/>
    <x v="5"/>
    <x v="5"/>
    <m/>
    <m/>
    <m/>
    <m/>
    <n v="0"/>
    <s v="Ingen avgiftsbehandling"/>
    <s v="Hockeyshop"/>
    <n v="13443.37"/>
    <s v="NOK"/>
    <n v="13443.37"/>
    <m/>
    <s v="294869.98"/>
  </r>
  <r>
    <n v="2285"/>
    <n v="2025"/>
    <s v="Faktura nummer 11365001874 fra Sport Holding Retail AS - avd Bekkestua"/>
    <d v="2025-12-03T00:00:00"/>
    <m/>
    <x v="120"/>
    <x v="120"/>
    <m/>
    <m/>
    <n v="20059"/>
    <s v="Sport Holding Retail AS - avd Bekkestua"/>
    <m/>
    <m/>
    <x v="1"/>
    <x v="1"/>
    <m/>
    <m/>
    <m/>
    <m/>
    <n v="0"/>
    <s v="Ingen avgiftsbehandling"/>
    <s v="Faktura nummer 11365001874 fra Sport Holding Retail AS - avd Bekkestua"/>
    <n v="9818"/>
    <s v="NOK"/>
    <n v="9818"/>
    <m/>
    <s v="304687.98"/>
  </r>
  <r>
    <n v="2391"/>
    <n v="2025"/>
    <s v="VS: Faktura Trondheim Hockeyshop AS"/>
    <d v="2025-12-05T00:00:00"/>
    <m/>
    <x v="120"/>
    <x v="120"/>
    <m/>
    <m/>
    <n v="20557"/>
    <s v="Trondheim Hockeyshop AS"/>
    <m/>
    <m/>
    <x v="5"/>
    <x v="5"/>
    <m/>
    <m/>
    <m/>
    <m/>
    <n v="0"/>
    <s v="Ingen avgiftsbehandling"/>
    <s v="VS: Faktura Trondheim Hockeyshop AS"/>
    <n v="10857.88"/>
    <s v="NOK"/>
    <n v="10857.88"/>
    <m/>
    <s v="315545.86"/>
  </r>
  <r>
    <n v="2339"/>
    <n v="2025"/>
    <n v="1912"/>
    <d v="2025-12-05T00:00:00"/>
    <m/>
    <x v="120"/>
    <x v="120"/>
    <m/>
    <m/>
    <m/>
    <m/>
    <m/>
    <m/>
    <x v="5"/>
    <x v="5"/>
    <m/>
    <m/>
    <m/>
    <m/>
    <n v="0"/>
    <s v="Ingen avgiftsbehandling"/>
    <n v="1912"/>
    <n v="1969"/>
    <s v="NOK"/>
    <n v="1969"/>
    <m/>
    <s v="317514.86"/>
  </r>
  <r>
    <n v="2381"/>
    <n v="2025"/>
    <s v="Faktura nummer 3531369 fra Klubben AS"/>
    <d v="2025-12-12T00:00:00"/>
    <m/>
    <x v="120"/>
    <x v="120"/>
    <m/>
    <m/>
    <n v="20246"/>
    <s v="Klubben AS"/>
    <m/>
    <m/>
    <x v="6"/>
    <x v="6"/>
    <m/>
    <m/>
    <m/>
    <m/>
    <n v="0"/>
    <s v="Ingen avgiftsbehandling"/>
    <s v="Faktura nummer 3531369 fra Klubben AS"/>
    <n v="2136.25"/>
    <s v="NOK"/>
    <n v="2136.25"/>
    <m/>
    <s v="319651.11"/>
  </r>
  <r>
    <n v="2562"/>
    <n v="2025"/>
    <s v="1927416_OB_2025-12-12_12.48.54.pdf"/>
    <d v="2025-12-12T00:00:00"/>
    <m/>
    <x v="120"/>
    <x v="120"/>
    <m/>
    <m/>
    <n v="20246"/>
    <s v="Klubben AS"/>
    <m/>
    <m/>
    <x v="2"/>
    <x v="2"/>
    <m/>
    <m/>
    <m/>
    <m/>
    <n v="0"/>
    <s v="Ingen avgiftsbehandling"/>
    <s v="1927416_OB_2025-12-12_12.48.54.pdf"/>
    <n v="2046.35"/>
    <s v="NOK"/>
    <n v="2046.35"/>
    <m/>
    <s v="321697.46"/>
  </r>
  <r>
    <n v="2419"/>
    <n v="2025"/>
    <s v="Fotball"/>
    <d v="2025-12-13T00:00:00"/>
    <m/>
    <x v="120"/>
    <x v="120"/>
    <m/>
    <m/>
    <n v="20075"/>
    <s v="Elin Kristiansen"/>
    <m/>
    <m/>
    <x v="1"/>
    <x v="1"/>
    <m/>
    <m/>
    <m/>
    <m/>
    <n v="0"/>
    <s v="Ingen avgiftsbehandling"/>
    <s v="Fotball"/>
    <n v="355.8"/>
    <s v="NOK"/>
    <n v="355.8"/>
    <m/>
    <s v="322053.26"/>
  </r>
  <r>
    <n v="2401"/>
    <n v="2025"/>
    <s v="HS"/>
    <d v="2025-12-15T00:00:00"/>
    <m/>
    <x v="120"/>
    <x v="120"/>
    <m/>
    <m/>
    <m/>
    <m/>
    <m/>
    <s v="Sofi Kulvik"/>
    <x v="4"/>
    <x v="4"/>
    <m/>
    <m/>
    <m/>
    <m/>
    <n v="0"/>
    <s v="Ingen avgiftsbehandling"/>
    <s v="HS"/>
    <n v="696.9"/>
    <s v="NOK"/>
    <n v="696.9"/>
    <m/>
    <s v="322750.16"/>
  </r>
  <r>
    <n v="2428"/>
    <n v="2025"/>
    <s v="Fwd: Utgifter"/>
    <d v="2025-12-18T00:00:00"/>
    <m/>
    <x v="120"/>
    <x v="120"/>
    <m/>
    <m/>
    <n v="20075"/>
    <s v="Elin Kristiansen"/>
    <m/>
    <m/>
    <x v="1"/>
    <x v="1"/>
    <m/>
    <m/>
    <m/>
    <m/>
    <n v="0"/>
    <s v="Ingen avgiftsbehandling"/>
    <s v="Fwd: Utgifter"/>
    <n v="1212"/>
    <s v="NOK"/>
    <n v="1212"/>
    <m/>
    <s v="323962.16"/>
  </r>
  <r>
    <n v="2424"/>
    <n v="2025"/>
    <s v="Fwd: UTGIFTER m. BILAG - Gjerde mellom Skuibakkensletta og P-plass"/>
    <d v="2025-12-21T00:00:00"/>
    <m/>
    <x v="120"/>
    <x v="120"/>
    <m/>
    <m/>
    <n v="20586"/>
    <s v="Morten Heldal Haugerud"/>
    <m/>
    <m/>
    <x v="4"/>
    <x v="4"/>
    <m/>
    <m/>
    <m/>
    <m/>
    <n v="0"/>
    <s v="Ingen avgiftsbehandling"/>
    <s v="Fwd: UTGIFTER m. BILAG - Gjerde mellom Skuibakkensletta og P-plass"/>
    <n v="1169.7"/>
    <s v="NOK"/>
    <n v="1169.7"/>
    <m/>
    <s v="325131.86"/>
  </r>
  <r>
    <n v="2486"/>
    <n v="2025"/>
    <s v="Vs: Faktura (1020732) fra Torshov Sport AS"/>
    <d v="2025-12-29T00:00:00"/>
    <m/>
    <x v="120"/>
    <x v="120"/>
    <m/>
    <m/>
    <n v="20422"/>
    <s v="Torshov Sport AS"/>
    <m/>
    <m/>
    <x v="5"/>
    <x v="5"/>
    <m/>
    <m/>
    <m/>
    <m/>
    <n v="0"/>
    <s v="Ingen avgiftsbehandling"/>
    <s v="Vs: Faktura (1020732) fra Torshov Sport AS"/>
    <n v="3670"/>
    <s v="NOK"/>
    <n v="3670"/>
    <m/>
    <s v="328801.86"/>
  </r>
  <r>
    <m/>
    <m/>
    <m/>
    <d v="2025-01-01T00:00:00"/>
    <m/>
    <x v="121"/>
    <x v="121"/>
    <m/>
    <m/>
    <m/>
    <m/>
    <m/>
    <m/>
    <x v="0"/>
    <x v="0"/>
    <m/>
    <m/>
    <m/>
    <m/>
    <m/>
    <m/>
    <s v="Inngående saldo"/>
    <n v="0"/>
    <m/>
    <m/>
    <m/>
    <s v="0.00"/>
  </r>
  <r>
    <n v="287"/>
    <n v="2025"/>
    <s v="HOCKEY: Videresend: Utleggsskjema"/>
    <d v="2025-02-10T00:00:00"/>
    <m/>
    <x v="121"/>
    <x v="121"/>
    <m/>
    <m/>
    <n v="20384"/>
    <s v="Mikael Fredrik Johansson"/>
    <m/>
    <m/>
    <x v="5"/>
    <x v="5"/>
    <m/>
    <m/>
    <m/>
    <m/>
    <n v="0"/>
    <s v="Ingen avgiftsbehandling"/>
    <s v="HOCKEY: Videresend: Utleggsskjema"/>
    <n v="1462"/>
    <s v="NOK"/>
    <n v="1462"/>
    <m/>
    <s v="1462.00"/>
  </r>
  <r>
    <n v="286"/>
    <n v="2025"/>
    <s v="HOCKEY: Videresend: Dommer utstyr"/>
    <d v="2025-02-10T00:00:00"/>
    <m/>
    <x v="121"/>
    <x v="121"/>
    <m/>
    <m/>
    <n v="20361"/>
    <s v="Nikolas Roland Kvanli"/>
    <m/>
    <m/>
    <x v="5"/>
    <x v="5"/>
    <m/>
    <m/>
    <m/>
    <m/>
    <n v="0"/>
    <s v="Ingen avgiftsbehandling"/>
    <s v="HOCKEY: Videresend: Dommer utstyr"/>
    <n v="2847"/>
    <s v="NOK"/>
    <n v="2847"/>
    <m/>
    <s v="4309.00"/>
  </r>
  <r>
    <n v="326"/>
    <n v="2025"/>
    <s v="FOTBALL: Bestilt nye sko til dømming"/>
    <d v="2025-02-10T00:00:00"/>
    <m/>
    <x v="121"/>
    <x v="121"/>
    <m/>
    <m/>
    <n v="20034"/>
    <s v="Robin Grim Jensen"/>
    <m/>
    <m/>
    <x v="1"/>
    <x v="1"/>
    <m/>
    <m/>
    <m/>
    <m/>
    <n v="0"/>
    <s v="Ingen avgiftsbehandling"/>
    <s v="FOTBALL: Bestilt nye sko til dømming"/>
    <n v="2199"/>
    <s v="NOK"/>
    <n v="2199"/>
    <m/>
    <s v="6508.00"/>
  </r>
  <r>
    <n v="569"/>
    <n v="2025"/>
    <s v="Faktura nummer 1013450 fra Torshov Sport AS, dnb stifletsen"/>
    <d v="2025-03-25T00:00:00"/>
    <m/>
    <x v="121"/>
    <x v="121"/>
    <m/>
    <m/>
    <n v="20422"/>
    <s v="Torshov Sport AS"/>
    <m/>
    <m/>
    <x v="5"/>
    <x v="5"/>
    <m/>
    <m/>
    <m/>
    <m/>
    <n v="0"/>
    <s v="Ingen avgiftsbehandling"/>
    <s v="Faktura nummer 1013450 fra Torshov Sport AS, dnb stifletsen"/>
    <n v="5850"/>
    <s v="NOK"/>
    <n v="5850"/>
    <m/>
    <s v="12358.00"/>
  </r>
  <r>
    <m/>
    <m/>
    <m/>
    <d v="2025-01-01T00:00:00"/>
    <m/>
    <x v="122"/>
    <x v="122"/>
    <m/>
    <m/>
    <m/>
    <m/>
    <m/>
    <m/>
    <x v="0"/>
    <x v="0"/>
    <m/>
    <m/>
    <m/>
    <m/>
    <m/>
    <m/>
    <s v="Inngående saldo"/>
    <n v="0"/>
    <m/>
    <m/>
    <m/>
    <s v="0.00"/>
  </r>
  <r>
    <n v="554"/>
    <n v="2025"/>
    <s v="Faktura nummer 18005 fra POKALFORUM APS belastet Arne fondet"/>
    <d v="2025-04-08T00:00:00"/>
    <m/>
    <x v="122"/>
    <x v="122"/>
    <m/>
    <m/>
    <n v="20436"/>
    <s v="POKALFORUM APS"/>
    <m/>
    <m/>
    <x v="5"/>
    <x v="5"/>
    <m/>
    <m/>
    <m/>
    <m/>
    <n v="0"/>
    <s v="Ingen avgiftsbehandling"/>
    <s v="Faktura nummer 18005 fra POKALFORUM APS belastet Arne fondet"/>
    <n v="3759"/>
    <s v="NOK"/>
    <n v="3759"/>
    <m/>
    <s v="3759.00"/>
  </r>
  <r>
    <n v="1095"/>
    <n v="2025"/>
    <s v="SKI: utlegg Opp Kantebakk"/>
    <d v="2025-06-16T00:00:00"/>
    <m/>
    <x v="122"/>
    <x v="122"/>
    <m/>
    <m/>
    <n v="20053"/>
    <s v="Markus Reitevold"/>
    <m/>
    <m/>
    <x v="6"/>
    <x v="6"/>
    <m/>
    <m/>
    <m/>
    <m/>
    <n v="0"/>
    <s v="Ingen avgiftsbehandling"/>
    <s v="SKI: utlegg Opp Kantebakk"/>
    <n v="3239"/>
    <s v="NOK"/>
    <n v="3239"/>
    <m/>
    <s v="6998.00"/>
  </r>
  <r>
    <n v="1593"/>
    <n v="2025"/>
    <s v="SKI: Faktura 18988 fra POKALFORUM APS"/>
    <d v="2025-09-08T00:00:00"/>
    <m/>
    <x v="122"/>
    <x v="122"/>
    <m/>
    <m/>
    <n v="20436"/>
    <s v="POKALFORUM APS"/>
    <m/>
    <m/>
    <x v="6"/>
    <x v="6"/>
    <m/>
    <m/>
    <m/>
    <m/>
    <n v="0"/>
    <s v="Ingen avgiftsbehandling"/>
    <s v="SKI: Faktura 18988 fra POKALFORUM APS"/>
    <n v="3509"/>
    <s v="NOK"/>
    <n v="3509"/>
    <m/>
    <s v="10507.00"/>
  </r>
  <r>
    <m/>
    <m/>
    <m/>
    <d v="2025-01-01T00:00:00"/>
    <m/>
    <x v="123"/>
    <x v="123"/>
    <m/>
    <m/>
    <m/>
    <m/>
    <m/>
    <m/>
    <x v="0"/>
    <x v="0"/>
    <m/>
    <m/>
    <m/>
    <m/>
    <m/>
    <m/>
    <s v="Inngående saldo"/>
    <n v="0"/>
    <m/>
    <m/>
    <m/>
    <s v="0.00"/>
  </r>
  <r>
    <n v="2531"/>
    <n v="2025"/>
    <s v="Beholdningsendring esport"/>
    <d v="2025-12-31T00:00:00"/>
    <m/>
    <x v="123"/>
    <x v="123"/>
    <m/>
    <m/>
    <m/>
    <m/>
    <m/>
    <m/>
    <x v="2"/>
    <x v="2"/>
    <m/>
    <m/>
    <m/>
    <m/>
    <n v="0"/>
    <s v="Ingen avgiftsbehandling"/>
    <s v="Beholdningsendring esport"/>
    <n v="1129.55"/>
    <s v="NOK"/>
    <n v="1129.55"/>
    <m/>
    <s v="1129.55"/>
  </r>
  <r>
    <n v="2533"/>
    <n v="2025"/>
    <s v="Hockeyshop.pdf"/>
    <d v="2025-12-31T00:00:00"/>
    <m/>
    <x v="123"/>
    <x v="123"/>
    <m/>
    <m/>
    <m/>
    <m/>
    <m/>
    <m/>
    <x v="5"/>
    <x v="5"/>
    <m/>
    <m/>
    <m/>
    <m/>
    <n v="0"/>
    <s v="Ingen avgiftsbehandling"/>
    <s v="Hockeyshop.pdf"/>
    <n v="-15481.1"/>
    <s v="NOK"/>
    <n v="-15481.1"/>
    <m/>
    <s v="-14351.55"/>
  </r>
  <r>
    <n v="2544"/>
    <n v="2025"/>
    <s v="Varelager Hockey cafeteria. Se avstemmingsdokumentasjon for bilag"/>
    <d v="2025-12-31T00:00:00"/>
    <m/>
    <x v="123"/>
    <x v="123"/>
    <m/>
    <m/>
    <m/>
    <m/>
    <m/>
    <m/>
    <x v="5"/>
    <x v="5"/>
    <m/>
    <m/>
    <m/>
    <m/>
    <n v="0"/>
    <s v="Ingen avgiftsbehandling"/>
    <s v="Varelager Hockey cafeteria. Se avstemmingsdokumentasjon for bilag"/>
    <n v="-5865.32"/>
    <s v="NOK"/>
    <n v="-5865.32"/>
    <m/>
    <s v="-20216.87"/>
  </r>
  <r>
    <m/>
    <m/>
    <m/>
    <d v="2025-01-01T00:00:00"/>
    <m/>
    <x v="124"/>
    <x v="124"/>
    <m/>
    <m/>
    <m/>
    <m/>
    <m/>
    <m/>
    <x v="0"/>
    <x v="0"/>
    <m/>
    <m/>
    <m/>
    <m/>
    <m/>
    <m/>
    <s v="Inngående saldo"/>
    <n v="0"/>
    <m/>
    <m/>
    <m/>
    <s v="0.00"/>
  </r>
  <r>
    <n v="700"/>
    <n v="2025"/>
    <s v="VS: Vedlegg utlegg fra Nanna B L, feil"/>
    <d v="2025-01-01T00:00:00"/>
    <m/>
    <x v="124"/>
    <x v="124"/>
    <m/>
    <m/>
    <n v="20299"/>
    <s v="Nanna Bente Langdal"/>
    <m/>
    <m/>
    <x v="9"/>
    <x v="9"/>
    <m/>
    <m/>
    <m/>
    <m/>
    <n v="0"/>
    <s v="Ingen avgiftsbehandling"/>
    <s v="VS: Vedlegg utlegg fra Nanna B L, feil"/>
    <n v="220"/>
    <s v="NOK"/>
    <n v="220"/>
    <m/>
    <s v="220.00"/>
  </r>
  <r>
    <n v="588"/>
    <n v="2025"/>
    <s v="Bilag-1448-2024.pdf"/>
    <d v="2025-01-01T00:00:00"/>
    <m/>
    <x v="124"/>
    <x v="124"/>
    <m/>
    <m/>
    <n v="20299"/>
    <s v="Nanna Bente Langdal"/>
    <m/>
    <m/>
    <x v="9"/>
    <x v="9"/>
    <m/>
    <m/>
    <m/>
    <m/>
    <n v="0"/>
    <s v="Ingen avgiftsbehandling"/>
    <s v="Bilag-1448-2024.pdf"/>
    <n v="1885"/>
    <s v="NOK"/>
    <n v="1885"/>
    <m/>
    <s v="2105.00"/>
  </r>
  <r>
    <n v="1141"/>
    <n v="2025"/>
    <s v="G2014: Manglende betaling vinteraktivitetsserien"/>
    <d v="2025-01-01T00:00:00"/>
    <m/>
    <x v="124"/>
    <x v="124"/>
    <m/>
    <m/>
    <n v="20403"/>
    <s v="Strømsgodset Idrettsforening"/>
    <m/>
    <m/>
    <x v="1"/>
    <x v="1"/>
    <m/>
    <m/>
    <m/>
    <m/>
    <n v="0"/>
    <s v="Ingen avgiftsbehandling"/>
    <s v="G2014: Manglende betaling vinteraktivitetsserien"/>
    <n v="3350"/>
    <s v="NOK"/>
    <n v="3350"/>
    <m/>
    <s v="5455.00"/>
  </r>
  <r>
    <n v="1142"/>
    <n v="2025"/>
    <s v="G2015: Manglende betaling vinteraktivitetsserien"/>
    <d v="2025-01-01T00:00:00"/>
    <m/>
    <x v="124"/>
    <x v="124"/>
    <m/>
    <m/>
    <n v="20403"/>
    <s v="Strømsgodset Idrettsforening"/>
    <m/>
    <m/>
    <x v="1"/>
    <x v="1"/>
    <m/>
    <m/>
    <m/>
    <m/>
    <n v="0"/>
    <s v="Ingen avgiftsbehandling"/>
    <s v="G2015: Manglende betaling vinteraktivitetsserien"/>
    <n v="1700"/>
    <s v="NOK"/>
    <n v="1700"/>
    <m/>
    <s v="7155.00"/>
  </r>
  <r>
    <n v="2556"/>
    <n v="2025"/>
    <s v="Feil fra 2024"/>
    <d v="2025-01-01T00:00:00"/>
    <m/>
    <x v="124"/>
    <x v="124"/>
    <m/>
    <m/>
    <n v="20038"/>
    <s v="Stian Sørlie"/>
    <m/>
    <m/>
    <x v="5"/>
    <x v="5"/>
    <m/>
    <m/>
    <m/>
    <m/>
    <n v="0"/>
    <s v="Ingen avgiftsbehandling"/>
    <s v="Feil fra 2024"/>
    <n v="-2499.0100000000002"/>
    <s v="NOK"/>
    <n v="-2499.0100000000002"/>
    <m/>
    <s v="4655.99"/>
  </r>
  <r>
    <n v="2557"/>
    <n v="2025"/>
    <s v="feil fra 2024"/>
    <d v="2025-01-01T00:00:00"/>
    <m/>
    <x v="124"/>
    <x v="124"/>
    <m/>
    <m/>
    <n v="20177"/>
    <s v="Oslo Keeperskole AS"/>
    <m/>
    <m/>
    <x v="1"/>
    <x v="1"/>
    <m/>
    <m/>
    <m/>
    <m/>
    <n v="0"/>
    <s v="Ingen avgiftsbehandling"/>
    <s v="feil fra 2024"/>
    <n v="-3900"/>
    <s v="NOK"/>
    <n v="-3900"/>
    <m/>
    <s v="755.99"/>
  </r>
  <r>
    <n v="6"/>
    <n v="2025"/>
    <s v="Hockey 2015: Jutul utlegg"/>
    <d v="2025-01-02T00:00:00"/>
    <m/>
    <x v="124"/>
    <x v="124"/>
    <m/>
    <m/>
    <n v="20260"/>
    <s v="Gunvor Folland"/>
    <m/>
    <m/>
    <x v="5"/>
    <x v="5"/>
    <m/>
    <m/>
    <m/>
    <m/>
    <n v="0"/>
    <s v="Ingen avgiftsbehandling"/>
    <s v="Hockey 2015: Jutul utlegg"/>
    <n v="398"/>
    <s v="NOK"/>
    <n v="398"/>
    <m/>
    <s v="1153.99"/>
  </r>
  <r>
    <n v="4"/>
    <n v="2025"/>
    <s v="Belastet hockey 2015: Betaling Dragons cup 2025 overnatting og mat"/>
    <d v="2025-01-02T00:00:00"/>
    <m/>
    <x v="124"/>
    <x v="124"/>
    <m/>
    <m/>
    <n v="20038"/>
    <s v="Stian Sørlie"/>
    <m/>
    <m/>
    <x v="5"/>
    <x v="5"/>
    <m/>
    <m/>
    <m/>
    <m/>
    <n v="0"/>
    <s v="Ingen avgiftsbehandling"/>
    <s v="Belastet hockey 2015: Betaling Dragons cup 2025 overnatting og mat"/>
    <n v="19370"/>
    <s v="NOK"/>
    <n v="19370"/>
    <m/>
    <s v="20523.99"/>
  </r>
  <r>
    <n v="12"/>
    <n v="2025"/>
    <s v="Belastet 2014 Faktura nummer 003844 fra NFF Buskerud"/>
    <d v="2025-01-03T00:00:00"/>
    <m/>
    <x v="124"/>
    <x v="124"/>
    <m/>
    <m/>
    <n v="20335"/>
    <s v="NFF Buskerud"/>
    <m/>
    <m/>
    <x v="1"/>
    <x v="1"/>
    <m/>
    <m/>
    <m/>
    <m/>
    <n v="0"/>
    <s v="Ingen avgiftsbehandling"/>
    <s v="Belastet 2014 Faktura nummer 003844 fra NFF Buskerud"/>
    <n v="2000"/>
    <s v="NOK"/>
    <n v="2000"/>
    <m/>
    <s v="22523.99"/>
  </r>
  <r>
    <n v="3"/>
    <n v="2025"/>
    <s v="Belastet hockey 2012:"/>
    <d v="2025-01-03T00:00:00"/>
    <m/>
    <x v="124"/>
    <x v="124"/>
    <m/>
    <m/>
    <n v="20180"/>
    <s v="Marita Hjertevik"/>
    <m/>
    <m/>
    <x v="5"/>
    <x v="5"/>
    <m/>
    <m/>
    <m/>
    <m/>
    <n v="0"/>
    <s v="Ingen avgiftsbehandling"/>
    <s v="Belastet hockey 2012:"/>
    <n v="1196"/>
    <s v="NOK"/>
    <n v="1196"/>
    <m/>
    <s v="23719.99"/>
  </r>
  <r>
    <n v="613"/>
    <n v="2025"/>
    <s v="Lars Eriksson.pdf"/>
    <d v="2025-01-03T00:00:00"/>
    <m/>
    <x v="124"/>
    <x v="124"/>
    <m/>
    <m/>
    <n v="20174"/>
    <s v="Lars Haakon Eriksson"/>
    <m/>
    <m/>
    <x v="5"/>
    <x v="5"/>
    <m/>
    <m/>
    <m/>
    <m/>
    <n v="0"/>
    <s v="Ingen avgiftsbehandling"/>
    <s v="Lars Eriksson.pdf"/>
    <n v="345"/>
    <s v="NOK"/>
    <n v="345"/>
    <m/>
    <s v="24064.99"/>
  </r>
  <r>
    <n v="614"/>
    <n v="2025"/>
    <s v="Axel Aatlo.pdf"/>
    <d v="2025-01-03T00:00:00"/>
    <m/>
    <x v="124"/>
    <x v="124"/>
    <m/>
    <m/>
    <n v="20194"/>
    <s v="William Meikle"/>
    <m/>
    <m/>
    <x v="5"/>
    <x v="5"/>
    <m/>
    <m/>
    <m/>
    <m/>
    <n v="0"/>
    <s v="Ingen avgiftsbehandling"/>
    <s v="Axel Aatlo.pdf"/>
    <n v="345"/>
    <s v="NOK"/>
    <n v="345"/>
    <m/>
    <s v="24409.99"/>
  </r>
  <r>
    <n v="615"/>
    <n v="2025"/>
    <s v="William Meikle.pdf"/>
    <d v="2025-01-03T00:00:00"/>
    <m/>
    <x v="124"/>
    <x v="124"/>
    <m/>
    <m/>
    <n v="20194"/>
    <s v="William Meikle"/>
    <m/>
    <m/>
    <x v="5"/>
    <x v="5"/>
    <m/>
    <m/>
    <m/>
    <m/>
    <n v="0"/>
    <s v="Ingen avgiftsbehandling"/>
    <s v="William Meikle.pdf"/>
    <n v="345"/>
    <s v="NOK"/>
    <n v="345"/>
    <m/>
    <s v="24754.99"/>
  </r>
  <r>
    <n v="792"/>
    <n v="2025"/>
    <s v="Utlegg Lene Duesund"/>
    <d v="2025-01-03T00:00:00"/>
    <m/>
    <x v="124"/>
    <x v="124"/>
    <m/>
    <m/>
    <m/>
    <m/>
    <m/>
    <m/>
    <x v="1"/>
    <x v="1"/>
    <m/>
    <m/>
    <m/>
    <m/>
    <n v="0"/>
    <s v="Ingen avgiftsbehandling"/>
    <s v="Utlegg Lene Duesund"/>
    <n v="1500"/>
    <s v="NOK"/>
    <n v="1500"/>
    <m/>
    <s v="26254.99"/>
  </r>
  <r>
    <n v="31"/>
    <n v="2025"/>
    <s v="Hockey 2009: Utlegg og kvittering"/>
    <d v="2025-01-06T00:00:00"/>
    <m/>
    <x v="124"/>
    <x v="124"/>
    <m/>
    <m/>
    <n v="20179"/>
    <s v="Linda Olstad"/>
    <m/>
    <m/>
    <x v="5"/>
    <x v="5"/>
    <m/>
    <m/>
    <m/>
    <m/>
    <n v="0"/>
    <s v="Ingen avgiftsbehandling"/>
    <s v="Hockey 2009: Utlegg og kvittering"/>
    <n v="845.5"/>
    <s v="NOK"/>
    <n v="845.5"/>
    <m/>
    <s v="27100.49"/>
  </r>
  <r>
    <n v="30"/>
    <n v="2025"/>
    <s v="Hockey 2009: Innkjøp Frukt"/>
    <d v="2025-01-06T00:00:00"/>
    <m/>
    <x v="124"/>
    <x v="124"/>
    <m/>
    <m/>
    <n v="20337"/>
    <s v="Roar Sakshaug-Hansen"/>
    <m/>
    <m/>
    <x v="5"/>
    <x v="5"/>
    <m/>
    <m/>
    <m/>
    <m/>
    <n v="0"/>
    <s v="Ingen avgiftsbehandling"/>
    <s v="Hockey 2009: Innkjøp Frukt"/>
    <n v="333.97"/>
    <s v="NOK"/>
    <n v="333.97"/>
    <m/>
    <s v="27434.46"/>
  </r>
  <r>
    <n v="56"/>
    <n v="2025"/>
    <s v="Hockey 2013 2322.-. hockey 2012 1677.-"/>
    <d v="2025-01-07T00:00:00"/>
    <m/>
    <x v="124"/>
    <x v="124"/>
    <m/>
    <m/>
    <n v="20110"/>
    <s v="Xxl Sport &amp; Villmark AS"/>
    <m/>
    <m/>
    <x v="5"/>
    <x v="5"/>
    <m/>
    <m/>
    <m/>
    <m/>
    <n v="0"/>
    <s v="Ingen avgiftsbehandling"/>
    <s v="Hockey 2013 2322.-"/>
    <n v="2322"/>
    <s v="NOK"/>
    <n v="2322"/>
    <m/>
    <s v="29756.46"/>
  </r>
  <r>
    <n v="56"/>
    <n v="2025"/>
    <s v="Hockey 2013 2322.-. hockey 2012 1677.-"/>
    <d v="2025-01-07T00:00:00"/>
    <m/>
    <x v="124"/>
    <x v="124"/>
    <m/>
    <m/>
    <n v="20110"/>
    <s v="Xxl Sport &amp; Villmark AS"/>
    <m/>
    <m/>
    <x v="5"/>
    <x v="5"/>
    <m/>
    <m/>
    <m/>
    <m/>
    <n v="0"/>
    <s v="Ingen avgiftsbehandling"/>
    <s v="hockey 2012 1677.-"/>
    <n v="1677"/>
    <s v="NOK"/>
    <n v="1677"/>
    <m/>
    <s v="31433.46"/>
  </r>
  <r>
    <n v="611"/>
    <n v="2025"/>
    <s v="Diverse kvitteringer hockey 2009"/>
    <d v="2025-01-07T00:00:00"/>
    <m/>
    <x v="124"/>
    <x v="124"/>
    <m/>
    <m/>
    <m/>
    <m/>
    <m/>
    <m/>
    <x v="5"/>
    <x v="5"/>
    <m/>
    <m/>
    <m/>
    <m/>
    <n v="0"/>
    <s v="Ingen avgiftsbehandling"/>
    <s v="Diverse kvitteringer hockey 2009"/>
    <n v="6975"/>
    <s v="NOK"/>
    <n v="6975"/>
    <m/>
    <s v="38408.46"/>
  </r>
  <r>
    <n v="154"/>
    <n v="2025"/>
    <s v="FOTBALL 1500.- G 2018 500.-: Utlegg for cup. FOTBALL 1500.- G 2018 500.-: Utlegg for cup"/>
    <d v="2025-01-08T00:00:00"/>
    <m/>
    <x v="124"/>
    <x v="124"/>
    <m/>
    <m/>
    <n v="20041"/>
    <s v="Thea Hasle"/>
    <m/>
    <m/>
    <x v="1"/>
    <x v="1"/>
    <m/>
    <m/>
    <m/>
    <m/>
    <n v="0"/>
    <s v="Ingen avgiftsbehandling"/>
    <s v="FOTBALL 1500.- G 2018 500.-: Utlegg for cup"/>
    <n v="500"/>
    <s v="NOK"/>
    <n v="500"/>
    <m/>
    <s v="38908.46"/>
  </r>
  <r>
    <n v="55"/>
    <n v="2025"/>
    <s v="Hockey 2009: Flybilletter Forbundscup kvalifisering U16"/>
    <d v="2025-01-09T00:00:00"/>
    <m/>
    <x v="124"/>
    <x v="124"/>
    <m/>
    <m/>
    <n v="20254"/>
    <s v="Glenn Kristian Olstad"/>
    <m/>
    <m/>
    <x v="5"/>
    <x v="5"/>
    <m/>
    <m/>
    <m/>
    <m/>
    <n v="0"/>
    <s v="Ingen avgiftsbehandling"/>
    <s v="Hockey 2009: Flybilletter Forbundscup kvalifisering U16"/>
    <n v="47840"/>
    <s v="NOK"/>
    <n v="47840"/>
    <m/>
    <s v="86748.46"/>
  </r>
  <r>
    <n v="27"/>
    <n v="2025"/>
    <s v="Hockey 2009: Mat i forbindelse med seriekamp i Hamar"/>
    <d v="2025-01-11T00:00:00"/>
    <m/>
    <x v="124"/>
    <x v="124"/>
    <m/>
    <m/>
    <n v="20179"/>
    <s v="Linda Olstad"/>
    <m/>
    <m/>
    <x v="5"/>
    <x v="5"/>
    <m/>
    <m/>
    <m/>
    <m/>
    <n v="0"/>
    <s v="Ingen avgiftsbehandling"/>
    <s v="Hockey 2009: Mat i forbindelse med seriekamp i Hamar"/>
    <n v="1638"/>
    <s v="NOK"/>
    <n v="1638"/>
    <m/>
    <s v="88386.46"/>
  </r>
  <r>
    <n v="101"/>
    <n v="2025"/>
    <s v="Betalt fra U20"/>
    <d v="2025-01-13T00:00:00"/>
    <m/>
    <x v="124"/>
    <x v="124"/>
    <m/>
    <m/>
    <n v="20356"/>
    <s v="Settl AS"/>
    <m/>
    <m/>
    <x v="5"/>
    <x v="5"/>
    <m/>
    <m/>
    <m/>
    <m/>
    <n v="0"/>
    <s v="Ingen avgiftsbehandling"/>
    <s v="Betalt fra U20"/>
    <n v="866.21"/>
    <s v="NOK"/>
    <n v="866.21"/>
    <m/>
    <s v="89252.67"/>
  </r>
  <r>
    <n v="54"/>
    <n v="2025"/>
    <s v="Hoceky2009: Utleggsskjema for Nils Valland"/>
    <d v="2025-01-16T00:00:00"/>
    <m/>
    <x v="124"/>
    <x v="124"/>
    <m/>
    <m/>
    <n v="20345"/>
    <s v="Nils Inge Valland"/>
    <m/>
    <m/>
    <x v="5"/>
    <x v="5"/>
    <m/>
    <m/>
    <m/>
    <m/>
    <n v="0"/>
    <s v="Ingen avgiftsbehandling"/>
    <s v="Hoceky2009: Utleggsskjema for Nils Valland"/>
    <n v="1619"/>
    <s v="NOK"/>
    <n v="1619"/>
    <m/>
    <s v="90871.67"/>
  </r>
  <r>
    <n v="49"/>
    <n v="2025"/>
    <s v="Hockey 2009, 4999"/>
    <d v="2025-01-16T00:00:00"/>
    <m/>
    <x v="124"/>
    <x v="124"/>
    <m/>
    <m/>
    <n v="20342"/>
    <s v="Stian SMith"/>
    <m/>
    <m/>
    <x v="5"/>
    <x v="5"/>
    <m/>
    <m/>
    <m/>
    <m/>
    <n v="0"/>
    <s v="Ingen avgiftsbehandling"/>
    <s v="Hockey 2009, 4999"/>
    <n v="1619"/>
    <s v="NOK"/>
    <n v="1619"/>
    <m/>
    <s v="92490.67"/>
  </r>
  <r>
    <n v="156"/>
    <n v="2025"/>
    <s v="HOCKEY 1600.-: Utlegg - Jutul Hockey 2017 1700.-  cup"/>
    <d v="2025-01-18T00:00:00"/>
    <m/>
    <x v="124"/>
    <x v="124"/>
    <m/>
    <m/>
    <n v="20369"/>
    <s v="Jonas Moe"/>
    <m/>
    <m/>
    <x v="5"/>
    <x v="5"/>
    <m/>
    <m/>
    <m/>
    <m/>
    <n v="0"/>
    <s v="Ingen avgiftsbehandling"/>
    <s v="HOCKEY 1600.-: Utlegg - Jutul Hockey 2017 1700.-  cup"/>
    <n v="3200"/>
    <s v="NOK"/>
    <n v="3200"/>
    <m/>
    <s v="95690.67"/>
  </r>
  <r>
    <n v="104"/>
    <n v="2025"/>
    <s v="Hockey 2009: Utlegg flybilletter Stavanger 1.-2. feb 2025"/>
    <d v="2025-01-20T00:00:00"/>
    <m/>
    <x v="124"/>
    <x v="124"/>
    <m/>
    <m/>
    <n v="20254"/>
    <s v="Glenn Kristian Olstad"/>
    <m/>
    <m/>
    <x v="5"/>
    <x v="5"/>
    <m/>
    <m/>
    <m/>
    <m/>
    <n v="0"/>
    <s v="Ingen avgiftsbehandling"/>
    <s v="Hockey 2009: Utlegg flybilletter Stavanger 1.-2. feb 2025"/>
    <n v="48279"/>
    <s v="NOK"/>
    <n v="48279"/>
    <m/>
    <s v="143969.67"/>
  </r>
  <r>
    <n v="611"/>
    <n v="2025"/>
    <s v="Diverse kvitteringer hockey 2009"/>
    <d v="2025-01-20T00:00:00"/>
    <m/>
    <x v="124"/>
    <x v="124"/>
    <m/>
    <m/>
    <m/>
    <m/>
    <m/>
    <m/>
    <x v="5"/>
    <x v="5"/>
    <m/>
    <m/>
    <m/>
    <m/>
    <n v="0"/>
    <s v="Ingen avgiftsbehandling"/>
    <s v="Diverse kvitteringer hockey 2009"/>
    <n v="-1475"/>
    <s v="NOK"/>
    <n v="-1475"/>
    <m/>
    <s v="142494.67"/>
  </r>
  <r>
    <n v="624"/>
    <n v="2025"/>
    <s v="Rikke Olin"/>
    <d v="2025-01-20T00:00:00"/>
    <m/>
    <x v="124"/>
    <x v="124"/>
    <m/>
    <m/>
    <m/>
    <m/>
    <m/>
    <m/>
    <x v="5"/>
    <x v="5"/>
    <m/>
    <m/>
    <m/>
    <m/>
    <n v="0"/>
    <s v="Ingen avgiftsbehandling"/>
    <s v="Rikke Olin"/>
    <n v="3022"/>
    <s v="NOK"/>
    <n v="3022"/>
    <m/>
    <s v="145516.67"/>
  </r>
  <r>
    <n v="122"/>
    <n v="2025"/>
    <s v="Hockey 2009: Dommerregning treningskamp U16 21.01.25"/>
    <d v="2025-01-21T00:00:00"/>
    <m/>
    <x v="124"/>
    <x v="124"/>
    <m/>
    <m/>
    <n v="20144"/>
    <s v="Gustav Rydmell"/>
    <m/>
    <m/>
    <x v="5"/>
    <x v="5"/>
    <m/>
    <m/>
    <m/>
    <m/>
    <n v="0"/>
    <s v="Ingen avgiftsbehandling"/>
    <s v="Hockey 2009: Dommerregning treningskamp U16 21.01.25"/>
    <n v="609.1"/>
    <s v="NOK"/>
    <n v="609.1"/>
    <m/>
    <s v="146125.77"/>
  </r>
  <r>
    <n v="121"/>
    <n v="2025"/>
    <s v=": Hockey 2009: Dommerregning treningskamp U16 21.01.25"/>
    <d v="2025-01-21T00:00:00"/>
    <m/>
    <x v="124"/>
    <x v="124"/>
    <m/>
    <m/>
    <n v="20144"/>
    <s v="Gustav Rydmell"/>
    <m/>
    <m/>
    <x v="5"/>
    <x v="5"/>
    <m/>
    <m/>
    <m/>
    <m/>
    <n v="0"/>
    <s v="Ingen avgiftsbehandling"/>
    <s v=": Hockey 2009: Dommerregning treningskamp U16 21.01.25"/>
    <n v="609.1"/>
    <s v="NOK"/>
    <n v="609.1"/>
    <m/>
    <s v="146734.87"/>
  </r>
  <r>
    <n v="251"/>
    <n v="2025"/>
    <s v="Reversering av bilag 122-2025. Hockey 2009: Dommerregning treningskamp U16 21.01.25"/>
    <d v="2025-01-21T00:00:00"/>
    <m/>
    <x v="124"/>
    <x v="124"/>
    <m/>
    <m/>
    <n v="20144"/>
    <s v="Gustav Rydmell"/>
    <m/>
    <m/>
    <x v="5"/>
    <x v="5"/>
    <m/>
    <m/>
    <m/>
    <m/>
    <n v="0"/>
    <s v="Ingen avgiftsbehandling"/>
    <s v="Reversering av bilag 122-2025. Hockey 2009: Dommerregning treningskamp U16 21.01.25"/>
    <n v="-609.1"/>
    <s v="NOK"/>
    <n v="-609.1"/>
    <m/>
    <s v="146125.77"/>
  </r>
  <r>
    <n v="788"/>
    <n v="2025"/>
    <s v="1.pdf"/>
    <d v="2025-01-21T00:00:00"/>
    <m/>
    <x v="124"/>
    <x v="124"/>
    <m/>
    <m/>
    <n v="20193"/>
    <s v="Eirik Skaar"/>
    <m/>
    <m/>
    <x v="5"/>
    <x v="5"/>
    <m/>
    <m/>
    <m/>
    <m/>
    <n v="0"/>
    <s v="Ingen avgiftsbehandling"/>
    <s v="1.pdf"/>
    <n v="581.79999999999995"/>
    <s v="NOK"/>
    <n v="581.79999999999995"/>
    <m/>
    <s v="146707.57"/>
  </r>
  <r>
    <n v="146"/>
    <n v="2025"/>
    <s v="Hockey 2009: Utlegg"/>
    <d v="2025-01-24T00:00:00"/>
    <m/>
    <x v="124"/>
    <x v="124"/>
    <m/>
    <m/>
    <n v="20253"/>
    <s v="Joachim Svendsen"/>
    <m/>
    <m/>
    <x v="5"/>
    <x v="5"/>
    <m/>
    <m/>
    <m/>
    <m/>
    <n v="0"/>
    <s v="Ingen avgiftsbehandling"/>
    <s v="Hockey 2009: Utlegg"/>
    <n v="5695"/>
    <s v="NOK"/>
    <n v="5695"/>
    <m/>
    <s v="152402.57"/>
  </r>
  <r>
    <n v="120"/>
    <n v="2025"/>
    <s v="Hockey 2009: Utlegg hotell Stavanger"/>
    <d v="2025-01-24T00:00:00"/>
    <m/>
    <x v="124"/>
    <x v="124"/>
    <m/>
    <m/>
    <n v="20179"/>
    <s v="Linda Olstad"/>
    <m/>
    <m/>
    <x v="5"/>
    <x v="5"/>
    <m/>
    <m/>
    <m/>
    <m/>
    <n v="0"/>
    <s v="Ingen avgiftsbehandling"/>
    <s v="Hockey 2009: Utlegg hotell Stavanger"/>
    <n v="42660"/>
    <s v="NOK"/>
    <n v="42660"/>
    <m/>
    <s v="195062.57"/>
  </r>
  <r>
    <n v="147"/>
    <n v="2025"/>
    <s v="Hockey 2009: Utlegg"/>
    <d v="2025-01-24T00:00:00"/>
    <m/>
    <x v="124"/>
    <x v="124"/>
    <m/>
    <m/>
    <n v="20179"/>
    <s v="Linda Olstad"/>
    <m/>
    <m/>
    <x v="5"/>
    <x v="5"/>
    <m/>
    <m/>
    <m/>
    <m/>
    <n v="0"/>
    <s v="Ingen avgiftsbehandling"/>
    <s v="Hockey 2009: Utlegg"/>
    <n v="2475"/>
    <s v="NOK"/>
    <n v="2475"/>
    <m/>
    <s v="197537.57"/>
  </r>
  <r>
    <n v="148"/>
    <n v="2025"/>
    <s v="Hockey 2009: Utlegg Stavanger FC"/>
    <d v="2025-01-25T00:00:00"/>
    <m/>
    <x v="124"/>
    <x v="124"/>
    <m/>
    <m/>
    <n v="20179"/>
    <s v="Linda Olstad"/>
    <m/>
    <m/>
    <x v="5"/>
    <x v="5"/>
    <m/>
    <m/>
    <m/>
    <m/>
    <n v="0"/>
    <s v="Ingen avgiftsbehandling"/>
    <s v="Hockey 2009: Utlegg Stavanger FC"/>
    <n v="4191"/>
    <s v="NOK"/>
    <n v="4191"/>
    <m/>
    <s v="201728.57"/>
  </r>
  <r>
    <n v="502"/>
    <n v="2025"/>
    <s v="G19, 4230"/>
    <d v="2025-01-26T00:00:00"/>
    <m/>
    <x v="124"/>
    <x v="124"/>
    <m/>
    <m/>
    <n v="20077"/>
    <s v="Jørn Tysnes"/>
    <m/>
    <m/>
    <x v="1"/>
    <x v="1"/>
    <m/>
    <m/>
    <m/>
    <m/>
    <n v="0"/>
    <s v="Ingen avgiftsbehandling"/>
    <s v="G19, 4230"/>
    <n v="1080.83"/>
    <s v="NOK"/>
    <n v="1080.83"/>
    <m/>
    <s v="202809.40"/>
  </r>
  <r>
    <n v="89"/>
    <n v="2025"/>
    <s v="HOCKEY: Faktura"/>
    <d v="2025-01-27T00:00:00"/>
    <m/>
    <x v="124"/>
    <x v="124"/>
    <m/>
    <m/>
    <n v="20110"/>
    <s v="Xxl Sport &amp; Villmark AS"/>
    <m/>
    <m/>
    <x v="5"/>
    <x v="5"/>
    <m/>
    <m/>
    <m/>
    <m/>
    <n v="0"/>
    <s v="Ingen avgiftsbehandling"/>
    <s v="HOCKEY: Faktura"/>
    <n v="8500"/>
    <s v="NOK"/>
    <n v="8500"/>
    <m/>
    <s v="211309.40"/>
  </r>
  <r>
    <n v="90"/>
    <n v="2025"/>
    <s v="J2015: Påmelding til BVH Jentecup 2025"/>
    <d v="2025-01-27T00:00:00"/>
    <m/>
    <x v="124"/>
    <x v="124"/>
    <m/>
    <m/>
    <n v="20105"/>
    <s v="Nina Winther-Hjelm"/>
    <m/>
    <m/>
    <x v="1"/>
    <x v="1"/>
    <m/>
    <m/>
    <m/>
    <m/>
    <n v="0"/>
    <s v="Ingen avgiftsbehandling"/>
    <s v="J2015: Påmelding til BVH Jentecup 2025"/>
    <n v="1405"/>
    <s v="NOK"/>
    <n v="1405"/>
    <m/>
    <s v="212714.40"/>
  </r>
  <r>
    <n v="97"/>
    <n v="2025"/>
    <s v="Hockey 2009: Faktura nummer 10649 fra Kjosavik Reiser AS"/>
    <d v="2025-01-29T00:00:00"/>
    <m/>
    <x v="124"/>
    <x v="124"/>
    <m/>
    <m/>
    <n v="20354"/>
    <s v="Kjosavik Reiser AS"/>
    <m/>
    <m/>
    <x v="5"/>
    <x v="5"/>
    <m/>
    <m/>
    <m/>
    <m/>
    <n v="0"/>
    <s v="Ingen avgiftsbehandling"/>
    <s v="Hockey 2009: Faktura nummer 10649 fra Kjosavik Reiser AS"/>
    <n v="4999"/>
    <s v="NOK"/>
    <n v="4999"/>
    <m/>
    <s v="217713.40"/>
  </r>
  <r>
    <n v="96"/>
    <n v="2025"/>
    <s v="Hockey 2009: Faktura nummer 10650 fra Kjosavik Reiser AS"/>
    <d v="2025-01-29T00:00:00"/>
    <m/>
    <x v="124"/>
    <x v="124"/>
    <m/>
    <m/>
    <n v="20354"/>
    <s v="Kjosavik Reiser AS"/>
    <m/>
    <m/>
    <x v="5"/>
    <x v="5"/>
    <m/>
    <m/>
    <m/>
    <m/>
    <n v="0"/>
    <s v="Ingen avgiftsbehandling"/>
    <s v="Hockey 2009: Faktura nummer 10650 fra Kjosavik Reiser AS"/>
    <n v="4999"/>
    <s v="NOK"/>
    <n v="4999"/>
    <m/>
    <s v="222712.40"/>
  </r>
  <r>
    <n v="99"/>
    <n v="2025"/>
    <s v="G2012: Påmelding til Graabein Innecup 2025"/>
    <d v="2025-01-30T00:00:00"/>
    <m/>
    <x v="124"/>
    <x v="124"/>
    <m/>
    <m/>
    <n v="20086"/>
    <s v="Lene Nilsen Duesund"/>
    <m/>
    <m/>
    <x v="1"/>
    <x v="1"/>
    <m/>
    <m/>
    <m/>
    <m/>
    <n v="0"/>
    <s v="Ingen avgiftsbehandling"/>
    <s v="G2012: Påmelding til Graabein Innecup 2025"/>
    <n v="750"/>
    <s v="NOK"/>
    <n v="750"/>
    <m/>
    <s v="223462.40"/>
  </r>
  <r>
    <n v="155"/>
    <n v="2025"/>
    <s v="G2012: Påmelding til Graabein Innecup 2025"/>
    <d v="2025-01-30T00:00:00"/>
    <m/>
    <x v="124"/>
    <x v="124"/>
    <m/>
    <m/>
    <n v="20086"/>
    <s v="Lene Nilsen Duesund"/>
    <m/>
    <m/>
    <x v="1"/>
    <x v="1"/>
    <m/>
    <m/>
    <m/>
    <m/>
    <n v="0"/>
    <s v="Ingen avgiftsbehandling"/>
    <s v="G2012: Påmelding til Graabein Innecup 2025"/>
    <n v="750"/>
    <s v="NOK"/>
    <n v="750"/>
    <m/>
    <s v="224212.40"/>
  </r>
  <r>
    <n v="663"/>
    <n v="2025"/>
    <s v="Cup"/>
    <d v="2025-01-30T00:00:00"/>
    <m/>
    <x v="124"/>
    <x v="124"/>
    <m/>
    <m/>
    <m/>
    <m/>
    <m/>
    <m/>
    <x v="5"/>
    <x v="5"/>
    <m/>
    <m/>
    <m/>
    <m/>
    <n v="0"/>
    <s v="Ingen avgiftsbehandling"/>
    <s v="Cup"/>
    <n v="11000"/>
    <s v="NOK"/>
    <n v="11000"/>
    <m/>
    <s v="235212.40"/>
  </r>
  <r>
    <n v="98"/>
    <n v="2025"/>
    <s v="VS: Utlegg J2017"/>
    <d v="2025-01-31T00:00:00"/>
    <m/>
    <x v="124"/>
    <x v="124"/>
    <m/>
    <m/>
    <n v="20256"/>
    <s v="Frida Devlin"/>
    <m/>
    <m/>
    <x v="1"/>
    <x v="1"/>
    <m/>
    <m/>
    <m/>
    <m/>
    <n v="0"/>
    <s v="Ingen avgiftsbehandling"/>
    <s v="VS: Utlegg J2017"/>
    <n v="3489"/>
    <s v="NOK"/>
    <n v="3489"/>
    <m/>
    <s v="238701.40"/>
  </r>
  <r>
    <n v="94"/>
    <n v="2025"/>
    <s v="VS: Utlegg J2014"/>
    <d v="2025-01-31T00:00:00"/>
    <m/>
    <x v="124"/>
    <x v="124"/>
    <m/>
    <m/>
    <n v="20256"/>
    <s v="Frida Devlin"/>
    <m/>
    <m/>
    <x v="1"/>
    <x v="1"/>
    <m/>
    <m/>
    <m/>
    <m/>
    <n v="0"/>
    <s v="Ingen avgiftsbehandling"/>
    <s v="VS: Utlegg J2014"/>
    <n v="3182.75"/>
    <s v="NOK"/>
    <n v="3182.75"/>
    <m/>
    <s v="241884.15"/>
  </r>
  <r>
    <n v="200"/>
    <n v="2025"/>
    <s v="Hockey 2012: Utlegg jutul cup"/>
    <d v="2025-01-31T00:00:00"/>
    <m/>
    <x v="124"/>
    <x v="124"/>
    <m/>
    <m/>
    <n v="20180"/>
    <s v="Marita Hjertevik"/>
    <m/>
    <m/>
    <x v="5"/>
    <x v="5"/>
    <m/>
    <m/>
    <m/>
    <m/>
    <n v="0"/>
    <s v="Ingen avgiftsbehandling"/>
    <s v="Hockey 2012: Utlegg jutul cup"/>
    <n v="1938"/>
    <s v="NOK"/>
    <n v="1938"/>
    <m/>
    <s v="243822.15"/>
  </r>
  <r>
    <n v="199"/>
    <n v="2025"/>
    <s v="Hockey 2012: Utlegg Jutul Cup U13 (lør. 01.02.25)"/>
    <d v="2025-01-31T00:00:00"/>
    <m/>
    <x v="124"/>
    <x v="124"/>
    <m/>
    <m/>
    <n v="20378"/>
    <s v="Henrikke Fossen"/>
    <m/>
    <m/>
    <x v="5"/>
    <x v="5"/>
    <m/>
    <m/>
    <m/>
    <m/>
    <n v="0"/>
    <s v="Ingen avgiftsbehandling"/>
    <s v="Hockey 2012: Utlegg Jutul Cup U13 (lør. 01.02.25)"/>
    <n v="1305.47"/>
    <s v="NOK"/>
    <n v="1305.47"/>
    <m/>
    <s v="245127.62"/>
  </r>
  <r>
    <n v="166"/>
    <n v="2025"/>
    <s v="Fwd: Jenter 2009"/>
    <d v="2025-02-03T00:00:00"/>
    <m/>
    <x v="124"/>
    <x v="124"/>
    <m/>
    <m/>
    <n v="20262"/>
    <s v="Linn Marita Lilledal"/>
    <m/>
    <m/>
    <x v="1"/>
    <x v="1"/>
    <m/>
    <m/>
    <m/>
    <m/>
    <n v="0"/>
    <s v="Ingen avgiftsbehandling"/>
    <s v="Fwd: Jenter 2009"/>
    <n v="1200"/>
    <s v="NOK"/>
    <n v="1200"/>
    <m/>
    <s v="246327.62"/>
  </r>
  <r>
    <n v="203"/>
    <n v="2025"/>
    <s v="Hockey 2009: Utlegg Stavanger"/>
    <d v="2025-02-03T00:00:00"/>
    <m/>
    <x v="124"/>
    <x v="124"/>
    <m/>
    <m/>
    <n v="20179"/>
    <s v="Linda Olstad"/>
    <m/>
    <m/>
    <x v="5"/>
    <x v="5"/>
    <m/>
    <m/>
    <m/>
    <m/>
    <n v="0"/>
    <s v="Ingen avgiftsbehandling"/>
    <s v="Hockey 2009: Utlegg Stavanger"/>
    <n v="17544.5"/>
    <s v="NOK"/>
    <n v="17544.5"/>
    <m/>
    <s v="263872.12"/>
  </r>
  <r>
    <n v="198"/>
    <n v="2025"/>
    <s v="G19: Utlegg beverting spillermøte Jutul"/>
    <d v="2025-02-03T00:00:00"/>
    <m/>
    <x v="124"/>
    <x v="124"/>
    <m/>
    <m/>
    <n v="20103"/>
    <s v="Torbjørn Tveiten"/>
    <m/>
    <m/>
    <x v="1"/>
    <x v="1"/>
    <m/>
    <m/>
    <m/>
    <m/>
    <n v="0"/>
    <s v="Ingen avgiftsbehandling"/>
    <s v="G19: Utlegg beverting spillermøte Jutul"/>
    <n v="659.1"/>
    <s v="NOK"/>
    <n v="659.1"/>
    <m/>
    <s v="264531.22"/>
  </r>
  <r>
    <n v="804"/>
    <n v="2025"/>
    <s v="1.jpg"/>
    <d v="2025-02-03T00:00:00"/>
    <m/>
    <x v="124"/>
    <x v="124"/>
    <m/>
    <m/>
    <m/>
    <m/>
    <m/>
    <m/>
    <x v="1"/>
    <x v="1"/>
    <m/>
    <m/>
    <m/>
    <m/>
    <n v="0"/>
    <s v="Ingen avgiftsbehandling"/>
    <s v="1.jpg"/>
    <n v="2000"/>
    <s v="NOK"/>
    <n v="2000"/>
    <m/>
    <s v="266531.22"/>
  </r>
  <r>
    <n v="861"/>
    <n v="2025"/>
    <s v="Utleggsskjema Jenter2013 Kick off.pdf"/>
    <d v="2025-02-03T00:00:00"/>
    <m/>
    <x v="124"/>
    <x v="124"/>
    <m/>
    <m/>
    <m/>
    <m/>
    <m/>
    <m/>
    <x v="1"/>
    <x v="1"/>
    <m/>
    <m/>
    <m/>
    <m/>
    <n v="0"/>
    <s v="Ingen avgiftsbehandling"/>
    <s v="Utleggsskjema Jenter2013 Kick off.pdf"/>
    <n v="16180.5"/>
    <s v="NOK"/>
    <n v="16180.5"/>
    <m/>
    <s v="282711.72"/>
  </r>
  <r>
    <n v="177"/>
    <n v="2025"/>
    <s v="Hockey jenter Overføring rest dugnadskonto 1506.17.78931"/>
    <d v="2025-02-04T00:00:00"/>
    <m/>
    <x v="124"/>
    <x v="124"/>
    <m/>
    <m/>
    <n v="20169"/>
    <s v="Jar Idrettslag"/>
    <m/>
    <m/>
    <x v="5"/>
    <x v="5"/>
    <m/>
    <m/>
    <m/>
    <m/>
    <n v="0"/>
    <s v="Ingen avgiftsbehandling"/>
    <s v="Hockey jenter Overføring rest dugnadskonto 1506.17.78931"/>
    <n v="9658.8700000000008"/>
    <s v="NOK"/>
    <n v="9658.8700000000008"/>
    <m/>
    <s v="292370.59"/>
  </r>
  <r>
    <n v="477"/>
    <n v="2025"/>
    <s v="Belastet Hornigjengen, 4999"/>
    <d v="2025-02-04T00:00:00"/>
    <m/>
    <x v="124"/>
    <x v="124"/>
    <m/>
    <m/>
    <n v="20425"/>
    <s v="Karin Vasaasen"/>
    <m/>
    <m/>
    <x v="9"/>
    <x v="9"/>
    <m/>
    <m/>
    <m/>
    <m/>
    <n v="0"/>
    <s v="Ingen avgiftsbehandling"/>
    <s v="Belastet Hornigjengen, 4999"/>
    <n v="1050"/>
    <s v="NOK"/>
    <n v="1050"/>
    <m/>
    <s v="293420.59"/>
  </r>
  <r>
    <n v="184"/>
    <n v="2025"/>
    <s v="jenter 2014 - påmelding cup"/>
    <d v="2025-02-05T00:00:00"/>
    <m/>
    <x v="124"/>
    <x v="124"/>
    <m/>
    <m/>
    <n v="20048"/>
    <s v="marthe kristiansen"/>
    <m/>
    <m/>
    <x v="1"/>
    <x v="1"/>
    <m/>
    <m/>
    <m/>
    <m/>
    <n v="0"/>
    <s v="Ingen avgiftsbehandling"/>
    <s v="jenter 2014 - påmelding cup"/>
    <n v="2248"/>
    <s v="NOK"/>
    <n v="2248"/>
    <m/>
    <s v="295668.59"/>
  </r>
  <r>
    <n v="373"/>
    <n v="2025"/>
    <s v="Hornigjengen Fwd: Fra Karin"/>
    <d v="2025-02-05T00:00:00"/>
    <m/>
    <x v="124"/>
    <x v="124"/>
    <m/>
    <m/>
    <n v="20402"/>
    <s v="Kari Nord"/>
    <m/>
    <m/>
    <x v="9"/>
    <x v="9"/>
    <m/>
    <m/>
    <m/>
    <m/>
    <n v="0"/>
    <s v="Ingen avgiftsbehandling"/>
    <s v="Hornigjengen Fwd: Fra Karin"/>
    <n v="485"/>
    <s v="NOK"/>
    <n v="485"/>
    <m/>
    <s v="296153.59"/>
  </r>
  <r>
    <n v="179"/>
    <n v="2025"/>
    <s v="Hornigjengen: Ultimate Sport Service : Online Påmelding"/>
    <d v="2025-02-06T00:00:00"/>
    <m/>
    <x v="124"/>
    <x v="124"/>
    <m/>
    <m/>
    <n v="20371"/>
    <s v="Holmenkollstafetten 2025"/>
    <m/>
    <m/>
    <x v="9"/>
    <x v="9"/>
    <m/>
    <m/>
    <m/>
    <m/>
    <n v="0"/>
    <s v="Ingen avgiftsbehandling"/>
    <s v="Hornigjengen: Ultimate Sport Service : Online Påmelding"/>
    <n v="3900"/>
    <s v="NOK"/>
    <n v="3900"/>
    <m/>
    <s v="300053.59"/>
  </r>
  <r>
    <n v="202"/>
    <n v="2025"/>
    <s v="Hockey 2009: Utlegg trenere"/>
    <d v="2025-02-07T00:00:00"/>
    <m/>
    <x v="124"/>
    <x v="124"/>
    <m/>
    <m/>
    <n v="20253"/>
    <s v="Joachim Svendsen"/>
    <m/>
    <m/>
    <x v="5"/>
    <x v="5"/>
    <m/>
    <m/>
    <m/>
    <m/>
    <n v="0"/>
    <s v="Ingen avgiftsbehandling"/>
    <s v="Hockey 2009: Utlegg trenere"/>
    <n v="1152"/>
    <s v="NOK"/>
    <n v="1152"/>
    <m/>
    <s v="301205.59"/>
  </r>
  <r>
    <n v="285"/>
    <n v="2025"/>
    <s v="G2009 Dommerregning med ID 375642 / 368175 mottatt fra innsender"/>
    <d v="2025-02-09T00:00:00"/>
    <m/>
    <x v="124"/>
    <x v="124"/>
    <m/>
    <m/>
    <n v="20383"/>
    <s v="Tarik Rajkovic"/>
    <m/>
    <m/>
    <x v="1"/>
    <x v="1"/>
    <m/>
    <m/>
    <m/>
    <m/>
    <n v="0"/>
    <s v="Ingen avgiftsbehandling"/>
    <s v="G2009 Dommerregning med ID 375642 / 368175 mottatt fra innsender"/>
    <n v="824.81"/>
    <s v="NOK"/>
    <n v="824.81"/>
    <m/>
    <s v="302030.40"/>
  </r>
  <r>
    <n v="288"/>
    <n v="2025"/>
    <s v="G2013"/>
    <d v="2025-02-09T00:00:00"/>
    <m/>
    <x v="124"/>
    <x v="124"/>
    <m/>
    <m/>
    <n v="20006"/>
    <s v="Idrettslaget Jardar"/>
    <m/>
    <m/>
    <x v="1"/>
    <x v="1"/>
    <m/>
    <m/>
    <m/>
    <m/>
    <n v="0"/>
    <s v="Ingen avgiftsbehandling"/>
    <s v="G2013"/>
    <n v="4400"/>
    <s v="NOK"/>
    <n v="4400"/>
    <m/>
    <s v="306430.40"/>
  </r>
  <r>
    <n v="503"/>
    <n v="2025"/>
    <s v="Fwd: Utlegg dommere for Jutul Oldboys"/>
    <d v="2025-02-09T00:00:00"/>
    <m/>
    <x v="124"/>
    <x v="124"/>
    <m/>
    <m/>
    <n v="20073"/>
    <s v="Roy P Hestveen"/>
    <m/>
    <m/>
    <x v="5"/>
    <x v="5"/>
    <m/>
    <m/>
    <m/>
    <m/>
    <n v="0"/>
    <s v="Ingen avgiftsbehandling"/>
    <s v="Fwd: Utlegg dommere for Jutul Oldboys"/>
    <n v="2000"/>
    <s v="NOK"/>
    <n v="2000"/>
    <m/>
    <s v="308430.40"/>
  </r>
  <r>
    <n v="289"/>
    <n v="2025"/>
    <s v="G2011: Utlegg"/>
    <d v="2025-02-10T00:00:00"/>
    <m/>
    <x v="124"/>
    <x v="124"/>
    <m/>
    <m/>
    <n v="20214"/>
    <s v="Silje Øvergaard-Olsen"/>
    <m/>
    <m/>
    <x v="1"/>
    <x v="1"/>
    <m/>
    <m/>
    <m/>
    <m/>
    <n v="0"/>
    <s v="Ingen avgiftsbehandling"/>
    <s v="G2011: Utlegg"/>
    <n v="348"/>
    <s v="NOK"/>
    <n v="348"/>
    <m/>
    <s v="308778.40"/>
  </r>
  <r>
    <n v="325"/>
    <n v="2025"/>
    <s v="Hockey 2009: utlegg frukt"/>
    <d v="2025-02-15T00:00:00"/>
    <m/>
    <x v="124"/>
    <x v="124"/>
    <m/>
    <m/>
    <n v="20323"/>
    <s v="Ina Schrøder Fagerli"/>
    <m/>
    <m/>
    <x v="5"/>
    <x v="5"/>
    <m/>
    <m/>
    <m/>
    <m/>
    <n v="0"/>
    <s v="Ingen avgiftsbehandling"/>
    <s v="Hockey 2009: utlegg frukt"/>
    <n v="137"/>
    <s v="NOK"/>
    <n v="137"/>
    <m/>
    <s v="308915.40"/>
  </r>
  <r>
    <n v="802"/>
    <n v="2025"/>
    <s v="Dommerregning_22261_370038 (1) Kamal Hassan tr kamp A-lag.pdf"/>
    <d v="2025-02-17T00:00:00"/>
    <m/>
    <x v="124"/>
    <x v="124"/>
    <m/>
    <m/>
    <n v="20461"/>
    <s v="Kamal Hassan"/>
    <m/>
    <m/>
    <x v="1"/>
    <x v="1"/>
    <m/>
    <m/>
    <m/>
    <m/>
    <n v="0"/>
    <s v="Ingen avgiftsbehandling"/>
    <s v="Dommerregning_22261_370038 (1) Kamal Hassan tr kamp A-lag.pdf"/>
    <n v="800"/>
    <s v="NOK"/>
    <n v="800"/>
    <m/>
    <s v="309715.40"/>
  </r>
  <r>
    <n v="377"/>
    <n v="2025"/>
    <s v="G19 tr kamp 4999"/>
    <d v="2025-02-26T00:00:00"/>
    <m/>
    <x v="124"/>
    <x v="124"/>
    <m/>
    <m/>
    <n v="20404"/>
    <s v="Aleksey Terekhov"/>
    <m/>
    <m/>
    <x v="1"/>
    <x v="1"/>
    <m/>
    <m/>
    <m/>
    <m/>
    <n v="0"/>
    <s v="Ingen avgiftsbehandling"/>
    <s v="G19 tr kamp 4999"/>
    <n v="800"/>
    <s v="NOK"/>
    <n v="800"/>
    <m/>
    <s v="310515.40"/>
  </r>
  <r>
    <n v="375"/>
    <n v="2025"/>
    <s v="G2014 cup"/>
    <d v="2025-02-28T00:00:00"/>
    <m/>
    <x v="124"/>
    <x v="124"/>
    <m/>
    <m/>
    <n v="20263"/>
    <s v="Dorota Bilska"/>
    <m/>
    <m/>
    <x v="1"/>
    <x v="1"/>
    <m/>
    <m/>
    <m/>
    <m/>
    <n v="0"/>
    <s v="Ingen avgiftsbehandling"/>
    <s v="G2014 cup"/>
    <n v="1400"/>
    <s v="NOK"/>
    <n v="1400"/>
    <m/>
    <s v="311915.40"/>
  </r>
  <r>
    <n v="384"/>
    <n v="2025"/>
    <s v="J2013 cup 4999"/>
    <d v="2025-03-01T00:00:00"/>
    <m/>
    <x v="124"/>
    <x v="124"/>
    <m/>
    <m/>
    <n v="20408"/>
    <s v="Ping Services AS"/>
    <m/>
    <m/>
    <x v="1"/>
    <x v="1"/>
    <m/>
    <m/>
    <m/>
    <m/>
    <n v="0"/>
    <s v="Ingen avgiftsbehandling"/>
    <s v="J2013 cup 4999"/>
    <n v="2022"/>
    <s v="NOK"/>
    <n v="2022"/>
    <m/>
    <s v="313937.40"/>
  </r>
  <r>
    <n v="859"/>
    <n v="2025"/>
    <s v="Dommerregning_23838_371920 Ylli Ejupi G19.pdf"/>
    <d v="2025-03-02T00:00:00"/>
    <m/>
    <x v="124"/>
    <x v="124"/>
    <m/>
    <m/>
    <n v="20200"/>
    <s v="Ylli Ejupi"/>
    <m/>
    <m/>
    <x v="1"/>
    <x v="1"/>
    <m/>
    <m/>
    <m/>
    <m/>
    <n v="0"/>
    <s v="Ingen avgiftsbehandling"/>
    <s v="Dommerregning_23838_371920 Ylli Ejupi G19.pdf"/>
    <n v="1067"/>
    <s v="NOK"/>
    <n v="1067"/>
    <m/>
    <s v="315004.40"/>
  </r>
  <r>
    <n v="383"/>
    <n v="2025"/>
    <s v="G19, 4999"/>
    <d v="2025-03-04T00:00:00"/>
    <m/>
    <x v="124"/>
    <x v="124"/>
    <m/>
    <m/>
    <n v="20103"/>
    <s v="Torbjørn Tveiten"/>
    <m/>
    <m/>
    <x v="1"/>
    <x v="1"/>
    <m/>
    <m/>
    <m/>
    <m/>
    <n v="0"/>
    <s v="Ingen avgiftsbehandling"/>
    <s v="G19, 4999"/>
    <n v="2000"/>
    <s v="NOK"/>
    <n v="2000"/>
    <m/>
    <s v="317004.40"/>
  </r>
  <r>
    <n v="484"/>
    <n v="2025"/>
    <s v="Jutulkara 4999: Bilag vedr. utleggsrefusjon"/>
    <d v="2025-03-05T00:00:00"/>
    <m/>
    <x v="124"/>
    <x v="124"/>
    <m/>
    <m/>
    <n v="20313"/>
    <s v="Tore Hansen"/>
    <m/>
    <m/>
    <x v="7"/>
    <x v="7"/>
    <m/>
    <m/>
    <m/>
    <m/>
    <n v="0"/>
    <s v="Ingen avgiftsbehandling"/>
    <s v="Jutulkara 4999: Bilag vedr. utleggsrefusjon"/>
    <n v="1486"/>
    <s v="NOK"/>
    <n v="1486"/>
    <m/>
    <s v="318490.40"/>
  </r>
  <r>
    <n v="347"/>
    <n v="2025"/>
    <s v="J2014: utlegg spillermøte"/>
    <d v="2025-03-08T00:00:00"/>
    <m/>
    <x v="124"/>
    <x v="124"/>
    <m/>
    <m/>
    <n v="20400"/>
    <s v="Kirsten Teigland"/>
    <m/>
    <m/>
    <x v="1"/>
    <x v="1"/>
    <m/>
    <m/>
    <m/>
    <m/>
    <n v="0"/>
    <s v="Ingen avgiftsbehandling"/>
    <s v="J2014: utlegg spillermøte"/>
    <n v="1932.8"/>
    <s v="NOK"/>
    <n v="1932.8"/>
    <m/>
    <s v="320423.20"/>
  </r>
  <r>
    <n v="402"/>
    <n v="2025"/>
    <s v="4999: Utlegg U12 - 2013"/>
    <d v="2025-03-10T00:00:00"/>
    <m/>
    <x v="124"/>
    <x v="124"/>
    <m/>
    <m/>
    <n v="20412"/>
    <s v="Ida Brinch"/>
    <m/>
    <m/>
    <x v="5"/>
    <x v="5"/>
    <m/>
    <m/>
    <m/>
    <m/>
    <n v="0"/>
    <s v="Ingen avgiftsbehandling"/>
    <s v="4999: Utlegg U12 - 2013"/>
    <n v="1282"/>
    <s v="NOK"/>
    <n v="1282"/>
    <m/>
    <s v="321705.20"/>
  </r>
  <r>
    <n v="403"/>
    <n v="2025"/>
    <s v="Hockey 2009: Utlegg"/>
    <d v="2025-03-10T00:00:00"/>
    <m/>
    <x v="124"/>
    <x v="124"/>
    <m/>
    <m/>
    <n v="20179"/>
    <s v="Linda Olstad"/>
    <m/>
    <m/>
    <x v="5"/>
    <x v="5"/>
    <m/>
    <m/>
    <m/>
    <m/>
    <n v="0"/>
    <s v="Ingen avgiftsbehandling"/>
    <s v="Hockey 2009: Utlegg"/>
    <n v="1061"/>
    <s v="NOK"/>
    <n v="1061"/>
    <m/>
    <s v="322766.20"/>
  </r>
  <r>
    <n v="401"/>
    <n v="2025"/>
    <s v="Hockey: Utlegg frukt 7.mars"/>
    <d v="2025-03-10T00:00:00"/>
    <m/>
    <x v="124"/>
    <x v="124"/>
    <m/>
    <m/>
    <n v="20179"/>
    <s v="Linda Olstad"/>
    <m/>
    <m/>
    <x v="5"/>
    <x v="5"/>
    <m/>
    <m/>
    <m/>
    <m/>
    <n v="0"/>
    <s v="Ingen avgiftsbehandling"/>
    <s v="Hockey: Utlegg frukt 7.mars"/>
    <n v="350.97"/>
    <s v="NOK"/>
    <n v="350.97"/>
    <m/>
    <s v="323117.17"/>
  </r>
  <r>
    <n v="400"/>
    <n v="2025"/>
    <s v="Hockey 2009: Utlegg fly ( med kvitteriger)"/>
    <d v="2025-03-10T00:00:00"/>
    <m/>
    <x v="124"/>
    <x v="124"/>
    <m/>
    <m/>
    <n v="20254"/>
    <s v="Glenn Kristian Olstad"/>
    <m/>
    <m/>
    <x v="5"/>
    <x v="5"/>
    <m/>
    <m/>
    <m/>
    <m/>
    <n v="0"/>
    <s v="Ingen avgiftsbehandling"/>
    <s v="Hockey 2009: Utlegg fly ( med kvitteriger)"/>
    <n v="71880"/>
    <s v="NOK"/>
    <n v="71880"/>
    <m/>
    <s v="394997.17"/>
  </r>
  <r>
    <n v="423"/>
    <n v="2025"/>
    <s v="J/G2014: Utlegg splittes på to lag"/>
    <d v="2025-03-10T00:00:00"/>
    <m/>
    <x v="124"/>
    <x v="124"/>
    <m/>
    <m/>
    <n v="20256"/>
    <s v="Frida Devlin"/>
    <m/>
    <m/>
    <x v="1"/>
    <x v="1"/>
    <m/>
    <m/>
    <m/>
    <m/>
    <n v="0"/>
    <s v="Ingen avgiftsbehandling"/>
    <s v="J/G2014: Utlegg splittes på to lag"/>
    <n v="1125"/>
    <s v="NOK"/>
    <n v="1125"/>
    <m/>
    <s v="396122.17"/>
  </r>
  <r>
    <n v="422"/>
    <n v="2025"/>
    <s v="Fwd: Utlegg J2014"/>
    <d v="2025-03-10T00:00:00"/>
    <m/>
    <x v="124"/>
    <x v="124"/>
    <m/>
    <m/>
    <n v="20256"/>
    <s v="Frida Devlin"/>
    <m/>
    <m/>
    <x v="1"/>
    <x v="1"/>
    <m/>
    <m/>
    <m/>
    <m/>
    <n v="0"/>
    <s v="Ingen avgiftsbehandling"/>
    <s v="Fwd: Utlegg J2014"/>
    <n v="782.5"/>
    <s v="NOK"/>
    <n v="782.5"/>
    <m/>
    <s v="396904.67"/>
  </r>
  <r>
    <n v="432"/>
    <n v="2025"/>
    <s v="G19 fotball, 4999: Faktura 7309 fra Sør Cup"/>
    <d v="2025-03-12T00:00:00"/>
    <m/>
    <x v="124"/>
    <x v="124"/>
    <m/>
    <m/>
    <n v="20416"/>
    <s v="Sør Cup AS"/>
    <m/>
    <m/>
    <x v="1"/>
    <x v="1"/>
    <m/>
    <m/>
    <m/>
    <m/>
    <n v="0"/>
    <s v="Ingen avgiftsbehandling"/>
    <s v="G19 fotball, 4999: Faktura 7309 fra Sør Cup"/>
    <n v="2000"/>
    <s v="NOK"/>
    <n v="2000"/>
    <m/>
    <s v="398904.67"/>
  </r>
  <r>
    <n v="430"/>
    <n v="2025"/>
    <s v="Fwd: Utleggsskjema - J2013 -  JenteTalentcup 2025 + Mat minicup Snarøya, Frem, Jutul"/>
    <d v="2025-03-13T00:00:00"/>
    <m/>
    <x v="124"/>
    <x v="124"/>
    <m/>
    <m/>
    <n v="20107"/>
    <s v="Kristian Håland Wee"/>
    <m/>
    <m/>
    <x v="1"/>
    <x v="1"/>
    <m/>
    <m/>
    <m/>
    <m/>
    <n v="0"/>
    <s v="Ingen avgiftsbehandling"/>
    <s v="Fwd: Utleggsskjema - J2013 -  JenteTalentcup 2025 + Mat minicup Snarøya, Frem, Jutul"/>
    <n v="4563"/>
    <s v="NOK"/>
    <n v="4563"/>
    <m/>
    <s v="403467.67"/>
  </r>
  <r>
    <n v="478"/>
    <n v="2025"/>
    <s v="Belastet Hornigjengen, 4999"/>
    <d v="2025-03-14T00:00:00"/>
    <m/>
    <x v="124"/>
    <x v="124"/>
    <m/>
    <m/>
    <n v="20426"/>
    <s v="Gerd Løwe Vedvik"/>
    <m/>
    <m/>
    <x v="9"/>
    <x v="9"/>
    <m/>
    <m/>
    <m/>
    <m/>
    <n v="0"/>
    <s v="Ingen avgiftsbehandling"/>
    <s v="Belastet Hornigjengen, 4999"/>
    <n v="234.9"/>
    <s v="NOK"/>
    <n v="234.9"/>
    <m/>
    <s v="403702.57"/>
  </r>
  <r>
    <n v="434"/>
    <n v="2025"/>
    <s v=": Faktura cupdeltakelse Fotball G2012"/>
    <d v="2025-03-15T00:00:00"/>
    <m/>
    <x v="124"/>
    <x v="124"/>
    <m/>
    <m/>
    <n v="20408"/>
    <s v="Ping Services AS"/>
    <m/>
    <m/>
    <x v="1"/>
    <x v="1"/>
    <m/>
    <m/>
    <m/>
    <m/>
    <n v="0"/>
    <s v="Ingen avgiftsbehandling"/>
    <s v=": Faktura cupdeltakelse Fotball G2012"/>
    <n v="1522"/>
    <s v="NOK"/>
    <n v="1522"/>
    <m/>
    <s v="405224.57"/>
  </r>
  <r>
    <n v="429"/>
    <n v="2025"/>
    <s v="4999: Utleggskjema J2013"/>
    <d v="2025-03-16T00:00:00"/>
    <m/>
    <x v="124"/>
    <x v="124"/>
    <m/>
    <m/>
    <n v="20107"/>
    <s v="Kristian Håland Wee"/>
    <m/>
    <m/>
    <x v="1"/>
    <x v="1"/>
    <m/>
    <m/>
    <m/>
    <m/>
    <n v="0"/>
    <s v="Ingen avgiftsbehandling"/>
    <s v="4999: Utleggskjema J2013"/>
    <n v="885"/>
    <s v="NOK"/>
    <n v="885"/>
    <m/>
    <s v="406109.57"/>
  </r>
  <r>
    <n v="431"/>
    <n v="2025"/>
    <s v="Hockey 2009: Utlegg"/>
    <d v="2025-03-17T00:00:00"/>
    <m/>
    <x v="124"/>
    <x v="124"/>
    <m/>
    <m/>
    <n v="20179"/>
    <s v="Linda Olstad"/>
    <m/>
    <m/>
    <x v="5"/>
    <x v="5"/>
    <m/>
    <m/>
    <m/>
    <m/>
    <n v="0"/>
    <s v="Ingen avgiftsbehandling"/>
    <s v="Hockey 2009: Utlegg"/>
    <n v="338.25"/>
    <s v="NOK"/>
    <n v="338.25"/>
    <m/>
    <s v="406447.82"/>
  </r>
  <r>
    <n v="416"/>
    <n v="2025"/>
    <s v="Hockey 2013: Utlegg, 4999"/>
    <d v="2025-03-17T00:00:00"/>
    <m/>
    <x v="124"/>
    <x v="124"/>
    <m/>
    <m/>
    <n v="20413"/>
    <s v="Jona Brannsten"/>
    <m/>
    <m/>
    <x v="5"/>
    <x v="5"/>
    <m/>
    <m/>
    <m/>
    <m/>
    <n v="0"/>
    <s v="Ingen avgiftsbehandling"/>
    <s v="Hockey 2013: Utlegg, 4999"/>
    <n v="9577.73"/>
    <s v="NOK"/>
    <n v="9577.73"/>
    <m/>
    <s v="416025.55"/>
  </r>
  <r>
    <n v="480"/>
    <n v="2025"/>
    <s v="Hockey 2009: Utlegg hotell"/>
    <d v="2025-03-17T00:00:00"/>
    <m/>
    <x v="124"/>
    <x v="124"/>
    <m/>
    <m/>
    <n v="20179"/>
    <s v="Linda Olstad"/>
    <m/>
    <m/>
    <x v="5"/>
    <x v="5"/>
    <m/>
    <m/>
    <m/>
    <m/>
    <n v="0"/>
    <s v="Ingen avgiftsbehandling"/>
    <s v="Hockey 2009: Utlegg hotell"/>
    <n v="84000"/>
    <s v="NOK"/>
    <n v="84000"/>
    <m/>
    <s v="500025.55"/>
  </r>
  <r>
    <n v="482"/>
    <n v="2025"/>
    <s v="Hockey 2009: Utlegg mat til trenere"/>
    <d v="2025-03-17T00:00:00"/>
    <m/>
    <x v="124"/>
    <x v="124"/>
    <m/>
    <m/>
    <n v="20253"/>
    <s v="Joachim Svendsen"/>
    <m/>
    <m/>
    <x v="5"/>
    <x v="5"/>
    <m/>
    <m/>
    <m/>
    <m/>
    <n v="0"/>
    <s v="Ingen avgiftsbehandling"/>
    <s v="Hockey 2009: Utlegg mat til trenere"/>
    <n v="777"/>
    <s v="NOK"/>
    <n v="777"/>
    <m/>
    <s v="500802.55"/>
  </r>
  <r>
    <n v="483"/>
    <n v="2025"/>
    <s v="Hockey 2009: Kvittering middag spillere"/>
    <d v="2025-03-17T00:00:00"/>
    <m/>
    <x v="124"/>
    <x v="124"/>
    <m/>
    <m/>
    <n v="20427"/>
    <s v="Freddy Dittmann"/>
    <m/>
    <m/>
    <x v="5"/>
    <x v="5"/>
    <m/>
    <m/>
    <m/>
    <m/>
    <n v="0"/>
    <s v="Ingen avgiftsbehandling"/>
    <s v="Hockey 2009: Kvittering middag spillere"/>
    <n v="5390"/>
    <s v="NOK"/>
    <n v="5390"/>
    <m/>
    <s v="506192.55"/>
  </r>
  <r>
    <n v="508"/>
    <n v="2025"/>
    <s v="Hockey 2009: Utlegg hockeybilletter Nidaros/Ringerike"/>
    <d v="2025-03-17T00:00:00"/>
    <m/>
    <x v="124"/>
    <x v="124"/>
    <m/>
    <m/>
    <n v="20179"/>
    <s v="Linda Olstad"/>
    <m/>
    <m/>
    <x v="5"/>
    <x v="5"/>
    <m/>
    <m/>
    <m/>
    <m/>
    <n v="0"/>
    <s v="Ingen avgiftsbehandling"/>
    <s v="Hockey 2009: Utlegg hockeybilletter Nidaros/Ringerike"/>
    <n v="950"/>
    <s v="NOK"/>
    <n v="950"/>
    <m/>
    <s v="507142.55"/>
  </r>
  <r>
    <n v="426"/>
    <n v="2025"/>
    <s v="4999: Utlegg cup for jenter 2014"/>
    <d v="2025-03-18T00:00:00"/>
    <m/>
    <x v="124"/>
    <x v="124"/>
    <m/>
    <m/>
    <n v="20048"/>
    <s v="marthe kristiansen"/>
    <m/>
    <m/>
    <x v="1"/>
    <x v="1"/>
    <m/>
    <m/>
    <m/>
    <m/>
    <n v="0"/>
    <s v="Ingen avgiftsbehandling"/>
    <s v="4999: Utlegg cup for jenter 2014"/>
    <n v="1100"/>
    <s v="NOK"/>
    <n v="1100"/>
    <m/>
    <s v="508242.55"/>
  </r>
  <r>
    <n v="524"/>
    <n v="2025"/>
    <s v="Hockey 2009: U16 FC sluttspill 21.-23. mars 2025 i Trondheim - kvalifiserte lag m/rangering"/>
    <d v="2025-03-18T00:00:00"/>
    <m/>
    <x v="124"/>
    <x v="124"/>
    <m/>
    <m/>
    <n v="20433"/>
    <s v="Astor Ishockeyklubb"/>
    <m/>
    <m/>
    <x v="5"/>
    <x v="5"/>
    <m/>
    <m/>
    <m/>
    <m/>
    <n v="0"/>
    <s v="Ingen avgiftsbehandling"/>
    <s v="Hockey 2009: U16 FC sluttspill 21.-23. mars 2025 i Trondheim - kvalifiserte lag m/rangering"/>
    <n v="15980"/>
    <s v="NOK"/>
    <n v="15980"/>
    <m/>
    <s v="524222.55"/>
  </r>
  <r>
    <n v="418"/>
    <n v="2025"/>
    <s v="VS: Utlegg g2016, 4999"/>
    <d v="2025-03-19T00:00:00"/>
    <m/>
    <x v="124"/>
    <x v="124"/>
    <m/>
    <m/>
    <n v="20212"/>
    <s v="Vihvi Margrethe Boye"/>
    <m/>
    <m/>
    <x v="1"/>
    <x v="1"/>
    <m/>
    <m/>
    <m/>
    <m/>
    <n v="0"/>
    <s v="Ingen avgiftsbehandling"/>
    <s v="VS: Utlegg g2016, 4999"/>
    <n v="972"/>
    <s v="NOK"/>
    <n v="972"/>
    <m/>
    <s v="525194.55"/>
  </r>
  <r>
    <n v="790"/>
    <n v="2025"/>
    <s v="mat Forbundscup.pdf"/>
    <d v="2025-03-19T00:00:00"/>
    <m/>
    <x v="124"/>
    <x v="124"/>
    <m/>
    <m/>
    <n v="20179"/>
    <s v="Linda Olstad"/>
    <m/>
    <m/>
    <x v="5"/>
    <x v="5"/>
    <m/>
    <m/>
    <m/>
    <m/>
    <n v="0"/>
    <s v="Ingen avgiftsbehandling"/>
    <s v="mat Forbundscup.pdf"/>
    <n v="2064"/>
    <s v="NOK"/>
    <n v="2064"/>
    <m/>
    <s v="527258.55"/>
  </r>
  <r>
    <n v="507"/>
    <n v="2025"/>
    <s v="Hockey 2009: faktura"/>
    <d v="2025-03-20T00:00:00"/>
    <m/>
    <x v="124"/>
    <x v="124"/>
    <m/>
    <m/>
    <n v="20429"/>
    <s v="Oslo Aktivitetssenter AS"/>
    <m/>
    <m/>
    <x v="5"/>
    <x v="5"/>
    <m/>
    <m/>
    <m/>
    <m/>
    <n v="0"/>
    <s v="Ingen avgiftsbehandling"/>
    <s v="Hockey 2009: faktura"/>
    <n v="11830"/>
    <s v="NOK"/>
    <n v="11830"/>
    <m/>
    <s v="539088.55"/>
  </r>
  <r>
    <n v="530"/>
    <n v="2025"/>
    <s v="Fwd: Utlegg fotballer og keeperhansker G2015"/>
    <d v="2025-03-20T00:00:00"/>
    <m/>
    <x v="124"/>
    <x v="124"/>
    <m/>
    <m/>
    <n v="20275"/>
    <s v="Axel Hauge"/>
    <m/>
    <m/>
    <x v="1"/>
    <x v="1"/>
    <m/>
    <m/>
    <m/>
    <m/>
    <n v="0"/>
    <s v="Ingen avgiftsbehandling"/>
    <s v="Fwd: Utlegg fotballer og keeperhansker G2015"/>
    <n v="1227.5999999999999"/>
    <s v="NOK"/>
    <n v="1227.5999999999999"/>
    <m/>
    <s v="540316.15"/>
  </r>
  <r>
    <n v="481"/>
    <n v="2025"/>
    <s v="Hockey 2009: Utlegg mat FC"/>
    <d v="2025-03-21T00:00:00"/>
    <m/>
    <x v="124"/>
    <x v="124"/>
    <m/>
    <m/>
    <n v="20179"/>
    <s v="Linda Olstad"/>
    <m/>
    <m/>
    <x v="5"/>
    <x v="5"/>
    <m/>
    <m/>
    <m/>
    <m/>
    <n v="0"/>
    <s v="Ingen avgiftsbehandling"/>
    <s v="Hockey 2009: Utlegg mat FC"/>
    <n v="1660"/>
    <s v="NOK"/>
    <n v="1660"/>
    <m/>
    <s v="541976.15"/>
  </r>
  <r>
    <n v="479"/>
    <n v="2025"/>
    <s v="Betalt fra hockey 2009 Faktura nummer 22973 fra Nidaros Ishockeyklubb Junior Elite"/>
    <d v="2025-03-23T00:00:00"/>
    <m/>
    <x v="124"/>
    <x v="124"/>
    <m/>
    <m/>
    <n v="20421"/>
    <s v="Nidaros Ishockeyklubb Junior Elite"/>
    <m/>
    <m/>
    <x v="5"/>
    <x v="5"/>
    <m/>
    <m/>
    <m/>
    <m/>
    <n v="0"/>
    <s v="Ingen avgiftsbehandling"/>
    <s v="Betalt fra hockey 2009 Faktura nummer 22973 fra Nidaros Ishockeyklubb Junior Elite"/>
    <n v="11900"/>
    <s v="NOK"/>
    <n v="11900"/>
    <m/>
    <s v="553876.15"/>
  </r>
  <r>
    <n v="506"/>
    <n v="2025"/>
    <s v="G19, 4230"/>
    <d v="2025-03-23T00:00:00"/>
    <m/>
    <x v="124"/>
    <x v="124"/>
    <m/>
    <m/>
    <n v="20200"/>
    <s v="Ylli Ejupi"/>
    <m/>
    <m/>
    <x v="1"/>
    <x v="1"/>
    <m/>
    <m/>
    <m/>
    <m/>
    <n v="0"/>
    <s v="Ingen avgiftsbehandling"/>
    <s v="G19, 4230"/>
    <n v="1066.93"/>
    <s v="NOK"/>
    <n v="1066.93"/>
    <m/>
    <s v="554943.08"/>
  </r>
  <r>
    <n v="2558"/>
    <n v="2025"/>
    <s v="Reversering av bilag 479-2025. Betalt fra hockey 2009 Faktura nummer 22973 fra Nidaros Ishockeyklubb Junior Elite"/>
    <d v="2025-03-23T00:00:00"/>
    <m/>
    <x v="124"/>
    <x v="124"/>
    <m/>
    <m/>
    <n v="20421"/>
    <s v="Nidaros Ishockeyklubb Junior Elite"/>
    <m/>
    <m/>
    <x v="5"/>
    <x v="5"/>
    <m/>
    <m/>
    <m/>
    <m/>
    <n v="0"/>
    <s v="Ingen avgiftsbehandling"/>
    <s v="Reversering av bilag 479-2025. Betalt fra hockey 2009 Faktura nummer 22973 fra Nidaros Ishockeyklubb Junior Elite"/>
    <n v="-11900"/>
    <s v="NOK"/>
    <n v="-11900"/>
    <m/>
    <s v="543043.08"/>
  </r>
  <r>
    <n v="510"/>
    <n v="2025"/>
    <s v="Hockey 2013: Faktura nummer 11240 fra Jar Isforum AS"/>
    <d v="2025-03-24T00:00:00"/>
    <m/>
    <x v="124"/>
    <x v="124"/>
    <m/>
    <m/>
    <n v="20268"/>
    <s v="Jar Isforum AS"/>
    <m/>
    <m/>
    <x v="5"/>
    <x v="5"/>
    <m/>
    <m/>
    <m/>
    <m/>
    <n v="0"/>
    <s v="Ingen avgiftsbehandling"/>
    <s v="Hockey 2013: Faktura nummer 11240 fra Jar Isforum AS"/>
    <n v="2250"/>
    <s v="NOK"/>
    <n v="2250"/>
    <m/>
    <s v="545293.08"/>
  </r>
  <r>
    <n v="496"/>
    <n v="2025"/>
    <s v="Hockey 2009: Utlegg pizza"/>
    <d v="2025-03-24T00:00:00"/>
    <m/>
    <x v="124"/>
    <x v="124"/>
    <m/>
    <m/>
    <n v="20179"/>
    <s v="Linda Olstad"/>
    <m/>
    <m/>
    <x v="5"/>
    <x v="5"/>
    <m/>
    <m/>
    <m/>
    <m/>
    <n v="0"/>
    <s v="Ingen avgiftsbehandling"/>
    <s v="Hockey 2009: Utlegg pizza"/>
    <n v="3644"/>
    <s v="NOK"/>
    <n v="3644"/>
    <m/>
    <s v="548937.08"/>
  </r>
  <r>
    <n v="787"/>
    <n v="2025"/>
    <s v="Faktura 250006 Jutul J11.pdf"/>
    <d v="2025-03-27T00:00:00"/>
    <m/>
    <x v="124"/>
    <x v="124"/>
    <m/>
    <m/>
    <m/>
    <m/>
    <m/>
    <m/>
    <x v="1"/>
    <x v="1"/>
    <m/>
    <m/>
    <m/>
    <m/>
    <n v="0"/>
    <s v="Ingen avgiftsbehandling"/>
    <s v="Faktura 250006 Jutul J11.pdf"/>
    <n v="2000"/>
    <s v="NOK"/>
    <n v="2000"/>
    <m/>
    <s v="550937.08"/>
  </r>
  <r>
    <n v="485"/>
    <n v="2025"/>
    <s v="G19: Godkjenner dere denne?"/>
    <d v="2025-03-29T00:00:00"/>
    <m/>
    <x v="124"/>
    <x v="124"/>
    <m/>
    <m/>
    <n v="20211"/>
    <s v="Erik Dan Nguyen"/>
    <m/>
    <m/>
    <x v="1"/>
    <x v="1"/>
    <m/>
    <m/>
    <m/>
    <m/>
    <n v="0"/>
    <s v="Ingen avgiftsbehandling"/>
    <s v="G19: Godkjenner dere denne?"/>
    <n v="935.74"/>
    <s v="NOK"/>
    <n v="935.74"/>
    <m/>
    <s v="551872.82"/>
  </r>
  <r>
    <n v="495"/>
    <n v="2025"/>
    <s v="Hockey 2012: Utlegg Kolsåstoppen U13"/>
    <d v="2025-03-31T00:00:00"/>
    <m/>
    <x v="124"/>
    <x v="124"/>
    <m/>
    <m/>
    <n v="20180"/>
    <s v="Marita Hjertevik"/>
    <m/>
    <m/>
    <x v="5"/>
    <x v="5"/>
    <m/>
    <m/>
    <m/>
    <m/>
    <n v="0"/>
    <s v="Ingen avgiftsbehandling"/>
    <s v="Hockey 2012: Utlegg Kolsåstoppen U13"/>
    <n v="245"/>
    <s v="NOK"/>
    <n v="245"/>
    <m/>
    <s v="552117.82"/>
  </r>
  <r>
    <n v="499"/>
    <n v="2025"/>
    <s v="G2014 fotball, Faktura Cup"/>
    <d v="2025-03-31T00:00:00"/>
    <m/>
    <x v="124"/>
    <x v="124"/>
    <m/>
    <m/>
    <n v="20263"/>
    <s v="Dorota Bilska"/>
    <m/>
    <m/>
    <x v="1"/>
    <x v="1"/>
    <m/>
    <m/>
    <m/>
    <m/>
    <n v="0"/>
    <s v="Ingen avgiftsbehandling"/>
    <s v="G2014 fotball, Faktura Cup"/>
    <n v="2200"/>
    <s v="NOK"/>
    <n v="2200"/>
    <m/>
    <s v="554317.82"/>
  </r>
  <r>
    <n v="784"/>
    <n v="2025"/>
    <s v="Astor.pdf"/>
    <d v="2025-03-31T00:00:00"/>
    <m/>
    <x v="124"/>
    <x v="124"/>
    <m/>
    <m/>
    <m/>
    <m/>
    <m/>
    <m/>
    <x v="5"/>
    <x v="5"/>
    <m/>
    <m/>
    <m/>
    <m/>
    <n v="0"/>
    <s v="Ingen avgiftsbehandling"/>
    <s v="Astor.pdf"/>
    <n v="-799"/>
    <s v="NOK"/>
    <n v="-799"/>
    <m/>
    <s v="553518.82"/>
  </r>
  <r>
    <n v="518"/>
    <n v="2025"/>
    <s v="HOCKEY 2011 VS: Betaling cupavgift for 2011 - Flyers cup (Ullensaker)"/>
    <d v="2025-04-01T00:00:00"/>
    <m/>
    <x v="124"/>
    <x v="124"/>
    <m/>
    <m/>
    <n v="20432"/>
    <s v="Ullensaker Issportklubb"/>
    <m/>
    <m/>
    <x v="5"/>
    <x v="5"/>
    <m/>
    <m/>
    <m/>
    <m/>
    <n v="0"/>
    <s v="Ingen avgiftsbehandling"/>
    <s v="HOCKEY 2011 VS: Betaling cupavgift for 2011 - Flyers cup (Ullensaker)"/>
    <n v="5000"/>
    <s v="NOK"/>
    <n v="5000"/>
    <m/>
    <s v="558518.82"/>
  </r>
  <r>
    <n v="493"/>
    <n v="2025"/>
    <s v="G2011, 4999"/>
    <d v="2025-04-01T00:00:00"/>
    <m/>
    <x v="124"/>
    <x v="124"/>
    <m/>
    <m/>
    <n v="20032"/>
    <s v="Sandarcupen"/>
    <m/>
    <m/>
    <x v="1"/>
    <x v="1"/>
    <m/>
    <m/>
    <m/>
    <m/>
    <n v="0"/>
    <s v="Ingen avgiftsbehandling"/>
    <s v="G2011, 4999"/>
    <n v="1700"/>
    <s v="NOK"/>
    <n v="1700"/>
    <m/>
    <s v="560218.82"/>
  </r>
  <r>
    <n v="492"/>
    <n v="2025"/>
    <s v="G2011 cup 4999"/>
    <d v="2025-04-01T00:00:00"/>
    <m/>
    <x v="124"/>
    <x v="124"/>
    <m/>
    <m/>
    <n v="20032"/>
    <s v="Sandarcupen"/>
    <m/>
    <m/>
    <x v="1"/>
    <x v="1"/>
    <m/>
    <m/>
    <m/>
    <m/>
    <n v="0"/>
    <s v="Ingen avgiftsbehandling"/>
    <s v="G2011 cup 4999"/>
    <n v="1700"/>
    <s v="NOK"/>
    <n v="1700"/>
    <m/>
    <s v="561918.82"/>
  </r>
  <r>
    <n v="682"/>
    <n v="2025"/>
    <s v="G2018, div utlegg"/>
    <d v="2025-04-01T00:00:00"/>
    <m/>
    <x v="124"/>
    <x v="124"/>
    <m/>
    <m/>
    <n v="20041"/>
    <s v="Thea Hasle"/>
    <m/>
    <m/>
    <x v="1"/>
    <x v="1"/>
    <m/>
    <m/>
    <m/>
    <m/>
    <n v="0"/>
    <s v="Ingen avgiftsbehandling"/>
    <s v="G2018, div utlegg"/>
    <n v="4190"/>
    <s v="NOK"/>
    <n v="4190"/>
    <m/>
    <s v="566108.82"/>
  </r>
  <r>
    <n v="800"/>
    <n v="2025"/>
    <s v="lørenskog.jpg"/>
    <d v="2025-04-01T00:00:00"/>
    <m/>
    <x v="124"/>
    <x v="124"/>
    <m/>
    <m/>
    <m/>
    <m/>
    <m/>
    <m/>
    <x v="5"/>
    <x v="5"/>
    <m/>
    <m/>
    <m/>
    <m/>
    <n v="0"/>
    <s v="Ingen avgiftsbehandling"/>
    <s v="lørenskog.jpg"/>
    <n v="3000"/>
    <s v="NOK"/>
    <n v="3000"/>
    <m/>
    <s v="569108.82"/>
  </r>
  <r>
    <n v="494"/>
    <n v="2025"/>
    <s v="G2011, cup a-kort 4999"/>
    <d v="2025-04-02T00:00:00"/>
    <m/>
    <x v="124"/>
    <x v="124"/>
    <m/>
    <m/>
    <n v="20032"/>
    <s v="Sandarcupen"/>
    <m/>
    <m/>
    <x v="1"/>
    <x v="1"/>
    <m/>
    <m/>
    <m/>
    <m/>
    <n v="0"/>
    <s v="Ingen avgiftsbehandling"/>
    <s v="G2011, cup a-kort 4999"/>
    <n v="18800"/>
    <s v="NOK"/>
    <n v="18800"/>
    <m/>
    <s v="587908.82"/>
  </r>
  <r>
    <n v="472"/>
    <n v="2025"/>
    <s v="Hockey 2015: Dragons cup U11 utlegg"/>
    <d v="2025-04-02T00:00:00"/>
    <m/>
    <x v="124"/>
    <x v="124"/>
    <m/>
    <m/>
    <n v="20064"/>
    <s v="Willy Danielsen"/>
    <m/>
    <m/>
    <x v="5"/>
    <x v="5"/>
    <m/>
    <m/>
    <m/>
    <m/>
    <n v="0"/>
    <s v="Ingen avgiftsbehandling"/>
    <s v="Hockey 2015: Dragons cup U11 utlegg"/>
    <n v="6000"/>
    <s v="NOK"/>
    <n v="6000"/>
    <m/>
    <s v="593908.82"/>
  </r>
  <r>
    <n v="2539"/>
    <n v="2025"/>
    <s v="Reversering av bilag 472-2025. Hockey 2015: Dragons cup U11 utlegg"/>
    <d v="2025-04-02T00:00:00"/>
    <m/>
    <x v="124"/>
    <x v="124"/>
    <m/>
    <m/>
    <n v="20064"/>
    <s v="Willy Danielsen"/>
    <m/>
    <m/>
    <x v="5"/>
    <x v="5"/>
    <m/>
    <m/>
    <m/>
    <m/>
    <n v="0"/>
    <s v="Ingen avgiftsbehandling"/>
    <s v="Reversering av bilag 472-2025. Hockey 2015: Dragons cup U11 utlegg"/>
    <n v="-6000"/>
    <s v="NOK"/>
    <n v="-6000"/>
    <m/>
    <s v="587908.82"/>
  </r>
  <r>
    <n v="488"/>
    <n v="2025"/>
    <s v="G2012 lag 2 Sandar, 4999"/>
    <d v="2025-04-04T00:00:00"/>
    <m/>
    <x v="124"/>
    <x v="124"/>
    <m/>
    <m/>
    <n v="20032"/>
    <s v="Sandarcupen"/>
    <m/>
    <m/>
    <x v="1"/>
    <x v="1"/>
    <m/>
    <m/>
    <m/>
    <m/>
    <n v="0"/>
    <s v="Ingen avgiftsbehandling"/>
    <s v="G2012 lag 2 Sandar, 4999"/>
    <n v="2600"/>
    <s v="NOK"/>
    <n v="2600"/>
    <m/>
    <s v="590508.82"/>
  </r>
  <r>
    <n v="490"/>
    <n v="2025"/>
    <s v="G2012, Lag 1 G13-09, 4999"/>
    <d v="2025-04-04T00:00:00"/>
    <m/>
    <x v="124"/>
    <x v="124"/>
    <m/>
    <m/>
    <n v="20032"/>
    <s v="Sandarcupen"/>
    <m/>
    <m/>
    <x v="1"/>
    <x v="1"/>
    <m/>
    <m/>
    <m/>
    <m/>
    <n v="0"/>
    <s v="Ingen avgiftsbehandling"/>
    <s v="G2012, Lag 1 G13-09, 4999"/>
    <n v="1700"/>
    <s v="NOK"/>
    <n v="1700"/>
    <m/>
    <s v="592208.82"/>
  </r>
  <r>
    <n v="489"/>
    <n v="2025"/>
    <s v="G2012 A-kort Sandar"/>
    <d v="2025-04-05T00:00:00"/>
    <m/>
    <x v="124"/>
    <x v="124"/>
    <m/>
    <m/>
    <n v="20032"/>
    <s v="Sandarcupen"/>
    <m/>
    <m/>
    <x v="1"/>
    <x v="1"/>
    <m/>
    <m/>
    <m/>
    <m/>
    <n v="0"/>
    <s v="Ingen avgiftsbehandling"/>
    <s v="G2012 A-kort Sandar"/>
    <n v="18200"/>
    <s v="NOK"/>
    <n v="18200"/>
    <m/>
    <s v="610408.82"/>
  </r>
  <r>
    <n v="459"/>
    <n v="2025"/>
    <s v="VS: Utlegg cup"/>
    <d v="2025-04-05T00:00:00"/>
    <m/>
    <x v="124"/>
    <x v="124"/>
    <m/>
    <m/>
    <n v="20041"/>
    <s v="Thea Hasle"/>
    <m/>
    <m/>
    <x v="1"/>
    <x v="1"/>
    <m/>
    <m/>
    <m/>
    <m/>
    <n v="0"/>
    <s v="Ingen avgiftsbehandling"/>
    <s v="VS: Utlegg cup"/>
    <n v="3200"/>
    <s v="NOK"/>
    <n v="3200"/>
    <m/>
    <s v="613608.82"/>
  </r>
  <r>
    <n v="688"/>
    <n v="2025"/>
    <s v="Hockey: Dommerregninger"/>
    <d v="2025-04-06T00:00:00"/>
    <m/>
    <x v="124"/>
    <x v="124"/>
    <m/>
    <m/>
    <n v="20174"/>
    <s v="Lars Haakon Eriksson"/>
    <m/>
    <m/>
    <x v="5"/>
    <x v="5"/>
    <m/>
    <m/>
    <m/>
    <m/>
    <n v="0"/>
    <s v="Ingen avgiftsbehandling"/>
    <s v="Hockey: Dommerregninger"/>
    <n v="403.3"/>
    <s v="NOK"/>
    <n v="403.3"/>
    <m/>
    <s v="614012.12"/>
  </r>
  <r>
    <n v="487"/>
    <n v="2025"/>
    <s v="Hockey 2012: Utlegg U13"/>
    <d v="2025-04-07T00:00:00"/>
    <m/>
    <x v="124"/>
    <x v="124"/>
    <m/>
    <m/>
    <n v="20180"/>
    <s v="Marita Hjertevik"/>
    <m/>
    <m/>
    <x v="5"/>
    <x v="5"/>
    <m/>
    <m/>
    <m/>
    <m/>
    <n v="0"/>
    <s v="Ingen avgiftsbehandling"/>
    <s v="Hockey 2012: Utlegg U13"/>
    <n v="308"/>
    <s v="NOK"/>
    <n v="308"/>
    <m/>
    <s v="614320.12"/>
  </r>
  <r>
    <n v="552"/>
    <n v="2025"/>
    <s v="Fwd: Betale Faktura Jutul 2013 på Flint Cup 2025"/>
    <d v="2025-04-07T00:00:00"/>
    <m/>
    <x v="124"/>
    <x v="124"/>
    <m/>
    <m/>
    <n v="20408"/>
    <s v="Ping Services AS"/>
    <m/>
    <m/>
    <x v="1"/>
    <x v="1"/>
    <m/>
    <m/>
    <m/>
    <m/>
    <n v="0"/>
    <s v="Ingen avgiftsbehandling"/>
    <s v="Fwd: Betale Faktura Jutul 2013 på Flint Cup 2025"/>
    <n v="21622"/>
    <s v="NOK"/>
    <n v="21622"/>
    <m/>
    <s v="635942.12"/>
  </r>
  <r>
    <n v="694"/>
    <n v="2025"/>
    <s v="Utlegg Kvittering g17, 4999"/>
    <d v="2025-04-07T00:00:00"/>
    <m/>
    <x v="124"/>
    <x v="124"/>
    <m/>
    <m/>
    <n v="20088"/>
    <s v="Andreas Kristiansen Olsen"/>
    <m/>
    <m/>
    <x v="1"/>
    <x v="1"/>
    <m/>
    <m/>
    <m/>
    <m/>
    <n v="0"/>
    <s v="Ingen avgiftsbehandling"/>
    <s v="Utlegg Kvittering g17, 4999"/>
    <n v="248"/>
    <s v="NOK"/>
    <n v="248"/>
    <m/>
    <s v="636190.12"/>
  </r>
  <r>
    <n v="551"/>
    <n v="2025"/>
    <s v="G2017; Dommerregning fra Jonathan"/>
    <d v="2025-04-08T00:00:00"/>
    <m/>
    <x v="124"/>
    <x v="124"/>
    <m/>
    <m/>
    <n v="20239"/>
    <s v="Jonathan Duesund"/>
    <m/>
    <m/>
    <x v="1"/>
    <x v="1"/>
    <m/>
    <m/>
    <m/>
    <m/>
    <n v="0"/>
    <s v="Ingen avgiftsbehandling"/>
    <s v="G2017; Dommerregning fra Jonathan"/>
    <n v="150"/>
    <s v="NOK"/>
    <n v="150"/>
    <m/>
    <s v="636340.12"/>
  </r>
  <r>
    <n v="550"/>
    <n v="2025"/>
    <s v="G2016: Klubbdommerregning fra Jonathan"/>
    <d v="2025-04-08T00:00:00"/>
    <m/>
    <x v="124"/>
    <x v="124"/>
    <m/>
    <m/>
    <n v="20239"/>
    <s v="Jonathan Duesund"/>
    <m/>
    <m/>
    <x v="1"/>
    <x v="1"/>
    <m/>
    <m/>
    <m/>
    <m/>
    <n v="0"/>
    <s v="Ingen avgiftsbehandling"/>
    <s v="G2016: Klubbdommerregning fra Jonathan"/>
    <n v="150"/>
    <s v="NOK"/>
    <n v="150"/>
    <m/>
    <s v="636490.12"/>
  </r>
  <r>
    <n v="549"/>
    <n v="2025"/>
    <s v="G2016: Klubbdommerregning fra Emil"/>
    <d v="2025-04-08T00:00:00"/>
    <m/>
    <x v="124"/>
    <x v="124"/>
    <m/>
    <m/>
    <n v="20037"/>
    <s v="Emil Gjerde"/>
    <m/>
    <m/>
    <x v="1"/>
    <x v="1"/>
    <m/>
    <m/>
    <m/>
    <m/>
    <n v="0"/>
    <s v="Ingen avgiftsbehandling"/>
    <s v="G2016: Klubbdommerregning fra Emil"/>
    <n v="150"/>
    <s v="NOK"/>
    <n v="150"/>
    <m/>
    <s v="636640.12"/>
  </r>
  <r>
    <n v="556"/>
    <n v="2025"/>
    <s v="Hockey 2015: Tigercup 27 april"/>
    <d v="2025-04-09T00:00:00"/>
    <m/>
    <x v="124"/>
    <x v="124"/>
    <m/>
    <m/>
    <n v="20352"/>
    <s v="Frisk Asker hockey"/>
    <m/>
    <m/>
    <x v="5"/>
    <x v="5"/>
    <m/>
    <m/>
    <m/>
    <m/>
    <n v="0"/>
    <s v="Ingen avgiftsbehandling"/>
    <s v="Hockey 2015: Tigercup 27 april"/>
    <n v="8800"/>
    <s v="NOK"/>
    <n v="8800"/>
    <m/>
    <s v="645440.12"/>
  </r>
  <r>
    <n v="546"/>
    <n v="2025"/>
    <s v="G2015: Klubbdommerregning fra Aksel Irgens"/>
    <d v="2025-04-09T00:00:00"/>
    <m/>
    <x v="124"/>
    <x v="124"/>
    <m/>
    <m/>
    <n v="20437"/>
    <s v="Aksel Irgens"/>
    <m/>
    <m/>
    <x v="1"/>
    <x v="1"/>
    <m/>
    <m/>
    <m/>
    <m/>
    <n v="0"/>
    <s v="Ingen avgiftsbehandling"/>
    <s v="G2015: Klubbdommerregning fra Aksel Irgens"/>
    <n v="200"/>
    <s v="NOK"/>
    <n v="200"/>
    <m/>
    <s v="645640.12"/>
  </r>
  <r>
    <n v="553"/>
    <n v="2025"/>
    <s v="4999: Utlegg G19"/>
    <d v="2025-04-10T00:00:00"/>
    <m/>
    <x v="124"/>
    <x v="124"/>
    <m/>
    <m/>
    <n v="20438"/>
    <s v="Eva Mari Nakstad"/>
    <m/>
    <m/>
    <x v="1"/>
    <x v="1"/>
    <m/>
    <m/>
    <m/>
    <m/>
    <n v="0"/>
    <s v="Ingen avgiftsbehandling"/>
    <s v="4999: Utlegg G19"/>
    <n v="1278.2"/>
    <s v="NOK"/>
    <n v="1278.2"/>
    <m/>
    <s v="646918.32"/>
  </r>
  <r>
    <n v="562"/>
    <n v="2025"/>
    <s v="Hockey 2015: Velkommen til Mustangs Cup U11 (2015)"/>
    <d v="2025-04-10T00:00:00"/>
    <m/>
    <x v="124"/>
    <x v="124"/>
    <m/>
    <m/>
    <n v="20441"/>
    <s v="Skedsmo hockey team 2015"/>
    <m/>
    <m/>
    <x v="5"/>
    <x v="5"/>
    <m/>
    <m/>
    <m/>
    <m/>
    <n v="0"/>
    <s v="Ingen avgiftsbehandling"/>
    <s v="Hockey 2015: Velkommen til Mustangs Cup U11 (2015)"/>
    <n v="2000"/>
    <s v="NOK"/>
    <n v="2000"/>
    <m/>
    <s v="648918.32"/>
  </r>
  <r>
    <n v="561"/>
    <n v="2025"/>
    <s v="G2015: Klubbdommerregning fra Davy"/>
    <d v="2025-04-10T00:00:00"/>
    <m/>
    <x v="124"/>
    <x v="124"/>
    <m/>
    <m/>
    <n v="20440"/>
    <s v="Davy Enwia"/>
    <m/>
    <m/>
    <x v="1"/>
    <x v="1"/>
    <m/>
    <m/>
    <m/>
    <m/>
    <n v="0"/>
    <s v="Ingen avgiftsbehandling"/>
    <s v="G2015: Klubbdommerregning fra Davy"/>
    <n v="150"/>
    <s v="NOK"/>
    <n v="150"/>
    <m/>
    <s v="649068.32"/>
  </r>
  <r>
    <n v="805"/>
    <n v="2025"/>
    <s v="1.png"/>
    <d v="2025-04-11T00:00:00"/>
    <m/>
    <x v="124"/>
    <x v="124"/>
    <m/>
    <m/>
    <m/>
    <m/>
    <m/>
    <m/>
    <x v="1"/>
    <x v="1"/>
    <m/>
    <m/>
    <m/>
    <m/>
    <n v="0"/>
    <s v="Ingen avgiftsbehandling"/>
    <s v="1.png"/>
    <n v="150"/>
    <s v="NOK"/>
    <n v="150"/>
    <m/>
    <s v="649218.32"/>
  </r>
  <r>
    <n v="702"/>
    <n v="2025"/>
    <s v="G2015, 4999: Klubbdommerregning fra Julie"/>
    <d v="2025-04-22T00:00:00"/>
    <m/>
    <x v="124"/>
    <x v="124"/>
    <m/>
    <m/>
    <n v="20030"/>
    <s v="Julie Wee"/>
    <m/>
    <m/>
    <x v="1"/>
    <x v="1"/>
    <m/>
    <m/>
    <m/>
    <m/>
    <n v="0"/>
    <s v="Ingen avgiftsbehandling"/>
    <s v="G2015, 4999: Klubbdommerregning fra Julie"/>
    <n v="200"/>
    <s v="NOK"/>
    <n v="200"/>
    <m/>
    <s v="649418.32"/>
  </r>
  <r>
    <n v="699"/>
    <n v="2025"/>
    <s v="J2017, 4999: Klubbdommerregning fra David"/>
    <d v="2025-04-23T00:00:00"/>
    <m/>
    <x v="124"/>
    <x v="124"/>
    <m/>
    <m/>
    <n v="20446"/>
    <s v="David Jonassen"/>
    <m/>
    <m/>
    <x v="1"/>
    <x v="1"/>
    <m/>
    <m/>
    <m/>
    <m/>
    <n v="0"/>
    <s v="Ingen avgiftsbehandling"/>
    <s v="J2017, 4999: Klubbdommerregning fra David"/>
    <n v="150"/>
    <s v="NOK"/>
    <n v="150"/>
    <m/>
    <s v="649568.32"/>
  </r>
  <r>
    <n v="705"/>
    <n v="2025"/>
    <s v="G2017, 4999: Klubbdommerregning fra David"/>
    <d v="2025-04-24T00:00:00"/>
    <m/>
    <x v="124"/>
    <x v="124"/>
    <m/>
    <m/>
    <n v="20446"/>
    <s v="David Jonassen"/>
    <m/>
    <m/>
    <x v="1"/>
    <x v="1"/>
    <m/>
    <m/>
    <m/>
    <m/>
    <n v="0"/>
    <s v="Ingen avgiftsbehandling"/>
    <s v="G2017, 4999: Klubbdommerregning fra David"/>
    <n v="150"/>
    <s v="NOK"/>
    <n v="150"/>
    <m/>
    <s v="649718.32"/>
  </r>
  <r>
    <n v="1259"/>
    <n v="2025"/>
    <s v="Tobias 25.4.pdf"/>
    <d v="2025-04-25T00:00:00"/>
    <m/>
    <x v="124"/>
    <x v="124"/>
    <m/>
    <m/>
    <m/>
    <m/>
    <m/>
    <m/>
    <x v="1"/>
    <x v="1"/>
    <m/>
    <m/>
    <m/>
    <m/>
    <n v="0"/>
    <s v="Ingen avgiftsbehandling"/>
    <s v="Tobias 25.4.pdf"/>
    <n v="150"/>
    <s v="NOK"/>
    <n v="150"/>
    <m/>
    <s v="649868.32"/>
  </r>
  <r>
    <n v="1266"/>
    <n v="2025"/>
    <s v="David 27.5 1.pdf"/>
    <d v="2025-04-25T00:00:00"/>
    <m/>
    <x v="124"/>
    <x v="124"/>
    <m/>
    <m/>
    <m/>
    <m/>
    <m/>
    <m/>
    <x v="1"/>
    <x v="1"/>
    <m/>
    <m/>
    <m/>
    <m/>
    <n v="0"/>
    <s v="Ingen avgiftsbehandling"/>
    <s v="David 27.5 1.pdf"/>
    <n v="150"/>
    <s v="NOK"/>
    <n v="150"/>
    <m/>
    <s v="650018.32"/>
  </r>
  <r>
    <n v="1267"/>
    <n v="2025"/>
    <s v="David 25.4.pdf"/>
    <d v="2025-04-25T00:00:00"/>
    <m/>
    <x v="124"/>
    <x v="124"/>
    <m/>
    <m/>
    <m/>
    <m/>
    <m/>
    <m/>
    <x v="1"/>
    <x v="1"/>
    <m/>
    <m/>
    <m/>
    <m/>
    <n v="0"/>
    <s v="Ingen avgiftsbehandling"/>
    <s v="David 25.4.pdf"/>
    <n v="150"/>
    <s v="NOK"/>
    <n v="150"/>
    <m/>
    <s v="650168.32"/>
  </r>
  <r>
    <n v="1267"/>
    <n v="2025"/>
    <s v="David 25.4.pdf"/>
    <d v="2025-04-25T00:00:00"/>
    <m/>
    <x v="124"/>
    <x v="124"/>
    <m/>
    <m/>
    <m/>
    <m/>
    <m/>
    <m/>
    <x v="1"/>
    <x v="1"/>
    <m/>
    <m/>
    <m/>
    <m/>
    <n v="0"/>
    <s v="Ingen avgiftsbehandling"/>
    <s v="David 25.4.pdf"/>
    <n v="-150"/>
    <s v="NOK"/>
    <n v="-150"/>
    <m/>
    <s v="650018.32"/>
  </r>
  <r>
    <n v="1303"/>
    <n v="2025"/>
    <s v="Wilhelm Dahle domemr regning april 2025.pdf"/>
    <d v="2025-04-25T00:00:00"/>
    <m/>
    <x v="124"/>
    <x v="124"/>
    <m/>
    <m/>
    <m/>
    <m/>
    <m/>
    <m/>
    <x v="1"/>
    <x v="1"/>
    <m/>
    <m/>
    <m/>
    <m/>
    <n v="0"/>
    <s v="Ingen avgiftsbehandling"/>
    <s v="Wilhelm Dahle domemr regning april 2025.pdf"/>
    <n v="150"/>
    <s v="NOK"/>
    <n v="150"/>
    <m/>
    <s v="650168.32"/>
  </r>
  <r>
    <n v="716"/>
    <n v="2025"/>
    <s v="G2015, 4999: Klubbdommerregning fra Aksel Irgens"/>
    <d v="2025-04-27T00:00:00"/>
    <m/>
    <x v="124"/>
    <x v="124"/>
    <m/>
    <m/>
    <n v="20437"/>
    <s v="Aksel Irgens"/>
    <m/>
    <m/>
    <x v="1"/>
    <x v="1"/>
    <m/>
    <m/>
    <m/>
    <m/>
    <n v="0"/>
    <s v="Ingen avgiftsbehandling"/>
    <s v="G2015, 4999: Klubbdommerregning fra Aksel Irgens"/>
    <n v="200"/>
    <s v="NOK"/>
    <n v="200"/>
    <m/>
    <s v="650368.32"/>
  </r>
  <r>
    <n v="695"/>
    <n v="2025"/>
    <s v="G2015: Utlegg skjema"/>
    <d v="2025-04-29T00:00:00"/>
    <m/>
    <x v="124"/>
    <x v="124"/>
    <m/>
    <m/>
    <n v="20191"/>
    <s v="Kjersti Merete Schiønning Irgens"/>
    <m/>
    <m/>
    <x v="1"/>
    <x v="1"/>
    <m/>
    <m/>
    <m/>
    <m/>
    <n v="0"/>
    <s v="Ingen avgiftsbehandling"/>
    <s v="G2015: Utlegg skjema"/>
    <n v="3300"/>
    <s v="NOK"/>
    <n v="3300"/>
    <m/>
    <s v="653668.32"/>
  </r>
  <r>
    <n v="1261"/>
    <n v="2025"/>
    <s v="Davy 30.4.pdf"/>
    <d v="2025-04-30T00:00:00"/>
    <m/>
    <x v="124"/>
    <x v="124"/>
    <m/>
    <m/>
    <m/>
    <m/>
    <m/>
    <m/>
    <x v="1"/>
    <x v="1"/>
    <m/>
    <m/>
    <m/>
    <m/>
    <n v="0"/>
    <s v="Ingen avgiftsbehandling"/>
    <s v="Davy 30.4.pdf"/>
    <n v="150"/>
    <s v="NOK"/>
    <n v="150"/>
    <m/>
    <s v="653818.32"/>
  </r>
  <r>
    <n v="1258"/>
    <n v="2025"/>
    <s v="1995.pdf"/>
    <d v="2025-05-02T00:00:00"/>
    <m/>
    <x v="124"/>
    <x v="124"/>
    <m/>
    <m/>
    <m/>
    <m/>
    <m/>
    <m/>
    <x v="5"/>
    <x v="5"/>
    <m/>
    <m/>
    <m/>
    <m/>
    <n v="0"/>
    <s v="Ingen avgiftsbehandling"/>
    <s v="1995.pdf"/>
    <n v="6350"/>
    <s v="NOK"/>
    <n v="6350"/>
    <m/>
    <s v="660168.32"/>
  </r>
  <r>
    <n v="879"/>
    <n v="2025"/>
    <s v="Fwd: Holmenkollstafetten kvitteringer. Lagt til utbetaling."/>
    <d v="2025-05-03T00:00:00"/>
    <m/>
    <x v="124"/>
    <x v="124"/>
    <m/>
    <m/>
    <n v="20469"/>
    <s v="Anne Lomsdal"/>
    <m/>
    <m/>
    <x v="9"/>
    <x v="9"/>
    <m/>
    <m/>
    <m/>
    <m/>
    <n v="0"/>
    <s v="Ingen avgiftsbehandling"/>
    <s v="Fwd: Holmenkollstafetten kvitteringer. Lagt til utbetaling."/>
    <n v="2528.9"/>
    <s v="NOK"/>
    <n v="2528.9"/>
    <m/>
    <s v="662697.22"/>
  </r>
  <r>
    <n v="504"/>
    <n v="2025"/>
    <s v="Hockey 2014: Påmeldingsavgift cup"/>
    <d v="2025-05-04T00:00:00"/>
    <m/>
    <x v="124"/>
    <x v="124"/>
    <m/>
    <m/>
    <n v="20428"/>
    <s v="Lørenskog Ishockeyklubb Ail"/>
    <m/>
    <m/>
    <x v="5"/>
    <x v="5"/>
    <m/>
    <m/>
    <m/>
    <m/>
    <n v="0"/>
    <s v="Ingen avgiftsbehandling"/>
    <s v="Hockey 2014: Påmeldingsavgift cup"/>
    <n v="6000"/>
    <s v="NOK"/>
    <n v="6000"/>
    <m/>
    <s v="668697.22"/>
  </r>
  <r>
    <n v="751"/>
    <n v="2025"/>
    <s v="Hockey 2010"/>
    <d v="2025-05-05T00:00:00"/>
    <m/>
    <x v="124"/>
    <x v="124"/>
    <m/>
    <m/>
    <n v="20352"/>
    <s v="Frisk Asker hockey"/>
    <m/>
    <m/>
    <x v="5"/>
    <x v="5"/>
    <m/>
    <m/>
    <m/>
    <m/>
    <n v="0"/>
    <s v="Ingen avgiftsbehandling"/>
    <s v="Hockey 2010"/>
    <n v="200"/>
    <s v="NOK"/>
    <n v="200"/>
    <m/>
    <s v="668897.22"/>
  </r>
  <r>
    <n v="752"/>
    <n v="2025"/>
    <s v="Faktura nummer 6544 fra Råde Idrettslag"/>
    <d v="2025-05-07T00:00:00"/>
    <m/>
    <x v="124"/>
    <x v="124"/>
    <m/>
    <m/>
    <n v="20450"/>
    <s v="Råde Idrettslag"/>
    <m/>
    <m/>
    <x v="1"/>
    <x v="1"/>
    <m/>
    <m/>
    <m/>
    <m/>
    <n v="0"/>
    <s v="Ingen avgiftsbehandling"/>
    <s v="Faktura nummer 6544 fra Råde Idrettslag"/>
    <n v="9600"/>
    <s v="NOK"/>
    <n v="9600"/>
    <m/>
    <s v="678497.22"/>
  </r>
  <r>
    <n v="1300"/>
    <n v="2025"/>
    <s v="Mats Blakseth dommer regning mail 2025.pdf"/>
    <d v="2025-05-07T00:00:00"/>
    <m/>
    <x v="124"/>
    <x v="124"/>
    <m/>
    <m/>
    <m/>
    <m/>
    <m/>
    <m/>
    <x v="1"/>
    <x v="1"/>
    <m/>
    <m/>
    <m/>
    <m/>
    <n v="0"/>
    <s v="Ingen avgiftsbehandling"/>
    <s v="Mats Blakseth dommer regning mail 2025.pdf"/>
    <n v="200"/>
    <s v="NOK"/>
    <n v="200"/>
    <m/>
    <s v="678697.22"/>
  </r>
  <r>
    <n v="765"/>
    <n v="2025"/>
    <s v="J2017: Klubbdommerregning fra Winston Devlin"/>
    <d v="2025-05-08T00:00:00"/>
    <m/>
    <x v="124"/>
    <x v="124"/>
    <m/>
    <m/>
    <n v="20456"/>
    <s v="Winston Devlin"/>
    <m/>
    <m/>
    <x v="1"/>
    <x v="1"/>
    <m/>
    <m/>
    <m/>
    <m/>
    <n v="0"/>
    <s v="Ingen avgiftsbehandling"/>
    <s v="J2017: Klubbdommerregning fra Winston Devlin"/>
    <n v="150"/>
    <s v="NOK"/>
    <n v="150"/>
    <m/>
    <s v="678847.22"/>
  </r>
  <r>
    <n v="954"/>
    <n v="2025"/>
    <s v="G2017: Klubbdommerregning fra David"/>
    <d v="2025-05-08T00:00:00"/>
    <m/>
    <x v="124"/>
    <x v="124"/>
    <m/>
    <m/>
    <n v="20446"/>
    <s v="David Jonassen"/>
    <m/>
    <m/>
    <x v="1"/>
    <x v="1"/>
    <m/>
    <m/>
    <m/>
    <m/>
    <n v="0"/>
    <s v="Ingen avgiftsbehandling"/>
    <s v="G2017: Klubbdommerregning fra David"/>
    <n v="150"/>
    <s v="NOK"/>
    <n v="150"/>
    <m/>
    <s v="678997.22"/>
  </r>
  <r>
    <n v="1260"/>
    <n v="2025"/>
    <s v="Tobias 9.5.pdf"/>
    <d v="2025-05-09T00:00:00"/>
    <m/>
    <x v="124"/>
    <x v="124"/>
    <m/>
    <m/>
    <m/>
    <m/>
    <m/>
    <m/>
    <x v="1"/>
    <x v="1"/>
    <m/>
    <m/>
    <m/>
    <m/>
    <n v="0"/>
    <s v="Ingen avgiftsbehandling"/>
    <s v="Tobias 9.5.pdf"/>
    <n v="150"/>
    <s v="NOK"/>
    <n v="150"/>
    <m/>
    <s v="679147.22"/>
  </r>
  <r>
    <n v="1302"/>
    <n v="2025"/>
    <s v="Dommer regning Elias Jama mai 2025.pdf"/>
    <d v="2025-05-09T00:00:00"/>
    <m/>
    <x v="124"/>
    <x v="124"/>
    <m/>
    <m/>
    <m/>
    <m/>
    <m/>
    <m/>
    <x v="1"/>
    <x v="1"/>
    <m/>
    <m/>
    <m/>
    <m/>
    <n v="0"/>
    <s v="Ingen avgiftsbehandling"/>
    <s v="Dommer regning Elias Jama mai 2025.pdf"/>
    <n v="150"/>
    <s v="NOK"/>
    <n v="150"/>
    <m/>
    <s v="679297.22"/>
  </r>
  <r>
    <n v="839"/>
    <n v="2025"/>
    <s v="J15: Lagt ut for cup, 4999"/>
    <d v="2025-05-12T00:00:00"/>
    <m/>
    <x v="124"/>
    <x v="124"/>
    <m/>
    <m/>
    <n v="20463"/>
    <s v="Camilla Ovesen"/>
    <m/>
    <m/>
    <x v="1"/>
    <x v="1"/>
    <m/>
    <m/>
    <m/>
    <m/>
    <n v="0"/>
    <s v="Ingen avgiftsbehandling"/>
    <s v="J15: Lagt ut for cup, 4999"/>
    <n v="4163"/>
    <s v="NOK"/>
    <n v="4163"/>
    <m/>
    <s v="683460.22"/>
  </r>
  <r>
    <n v="833"/>
    <n v="2025"/>
    <s v="VS: Klubbdommerregning fra Jonathan, J2016"/>
    <d v="2025-05-12T00:00:00"/>
    <m/>
    <x v="124"/>
    <x v="124"/>
    <m/>
    <m/>
    <n v="20239"/>
    <s v="Jonathan Duesund"/>
    <m/>
    <m/>
    <x v="1"/>
    <x v="1"/>
    <m/>
    <m/>
    <m/>
    <m/>
    <n v="0"/>
    <s v="Ingen avgiftsbehandling"/>
    <s v="VS: Klubbdommerregning fra Jonathan, J2016"/>
    <n v="150"/>
    <s v="NOK"/>
    <n v="150"/>
    <m/>
    <s v="683610.22"/>
  </r>
  <r>
    <n v="840"/>
    <n v="2025"/>
    <s v="G2016, Klubbdommerregning fra Tobias Håland Stillerud"/>
    <d v="2025-05-13T00:00:00"/>
    <m/>
    <x v="124"/>
    <x v="124"/>
    <m/>
    <m/>
    <n v="20464"/>
    <s v="Tobias Håland Stillerud"/>
    <m/>
    <m/>
    <x v="1"/>
    <x v="1"/>
    <m/>
    <m/>
    <m/>
    <m/>
    <n v="0"/>
    <s v="Ingen avgiftsbehandling"/>
    <s v="G2016, Klubbdommerregning fra Tobias Håland Stillerud"/>
    <n v="150"/>
    <s v="NOK"/>
    <n v="150"/>
    <m/>
    <s v="683760.22"/>
  </r>
  <r>
    <n v="855"/>
    <n v="2025"/>
    <s v="J2017: Klubbdommerregning fra Winston Devlin"/>
    <d v="2025-05-15T00:00:00"/>
    <m/>
    <x v="124"/>
    <x v="124"/>
    <m/>
    <m/>
    <n v="20456"/>
    <s v="Winston Devlin"/>
    <m/>
    <m/>
    <x v="1"/>
    <x v="1"/>
    <m/>
    <m/>
    <m/>
    <m/>
    <n v="0"/>
    <s v="Ingen avgiftsbehandling"/>
    <s v="J2017: Klubbdommerregning fra Winston Devlin"/>
    <n v="150"/>
    <s v="NOK"/>
    <n v="150"/>
    <m/>
    <s v="683910.22"/>
  </r>
  <r>
    <n v="884"/>
    <n v="2025"/>
    <s v="G2014, 4999 Faktura fra Vøyenenga Pizza AS - Fakturanummer: 11101507"/>
    <d v="2025-05-16T00:00:00"/>
    <m/>
    <x v="124"/>
    <x v="124"/>
    <m/>
    <m/>
    <n v="20109"/>
    <s v="Vøyenenga Pizza AS"/>
    <m/>
    <m/>
    <x v="1"/>
    <x v="1"/>
    <m/>
    <m/>
    <m/>
    <m/>
    <n v="0"/>
    <s v="Ingen avgiftsbehandling"/>
    <s v="G2014, 4999 Faktura fra Vøyenenga Pizza AS - Fakturanummer: 11101507"/>
    <n v="1614"/>
    <s v="NOK"/>
    <n v="1614"/>
    <m/>
    <s v="685524.22"/>
  </r>
  <r>
    <n v="1116"/>
    <n v="2025"/>
    <s v="A-lag"/>
    <d v="2025-05-16T00:00:00"/>
    <m/>
    <x v="124"/>
    <x v="124"/>
    <m/>
    <m/>
    <n v="20504"/>
    <s v="Hezar Salih"/>
    <m/>
    <m/>
    <x v="1"/>
    <x v="1"/>
    <m/>
    <m/>
    <m/>
    <m/>
    <n v="0"/>
    <s v="Ingen avgiftsbehandling"/>
    <s v="A-lag"/>
    <n v="773"/>
    <s v="NOK"/>
    <n v="773"/>
    <m/>
    <s v="686297.22"/>
  </r>
  <r>
    <n v="964"/>
    <n v="2025"/>
    <s v="Faktura nummer 019140 fra NFF Omberamming G17 kamp"/>
    <d v="2025-05-19T00:00:00"/>
    <m/>
    <x v="124"/>
    <x v="124"/>
    <m/>
    <m/>
    <n v="20060"/>
    <s v="NFF Oslo"/>
    <m/>
    <m/>
    <x v="1"/>
    <x v="1"/>
    <m/>
    <m/>
    <m/>
    <m/>
    <n v="0"/>
    <s v="Ingen avgiftsbehandling"/>
    <s v="Faktura nummer 019140 fra NFF Omberamming G17 kamp"/>
    <n v="500"/>
    <s v="NOK"/>
    <n v="500"/>
    <m/>
    <s v="686797.22"/>
  </r>
  <r>
    <n v="895"/>
    <n v="2025"/>
    <s v="G2018: Faktura 30693 fra Norway Cup"/>
    <d v="2025-05-19T00:00:00"/>
    <m/>
    <x v="124"/>
    <x v="124"/>
    <m/>
    <m/>
    <n v="20474"/>
    <s v="Bækkelagets Sportsklub/norway Cup"/>
    <m/>
    <m/>
    <x v="1"/>
    <x v="1"/>
    <m/>
    <m/>
    <m/>
    <m/>
    <n v="0"/>
    <s v="Ingen avgiftsbehandling"/>
    <s v="G2018: Faktura 30693 fra Norway Cup"/>
    <n v="2085"/>
    <s v="NOK"/>
    <n v="2085"/>
    <m/>
    <s v="688882.22"/>
  </r>
  <r>
    <n v="890"/>
    <n v="2025"/>
    <s v="Hockey 2014: Utlegg ifbm dugnad"/>
    <d v="2025-05-19T00:00:00"/>
    <m/>
    <x v="124"/>
    <x v="124"/>
    <m/>
    <m/>
    <n v="20473"/>
    <s v="Jeanette Bozza"/>
    <m/>
    <m/>
    <x v="5"/>
    <x v="5"/>
    <m/>
    <m/>
    <m/>
    <m/>
    <n v="0"/>
    <s v="Ingen avgiftsbehandling"/>
    <s v="Hockey 2014: Utlegg ifbm dugnad"/>
    <n v="738"/>
    <s v="NOK"/>
    <n v="738"/>
    <m/>
    <s v="689620.22"/>
  </r>
  <r>
    <n v="885"/>
    <n v="2025"/>
    <s v="JUTULKARA"/>
    <d v="2025-05-19T00:00:00"/>
    <m/>
    <x v="124"/>
    <x v="124"/>
    <m/>
    <m/>
    <n v="20471"/>
    <s v="Baard Henrik Karlstad"/>
    <m/>
    <m/>
    <x v="7"/>
    <x v="7"/>
    <m/>
    <m/>
    <m/>
    <m/>
    <n v="0"/>
    <s v="Ingen avgiftsbehandling"/>
    <s v="JUTULKARA"/>
    <n v="1420"/>
    <s v="NOK"/>
    <n v="1420"/>
    <m/>
    <s v="691040.22"/>
  </r>
  <r>
    <n v="873"/>
    <n v="2025"/>
    <s v="G2016: Klubbdommerregning fra Julie"/>
    <d v="2025-05-20T00:00:00"/>
    <m/>
    <x v="124"/>
    <x v="124"/>
    <m/>
    <m/>
    <n v="20030"/>
    <s v="Julie Wee"/>
    <m/>
    <m/>
    <x v="1"/>
    <x v="1"/>
    <m/>
    <m/>
    <m/>
    <m/>
    <n v="0"/>
    <s v="Ingen avgiftsbehandling"/>
    <s v="G2016: Klubbdommerregning fra Julie"/>
    <n v="150"/>
    <s v="NOK"/>
    <n v="150"/>
    <m/>
    <s v="691190.22"/>
  </r>
  <r>
    <n v="871"/>
    <n v="2025"/>
    <s v="HOCKEY 2009: Faktura busstransport."/>
    <d v="2025-05-21T00:00:00"/>
    <m/>
    <x v="124"/>
    <x v="124"/>
    <m/>
    <m/>
    <n v="20467"/>
    <s v="Bussto AS"/>
    <m/>
    <m/>
    <x v="5"/>
    <x v="5"/>
    <m/>
    <m/>
    <m/>
    <m/>
    <n v="0"/>
    <s v="Ingen avgiftsbehandling"/>
    <s v="HOCKEY 2009: Faktura busstransport."/>
    <n v="16784"/>
    <s v="NOK"/>
    <n v="16784"/>
    <m/>
    <s v="707974.22"/>
  </r>
  <r>
    <n v="889"/>
    <n v="2025"/>
    <s v="G2015: Klubbdommerregning fra Aksel Irgens"/>
    <d v="2025-05-21T00:00:00"/>
    <m/>
    <x v="124"/>
    <x v="124"/>
    <m/>
    <m/>
    <n v="20437"/>
    <s v="Aksel Irgens"/>
    <m/>
    <m/>
    <x v="1"/>
    <x v="1"/>
    <m/>
    <m/>
    <m/>
    <m/>
    <n v="0"/>
    <s v="Ingen avgiftsbehandling"/>
    <s v="G2015: Klubbdommerregning fra Aksel Irgens"/>
    <n v="200"/>
    <s v="NOK"/>
    <n v="200"/>
    <m/>
    <s v="708174.22"/>
  </r>
  <r>
    <n v="887"/>
    <n v="2025"/>
    <s v="G2017: Klubbdommerregning fra Tobias Håland Stillerud"/>
    <d v="2025-05-22T00:00:00"/>
    <m/>
    <x v="124"/>
    <x v="124"/>
    <m/>
    <m/>
    <n v="20464"/>
    <s v="Tobias Håland Stillerud"/>
    <m/>
    <m/>
    <x v="1"/>
    <x v="1"/>
    <m/>
    <m/>
    <m/>
    <m/>
    <n v="0"/>
    <s v="Ingen avgiftsbehandling"/>
    <s v="G2017: Klubbdommerregning fra Tobias Håland Stillerud"/>
    <n v="150"/>
    <s v="NOK"/>
    <n v="150"/>
    <m/>
    <s v="708324.22"/>
  </r>
  <r>
    <n v="886"/>
    <n v="2025"/>
    <s v="G2015: Klubbdommerregning fra Julie"/>
    <d v="2025-05-22T00:00:00"/>
    <m/>
    <x v="124"/>
    <x v="124"/>
    <m/>
    <m/>
    <n v="20030"/>
    <s v="Julie Wee"/>
    <m/>
    <m/>
    <x v="1"/>
    <x v="1"/>
    <m/>
    <m/>
    <m/>
    <m/>
    <n v="0"/>
    <s v="Ingen avgiftsbehandling"/>
    <s v="G2015: Klubbdommerregning fra Julie"/>
    <n v="200"/>
    <s v="NOK"/>
    <n v="200"/>
    <m/>
    <s v="708524.22"/>
  </r>
  <r>
    <n v="882"/>
    <n v="2025"/>
    <s v="J2014: Betaling, Sandarcupen 2025"/>
    <d v="2025-05-22T00:00:00"/>
    <m/>
    <x v="124"/>
    <x v="124"/>
    <m/>
    <m/>
    <n v="20032"/>
    <s v="Sandarcupen"/>
    <m/>
    <m/>
    <x v="1"/>
    <x v="1"/>
    <m/>
    <m/>
    <m/>
    <m/>
    <n v="0"/>
    <s v="Ingen avgiftsbehandling"/>
    <s v="J2014: Betaling, Sandarcupen 2025"/>
    <n v="1500"/>
    <s v="NOK"/>
    <n v="1500"/>
    <m/>
    <s v="710024.22"/>
  </r>
  <r>
    <n v="881"/>
    <n v="2025"/>
    <s v="J2014: Betaling, Sandarcupen 2025"/>
    <d v="2025-05-23T00:00:00"/>
    <m/>
    <x v="124"/>
    <x v="124"/>
    <m/>
    <m/>
    <n v="20032"/>
    <s v="Sandarcupen"/>
    <m/>
    <m/>
    <x v="1"/>
    <x v="1"/>
    <m/>
    <m/>
    <m/>
    <m/>
    <n v="0"/>
    <s v="Ingen avgiftsbehandling"/>
    <s v="J2014: Betaling, Sandarcupen 2025"/>
    <n v="15400"/>
    <s v="NOK"/>
    <n v="15400"/>
    <m/>
    <s v="725424.22"/>
  </r>
  <r>
    <n v="880"/>
    <n v="2025"/>
    <s v="J2014: Betaling, Sandarcupen 2025"/>
    <d v="2025-05-23T00:00:00"/>
    <m/>
    <x v="124"/>
    <x v="124"/>
    <m/>
    <m/>
    <n v="20032"/>
    <s v="Sandarcupen"/>
    <m/>
    <m/>
    <x v="1"/>
    <x v="1"/>
    <m/>
    <m/>
    <m/>
    <m/>
    <n v="0"/>
    <s v="Ingen avgiftsbehandling"/>
    <s v="J2014: Betaling, Sandarcupen 2025"/>
    <n v="16800"/>
    <s v="NOK"/>
    <n v="16800"/>
    <m/>
    <s v="742224.22"/>
  </r>
  <r>
    <n v="1262"/>
    <n v="2025"/>
    <s v="Davy 23.5.pdf"/>
    <d v="2025-05-23T00:00:00"/>
    <m/>
    <x v="124"/>
    <x v="124"/>
    <m/>
    <m/>
    <m/>
    <m/>
    <m/>
    <m/>
    <x v="1"/>
    <x v="1"/>
    <m/>
    <m/>
    <m/>
    <m/>
    <n v="0"/>
    <s v="Ingen avgiftsbehandling"/>
    <s v="Davy 23.5.pdf"/>
    <n v="150"/>
    <s v="NOK"/>
    <n v="150"/>
    <m/>
    <s v="742374.22"/>
  </r>
  <r>
    <n v="962"/>
    <n v="2025"/>
    <s v="Faktura nummer 019188 fra NFF Oslo ALAG ombernamming"/>
    <d v="2025-05-26T00:00:00"/>
    <m/>
    <x v="124"/>
    <x v="124"/>
    <m/>
    <m/>
    <n v="20060"/>
    <s v="NFF Oslo"/>
    <m/>
    <m/>
    <x v="1"/>
    <x v="1"/>
    <m/>
    <m/>
    <m/>
    <m/>
    <n v="0"/>
    <s v="Ingen avgiftsbehandling"/>
    <s v="Faktura nummer 019188 fra NFF Oslo ALAG ombernamming"/>
    <n v="500"/>
    <s v="NOK"/>
    <n v="500"/>
    <m/>
    <s v="742874.22"/>
  </r>
  <r>
    <n v="958"/>
    <n v="2025"/>
    <s v="G2017: Klubbdommerregning fra Davy"/>
    <d v="2025-05-27T00:00:00"/>
    <m/>
    <x v="124"/>
    <x v="124"/>
    <m/>
    <m/>
    <n v="20440"/>
    <s v="Davy Enwia"/>
    <m/>
    <m/>
    <x v="1"/>
    <x v="1"/>
    <m/>
    <m/>
    <m/>
    <m/>
    <n v="0"/>
    <s v="Ingen avgiftsbehandling"/>
    <s v="G2017: Klubbdommerregning fra Davy"/>
    <n v="150"/>
    <s v="NOK"/>
    <n v="150"/>
    <m/>
    <s v="743024.22"/>
  </r>
  <r>
    <n v="960"/>
    <n v="2025"/>
    <s v="G2015: Klubbdommerregning fra William Duesund"/>
    <d v="2025-05-27T00:00:00"/>
    <m/>
    <x v="124"/>
    <x v="124"/>
    <m/>
    <m/>
    <n v="20451"/>
    <s v="William Duesund"/>
    <m/>
    <m/>
    <x v="1"/>
    <x v="1"/>
    <m/>
    <m/>
    <m/>
    <m/>
    <n v="0"/>
    <s v="Ingen avgiftsbehandling"/>
    <s v="G2015: Klubbdommerregning fra William Duesund"/>
    <n v="200"/>
    <s v="NOK"/>
    <n v="200"/>
    <m/>
    <s v="743224.22"/>
  </r>
  <r>
    <n v="1265"/>
    <n v="2025"/>
    <s v="David 27.5 2.pdf"/>
    <d v="2025-05-27T00:00:00"/>
    <m/>
    <x v="124"/>
    <x v="124"/>
    <m/>
    <m/>
    <m/>
    <m/>
    <m/>
    <m/>
    <x v="1"/>
    <x v="1"/>
    <m/>
    <m/>
    <m/>
    <m/>
    <n v="0"/>
    <s v="Ingen avgiftsbehandling"/>
    <s v="David 27.5 2.pdf"/>
    <n v="150"/>
    <s v="NOK"/>
    <n v="150"/>
    <m/>
    <s v="743374.22"/>
  </r>
  <r>
    <n v="1304"/>
    <n v="2025"/>
    <s v="1862.pdf"/>
    <d v="2025-05-27T00:00:00"/>
    <m/>
    <x v="124"/>
    <x v="124"/>
    <m/>
    <m/>
    <m/>
    <m/>
    <m/>
    <m/>
    <x v="1"/>
    <x v="1"/>
    <m/>
    <m/>
    <m/>
    <m/>
    <n v="0"/>
    <s v="Ingen avgiftsbehandling"/>
    <s v="1862.pdf"/>
    <n v="150"/>
    <s v="NOK"/>
    <n v="150"/>
    <m/>
    <s v="743524.22"/>
  </r>
  <r>
    <n v="1011"/>
    <n v="2025"/>
    <s v="Hornigjengen: Kvittering"/>
    <d v="2025-06-02T00:00:00"/>
    <m/>
    <x v="124"/>
    <x v="124"/>
    <m/>
    <m/>
    <n v="20425"/>
    <s v="Karin Vasaasen"/>
    <m/>
    <m/>
    <x v="9"/>
    <x v="9"/>
    <m/>
    <m/>
    <m/>
    <m/>
    <n v="0"/>
    <s v="Ingen avgiftsbehandling"/>
    <s v="Hornigjengen: Kvittering"/>
    <n v="184.9"/>
    <s v="NOK"/>
    <n v="184.9"/>
    <m/>
    <s v="743709.12"/>
  </r>
  <r>
    <n v="996"/>
    <n v="2025"/>
    <s v="G2016: Klubbdommerregning fra Wilhelm"/>
    <d v="2025-06-03T00:00:00"/>
    <m/>
    <x v="124"/>
    <x v="124"/>
    <m/>
    <m/>
    <n v="20482"/>
    <s v="Wilhelm Eliassen"/>
    <m/>
    <m/>
    <x v="1"/>
    <x v="1"/>
    <m/>
    <m/>
    <m/>
    <m/>
    <n v="0"/>
    <s v="Ingen avgiftsbehandling"/>
    <s v="G2016: Klubbdommerregning fra Wilhelm"/>
    <n v="150"/>
    <s v="NOK"/>
    <n v="150"/>
    <m/>
    <s v="743859.12"/>
  </r>
  <r>
    <n v="995"/>
    <n v="2025"/>
    <s v="G2017: Klubbdommerregning fra Tobias Håland Stillerud"/>
    <d v="2025-06-03T00:00:00"/>
    <m/>
    <x v="124"/>
    <x v="124"/>
    <m/>
    <m/>
    <n v="20464"/>
    <s v="Tobias Håland Stillerud"/>
    <m/>
    <m/>
    <x v="1"/>
    <x v="1"/>
    <m/>
    <m/>
    <m/>
    <m/>
    <n v="0"/>
    <s v="Ingen avgiftsbehandling"/>
    <s v="G2017: Klubbdommerregning fra Tobias Håland Stillerud"/>
    <n v="150"/>
    <s v="NOK"/>
    <n v="150"/>
    <m/>
    <s v="744009.12"/>
  </r>
  <r>
    <n v="1311"/>
    <n v="2025"/>
    <s v="Utleggsskjema HT Jutul.pdf"/>
    <d v="2025-06-03T00:00:00"/>
    <m/>
    <x v="124"/>
    <x v="124"/>
    <m/>
    <m/>
    <m/>
    <m/>
    <m/>
    <m/>
    <x v="1"/>
    <x v="1"/>
    <m/>
    <m/>
    <m/>
    <m/>
    <n v="0"/>
    <s v="Ingen avgiftsbehandling"/>
    <s v="Utleggsskjema HT Jutul.pdf"/>
    <n v="6690"/>
    <s v="NOK"/>
    <n v="6690"/>
    <m/>
    <s v="750699.12"/>
  </r>
  <r>
    <n v="978"/>
    <n v="2025"/>
    <s v="VS: Jutulkara."/>
    <d v="2025-06-05T00:00:00"/>
    <m/>
    <x v="124"/>
    <x v="124"/>
    <m/>
    <m/>
    <n v="20439"/>
    <s v="Lasse Knudsen"/>
    <m/>
    <m/>
    <x v="7"/>
    <x v="7"/>
    <m/>
    <m/>
    <m/>
    <m/>
    <n v="0"/>
    <s v="Ingen avgiftsbehandling"/>
    <s v="VS: Jutulkara."/>
    <n v="1094.3"/>
    <s v="NOK"/>
    <n v="1094.3"/>
    <m/>
    <s v="751793.42"/>
  </r>
  <r>
    <n v="979"/>
    <n v="2025"/>
    <s v="G2017: Klubbdommerregning fra David"/>
    <d v="2025-06-05T00:00:00"/>
    <m/>
    <x v="124"/>
    <x v="124"/>
    <m/>
    <m/>
    <n v="20446"/>
    <s v="David Jonassen"/>
    <m/>
    <m/>
    <x v="1"/>
    <x v="1"/>
    <m/>
    <m/>
    <m/>
    <m/>
    <n v="0"/>
    <s v="Ingen avgiftsbehandling"/>
    <s v="G2017: Klubbdommerregning fra David"/>
    <n v="150"/>
    <s v="NOK"/>
    <n v="150"/>
    <m/>
    <s v="751943.42"/>
  </r>
  <r>
    <n v="1304"/>
    <n v="2025"/>
    <s v="1862.pdf"/>
    <d v="2025-06-06T00:00:00"/>
    <m/>
    <x v="124"/>
    <x v="124"/>
    <m/>
    <m/>
    <m/>
    <m/>
    <m/>
    <m/>
    <x v="1"/>
    <x v="1"/>
    <m/>
    <m/>
    <m/>
    <m/>
    <n v="0"/>
    <s v="Ingen avgiftsbehandling"/>
    <s v="1862.pdf"/>
    <n v="150"/>
    <s v="NOK"/>
    <n v="150"/>
    <m/>
    <s v="752093.42"/>
  </r>
  <r>
    <n v="1012"/>
    <n v="2025"/>
    <s v="J2014: Utlegg påmelding 2 cuper høst jenter 2014"/>
    <d v="2025-06-09T00:00:00"/>
    <m/>
    <x v="124"/>
    <x v="124"/>
    <m/>
    <m/>
    <n v="20048"/>
    <s v="marthe kristiansen"/>
    <m/>
    <m/>
    <x v="1"/>
    <x v="1"/>
    <m/>
    <m/>
    <m/>
    <m/>
    <n v="0"/>
    <s v="Ingen avgiftsbehandling"/>
    <s v="J2014: Utlegg påmelding 2 cuper høst jenter 2014"/>
    <n v="1350"/>
    <s v="NOK"/>
    <n v="1350"/>
    <m/>
    <s v="753443.42"/>
  </r>
  <r>
    <n v="1020"/>
    <n v="2025"/>
    <s v="Fwd: Utlegg som ønskes refundert - Jenter 2014"/>
    <d v="2025-06-09T00:00:00"/>
    <m/>
    <x v="124"/>
    <x v="124"/>
    <m/>
    <m/>
    <n v="20048"/>
    <s v="marthe kristiansen"/>
    <m/>
    <m/>
    <x v="1"/>
    <x v="1"/>
    <m/>
    <m/>
    <m/>
    <m/>
    <n v="0"/>
    <s v="Ingen avgiftsbehandling"/>
    <s v="Fwd: Utlegg som ønskes refundert - Jenter 2014"/>
    <n v="1250"/>
    <s v="NOK"/>
    <n v="1250"/>
    <m/>
    <s v="754693.42"/>
  </r>
  <r>
    <n v="2548"/>
    <n v="2025"/>
    <s v="Reversering av bilag 1020-2025. Fwd: Utlegg som ønskes refundert - Jenter 2014"/>
    <d v="2025-06-09T00:00:00"/>
    <m/>
    <x v="124"/>
    <x v="124"/>
    <m/>
    <m/>
    <n v="20048"/>
    <s v="marthe kristiansen"/>
    <m/>
    <m/>
    <x v="1"/>
    <x v="1"/>
    <m/>
    <m/>
    <m/>
    <m/>
    <n v="0"/>
    <s v="Ingen avgiftsbehandling"/>
    <s v="Reversering av bilag 1020-2025. Fwd: Utlegg som ønskes refundert - Jenter 2014"/>
    <n v="-1250"/>
    <s v="NOK"/>
    <n v="-1250"/>
    <m/>
    <s v="753443.42"/>
  </r>
  <r>
    <n v="1008"/>
    <n v="2025"/>
    <s v="Faktura nummer 019309 fra NFF Oslo"/>
    <d v="2025-06-10T00:00:00"/>
    <m/>
    <x v="124"/>
    <x v="124"/>
    <m/>
    <m/>
    <n v="20060"/>
    <s v="NFF Oslo"/>
    <m/>
    <m/>
    <x v="1"/>
    <x v="1"/>
    <m/>
    <m/>
    <m/>
    <m/>
    <n v="0"/>
    <s v="Ingen avgiftsbehandling"/>
    <s v="Faktura nummer 019309 fra NFF Oslo"/>
    <n v="500"/>
    <s v="NOK"/>
    <n v="500"/>
    <m/>
    <s v="753943.42"/>
  </r>
  <r>
    <n v="1029"/>
    <n v="2025"/>
    <s v="G2017: Klubbdommerregning fra Jonathan"/>
    <d v="2025-06-10T00:00:00"/>
    <m/>
    <x v="124"/>
    <x v="124"/>
    <m/>
    <m/>
    <n v="20239"/>
    <s v="Jonathan Duesund"/>
    <m/>
    <m/>
    <x v="1"/>
    <x v="1"/>
    <m/>
    <m/>
    <m/>
    <m/>
    <n v="0"/>
    <s v="Ingen avgiftsbehandling"/>
    <s v="G2017: Klubbdommerregning fra Jonathan"/>
    <n v="150"/>
    <s v="NOK"/>
    <n v="150"/>
    <m/>
    <s v="754093.42"/>
  </r>
  <r>
    <n v="1028"/>
    <n v="2025"/>
    <s v="G2017: Klubbdommerregning fra David"/>
    <d v="2025-06-10T00:00:00"/>
    <m/>
    <x v="124"/>
    <x v="124"/>
    <m/>
    <m/>
    <n v="20446"/>
    <s v="David Jonassen"/>
    <m/>
    <m/>
    <x v="1"/>
    <x v="1"/>
    <m/>
    <m/>
    <m/>
    <m/>
    <n v="0"/>
    <s v="Ingen avgiftsbehandling"/>
    <s v="G2017: Klubbdommerregning fra David"/>
    <n v="150"/>
    <s v="NOK"/>
    <n v="150"/>
    <m/>
    <s v="754243.42"/>
  </r>
  <r>
    <n v="1027"/>
    <n v="2025"/>
    <s v="G2016: Klubbdommerregning fra Jonathan"/>
    <d v="2025-06-10T00:00:00"/>
    <m/>
    <x v="124"/>
    <x v="124"/>
    <m/>
    <m/>
    <n v="20239"/>
    <s v="Jonathan Duesund"/>
    <m/>
    <m/>
    <x v="1"/>
    <x v="1"/>
    <m/>
    <m/>
    <m/>
    <m/>
    <n v="0"/>
    <s v="Ingen avgiftsbehandling"/>
    <s v="G2016: Klubbdommerregning fra Jonathan"/>
    <n v="150"/>
    <s v="NOK"/>
    <n v="150"/>
    <m/>
    <s v="754393.42"/>
  </r>
  <r>
    <n v="1026"/>
    <n v="2025"/>
    <s v="G2015: Klubbdommerregning fra William Duesund"/>
    <d v="2025-06-10T00:00:00"/>
    <m/>
    <x v="124"/>
    <x v="124"/>
    <m/>
    <m/>
    <n v="20451"/>
    <s v="William Duesund"/>
    <m/>
    <m/>
    <x v="1"/>
    <x v="1"/>
    <m/>
    <m/>
    <m/>
    <m/>
    <n v="0"/>
    <s v="Ingen avgiftsbehandling"/>
    <s v="G2015: Klubbdommerregning fra William Duesund"/>
    <n v="200"/>
    <s v="NOK"/>
    <n v="200"/>
    <m/>
    <s v="754593.42"/>
  </r>
  <r>
    <n v="1022"/>
    <n v="2025"/>
    <s v="Hornigjengen: Kvitteringer"/>
    <d v="2025-06-10T00:00:00"/>
    <m/>
    <x v="124"/>
    <x v="124"/>
    <m/>
    <m/>
    <n v="20426"/>
    <s v="Gerd Løwe Vedvik"/>
    <m/>
    <m/>
    <x v="9"/>
    <x v="9"/>
    <m/>
    <m/>
    <m/>
    <m/>
    <n v="0"/>
    <s v="Ingen avgiftsbehandling"/>
    <s v="Hornigjengen: Kvitteringer"/>
    <n v="728.77"/>
    <s v="NOK"/>
    <n v="728.77"/>
    <m/>
    <s v="755322.19"/>
  </r>
  <r>
    <n v="1023"/>
    <n v="2025"/>
    <s v="G2015: Klubbdommerregning fra Aksel Irgens"/>
    <d v="2025-06-11T00:00:00"/>
    <m/>
    <x v="124"/>
    <x v="124"/>
    <m/>
    <m/>
    <n v="20437"/>
    <s v="Aksel Irgens"/>
    <m/>
    <m/>
    <x v="1"/>
    <x v="1"/>
    <m/>
    <m/>
    <m/>
    <m/>
    <n v="0"/>
    <s v="Ingen avgiftsbehandling"/>
    <s v="G2015: Klubbdommerregning fra Aksel Irgens"/>
    <n v="200"/>
    <s v="NOK"/>
    <n v="200"/>
    <m/>
    <s v="755522.19"/>
  </r>
  <r>
    <n v="1049"/>
    <n v="2025"/>
    <s v="J2017: Klubbdommerregning fra Winston Devlin"/>
    <d v="2025-06-11T00:00:00"/>
    <m/>
    <x v="124"/>
    <x v="124"/>
    <m/>
    <m/>
    <n v="20456"/>
    <s v="Winston Devlin"/>
    <m/>
    <m/>
    <x v="1"/>
    <x v="1"/>
    <m/>
    <m/>
    <m/>
    <m/>
    <n v="0"/>
    <s v="Ingen avgiftsbehandling"/>
    <s v="J2017: Klubbdommerregning fra Winston Devlin"/>
    <n v="150"/>
    <s v="NOK"/>
    <n v="150"/>
    <m/>
    <s v="755672.19"/>
  </r>
  <r>
    <n v="1033"/>
    <n v="2025"/>
    <s v="J2016: Utlegg"/>
    <d v="2025-06-12T00:00:00"/>
    <m/>
    <x v="124"/>
    <x v="124"/>
    <m/>
    <m/>
    <n v="20189"/>
    <s v="Lisbeth Kalsnes"/>
    <m/>
    <m/>
    <x v="1"/>
    <x v="1"/>
    <m/>
    <m/>
    <m/>
    <m/>
    <n v="0"/>
    <s v="Ingen avgiftsbehandling"/>
    <s v="J2016: Utlegg"/>
    <n v="1790"/>
    <s v="NOK"/>
    <n v="1790"/>
    <m/>
    <s v="757462.19"/>
  </r>
  <r>
    <n v="1264"/>
    <n v="2025"/>
    <s v="David 12.6.pdf"/>
    <d v="2025-06-12T00:00:00"/>
    <m/>
    <x v="124"/>
    <x v="124"/>
    <m/>
    <m/>
    <m/>
    <m/>
    <m/>
    <m/>
    <x v="1"/>
    <x v="1"/>
    <m/>
    <m/>
    <m/>
    <m/>
    <n v="0"/>
    <s v="Ingen avgiftsbehandling"/>
    <s v="David 12.6.pdf"/>
    <n v="150"/>
    <s v="NOK"/>
    <n v="150"/>
    <m/>
    <s v="757612.19"/>
  </r>
  <r>
    <n v="1019"/>
    <n v="2025"/>
    <s v="Fwd: Utlegg som ønskes refundert - Jenter 2014"/>
    <d v="2025-06-13T00:00:00"/>
    <m/>
    <x v="124"/>
    <x v="124"/>
    <m/>
    <m/>
    <n v="20048"/>
    <s v="marthe kristiansen"/>
    <m/>
    <m/>
    <x v="1"/>
    <x v="1"/>
    <m/>
    <m/>
    <m/>
    <m/>
    <n v="0"/>
    <s v="Ingen avgiftsbehandling"/>
    <s v="Fwd: Utlegg som ønskes refundert - Jenter 2014"/>
    <n v="1925"/>
    <s v="NOK"/>
    <n v="1925"/>
    <m/>
    <s v="759537.19"/>
  </r>
  <r>
    <n v="1036"/>
    <n v="2025"/>
    <s v="Belastes  G2018  Jutul - faktura 607"/>
    <d v="2025-06-15T00:00:00"/>
    <m/>
    <x v="124"/>
    <x v="124"/>
    <m/>
    <m/>
    <n v="20489"/>
    <s v="Sportsforeningen Grei"/>
    <m/>
    <m/>
    <x v="1"/>
    <x v="1"/>
    <m/>
    <m/>
    <m/>
    <m/>
    <n v="0"/>
    <s v="Ingen avgiftsbehandling"/>
    <s v="Belastes  G2018  Jutul - faktura 607"/>
    <n v="1600"/>
    <s v="NOK"/>
    <n v="1600"/>
    <m/>
    <s v="761137.19"/>
  </r>
  <r>
    <n v="1048"/>
    <n v="2025"/>
    <s v="G2014: Faktura fra Vøyenenga Pizza AS - Fakturanummer: 11101524"/>
    <d v="2025-06-16T00:00:00"/>
    <m/>
    <x v="124"/>
    <x v="124"/>
    <m/>
    <m/>
    <n v="20109"/>
    <s v="Vøyenenga Pizza AS"/>
    <m/>
    <m/>
    <x v="1"/>
    <x v="1"/>
    <m/>
    <m/>
    <m/>
    <m/>
    <n v="0"/>
    <s v="Ingen avgiftsbehandling"/>
    <s v="G2014: Faktura fra Vøyenenga Pizza AS - Fakturanummer: 11101524"/>
    <n v="1927"/>
    <s v="NOK"/>
    <n v="1927"/>
    <m/>
    <s v="763064.19"/>
  </r>
  <r>
    <n v="1044"/>
    <n v="2025"/>
    <s v="G2015: Klubbdommerregning fra William Duesund"/>
    <d v="2025-06-16T00:00:00"/>
    <m/>
    <x v="124"/>
    <x v="124"/>
    <m/>
    <m/>
    <n v="20451"/>
    <s v="William Duesund"/>
    <m/>
    <m/>
    <x v="1"/>
    <x v="1"/>
    <m/>
    <m/>
    <m/>
    <m/>
    <n v="0"/>
    <s v="Ingen avgiftsbehandling"/>
    <s v="G2015: Klubbdommerregning fra William Duesund"/>
    <n v="200"/>
    <s v="NOK"/>
    <n v="200"/>
    <m/>
    <s v="763264.19"/>
  </r>
  <r>
    <n v="1066"/>
    <n v="2025"/>
    <s v="Hockey 2013: Din bestilling hos Pizzabakeren Vøyenenga - 14069870"/>
    <d v="2025-06-18T00:00:00"/>
    <m/>
    <x v="124"/>
    <x v="124"/>
    <m/>
    <m/>
    <n v="20496"/>
    <s v="Cecilie Paulsen Lund"/>
    <m/>
    <m/>
    <x v="5"/>
    <x v="5"/>
    <m/>
    <m/>
    <m/>
    <m/>
    <n v="0"/>
    <s v="Ingen avgiftsbehandling"/>
    <s v="Hockey 2013: Din bestilling hos Pizzabakeren Vøyenenga - 14069870"/>
    <n v="2093"/>
    <s v="NOK"/>
    <n v="2093"/>
    <m/>
    <s v="765357.19"/>
  </r>
  <r>
    <n v="1263"/>
    <n v="2025"/>
    <s v="Davy 18.6.pdf"/>
    <d v="2025-06-18T00:00:00"/>
    <m/>
    <x v="124"/>
    <x v="124"/>
    <m/>
    <m/>
    <m/>
    <m/>
    <m/>
    <m/>
    <x v="1"/>
    <x v="1"/>
    <m/>
    <m/>
    <m/>
    <m/>
    <n v="0"/>
    <s v="Ingen avgiftsbehandling"/>
    <s v="Davy 18.6.pdf"/>
    <n v="150"/>
    <s v="NOK"/>
    <n v="150"/>
    <m/>
    <s v="765507.19"/>
  </r>
  <r>
    <n v="1067"/>
    <n v="2025"/>
    <s v="G2017: Klubbdommerregning fra David"/>
    <d v="2025-06-19T00:00:00"/>
    <m/>
    <x v="124"/>
    <x v="124"/>
    <m/>
    <m/>
    <n v="20446"/>
    <s v="David Jonassen"/>
    <m/>
    <m/>
    <x v="1"/>
    <x v="1"/>
    <m/>
    <m/>
    <m/>
    <m/>
    <n v="0"/>
    <s v="Ingen avgiftsbehandling"/>
    <s v="G2017: Klubbdommerregning fra David"/>
    <n v="150"/>
    <s v="NOK"/>
    <n v="150"/>
    <m/>
    <s v="765657.19"/>
  </r>
  <r>
    <n v="1069"/>
    <n v="2025"/>
    <s v="G2018"/>
    <d v="2025-06-19T00:00:00"/>
    <m/>
    <x v="124"/>
    <x v="124"/>
    <m/>
    <m/>
    <n v="20041"/>
    <s v="Thea Hasle"/>
    <m/>
    <m/>
    <x v="1"/>
    <x v="1"/>
    <m/>
    <m/>
    <m/>
    <m/>
    <n v="0"/>
    <s v="Ingen avgiftsbehandling"/>
    <s v="G2018"/>
    <n v="2164.5"/>
    <s v="NOK"/>
    <n v="2164.5"/>
    <m/>
    <s v="767821.69"/>
  </r>
  <r>
    <n v="1070"/>
    <n v="2025"/>
    <s v="J2015: Utlegg sommeravslutning J2015"/>
    <d v="2025-06-19T00:00:00"/>
    <m/>
    <x v="124"/>
    <x v="124"/>
    <m/>
    <m/>
    <n v="20255"/>
    <s v="Marit Søderberg"/>
    <m/>
    <m/>
    <x v="1"/>
    <x v="1"/>
    <m/>
    <m/>
    <m/>
    <m/>
    <n v="0"/>
    <s v="Ingen avgiftsbehandling"/>
    <s v="J2015: Utlegg sommeravslutning J2015"/>
    <n v="687.5"/>
    <s v="NOK"/>
    <n v="687.5"/>
    <m/>
    <s v="768509.19"/>
  </r>
  <r>
    <n v="1301"/>
    <n v="2025"/>
    <s v="Elias Jama dommer regning juni 2025.pdf"/>
    <d v="2025-06-19T00:00:00"/>
    <m/>
    <x v="124"/>
    <x v="124"/>
    <m/>
    <m/>
    <m/>
    <m/>
    <m/>
    <m/>
    <x v="1"/>
    <x v="1"/>
    <m/>
    <m/>
    <m/>
    <m/>
    <n v="0"/>
    <s v="Ingen avgiftsbehandling"/>
    <s v="Elias Jama dommer regning juni 2025.pdf"/>
    <n v="150"/>
    <s v="NOK"/>
    <n v="150"/>
    <m/>
    <s v="768659.19"/>
  </r>
  <r>
    <n v="1090"/>
    <n v="2025"/>
    <s v="Hockey 2013: Klubbdommerregning fra Liam"/>
    <d v="2025-06-21T00:00:00"/>
    <m/>
    <x v="124"/>
    <x v="124"/>
    <m/>
    <m/>
    <n v="20227"/>
    <s v="Liam Elserud"/>
    <m/>
    <m/>
    <x v="5"/>
    <x v="5"/>
    <m/>
    <m/>
    <m/>
    <m/>
    <n v="0"/>
    <s v="Ingen avgiftsbehandling"/>
    <s v="Hockey 2013: Klubbdommerregning fra Liam"/>
    <n v="345"/>
    <s v="NOK"/>
    <n v="345"/>
    <m/>
    <s v="769004.19"/>
  </r>
  <r>
    <n v="1257"/>
    <n v="2025"/>
    <s v="Oscar 23.6.pdf"/>
    <d v="2025-06-21T00:00:00"/>
    <m/>
    <x v="124"/>
    <x v="124"/>
    <m/>
    <m/>
    <n v="20285"/>
    <s v="Oscar Willy Danielsen"/>
    <m/>
    <m/>
    <x v="5"/>
    <x v="5"/>
    <m/>
    <m/>
    <m/>
    <m/>
    <n v="0"/>
    <s v="Ingen avgiftsbehandling"/>
    <s v="Oscar 23.6.pdf"/>
    <n v="345"/>
    <s v="NOK"/>
    <n v="345"/>
    <m/>
    <s v="769349.19"/>
  </r>
  <r>
    <n v="1080"/>
    <n v="2025"/>
    <s v="Fwd: «Utleggsskjema%20J2017»"/>
    <d v="2025-06-23T00:00:00"/>
    <m/>
    <x v="124"/>
    <x v="124"/>
    <m/>
    <m/>
    <n v="20249"/>
    <s v="Lars Joakim Aslaksrud"/>
    <m/>
    <m/>
    <x v="1"/>
    <x v="1"/>
    <m/>
    <m/>
    <m/>
    <m/>
    <n v="0"/>
    <s v="Ingen avgiftsbehandling"/>
    <s v="Fwd: «Utleggsskjema%20J2017»"/>
    <n v="2700"/>
    <s v="NOK"/>
    <n v="2700"/>
    <m/>
    <s v="772049.19"/>
  </r>
  <r>
    <n v="1270"/>
    <n v="2025"/>
    <s v="Jesper Valen Iversen domemr regning juni 2025.pdf"/>
    <d v="2025-06-23T00:00:00"/>
    <m/>
    <x v="124"/>
    <x v="124"/>
    <m/>
    <m/>
    <m/>
    <m/>
    <m/>
    <m/>
    <x v="5"/>
    <x v="5"/>
    <m/>
    <m/>
    <m/>
    <m/>
    <n v="0"/>
    <s v="Ingen avgiftsbehandling"/>
    <s v="Jesper Valen Iversen domemr regning juni 2025.pdf"/>
    <n v="345"/>
    <s v="NOK"/>
    <n v="345"/>
    <m/>
    <s v="772394.19"/>
  </r>
  <r>
    <n v="1271"/>
    <n v="2025"/>
    <s v="Lars Eriksson.pdf dommer regning juni 2025.pdf"/>
    <d v="2025-06-23T00:00:00"/>
    <m/>
    <x v="124"/>
    <x v="124"/>
    <m/>
    <m/>
    <m/>
    <m/>
    <m/>
    <m/>
    <x v="5"/>
    <x v="5"/>
    <m/>
    <m/>
    <m/>
    <m/>
    <n v="0"/>
    <s v="Ingen avgiftsbehandling"/>
    <s v="Lars Eriksson.pdf dommer regning juni 2025.pdf"/>
    <n v="345"/>
    <s v="NOK"/>
    <n v="345"/>
    <m/>
    <s v="772739.19"/>
  </r>
  <r>
    <n v="1079"/>
    <n v="2025"/>
    <s v=": Utlegg sommeravslutning G2015"/>
    <d v="2025-06-25T00:00:00"/>
    <m/>
    <x v="124"/>
    <x v="124"/>
    <m/>
    <m/>
    <n v="20497"/>
    <s v="Tom Eduardo Svartvadet"/>
    <m/>
    <m/>
    <x v="1"/>
    <x v="1"/>
    <m/>
    <m/>
    <m/>
    <m/>
    <n v="0"/>
    <s v="Ingen avgiftsbehandling"/>
    <s v=": Utlegg sommeravslutning G2015"/>
    <n v="1050.8599999999999"/>
    <s v="NOK"/>
    <n v="1050.8599999999999"/>
    <m/>
    <s v="773790.05"/>
  </r>
  <r>
    <n v="1102"/>
    <n v="2025"/>
    <s v="G19: Faktura fra Vøyenenga Pizza AS - Fakturanummer: 11101530"/>
    <d v="2025-07-01T00:00:00"/>
    <m/>
    <x v="124"/>
    <x v="124"/>
    <m/>
    <m/>
    <n v="20109"/>
    <s v="Vøyenenga Pizza AS"/>
    <m/>
    <m/>
    <x v="1"/>
    <x v="1"/>
    <m/>
    <m/>
    <m/>
    <m/>
    <n v="0"/>
    <s v="Ingen avgiftsbehandling"/>
    <s v="G19: Faktura fra Vøyenenga Pizza AS - Fakturanummer: 11101530"/>
    <n v="1641.99"/>
    <s v="NOK"/>
    <n v="1641.99"/>
    <m/>
    <s v="775432.04"/>
  </r>
  <r>
    <n v="1113"/>
    <n v="2025"/>
    <s v="J2016: Utlegg"/>
    <d v="2025-07-02T00:00:00"/>
    <m/>
    <x v="124"/>
    <x v="124"/>
    <m/>
    <m/>
    <n v="20503"/>
    <s v="Sindre Bueng"/>
    <m/>
    <m/>
    <x v="1"/>
    <x v="1"/>
    <m/>
    <m/>
    <m/>
    <m/>
    <n v="0"/>
    <s v="Ingen avgiftsbehandling"/>
    <s v="J2016: Utlegg"/>
    <n v="349"/>
    <s v="NOK"/>
    <n v="349"/>
    <m/>
    <s v="775781.04"/>
  </r>
  <r>
    <n v="1347"/>
    <n v="2025"/>
    <s v="Fwd: Faktura tjenester - Sandarcupen 2025 - Jutul, IL (G-14-11)"/>
    <d v="2025-07-08T00:00:00"/>
    <m/>
    <x v="124"/>
    <x v="124"/>
    <m/>
    <m/>
    <n v="20032"/>
    <s v="Sandarcupen"/>
    <m/>
    <m/>
    <x v="1"/>
    <x v="1"/>
    <m/>
    <m/>
    <m/>
    <m/>
    <n v="0"/>
    <s v="Ingen avgiftsbehandling"/>
    <s v="Fwd: Faktura tjenester - Sandarcupen 2025 - Jutul, IL (G-14-11)"/>
    <n v="5600"/>
    <s v="NOK"/>
    <n v="5600"/>
    <m/>
    <s v="781381.04"/>
  </r>
  <r>
    <n v="1138"/>
    <n v="2025"/>
    <s v=": Refusjon jenter 2014"/>
    <d v="2025-07-26T00:00:00"/>
    <m/>
    <x v="124"/>
    <x v="124"/>
    <m/>
    <m/>
    <n v="20048"/>
    <s v="marthe kristiansen"/>
    <m/>
    <m/>
    <x v="1"/>
    <x v="1"/>
    <m/>
    <m/>
    <m/>
    <m/>
    <n v="0"/>
    <s v="Ingen avgiftsbehandling"/>
    <s v=": Refusjon jenter 2014"/>
    <n v="990"/>
    <s v="NOK"/>
    <n v="990"/>
    <m/>
    <s v="782371.04"/>
  </r>
  <r>
    <n v="1134"/>
    <n v="2025"/>
    <s v="G2015: Takk for din ordre - ST41835652"/>
    <d v="2025-08-02T00:00:00"/>
    <m/>
    <x v="124"/>
    <x v="124"/>
    <m/>
    <m/>
    <n v="20507"/>
    <s v="Christian Friessnegg"/>
    <m/>
    <m/>
    <x v="1"/>
    <x v="1"/>
    <m/>
    <m/>
    <m/>
    <m/>
    <n v="0"/>
    <s v="Ingen avgiftsbehandling"/>
    <s v="G2015: Takk for din ordre - ST41835652"/>
    <n v="3117"/>
    <s v="NOK"/>
    <n v="3117"/>
    <m/>
    <s v="785488.04"/>
  </r>
  <r>
    <n v="1139"/>
    <n v="2025"/>
    <s v="Fwd: Utlegg J2017"/>
    <d v="2025-08-04T00:00:00"/>
    <m/>
    <x v="124"/>
    <x v="124"/>
    <m/>
    <m/>
    <n v="20256"/>
    <s v="Frida Devlin"/>
    <m/>
    <m/>
    <x v="1"/>
    <x v="1"/>
    <m/>
    <m/>
    <m/>
    <m/>
    <n v="0"/>
    <s v="Ingen avgiftsbehandling"/>
    <s v="Fwd: Utlegg J2017"/>
    <n v="5281"/>
    <s v="NOK"/>
    <n v="5281"/>
    <m/>
    <s v="790769.04"/>
  </r>
  <r>
    <n v="1281"/>
    <n v="2025"/>
    <s v="VS: Utlegg J2017"/>
    <d v="2025-08-04T00:00:00"/>
    <m/>
    <x v="124"/>
    <x v="124"/>
    <m/>
    <m/>
    <n v="20511"/>
    <s v="Sara Christine Westrum Leiddal"/>
    <m/>
    <m/>
    <x v="1"/>
    <x v="1"/>
    <m/>
    <m/>
    <m/>
    <m/>
    <n v="0"/>
    <s v="Ingen avgiftsbehandling"/>
    <s v="VS: Utlegg J2017"/>
    <n v="162"/>
    <s v="NOK"/>
    <n v="162"/>
    <m/>
    <s v="790931.04"/>
  </r>
  <r>
    <n v="1368"/>
    <n v="2025"/>
    <s v="Dommerkvittering-33-21060-2025-06-11 (1).pdf"/>
    <d v="2025-08-04T00:00:00"/>
    <m/>
    <x v="124"/>
    <x v="124"/>
    <m/>
    <m/>
    <n v="20456"/>
    <s v="Winston Devlin"/>
    <m/>
    <m/>
    <x v="1"/>
    <x v="1"/>
    <m/>
    <m/>
    <m/>
    <m/>
    <n v="0"/>
    <s v="Ingen avgiftsbehandling"/>
    <s v="Dommerkvittering-33-21060-2025-06-11 (1).pdf"/>
    <n v="150"/>
    <s v="NOK"/>
    <n v="150"/>
    <m/>
    <s v="791081.04"/>
  </r>
  <r>
    <n v="1273"/>
    <n v="2025"/>
    <s v="2011/2012: Utlegg Sandarcup"/>
    <d v="2025-08-09T00:00:00"/>
    <m/>
    <x v="124"/>
    <x v="124"/>
    <m/>
    <m/>
    <n v="20086"/>
    <s v="Lene Nilsen Duesund"/>
    <m/>
    <m/>
    <x v="1"/>
    <x v="1"/>
    <m/>
    <m/>
    <m/>
    <m/>
    <n v="0"/>
    <s v="Ingen avgiftsbehandling"/>
    <s v="2011/2012: Utlegg Sandarcup"/>
    <n v="776"/>
    <s v="NOK"/>
    <n v="776"/>
    <m/>
    <s v="791857.04"/>
  </r>
  <r>
    <n v="1273"/>
    <n v="2025"/>
    <s v="2011/2012: Utlegg Sandarcup"/>
    <d v="2025-08-09T00:00:00"/>
    <m/>
    <x v="124"/>
    <x v="124"/>
    <m/>
    <m/>
    <n v="20086"/>
    <s v="Lene Nilsen Duesund"/>
    <m/>
    <m/>
    <x v="1"/>
    <x v="1"/>
    <m/>
    <m/>
    <m/>
    <m/>
    <n v="0"/>
    <s v="Ingen avgiftsbehandling"/>
    <s v="2011/2012: Utlegg Sandarcup"/>
    <n v="1554"/>
    <s v="NOK"/>
    <n v="1554"/>
    <m/>
    <s v="793411.04"/>
  </r>
  <r>
    <n v="1344"/>
    <n v="2025"/>
    <s v="Hockey 2014"/>
    <d v="2025-08-12T00:00:00"/>
    <m/>
    <x v="124"/>
    <x v="124"/>
    <m/>
    <m/>
    <n v="20132"/>
    <s v="Tom Ivar Riseth"/>
    <m/>
    <m/>
    <x v="5"/>
    <x v="5"/>
    <m/>
    <m/>
    <m/>
    <m/>
    <n v="0"/>
    <s v="Ingen avgiftsbehandling"/>
    <s v="Hockey 2014"/>
    <n v="4200"/>
    <s v="NOK"/>
    <n v="4200"/>
    <m/>
    <s v="797611.04"/>
  </r>
  <r>
    <n v="1371"/>
    <n v="2025"/>
    <s v="Sandar"/>
    <d v="2025-08-12T00:00:00"/>
    <m/>
    <x v="124"/>
    <x v="124"/>
    <m/>
    <m/>
    <m/>
    <m/>
    <m/>
    <m/>
    <x v="1"/>
    <x v="1"/>
    <m/>
    <m/>
    <m/>
    <m/>
    <n v="0"/>
    <s v="Ingen avgiftsbehandling"/>
    <s v="Sandar"/>
    <n v="5600"/>
    <s v="NOK"/>
    <n v="5600"/>
    <m/>
    <s v="803211.04"/>
  </r>
  <r>
    <n v="1365"/>
    <n v="2025"/>
    <s v="VS: Utlegg ifm sosialt arrangement"/>
    <d v="2025-08-15T00:00:00"/>
    <m/>
    <x v="124"/>
    <x v="124"/>
    <m/>
    <m/>
    <n v="20438"/>
    <s v="Eva Mari Nakstad"/>
    <m/>
    <m/>
    <x v="1"/>
    <x v="1"/>
    <m/>
    <m/>
    <m/>
    <m/>
    <n v="0"/>
    <s v="Ingen avgiftsbehandling"/>
    <s v="VS: Utlegg ifm sosialt arrangement"/>
    <n v="1897"/>
    <s v="NOK"/>
    <n v="1897"/>
    <m/>
    <s v="805108.04"/>
  </r>
  <r>
    <n v="1363"/>
    <n v="2025"/>
    <s v="Faktura nummer 10025 fra Eilev Ronny Halstenrud"/>
    <d v="2025-08-17T00:00:00"/>
    <m/>
    <x v="124"/>
    <x v="124"/>
    <m/>
    <m/>
    <n v="20513"/>
    <s v="Eilev Ronny Halstenrud"/>
    <m/>
    <m/>
    <x v="1"/>
    <x v="1"/>
    <m/>
    <m/>
    <m/>
    <m/>
    <n v="0"/>
    <s v="Ingen avgiftsbehandling"/>
    <s v="Faktura nummer 10025 fra Eilev Ronny Halstenrud"/>
    <n v="16200"/>
    <s v="NOK"/>
    <n v="16200"/>
    <m/>
    <s v="821308.04"/>
  </r>
  <r>
    <n v="1356"/>
    <n v="2025"/>
    <s v="Faktura nummer 019673 fra NFF Oslo  G 11 ÅR. Faktura nummer 019673 fra NFF Oslo  G 13 ÅR. Faktura nummer 019673 fra NFF Oslo  J 11 ÅR. Faktura nummer 019673 fra NFF Oslo  J 12 ÅR. Faktura nummer 019673 fra NFF Oslo G 9 ÅR"/>
    <d v="2025-08-18T00:00:00"/>
    <m/>
    <x v="124"/>
    <x v="124"/>
    <m/>
    <m/>
    <n v="20060"/>
    <s v="NFF Oslo"/>
    <m/>
    <m/>
    <x v="1"/>
    <x v="1"/>
    <m/>
    <m/>
    <m/>
    <m/>
    <n v="0"/>
    <s v="Ingen avgiftsbehandling"/>
    <s v="Faktura nummer 019673 fra NFF Oslo  G 11 ÅR"/>
    <n v="2500"/>
    <s v="NOK"/>
    <n v="2500"/>
    <m/>
    <s v="823808.04"/>
  </r>
  <r>
    <n v="1356"/>
    <n v="2025"/>
    <s v="Faktura nummer 019673 fra NFF Oslo  G 11 ÅR. Faktura nummer 019673 fra NFF Oslo  G 13 ÅR. Faktura nummer 019673 fra NFF Oslo  J 11 ÅR. Faktura nummer 019673 fra NFF Oslo  J 12 ÅR. Faktura nummer 019673 fra NFF Oslo G 9 ÅR"/>
    <d v="2025-08-18T00:00:00"/>
    <m/>
    <x v="124"/>
    <x v="124"/>
    <m/>
    <m/>
    <n v="20060"/>
    <s v="NFF Oslo"/>
    <m/>
    <m/>
    <x v="1"/>
    <x v="1"/>
    <m/>
    <m/>
    <m/>
    <m/>
    <n v="0"/>
    <s v="Ingen avgiftsbehandling"/>
    <s v="Faktura nummer 019673 fra NFF Oslo  G 13 ÅR"/>
    <n v="6500"/>
    <s v="NOK"/>
    <n v="6500"/>
    <m/>
    <s v="830308.04"/>
  </r>
  <r>
    <n v="1356"/>
    <n v="2025"/>
    <s v="Faktura nummer 019673 fra NFF Oslo  G 11 ÅR. Faktura nummer 019673 fra NFF Oslo  G 13 ÅR. Faktura nummer 019673 fra NFF Oslo  J 11 ÅR. Faktura nummer 019673 fra NFF Oslo  J 12 ÅR. Faktura nummer 019673 fra NFF Oslo G 9 ÅR"/>
    <d v="2025-08-18T00:00:00"/>
    <m/>
    <x v="124"/>
    <x v="124"/>
    <m/>
    <m/>
    <n v="20060"/>
    <s v="NFF Oslo"/>
    <m/>
    <m/>
    <x v="1"/>
    <x v="1"/>
    <m/>
    <m/>
    <m/>
    <m/>
    <n v="0"/>
    <s v="Ingen avgiftsbehandling"/>
    <s v="Faktura nummer 019673 fra NFF Oslo  J 11 ÅR"/>
    <n v="2500"/>
    <s v="NOK"/>
    <n v="2500"/>
    <m/>
    <s v="832808.04"/>
  </r>
  <r>
    <n v="1356"/>
    <n v="2025"/>
    <s v="Faktura nummer 019673 fra NFF Oslo  G 11 ÅR. Faktura nummer 019673 fra NFF Oslo  G 13 ÅR. Faktura nummer 019673 fra NFF Oslo  J 11 ÅR. Faktura nummer 019673 fra NFF Oslo  J 12 ÅR. Faktura nummer 019673 fra NFF Oslo G 9 ÅR"/>
    <d v="2025-08-18T00:00:00"/>
    <m/>
    <x v="124"/>
    <x v="124"/>
    <m/>
    <m/>
    <n v="20060"/>
    <s v="NFF Oslo"/>
    <m/>
    <m/>
    <x v="1"/>
    <x v="1"/>
    <m/>
    <m/>
    <m/>
    <m/>
    <n v="0"/>
    <s v="Ingen avgiftsbehandling"/>
    <s v="Faktura nummer 019673 fra NFF Oslo  J 12 ÅR"/>
    <n v="2500"/>
    <s v="NOK"/>
    <n v="2500"/>
    <m/>
    <s v="835308.04"/>
  </r>
  <r>
    <n v="1356"/>
    <n v="2025"/>
    <s v="Faktura nummer 019673 fra NFF Oslo  G 11 ÅR. Faktura nummer 019673 fra NFF Oslo  G 13 ÅR. Faktura nummer 019673 fra NFF Oslo  J 11 ÅR. Faktura nummer 019673 fra NFF Oslo  J 12 ÅR. Faktura nummer 019673 fra NFF Oslo G 9 ÅR"/>
    <d v="2025-08-18T00:00:00"/>
    <m/>
    <x v="124"/>
    <x v="124"/>
    <m/>
    <m/>
    <n v="20060"/>
    <s v="NFF Oslo"/>
    <m/>
    <m/>
    <x v="1"/>
    <x v="1"/>
    <m/>
    <m/>
    <m/>
    <m/>
    <n v="0"/>
    <s v="Ingen avgiftsbehandling"/>
    <s v="Faktura nummer 019673 fra NFF Oslo G 9 ÅR"/>
    <n v="2500"/>
    <s v="NOK"/>
    <n v="2500"/>
    <m/>
    <s v="837808.04"/>
  </r>
  <r>
    <n v="1377"/>
    <n v="2025"/>
    <s v="G2015: Klubbdommerregning fra Julie"/>
    <d v="2025-08-19T00:00:00"/>
    <m/>
    <x v="124"/>
    <x v="124"/>
    <m/>
    <m/>
    <n v="20030"/>
    <s v="Julie Wee"/>
    <m/>
    <m/>
    <x v="1"/>
    <x v="1"/>
    <m/>
    <m/>
    <m/>
    <m/>
    <n v="0"/>
    <s v="Ingen avgiftsbehandling"/>
    <s v="G2015: Klubbdommerregning fra Julie"/>
    <n v="200"/>
    <s v="NOK"/>
    <n v="200"/>
    <m/>
    <s v="838008.04"/>
  </r>
  <r>
    <n v="1376"/>
    <n v="2025"/>
    <s v="G2011"/>
    <d v="2025-08-20T00:00:00"/>
    <m/>
    <x v="124"/>
    <x v="124"/>
    <m/>
    <m/>
    <n v="20032"/>
    <s v="Sandarcupen"/>
    <m/>
    <m/>
    <x v="1"/>
    <x v="1"/>
    <m/>
    <m/>
    <m/>
    <m/>
    <n v="0"/>
    <s v="Ingen avgiftsbehandling"/>
    <s v="G2011"/>
    <n v="800"/>
    <s v="NOK"/>
    <n v="800"/>
    <m/>
    <s v="838808.04"/>
  </r>
  <r>
    <n v="1374"/>
    <n v="2025"/>
    <s v="G2012 utlegg"/>
    <d v="2025-08-20T00:00:00"/>
    <m/>
    <x v="124"/>
    <x v="124"/>
    <m/>
    <m/>
    <n v="20086"/>
    <s v="Lene Nilsen Duesund"/>
    <m/>
    <m/>
    <x v="1"/>
    <x v="1"/>
    <m/>
    <m/>
    <m/>
    <m/>
    <n v="0"/>
    <s v="Ingen avgiftsbehandling"/>
    <s v="G2012 utlegg"/>
    <n v="1200"/>
    <s v="NOK"/>
    <n v="1200"/>
    <m/>
    <s v="840008.04"/>
  </r>
  <r>
    <n v="1416"/>
    <n v="2025"/>
    <s v="G2017: Klubbdommerregning fra Tobias Håland Stillerud"/>
    <d v="2025-08-20T00:00:00"/>
    <m/>
    <x v="124"/>
    <x v="124"/>
    <m/>
    <m/>
    <n v="20464"/>
    <s v="Tobias Håland Stillerud"/>
    <m/>
    <m/>
    <x v="1"/>
    <x v="1"/>
    <m/>
    <m/>
    <m/>
    <m/>
    <n v="0"/>
    <s v="Ingen avgiftsbehandling"/>
    <s v="G2017: Klubbdommerregning fra Tobias Håland Stillerud"/>
    <n v="150"/>
    <s v="NOK"/>
    <n v="150"/>
    <m/>
    <s v="840158.04"/>
  </r>
  <r>
    <n v="1414"/>
    <n v="2025"/>
    <s v="J2018: Din kvittering fra XXL"/>
    <d v="2025-08-21T00:00:00"/>
    <m/>
    <x v="124"/>
    <x v="124"/>
    <m/>
    <m/>
    <n v="20212"/>
    <s v="Vihvi Margrethe Boye"/>
    <m/>
    <m/>
    <x v="1"/>
    <x v="1"/>
    <m/>
    <m/>
    <m/>
    <m/>
    <n v="0"/>
    <s v="Ingen avgiftsbehandling"/>
    <s v="J2018: Din kvittering fra XXL"/>
    <n v="2373.6"/>
    <s v="NOK"/>
    <n v="2373.6"/>
    <m/>
    <s v="842531.64"/>
  </r>
  <r>
    <n v="1420"/>
    <n v="2025"/>
    <s v="Fwd: Utlegg g2016"/>
    <d v="2025-08-21T00:00:00"/>
    <m/>
    <x v="124"/>
    <x v="124"/>
    <m/>
    <m/>
    <n v="20212"/>
    <s v="Vihvi Margrethe Boye"/>
    <m/>
    <m/>
    <x v="1"/>
    <x v="1"/>
    <m/>
    <m/>
    <m/>
    <m/>
    <n v="0"/>
    <s v="Ingen avgiftsbehandling"/>
    <s v="Fwd: Utlegg g2016"/>
    <n v="750"/>
    <s v="NOK"/>
    <n v="750"/>
    <m/>
    <s v="843281.64"/>
  </r>
  <r>
    <n v="1421"/>
    <n v="2025"/>
    <s v="G2016: Klubbdommerregning fra Tobias Håland Stillerud"/>
    <d v="2025-08-21T00:00:00"/>
    <m/>
    <x v="124"/>
    <x v="124"/>
    <m/>
    <m/>
    <n v="20464"/>
    <s v="Tobias Håland Stillerud"/>
    <m/>
    <m/>
    <x v="1"/>
    <x v="1"/>
    <m/>
    <m/>
    <m/>
    <m/>
    <n v="0"/>
    <s v="Ingen avgiftsbehandling"/>
    <s v="G2016: Klubbdommerregning fra Tobias Håland Stillerud"/>
    <n v="150"/>
    <s v="NOK"/>
    <n v="150"/>
    <m/>
    <s v="843431.64"/>
  </r>
  <r>
    <n v="1415"/>
    <n v="2025"/>
    <s v="G2017: Klubbdommerregning fra Aksel Irgens"/>
    <d v="2025-08-21T00:00:00"/>
    <m/>
    <x v="124"/>
    <x v="124"/>
    <m/>
    <m/>
    <n v="20437"/>
    <s v="Aksel Irgens"/>
    <m/>
    <m/>
    <x v="1"/>
    <x v="1"/>
    <m/>
    <m/>
    <m/>
    <m/>
    <n v="0"/>
    <s v="Ingen avgiftsbehandling"/>
    <s v="G2017: Klubbdommerregning fra Aksel Irgens"/>
    <n v="150"/>
    <s v="NOK"/>
    <n v="150"/>
    <m/>
    <s v="843581.64"/>
  </r>
  <r>
    <n v="1419"/>
    <n v="2025"/>
    <s v="Fwd: Utleggsskjema - J2013 -  JenteTalentcup 2025 deltager kort"/>
    <d v="2025-08-22T00:00:00"/>
    <m/>
    <x v="124"/>
    <x v="124"/>
    <m/>
    <m/>
    <n v="20107"/>
    <s v="Kristian Håland Wee"/>
    <m/>
    <m/>
    <x v="1"/>
    <x v="1"/>
    <m/>
    <m/>
    <m/>
    <m/>
    <n v="0"/>
    <s v="Ingen avgiftsbehandling"/>
    <s v="Fwd: Utleggsskjema - J2013 -  JenteTalentcup 2025 deltager kort"/>
    <n v="23664"/>
    <s v="NOK"/>
    <n v="23664"/>
    <m/>
    <s v="867245.64"/>
  </r>
  <r>
    <n v="1430"/>
    <n v="2025"/>
    <s v="HOCKEY: Videresend: Utleggsskjema"/>
    <d v="2025-08-26T00:00:00"/>
    <m/>
    <x v="124"/>
    <x v="124"/>
    <m/>
    <m/>
    <n v="20520"/>
    <s v="Mikael Johansson"/>
    <m/>
    <m/>
    <x v="5"/>
    <x v="5"/>
    <m/>
    <m/>
    <m/>
    <m/>
    <n v="0"/>
    <s v="Ingen avgiftsbehandling"/>
    <s v="HOCKEY: Videresend: Utleggsskjema"/>
    <n v="1290"/>
    <s v="NOK"/>
    <n v="1290"/>
    <m/>
    <s v="868535.64"/>
  </r>
  <r>
    <n v="1429"/>
    <n v="2025"/>
    <s v="J2017: Klubbdommerregning fra David"/>
    <d v="2025-08-26T00:00:00"/>
    <m/>
    <x v="124"/>
    <x v="124"/>
    <m/>
    <m/>
    <n v="20446"/>
    <s v="David Jonassen"/>
    <m/>
    <m/>
    <x v="1"/>
    <x v="1"/>
    <m/>
    <m/>
    <m/>
    <m/>
    <n v="0"/>
    <s v="Ingen avgiftsbehandling"/>
    <s v="J2017: Klubbdommerregning fra David"/>
    <n v="150"/>
    <s v="NOK"/>
    <n v="150"/>
    <m/>
    <s v="868685.64"/>
  </r>
  <r>
    <n v="1428"/>
    <n v="2025"/>
    <s v="G2016: Klubbdommerregning fra Emil"/>
    <d v="2025-08-26T00:00:00"/>
    <m/>
    <x v="124"/>
    <x v="124"/>
    <m/>
    <m/>
    <n v="20037"/>
    <s v="Emil Gjerde"/>
    <m/>
    <m/>
    <x v="1"/>
    <x v="1"/>
    <m/>
    <m/>
    <m/>
    <m/>
    <n v="0"/>
    <s v="Ingen avgiftsbehandling"/>
    <s v="G2016: Klubbdommerregning fra Emil"/>
    <n v="150"/>
    <s v="NOK"/>
    <n v="150"/>
    <m/>
    <s v="868835.64"/>
  </r>
  <r>
    <n v="1427"/>
    <n v="2025"/>
    <s v="J15: Utlegg Kiwi - Jenter 15 - refusjon"/>
    <d v="2025-08-26T00:00:00"/>
    <m/>
    <x v="124"/>
    <x v="124"/>
    <m/>
    <m/>
    <n v="20103"/>
    <s v="Torbjørn Tveiten"/>
    <m/>
    <m/>
    <x v="1"/>
    <x v="1"/>
    <m/>
    <m/>
    <m/>
    <m/>
    <n v="0"/>
    <s v="Ingen avgiftsbehandling"/>
    <s v="J15: Utlegg Kiwi - Jenter 15 - refusjon"/>
    <n v="303.2"/>
    <s v="NOK"/>
    <n v="303.2"/>
    <m/>
    <s v="869138.84"/>
  </r>
  <r>
    <n v="1426"/>
    <n v="2025"/>
    <s v="Fwd: G2014: Utlegg"/>
    <d v="2025-08-26T00:00:00"/>
    <m/>
    <x v="124"/>
    <x v="124"/>
    <m/>
    <m/>
    <n v="20263"/>
    <s v="Dorota Bilska"/>
    <m/>
    <m/>
    <x v="1"/>
    <x v="1"/>
    <m/>
    <m/>
    <m/>
    <m/>
    <n v="0"/>
    <s v="Ingen avgiftsbehandling"/>
    <s v="Fwd: G2014: Utlegg"/>
    <n v="3881"/>
    <s v="NOK"/>
    <n v="3881"/>
    <m/>
    <s v="873019.84"/>
  </r>
  <r>
    <n v="2549"/>
    <n v="2025"/>
    <s v="Reversering av bilag 1430-2025. HOCKEY: Videresend: Utleggsskjema"/>
    <d v="2025-08-26T00:00:00"/>
    <m/>
    <x v="124"/>
    <x v="124"/>
    <m/>
    <m/>
    <n v="20520"/>
    <s v="Mikael Johansson"/>
    <m/>
    <m/>
    <x v="5"/>
    <x v="5"/>
    <m/>
    <m/>
    <m/>
    <m/>
    <n v="0"/>
    <s v="Ingen avgiftsbehandling"/>
    <s v="Reversering av bilag 1430-2025. HOCKEY: Videresend: Utleggsskjema"/>
    <n v="-1290"/>
    <s v="NOK"/>
    <n v="-1290"/>
    <m/>
    <s v="871729.84"/>
  </r>
  <r>
    <n v="1431"/>
    <n v="2025"/>
    <s v="Hockey 2015"/>
    <d v="2025-08-27T00:00:00"/>
    <m/>
    <x v="124"/>
    <x v="124"/>
    <m/>
    <m/>
    <n v="20521"/>
    <s v="Arne Magnus Alhaug"/>
    <m/>
    <m/>
    <x v="5"/>
    <x v="5"/>
    <m/>
    <m/>
    <m/>
    <m/>
    <n v="0"/>
    <s v="Ingen avgiftsbehandling"/>
    <s v="Hockey 2015"/>
    <n v="500"/>
    <s v="NOK"/>
    <n v="500"/>
    <m/>
    <s v="872229.84"/>
  </r>
  <r>
    <n v="1433"/>
    <n v="2025"/>
    <s v="G2015: Klubbdommerregning fra Aksel Irgens"/>
    <d v="2025-08-27T00:00:00"/>
    <m/>
    <x v="124"/>
    <x v="124"/>
    <m/>
    <m/>
    <n v="20437"/>
    <s v="Aksel Irgens"/>
    <m/>
    <m/>
    <x v="1"/>
    <x v="1"/>
    <m/>
    <m/>
    <m/>
    <m/>
    <n v="0"/>
    <s v="Ingen avgiftsbehandling"/>
    <s v="G2015: Klubbdommerregning fra Aksel Irgens"/>
    <n v="200"/>
    <s v="NOK"/>
    <n v="200"/>
    <m/>
    <s v="872429.84"/>
  </r>
  <r>
    <n v="1514"/>
    <n v="2025"/>
    <s v="Hockey 2016: Utlegg Teambuilding"/>
    <d v="2025-08-27T00:00:00"/>
    <m/>
    <x v="124"/>
    <x v="124"/>
    <m/>
    <m/>
    <n v="20510"/>
    <s v="Jesper Henrik Guldahl Gundersen"/>
    <m/>
    <m/>
    <x v="5"/>
    <x v="5"/>
    <m/>
    <m/>
    <m/>
    <m/>
    <n v="0"/>
    <s v="Ingen avgiftsbehandling"/>
    <s v="Hockey 2016: Utlegg Teambuilding"/>
    <n v="11881.36"/>
    <s v="NOK"/>
    <n v="11881.36"/>
    <m/>
    <s v="884311.20"/>
  </r>
  <r>
    <n v="1440"/>
    <n v="2025"/>
    <s v="G2017: Klubbdommerregning fra David"/>
    <d v="2025-08-28T00:00:00"/>
    <m/>
    <x v="124"/>
    <x v="124"/>
    <m/>
    <m/>
    <n v="20446"/>
    <s v="David Jonassen"/>
    <m/>
    <m/>
    <x v="1"/>
    <x v="1"/>
    <m/>
    <m/>
    <m/>
    <m/>
    <n v="0"/>
    <s v="Ingen avgiftsbehandling"/>
    <s v="G2017: Klubbdommerregning fra David"/>
    <n v="150"/>
    <s v="NOK"/>
    <n v="150"/>
    <m/>
    <s v="884461.20"/>
  </r>
  <r>
    <n v="1441"/>
    <n v="2025"/>
    <s v="G2017: Klubbdommerregning fra Davy"/>
    <d v="2025-08-28T00:00:00"/>
    <m/>
    <x v="124"/>
    <x v="124"/>
    <m/>
    <m/>
    <n v="20440"/>
    <s v="Davy Enwia"/>
    <m/>
    <m/>
    <x v="1"/>
    <x v="1"/>
    <m/>
    <m/>
    <m/>
    <m/>
    <n v="0"/>
    <s v="Ingen avgiftsbehandling"/>
    <s v="G2017: Klubbdommerregning fra Davy"/>
    <n v="150"/>
    <s v="NOK"/>
    <n v="150"/>
    <m/>
    <s v="884611.20"/>
  </r>
  <r>
    <n v="1442"/>
    <n v="2025"/>
    <s v="J2016 Klubbdommerregning fra Aksel Irgens"/>
    <d v="2025-08-28T00:00:00"/>
    <m/>
    <x v="124"/>
    <x v="124"/>
    <m/>
    <m/>
    <n v="20437"/>
    <s v="Aksel Irgens"/>
    <m/>
    <m/>
    <x v="1"/>
    <x v="1"/>
    <m/>
    <m/>
    <m/>
    <m/>
    <n v="0"/>
    <s v="Ingen avgiftsbehandling"/>
    <s v="J2016 Klubbdommerregning fra Aksel Irgens"/>
    <n v="150"/>
    <s v="NOK"/>
    <n v="150"/>
    <m/>
    <s v="884761.20"/>
  </r>
  <r>
    <n v="1569"/>
    <n v="2025"/>
    <s v="J2010: Skjema for refusjon av utlegg"/>
    <d v="2025-08-30T00:00:00"/>
    <m/>
    <x v="124"/>
    <x v="124"/>
    <m/>
    <m/>
    <n v="20040"/>
    <s v="Tine Walle"/>
    <m/>
    <m/>
    <x v="1"/>
    <x v="1"/>
    <m/>
    <m/>
    <m/>
    <m/>
    <n v="0"/>
    <s v="Ingen avgiftsbehandling"/>
    <s v="J2010: Skjema for refusjon av utlegg"/>
    <n v="738"/>
    <s v="NOK"/>
    <n v="738"/>
    <m/>
    <s v="885499.20"/>
  </r>
  <r>
    <n v="1499"/>
    <n v="2025"/>
    <s v="G2015: Klubbdommerregning fra Julie"/>
    <d v="2025-09-01T00:00:00"/>
    <m/>
    <x v="124"/>
    <x v="124"/>
    <m/>
    <m/>
    <n v="20030"/>
    <s v="Julie Wee"/>
    <m/>
    <m/>
    <x v="1"/>
    <x v="1"/>
    <m/>
    <m/>
    <m/>
    <m/>
    <n v="0"/>
    <s v="Ingen avgiftsbehandling"/>
    <s v="G2015: Klubbdommerregning fra Julie"/>
    <n v="150"/>
    <s v="NOK"/>
    <n v="150"/>
    <m/>
    <s v="885649.20"/>
  </r>
  <r>
    <n v="1505"/>
    <n v="2025"/>
    <s v="Fwd: Utlegg G2015 Jutul. Fotballgruppa, sommeravslutning"/>
    <d v="2025-09-02T00:00:00"/>
    <m/>
    <x v="124"/>
    <x v="124"/>
    <m/>
    <m/>
    <n v="20525"/>
    <s v="LARS ANDRESEN"/>
    <m/>
    <m/>
    <x v="1"/>
    <x v="1"/>
    <m/>
    <m/>
    <m/>
    <m/>
    <n v="0"/>
    <s v="Ingen avgiftsbehandling"/>
    <s v="Fwd: Utlegg G2015 Jutul. Fotballgruppa, sommeravslutning"/>
    <n v="169"/>
    <s v="NOK"/>
    <n v="169"/>
    <m/>
    <s v="885818.20"/>
  </r>
  <r>
    <n v="1500"/>
    <n v="2025"/>
    <s v="Hockey 2017: Eagles Cup - Holmen"/>
    <d v="2025-09-02T00:00:00"/>
    <m/>
    <x v="124"/>
    <x v="124"/>
    <m/>
    <m/>
    <n v="20369"/>
    <s v="Jonas Moe"/>
    <m/>
    <m/>
    <x v="5"/>
    <x v="5"/>
    <m/>
    <m/>
    <m/>
    <m/>
    <n v="0"/>
    <s v="Ingen avgiftsbehandling"/>
    <s v="Hockey 2017: Eagles Cup - Holmen"/>
    <n v="5000"/>
    <s v="NOK"/>
    <n v="5000"/>
    <m/>
    <s v="890818.20"/>
  </r>
  <r>
    <n v="1497"/>
    <n v="2025"/>
    <s v="G2011: Overføre"/>
    <d v="2025-09-02T00:00:00"/>
    <m/>
    <x v="124"/>
    <x v="124"/>
    <m/>
    <m/>
    <n v="20214"/>
    <s v="Silje Øvergaard-Olsen"/>
    <m/>
    <m/>
    <x v="1"/>
    <x v="1"/>
    <m/>
    <m/>
    <m/>
    <m/>
    <n v="0"/>
    <s v="Ingen avgiftsbehandling"/>
    <s v="G2011: Overføre"/>
    <n v="369"/>
    <s v="NOK"/>
    <n v="369"/>
    <m/>
    <s v="891187.20"/>
  </r>
  <r>
    <n v="1494"/>
    <n v="2025"/>
    <s v="Faktura nummer 019828 fra NFF Oslo"/>
    <d v="2025-09-02T00:00:00"/>
    <m/>
    <x v="124"/>
    <x v="124"/>
    <m/>
    <m/>
    <n v="20060"/>
    <s v="NFF Oslo"/>
    <m/>
    <m/>
    <x v="1"/>
    <x v="1"/>
    <m/>
    <m/>
    <m/>
    <m/>
    <n v="0"/>
    <s v="Ingen avgiftsbehandling"/>
    <s v="Faktura nummer 019828 fra NFF Oslo"/>
    <n v="2500"/>
    <s v="NOK"/>
    <n v="2500"/>
    <m/>
    <s v="893687.20"/>
  </r>
  <r>
    <n v="1531"/>
    <n v="2025"/>
    <s v="G2015: Klubbdommerregning fra Tobias Håland Stillerud"/>
    <d v="2025-09-03T00:00:00"/>
    <m/>
    <x v="124"/>
    <x v="124"/>
    <m/>
    <m/>
    <n v="20464"/>
    <s v="Tobias Håland Stillerud"/>
    <m/>
    <m/>
    <x v="1"/>
    <x v="1"/>
    <m/>
    <m/>
    <m/>
    <m/>
    <n v="0"/>
    <s v="Ingen avgiftsbehandling"/>
    <s v="G2015: Klubbdommerregning fra Tobias Håland Stillerud"/>
    <n v="200"/>
    <s v="NOK"/>
    <n v="200"/>
    <m/>
    <s v="893887.20"/>
  </r>
  <r>
    <n v="1524"/>
    <n v="2025"/>
    <s v="Fwd: Utleggsskjema - J2013 -  Haslum jentecup 2025"/>
    <d v="2025-09-04T00:00:00"/>
    <m/>
    <x v="124"/>
    <x v="124"/>
    <m/>
    <m/>
    <n v="20107"/>
    <s v="Kristian Håland Wee"/>
    <m/>
    <m/>
    <x v="1"/>
    <x v="1"/>
    <m/>
    <m/>
    <m/>
    <m/>
    <n v="0"/>
    <s v="Ingen avgiftsbehandling"/>
    <s v="Fwd: Utleggsskjema - J2013 -  Haslum jentecup 2025"/>
    <n v="1500"/>
    <s v="NOK"/>
    <n v="1500"/>
    <m/>
    <s v="895387.20"/>
  </r>
  <r>
    <n v="1525"/>
    <n v="2025"/>
    <s v="G2016: Klubbdommerregning fra Wilhelm"/>
    <d v="2025-09-04T00:00:00"/>
    <m/>
    <x v="124"/>
    <x v="124"/>
    <m/>
    <m/>
    <n v="20482"/>
    <s v="Wilhelm Eliassen"/>
    <m/>
    <m/>
    <x v="1"/>
    <x v="1"/>
    <m/>
    <m/>
    <m/>
    <m/>
    <n v="0"/>
    <s v="Ingen avgiftsbehandling"/>
    <s v="G2016: Klubbdommerregning fra Wilhelm"/>
    <n v="150"/>
    <s v="NOK"/>
    <n v="150"/>
    <m/>
    <s v="895537.20"/>
  </r>
  <r>
    <n v="1570"/>
    <n v="2025"/>
    <s v="G2016: Klubbdommerregning fra Jonathan"/>
    <d v="2025-09-04T00:00:00"/>
    <m/>
    <x v="124"/>
    <x v="124"/>
    <m/>
    <m/>
    <n v="20239"/>
    <s v="Jonathan Duesund"/>
    <m/>
    <m/>
    <x v="1"/>
    <x v="1"/>
    <m/>
    <m/>
    <m/>
    <m/>
    <n v="0"/>
    <s v="Ingen avgiftsbehandling"/>
    <s v="G2016: Klubbdommerregning fra Jonathan"/>
    <n v="150"/>
    <s v="NOK"/>
    <n v="150"/>
    <m/>
    <s v="895687.20"/>
  </r>
  <r>
    <n v="1535"/>
    <n v="2025"/>
    <s v="Fwd: Paintball G2011 og G2012"/>
    <d v="2025-09-06T00:00:00"/>
    <m/>
    <x v="124"/>
    <x v="124"/>
    <m/>
    <m/>
    <n v="20529"/>
    <s v="Lier Paintball AS"/>
    <m/>
    <m/>
    <x v="1"/>
    <x v="1"/>
    <m/>
    <m/>
    <m/>
    <m/>
    <n v="0"/>
    <s v="Ingen avgiftsbehandling"/>
    <s v="Fwd: Paintball G2011 og G2012"/>
    <n v="9425"/>
    <s v="NOK"/>
    <n v="9425"/>
    <m/>
    <s v="905112.20"/>
  </r>
  <r>
    <n v="1588"/>
    <n v="2025"/>
    <s v="VS: Utlegg"/>
    <d v="2025-09-08T00:00:00"/>
    <m/>
    <x v="124"/>
    <x v="124"/>
    <m/>
    <m/>
    <n v="20132"/>
    <s v="Tom Ivar Riseth"/>
    <m/>
    <m/>
    <x v="5"/>
    <x v="5"/>
    <m/>
    <m/>
    <m/>
    <m/>
    <n v="0"/>
    <s v="Ingen avgiftsbehandling"/>
    <s v="VS: Utlegg"/>
    <n v="1400"/>
    <s v="NOK"/>
    <n v="1400"/>
    <m/>
    <s v="906512.20"/>
  </r>
  <r>
    <n v="1587"/>
    <n v="2025"/>
    <s v="Fwd: Svar: Svar: Eagles Cup - Holmen"/>
    <d v="2025-09-08T00:00:00"/>
    <m/>
    <x v="124"/>
    <x v="124"/>
    <m/>
    <m/>
    <n v="20369"/>
    <s v="Jonas Moe"/>
    <m/>
    <m/>
    <x v="5"/>
    <x v="5"/>
    <m/>
    <m/>
    <m/>
    <m/>
    <n v="0"/>
    <s v="Ingen avgiftsbehandling"/>
    <s v="Fwd: Svar: Svar: Eagles Cup - Holmen"/>
    <n v="2682"/>
    <s v="NOK"/>
    <n v="2682"/>
    <m/>
    <s v="909194.20"/>
  </r>
  <r>
    <n v="1580"/>
    <n v="2025"/>
    <s v="G2017: Klubbdommerregning fra David"/>
    <d v="2025-09-11T00:00:00"/>
    <m/>
    <x v="124"/>
    <x v="124"/>
    <m/>
    <m/>
    <n v="20446"/>
    <s v="David Jonassen"/>
    <m/>
    <m/>
    <x v="1"/>
    <x v="1"/>
    <m/>
    <m/>
    <m/>
    <m/>
    <n v="0"/>
    <s v="Ingen avgiftsbehandling"/>
    <s v="G2017: Klubbdommerregning fra David"/>
    <n v="150"/>
    <s v="NOK"/>
    <n v="150"/>
    <m/>
    <s v="909344.20"/>
  </r>
  <r>
    <n v="1642"/>
    <n v="2025"/>
    <s v="J2016: Klubbdommerregning fra Oscar Glåmseter"/>
    <d v="2025-09-11T00:00:00"/>
    <m/>
    <x v="124"/>
    <x v="124"/>
    <m/>
    <m/>
    <n v="20535"/>
    <s v="Oscar Glåmseter"/>
    <m/>
    <m/>
    <x v="1"/>
    <x v="1"/>
    <m/>
    <m/>
    <m/>
    <m/>
    <n v="0"/>
    <s v="Ingen avgiftsbehandling"/>
    <s v="J2016: Klubbdommerregning fra Oscar Glåmseter"/>
    <n v="150"/>
    <s v="NOK"/>
    <n v="150"/>
    <m/>
    <s v="909494.20"/>
  </r>
  <r>
    <n v="1665"/>
    <n v="2025"/>
    <s v="davy 11.9.pdf"/>
    <d v="2025-09-11T00:00:00"/>
    <m/>
    <x v="124"/>
    <x v="124"/>
    <m/>
    <m/>
    <n v="20440"/>
    <s v="Davy Enwia"/>
    <m/>
    <m/>
    <x v="1"/>
    <x v="1"/>
    <m/>
    <m/>
    <m/>
    <m/>
    <n v="0"/>
    <s v="Ingen avgiftsbehandling"/>
    <s v="davy 11.9.pdf"/>
    <n v="150"/>
    <s v="NOK"/>
    <n v="150"/>
    <m/>
    <s v="909644.20"/>
  </r>
  <r>
    <n v="1636"/>
    <n v="2025"/>
    <s v="Fwd: Utlegg Anton Sport - Jenter 15 - refusjon"/>
    <d v="2025-09-12T00:00:00"/>
    <m/>
    <x v="124"/>
    <x v="124"/>
    <m/>
    <m/>
    <n v="20103"/>
    <s v="Torbjørn Tveiten"/>
    <m/>
    <m/>
    <x v="1"/>
    <x v="1"/>
    <m/>
    <m/>
    <m/>
    <m/>
    <n v="0"/>
    <s v="Ingen avgiftsbehandling"/>
    <s v="Fwd: Utlegg Anton Sport - Jenter 15 - refusjon"/>
    <n v="198"/>
    <s v="NOK"/>
    <n v="198"/>
    <m/>
    <s v="909842.20"/>
  </r>
  <r>
    <n v="1632"/>
    <n v="2025"/>
    <s v="Utlegg J15"/>
    <d v="2025-09-13T00:00:00"/>
    <m/>
    <x v="124"/>
    <x v="124"/>
    <m/>
    <m/>
    <n v="20534"/>
    <s v="Nora Kristiansen"/>
    <m/>
    <m/>
    <x v="1"/>
    <x v="1"/>
    <m/>
    <m/>
    <m/>
    <m/>
    <n v="0"/>
    <s v="Ingen avgiftsbehandling"/>
    <s v="Utlegg J15"/>
    <n v="1589.3"/>
    <s v="NOK"/>
    <n v="1589.3"/>
    <m/>
    <s v="911431.50"/>
  </r>
  <r>
    <n v="1634"/>
    <n v="2025"/>
    <s v="Faktura nummer 019940 fra NFF Oslo"/>
    <d v="2025-09-15T00:00:00"/>
    <m/>
    <x v="124"/>
    <x v="124"/>
    <m/>
    <m/>
    <n v="20060"/>
    <s v="NFF Oslo"/>
    <m/>
    <m/>
    <x v="1"/>
    <x v="1"/>
    <m/>
    <m/>
    <m/>
    <m/>
    <n v="0"/>
    <s v="Ingen avgiftsbehandling"/>
    <s v="Faktura nummer 019940 fra NFF Oslo"/>
    <n v="500"/>
    <s v="NOK"/>
    <n v="500"/>
    <m/>
    <s v="911931.50"/>
  </r>
  <r>
    <n v="1638"/>
    <n v="2025"/>
    <s v="J2017: Klubbdommerregning fra David"/>
    <d v="2025-09-15T00:00:00"/>
    <m/>
    <x v="124"/>
    <x v="124"/>
    <m/>
    <m/>
    <n v="20446"/>
    <s v="David Jonassen"/>
    <m/>
    <m/>
    <x v="1"/>
    <x v="1"/>
    <m/>
    <m/>
    <m/>
    <m/>
    <n v="0"/>
    <s v="Ingen avgiftsbehandling"/>
    <s v="J2017: Klubbdommerregning fra David"/>
    <n v="150"/>
    <s v="NOK"/>
    <n v="150"/>
    <m/>
    <s v="912081.50"/>
  </r>
  <r>
    <n v="1695"/>
    <n v="2025"/>
    <s v="invoice_invite-as_2025-09-07_dfd3.pdf"/>
    <d v="2025-09-15T00:00:00"/>
    <m/>
    <x v="124"/>
    <x v="124"/>
    <m/>
    <m/>
    <m/>
    <m/>
    <m/>
    <m/>
    <x v="1"/>
    <x v="1"/>
    <m/>
    <m/>
    <m/>
    <m/>
    <n v="0"/>
    <s v="Ingen avgiftsbehandling"/>
    <s v="invoice_invite-as_2025-09-07_dfd3.pdf"/>
    <n v="39933"/>
    <s v="NOK"/>
    <n v="39933"/>
    <m/>
    <s v="952014.50"/>
  </r>
  <r>
    <n v="1631"/>
    <n v="2025"/>
    <s v="Fwd:"/>
    <d v="2025-09-16T00:00:00"/>
    <m/>
    <x v="124"/>
    <x v="124"/>
    <m/>
    <m/>
    <n v="20189"/>
    <s v="Lisbeth Kalsnes"/>
    <m/>
    <m/>
    <x v="1"/>
    <x v="1"/>
    <m/>
    <m/>
    <m/>
    <m/>
    <n v="0"/>
    <s v="Ingen avgiftsbehandling"/>
    <s v="Fwd:"/>
    <n v="631"/>
    <s v="NOK"/>
    <n v="631"/>
    <m/>
    <s v="952645.50"/>
  </r>
  <r>
    <n v="1630"/>
    <n v="2025"/>
    <s v="J2016"/>
    <d v="2025-09-16T00:00:00"/>
    <m/>
    <x v="124"/>
    <x v="124"/>
    <m/>
    <m/>
    <n v="20189"/>
    <s v="Lisbeth Kalsnes"/>
    <m/>
    <m/>
    <x v="1"/>
    <x v="1"/>
    <m/>
    <m/>
    <m/>
    <m/>
    <n v="0"/>
    <s v="Ingen avgiftsbehandling"/>
    <s v="J2016"/>
    <n v="110"/>
    <s v="NOK"/>
    <n v="110"/>
    <m/>
    <s v="952755.50"/>
  </r>
  <r>
    <n v="1629"/>
    <n v="2025"/>
    <s v="G2014: Faktura fra Vøyenenga Pizza AS - Fakturanummer: 11101552"/>
    <d v="2025-09-16T00:00:00"/>
    <m/>
    <x v="124"/>
    <x v="124"/>
    <m/>
    <m/>
    <n v="20109"/>
    <s v="Vøyenenga Pizza AS"/>
    <m/>
    <m/>
    <x v="1"/>
    <x v="1"/>
    <m/>
    <m/>
    <m/>
    <m/>
    <n v="0"/>
    <s v="Ingen avgiftsbehandling"/>
    <s v="G2014: Faktura fra Vøyenenga Pizza AS - Fakturanummer: 11101552"/>
    <n v="2777.97"/>
    <s v="NOK"/>
    <n v="2777.97"/>
    <m/>
    <s v="955533.47"/>
  </r>
  <r>
    <n v="1628"/>
    <n v="2025"/>
    <s v="G2015: Klubbdommerregning fra Julie"/>
    <d v="2025-09-16T00:00:00"/>
    <m/>
    <x v="124"/>
    <x v="124"/>
    <m/>
    <m/>
    <n v="20030"/>
    <s v="Julie Wee"/>
    <m/>
    <m/>
    <x v="1"/>
    <x v="1"/>
    <m/>
    <m/>
    <m/>
    <m/>
    <n v="0"/>
    <s v="Ingen avgiftsbehandling"/>
    <s v="G2015: Klubbdommerregning fra Julie"/>
    <n v="200"/>
    <s v="NOK"/>
    <n v="200"/>
    <m/>
    <s v="955733.47"/>
  </r>
  <r>
    <n v="1627"/>
    <n v="2025"/>
    <s v="G2015: Klubbdommerregning fra William Duesund"/>
    <d v="2025-09-16T00:00:00"/>
    <m/>
    <x v="124"/>
    <x v="124"/>
    <m/>
    <m/>
    <n v="20451"/>
    <s v="William Duesund"/>
    <m/>
    <m/>
    <x v="1"/>
    <x v="1"/>
    <m/>
    <m/>
    <m/>
    <m/>
    <n v="0"/>
    <s v="Ingen avgiftsbehandling"/>
    <s v="G2015: Klubbdommerregning fra William Duesund"/>
    <n v="200"/>
    <s v="NOK"/>
    <n v="200"/>
    <m/>
    <s v="955933.47"/>
  </r>
  <r>
    <n v="1625"/>
    <n v="2025"/>
    <s v="Fwd: Faktura NOHA sesong 2025/2026"/>
    <d v="2025-09-16T00:00:00"/>
    <m/>
    <x v="124"/>
    <x v="124"/>
    <m/>
    <m/>
    <n v="20266"/>
    <s v="Norges Veteran Hockey Forbund"/>
    <m/>
    <m/>
    <x v="5"/>
    <x v="5"/>
    <m/>
    <m/>
    <m/>
    <m/>
    <n v="0"/>
    <s v="Ingen avgiftsbehandling"/>
    <s v="Fwd: Faktura NOHA sesong 2025/2026"/>
    <n v="2800"/>
    <s v="NOK"/>
    <n v="2800"/>
    <m/>
    <s v="958733.47"/>
  </r>
  <r>
    <n v="1624"/>
    <n v="2025"/>
    <s v="G2016: Klubbdommerregning fra Emil"/>
    <d v="2025-09-17T00:00:00"/>
    <m/>
    <x v="124"/>
    <x v="124"/>
    <m/>
    <m/>
    <n v="20037"/>
    <s v="Emil Gjerde"/>
    <m/>
    <m/>
    <x v="1"/>
    <x v="1"/>
    <m/>
    <m/>
    <m/>
    <m/>
    <n v="0"/>
    <s v="Ingen avgiftsbehandling"/>
    <s v="G2016: Klubbdommerregning fra Emil"/>
    <n v="150"/>
    <s v="NOK"/>
    <n v="150"/>
    <m/>
    <s v="958883.47"/>
  </r>
  <r>
    <n v="1623"/>
    <n v="2025"/>
    <s v="G2015: Klubbdommerregning fra Aksel Irgens"/>
    <d v="2025-09-17T00:00:00"/>
    <m/>
    <x v="124"/>
    <x v="124"/>
    <m/>
    <m/>
    <n v="20437"/>
    <s v="Aksel Irgens"/>
    <m/>
    <m/>
    <x v="1"/>
    <x v="1"/>
    <m/>
    <m/>
    <m/>
    <m/>
    <n v="0"/>
    <s v="Ingen avgiftsbehandling"/>
    <s v="G2015: Klubbdommerregning fra Aksel Irgens"/>
    <n v="200"/>
    <s v="NOK"/>
    <n v="200"/>
    <m/>
    <s v="959083.47"/>
  </r>
  <r>
    <n v="2546"/>
    <n v="2025"/>
    <s v="Reversering av bilag 1624-2025. G2016: Klubbdommerregning fra Emil"/>
    <d v="2025-09-17T00:00:00"/>
    <m/>
    <x v="124"/>
    <x v="124"/>
    <m/>
    <m/>
    <n v="20037"/>
    <s v="Emil Gjerde"/>
    <m/>
    <m/>
    <x v="1"/>
    <x v="1"/>
    <m/>
    <m/>
    <m/>
    <m/>
    <n v="0"/>
    <s v="Ingen avgiftsbehandling"/>
    <s v="Reversering av bilag 1624-2025. G2016: Klubbdommerregning fra Emil"/>
    <n v="-150"/>
    <s v="NOK"/>
    <n v="-150"/>
    <m/>
    <s v="958933.47"/>
  </r>
  <r>
    <n v="1622"/>
    <n v="2025"/>
    <s v="Fwd: Refusjon påmelding cup jenter 2014"/>
    <d v="2025-09-18T00:00:00"/>
    <m/>
    <x v="124"/>
    <x v="124"/>
    <m/>
    <m/>
    <n v="20048"/>
    <s v="marthe kristiansen"/>
    <m/>
    <m/>
    <x v="1"/>
    <x v="1"/>
    <m/>
    <m/>
    <m/>
    <m/>
    <n v="0"/>
    <s v="Ingen avgiftsbehandling"/>
    <s v="Fwd: Refusjon påmelding cup jenter 2014"/>
    <n v="1200"/>
    <s v="NOK"/>
    <n v="1200"/>
    <m/>
    <s v="960133.47"/>
  </r>
  <r>
    <n v="1661"/>
    <n v="2025"/>
    <s v="G2017: Klubbdommerregning fra Davy"/>
    <d v="2025-09-18T00:00:00"/>
    <m/>
    <x v="124"/>
    <x v="124"/>
    <m/>
    <m/>
    <n v="20440"/>
    <s v="Davy Enwia"/>
    <m/>
    <m/>
    <x v="1"/>
    <x v="1"/>
    <m/>
    <m/>
    <m/>
    <m/>
    <n v="0"/>
    <s v="Ingen avgiftsbehandling"/>
    <s v="G2017: Klubbdommerregning fra Davy"/>
    <n v="150"/>
    <s v="NOK"/>
    <n v="150"/>
    <m/>
    <s v="960283.47"/>
  </r>
  <r>
    <n v="1690"/>
    <n v="2025"/>
    <s v="Faktura nummer 019987 fra NFF Oslo"/>
    <d v="2025-09-22T00:00:00"/>
    <m/>
    <x v="124"/>
    <x v="124"/>
    <m/>
    <m/>
    <n v="20060"/>
    <s v="NFF Oslo"/>
    <m/>
    <m/>
    <x v="1"/>
    <x v="1"/>
    <m/>
    <m/>
    <m/>
    <m/>
    <n v="0"/>
    <s v="Ingen avgiftsbehandling"/>
    <s v="Faktura nummer 019987 fra NFF Oslo"/>
    <n v="2500"/>
    <s v="NOK"/>
    <n v="2500"/>
    <m/>
    <s v="962783.47"/>
  </r>
  <r>
    <n v="1693"/>
    <n v="2025"/>
    <s v="Fwd: Påmelding til Jevnaker Fotball julecup 2025"/>
    <d v="2025-09-22T00:00:00"/>
    <m/>
    <x v="124"/>
    <x v="124"/>
    <m/>
    <m/>
    <n v="20086"/>
    <s v="Lene Nilsen Duesund"/>
    <m/>
    <m/>
    <x v="1"/>
    <x v="1"/>
    <m/>
    <m/>
    <m/>
    <m/>
    <n v="0"/>
    <s v="Ingen avgiftsbehandling"/>
    <s v="Fwd: Påmelding til Jevnaker Fotball julecup 2025"/>
    <n v="1000"/>
    <s v="NOK"/>
    <n v="1000"/>
    <m/>
    <s v="963783.47"/>
  </r>
  <r>
    <n v="1692"/>
    <n v="2025"/>
    <s v="Fwd: Faktura Fossum Cup G2013"/>
    <d v="2025-09-22T00:00:00"/>
    <m/>
    <x v="124"/>
    <x v="124"/>
    <m/>
    <m/>
    <n v="20540"/>
    <s v="Runar Veiby"/>
    <m/>
    <m/>
    <x v="1"/>
    <x v="1"/>
    <m/>
    <m/>
    <m/>
    <m/>
    <n v="0"/>
    <s v="Ingen avgiftsbehandling"/>
    <s v="Fwd: Faktura Fossum Cup G2013"/>
    <n v="2400"/>
    <s v="NOK"/>
    <n v="2400"/>
    <m/>
    <s v="966183.47"/>
  </r>
  <r>
    <n v="1833"/>
    <n v="2025"/>
    <s v="Hockey 2012 Refusjon utlegg Frisk Asker -Leon Linker"/>
    <d v="2025-09-22T00:00:00"/>
    <m/>
    <x v="124"/>
    <x v="124"/>
    <m/>
    <m/>
    <n v="20549"/>
    <s v="Yulia Linker"/>
    <m/>
    <m/>
    <x v="5"/>
    <x v="5"/>
    <m/>
    <m/>
    <m/>
    <m/>
    <n v="0"/>
    <s v="Ingen avgiftsbehandling"/>
    <s v="Hockey 2012 Refusjon utlegg Frisk Asker -Leon Linker"/>
    <n v="1028"/>
    <s v="NOK"/>
    <n v="1028"/>
    <m/>
    <s v="967211.47"/>
  </r>
  <r>
    <n v="1733"/>
    <n v="2025"/>
    <s v=": Refusjon cup-påmelding jenter 2014"/>
    <d v="2025-09-23T00:00:00"/>
    <m/>
    <x v="124"/>
    <x v="124"/>
    <m/>
    <m/>
    <n v="20048"/>
    <s v="marthe kristiansen"/>
    <m/>
    <m/>
    <x v="1"/>
    <x v="1"/>
    <m/>
    <m/>
    <m/>
    <m/>
    <n v="0"/>
    <s v="Ingen avgiftsbehandling"/>
    <s v=": Refusjon cup-påmelding jenter 2014"/>
    <n v="1250"/>
    <s v="NOK"/>
    <n v="1250"/>
    <m/>
    <s v="968461.47"/>
  </r>
  <r>
    <n v="1732"/>
    <n v="2025"/>
    <s v="J2017: Klubbdommerregning fra David"/>
    <d v="2025-09-23T00:00:00"/>
    <m/>
    <x v="124"/>
    <x v="124"/>
    <m/>
    <m/>
    <n v="20446"/>
    <s v="David Jonassen"/>
    <m/>
    <m/>
    <x v="1"/>
    <x v="1"/>
    <m/>
    <m/>
    <m/>
    <m/>
    <n v="0"/>
    <s v="Ingen avgiftsbehandling"/>
    <s v="J2017: Klubbdommerregning fra David"/>
    <n v="150"/>
    <s v="NOK"/>
    <n v="150"/>
    <m/>
    <s v="968611.47"/>
  </r>
  <r>
    <n v="1767"/>
    <n v="2025"/>
    <s v="elias.jpg"/>
    <d v="2025-09-23T00:00:00"/>
    <m/>
    <x v="124"/>
    <x v="124"/>
    <m/>
    <m/>
    <n v="20544"/>
    <s v="Elias Jama"/>
    <m/>
    <m/>
    <x v="1"/>
    <x v="1"/>
    <m/>
    <m/>
    <m/>
    <m/>
    <n v="0"/>
    <s v="Ingen avgiftsbehandling"/>
    <s v="elias.jpg"/>
    <n v="150"/>
    <s v="NOK"/>
    <n v="150"/>
    <m/>
    <s v="968761.47"/>
  </r>
  <r>
    <n v="1837"/>
    <n v="2025"/>
    <s v="Hockey 2012: Betaling til Frisk Asker"/>
    <d v="2025-09-23T00:00:00"/>
    <m/>
    <x v="124"/>
    <x v="124"/>
    <m/>
    <m/>
    <n v="20347"/>
    <s v="Lars Aatlo"/>
    <m/>
    <m/>
    <x v="5"/>
    <x v="5"/>
    <m/>
    <m/>
    <m/>
    <m/>
    <n v="0"/>
    <s v="Ingen avgiftsbehandling"/>
    <s v="Hockey 2012: Betaling til Frisk Asker"/>
    <n v="3000"/>
    <s v="NOK"/>
    <n v="3000"/>
    <m/>
    <s v="971761.47"/>
  </r>
  <r>
    <n v="1721"/>
    <n v="2025"/>
    <s v="Fwd: Faktura Fossum Cup G2013"/>
    <d v="2025-09-24T00:00:00"/>
    <m/>
    <x v="124"/>
    <x v="124"/>
    <m/>
    <m/>
    <n v="20540"/>
    <s v="Runar Veiby"/>
    <m/>
    <m/>
    <x v="1"/>
    <x v="1"/>
    <m/>
    <m/>
    <m/>
    <m/>
    <n v="0"/>
    <s v="Ingen avgiftsbehandling"/>
    <s v="Fwd: Faktura Fossum Cup G2013"/>
    <n v="2400"/>
    <s v="NOK"/>
    <n v="2400"/>
    <m/>
    <s v="974161.47"/>
  </r>
  <r>
    <n v="1715"/>
    <n v="2025"/>
    <s v="Fwd: U16 refusjon av utgift"/>
    <d v="2025-09-24T00:00:00"/>
    <m/>
    <x v="124"/>
    <x v="124"/>
    <m/>
    <m/>
    <n v="20541"/>
    <s v="Siri Winther"/>
    <m/>
    <m/>
    <x v="5"/>
    <x v="5"/>
    <m/>
    <m/>
    <m/>
    <m/>
    <n v="0"/>
    <s v="Ingen avgiftsbehandling"/>
    <s v="Fwd: U16 refusjon av utgift"/>
    <n v="850"/>
    <s v="NOK"/>
    <n v="850"/>
    <m/>
    <s v="975011.47"/>
  </r>
  <r>
    <n v="2554"/>
    <n v="2025"/>
    <s v="Reversering av bilag 1721-2025. Fwd: Faktura Fossum Cup G2013"/>
    <d v="2025-09-24T00:00:00"/>
    <m/>
    <x v="124"/>
    <x v="124"/>
    <m/>
    <m/>
    <n v="20540"/>
    <s v="Runar Veiby"/>
    <m/>
    <m/>
    <x v="1"/>
    <x v="1"/>
    <m/>
    <m/>
    <m/>
    <m/>
    <n v="0"/>
    <s v="Ingen avgiftsbehandling"/>
    <s v="Reversering av bilag 1721-2025. Fwd: Faktura Fossum Cup G2013"/>
    <n v="-2400"/>
    <s v="NOK"/>
    <n v="-2400"/>
    <m/>
    <s v="972611.47"/>
  </r>
  <r>
    <n v="1719"/>
    <n v="2025"/>
    <s v="G2017: Klubbdommerregning fra Tobias Håland Stillerud"/>
    <d v="2025-09-25T00:00:00"/>
    <m/>
    <x v="124"/>
    <x v="124"/>
    <m/>
    <m/>
    <n v="20464"/>
    <s v="Tobias Håland Stillerud"/>
    <m/>
    <m/>
    <x v="1"/>
    <x v="1"/>
    <m/>
    <m/>
    <m/>
    <m/>
    <n v="0"/>
    <s v="Ingen avgiftsbehandling"/>
    <s v="G2017: Klubbdommerregning fra Tobias Håland Stillerud"/>
    <n v="150"/>
    <s v="NOK"/>
    <n v="150"/>
    <m/>
    <s v="972761.47"/>
  </r>
  <r>
    <n v="1718"/>
    <n v="2025"/>
    <s v="G2016: Klubbdommerregning fra Oscar Glåmseter"/>
    <d v="2025-09-25T00:00:00"/>
    <m/>
    <x v="124"/>
    <x v="124"/>
    <m/>
    <m/>
    <n v="20535"/>
    <s v="Oscar Glåmseter"/>
    <m/>
    <m/>
    <x v="1"/>
    <x v="1"/>
    <m/>
    <m/>
    <m/>
    <m/>
    <n v="0"/>
    <s v="Ingen avgiftsbehandling"/>
    <s v="G2016: Klubbdommerregning fra Oscar Glåmseter"/>
    <n v="150"/>
    <s v="NOK"/>
    <n v="150"/>
    <m/>
    <s v="972911.47"/>
  </r>
  <r>
    <n v="1730"/>
    <n v="2025"/>
    <s v="Kara: Utleggsrefusjon"/>
    <d v="2025-09-26T00:00:00"/>
    <m/>
    <x v="124"/>
    <x v="124"/>
    <m/>
    <m/>
    <n v="20542"/>
    <s v="Dag Morten Iversen"/>
    <m/>
    <m/>
    <x v="7"/>
    <x v="7"/>
    <m/>
    <m/>
    <m/>
    <m/>
    <n v="0"/>
    <s v="Ingen avgiftsbehandling"/>
    <s v="Kara: Utleggsrefusjon"/>
    <n v="1150"/>
    <s v="NOK"/>
    <n v="1150"/>
    <m/>
    <s v="974061.47"/>
  </r>
  <r>
    <n v="1717"/>
    <n v="2025"/>
    <s v="Omberamming kamp x2"/>
    <d v="2025-09-26T00:00:00"/>
    <m/>
    <x v="124"/>
    <x v="124"/>
    <m/>
    <m/>
    <n v="20005"/>
    <s v="Norges Ishockeyforbund"/>
    <m/>
    <m/>
    <x v="5"/>
    <x v="5"/>
    <m/>
    <m/>
    <m/>
    <m/>
    <n v="0"/>
    <s v="Ingen avgiftsbehandling"/>
    <s v="Omberamming kamp x2"/>
    <n v="1000"/>
    <s v="NOK"/>
    <n v="1000"/>
    <m/>
    <s v="975061.47"/>
  </r>
  <r>
    <n v="1774"/>
    <n v="2025"/>
    <s v="PdfService.pdf"/>
    <d v="2025-09-26T00:00:00"/>
    <m/>
    <x v="124"/>
    <x v="124"/>
    <m/>
    <m/>
    <m/>
    <m/>
    <m/>
    <m/>
    <x v="5"/>
    <x v="5"/>
    <m/>
    <m/>
    <m/>
    <m/>
    <n v="0"/>
    <s v="Ingen avgiftsbehandling"/>
    <s v="Cup"/>
    <n v="12740"/>
    <s v="NOK"/>
    <n v="12740"/>
    <m/>
    <s v="987801.47"/>
  </r>
  <r>
    <n v="1729"/>
    <n v="2025"/>
    <s v="Fwd: Utlegg J2017"/>
    <d v="2025-09-30T00:00:00"/>
    <m/>
    <x v="124"/>
    <x v="124"/>
    <m/>
    <m/>
    <n v="20249"/>
    <s v="Lars Joakim Aslaksrud"/>
    <m/>
    <m/>
    <x v="1"/>
    <x v="1"/>
    <m/>
    <m/>
    <m/>
    <m/>
    <n v="0"/>
    <s v="Ingen avgiftsbehandling"/>
    <s v="Fwd: Utlegg J2017"/>
    <n v="770"/>
    <s v="NOK"/>
    <n v="770"/>
    <m/>
    <s v="988571.47"/>
  </r>
  <r>
    <n v="1827"/>
    <n v="2025"/>
    <s v="G2017: Klubbdommerregning fra Jonathan"/>
    <d v="2025-10-07T00:00:00"/>
    <m/>
    <x v="124"/>
    <x v="124"/>
    <m/>
    <m/>
    <n v="20239"/>
    <s v="Jonathan Duesund"/>
    <m/>
    <m/>
    <x v="1"/>
    <x v="1"/>
    <m/>
    <m/>
    <m/>
    <m/>
    <n v="0"/>
    <s v="Ingen avgiftsbehandling"/>
    <s v="G2017: Klubbdommerregning fra Jonathan"/>
    <n v="150"/>
    <s v="NOK"/>
    <n v="150"/>
    <m/>
    <s v="988721.47"/>
  </r>
  <r>
    <n v="1826"/>
    <n v="2025"/>
    <s v="G2015: Klubbdommerregning fra Julie"/>
    <d v="2025-10-07T00:00:00"/>
    <m/>
    <x v="124"/>
    <x v="124"/>
    <m/>
    <m/>
    <n v="20030"/>
    <s v="Julie Wee"/>
    <m/>
    <m/>
    <x v="1"/>
    <x v="1"/>
    <m/>
    <m/>
    <m/>
    <m/>
    <n v="0"/>
    <s v="Ingen avgiftsbehandling"/>
    <s v="G2015: Klubbdommerregning fra Julie"/>
    <n v="200"/>
    <s v="NOK"/>
    <n v="200"/>
    <m/>
    <s v="988921.47"/>
  </r>
  <r>
    <n v="1825"/>
    <n v="2025"/>
    <s v="G2015: Klubbdommerregning fra Julie"/>
    <d v="2025-10-07T00:00:00"/>
    <m/>
    <x v="124"/>
    <x v="124"/>
    <m/>
    <m/>
    <n v="20030"/>
    <s v="Julie Wee"/>
    <m/>
    <m/>
    <x v="1"/>
    <x v="1"/>
    <m/>
    <m/>
    <m/>
    <m/>
    <n v="0"/>
    <s v="Ingen avgiftsbehandling"/>
    <s v="G2015: Klubbdommerregning fra Julie"/>
    <n v="200"/>
    <s v="NOK"/>
    <n v="200"/>
    <m/>
    <s v="989121.47"/>
  </r>
  <r>
    <n v="2005"/>
    <n v="2025"/>
    <s v="Hornigjengen : Kvitteringer"/>
    <d v="2025-10-07T00:00:00"/>
    <m/>
    <x v="124"/>
    <x v="124"/>
    <m/>
    <m/>
    <n v="20425"/>
    <s v="Karin Vasaasen"/>
    <m/>
    <m/>
    <x v="9"/>
    <x v="9"/>
    <m/>
    <m/>
    <m/>
    <m/>
    <n v="0"/>
    <s v="Ingen avgiftsbehandling"/>
    <s v="Hornigjengen : Kvitteringer"/>
    <n v="1860.9"/>
    <s v="NOK"/>
    <n v="1860.9"/>
    <m/>
    <s v="990982.37"/>
  </r>
  <r>
    <n v="2547"/>
    <n v="2025"/>
    <s v="Reversering av bilag 1826-2025. G2015: Klubbdommerregning fra Julie"/>
    <d v="2025-10-07T00:00:00"/>
    <m/>
    <x v="124"/>
    <x v="124"/>
    <m/>
    <m/>
    <n v="20030"/>
    <s v="Julie Wee"/>
    <m/>
    <m/>
    <x v="1"/>
    <x v="1"/>
    <m/>
    <m/>
    <m/>
    <m/>
    <n v="0"/>
    <s v="Ingen avgiftsbehandling"/>
    <s v="Reversering av bilag 1826-2025. G2015: Klubbdommerregning fra Julie"/>
    <n v="-200"/>
    <s v="NOK"/>
    <n v="-200"/>
    <m/>
    <s v="990782.37"/>
  </r>
  <r>
    <n v="1824"/>
    <n v="2025"/>
    <s v="G2015: Klubbdommerregning fra Aksel Irgens"/>
    <d v="2025-10-08T00:00:00"/>
    <m/>
    <x v="124"/>
    <x v="124"/>
    <m/>
    <m/>
    <n v="20437"/>
    <s v="Aksel Irgens"/>
    <m/>
    <m/>
    <x v="1"/>
    <x v="1"/>
    <m/>
    <m/>
    <m/>
    <m/>
    <n v="0"/>
    <s v="Ingen avgiftsbehandling"/>
    <s v="G2015: Klubbdommerregning fra Aksel Irgens"/>
    <n v="200"/>
    <s v="NOK"/>
    <n v="200"/>
    <m/>
    <s v="990982.37"/>
  </r>
  <r>
    <n v="1884"/>
    <n v="2025"/>
    <s v="G2017: Klubbdommerregning fra Tobias Håland Stillerud"/>
    <d v="2025-10-09T00:00:00"/>
    <m/>
    <x v="124"/>
    <x v="124"/>
    <m/>
    <m/>
    <n v="20464"/>
    <s v="Tobias Håland Stillerud"/>
    <m/>
    <m/>
    <x v="1"/>
    <x v="1"/>
    <m/>
    <m/>
    <m/>
    <m/>
    <n v="0"/>
    <s v="Ingen avgiftsbehandling"/>
    <s v="G2017: Klubbdommerregning fra Tobias Håland Stillerud"/>
    <n v="150"/>
    <s v="NOK"/>
    <n v="150"/>
    <m/>
    <s v="991132.37"/>
  </r>
  <r>
    <n v="1890"/>
    <n v="2025"/>
    <s v="G2016: Klubbdommerregning fra Wilhelm"/>
    <d v="2025-10-09T00:00:00"/>
    <m/>
    <x v="124"/>
    <x v="124"/>
    <m/>
    <m/>
    <n v="20482"/>
    <s v="Wilhelm Eliassen"/>
    <m/>
    <m/>
    <x v="1"/>
    <x v="1"/>
    <m/>
    <m/>
    <m/>
    <m/>
    <n v="0"/>
    <s v="Ingen avgiftsbehandling"/>
    <s v="G2016: Klubbdommerregning fra Wilhelm"/>
    <n v="150"/>
    <s v="NOK"/>
    <n v="150"/>
    <m/>
    <s v="991282.37"/>
  </r>
  <r>
    <n v="1954"/>
    <n v="2025"/>
    <s v="VS: Utleggsrefusjon Baard Karlstad"/>
    <d v="2025-10-11T00:00:00"/>
    <m/>
    <x v="124"/>
    <x v="124"/>
    <m/>
    <m/>
    <n v="20471"/>
    <s v="Baard Henrik Karlstad"/>
    <m/>
    <m/>
    <x v="7"/>
    <x v="7"/>
    <m/>
    <m/>
    <m/>
    <m/>
    <n v="0"/>
    <s v="Ingen avgiftsbehandling"/>
    <s v="VS: Utleggsrefusjon Baard Karlstad"/>
    <n v="385"/>
    <s v="NOK"/>
    <n v="385"/>
    <m/>
    <s v="991667.37"/>
  </r>
  <r>
    <n v="1991"/>
    <n v="2025"/>
    <s v="Jutulkara"/>
    <d v="2025-10-11T00:00:00"/>
    <m/>
    <x v="124"/>
    <x v="124"/>
    <m/>
    <m/>
    <n v="20471"/>
    <s v="Baard Henrik Karlstad"/>
    <m/>
    <m/>
    <x v="7"/>
    <x v="7"/>
    <m/>
    <m/>
    <m/>
    <m/>
    <n v="0"/>
    <s v="Ingen avgiftsbehandling"/>
    <s v="Jutulkara"/>
    <n v="785"/>
    <s v="NOK"/>
    <n v="785"/>
    <m/>
    <s v="992452.37"/>
  </r>
  <r>
    <n v="1881"/>
    <n v="2025"/>
    <s v="Hornigj: Kvittering, Gave, hjelp idrettsmerket"/>
    <d v="2025-10-14T00:00:00"/>
    <m/>
    <x v="124"/>
    <x v="124"/>
    <m/>
    <m/>
    <n v="20426"/>
    <s v="Gerd Løwe Vedvik"/>
    <m/>
    <m/>
    <x v="9"/>
    <x v="9"/>
    <m/>
    <m/>
    <m/>
    <m/>
    <n v="0"/>
    <s v="Ingen avgiftsbehandling"/>
    <s v="Hornigj: Kvittering, Gave, hjelp idrettsmerket"/>
    <n v="150"/>
    <s v="NOK"/>
    <n v="150"/>
    <m/>
    <s v="992602.37"/>
  </r>
  <r>
    <n v="1888"/>
    <n v="2025"/>
    <s v="J2016: Klubbdommerregning fra Oscar Glåmseter"/>
    <d v="2025-10-14T00:00:00"/>
    <m/>
    <x v="124"/>
    <x v="124"/>
    <m/>
    <m/>
    <n v="20535"/>
    <s v="Oscar Glåmseter"/>
    <m/>
    <m/>
    <x v="1"/>
    <x v="1"/>
    <m/>
    <m/>
    <m/>
    <m/>
    <n v="0"/>
    <s v="Ingen avgiftsbehandling"/>
    <s v="J2016: Klubbdommerregning fra Oscar Glåmseter"/>
    <n v="150"/>
    <s v="NOK"/>
    <n v="150"/>
    <m/>
    <s v="992752.37"/>
  </r>
  <r>
    <n v="1891"/>
    <n v="2025"/>
    <s v="VS: Dragons  hockey 2014"/>
    <d v="2025-10-15T00:00:00"/>
    <m/>
    <x v="124"/>
    <x v="124"/>
    <m/>
    <m/>
    <n v="20159"/>
    <s v="Stine Laursen"/>
    <m/>
    <m/>
    <x v="5"/>
    <x v="5"/>
    <m/>
    <m/>
    <m/>
    <m/>
    <n v="0"/>
    <s v="Ingen avgiftsbehandling"/>
    <s v="VS: Dragons  hockey 2014"/>
    <n v="3000"/>
    <s v="NOK"/>
    <n v="3000"/>
    <m/>
    <s v="995752.37"/>
  </r>
  <r>
    <n v="1937"/>
    <n v="2025"/>
    <s v="Jutulkara: Faktura på ny benk"/>
    <d v="2025-10-15T00:00:00"/>
    <m/>
    <x v="124"/>
    <x v="124"/>
    <m/>
    <m/>
    <n v="20043"/>
    <s v="Nordic Sportsmaster AS"/>
    <m/>
    <m/>
    <x v="7"/>
    <x v="7"/>
    <m/>
    <m/>
    <m/>
    <m/>
    <n v="0"/>
    <s v="Ingen avgiftsbehandling"/>
    <s v="Jutulkara: Faktura på ny benk"/>
    <n v="4000"/>
    <s v="NOK"/>
    <n v="4000"/>
    <m/>
    <s v="999752.37"/>
  </r>
  <r>
    <n v="1928"/>
    <n v="2025"/>
    <s v="G2017: Klubbdommerregning fra David"/>
    <d v="2025-10-16T00:00:00"/>
    <m/>
    <x v="124"/>
    <x v="124"/>
    <m/>
    <m/>
    <n v="20446"/>
    <s v="David Jonassen"/>
    <m/>
    <m/>
    <x v="1"/>
    <x v="1"/>
    <m/>
    <m/>
    <m/>
    <m/>
    <n v="0"/>
    <s v="Ingen avgiftsbehandling"/>
    <s v="G2017: Klubbdommerregning fra David"/>
    <n v="150"/>
    <s v="NOK"/>
    <n v="150"/>
    <m/>
    <s v="999902.37"/>
  </r>
  <r>
    <n v="1929"/>
    <n v="2025"/>
    <s v="G2017: Klubbdommerregning fra Tobias Håland Stillerud"/>
    <d v="2025-10-16T00:00:00"/>
    <m/>
    <x v="124"/>
    <x v="124"/>
    <m/>
    <m/>
    <n v="20464"/>
    <s v="Tobias Håland Stillerud"/>
    <m/>
    <m/>
    <x v="1"/>
    <x v="1"/>
    <m/>
    <m/>
    <m/>
    <m/>
    <n v="0"/>
    <s v="Ingen avgiftsbehandling"/>
    <s v="G2017: Klubbdommerregning fra Tobias Håland Stillerud"/>
    <n v="150"/>
    <s v="NOK"/>
    <n v="150"/>
    <m/>
    <s v="1000052.37"/>
  </r>
  <r>
    <n v="1930"/>
    <n v="2025"/>
    <s v="G2016: Klubbdommerregning fra Elias"/>
    <d v="2025-10-16T00:00:00"/>
    <m/>
    <x v="124"/>
    <x v="124"/>
    <m/>
    <m/>
    <n v="20544"/>
    <s v="Elias Jama"/>
    <m/>
    <m/>
    <x v="1"/>
    <x v="1"/>
    <m/>
    <m/>
    <m/>
    <m/>
    <n v="0"/>
    <s v="Ingen avgiftsbehandling"/>
    <s v="G2016: Klubbdommerregning fra Elias"/>
    <n v="150"/>
    <s v="NOK"/>
    <n v="150"/>
    <m/>
    <s v="1000202.37"/>
  </r>
  <r>
    <n v="1922"/>
    <n v="2025"/>
    <s v="Faktura nummer 020239 fra NFF Oslo OMBERAMMING"/>
    <d v="2025-10-20T00:00:00"/>
    <m/>
    <x v="124"/>
    <x v="124"/>
    <m/>
    <m/>
    <n v="20060"/>
    <s v="NFF Oslo"/>
    <m/>
    <m/>
    <x v="1"/>
    <x v="1"/>
    <m/>
    <m/>
    <m/>
    <m/>
    <n v="0"/>
    <s v="Ingen avgiftsbehandling"/>
    <s v="Faktura nummer 020239 fra NFF Oslo OMBERAMMING"/>
    <n v="500"/>
    <s v="NOK"/>
    <n v="500"/>
    <m/>
    <s v="1000702.37"/>
  </r>
  <r>
    <n v="1924"/>
    <n v="2025"/>
    <s v="Fwd: Utlegg g2016"/>
    <d v="2025-10-20T00:00:00"/>
    <m/>
    <x v="124"/>
    <x v="124"/>
    <m/>
    <m/>
    <n v="20212"/>
    <s v="Vihvi Margrethe Boye"/>
    <m/>
    <m/>
    <x v="1"/>
    <x v="1"/>
    <m/>
    <m/>
    <m/>
    <m/>
    <n v="0"/>
    <s v="Ingen avgiftsbehandling"/>
    <s v="Fwd: Utlegg g2016"/>
    <n v="3000"/>
    <s v="NOK"/>
    <n v="3000"/>
    <m/>
    <s v="1003702.37"/>
  </r>
  <r>
    <n v="1957"/>
    <n v="2025"/>
    <s v="J2017: Klubbdommerregning fra David"/>
    <d v="2025-10-21T00:00:00"/>
    <m/>
    <x v="124"/>
    <x v="124"/>
    <m/>
    <m/>
    <n v="20446"/>
    <s v="David Jonassen"/>
    <m/>
    <m/>
    <x v="1"/>
    <x v="1"/>
    <m/>
    <m/>
    <m/>
    <m/>
    <n v="0"/>
    <s v="Ingen avgiftsbehandling"/>
    <s v="J2017: Klubbdommerregning fra David"/>
    <n v="150"/>
    <s v="NOK"/>
    <n v="150"/>
    <m/>
    <s v="1003852.37"/>
  </r>
  <r>
    <n v="1962"/>
    <n v="2025"/>
    <s v="Fwd: Klubbdommerregning fra Julie"/>
    <d v="2025-10-21T00:00:00"/>
    <m/>
    <x v="124"/>
    <x v="124"/>
    <m/>
    <m/>
    <n v="20030"/>
    <s v="Julie Wee"/>
    <m/>
    <m/>
    <x v="1"/>
    <x v="1"/>
    <m/>
    <m/>
    <m/>
    <m/>
    <n v="0"/>
    <s v="Ingen avgiftsbehandling"/>
    <s v="Fwd: Klubbdommerregning fra Julie"/>
    <n v="200"/>
    <s v="NOK"/>
    <n v="200"/>
    <m/>
    <s v="1004052.37"/>
  </r>
  <r>
    <n v="1955"/>
    <n v="2025"/>
    <s v="Fwd: Utlegg G2018"/>
    <d v="2025-10-22T00:00:00"/>
    <m/>
    <x v="124"/>
    <x v="124"/>
    <m/>
    <m/>
    <n v="20041"/>
    <s v="Thea Hasle"/>
    <m/>
    <m/>
    <x v="1"/>
    <x v="1"/>
    <m/>
    <m/>
    <m/>
    <m/>
    <n v="0"/>
    <s v="Ingen avgiftsbehandling"/>
    <s v="Fwd: Utlegg G2018"/>
    <n v="3200"/>
    <s v="NOK"/>
    <n v="3200"/>
    <m/>
    <s v="1007252.37"/>
  </r>
  <r>
    <n v="1952"/>
    <n v="2025"/>
    <s v="G2015Klubbdommerregning fra Jonathan"/>
    <d v="2025-10-22T00:00:00"/>
    <m/>
    <x v="124"/>
    <x v="124"/>
    <m/>
    <m/>
    <n v="20239"/>
    <s v="Jonathan Duesund"/>
    <m/>
    <m/>
    <x v="1"/>
    <x v="1"/>
    <m/>
    <m/>
    <m/>
    <m/>
    <n v="0"/>
    <s v="Ingen avgiftsbehandling"/>
    <s v="G2015Klubbdommerregning fra Jonathan"/>
    <n v="200"/>
    <s v="NOK"/>
    <n v="200"/>
    <m/>
    <s v="1007452.37"/>
  </r>
  <r>
    <n v="1949"/>
    <n v="2025"/>
    <s v="G2016 Klubbdommerregning fra Tobias Håland Stillerud"/>
    <d v="2025-10-23T00:00:00"/>
    <m/>
    <x v="124"/>
    <x v="124"/>
    <m/>
    <m/>
    <n v="20464"/>
    <s v="Tobias Håland Stillerud"/>
    <m/>
    <m/>
    <x v="1"/>
    <x v="1"/>
    <m/>
    <m/>
    <m/>
    <m/>
    <n v="0"/>
    <s v="Ingen avgiftsbehandling"/>
    <s v="G2016 Klubbdommerregning fra Tobias Håland Stillerud"/>
    <n v="150"/>
    <s v="NOK"/>
    <n v="150"/>
    <m/>
    <s v="1007602.37"/>
  </r>
  <r>
    <n v="1948"/>
    <n v="2025"/>
    <s v="G2017 Klubbdommerregning fra Jonathan"/>
    <d v="2025-10-23T00:00:00"/>
    <m/>
    <x v="124"/>
    <x v="124"/>
    <m/>
    <m/>
    <n v="20239"/>
    <s v="Jonathan Duesund"/>
    <m/>
    <m/>
    <x v="1"/>
    <x v="1"/>
    <m/>
    <m/>
    <m/>
    <m/>
    <n v="0"/>
    <s v="Ingen avgiftsbehandling"/>
    <s v="G2017 Klubbdommerregning fra Jonathan"/>
    <n v="150"/>
    <s v="NOK"/>
    <n v="150"/>
    <m/>
    <s v="1007752.37"/>
  </r>
  <r>
    <n v="1990"/>
    <n v="2025"/>
    <s v="Jutulkara"/>
    <d v="2025-10-23T00:00:00"/>
    <m/>
    <x v="124"/>
    <x v="124"/>
    <m/>
    <m/>
    <n v="20559"/>
    <s v="Edgar Martin Solvoll"/>
    <m/>
    <m/>
    <x v="7"/>
    <x v="7"/>
    <m/>
    <m/>
    <m/>
    <m/>
    <n v="0"/>
    <s v="Ingen avgiftsbehandling"/>
    <s v="Jutulkara"/>
    <n v="10680.68"/>
    <s v="NOK"/>
    <n v="10680.68"/>
    <m/>
    <s v="1018433.05"/>
  </r>
  <r>
    <n v="1951"/>
    <n v="2025"/>
    <s v="G17: Utlegg ifm kamp"/>
    <d v="2025-10-24T00:00:00"/>
    <m/>
    <x v="124"/>
    <x v="124"/>
    <m/>
    <m/>
    <n v="20438"/>
    <s v="Eva Mari Nakstad"/>
    <m/>
    <m/>
    <x v="1"/>
    <x v="1"/>
    <m/>
    <m/>
    <m/>
    <m/>
    <n v="0"/>
    <s v="Ingen avgiftsbehandling"/>
    <s v="G17: Utlegg ifm kamp"/>
    <n v="398.13"/>
    <s v="NOK"/>
    <n v="398.13"/>
    <m/>
    <s v="1018831.18"/>
  </r>
  <r>
    <n v="1950"/>
    <n v="2025"/>
    <s v="Utlegg g 2018"/>
    <d v="2025-10-24T00:00:00"/>
    <m/>
    <x v="124"/>
    <x v="124"/>
    <m/>
    <m/>
    <n v="20041"/>
    <s v="Thea Hasle"/>
    <m/>
    <m/>
    <x v="1"/>
    <x v="1"/>
    <m/>
    <m/>
    <m/>
    <m/>
    <n v="0"/>
    <s v="Ingen avgiftsbehandling"/>
    <s v="Utlegg g 2018"/>
    <n v="3000"/>
    <s v="NOK"/>
    <n v="3000"/>
    <m/>
    <s v="1021831.18"/>
  </r>
  <r>
    <n v="2002"/>
    <n v="2025"/>
    <s v="VS: Jutul G19 - utlegg siste seriekamp"/>
    <d v="2025-10-27T00:00:00"/>
    <m/>
    <x v="124"/>
    <x v="124"/>
    <m/>
    <m/>
    <n v="20103"/>
    <s v="Torbjørn Tveiten"/>
    <m/>
    <m/>
    <x v="1"/>
    <x v="1"/>
    <m/>
    <m/>
    <m/>
    <m/>
    <n v="0"/>
    <s v="Ingen avgiftsbehandling"/>
    <s v="VS: Jutul G19 - utlegg siste seriekamp"/>
    <n v="398"/>
    <s v="NOK"/>
    <n v="398"/>
    <m/>
    <s v="1022229.18"/>
  </r>
  <r>
    <n v="2007"/>
    <n v="2025"/>
    <s v="Fwd: Utlegg blomster Per Kristian Vellan"/>
    <d v="2025-10-27T00:00:00"/>
    <m/>
    <x v="124"/>
    <x v="124"/>
    <m/>
    <m/>
    <n v="20561"/>
    <s v="Per-Kristian Vellan"/>
    <m/>
    <m/>
    <x v="5"/>
    <x v="5"/>
    <m/>
    <m/>
    <m/>
    <m/>
    <n v="0"/>
    <s v="Ingen avgiftsbehandling"/>
    <s v="Fwd: Utlegg blomster Per Kristian Vellan"/>
    <n v="1165"/>
    <s v="NOK"/>
    <n v="1165"/>
    <m/>
    <s v="1023394.18"/>
  </r>
  <r>
    <n v="2042"/>
    <n v="2025"/>
    <s v="VS: Utlegg blomster Per Kristian Vellan"/>
    <d v="2025-10-27T00:00:00"/>
    <m/>
    <x v="124"/>
    <x v="124"/>
    <m/>
    <m/>
    <n v="20563"/>
    <s v="Roar Gjertsen"/>
    <m/>
    <m/>
    <x v="5"/>
    <x v="5"/>
    <m/>
    <m/>
    <m/>
    <m/>
    <n v="0"/>
    <s v="Ingen avgiftsbehandling"/>
    <s v="VS: Utlegg blomster Per Kristian Vellan"/>
    <n v="1165"/>
    <s v="NOK"/>
    <n v="1165"/>
    <m/>
    <s v="1024559.18"/>
  </r>
  <r>
    <n v="2555"/>
    <n v="2025"/>
    <s v="Reversering av bilag 2007-2025. Fwd: Utlegg blomster Per Kristian Vellan"/>
    <d v="2025-10-27T00:00:00"/>
    <m/>
    <x v="124"/>
    <x v="124"/>
    <m/>
    <m/>
    <n v="20561"/>
    <s v="Per-Kristian Vellan"/>
    <m/>
    <m/>
    <x v="5"/>
    <x v="5"/>
    <m/>
    <m/>
    <m/>
    <m/>
    <n v="0"/>
    <s v="Ingen avgiftsbehandling"/>
    <s v="Reversering av bilag 2007-2025. Fwd: Utlegg blomster Per Kristian Vellan"/>
    <n v="-1165"/>
    <s v="NOK"/>
    <n v="-1165"/>
    <m/>
    <s v="1023394.18"/>
  </r>
  <r>
    <n v="2004"/>
    <n v="2025"/>
    <s v="G2012: Påmelding til Nattcup Vallhall Arena 2025"/>
    <d v="2025-10-28T00:00:00"/>
    <m/>
    <x v="124"/>
    <x v="124"/>
    <m/>
    <m/>
    <n v="20086"/>
    <s v="Lene Nilsen Duesund"/>
    <m/>
    <m/>
    <x v="1"/>
    <x v="1"/>
    <m/>
    <m/>
    <m/>
    <m/>
    <n v="0"/>
    <s v="Ingen avgiftsbehandling"/>
    <s v="G2012: Påmelding til Nattcup Vallhall Arena 2025"/>
    <n v="1500"/>
    <s v="NOK"/>
    <n v="1500"/>
    <m/>
    <s v="1024894.18"/>
  </r>
  <r>
    <n v="2088"/>
    <n v="2025"/>
    <s v="Hornigjengen: Kvitteringer og utleggsskjema"/>
    <d v="2025-10-29T00:00:00"/>
    <m/>
    <x v="124"/>
    <x v="124"/>
    <m/>
    <m/>
    <n v="20425"/>
    <s v="Karin Vasaasen"/>
    <m/>
    <m/>
    <x v="9"/>
    <x v="9"/>
    <m/>
    <m/>
    <m/>
    <m/>
    <n v="0"/>
    <s v="Ingen avgiftsbehandling"/>
    <s v="Hornigjengen: Kvitteringer og utleggsskjema"/>
    <n v="981.4"/>
    <s v="NOK"/>
    <n v="981.4"/>
    <m/>
    <s v="1025875.58"/>
  </r>
  <r>
    <n v="1993"/>
    <n v="2025"/>
    <s v="VS: Jenter 2014 påmeldt vinterturnering"/>
    <d v="2025-10-30T00:00:00"/>
    <m/>
    <x v="124"/>
    <x v="124"/>
    <m/>
    <m/>
    <n v="20048"/>
    <s v="marthe kristiansen"/>
    <m/>
    <m/>
    <x v="1"/>
    <x v="1"/>
    <m/>
    <m/>
    <m/>
    <m/>
    <n v="0"/>
    <s v="Ingen avgiftsbehandling"/>
    <s v="VS: Jenter 2014 påmeldt vinterturnering"/>
    <n v="2500"/>
    <s v="NOK"/>
    <n v="2500"/>
    <m/>
    <s v="1028375.58"/>
  </r>
  <r>
    <n v="2080"/>
    <n v="2025"/>
    <s v="Fwd: Utleggsrefusjon Lasse Knudsen"/>
    <d v="2025-10-31T00:00:00"/>
    <m/>
    <x v="124"/>
    <x v="124"/>
    <m/>
    <m/>
    <n v="20439"/>
    <s v="Lasse Knudsen"/>
    <m/>
    <m/>
    <x v="7"/>
    <x v="7"/>
    <m/>
    <m/>
    <m/>
    <m/>
    <n v="0"/>
    <s v="Ingen avgiftsbehandling"/>
    <s v="Fwd: Utleggsrefusjon Lasse Knudsen"/>
    <n v="491.21"/>
    <s v="NOK"/>
    <n v="491.21"/>
    <m/>
    <s v="1028866.79"/>
  </r>
  <r>
    <n v="2056"/>
    <n v="2025"/>
    <s v="Fwd: Utlegg G19 - refusjon"/>
    <d v="2025-11-01T00:00:00"/>
    <m/>
    <x v="124"/>
    <x v="124"/>
    <m/>
    <m/>
    <n v="20103"/>
    <s v="Torbjørn Tveiten"/>
    <m/>
    <m/>
    <x v="1"/>
    <x v="1"/>
    <m/>
    <m/>
    <m/>
    <m/>
    <n v="0"/>
    <s v="Ingen avgiftsbehandling"/>
    <s v="Fwd: Utlegg G19 - refusjon"/>
    <n v="805.7"/>
    <s v="NOK"/>
    <n v="805.7"/>
    <m/>
    <s v="1029672.49"/>
  </r>
  <r>
    <n v="2095"/>
    <n v="2025"/>
    <s v="G2015: Faktura 10832078 fra Lucky Bowl Norge AS"/>
    <d v="2025-11-03T00:00:00"/>
    <m/>
    <x v="124"/>
    <x v="124"/>
    <m/>
    <m/>
    <n v="20571"/>
    <s v="Lucky Bowl Group AS"/>
    <m/>
    <m/>
    <x v="1"/>
    <x v="1"/>
    <m/>
    <m/>
    <m/>
    <m/>
    <n v="0"/>
    <s v="Ingen avgiftsbehandling"/>
    <s v="G2015: Faktura 10832078 fra Lucky Bowl Norge AS"/>
    <n v="4019.5"/>
    <s v="NOK"/>
    <n v="4019.5"/>
    <m/>
    <s v="1033691.99"/>
  </r>
  <r>
    <n v="2067"/>
    <n v="2025"/>
    <s v="VS: Refusjon G19"/>
    <d v="2025-11-04T00:00:00"/>
    <m/>
    <x v="124"/>
    <x v="124"/>
    <m/>
    <m/>
    <n v="20088"/>
    <s v="Andreas Kristiansen Olsen"/>
    <m/>
    <m/>
    <x v="1"/>
    <x v="1"/>
    <m/>
    <m/>
    <m/>
    <m/>
    <n v="0"/>
    <s v="Ingen avgiftsbehandling"/>
    <s v="VS: Refusjon G19"/>
    <n v="269"/>
    <s v="NOK"/>
    <n v="269"/>
    <m/>
    <s v="1033960.99"/>
  </r>
  <r>
    <n v="2063"/>
    <n v="2025"/>
    <s v="Fwd: Utlegg"/>
    <d v="2025-11-06T00:00:00"/>
    <m/>
    <x v="124"/>
    <x v="124"/>
    <m/>
    <m/>
    <n v="20191"/>
    <s v="Kjersti Merete Schiønning Irgens"/>
    <m/>
    <m/>
    <x v="1"/>
    <x v="1"/>
    <m/>
    <m/>
    <m/>
    <m/>
    <n v="0"/>
    <s v="Ingen avgiftsbehandling"/>
    <s v="Fwd: Utlegg"/>
    <n v="2500"/>
    <s v="NOK"/>
    <n v="2500"/>
    <m/>
    <s v="1036460.99"/>
  </r>
  <r>
    <n v="2048"/>
    <n v="2025"/>
    <s v="Fwd: Utlegg Fotball Jenter 2015"/>
    <d v="2025-11-06T00:00:00"/>
    <m/>
    <x v="124"/>
    <x v="124"/>
    <m/>
    <m/>
    <n v="20566"/>
    <s v="Lene Bjørkevoll"/>
    <m/>
    <m/>
    <x v="6"/>
    <x v="6"/>
    <m/>
    <m/>
    <m/>
    <m/>
    <n v="0"/>
    <s v="Ingen avgiftsbehandling"/>
    <s v="Fwd: Utlegg Fotball Jenter 2015"/>
    <n v="10425"/>
    <s v="NOK"/>
    <n v="10425"/>
    <m/>
    <s v="1046885.99"/>
  </r>
  <r>
    <n v="2046"/>
    <n v="2025"/>
    <s v="J2014: Utlegg"/>
    <d v="2025-11-06T00:00:00"/>
    <m/>
    <x v="124"/>
    <x v="124"/>
    <m/>
    <m/>
    <n v="20565"/>
    <s v="Katarina Margareta Zielinska"/>
    <m/>
    <m/>
    <x v="1"/>
    <x v="1"/>
    <m/>
    <m/>
    <m/>
    <m/>
    <n v="0"/>
    <s v="Ingen avgiftsbehandling"/>
    <s v="J2014: Utlegg"/>
    <n v="1317"/>
    <s v="NOK"/>
    <n v="1317"/>
    <m/>
    <s v="1048202.99"/>
  </r>
  <r>
    <n v="2091"/>
    <n v="2025"/>
    <s v="G2016: Utlegg"/>
    <d v="2025-11-09T00:00:00"/>
    <m/>
    <x v="124"/>
    <x v="124"/>
    <m/>
    <m/>
    <n v="20212"/>
    <s v="Vihvi Margrethe Boye"/>
    <m/>
    <m/>
    <x v="1"/>
    <x v="1"/>
    <m/>
    <m/>
    <m/>
    <m/>
    <n v="0"/>
    <s v="Ingen avgiftsbehandling"/>
    <s v="G2016: Utlegg"/>
    <n v="1393"/>
    <s v="NOK"/>
    <n v="1393"/>
    <m/>
    <s v="1049595.99"/>
  </r>
  <r>
    <n v="2085"/>
    <n v="2025"/>
    <s v="VS: Utlegg pappavafler og kaffe cup j2017"/>
    <d v="2025-11-09T00:00:00"/>
    <m/>
    <x v="124"/>
    <x v="124"/>
    <m/>
    <m/>
    <n v="20568"/>
    <s v="Janne Stryken"/>
    <m/>
    <m/>
    <x v="1"/>
    <x v="1"/>
    <m/>
    <m/>
    <m/>
    <m/>
    <n v="0"/>
    <s v="Ingen avgiftsbehandling"/>
    <s v="VS: Utlegg pappavafler og kaffe cup j2017"/>
    <n v="300"/>
    <s v="NOK"/>
    <n v="300"/>
    <m/>
    <s v="1049895.99"/>
  </r>
  <r>
    <n v="2094"/>
    <n v="2025"/>
    <s v="Fwd: Vi måtte melde på 1 lag til i nattcup.."/>
    <d v="2025-11-10T00:00:00"/>
    <m/>
    <x v="124"/>
    <x v="124"/>
    <m/>
    <m/>
    <n v="20086"/>
    <s v="Lene Nilsen Duesund"/>
    <m/>
    <m/>
    <x v="1"/>
    <x v="1"/>
    <m/>
    <m/>
    <m/>
    <m/>
    <n v="0"/>
    <s v="Ingen avgiftsbehandling"/>
    <s v="Fwd: Vi måtte melde på 1 lag til i nattcup.."/>
    <n v="1500"/>
    <s v="NOK"/>
    <n v="1500"/>
    <m/>
    <s v="1051395.99"/>
  </r>
  <r>
    <n v="2093"/>
    <n v="2025"/>
    <s v="Fwd: Jutul G19 - utlegg luer - refusjon"/>
    <d v="2025-11-10T00:00:00"/>
    <m/>
    <x v="124"/>
    <x v="124"/>
    <m/>
    <m/>
    <n v="20103"/>
    <s v="Torbjørn Tveiten"/>
    <m/>
    <m/>
    <x v="1"/>
    <x v="1"/>
    <m/>
    <m/>
    <m/>
    <m/>
    <n v="0"/>
    <s v="Ingen avgiftsbehandling"/>
    <s v="Fwd: Jutul G19 - utlegg luer - refusjon"/>
    <n v="2720"/>
    <s v="NOK"/>
    <n v="2720"/>
    <m/>
    <s v="1054115.99"/>
  </r>
  <r>
    <n v="2096"/>
    <n v="2025"/>
    <s v="G2017"/>
    <d v="2025-11-10T00:00:00"/>
    <m/>
    <x v="124"/>
    <x v="124"/>
    <m/>
    <m/>
    <n v="20143"/>
    <s v="Ståle Pettersen"/>
    <m/>
    <m/>
    <x v="1"/>
    <x v="1"/>
    <m/>
    <m/>
    <m/>
    <m/>
    <n v="0"/>
    <s v="Ingen avgiftsbehandling"/>
    <s v="G2017"/>
    <n v="2029.8"/>
    <s v="NOK"/>
    <n v="2029.8"/>
    <m/>
    <s v="1056145.79"/>
  </r>
  <r>
    <n v="2293"/>
    <n v="2025"/>
    <s v="Hockey 2010: Faktura 11117587"/>
    <d v="2025-11-10T00:00:00"/>
    <m/>
    <x v="124"/>
    <x v="124"/>
    <m/>
    <m/>
    <n v="20257"/>
    <s v="Nordkak AS"/>
    <m/>
    <m/>
    <x v="5"/>
    <x v="5"/>
    <m/>
    <m/>
    <m/>
    <m/>
    <n v="0"/>
    <s v="Ingen avgiftsbehandling"/>
    <s v="Hockey 2010: Faktura 11117587"/>
    <n v="17600"/>
    <s v="NOK"/>
    <n v="17600"/>
    <m/>
    <s v="1073745.79"/>
  </r>
  <r>
    <n v="2090"/>
    <n v="2025"/>
    <s v="Fwd: Utlegg U16 2010"/>
    <d v="2025-11-12T00:00:00"/>
    <m/>
    <x v="124"/>
    <x v="124"/>
    <m/>
    <m/>
    <n v="20570"/>
    <s v="Daniel Ebrima Barry"/>
    <m/>
    <m/>
    <x v="5"/>
    <x v="5"/>
    <m/>
    <m/>
    <m/>
    <m/>
    <n v="0"/>
    <s v="Ingen avgiftsbehandling"/>
    <s v="Fwd: Utlegg U16 2010"/>
    <n v="2153.69"/>
    <s v="NOK"/>
    <n v="2153.69"/>
    <m/>
    <s v="1075899.48"/>
  </r>
  <r>
    <n v="2089"/>
    <n v="2025"/>
    <s v="Fwd: Utlegg U16 2010"/>
    <d v="2025-11-12T00:00:00"/>
    <m/>
    <x v="124"/>
    <x v="124"/>
    <m/>
    <m/>
    <n v="20569"/>
    <s v="Øystein Åsheim Alnes"/>
    <m/>
    <m/>
    <x v="5"/>
    <x v="5"/>
    <m/>
    <m/>
    <m/>
    <m/>
    <n v="0"/>
    <s v="Ingen avgiftsbehandling"/>
    <s v="Fwd: Utlegg U16 2010"/>
    <n v="4096"/>
    <s v="NOK"/>
    <n v="4096"/>
    <m/>
    <s v="1079995.48"/>
  </r>
  <r>
    <n v="2098"/>
    <n v="2025"/>
    <s v=": Utlegg Fotball G2013"/>
    <d v="2025-11-14T00:00:00"/>
    <m/>
    <x v="124"/>
    <x v="124"/>
    <m/>
    <m/>
    <n v="20178"/>
    <s v="Trond Kvale"/>
    <m/>
    <m/>
    <x v="1"/>
    <x v="1"/>
    <m/>
    <m/>
    <m/>
    <m/>
    <n v="0"/>
    <s v="Ingen avgiftsbehandling"/>
    <s v=": Utlegg Fotball G2013"/>
    <n v="1017"/>
    <s v="NOK"/>
    <n v="1017"/>
    <m/>
    <s v="1081012.48"/>
  </r>
  <r>
    <n v="2104"/>
    <n v="2025"/>
    <s v="G19: Faktura fra Vøyenenga Pizza AS - Fakturanummer: 11101583"/>
    <d v="2025-11-16T00:00:00"/>
    <m/>
    <x v="124"/>
    <x v="124"/>
    <m/>
    <m/>
    <n v="20109"/>
    <s v="Vøyenenga Pizza AS"/>
    <m/>
    <m/>
    <x v="1"/>
    <x v="1"/>
    <m/>
    <m/>
    <m/>
    <m/>
    <n v="0"/>
    <s v="Ingen avgiftsbehandling"/>
    <s v="G19: Faktura fra Vøyenenga Pizza AS - Fakturanummer: 11101583"/>
    <n v="3383.93"/>
    <s v="NOK"/>
    <n v="3383.93"/>
    <m/>
    <s v="1084396.41"/>
  </r>
  <r>
    <n v="2158"/>
    <n v="2025"/>
    <s v="Faktura nummer 1211 fra Jar Idrettslag"/>
    <d v="2025-11-17T00:00:00"/>
    <m/>
    <x v="124"/>
    <x v="124"/>
    <m/>
    <m/>
    <n v="20169"/>
    <s v="Jar Idrettslag"/>
    <m/>
    <m/>
    <x v="5"/>
    <x v="5"/>
    <m/>
    <m/>
    <m/>
    <m/>
    <n v="0"/>
    <s v="Ingen avgiftsbehandling"/>
    <s v="Faktura nummer 1211 fra Jar Idrettslag"/>
    <n v="2154"/>
    <s v="NOK"/>
    <n v="2154"/>
    <m/>
    <s v="1086550.41"/>
  </r>
  <r>
    <n v="2136"/>
    <n v="2025"/>
    <s v="J2017: Utlegg cup, siste kamp og is etter kamp"/>
    <d v="2025-11-18T00:00:00"/>
    <m/>
    <x v="124"/>
    <x v="124"/>
    <m/>
    <m/>
    <n v="20249"/>
    <s v="Lars Joakim Aslaksrud"/>
    <m/>
    <m/>
    <x v="1"/>
    <x v="1"/>
    <m/>
    <m/>
    <m/>
    <m/>
    <n v="0"/>
    <s v="Ingen avgiftsbehandling"/>
    <s v="J2017: Utlegg cup, siste kamp og is etter kamp"/>
    <n v="1163"/>
    <s v="NOK"/>
    <n v="1163"/>
    <m/>
    <s v="1087713.41"/>
  </r>
  <r>
    <n v="2209"/>
    <n v="2025"/>
    <s v="G19 utlegg"/>
    <d v="2025-11-20T00:00:00"/>
    <m/>
    <x v="124"/>
    <x v="124"/>
    <m/>
    <m/>
    <n v="20065"/>
    <s v="Mads Årbogen Sundbye"/>
    <m/>
    <m/>
    <x v="1"/>
    <x v="1"/>
    <m/>
    <m/>
    <m/>
    <m/>
    <n v="0"/>
    <s v="Ingen avgiftsbehandling"/>
    <s v="G19 utlegg"/>
    <n v="4228.2"/>
    <s v="NOK"/>
    <n v="4228.2"/>
    <m/>
    <s v="1091941.61"/>
  </r>
  <r>
    <n v="2364"/>
    <n v="2025"/>
    <s v="Fwd: Kvittering Gave trenere i Hornigjengen"/>
    <d v="2025-11-21T00:00:00"/>
    <m/>
    <x v="124"/>
    <x v="124"/>
    <m/>
    <m/>
    <n v="20116"/>
    <s v="Bjørg Stokkedal"/>
    <m/>
    <m/>
    <x v="9"/>
    <x v="9"/>
    <m/>
    <m/>
    <m/>
    <m/>
    <n v="0"/>
    <s v="Ingen avgiftsbehandling"/>
    <s v="Fwd: Kvittering Gave trenere i Hornigjengen"/>
    <n v="16700"/>
    <s v="NOK"/>
    <n v="16700"/>
    <m/>
    <s v="1108641.61"/>
  </r>
  <r>
    <n v="2238"/>
    <n v="2025"/>
    <s v="Jutulkara: Utleggsrefusjon Lasse Knudsen"/>
    <d v="2025-11-24T00:00:00"/>
    <m/>
    <x v="124"/>
    <x v="124"/>
    <m/>
    <m/>
    <n v="20439"/>
    <s v="Lasse Knudsen"/>
    <m/>
    <m/>
    <x v="7"/>
    <x v="7"/>
    <m/>
    <m/>
    <m/>
    <m/>
    <n v="0"/>
    <s v="Ingen avgiftsbehandling"/>
    <s v="Jutulkara: Utleggsrefusjon Lasse Knudsen"/>
    <n v="820"/>
    <s v="NOK"/>
    <n v="820"/>
    <m/>
    <s v="1109461.61"/>
  </r>
  <r>
    <n v="2230"/>
    <n v="2025"/>
    <s v=": Utlegg J2015"/>
    <d v="2025-11-27T00:00:00"/>
    <m/>
    <x v="124"/>
    <x v="124"/>
    <m/>
    <m/>
    <n v="20255"/>
    <s v="Marit Søderberg"/>
    <m/>
    <m/>
    <x v="1"/>
    <x v="1"/>
    <m/>
    <m/>
    <m/>
    <m/>
    <n v="0"/>
    <s v="Ingen avgiftsbehandling"/>
    <s v=": Utlegg J2015"/>
    <n v="3615"/>
    <s v="NOK"/>
    <n v="3615"/>
    <m/>
    <s v="1113076.61"/>
  </r>
  <r>
    <n v="2229"/>
    <n v="2025"/>
    <s v="Fwd: Utlegg J2015 Lyn futsalcup"/>
    <d v="2025-11-27T00:00:00"/>
    <m/>
    <x v="124"/>
    <x v="124"/>
    <m/>
    <m/>
    <n v="20255"/>
    <s v="Marit Søderberg"/>
    <m/>
    <m/>
    <x v="1"/>
    <x v="1"/>
    <m/>
    <m/>
    <m/>
    <m/>
    <n v="0"/>
    <s v="Ingen avgiftsbehandling"/>
    <s v="Fwd: Utlegg J2015 Lyn futsalcup"/>
    <n v="1250"/>
    <s v="NOK"/>
    <n v="1250"/>
    <m/>
    <s v="1114326.61"/>
  </r>
  <r>
    <n v="2228"/>
    <n v="2025"/>
    <s v="Fwd: Utlegg J2015"/>
    <d v="2025-11-27T00:00:00"/>
    <m/>
    <x v="124"/>
    <x v="124"/>
    <m/>
    <m/>
    <n v="20255"/>
    <s v="Marit Søderberg"/>
    <m/>
    <m/>
    <x v="1"/>
    <x v="1"/>
    <m/>
    <m/>
    <m/>
    <m/>
    <n v="0"/>
    <s v="Ingen avgiftsbehandling"/>
    <s v="Fwd: Utlegg J2015"/>
    <n v="1112"/>
    <s v="NOK"/>
    <n v="1112"/>
    <m/>
    <s v="1115438.61"/>
  </r>
  <r>
    <n v="2527"/>
    <n v="2025"/>
    <s v="Vs: Faktura 11264280"/>
    <d v="2025-11-27T00:00:00"/>
    <m/>
    <x v="124"/>
    <x v="124"/>
    <m/>
    <m/>
    <n v="20257"/>
    <s v="Nordkak AS"/>
    <m/>
    <m/>
    <x v="5"/>
    <x v="5"/>
    <m/>
    <m/>
    <m/>
    <m/>
    <n v="0"/>
    <s v="Ingen avgiftsbehandling"/>
    <s v="Vs: Faktura 11264280"/>
    <n v="11400"/>
    <s v="NOK"/>
    <n v="11400"/>
    <m/>
    <s v="1126838.61"/>
  </r>
  <r>
    <n v="2222"/>
    <n v="2025"/>
    <s v="Fwd: Utlegg jenter 2014 - Wattn Futsal cuo - Lyn, jenter 2014"/>
    <d v="2025-11-28T00:00:00"/>
    <m/>
    <x v="124"/>
    <x v="124"/>
    <m/>
    <m/>
    <n v="20048"/>
    <s v="marthe kristiansen"/>
    <m/>
    <m/>
    <x v="1"/>
    <x v="1"/>
    <m/>
    <m/>
    <m/>
    <m/>
    <n v="0"/>
    <s v="Ingen avgiftsbehandling"/>
    <s v="Fwd: Utlegg jenter 2014 - Wattn Futsal cuo - Lyn, jenter 2014"/>
    <n v="1250"/>
    <s v="NOK"/>
    <n v="1250"/>
    <m/>
    <s v="1128088.61"/>
  </r>
  <r>
    <n v="2291"/>
    <n v="2025"/>
    <s v="HOCKEY 2010: Refusjon utlegg - U16 tur til Bergen"/>
    <d v="2025-12-03T00:00:00"/>
    <m/>
    <x v="124"/>
    <x v="124"/>
    <m/>
    <m/>
    <n v="20569"/>
    <s v="Øystein Åsheim Alnes"/>
    <m/>
    <m/>
    <x v="5"/>
    <x v="5"/>
    <m/>
    <m/>
    <m/>
    <m/>
    <n v="0"/>
    <s v="Ingen avgiftsbehandling"/>
    <s v="HOCKEY 2010: Refusjon utlegg - U16 tur til Bergen"/>
    <n v="29500"/>
    <s v="NOK"/>
    <n v="29500"/>
    <m/>
    <s v="1157588.61"/>
  </r>
  <r>
    <n v="2292"/>
    <n v="2025"/>
    <s v="G2018"/>
    <d v="2025-12-04T00:00:00"/>
    <m/>
    <x v="124"/>
    <x v="124"/>
    <m/>
    <m/>
    <n v="20041"/>
    <s v="Thea Hasle"/>
    <m/>
    <m/>
    <x v="1"/>
    <x v="1"/>
    <m/>
    <m/>
    <m/>
    <m/>
    <n v="0"/>
    <s v="Ingen avgiftsbehandling"/>
    <s v="G2018"/>
    <n v="559"/>
    <s v="NOK"/>
    <n v="559"/>
    <m/>
    <s v="1158147.61"/>
  </r>
  <r>
    <n v="2278"/>
    <n v="2025"/>
    <s v="Jutulkara: Utlegg Frank"/>
    <d v="2025-12-04T00:00:00"/>
    <m/>
    <x v="124"/>
    <x v="124"/>
    <m/>
    <m/>
    <n v="20578"/>
    <s v="Frank Hansen"/>
    <m/>
    <m/>
    <x v="7"/>
    <x v="7"/>
    <m/>
    <m/>
    <m/>
    <m/>
    <n v="0"/>
    <s v="Ingen avgiftsbehandling"/>
    <s v="Jutulkara: Utlegg Frank"/>
    <n v="4727"/>
    <s v="NOK"/>
    <n v="4727"/>
    <m/>
    <s v="1162874.61"/>
  </r>
  <r>
    <n v="2305"/>
    <n v="2025"/>
    <s v="Fwd: Utlegg slipemaskiner"/>
    <d v="2025-12-05T00:00:00"/>
    <m/>
    <x v="124"/>
    <x v="124"/>
    <m/>
    <m/>
    <n v="20132"/>
    <s v="Tom Ivar Riseth"/>
    <m/>
    <m/>
    <x v="5"/>
    <x v="5"/>
    <m/>
    <m/>
    <m/>
    <m/>
    <n v="0"/>
    <s v="Ingen avgiftsbehandling"/>
    <s v="Fwd: Utlegg slipemaskiner"/>
    <n v="2081"/>
    <s v="NOK"/>
    <n v="2081"/>
    <m/>
    <s v="1164955.61"/>
  </r>
  <r>
    <n v="2306"/>
    <n v="2025"/>
    <s v="Fwd: Utlegg hockeyshop"/>
    <d v="2025-12-05T00:00:00"/>
    <m/>
    <x v="124"/>
    <x v="124"/>
    <m/>
    <m/>
    <n v="20132"/>
    <s v="Tom Ivar Riseth"/>
    <m/>
    <m/>
    <x v="5"/>
    <x v="5"/>
    <m/>
    <m/>
    <m/>
    <m/>
    <n v="0"/>
    <s v="Ingen avgiftsbehandling"/>
    <s v="Fwd: Utlegg hockeyshop"/>
    <n v="2081"/>
    <s v="NOK"/>
    <n v="2081"/>
    <m/>
    <s v="1167036.61"/>
  </r>
  <r>
    <n v="2307"/>
    <n v="2025"/>
    <s v="Fwd: Utlegg juleavslutning J2014"/>
    <d v="2025-12-05T00:00:00"/>
    <m/>
    <x v="124"/>
    <x v="124"/>
    <m/>
    <m/>
    <n v="20400"/>
    <s v="Kirsten Teigland"/>
    <m/>
    <m/>
    <x v="1"/>
    <x v="1"/>
    <m/>
    <m/>
    <m/>
    <m/>
    <n v="0"/>
    <s v="Ingen avgiftsbehandling"/>
    <s v="Fwd: Utlegg juleavslutning J2014"/>
    <n v="1334"/>
    <s v="NOK"/>
    <n v="1334"/>
    <m/>
    <s v="1168370.61"/>
  </r>
  <r>
    <n v="2315"/>
    <n v="2025"/>
    <s v="Reversering av bilag 2305-2025. Fwd: Utlegg slipemaskiner"/>
    <d v="2025-12-05T00:00:00"/>
    <m/>
    <x v="124"/>
    <x v="124"/>
    <m/>
    <m/>
    <n v="20132"/>
    <s v="Tom Ivar Riseth"/>
    <m/>
    <m/>
    <x v="5"/>
    <x v="5"/>
    <m/>
    <m/>
    <m/>
    <m/>
    <n v="0"/>
    <s v="Ingen avgiftsbehandling"/>
    <s v="Reversering av bilag 2305-2025. Fwd: Utlegg slipemaskiner"/>
    <n v="-2081"/>
    <s v="NOK"/>
    <n v="-2081"/>
    <m/>
    <s v="1166289.61"/>
  </r>
  <r>
    <n v="2408"/>
    <n v="2025"/>
    <s v="Fwd: Refusjon A-lag"/>
    <d v="2025-12-06T00:00:00"/>
    <m/>
    <x v="124"/>
    <x v="124"/>
    <m/>
    <m/>
    <n v="20088"/>
    <s v="Andreas Kristiansen Olsen"/>
    <m/>
    <m/>
    <x v="1"/>
    <x v="1"/>
    <m/>
    <m/>
    <m/>
    <m/>
    <n v="0"/>
    <s v="Ingen avgiftsbehandling"/>
    <s v="Fwd: Refusjon A-lag"/>
    <n v="1738.4"/>
    <s v="NOK"/>
    <n v="1738.4"/>
    <m/>
    <s v="1168028.01"/>
  </r>
  <r>
    <n v="2490"/>
    <n v="2025"/>
    <s v="Hockey 2014: Utlegg for julegrøt"/>
    <d v="2025-12-10T00:00:00"/>
    <m/>
    <x v="124"/>
    <x v="124"/>
    <m/>
    <m/>
    <n v="20159"/>
    <s v="Stine Laursen"/>
    <m/>
    <m/>
    <x v="5"/>
    <x v="5"/>
    <m/>
    <m/>
    <m/>
    <m/>
    <n v="0"/>
    <s v="Ingen avgiftsbehandling"/>
    <s v="Hockey 2014: Utlegg for julegrøt"/>
    <n v="606.15"/>
    <s v="NOK"/>
    <n v="606.15"/>
    <m/>
    <s v="1168634.16"/>
  </r>
  <r>
    <n v="2491"/>
    <n v="2025"/>
    <s v="Hockey 2015: Utlegg Jutul"/>
    <d v="2025-12-12T00:00:00"/>
    <m/>
    <x v="124"/>
    <x v="124"/>
    <m/>
    <m/>
    <n v="20260"/>
    <s v="Gunvor Folland"/>
    <m/>
    <m/>
    <x v="5"/>
    <x v="5"/>
    <m/>
    <m/>
    <m/>
    <m/>
    <n v="0"/>
    <s v="Ingen avgiftsbehandling"/>
    <s v="Hockey 2015: Utlegg Jutul"/>
    <n v="3728"/>
    <s v="NOK"/>
    <n v="3728"/>
    <m/>
    <s v="1172362.16"/>
  </r>
  <r>
    <n v="2421"/>
    <n v="2025"/>
    <s v="Kara B"/>
    <d v="2025-12-13T00:00:00"/>
    <m/>
    <x v="124"/>
    <x v="124"/>
    <m/>
    <m/>
    <n v="20471"/>
    <s v="Baard Henrik Karlstad"/>
    <m/>
    <m/>
    <x v="7"/>
    <x v="7"/>
    <m/>
    <m/>
    <m/>
    <m/>
    <n v="0"/>
    <s v="Ingen avgiftsbehandling"/>
    <s v="Kara B"/>
    <n v="5585"/>
    <s v="NOK"/>
    <n v="5585"/>
    <m/>
    <s v="1177947.16"/>
  </r>
  <r>
    <n v="2418"/>
    <n v="2025"/>
    <s v="J15"/>
    <d v="2025-12-14T00:00:00"/>
    <m/>
    <x v="124"/>
    <x v="124"/>
    <m/>
    <m/>
    <n v="20075"/>
    <s v="Elin Kristiansen"/>
    <m/>
    <m/>
    <x v="1"/>
    <x v="1"/>
    <m/>
    <m/>
    <m/>
    <m/>
    <n v="0"/>
    <s v="Ingen avgiftsbehandling"/>
    <s v="J15"/>
    <n v="1792.15"/>
    <s v="NOK"/>
    <n v="1792.15"/>
    <m/>
    <s v="1179739.31"/>
  </r>
  <r>
    <n v="2383"/>
    <n v="2025"/>
    <s v="Vs: G2015"/>
    <d v="2025-12-15T00:00:00"/>
    <m/>
    <x v="124"/>
    <x v="124"/>
    <m/>
    <m/>
    <n v="20257"/>
    <s v="Nordkak AS"/>
    <m/>
    <m/>
    <x v="5"/>
    <x v="5"/>
    <m/>
    <m/>
    <m/>
    <m/>
    <n v="0"/>
    <s v="Ingen avgiftsbehandling"/>
    <s v="Vs: G2015"/>
    <n v="18850"/>
    <s v="NOK"/>
    <n v="18850"/>
    <m/>
    <s v="1198589.31"/>
  </r>
  <r>
    <n v="2362"/>
    <n v="2025"/>
    <s v="Hornigjengen"/>
    <d v="2025-12-15T00:00:00"/>
    <m/>
    <x v="124"/>
    <x v="124"/>
    <m/>
    <m/>
    <n v="20299"/>
    <s v="Nanna Bente Langdal"/>
    <m/>
    <m/>
    <x v="9"/>
    <x v="9"/>
    <m/>
    <m/>
    <m/>
    <m/>
    <n v="0"/>
    <s v="Ingen avgiftsbehandling"/>
    <s v="Hornigjengen"/>
    <n v="4854.8999999999996"/>
    <s v="NOK"/>
    <n v="4854.8999999999996"/>
    <m/>
    <s v="1203444.21"/>
  </r>
  <r>
    <n v="2422"/>
    <n v="2025"/>
    <s v="Knut W"/>
    <d v="2025-12-15T00:00:00"/>
    <m/>
    <x v="124"/>
    <x v="124"/>
    <m/>
    <m/>
    <n v="20585"/>
    <s v="Knut Woxman"/>
    <m/>
    <m/>
    <x v="7"/>
    <x v="7"/>
    <m/>
    <m/>
    <m/>
    <m/>
    <n v="0"/>
    <s v="Ingen avgiftsbehandling"/>
    <s v="Knut W"/>
    <n v="4400"/>
    <s v="NOK"/>
    <n v="4400"/>
    <m/>
    <s v="1207844.21"/>
  </r>
  <r>
    <n v="2436"/>
    <n v="2025"/>
    <n v="4999"/>
    <d v="2025-12-15T00:00:00"/>
    <m/>
    <x v="124"/>
    <x v="124"/>
    <m/>
    <m/>
    <n v="20189"/>
    <s v="Lisbeth Kalsnes"/>
    <m/>
    <m/>
    <x v="1"/>
    <x v="1"/>
    <m/>
    <m/>
    <m/>
    <m/>
    <n v="0"/>
    <s v="Ingen avgiftsbehandling"/>
    <n v="4999"/>
    <n v="694.2"/>
    <s v="NOK"/>
    <n v="694.2"/>
    <m/>
    <s v="1208538.41"/>
  </r>
  <r>
    <n v="2565"/>
    <n v="2025"/>
    <s v="Faktura nummer 10832110 fra Lucky Bowl Norge AS"/>
    <d v="2025-12-15T00:00:00"/>
    <m/>
    <x v="124"/>
    <x v="124"/>
    <m/>
    <m/>
    <n v="20601"/>
    <s v="Lucky Bowl Norge AS"/>
    <m/>
    <m/>
    <x v="1"/>
    <x v="1"/>
    <m/>
    <m/>
    <m/>
    <m/>
    <n v="0"/>
    <s v="Ingen avgiftsbehandling"/>
    <s v="Faktura nummer 10832110 fra Lucky Bowl Norge AS"/>
    <n v="4937.5"/>
    <s v="NOK"/>
    <n v="4937.5"/>
    <m/>
    <s v="1213475.91"/>
  </r>
  <r>
    <n v="2437"/>
    <n v="2025"/>
    <s v="J15"/>
    <d v="2025-12-16T00:00:00"/>
    <m/>
    <x v="124"/>
    <x v="124"/>
    <m/>
    <m/>
    <n v="20042"/>
    <s v="Pizzabakeren Holding AS"/>
    <m/>
    <m/>
    <x v="1"/>
    <x v="1"/>
    <m/>
    <m/>
    <m/>
    <m/>
    <n v="0"/>
    <s v="Ingen avgiftsbehandling"/>
    <s v="J15"/>
    <n v="930"/>
    <s v="NOK"/>
    <n v="930"/>
    <m/>
    <s v="1214405.91"/>
  </r>
  <r>
    <n v="2524"/>
    <n v="2025"/>
    <s v="1.pdf"/>
    <d v="2025-12-18T00:00:00"/>
    <m/>
    <x v="124"/>
    <x v="124"/>
    <m/>
    <m/>
    <m/>
    <m/>
    <m/>
    <m/>
    <x v="5"/>
    <x v="5"/>
    <m/>
    <m/>
    <m/>
    <m/>
    <n v="0"/>
    <s v="Ingen avgiftsbehandling"/>
    <s v="1.pdf"/>
    <n v="10854.8"/>
    <s v="NOK"/>
    <n v="10854.8"/>
    <m/>
    <s v="1225260.71"/>
  </r>
  <r>
    <n v="2430"/>
    <n v="2025"/>
    <s v="Utlegg Jutul Jenter 2014"/>
    <d v="2025-12-19T00:00:00"/>
    <m/>
    <x v="124"/>
    <x v="124"/>
    <m/>
    <m/>
    <n v="20588"/>
    <s v="Katrin Breiland"/>
    <m/>
    <m/>
    <x v="1"/>
    <x v="1"/>
    <m/>
    <m/>
    <m/>
    <m/>
    <n v="0"/>
    <s v="Ingen avgiftsbehandling"/>
    <s v="Utlegg Jutul Jenter 2014"/>
    <n v="2372"/>
    <s v="NOK"/>
    <n v="2372"/>
    <m/>
    <s v="1227632.71"/>
  </r>
  <r>
    <n v="2425"/>
    <n v="2025"/>
    <s v="Hockey 2017"/>
    <d v="2025-12-21T00:00:00"/>
    <m/>
    <x v="124"/>
    <x v="124"/>
    <m/>
    <m/>
    <n v="20496"/>
    <s v="Cecilie Paulsen Lund"/>
    <m/>
    <m/>
    <x v="5"/>
    <x v="5"/>
    <m/>
    <m/>
    <m/>
    <m/>
    <n v="0"/>
    <s v="Ingen avgiftsbehandling"/>
    <s v="Hockey 2017"/>
    <n v="4326"/>
    <s v="NOK"/>
    <n v="4326"/>
    <m/>
    <s v="1231958.71"/>
  </r>
  <r>
    <n v="2426"/>
    <n v="2025"/>
    <s v="Hockey 2013"/>
    <d v="2025-12-21T00:00:00"/>
    <m/>
    <x v="124"/>
    <x v="124"/>
    <m/>
    <m/>
    <n v="20587"/>
    <s v="Susan Littlewood"/>
    <m/>
    <m/>
    <x v="5"/>
    <x v="5"/>
    <m/>
    <m/>
    <m/>
    <m/>
    <n v="0"/>
    <s v="Ingen avgiftsbehandling"/>
    <s v="Hockey 2013"/>
    <n v="2253"/>
    <s v="NOK"/>
    <n v="2253"/>
    <m/>
    <s v="1234211.71"/>
  </r>
  <r>
    <n v="2492"/>
    <n v="2025"/>
    <s v="G2015"/>
    <d v="2025-12-26T00:00:00"/>
    <m/>
    <x v="124"/>
    <x v="124"/>
    <m/>
    <m/>
    <n v="20191"/>
    <s v="Kjersti Merete Schiønning Irgens"/>
    <m/>
    <m/>
    <x v="1"/>
    <x v="1"/>
    <m/>
    <m/>
    <m/>
    <m/>
    <n v="0"/>
    <s v="Ingen avgiftsbehandling"/>
    <s v="G2015"/>
    <n v="1600"/>
    <s v="NOK"/>
    <n v="1600"/>
    <m/>
    <s v="1235811.71"/>
  </r>
  <r>
    <n v="2489"/>
    <n v="2025"/>
    <s v="Hockey 2014"/>
    <d v="2025-12-29T00:00:00"/>
    <m/>
    <x v="124"/>
    <x v="124"/>
    <m/>
    <m/>
    <n v="20257"/>
    <s v="Nordkak AS"/>
    <m/>
    <m/>
    <x v="5"/>
    <x v="5"/>
    <m/>
    <m/>
    <m/>
    <m/>
    <n v="0"/>
    <s v="Ingen avgiftsbehandling"/>
    <s v="Hockey 2014"/>
    <n v="6450"/>
    <s v="NOK"/>
    <n v="6450"/>
    <m/>
    <s v="1242261.71"/>
  </r>
  <r>
    <n v="2500"/>
    <n v="2025"/>
    <s v="Jutulkara"/>
    <d v="2025-12-29T00:00:00"/>
    <m/>
    <x v="124"/>
    <x v="124"/>
    <m/>
    <m/>
    <n v="20471"/>
    <s v="Baard Henrik Karlstad"/>
    <m/>
    <m/>
    <x v="7"/>
    <x v="7"/>
    <m/>
    <m/>
    <m/>
    <m/>
    <n v="0"/>
    <s v="Ingen avgiftsbehandling"/>
    <s v="Jutulkara"/>
    <n v="250"/>
    <s v="NOK"/>
    <n v="250"/>
    <m/>
    <s v="1242511.71"/>
  </r>
  <r>
    <n v="2526"/>
    <n v="2025"/>
    <s v="Kara"/>
    <d v="2025-12-30T00:00:00"/>
    <m/>
    <x v="124"/>
    <x v="124"/>
    <m/>
    <m/>
    <n v="20471"/>
    <s v="Baard Henrik Karlstad"/>
    <m/>
    <m/>
    <x v="7"/>
    <x v="7"/>
    <m/>
    <m/>
    <m/>
    <m/>
    <n v="0"/>
    <s v="Ingen avgiftsbehandling"/>
    <s v="Kara"/>
    <n v="500"/>
    <s v="NOK"/>
    <n v="500"/>
    <m/>
    <s v="1243011.71"/>
  </r>
  <r>
    <n v="2513"/>
    <n v="2025"/>
    <s v="Hornigjengen : Kvittering servering sommerfest"/>
    <d v="2025-12-31T00:00:00"/>
    <m/>
    <x v="124"/>
    <x v="124"/>
    <m/>
    <m/>
    <n v="20116"/>
    <s v="Bjørg Stokkedal"/>
    <m/>
    <m/>
    <x v="9"/>
    <x v="9"/>
    <m/>
    <m/>
    <m/>
    <m/>
    <n v="0"/>
    <s v="Ingen avgiftsbehandling"/>
    <s v="Hornigjengen : Kvittering servering sommerfest"/>
    <n v="802.8"/>
    <s v="NOK"/>
    <n v="802.8"/>
    <m/>
    <s v="1243814.51"/>
  </r>
  <r>
    <n v="2545"/>
    <n v="2025"/>
    <s v="Sandarcup, restsum, endring påmelding antall. Mye frem og tilbake"/>
    <d v="2025-12-31T00:00:00"/>
    <m/>
    <x v="124"/>
    <x v="124"/>
    <m/>
    <m/>
    <n v="20032"/>
    <s v="Sandarcupen"/>
    <m/>
    <m/>
    <x v="1"/>
    <x v="1"/>
    <m/>
    <m/>
    <m/>
    <m/>
    <n v="0"/>
    <s v="Ingen avgiftsbehandling"/>
    <s v="Sandarcup, restsum, endring påmelding antall. Mye frem og tilbake"/>
    <n v="5800"/>
    <s v="NOK"/>
    <n v="5800"/>
    <m/>
    <s v="1249614.51"/>
  </r>
  <r>
    <n v="2571"/>
    <n v="2025"/>
    <s v="Diff på reskontro fra 2024 og tidlig 2025, Rydder opp, lite beløp."/>
    <d v="2025-12-31T00:00:00"/>
    <m/>
    <x v="124"/>
    <x v="124"/>
    <m/>
    <m/>
    <m/>
    <m/>
    <m/>
    <m/>
    <x v="5"/>
    <x v="5"/>
    <m/>
    <m/>
    <m/>
    <m/>
    <n v="0"/>
    <s v="Ingen avgiftsbehandling"/>
    <s v="Diff på reskontro fra 2024 og tidlig 2025, Rydder opp, lite beløp."/>
    <n v="-4406.25"/>
    <s v="NOK"/>
    <n v="-4406.25"/>
    <m/>
    <s v="1245208.26"/>
  </r>
  <r>
    <m/>
    <m/>
    <m/>
    <d v="2025-01-01T00:00:00"/>
    <m/>
    <x v="125"/>
    <x v="125"/>
    <m/>
    <m/>
    <m/>
    <m/>
    <m/>
    <m/>
    <x v="0"/>
    <x v="0"/>
    <m/>
    <m/>
    <m/>
    <m/>
    <m/>
    <m/>
    <s v="Inngående saldo"/>
    <n v="0"/>
    <m/>
    <m/>
    <m/>
    <s v="0.00"/>
  </r>
  <r>
    <n v="500002"/>
    <n v="2025"/>
    <s v="Lønnsbilag 1-2025"/>
    <d v="2025-01-01T00:00:00"/>
    <m/>
    <x v="125"/>
    <x v="125"/>
    <m/>
    <m/>
    <m/>
    <m/>
    <n v="77"/>
    <s v="Christopher Dehn"/>
    <x v="5"/>
    <x v="5"/>
    <m/>
    <m/>
    <m/>
    <m/>
    <n v="0"/>
    <s v="Ingen avgiftsbehandling"/>
    <s v="Lønnsbilag 1-2025"/>
    <n v="19285.5"/>
    <s v="NOK"/>
    <n v="19285.5"/>
    <m/>
    <s v="19285.50"/>
  </r>
  <r>
    <n v="500002"/>
    <n v="2025"/>
    <s v="Lønnsbilag 1-2025"/>
    <d v="2025-01-01T00:00:00"/>
    <m/>
    <x v="125"/>
    <x v="125"/>
    <m/>
    <m/>
    <m/>
    <m/>
    <n v="134"/>
    <s v="Andreas Kristiansen Olsen"/>
    <x v="8"/>
    <x v="8"/>
    <m/>
    <m/>
    <m/>
    <m/>
    <n v="0"/>
    <s v="Ingen avgiftsbehandling"/>
    <s v="Lønnsbilag 1-2025"/>
    <n v="2750"/>
    <s v="NOK"/>
    <n v="2750"/>
    <m/>
    <s v="22035.50"/>
  </r>
  <r>
    <n v="500002"/>
    <n v="2025"/>
    <s v="Lønnsbilag 1-2025"/>
    <d v="2025-01-01T00:00:00"/>
    <m/>
    <x v="125"/>
    <x v="125"/>
    <m/>
    <m/>
    <m/>
    <m/>
    <n v="134"/>
    <s v="Andreas Kristiansen Olsen"/>
    <x v="1"/>
    <x v="1"/>
    <m/>
    <m/>
    <m/>
    <m/>
    <n v="0"/>
    <s v="Ingen avgiftsbehandling"/>
    <s v="Lønnsbilag 1-2025"/>
    <n v="2640"/>
    <s v="NOK"/>
    <n v="2640"/>
    <m/>
    <s v="24675.50"/>
  </r>
  <r>
    <n v="500002"/>
    <n v="2025"/>
    <s v="Lønnsbilag 1-2025"/>
    <d v="2025-01-01T00:00:00"/>
    <m/>
    <x v="125"/>
    <x v="125"/>
    <m/>
    <m/>
    <m/>
    <m/>
    <n v="1223"/>
    <s v="Mads Sundbye"/>
    <x v="1"/>
    <x v="1"/>
    <m/>
    <m/>
    <m/>
    <m/>
    <n v="0"/>
    <s v="Ingen avgiftsbehandling"/>
    <s v="Lønnsbilag 1-2025"/>
    <n v="1955"/>
    <s v="NOK"/>
    <n v="1955"/>
    <m/>
    <s v="26630.50"/>
  </r>
  <r>
    <n v="500002"/>
    <n v="2025"/>
    <s v="Lønnsbilag 1-2025"/>
    <d v="2025-01-01T00:00:00"/>
    <m/>
    <x v="125"/>
    <x v="125"/>
    <m/>
    <m/>
    <m/>
    <m/>
    <n v="1229"/>
    <s v="Eirik Frisnes Wartiainen"/>
    <x v="10"/>
    <x v="10"/>
    <m/>
    <m/>
    <m/>
    <m/>
    <n v="0"/>
    <s v="Ingen avgiftsbehandling"/>
    <s v="Lønnsbilag 1-2025"/>
    <n v="17666.669999999998"/>
    <s v="NOK"/>
    <n v="17666.669999999998"/>
    <m/>
    <s v="44297.17"/>
  </r>
  <r>
    <n v="500002"/>
    <n v="2025"/>
    <s v="Lønnsbilag 1-2025"/>
    <d v="2025-01-01T00:00:00"/>
    <m/>
    <x v="125"/>
    <x v="125"/>
    <m/>
    <m/>
    <m/>
    <m/>
    <n v="1229"/>
    <s v="Eirik Frisnes Wartiainen"/>
    <x v="8"/>
    <x v="8"/>
    <m/>
    <m/>
    <m/>
    <m/>
    <n v="0"/>
    <s v="Ingen avgiftsbehandling"/>
    <s v="Lønnsbilag 1-2025"/>
    <n v="17666.669999999998"/>
    <s v="NOK"/>
    <n v="17666.669999999998"/>
    <m/>
    <s v="61963.84"/>
  </r>
  <r>
    <n v="500002"/>
    <n v="2025"/>
    <s v="Lønnsbilag 1-2025"/>
    <d v="2025-01-01T00:00:00"/>
    <m/>
    <x v="125"/>
    <x v="125"/>
    <m/>
    <m/>
    <m/>
    <m/>
    <n v="1233"/>
    <s v="Eirik Skaar"/>
    <x v="5"/>
    <x v="5"/>
    <m/>
    <m/>
    <m/>
    <m/>
    <n v="0"/>
    <s v="Ingen avgiftsbehandling"/>
    <s v="Lønnsbilag 1-2025"/>
    <n v="3000"/>
    <s v="NOK"/>
    <n v="3000"/>
    <m/>
    <s v="64963.84"/>
  </r>
  <r>
    <n v="500002"/>
    <n v="2025"/>
    <s v="Lønnsbilag 1-2025"/>
    <d v="2025-01-01T00:00:00"/>
    <m/>
    <x v="125"/>
    <x v="125"/>
    <m/>
    <m/>
    <m/>
    <m/>
    <n v="1239"/>
    <s v="Karen Haug Laukeland"/>
    <x v="6"/>
    <x v="6"/>
    <m/>
    <m/>
    <m/>
    <m/>
    <n v="0"/>
    <s v="Ingen avgiftsbehandling"/>
    <s v="Lønnsbilag 1-2025"/>
    <n v="1068.75"/>
    <s v="NOK"/>
    <n v="1068.75"/>
    <m/>
    <s v="66032.59"/>
  </r>
  <r>
    <n v="500002"/>
    <n v="2025"/>
    <s v="Lønnsbilag 1-2025"/>
    <d v="2025-01-01T00:00:00"/>
    <m/>
    <x v="125"/>
    <x v="125"/>
    <m/>
    <m/>
    <m/>
    <m/>
    <n v="1240"/>
    <s v="Margrethe Hamre Køber"/>
    <x v="6"/>
    <x v="6"/>
    <m/>
    <m/>
    <m/>
    <m/>
    <n v="0"/>
    <s v="Ingen avgiftsbehandling"/>
    <s v="Lønnsbilag 1-2025"/>
    <n v="1068.75"/>
    <s v="NOK"/>
    <n v="1068.75"/>
    <m/>
    <s v="67101.34"/>
  </r>
  <r>
    <n v="500002"/>
    <n v="2025"/>
    <s v="Lønnsbilag 1-2025"/>
    <d v="2025-01-01T00:00:00"/>
    <m/>
    <x v="125"/>
    <x v="125"/>
    <m/>
    <m/>
    <m/>
    <m/>
    <n v="1245"/>
    <s v="Fredrik Bjørndal"/>
    <x v="3"/>
    <x v="3"/>
    <m/>
    <m/>
    <m/>
    <m/>
    <n v="0"/>
    <s v="Ingen avgiftsbehandling"/>
    <s v="Lønnsbilag 1-2025"/>
    <n v="6750"/>
    <s v="NOK"/>
    <n v="6750"/>
    <m/>
    <s v="73851.34"/>
  </r>
  <r>
    <n v="500002"/>
    <n v="2025"/>
    <s v="Lønnsbilag 1-2025"/>
    <d v="2025-01-01T00:00:00"/>
    <m/>
    <x v="125"/>
    <x v="125"/>
    <m/>
    <m/>
    <m/>
    <m/>
    <n v="1248"/>
    <s v="Marius Tveiten"/>
    <x v="1"/>
    <x v="1"/>
    <m/>
    <m/>
    <m/>
    <m/>
    <n v="0"/>
    <s v="Ingen avgiftsbehandling"/>
    <s v="Lønnsbilag 1-2025"/>
    <n v="1190"/>
    <s v="NOK"/>
    <n v="1190"/>
    <m/>
    <s v="75041.34"/>
  </r>
  <r>
    <n v="500002"/>
    <n v="2025"/>
    <s v="Lønnsbilag 1-2025"/>
    <d v="2025-01-01T00:00:00"/>
    <m/>
    <x v="125"/>
    <x v="125"/>
    <m/>
    <m/>
    <m/>
    <m/>
    <n v="1248"/>
    <s v="Marius Tveiten"/>
    <x v="8"/>
    <x v="8"/>
    <m/>
    <m/>
    <m/>
    <m/>
    <n v="0"/>
    <s v="Ingen avgiftsbehandling"/>
    <s v="Lønnsbilag 1-2025"/>
    <n v="680"/>
    <s v="NOK"/>
    <n v="680"/>
    <m/>
    <s v="75721.34"/>
  </r>
  <r>
    <n v="500002"/>
    <n v="2025"/>
    <s v="Lønnsbilag 1-2025"/>
    <d v="2025-01-01T00:00:00"/>
    <m/>
    <x v="125"/>
    <x v="125"/>
    <m/>
    <m/>
    <m/>
    <m/>
    <n v="1249"/>
    <s v="Nora Kristiansen"/>
    <x v="8"/>
    <x v="8"/>
    <m/>
    <m/>
    <m/>
    <m/>
    <n v="0"/>
    <s v="Ingen avgiftsbehandling"/>
    <s v="Lønnsbilag 1-2025"/>
    <n v="2082.5"/>
    <s v="NOK"/>
    <n v="2082.5"/>
    <m/>
    <s v="77803.84"/>
  </r>
  <r>
    <n v="500002"/>
    <n v="2025"/>
    <s v="Lønnsbilag 1-2025"/>
    <d v="2025-01-01T00:00:00"/>
    <m/>
    <x v="125"/>
    <x v="125"/>
    <m/>
    <m/>
    <m/>
    <m/>
    <n v="1249"/>
    <s v="Nora Kristiansen"/>
    <x v="1"/>
    <x v="1"/>
    <m/>
    <m/>
    <m/>
    <m/>
    <n v="0"/>
    <s v="Ingen avgiftsbehandling"/>
    <s v="Lønnsbilag 1-2025"/>
    <n v="850"/>
    <s v="NOK"/>
    <n v="850"/>
    <m/>
    <s v="78653.84"/>
  </r>
  <r>
    <n v="500002"/>
    <n v="2025"/>
    <s v="Lønnsbilag 1-2025"/>
    <d v="2025-01-01T00:00:00"/>
    <m/>
    <x v="125"/>
    <x v="125"/>
    <m/>
    <m/>
    <m/>
    <m/>
    <n v="1260"/>
    <s v="Sivert Østberg-Tømmervik"/>
    <x v="6"/>
    <x v="6"/>
    <m/>
    <m/>
    <m/>
    <m/>
    <n v="0"/>
    <s v="Ingen avgiftsbehandling"/>
    <s v="Lønnsbilag 1-2025"/>
    <n v="3666"/>
    <s v="NOK"/>
    <n v="3666"/>
    <m/>
    <s v="82319.84"/>
  </r>
  <r>
    <n v="500002"/>
    <n v="2025"/>
    <s v="Lønnsbilag 1-2025"/>
    <d v="2025-01-01T00:00:00"/>
    <m/>
    <x v="125"/>
    <x v="125"/>
    <m/>
    <m/>
    <m/>
    <m/>
    <n v="1261"/>
    <s v="Laila Håkonsen"/>
    <x v="8"/>
    <x v="8"/>
    <m/>
    <m/>
    <m/>
    <m/>
    <n v="0"/>
    <s v="Ingen avgiftsbehandling"/>
    <s v="Lønnsbilag 1-2025"/>
    <n v="3960"/>
    <s v="NOK"/>
    <n v="3960"/>
    <m/>
    <s v="86279.84"/>
  </r>
  <r>
    <n v="500002"/>
    <n v="2025"/>
    <s v="Lønnsbilag 1-2025"/>
    <d v="2025-01-01T00:00:00"/>
    <m/>
    <x v="125"/>
    <x v="125"/>
    <m/>
    <m/>
    <m/>
    <m/>
    <n v="1269"/>
    <s v="Marius Lindbäck Pettersen"/>
    <x v="8"/>
    <x v="8"/>
    <m/>
    <m/>
    <m/>
    <m/>
    <n v="0"/>
    <s v="Ingen avgiftsbehandling"/>
    <s v="Lønnsbilag 1-2025"/>
    <n v="1125"/>
    <s v="NOK"/>
    <n v="1125"/>
    <m/>
    <s v="87404.84"/>
  </r>
  <r>
    <n v="500002"/>
    <n v="2025"/>
    <s v="Lønnsbilag 1-2025"/>
    <d v="2025-01-01T00:00:00"/>
    <m/>
    <x v="125"/>
    <x v="125"/>
    <m/>
    <m/>
    <m/>
    <m/>
    <n v="1270"/>
    <s v="Lars Teigland Støre"/>
    <x v="6"/>
    <x v="6"/>
    <m/>
    <m/>
    <m/>
    <m/>
    <n v="0"/>
    <s v="Ingen avgiftsbehandling"/>
    <s v="Lønnsbilag 1-2025"/>
    <n v="1644.5"/>
    <s v="NOK"/>
    <n v="1644.5"/>
    <m/>
    <s v="89049.34"/>
  </r>
  <r>
    <n v="500002"/>
    <n v="2025"/>
    <s v="Lønnsbilag 1-2025"/>
    <d v="2025-01-01T00:00:00"/>
    <m/>
    <x v="125"/>
    <x v="125"/>
    <m/>
    <m/>
    <m/>
    <m/>
    <n v="1271"/>
    <s v="Nikolai Hamang"/>
    <x v="1"/>
    <x v="1"/>
    <m/>
    <m/>
    <m/>
    <m/>
    <n v="0"/>
    <s v="Ingen avgiftsbehandling"/>
    <s v="Lønnsbilag 1-2025"/>
    <n v="680"/>
    <s v="NOK"/>
    <n v="680"/>
    <m/>
    <s v="89729.34"/>
  </r>
  <r>
    <n v="500002"/>
    <n v="2025"/>
    <s v="Lønnsbilag 1-2025"/>
    <d v="2025-01-01T00:00:00"/>
    <m/>
    <x v="125"/>
    <x v="125"/>
    <m/>
    <m/>
    <m/>
    <m/>
    <n v="1272"/>
    <s v="Jakob August Strøm"/>
    <x v="1"/>
    <x v="1"/>
    <m/>
    <m/>
    <m/>
    <m/>
    <n v="0"/>
    <s v="Ingen avgiftsbehandling"/>
    <s v="Lønnsbilag 1-2025"/>
    <n v="1020"/>
    <s v="NOK"/>
    <n v="1020"/>
    <m/>
    <s v="90749.34"/>
  </r>
  <r>
    <n v="500002"/>
    <n v="2025"/>
    <s v="Lønnsbilag 1-2025"/>
    <d v="2025-01-01T00:00:00"/>
    <m/>
    <x v="125"/>
    <x v="125"/>
    <m/>
    <m/>
    <m/>
    <m/>
    <n v="1274"/>
    <s v="Heidi Midtbø Helgesen"/>
    <x v="6"/>
    <x v="6"/>
    <m/>
    <m/>
    <m/>
    <m/>
    <n v="0"/>
    <s v="Ingen avgiftsbehandling"/>
    <s v="Lønnsbilag 1-2025"/>
    <n v="2885.63"/>
    <s v="NOK"/>
    <n v="2885.63"/>
    <m/>
    <s v="93634.97"/>
  </r>
  <r>
    <n v="500002"/>
    <n v="2025"/>
    <s v="Lønnsbilag 1-2025"/>
    <d v="2025-01-01T00:00:00"/>
    <m/>
    <x v="125"/>
    <x v="125"/>
    <m/>
    <m/>
    <m/>
    <m/>
    <n v="1275"/>
    <s v="Haziz Aasen"/>
    <x v="1"/>
    <x v="1"/>
    <m/>
    <m/>
    <m/>
    <m/>
    <n v="0"/>
    <s v="Ingen avgiftsbehandling"/>
    <s v="Lønnsbilag 1-2025"/>
    <n v="41666.629999999997"/>
    <s v="NOK"/>
    <n v="41666.629999999997"/>
    <m/>
    <s v="135301.60"/>
  </r>
  <r>
    <n v="500002"/>
    <n v="2025"/>
    <s v="Lønnsbilag 1-2025"/>
    <d v="2025-01-01T00:00:00"/>
    <m/>
    <x v="125"/>
    <x v="125"/>
    <m/>
    <m/>
    <m/>
    <m/>
    <n v="1279"/>
    <s v="Oda Marie Danielsen"/>
    <x v="8"/>
    <x v="8"/>
    <m/>
    <m/>
    <m/>
    <m/>
    <n v="0"/>
    <s v="Ingen avgiftsbehandling"/>
    <s v="Lønnsbilag 1-2025"/>
    <n v="639.6"/>
    <s v="NOK"/>
    <n v="639.6"/>
    <m/>
    <s v="135941.20"/>
  </r>
  <r>
    <n v="500002"/>
    <n v="2025"/>
    <s v="Lønnsbilag 1-2025"/>
    <d v="2025-01-01T00:00:00"/>
    <m/>
    <x v="125"/>
    <x v="125"/>
    <m/>
    <m/>
    <m/>
    <m/>
    <n v="1282"/>
    <s v="Stian Sørensen"/>
    <x v="3"/>
    <x v="3"/>
    <m/>
    <m/>
    <m/>
    <m/>
    <n v="0"/>
    <s v="Ingen avgiftsbehandling"/>
    <s v="Lønnsbilag 1-2025"/>
    <n v="27500"/>
    <s v="NOK"/>
    <n v="27500"/>
    <m/>
    <s v="163441.20"/>
  </r>
  <r>
    <n v="500002"/>
    <n v="2025"/>
    <s v="Lønnsbilag 1-2025"/>
    <d v="2025-01-01T00:00:00"/>
    <m/>
    <x v="125"/>
    <x v="125"/>
    <m/>
    <m/>
    <m/>
    <m/>
    <n v="1288"/>
    <s v="Sondre Olsen Heitmann"/>
    <x v="2"/>
    <x v="2"/>
    <m/>
    <m/>
    <m/>
    <m/>
    <n v="0"/>
    <s v="Ingen avgiftsbehandling"/>
    <s v="Lønnsbilag 1-2025"/>
    <n v="1600"/>
    <s v="NOK"/>
    <n v="1600"/>
    <m/>
    <s v="165041.20"/>
  </r>
  <r>
    <n v="500002"/>
    <n v="2025"/>
    <s v="Lønnsbilag 1-2025"/>
    <d v="2025-01-01T00:00:00"/>
    <m/>
    <x v="125"/>
    <x v="125"/>
    <m/>
    <m/>
    <m/>
    <m/>
    <n v="1298"/>
    <s v="Luis Lyster"/>
    <x v="5"/>
    <x v="5"/>
    <m/>
    <m/>
    <m/>
    <m/>
    <n v="0"/>
    <s v="Ingen avgiftsbehandling"/>
    <s v="Lønnsbilag 1-2025"/>
    <n v="6000"/>
    <s v="NOK"/>
    <n v="6000"/>
    <m/>
    <s v="171041.20"/>
  </r>
  <r>
    <n v="500002"/>
    <n v="2025"/>
    <s v="Lønnsbilag 1-2025"/>
    <d v="2025-01-01T00:00:00"/>
    <m/>
    <x v="125"/>
    <x v="125"/>
    <m/>
    <m/>
    <m/>
    <m/>
    <n v="1299"/>
    <s v="Katarina Zielinska"/>
    <x v="2"/>
    <x v="2"/>
    <m/>
    <m/>
    <m/>
    <m/>
    <n v="0"/>
    <s v="Ingen avgiftsbehandling"/>
    <s v="Lønnsbilag 1-2025"/>
    <n v="45833.33"/>
    <s v="NOK"/>
    <n v="45833.33"/>
    <m/>
    <s v="216874.53"/>
  </r>
  <r>
    <n v="500002"/>
    <n v="2025"/>
    <s v="Lønnsbilag 1-2025"/>
    <d v="2025-01-01T00:00:00"/>
    <m/>
    <x v="125"/>
    <x v="125"/>
    <m/>
    <m/>
    <m/>
    <m/>
    <n v="1305"/>
    <s v="Brage Mikkelsen"/>
    <x v="8"/>
    <x v="8"/>
    <m/>
    <m/>
    <m/>
    <m/>
    <n v="0"/>
    <s v="Ingen avgiftsbehandling"/>
    <s v="Lønnsbilag 1-2025"/>
    <n v="1125"/>
    <s v="NOK"/>
    <n v="1125"/>
    <m/>
    <s v="217999.53"/>
  </r>
  <r>
    <n v="500002"/>
    <n v="2025"/>
    <s v="Lønnsbilag 1-2025"/>
    <d v="2025-01-01T00:00:00"/>
    <m/>
    <x v="125"/>
    <x v="125"/>
    <m/>
    <m/>
    <m/>
    <m/>
    <n v="1307"/>
    <s v="Ben Craig Simmons"/>
    <x v="3"/>
    <x v="3"/>
    <m/>
    <m/>
    <m/>
    <m/>
    <n v="0"/>
    <s v="Ingen avgiftsbehandling"/>
    <s v="Lønnsbilag 1-2025"/>
    <n v="37537.5"/>
    <s v="NOK"/>
    <n v="37537.5"/>
    <m/>
    <s v="255537.03"/>
  </r>
  <r>
    <n v="500002"/>
    <n v="2025"/>
    <s v="Lønnsbilag 1-2025"/>
    <d v="2025-01-01T00:00:00"/>
    <m/>
    <x v="125"/>
    <x v="125"/>
    <m/>
    <m/>
    <m/>
    <m/>
    <n v="1308"/>
    <s v="Henrik Falteng Jensen"/>
    <x v="2"/>
    <x v="2"/>
    <m/>
    <m/>
    <m/>
    <m/>
    <n v="0"/>
    <s v="Ingen avgiftsbehandling"/>
    <s v="Lønnsbilag 1-2025"/>
    <n v="4000"/>
    <s v="NOK"/>
    <n v="4000"/>
    <m/>
    <s v="259537.03"/>
  </r>
  <r>
    <n v="500002"/>
    <n v="2025"/>
    <s v="Lønnsbilag 1-2025"/>
    <d v="2025-01-01T00:00:00"/>
    <m/>
    <x v="125"/>
    <x v="125"/>
    <m/>
    <m/>
    <m/>
    <m/>
    <n v="1310"/>
    <s v="Armani Wahidullah"/>
    <x v="1"/>
    <x v="1"/>
    <m/>
    <m/>
    <m/>
    <m/>
    <n v="0"/>
    <s v="Ingen avgiftsbehandling"/>
    <s v="Lønnsbilag 1-2025"/>
    <n v="845"/>
    <s v="NOK"/>
    <n v="845"/>
    <m/>
    <s v="260382.03"/>
  </r>
  <r>
    <n v="500002"/>
    <n v="2025"/>
    <s v="Lønnsbilag 1-2025"/>
    <d v="2025-01-01T00:00:00"/>
    <m/>
    <x v="125"/>
    <x v="125"/>
    <m/>
    <m/>
    <m/>
    <m/>
    <n v="1317"/>
    <s v="Markus Madsen"/>
    <x v="5"/>
    <x v="5"/>
    <m/>
    <m/>
    <m/>
    <m/>
    <n v="0"/>
    <s v="Ingen avgiftsbehandling"/>
    <s v="Lønnsbilag 1-2025"/>
    <n v="10000"/>
    <s v="NOK"/>
    <n v="10000"/>
    <m/>
    <s v="270382.03"/>
  </r>
  <r>
    <n v="500002"/>
    <n v="2025"/>
    <s v="Lønnsbilag 1-2025"/>
    <d v="2025-01-01T00:00:00"/>
    <m/>
    <x v="125"/>
    <x v="125"/>
    <m/>
    <m/>
    <m/>
    <m/>
    <n v="1328"/>
    <s v="Jonathan Sten Hagen"/>
    <x v="2"/>
    <x v="2"/>
    <m/>
    <m/>
    <m/>
    <m/>
    <n v="0"/>
    <s v="Ingen avgiftsbehandling"/>
    <s v="Lønnsbilag 1-2025"/>
    <n v="3600"/>
    <s v="NOK"/>
    <n v="3600"/>
    <m/>
    <s v="273982.03"/>
  </r>
  <r>
    <n v="500002"/>
    <n v="2025"/>
    <s v="Lønnsbilag 1-2025"/>
    <d v="2025-01-01T00:00:00"/>
    <m/>
    <x v="125"/>
    <x v="125"/>
    <m/>
    <m/>
    <m/>
    <m/>
    <n v="1329"/>
    <s v="Oline Søderberg"/>
    <x v="8"/>
    <x v="8"/>
    <m/>
    <m/>
    <m/>
    <m/>
    <n v="0"/>
    <s v="Ingen avgiftsbehandling"/>
    <s v="Lønnsbilag 1-2025"/>
    <n v="1150.5"/>
    <s v="NOK"/>
    <n v="1150.5"/>
    <m/>
    <s v="275132.53"/>
  </r>
  <r>
    <n v="500002"/>
    <n v="2025"/>
    <s v="Lønnsbilag 1-2025"/>
    <d v="2025-01-01T00:00:00"/>
    <m/>
    <x v="125"/>
    <x v="125"/>
    <m/>
    <m/>
    <m/>
    <m/>
    <n v="1330"/>
    <s v="Magnus Perger"/>
    <x v="6"/>
    <x v="6"/>
    <m/>
    <m/>
    <m/>
    <m/>
    <n v="0"/>
    <s v="Ingen avgiftsbehandling"/>
    <s v="Lønnsbilag 1-2025"/>
    <n v="1911"/>
    <s v="NOK"/>
    <n v="1911"/>
    <m/>
    <s v="277043.53"/>
  </r>
  <r>
    <n v="500002"/>
    <n v="2025"/>
    <s v="Lønnsbilag 1-2025"/>
    <d v="2025-01-01T00:00:00"/>
    <m/>
    <x v="125"/>
    <x v="125"/>
    <m/>
    <m/>
    <m/>
    <m/>
    <n v="1331"/>
    <s v="Jørgen Røkke"/>
    <x v="8"/>
    <x v="8"/>
    <m/>
    <m/>
    <m/>
    <m/>
    <n v="0"/>
    <s v="Ingen avgiftsbehandling"/>
    <s v="Lønnsbilag 1-2025"/>
    <n v="2325"/>
    <s v="NOK"/>
    <n v="2325"/>
    <m/>
    <s v="279368.53"/>
  </r>
  <r>
    <n v="500002"/>
    <n v="2025"/>
    <s v="Lønnsbilag 1-2025"/>
    <d v="2025-01-01T00:00:00"/>
    <m/>
    <x v="125"/>
    <x v="125"/>
    <m/>
    <m/>
    <m/>
    <m/>
    <n v="1332"/>
    <s v="Morten Hamre Køber"/>
    <x v="10"/>
    <x v="10"/>
    <m/>
    <m/>
    <m/>
    <m/>
    <n v="0"/>
    <s v="Ingen avgiftsbehandling"/>
    <s v="Lønnsbilag 1-2025"/>
    <n v="600"/>
    <s v="NOK"/>
    <n v="600"/>
    <m/>
    <s v="279968.53"/>
  </r>
  <r>
    <n v="500002"/>
    <n v="2025"/>
    <s v="Lønnsbilag 1-2025"/>
    <d v="2025-01-01T00:00:00"/>
    <m/>
    <x v="125"/>
    <x v="125"/>
    <m/>
    <m/>
    <m/>
    <m/>
    <n v="1333"/>
    <s v="Elias Lande Olsen"/>
    <x v="6"/>
    <x v="6"/>
    <m/>
    <m/>
    <m/>
    <m/>
    <n v="0"/>
    <s v="Ingen avgiftsbehandling"/>
    <s v="Lønnsbilag 1-2025"/>
    <n v="187.5"/>
    <s v="NOK"/>
    <n v="187.5"/>
    <m/>
    <s v="280156.03"/>
  </r>
  <r>
    <n v="500002"/>
    <n v="2025"/>
    <s v="Lønnsbilag 1-2025"/>
    <d v="2025-01-01T00:00:00"/>
    <m/>
    <x v="125"/>
    <x v="125"/>
    <m/>
    <m/>
    <m/>
    <m/>
    <n v="1334"/>
    <s v="Selma Arikan"/>
    <x v="8"/>
    <x v="8"/>
    <m/>
    <m/>
    <m/>
    <m/>
    <n v="0"/>
    <s v="Ingen avgiftsbehandling"/>
    <s v="Lønnsbilag 1-2025"/>
    <n v="2177.5"/>
    <s v="NOK"/>
    <n v="2177.5"/>
    <m/>
    <s v="282333.53"/>
  </r>
  <r>
    <n v="500002"/>
    <n v="2025"/>
    <s v="Lønnsbilag 1-2025"/>
    <d v="2025-01-01T00:00:00"/>
    <m/>
    <x v="125"/>
    <x v="125"/>
    <m/>
    <m/>
    <m/>
    <m/>
    <m/>
    <s v="Sofi Kulvik"/>
    <x v="4"/>
    <x v="4"/>
    <m/>
    <m/>
    <m/>
    <m/>
    <n v="0"/>
    <s v="Ingen avgiftsbehandling"/>
    <s v="Lønnsbilag 1-2025"/>
    <n v="63000"/>
    <s v="NOK"/>
    <n v="63000"/>
    <m/>
    <s v="345333.53"/>
  </r>
  <r>
    <n v="500059"/>
    <n v="2025"/>
    <s v="Reversering av bilag 500002-2025. Lønnsbilag 1-2025"/>
    <d v="2025-01-01T00:00:00"/>
    <m/>
    <x v="125"/>
    <x v="125"/>
    <m/>
    <m/>
    <m/>
    <m/>
    <n v="77"/>
    <s v="Christopher Dehn"/>
    <x v="5"/>
    <x v="5"/>
    <m/>
    <m/>
    <m/>
    <m/>
    <n v="0"/>
    <s v="Ingen avgiftsbehandling"/>
    <s v="Reversering av bilag 500002-2025. Lønnsbilag 1-2025"/>
    <n v="-19285.5"/>
    <s v="NOK"/>
    <n v="-19285.5"/>
    <m/>
    <s v="326048.03"/>
  </r>
  <r>
    <n v="500059"/>
    <n v="2025"/>
    <s v="Reversering av bilag 500002-2025. Lønnsbilag 1-2025"/>
    <d v="2025-01-01T00:00:00"/>
    <m/>
    <x v="125"/>
    <x v="125"/>
    <m/>
    <m/>
    <m/>
    <m/>
    <n v="134"/>
    <s v="Andreas Kristiansen Olsen"/>
    <x v="8"/>
    <x v="8"/>
    <m/>
    <m/>
    <m/>
    <m/>
    <n v="0"/>
    <s v="Ingen avgiftsbehandling"/>
    <s v="Reversering av bilag 500002-2025. Lønnsbilag 1-2025"/>
    <n v="-2750"/>
    <s v="NOK"/>
    <n v="-2750"/>
    <m/>
    <s v="323298.03"/>
  </r>
  <r>
    <n v="500059"/>
    <n v="2025"/>
    <s v="Reversering av bilag 500002-2025. Lønnsbilag 1-2025"/>
    <d v="2025-01-01T00:00:00"/>
    <m/>
    <x v="125"/>
    <x v="125"/>
    <m/>
    <m/>
    <m/>
    <m/>
    <n v="134"/>
    <s v="Andreas Kristiansen Olsen"/>
    <x v="1"/>
    <x v="1"/>
    <m/>
    <m/>
    <m/>
    <m/>
    <n v="0"/>
    <s v="Ingen avgiftsbehandling"/>
    <s v="Reversering av bilag 500002-2025. Lønnsbilag 1-2025"/>
    <n v="-2640"/>
    <s v="NOK"/>
    <n v="-2640"/>
    <m/>
    <s v="320658.03"/>
  </r>
  <r>
    <n v="500059"/>
    <n v="2025"/>
    <s v="Reversering av bilag 500002-2025. Lønnsbilag 1-2025"/>
    <d v="2025-01-01T00:00:00"/>
    <m/>
    <x v="125"/>
    <x v="125"/>
    <m/>
    <m/>
    <m/>
    <m/>
    <n v="1223"/>
    <s v="Mads Sundbye"/>
    <x v="1"/>
    <x v="1"/>
    <m/>
    <m/>
    <m/>
    <m/>
    <n v="0"/>
    <s v="Ingen avgiftsbehandling"/>
    <s v="Reversering av bilag 500002-2025. Lønnsbilag 1-2025"/>
    <n v="-1955"/>
    <s v="NOK"/>
    <n v="-1955"/>
    <m/>
    <s v="318703.03"/>
  </r>
  <r>
    <n v="500059"/>
    <n v="2025"/>
    <s v="Reversering av bilag 500002-2025. Lønnsbilag 1-2025"/>
    <d v="2025-01-01T00:00:00"/>
    <m/>
    <x v="125"/>
    <x v="125"/>
    <m/>
    <m/>
    <m/>
    <m/>
    <n v="1229"/>
    <s v="Eirik Frisnes Wartiainen"/>
    <x v="10"/>
    <x v="10"/>
    <m/>
    <m/>
    <m/>
    <m/>
    <n v="0"/>
    <s v="Ingen avgiftsbehandling"/>
    <s v="Reversering av bilag 500002-2025. Lønnsbilag 1-2025"/>
    <n v="-17666.669999999998"/>
    <s v="NOK"/>
    <n v="-17666.669999999998"/>
    <m/>
    <s v="301036.36"/>
  </r>
  <r>
    <n v="500059"/>
    <n v="2025"/>
    <s v="Reversering av bilag 500002-2025. Lønnsbilag 1-2025"/>
    <d v="2025-01-01T00:00:00"/>
    <m/>
    <x v="125"/>
    <x v="125"/>
    <m/>
    <m/>
    <m/>
    <m/>
    <n v="1229"/>
    <s v="Eirik Frisnes Wartiainen"/>
    <x v="8"/>
    <x v="8"/>
    <m/>
    <m/>
    <m/>
    <m/>
    <n v="0"/>
    <s v="Ingen avgiftsbehandling"/>
    <s v="Reversering av bilag 500002-2025. Lønnsbilag 1-2025"/>
    <n v="-17666.669999999998"/>
    <s v="NOK"/>
    <n v="-17666.669999999998"/>
    <m/>
    <s v="283369.69"/>
  </r>
  <r>
    <n v="500059"/>
    <n v="2025"/>
    <s v="Reversering av bilag 500002-2025. Lønnsbilag 1-2025"/>
    <d v="2025-01-01T00:00:00"/>
    <m/>
    <x v="125"/>
    <x v="125"/>
    <m/>
    <m/>
    <m/>
    <m/>
    <n v="1233"/>
    <s v="Eirik Skaar"/>
    <x v="5"/>
    <x v="5"/>
    <m/>
    <m/>
    <m/>
    <m/>
    <n v="0"/>
    <s v="Ingen avgiftsbehandling"/>
    <s v="Reversering av bilag 500002-2025. Lønnsbilag 1-2025"/>
    <n v="-3000"/>
    <s v="NOK"/>
    <n v="-3000"/>
    <m/>
    <s v="280369.69"/>
  </r>
  <r>
    <n v="500059"/>
    <n v="2025"/>
    <s v="Reversering av bilag 500002-2025. Lønnsbilag 1-2025"/>
    <d v="2025-01-01T00:00:00"/>
    <m/>
    <x v="125"/>
    <x v="125"/>
    <m/>
    <m/>
    <m/>
    <m/>
    <n v="1239"/>
    <s v="Karen Haug Laukeland"/>
    <x v="6"/>
    <x v="6"/>
    <m/>
    <m/>
    <m/>
    <m/>
    <n v="0"/>
    <s v="Ingen avgiftsbehandling"/>
    <s v="Reversering av bilag 500002-2025. Lønnsbilag 1-2025"/>
    <n v="-1068.75"/>
    <s v="NOK"/>
    <n v="-1068.75"/>
    <m/>
    <s v="279300.94"/>
  </r>
  <r>
    <n v="500059"/>
    <n v="2025"/>
    <s v="Reversering av bilag 500002-2025. Lønnsbilag 1-2025"/>
    <d v="2025-01-01T00:00:00"/>
    <m/>
    <x v="125"/>
    <x v="125"/>
    <m/>
    <m/>
    <m/>
    <m/>
    <n v="1240"/>
    <s v="Margrethe Hamre Køber"/>
    <x v="6"/>
    <x v="6"/>
    <m/>
    <m/>
    <m/>
    <m/>
    <n v="0"/>
    <s v="Ingen avgiftsbehandling"/>
    <s v="Reversering av bilag 500002-2025. Lønnsbilag 1-2025"/>
    <n v="-1068.75"/>
    <s v="NOK"/>
    <n v="-1068.75"/>
    <m/>
    <s v="278232.19"/>
  </r>
  <r>
    <n v="500059"/>
    <n v="2025"/>
    <s v="Reversering av bilag 500002-2025. Lønnsbilag 1-2025"/>
    <d v="2025-01-01T00:00:00"/>
    <m/>
    <x v="125"/>
    <x v="125"/>
    <m/>
    <m/>
    <m/>
    <m/>
    <n v="1245"/>
    <s v="Fredrik Bjørndal"/>
    <x v="3"/>
    <x v="3"/>
    <m/>
    <m/>
    <m/>
    <m/>
    <n v="0"/>
    <s v="Ingen avgiftsbehandling"/>
    <s v="Reversering av bilag 500002-2025. Lønnsbilag 1-2025"/>
    <n v="-6750"/>
    <s v="NOK"/>
    <n v="-6750"/>
    <m/>
    <s v="271482.19"/>
  </r>
  <r>
    <n v="500059"/>
    <n v="2025"/>
    <s v="Reversering av bilag 500002-2025. Lønnsbilag 1-2025"/>
    <d v="2025-01-01T00:00:00"/>
    <m/>
    <x v="125"/>
    <x v="125"/>
    <m/>
    <m/>
    <m/>
    <m/>
    <n v="1248"/>
    <s v="Marius Tveiten"/>
    <x v="1"/>
    <x v="1"/>
    <m/>
    <m/>
    <m/>
    <m/>
    <n v="0"/>
    <s v="Ingen avgiftsbehandling"/>
    <s v="Reversering av bilag 500002-2025. Lønnsbilag 1-2025"/>
    <n v="-1190"/>
    <s v="NOK"/>
    <n v="-1190"/>
    <m/>
    <s v="270292.19"/>
  </r>
  <r>
    <n v="500059"/>
    <n v="2025"/>
    <s v="Reversering av bilag 500002-2025. Lønnsbilag 1-2025"/>
    <d v="2025-01-01T00:00:00"/>
    <m/>
    <x v="125"/>
    <x v="125"/>
    <m/>
    <m/>
    <m/>
    <m/>
    <n v="1248"/>
    <s v="Marius Tveiten"/>
    <x v="8"/>
    <x v="8"/>
    <m/>
    <m/>
    <m/>
    <m/>
    <n v="0"/>
    <s v="Ingen avgiftsbehandling"/>
    <s v="Reversering av bilag 500002-2025. Lønnsbilag 1-2025"/>
    <n v="-680"/>
    <s v="NOK"/>
    <n v="-680"/>
    <m/>
    <s v="269612.19"/>
  </r>
  <r>
    <n v="500059"/>
    <n v="2025"/>
    <s v="Reversering av bilag 500002-2025. Lønnsbilag 1-2025"/>
    <d v="2025-01-01T00:00:00"/>
    <m/>
    <x v="125"/>
    <x v="125"/>
    <m/>
    <m/>
    <m/>
    <m/>
    <n v="1249"/>
    <s v="Nora Kristiansen"/>
    <x v="8"/>
    <x v="8"/>
    <m/>
    <m/>
    <m/>
    <m/>
    <n v="0"/>
    <s v="Ingen avgiftsbehandling"/>
    <s v="Reversering av bilag 500002-2025. Lønnsbilag 1-2025"/>
    <n v="-2082.5"/>
    <s v="NOK"/>
    <n v="-2082.5"/>
    <m/>
    <s v="267529.69"/>
  </r>
  <r>
    <n v="500059"/>
    <n v="2025"/>
    <s v="Reversering av bilag 500002-2025. Lønnsbilag 1-2025"/>
    <d v="2025-01-01T00:00:00"/>
    <m/>
    <x v="125"/>
    <x v="125"/>
    <m/>
    <m/>
    <m/>
    <m/>
    <n v="1249"/>
    <s v="Nora Kristiansen"/>
    <x v="1"/>
    <x v="1"/>
    <m/>
    <m/>
    <m/>
    <m/>
    <n v="0"/>
    <s v="Ingen avgiftsbehandling"/>
    <s v="Reversering av bilag 500002-2025. Lønnsbilag 1-2025"/>
    <n v="-850"/>
    <s v="NOK"/>
    <n v="-850"/>
    <m/>
    <s v="266679.69"/>
  </r>
  <r>
    <n v="500059"/>
    <n v="2025"/>
    <s v="Reversering av bilag 500002-2025. Lønnsbilag 1-2025"/>
    <d v="2025-01-01T00:00:00"/>
    <m/>
    <x v="125"/>
    <x v="125"/>
    <m/>
    <m/>
    <m/>
    <m/>
    <n v="1260"/>
    <s v="Sivert Østberg-Tømmervik"/>
    <x v="6"/>
    <x v="6"/>
    <m/>
    <m/>
    <m/>
    <m/>
    <n v="0"/>
    <s v="Ingen avgiftsbehandling"/>
    <s v="Reversering av bilag 500002-2025. Lønnsbilag 1-2025"/>
    <n v="-3666"/>
    <s v="NOK"/>
    <n v="-3666"/>
    <m/>
    <s v="263013.69"/>
  </r>
  <r>
    <n v="500059"/>
    <n v="2025"/>
    <s v="Reversering av bilag 500002-2025. Lønnsbilag 1-2025"/>
    <d v="2025-01-01T00:00:00"/>
    <m/>
    <x v="125"/>
    <x v="125"/>
    <m/>
    <m/>
    <m/>
    <m/>
    <n v="1261"/>
    <s v="Laila Håkonsen"/>
    <x v="8"/>
    <x v="8"/>
    <m/>
    <m/>
    <m/>
    <m/>
    <n v="0"/>
    <s v="Ingen avgiftsbehandling"/>
    <s v="Reversering av bilag 500002-2025. Lønnsbilag 1-2025"/>
    <n v="-3960"/>
    <s v="NOK"/>
    <n v="-3960"/>
    <m/>
    <s v="259053.69"/>
  </r>
  <r>
    <n v="500059"/>
    <n v="2025"/>
    <s v="Reversering av bilag 500002-2025. Lønnsbilag 1-2025"/>
    <d v="2025-01-01T00:00:00"/>
    <m/>
    <x v="125"/>
    <x v="125"/>
    <m/>
    <m/>
    <m/>
    <m/>
    <n v="1269"/>
    <s v="Marius Lindbäck Pettersen"/>
    <x v="8"/>
    <x v="8"/>
    <m/>
    <m/>
    <m/>
    <m/>
    <n v="0"/>
    <s v="Ingen avgiftsbehandling"/>
    <s v="Reversering av bilag 500002-2025. Lønnsbilag 1-2025"/>
    <n v="-1125"/>
    <s v="NOK"/>
    <n v="-1125"/>
    <m/>
    <s v="257928.69"/>
  </r>
  <r>
    <n v="500059"/>
    <n v="2025"/>
    <s v="Reversering av bilag 500002-2025. Lønnsbilag 1-2025"/>
    <d v="2025-01-01T00:00:00"/>
    <m/>
    <x v="125"/>
    <x v="125"/>
    <m/>
    <m/>
    <m/>
    <m/>
    <n v="1270"/>
    <s v="Lars Teigland Støre"/>
    <x v="6"/>
    <x v="6"/>
    <m/>
    <m/>
    <m/>
    <m/>
    <n v="0"/>
    <s v="Ingen avgiftsbehandling"/>
    <s v="Reversering av bilag 500002-2025. Lønnsbilag 1-2025"/>
    <n v="-1644.5"/>
    <s v="NOK"/>
    <n v="-1644.5"/>
    <m/>
    <s v="256284.19"/>
  </r>
  <r>
    <n v="500059"/>
    <n v="2025"/>
    <s v="Reversering av bilag 500002-2025. Lønnsbilag 1-2025"/>
    <d v="2025-01-01T00:00:00"/>
    <m/>
    <x v="125"/>
    <x v="125"/>
    <m/>
    <m/>
    <m/>
    <m/>
    <n v="1271"/>
    <s v="Nikolai Hamang"/>
    <x v="1"/>
    <x v="1"/>
    <m/>
    <m/>
    <m/>
    <m/>
    <n v="0"/>
    <s v="Ingen avgiftsbehandling"/>
    <s v="Reversering av bilag 500002-2025. Lønnsbilag 1-2025"/>
    <n v="-680"/>
    <s v="NOK"/>
    <n v="-680"/>
    <m/>
    <s v="255604.19"/>
  </r>
  <r>
    <n v="500059"/>
    <n v="2025"/>
    <s v="Reversering av bilag 500002-2025. Lønnsbilag 1-2025"/>
    <d v="2025-01-01T00:00:00"/>
    <m/>
    <x v="125"/>
    <x v="125"/>
    <m/>
    <m/>
    <m/>
    <m/>
    <n v="1272"/>
    <s v="Jakob August Strøm"/>
    <x v="1"/>
    <x v="1"/>
    <m/>
    <m/>
    <m/>
    <m/>
    <n v="0"/>
    <s v="Ingen avgiftsbehandling"/>
    <s v="Reversering av bilag 500002-2025. Lønnsbilag 1-2025"/>
    <n v="-1020"/>
    <s v="NOK"/>
    <n v="-1020"/>
    <m/>
    <s v="254584.19"/>
  </r>
  <r>
    <n v="500059"/>
    <n v="2025"/>
    <s v="Reversering av bilag 500002-2025. Lønnsbilag 1-2025"/>
    <d v="2025-01-01T00:00:00"/>
    <m/>
    <x v="125"/>
    <x v="125"/>
    <m/>
    <m/>
    <m/>
    <m/>
    <n v="1274"/>
    <s v="Heidi Midtbø Helgesen"/>
    <x v="6"/>
    <x v="6"/>
    <m/>
    <m/>
    <m/>
    <m/>
    <n v="0"/>
    <s v="Ingen avgiftsbehandling"/>
    <s v="Reversering av bilag 500002-2025. Lønnsbilag 1-2025"/>
    <n v="-2885.63"/>
    <s v="NOK"/>
    <n v="-2885.63"/>
    <m/>
    <s v="251698.56"/>
  </r>
  <r>
    <n v="500059"/>
    <n v="2025"/>
    <s v="Reversering av bilag 500002-2025. Lønnsbilag 1-2025"/>
    <d v="2025-01-01T00:00:00"/>
    <m/>
    <x v="125"/>
    <x v="125"/>
    <m/>
    <m/>
    <m/>
    <m/>
    <n v="1275"/>
    <s v="Haziz Aasen"/>
    <x v="1"/>
    <x v="1"/>
    <m/>
    <m/>
    <m/>
    <m/>
    <n v="0"/>
    <s v="Ingen avgiftsbehandling"/>
    <s v="Reversering av bilag 500002-2025. Lønnsbilag 1-2025"/>
    <n v="-41666.629999999997"/>
    <s v="NOK"/>
    <n v="-41666.629999999997"/>
    <m/>
    <s v="210031.93"/>
  </r>
  <r>
    <n v="500059"/>
    <n v="2025"/>
    <s v="Reversering av bilag 500002-2025. Lønnsbilag 1-2025"/>
    <d v="2025-01-01T00:00:00"/>
    <m/>
    <x v="125"/>
    <x v="125"/>
    <m/>
    <m/>
    <m/>
    <m/>
    <n v="1279"/>
    <s v="Oda Marie Danielsen"/>
    <x v="8"/>
    <x v="8"/>
    <m/>
    <m/>
    <m/>
    <m/>
    <n v="0"/>
    <s v="Ingen avgiftsbehandling"/>
    <s v="Reversering av bilag 500002-2025. Lønnsbilag 1-2025"/>
    <n v="-639.6"/>
    <s v="NOK"/>
    <n v="-639.6"/>
    <m/>
    <s v="209392.33"/>
  </r>
  <r>
    <n v="500059"/>
    <n v="2025"/>
    <s v="Reversering av bilag 500002-2025. Lønnsbilag 1-2025"/>
    <d v="2025-01-01T00:00:00"/>
    <m/>
    <x v="125"/>
    <x v="125"/>
    <m/>
    <m/>
    <m/>
    <m/>
    <n v="1282"/>
    <s v="Stian Sørensen"/>
    <x v="3"/>
    <x v="3"/>
    <m/>
    <m/>
    <m/>
    <m/>
    <n v="0"/>
    <s v="Ingen avgiftsbehandling"/>
    <s v="Reversering av bilag 500002-2025. Lønnsbilag 1-2025"/>
    <n v="-27500"/>
    <s v="NOK"/>
    <n v="-27500"/>
    <m/>
    <s v="181892.33"/>
  </r>
  <r>
    <n v="500059"/>
    <n v="2025"/>
    <s v="Reversering av bilag 500002-2025. Lønnsbilag 1-2025"/>
    <d v="2025-01-01T00:00:00"/>
    <m/>
    <x v="125"/>
    <x v="125"/>
    <m/>
    <m/>
    <m/>
    <m/>
    <n v="1288"/>
    <s v="Sondre Olsen Heitmann"/>
    <x v="2"/>
    <x v="2"/>
    <m/>
    <m/>
    <m/>
    <m/>
    <n v="0"/>
    <s v="Ingen avgiftsbehandling"/>
    <s v="Reversering av bilag 500002-2025. Lønnsbilag 1-2025"/>
    <n v="-1600"/>
    <s v="NOK"/>
    <n v="-1600"/>
    <m/>
    <s v="180292.33"/>
  </r>
  <r>
    <n v="500059"/>
    <n v="2025"/>
    <s v="Reversering av bilag 500002-2025. Lønnsbilag 1-2025"/>
    <d v="2025-01-01T00:00:00"/>
    <m/>
    <x v="125"/>
    <x v="125"/>
    <m/>
    <m/>
    <m/>
    <m/>
    <n v="1298"/>
    <s v="Luis Lyster"/>
    <x v="5"/>
    <x v="5"/>
    <m/>
    <m/>
    <m/>
    <m/>
    <n v="0"/>
    <s v="Ingen avgiftsbehandling"/>
    <s v="Reversering av bilag 500002-2025. Lønnsbilag 1-2025"/>
    <n v="-6000"/>
    <s v="NOK"/>
    <n v="-6000"/>
    <m/>
    <s v="174292.33"/>
  </r>
  <r>
    <n v="500059"/>
    <n v="2025"/>
    <s v="Reversering av bilag 500002-2025. Lønnsbilag 1-2025"/>
    <d v="2025-01-01T00:00:00"/>
    <m/>
    <x v="125"/>
    <x v="125"/>
    <m/>
    <m/>
    <m/>
    <m/>
    <n v="1299"/>
    <s v="Katarina Zielinska"/>
    <x v="2"/>
    <x v="2"/>
    <m/>
    <m/>
    <m/>
    <m/>
    <n v="0"/>
    <s v="Ingen avgiftsbehandling"/>
    <s v="Reversering av bilag 500002-2025. Lønnsbilag 1-2025"/>
    <n v="-45833.33"/>
    <s v="NOK"/>
    <n v="-45833.33"/>
    <m/>
    <s v="128459.00"/>
  </r>
  <r>
    <n v="500059"/>
    <n v="2025"/>
    <s v="Reversering av bilag 500002-2025. Lønnsbilag 1-2025"/>
    <d v="2025-01-01T00:00:00"/>
    <m/>
    <x v="125"/>
    <x v="125"/>
    <m/>
    <m/>
    <m/>
    <m/>
    <n v="1305"/>
    <s v="Brage Mikkelsen"/>
    <x v="8"/>
    <x v="8"/>
    <m/>
    <m/>
    <m/>
    <m/>
    <n v="0"/>
    <s v="Ingen avgiftsbehandling"/>
    <s v="Reversering av bilag 500002-2025. Lønnsbilag 1-2025"/>
    <n v="-1125"/>
    <s v="NOK"/>
    <n v="-1125"/>
    <m/>
    <s v="127334.00"/>
  </r>
  <r>
    <n v="500059"/>
    <n v="2025"/>
    <s v="Reversering av bilag 500002-2025. Lønnsbilag 1-2025"/>
    <d v="2025-01-01T00:00:00"/>
    <m/>
    <x v="125"/>
    <x v="125"/>
    <m/>
    <m/>
    <m/>
    <m/>
    <n v="1307"/>
    <s v="Ben Craig Simmons"/>
    <x v="3"/>
    <x v="3"/>
    <m/>
    <m/>
    <m/>
    <m/>
    <n v="0"/>
    <s v="Ingen avgiftsbehandling"/>
    <s v="Reversering av bilag 500002-2025. Lønnsbilag 1-2025"/>
    <n v="-37537.5"/>
    <s v="NOK"/>
    <n v="-37537.5"/>
    <m/>
    <s v="89796.50"/>
  </r>
  <r>
    <n v="500059"/>
    <n v="2025"/>
    <s v="Reversering av bilag 500002-2025. Lønnsbilag 1-2025"/>
    <d v="2025-01-01T00:00:00"/>
    <m/>
    <x v="125"/>
    <x v="125"/>
    <m/>
    <m/>
    <m/>
    <m/>
    <n v="1308"/>
    <s v="Henrik Falteng Jensen"/>
    <x v="2"/>
    <x v="2"/>
    <m/>
    <m/>
    <m/>
    <m/>
    <n v="0"/>
    <s v="Ingen avgiftsbehandling"/>
    <s v="Reversering av bilag 500002-2025. Lønnsbilag 1-2025"/>
    <n v="-4000"/>
    <s v="NOK"/>
    <n v="-4000"/>
    <m/>
    <s v="85796.50"/>
  </r>
  <r>
    <n v="500059"/>
    <n v="2025"/>
    <s v="Reversering av bilag 500002-2025. Lønnsbilag 1-2025"/>
    <d v="2025-01-01T00:00:00"/>
    <m/>
    <x v="125"/>
    <x v="125"/>
    <m/>
    <m/>
    <m/>
    <m/>
    <n v="1310"/>
    <s v="Armani Wahidullah"/>
    <x v="1"/>
    <x v="1"/>
    <m/>
    <m/>
    <m/>
    <m/>
    <n v="0"/>
    <s v="Ingen avgiftsbehandling"/>
    <s v="Reversering av bilag 500002-2025. Lønnsbilag 1-2025"/>
    <n v="-845"/>
    <s v="NOK"/>
    <n v="-845"/>
    <m/>
    <s v="84951.50"/>
  </r>
  <r>
    <n v="500059"/>
    <n v="2025"/>
    <s v="Reversering av bilag 500002-2025. Lønnsbilag 1-2025"/>
    <d v="2025-01-01T00:00:00"/>
    <m/>
    <x v="125"/>
    <x v="125"/>
    <m/>
    <m/>
    <m/>
    <m/>
    <n v="1317"/>
    <s v="Markus Madsen"/>
    <x v="5"/>
    <x v="5"/>
    <m/>
    <m/>
    <m/>
    <m/>
    <n v="0"/>
    <s v="Ingen avgiftsbehandling"/>
    <s v="Reversering av bilag 500002-2025. Lønnsbilag 1-2025"/>
    <n v="-10000"/>
    <s v="NOK"/>
    <n v="-10000"/>
    <m/>
    <s v="74951.50"/>
  </r>
  <r>
    <n v="500059"/>
    <n v="2025"/>
    <s v="Reversering av bilag 500002-2025. Lønnsbilag 1-2025"/>
    <d v="2025-01-01T00:00:00"/>
    <m/>
    <x v="125"/>
    <x v="125"/>
    <m/>
    <m/>
    <m/>
    <m/>
    <n v="1328"/>
    <s v="Jonathan Sten Hagen"/>
    <x v="2"/>
    <x v="2"/>
    <m/>
    <m/>
    <m/>
    <m/>
    <n v="0"/>
    <s v="Ingen avgiftsbehandling"/>
    <s v="Reversering av bilag 500002-2025. Lønnsbilag 1-2025"/>
    <n v="-3600"/>
    <s v="NOK"/>
    <n v="-3600"/>
    <m/>
    <s v="71351.50"/>
  </r>
  <r>
    <n v="500059"/>
    <n v="2025"/>
    <s v="Reversering av bilag 500002-2025. Lønnsbilag 1-2025"/>
    <d v="2025-01-01T00:00:00"/>
    <m/>
    <x v="125"/>
    <x v="125"/>
    <m/>
    <m/>
    <m/>
    <m/>
    <n v="1329"/>
    <s v="Oline Søderberg"/>
    <x v="8"/>
    <x v="8"/>
    <m/>
    <m/>
    <m/>
    <m/>
    <n v="0"/>
    <s v="Ingen avgiftsbehandling"/>
    <s v="Reversering av bilag 500002-2025. Lønnsbilag 1-2025"/>
    <n v="-1150.5"/>
    <s v="NOK"/>
    <n v="-1150.5"/>
    <m/>
    <s v="70201.00"/>
  </r>
  <r>
    <n v="500059"/>
    <n v="2025"/>
    <s v="Reversering av bilag 500002-2025. Lønnsbilag 1-2025"/>
    <d v="2025-01-01T00:00:00"/>
    <m/>
    <x v="125"/>
    <x v="125"/>
    <m/>
    <m/>
    <m/>
    <m/>
    <n v="1330"/>
    <s v="Magnus Perger"/>
    <x v="6"/>
    <x v="6"/>
    <m/>
    <m/>
    <m/>
    <m/>
    <n v="0"/>
    <s v="Ingen avgiftsbehandling"/>
    <s v="Reversering av bilag 500002-2025. Lønnsbilag 1-2025"/>
    <n v="-1911"/>
    <s v="NOK"/>
    <n v="-1911"/>
    <m/>
    <s v="68290.00"/>
  </r>
  <r>
    <n v="500059"/>
    <n v="2025"/>
    <s v="Reversering av bilag 500002-2025. Lønnsbilag 1-2025"/>
    <d v="2025-01-01T00:00:00"/>
    <m/>
    <x v="125"/>
    <x v="125"/>
    <m/>
    <m/>
    <m/>
    <m/>
    <n v="1331"/>
    <s v="Jørgen Røkke"/>
    <x v="8"/>
    <x v="8"/>
    <m/>
    <m/>
    <m/>
    <m/>
    <n v="0"/>
    <s v="Ingen avgiftsbehandling"/>
    <s v="Reversering av bilag 500002-2025. Lønnsbilag 1-2025"/>
    <n v="-2325"/>
    <s v="NOK"/>
    <n v="-2325"/>
    <m/>
    <s v="65965.00"/>
  </r>
  <r>
    <n v="500059"/>
    <n v="2025"/>
    <s v="Reversering av bilag 500002-2025. Lønnsbilag 1-2025"/>
    <d v="2025-01-01T00:00:00"/>
    <m/>
    <x v="125"/>
    <x v="125"/>
    <m/>
    <m/>
    <m/>
    <m/>
    <n v="1332"/>
    <s v="Morten Hamre Køber"/>
    <x v="10"/>
    <x v="10"/>
    <m/>
    <m/>
    <m/>
    <m/>
    <n v="0"/>
    <s v="Ingen avgiftsbehandling"/>
    <s v="Reversering av bilag 500002-2025. Lønnsbilag 1-2025"/>
    <n v="-600"/>
    <s v="NOK"/>
    <n v="-600"/>
    <m/>
    <s v="65365.00"/>
  </r>
  <r>
    <n v="500059"/>
    <n v="2025"/>
    <s v="Reversering av bilag 500002-2025. Lønnsbilag 1-2025"/>
    <d v="2025-01-01T00:00:00"/>
    <m/>
    <x v="125"/>
    <x v="125"/>
    <m/>
    <m/>
    <m/>
    <m/>
    <n v="1333"/>
    <s v="Elias Lande Olsen"/>
    <x v="6"/>
    <x v="6"/>
    <m/>
    <m/>
    <m/>
    <m/>
    <n v="0"/>
    <s v="Ingen avgiftsbehandling"/>
    <s v="Reversering av bilag 500002-2025. Lønnsbilag 1-2025"/>
    <n v="-187.5"/>
    <s v="NOK"/>
    <n v="-187.5"/>
    <m/>
    <s v="65177.50"/>
  </r>
  <r>
    <n v="500059"/>
    <n v="2025"/>
    <s v="Reversering av bilag 500002-2025. Lønnsbilag 1-2025"/>
    <d v="2025-01-01T00:00:00"/>
    <m/>
    <x v="125"/>
    <x v="125"/>
    <m/>
    <m/>
    <m/>
    <m/>
    <n v="1334"/>
    <s v="Selma Arikan"/>
    <x v="8"/>
    <x v="8"/>
    <m/>
    <m/>
    <m/>
    <m/>
    <n v="0"/>
    <s v="Ingen avgiftsbehandling"/>
    <s v="Reversering av bilag 500002-2025. Lønnsbilag 1-2025"/>
    <n v="-2177.5"/>
    <s v="NOK"/>
    <n v="-2177.5"/>
    <m/>
    <s v="63000.00"/>
  </r>
  <r>
    <n v="500059"/>
    <n v="2025"/>
    <s v="Reversering av bilag 500002-2025. Lønnsbilag 1-2025"/>
    <d v="2025-01-01T00:00:00"/>
    <m/>
    <x v="125"/>
    <x v="125"/>
    <m/>
    <m/>
    <m/>
    <m/>
    <m/>
    <s v="Sofi Kulvik"/>
    <x v="4"/>
    <x v="4"/>
    <m/>
    <m/>
    <m/>
    <m/>
    <n v="0"/>
    <s v="Ingen avgiftsbehandling"/>
    <s v="Reversering av bilag 500002-2025. Lønnsbilag 1-2025"/>
    <n v="-63000"/>
    <s v="NOK"/>
    <n v="-63000"/>
    <m/>
    <s v="0.00"/>
  </r>
  <r>
    <n v="500060"/>
    <n v="2025"/>
    <s v="Lønnsbilag 3-2025"/>
    <d v="2025-01-01T00:00:00"/>
    <m/>
    <x v="125"/>
    <x v="125"/>
    <m/>
    <m/>
    <m/>
    <m/>
    <n v="77"/>
    <s v="Christopher Dehn"/>
    <x v="5"/>
    <x v="5"/>
    <m/>
    <m/>
    <m/>
    <m/>
    <n v="0"/>
    <s v="Ingen avgiftsbehandling"/>
    <s v="Lønnsbilag 3-2025"/>
    <n v="19285.5"/>
    <s v="NOK"/>
    <n v="19285.5"/>
    <m/>
    <s v="19285.50"/>
  </r>
  <r>
    <n v="500060"/>
    <n v="2025"/>
    <s v="Lønnsbilag 3-2025"/>
    <d v="2025-01-01T00:00:00"/>
    <m/>
    <x v="125"/>
    <x v="125"/>
    <m/>
    <m/>
    <m/>
    <m/>
    <n v="134"/>
    <s v="Andreas Kristiansen Olsen"/>
    <x v="8"/>
    <x v="8"/>
    <m/>
    <m/>
    <m/>
    <m/>
    <n v="0"/>
    <s v="Ingen avgiftsbehandling"/>
    <s v="Lønnsbilag 3-2025"/>
    <n v="2750"/>
    <s v="NOK"/>
    <n v="2750"/>
    <m/>
    <s v="22035.50"/>
  </r>
  <r>
    <n v="500060"/>
    <n v="2025"/>
    <s v="Lønnsbilag 3-2025"/>
    <d v="2025-01-01T00:00:00"/>
    <m/>
    <x v="125"/>
    <x v="125"/>
    <m/>
    <m/>
    <m/>
    <m/>
    <n v="134"/>
    <s v="Andreas Kristiansen Olsen"/>
    <x v="1"/>
    <x v="1"/>
    <m/>
    <m/>
    <m/>
    <m/>
    <n v="0"/>
    <s v="Ingen avgiftsbehandling"/>
    <s v="Lønnsbilag 3-2025"/>
    <n v="2640"/>
    <s v="NOK"/>
    <n v="2640"/>
    <m/>
    <s v="24675.50"/>
  </r>
  <r>
    <n v="500060"/>
    <n v="2025"/>
    <s v="Lønnsbilag 3-2025"/>
    <d v="2025-01-01T00:00:00"/>
    <m/>
    <x v="125"/>
    <x v="125"/>
    <m/>
    <m/>
    <m/>
    <m/>
    <n v="1223"/>
    <s v="Mads Sundbye"/>
    <x v="1"/>
    <x v="1"/>
    <m/>
    <m/>
    <m/>
    <m/>
    <n v="0"/>
    <s v="Ingen avgiftsbehandling"/>
    <s v="Lønnsbilag 3-2025"/>
    <n v="1955"/>
    <s v="NOK"/>
    <n v="1955"/>
    <m/>
    <s v="26630.50"/>
  </r>
  <r>
    <n v="500060"/>
    <n v="2025"/>
    <s v="Lønnsbilag 3-2025"/>
    <d v="2025-01-01T00:00:00"/>
    <m/>
    <x v="125"/>
    <x v="125"/>
    <m/>
    <m/>
    <m/>
    <m/>
    <n v="1229"/>
    <s v="Eirik Frisnes Wartiainen"/>
    <x v="10"/>
    <x v="10"/>
    <m/>
    <m/>
    <m/>
    <m/>
    <n v="0"/>
    <s v="Ingen avgiftsbehandling"/>
    <s v="Lønnsbilag 3-2025"/>
    <n v="17666.669999999998"/>
    <s v="NOK"/>
    <n v="17666.669999999998"/>
    <m/>
    <s v="44297.17"/>
  </r>
  <r>
    <n v="500060"/>
    <n v="2025"/>
    <s v="Lønnsbilag 3-2025"/>
    <d v="2025-01-01T00:00:00"/>
    <m/>
    <x v="125"/>
    <x v="125"/>
    <m/>
    <m/>
    <m/>
    <m/>
    <n v="1229"/>
    <s v="Eirik Frisnes Wartiainen"/>
    <x v="8"/>
    <x v="8"/>
    <m/>
    <m/>
    <m/>
    <m/>
    <n v="0"/>
    <s v="Ingen avgiftsbehandling"/>
    <s v="Lønnsbilag 3-2025"/>
    <n v="17666.669999999998"/>
    <s v="NOK"/>
    <n v="17666.669999999998"/>
    <m/>
    <s v="61963.84"/>
  </r>
  <r>
    <n v="500060"/>
    <n v="2025"/>
    <s v="Lønnsbilag 3-2025"/>
    <d v="2025-01-01T00:00:00"/>
    <m/>
    <x v="125"/>
    <x v="125"/>
    <m/>
    <m/>
    <m/>
    <m/>
    <n v="1239"/>
    <s v="Karen Haug Laukeland"/>
    <x v="6"/>
    <x v="6"/>
    <m/>
    <m/>
    <m/>
    <m/>
    <n v="0"/>
    <s v="Ingen avgiftsbehandling"/>
    <s v="Lønnsbilag 3-2025"/>
    <n v="1068.75"/>
    <s v="NOK"/>
    <n v="1068.75"/>
    <m/>
    <s v="63032.59"/>
  </r>
  <r>
    <n v="500060"/>
    <n v="2025"/>
    <s v="Lønnsbilag 3-2025"/>
    <d v="2025-01-01T00:00:00"/>
    <m/>
    <x v="125"/>
    <x v="125"/>
    <m/>
    <m/>
    <m/>
    <m/>
    <n v="1240"/>
    <s v="Margrethe Hamre Køber"/>
    <x v="6"/>
    <x v="6"/>
    <m/>
    <m/>
    <m/>
    <m/>
    <n v="0"/>
    <s v="Ingen avgiftsbehandling"/>
    <s v="Lønnsbilag 3-2025"/>
    <n v="1068.75"/>
    <s v="NOK"/>
    <n v="1068.75"/>
    <m/>
    <s v="64101.34"/>
  </r>
  <r>
    <n v="500060"/>
    <n v="2025"/>
    <s v="Lønnsbilag 3-2025"/>
    <d v="2025-01-01T00:00:00"/>
    <m/>
    <x v="125"/>
    <x v="125"/>
    <m/>
    <m/>
    <m/>
    <m/>
    <n v="1245"/>
    <s v="Fredrik Bjørndal"/>
    <x v="3"/>
    <x v="3"/>
    <m/>
    <m/>
    <m/>
    <m/>
    <n v="0"/>
    <s v="Ingen avgiftsbehandling"/>
    <s v="Lønnsbilag 3-2025"/>
    <n v="6750"/>
    <s v="NOK"/>
    <n v="6750"/>
    <m/>
    <s v="70851.34"/>
  </r>
  <r>
    <n v="500060"/>
    <n v="2025"/>
    <s v="Lønnsbilag 3-2025"/>
    <d v="2025-01-01T00:00:00"/>
    <m/>
    <x v="125"/>
    <x v="125"/>
    <m/>
    <m/>
    <m/>
    <m/>
    <n v="1248"/>
    <s v="Marius Tveiten"/>
    <x v="1"/>
    <x v="1"/>
    <m/>
    <m/>
    <m/>
    <m/>
    <n v="0"/>
    <s v="Ingen avgiftsbehandling"/>
    <s v="Lønnsbilag 3-2025"/>
    <n v="1190"/>
    <s v="NOK"/>
    <n v="1190"/>
    <m/>
    <s v="72041.34"/>
  </r>
  <r>
    <n v="500060"/>
    <n v="2025"/>
    <s v="Lønnsbilag 3-2025"/>
    <d v="2025-01-01T00:00:00"/>
    <m/>
    <x v="125"/>
    <x v="125"/>
    <m/>
    <m/>
    <m/>
    <m/>
    <n v="1248"/>
    <s v="Marius Tveiten"/>
    <x v="8"/>
    <x v="8"/>
    <m/>
    <m/>
    <m/>
    <m/>
    <n v="0"/>
    <s v="Ingen avgiftsbehandling"/>
    <s v="Lønnsbilag 3-2025"/>
    <n v="680"/>
    <s v="NOK"/>
    <n v="680"/>
    <m/>
    <s v="72721.34"/>
  </r>
  <r>
    <n v="500060"/>
    <n v="2025"/>
    <s v="Lønnsbilag 3-2025"/>
    <d v="2025-01-01T00:00:00"/>
    <m/>
    <x v="125"/>
    <x v="125"/>
    <m/>
    <m/>
    <m/>
    <m/>
    <n v="1249"/>
    <s v="Nora Kristiansen"/>
    <x v="8"/>
    <x v="8"/>
    <m/>
    <m/>
    <m/>
    <m/>
    <n v="0"/>
    <s v="Ingen avgiftsbehandling"/>
    <s v="Lønnsbilag 3-2025"/>
    <n v="2082.5"/>
    <s v="NOK"/>
    <n v="2082.5"/>
    <m/>
    <s v="74803.84"/>
  </r>
  <r>
    <n v="500060"/>
    <n v="2025"/>
    <s v="Lønnsbilag 3-2025"/>
    <d v="2025-01-01T00:00:00"/>
    <m/>
    <x v="125"/>
    <x v="125"/>
    <m/>
    <m/>
    <m/>
    <m/>
    <n v="1249"/>
    <s v="Nora Kristiansen"/>
    <x v="1"/>
    <x v="1"/>
    <m/>
    <m/>
    <m/>
    <m/>
    <n v="0"/>
    <s v="Ingen avgiftsbehandling"/>
    <s v="Lønnsbilag 3-2025"/>
    <n v="850"/>
    <s v="NOK"/>
    <n v="850"/>
    <m/>
    <s v="75653.84"/>
  </r>
  <r>
    <n v="500060"/>
    <n v="2025"/>
    <s v="Lønnsbilag 3-2025"/>
    <d v="2025-01-01T00:00:00"/>
    <m/>
    <x v="125"/>
    <x v="125"/>
    <m/>
    <m/>
    <m/>
    <m/>
    <n v="1260"/>
    <s v="Sivert Østberg-Tømmervik"/>
    <x v="6"/>
    <x v="6"/>
    <m/>
    <m/>
    <m/>
    <m/>
    <n v="0"/>
    <s v="Ingen avgiftsbehandling"/>
    <s v="Lønnsbilag 3-2025"/>
    <n v="3666"/>
    <s v="NOK"/>
    <n v="3666"/>
    <m/>
    <s v="79319.84"/>
  </r>
  <r>
    <n v="500060"/>
    <n v="2025"/>
    <s v="Lønnsbilag 3-2025"/>
    <d v="2025-01-01T00:00:00"/>
    <m/>
    <x v="125"/>
    <x v="125"/>
    <m/>
    <m/>
    <m/>
    <m/>
    <n v="1261"/>
    <s v="Laila Håkonsen"/>
    <x v="8"/>
    <x v="8"/>
    <m/>
    <m/>
    <m/>
    <m/>
    <n v="0"/>
    <s v="Ingen avgiftsbehandling"/>
    <s v="Lønnsbilag 3-2025"/>
    <n v="3960"/>
    <s v="NOK"/>
    <n v="3960"/>
    <m/>
    <s v="83279.84"/>
  </r>
  <r>
    <n v="500060"/>
    <n v="2025"/>
    <s v="Lønnsbilag 3-2025"/>
    <d v="2025-01-01T00:00:00"/>
    <m/>
    <x v="125"/>
    <x v="125"/>
    <m/>
    <m/>
    <m/>
    <m/>
    <n v="1269"/>
    <s v="Marius Lindbäck Pettersen"/>
    <x v="8"/>
    <x v="8"/>
    <m/>
    <m/>
    <m/>
    <m/>
    <n v="0"/>
    <s v="Ingen avgiftsbehandling"/>
    <s v="Lønnsbilag 3-2025"/>
    <n v="1125"/>
    <s v="NOK"/>
    <n v="1125"/>
    <m/>
    <s v="84404.84"/>
  </r>
  <r>
    <n v="500060"/>
    <n v="2025"/>
    <s v="Lønnsbilag 3-2025"/>
    <d v="2025-01-01T00:00:00"/>
    <m/>
    <x v="125"/>
    <x v="125"/>
    <m/>
    <m/>
    <m/>
    <m/>
    <n v="1270"/>
    <s v="Lars Teigland Støre"/>
    <x v="6"/>
    <x v="6"/>
    <m/>
    <m/>
    <m/>
    <m/>
    <n v="0"/>
    <s v="Ingen avgiftsbehandling"/>
    <s v="Lønnsbilag 3-2025"/>
    <n v="1644.5"/>
    <s v="NOK"/>
    <n v="1644.5"/>
    <m/>
    <s v="86049.34"/>
  </r>
  <r>
    <n v="500060"/>
    <n v="2025"/>
    <s v="Lønnsbilag 3-2025"/>
    <d v="2025-01-01T00:00:00"/>
    <m/>
    <x v="125"/>
    <x v="125"/>
    <m/>
    <m/>
    <m/>
    <m/>
    <n v="1271"/>
    <s v="Nikolai Hamang"/>
    <x v="1"/>
    <x v="1"/>
    <m/>
    <m/>
    <m/>
    <m/>
    <n v="0"/>
    <s v="Ingen avgiftsbehandling"/>
    <s v="Lønnsbilag 3-2025"/>
    <n v="680"/>
    <s v="NOK"/>
    <n v="680"/>
    <m/>
    <s v="86729.34"/>
  </r>
  <r>
    <n v="500060"/>
    <n v="2025"/>
    <s v="Lønnsbilag 3-2025"/>
    <d v="2025-01-01T00:00:00"/>
    <m/>
    <x v="125"/>
    <x v="125"/>
    <m/>
    <m/>
    <m/>
    <m/>
    <n v="1272"/>
    <s v="Jakob August Strøm"/>
    <x v="1"/>
    <x v="1"/>
    <m/>
    <m/>
    <m/>
    <m/>
    <n v="0"/>
    <s v="Ingen avgiftsbehandling"/>
    <s v="Lønnsbilag 3-2025"/>
    <n v="1020"/>
    <s v="NOK"/>
    <n v="1020"/>
    <m/>
    <s v="87749.34"/>
  </r>
  <r>
    <n v="500060"/>
    <n v="2025"/>
    <s v="Lønnsbilag 3-2025"/>
    <d v="2025-01-01T00:00:00"/>
    <m/>
    <x v="125"/>
    <x v="125"/>
    <m/>
    <m/>
    <m/>
    <m/>
    <n v="1274"/>
    <s v="Heidi Midtbø Helgesen"/>
    <x v="6"/>
    <x v="6"/>
    <m/>
    <m/>
    <m/>
    <m/>
    <n v="0"/>
    <s v="Ingen avgiftsbehandling"/>
    <s v="Lønnsbilag 3-2025"/>
    <n v="2885.63"/>
    <s v="NOK"/>
    <n v="2885.63"/>
    <m/>
    <s v="90634.97"/>
  </r>
  <r>
    <n v="500060"/>
    <n v="2025"/>
    <s v="Lønnsbilag 3-2025"/>
    <d v="2025-01-01T00:00:00"/>
    <m/>
    <x v="125"/>
    <x v="125"/>
    <m/>
    <m/>
    <m/>
    <m/>
    <n v="1275"/>
    <s v="Haziz Aasen"/>
    <x v="1"/>
    <x v="1"/>
    <m/>
    <m/>
    <m/>
    <m/>
    <n v="0"/>
    <s v="Ingen avgiftsbehandling"/>
    <s v="Lønnsbilag 3-2025"/>
    <n v="41666.629999999997"/>
    <s v="NOK"/>
    <n v="41666.629999999997"/>
    <m/>
    <s v="132301.60"/>
  </r>
  <r>
    <n v="500060"/>
    <n v="2025"/>
    <s v="Lønnsbilag 3-2025"/>
    <d v="2025-01-01T00:00:00"/>
    <m/>
    <x v="125"/>
    <x v="125"/>
    <m/>
    <m/>
    <m/>
    <m/>
    <n v="1279"/>
    <s v="Oda Marie Danielsen"/>
    <x v="8"/>
    <x v="8"/>
    <m/>
    <m/>
    <m/>
    <m/>
    <n v="0"/>
    <s v="Ingen avgiftsbehandling"/>
    <s v="Lønnsbilag 3-2025"/>
    <n v="639.6"/>
    <s v="NOK"/>
    <n v="639.6"/>
    <m/>
    <s v="132941.20"/>
  </r>
  <r>
    <n v="500060"/>
    <n v="2025"/>
    <s v="Lønnsbilag 3-2025"/>
    <d v="2025-01-01T00:00:00"/>
    <m/>
    <x v="125"/>
    <x v="125"/>
    <m/>
    <m/>
    <m/>
    <m/>
    <n v="1282"/>
    <s v="Stian Sørensen"/>
    <x v="3"/>
    <x v="3"/>
    <m/>
    <m/>
    <m/>
    <m/>
    <n v="0"/>
    <s v="Ingen avgiftsbehandling"/>
    <s v="Lønnsbilag 3-2025"/>
    <n v="27500"/>
    <s v="NOK"/>
    <n v="27500"/>
    <m/>
    <s v="160441.20"/>
  </r>
  <r>
    <n v="500060"/>
    <n v="2025"/>
    <s v="Lønnsbilag 3-2025"/>
    <d v="2025-01-01T00:00:00"/>
    <m/>
    <x v="125"/>
    <x v="125"/>
    <m/>
    <m/>
    <m/>
    <m/>
    <n v="1288"/>
    <s v="Sondre Olsen Heitmann"/>
    <x v="2"/>
    <x v="2"/>
    <m/>
    <m/>
    <m/>
    <m/>
    <n v="0"/>
    <s v="Ingen avgiftsbehandling"/>
    <s v="Lønnsbilag 3-2025"/>
    <n v="1600"/>
    <s v="NOK"/>
    <n v="1600"/>
    <m/>
    <s v="162041.20"/>
  </r>
  <r>
    <n v="500060"/>
    <n v="2025"/>
    <s v="Lønnsbilag 3-2025"/>
    <d v="2025-01-01T00:00:00"/>
    <m/>
    <x v="125"/>
    <x v="125"/>
    <m/>
    <m/>
    <m/>
    <m/>
    <n v="1298"/>
    <s v="Luis Lyster"/>
    <x v="5"/>
    <x v="5"/>
    <m/>
    <m/>
    <m/>
    <m/>
    <n v="0"/>
    <s v="Ingen avgiftsbehandling"/>
    <s v="Lønnsbilag 3-2025"/>
    <n v="6000"/>
    <s v="NOK"/>
    <n v="6000"/>
    <m/>
    <s v="168041.20"/>
  </r>
  <r>
    <n v="500060"/>
    <n v="2025"/>
    <s v="Lønnsbilag 3-2025"/>
    <d v="2025-01-01T00:00:00"/>
    <m/>
    <x v="125"/>
    <x v="125"/>
    <m/>
    <m/>
    <m/>
    <m/>
    <n v="1299"/>
    <s v="Katarina Zielinska"/>
    <x v="2"/>
    <x v="2"/>
    <m/>
    <m/>
    <m/>
    <m/>
    <n v="0"/>
    <s v="Ingen avgiftsbehandling"/>
    <s v="Lønnsbilag 3-2025"/>
    <n v="45833.33"/>
    <s v="NOK"/>
    <n v="45833.33"/>
    <m/>
    <s v="213874.53"/>
  </r>
  <r>
    <n v="500060"/>
    <n v="2025"/>
    <s v="Lønnsbilag 3-2025"/>
    <d v="2025-01-01T00:00:00"/>
    <m/>
    <x v="125"/>
    <x v="125"/>
    <m/>
    <m/>
    <m/>
    <m/>
    <n v="1305"/>
    <s v="Brage Mikkelsen"/>
    <x v="8"/>
    <x v="8"/>
    <m/>
    <m/>
    <m/>
    <m/>
    <n v="0"/>
    <s v="Ingen avgiftsbehandling"/>
    <s v="Lønnsbilag 3-2025"/>
    <n v="1125"/>
    <s v="NOK"/>
    <n v="1125"/>
    <m/>
    <s v="214999.53"/>
  </r>
  <r>
    <n v="500060"/>
    <n v="2025"/>
    <s v="Lønnsbilag 3-2025"/>
    <d v="2025-01-01T00:00:00"/>
    <m/>
    <x v="125"/>
    <x v="125"/>
    <m/>
    <m/>
    <m/>
    <m/>
    <n v="1307"/>
    <s v="Ben Craig Simmons"/>
    <x v="3"/>
    <x v="3"/>
    <m/>
    <m/>
    <m/>
    <m/>
    <n v="0"/>
    <s v="Ingen avgiftsbehandling"/>
    <s v="Lønnsbilag 3-2025"/>
    <n v="37537.5"/>
    <s v="NOK"/>
    <n v="37537.5"/>
    <m/>
    <s v="252537.03"/>
  </r>
  <r>
    <n v="500060"/>
    <n v="2025"/>
    <s v="Lønnsbilag 3-2025"/>
    <d v="2025-01-01T00:00:00"/>
    <m/>
    <x v="125"/>
    <x v="125"/>
    <m/>
    <m/>
    <m/>
    <m/>
    <n v="1308"/>
    <s v="Henrik Falteng Jensen"/>
    <x v="2"/>
    <x v="2"/>
    <m/>
    <m/>
    <m/>
    <m/>
    <n v="0"/>
    <s v="Ingen avgiftsbehandling"/>
    <s v="Lønnsbilag 3-2025"/>
    <n v="4000"/>
    <s v="NOK"/>
    <n v="4000"/>
    <m/>
    <s v="256537.03"/>
  </r>
  <r>
    <n v="500060"/>
    <n v="2025"/>
    <s v="Lønnsbilag 3-2025"/>
    <d v="2025-01-01T00:00:00"/>
    <m/>
    <x v="125"/>
    <x v="125"/>
    <m/>
    <m/>
    <m/>
    <m/>
    <n v="1310"/>
    <s v="Armani Wahidullah"/>
    <x v="1"/>
    <x v="1"/>
    <m/>
    <m/>
    <m/>
    <m/>
    <n v="0"/>
    <s v="Ingen avgiftsbehandling"/>
    <s v="Lønnsbilag 3-2025"/>
    <n v="845"/>
    <s v="NOK"/>
    <n v="845"/>
    <m/>
    <s v="257382.03"/>
  </r>
  <r>
    <n v="500060"/>
    <n v="2025"/>
    <s v="Lønnsbilag 3-2025"/>
    <d v="2025-01-01T00:00:00"/>
    <m/>
    <x v="125"/>
    <x v="125"/>
    <m/>
    <m/>
    <m/>
    <m/>
    <n v="1317"/>
    <s v="Markus Madsen"/>
    <x v="5"/>
    <x v="5"/>
    <m/>
    <m/>
    <m/>
    <m/>
    <n v="0"/>
    <s v="Ingen avgiftsbehandling"/>
    <s v="Lønnsbilag 3-2025"/>
    <n v="10000"/>
    <s v="NOK"/>
    <n v="10000"/>
    <m/>
    <s v="267382.03"/>
  </r>
  <r>
    <n v="500060"/>
    <n v="2025"/>
    <s v="Lønnsbilag 3-2025"/>
    <d v="2025-01-01T00:00:00"/>
    <m/>
    <x v="125"/>
    <x v="125"/>
    <m/>
    <m/>
    <m/>
    <m/>
    <n v="1328"/>
    <s v="Jonathan Sten Hagen"/>
    <x v="2"/>
    <x v="2"/>
    <m/>
    <m/>
    <m/>
    <m/>
    <n v="0"/>
    <s v="Ingen avgiftsbehandling"/>
    <s v="Lønnsbilag 3-2025"/>
    <n v="3600"/>
    <s v="NOK"/>
    <n v="3600"/>
    <m/>
    <s v="270982.03"/>
  </r>
  <r>
    <n v="500060"/>
    <n v="2025"/>
    <s v="Lønnsbilag 3-2025"/>
    <d v="2025-01-01T00:00:00"/>
    <m/>
    <x v="125"/>
    <x v="125"/>
    <m/>
    <m/>
    <m/>
    <m/>
    <n v="1329"/>
    <s v="Oline Søderberg"/>
    <x v="8"/>
    <x v="8"/>
    <m/>
    <m/>
    <m/>
    <m/>
    <n v="0"/>
    <s v="Ingen avgiftsbehandling"/>
    <s v="Lønnsbilag 3-2025"/>
    <n v="1150.5"/>
    <s v="NOK"/>
    <n v="1150.5"/>
    <m/>
    <s v="272132.53"/>
  </r>
  <r>
    <n v="500060"/>
    <n v="2025"/>
    <s v="Lønnsbilag 3-2025"/>
    <d v="2025-01-01T00:00:00"/>
    <m/>
    <x v="125"/>
    <x v="125"/>
    <m/>
    <m/>
    <m/>
    <m/>
    <n v="1330"/>
    <s v="Magnus Perger"/>
    <x v="6"/>
    <x v="6"/>
    <m/>
    <m/>
    <m/>
    <m/>
    <n v="0"/>
    <s v="Ingen avgiftsbehandling"/>
    <s v="Lønnsbilag 3-2025"/>
    <n v="1911"/>
    <s v="NOK"/>
    <n v="1911"/>
    <m/>
    <s v="274043.53"/>
  </r>
  <r>
    <n v="500060"/>
    <n v="2025"/>
    <s v="Lønnsbilag 3-2025"/>
    <d v="2025-01-01T00:00:00"/>
    <m/>
    <x v="125"/>
    <x v="125"/>
    <m/>
    <m/>
    <m/>
    <m/>
    <n v="1331"/>
    <s v="Jørgen Røkke"/>
    <x v="8"/>
    <x v="8"/>
    <m/>
    <m/>
    <m/>
    <m/>
    <n v="0"/>
    <s v="Ingen avgiftsbehandling"/>
    <s v="Lønnsbilag 3-2025"/>
    <n v="2325"/>
    <s v="NOK"/>
    <n v="2325"/>
    <m/>
    <s v="276368.53"/>
  </r>
  <r>
    <n v="500060"/>
    <n v="2025"/>
    <s v="Lønnsbilag 3-2025"/>
    <d v="2025-01-01T00:00:00"/>
    <m/>
    <x v="125"/>
    <x v="125"/>
    <m/>
    <m/>
    <m/>
    <m/>
    <n v="1332"/>
    <s v="Morten Hamre Køber"/>
    <x v="10"/>
    <x v="10"/>
    <m/>
    <m/>
    <m/>
    <m/>
    <n v="0"/>
    <s v="Ingen avgiftsbehandling"/>
    <s v="Lønnsbilag 3-2025"/>
    <n v="600"/>
    <s v="NOK"/>
    <n v="600"/>
    <m/>
    <s v="276968.53"/>
  </r>
  <r>
    <n v="500060"/>
    <n v="2025"/>
    <s v="Lønnsbilag 3-2025"/>
    <d v="2025-01-01T00:00:00"/>
    <m/>
    <x v="125"/>
    <x v="125"/>
    <m/>
    <m/>
    <m/>
    <m/>
    <n v="1333"/>
    <s v="Elias Lande Olsen"/>
    <x v="6"/>
    <x v="6"/>
    <m/>
    <m/>
    <m/>
    <m/>
    <n v="0"/>
    <s v="Ingen avgiftsbehandling"/>
    <s v="Lønnsbilag 3-2025"/>
    <n v="187.5"/>
    <s v="NOK"/>
    <n v="187.5"/>
    <m/>
    <s v="277156.03"/>
  </r>
  <r>
    <n v="500060"/>
    <n v="2025"/>
    <s v="Lønnsbilag 3-2025"/>
    <d v="2025-01-01T00:00:00"/>
    <m/>
    <x v="125"/>
    <x v="125"/>
    <m/>
    <m/>
    <m/>
    <m/>
    <n v="1334"/>
    <s v="Selma Arikan"/>
    <x v="8"/>
    <x v="8"/>
    <m/>
    <m/>
    <m/>
    <m/>
    <n v="0"/>
    <s v="Ingen avgiftsbehandling"/>
    <s v="Lønnsbilag 3-2025"/>
    <n v="2177.5"/>
    <s v="NOK"/>
    <n v="2177.5"/>
    <m/>
    <s v="279333.53"/>
  </r>
  <r>
    <n v="500060"/>
    <n v="2025"/>
    <s v="Lønnsbilag 3-2025"/>
    <d v="2025-01-01T00:00:00"/>
    <m/>
    <x v="125"/>
    <x v="125"/>
    <m/>
    <m/>
    <m/>
    <m/>
    <m/>
    <s v="Sofi Kulvik"/>
    <x v="4"/>
    <x v="4"/>
    <m/>
    <m/>
    <m/>
    <m/>
    <n v="0"/>
    <s v="Ingen avgiftsbehandling"/>
    <s v="Lønnsbilag 3-2025"/>
    <n v="63000"/>
    <s v="NOK"/>
    <n v="63000"/>
    <m/>
    <s v="342333.53"/>
  </r>
  <r>
    <n v="500063"/>
    <n v="2025"/>
    <s v="Lønnsbilag 6-2025"/>
    <d v="2025-01-01T00:00:00"/>
    <m/>
    <x v="125"/>
    <x v="125"/>
    <m/>
    <m/>
    <m/>
    <m/>
    <n v="1233"/>
    <s v="Eirik Skaar"/>
    <x v="5"/>
    <x v="5"/>
    <m/>
    <m/>
    <m/>
    <m/>
    <n v="0"/>
    <s v="Ingen avgiftsbehandling"/>
    <s v="Lønnsbilag 6-2025"/>
    <n v="3000"/>
    <s v="NOK"/>
    <n v="3000"/>
    <m/>
    <s v="345333.53"/>
  </r>
  <r>
    <n v="500126"/>
    <n v="2025"/>
    <s v="Lønnsbilag 7-2025"/>
    <d v="2025-02-01T00:00:00"/>
    <m/>
    <x v="125"/>
    <x v="125"/>
    <m/>
    <m/>
    <m/>
    <m/>
    <n v="77"/>
    <s v="Christopher Dehn"/>
    <x v="5"/>
    <x v="5"/>
    <m/>
    <m/>
    <m/>
    <m/>
    <n v="0"/>
    <s v="Ingen avgiftsbehandling"/>
    <s v="Lønnsbilag 7-2025"/>
    <n v="19285.5"/>
    <s v="NOK"/>
    <n v="19285.5"/>
    <m/>
    <s v="364619.03"/>
  </r>
  <r>
    <n v="500126"/>
    <n v="2025"/>
    <s v="Lønnsbilag 7-2025"/>
    <d v="2025-02-01T00:00:00"/>
    <m/>
    <x v="125"/>
    <x v="125"/>
    <m/>
    <m/>
    <m/>
    <m/>
    <n v="134"/>
    <s v="Andreas Kristiansen Olsen"/>
    <x v="4"/>
    <x v="4"/>
    <m/>
    <m/>
    <m/>
    <m/>
    <n v="0"/>
    <s v="Ingen avgiftsbehandling"/>
    <s v="Lønnsbilag 7-2025"/>
    <n v="440"/>
    <s v="NOK"/>
    <n v="440"/>
    <m/>
    <s v="365059.03"/>
  </r>
  <r>
    <n v="500126"/>
    <n v="2025"/>
    <s v="Lønnsbilag 7-2025"/>
    <d v="2025-02-01T00:00:00"/>
    <m/>
    <x v="125"/>
    <x v="125"/>
    <m/>
    <m/>
    <m/>
    <m/>
    <n v="134"/>
    <s v="Andreas Kristiansen Olsen"/>
    <x v="8"/>
    <x v="8"/>
    <m/>
    <m/>
    <m/>
    <m/>
    <n v="0"/>
    <s v="Ingen avgiftsbehandling"/>
    <s v="Lønnsbilag 7-2025"/>
    <n v="1540"/>
    <s v="NOK"/>
    <n v="1540"/>
    <m/>
    <s v="366599.03"/>
  </r>
  <r>
    <n v="500126"/>
    <n v="2025"/>
    <s v="Lønnsbilag 7-2025"/>
    <d v="2025-02-01T00:00:00"/>
    <m/>
    <x v="125"/>
    <x v="125"/>
    <m/>
    <m/>
    <m/>
    <m/>
    <n v="134"/>
    <s v="Andreas Kristiansen Olsen"/>
    <x v="1"/>
    <x v="1"/>
    <m/>
    <m/>
    <m/>
    <m/>
    <n v="0"/>
    <s v="Ingen avgiftsbehandling"/>
    <s v="Lønnsbilag 7-2025"/>
    <n v="3190"/>
    <s v="NOK"/>
    <n v="3190"/>
    <m/>
    <s v="369789.03"/>
  </r>
  <r>
    <n v="500126"/>
    <n v="2025"/>
    <s v="Lønnsbilag 7-2025"/>
    <d v="2025-02-01T00:00:00"/>
    <m/>
    <x v="125"/>
    <x v="125"/>
    <m/>
    <m/>
    <m/>
    <m/>
    <n v="1223"/>
    <s v="Mads Sundbye"/>
    <x v="1"/>
    <x v="1"/>
    <m/>
    <m/>
    <m/>
    <m/>
    <n v="0"/>
    <s v="Ingen avgiftsbehandling"/>
    <s v="Lønnsbilag 7-2025"/>
    <n v="1700"/>
    <s v="NOK"/>
    <n v="1700"/>
    <m/>
    <s v="371489.03"/>
  </r>
  <r>
    <n v="500126"/>
    <n v="2025"/>
    <s v="Lønnsbilag 7-2025"/>
    <d v="2025-02-01T00:00:00"/>
    <m/>
    <x v="125"/>
    <x v="125"/>
    <m/>
    <m/>
    <m/>
    <m/>
    <n v="1229"/>
    <s v="Eirik Frisnes Wartiainen"/>
    <x v="10"/>
    <x v="10"/>
    <m/>
    <m/>
    <m/>
    <m/>
    <n v="0"/>
    <s v="Ingen avgiftsbehandling"/>
    <s v="Lønnsbilag 7-2025"/>
    <n v="22083.33"/>
    <s v="NOK"/>
    <n v="22083.33"/>
    <m/>
    <s v="393572.36"/>
  </r>
  <r>
    <n v="500126"/>
    <n v="2025"/>
    <s v="Lønnsbilag 7-2025"/>
    <d v="2025-02-01T00:00:00"/>
    <m/>
    <x v="125"/>
    <x v="125"/>
    <m/>
    <m/>
    <m/>
    <m/>
    <n v="1233"/>
    <s v="Eirik Skaar"/>
    <x v="5"/>
    <x v="5"/>
    <m/>
    <m/>
    <m/>
    <m/>
    <n v="0"/>
    <s v="Ingen avgiftsbehandling"/>
    <s v="Lønnsbilag 7-2025"/>
    <n v="3000"/>
    <s v="NOK"/>
    <n v="3000"/>
    <m/>
    <s v="396572.36"/>
  </r>
  <r>
    <n v="500126"/>
    <n v="2025"/>
    <s v="Lønnsbilag 7-2025"/>
    <d v="2025-02-01T00:00:00"/>
    <m/>
    <x v="125"/>
    <x v="125"/>
    <m/>
    <m/>
    <m/>
    <m/>
    <n v="1239"/>
    <s v="Karen Haug Laukeland"/>
    <x v="6"/>
    <x v="6"/>
    <m/>
    <m/>
    <m/>
    <m/>
    <n v="0"/>
    <s v="Ingen avgiftsbehandling"/>
    <s v="Lønnsbilag 7-2025"/>
    <n v="1840.63"/>
    <s v="NOK"/>
    <n v="1840.63"/>
    <m/>
    <s v="398412.99"/>
  </r>
  <r>
    <n v="500126"/>
    <n v="2025"/>
    <s v="Lønnsbilag 7-2025"/>
    <d v="2025-02-01T00:00:00"/>
    <m/>
    <x v="125"/>
    <x v="125"/>
    <m/>
    <m/>
    <m/>
    <m/>
    <n v="1240"/>
    <s v="Margrethe Hamre Køber"/>
    <x v="6"/>
    <x v="6"/>
    <m/>
    <m/>
    <m/>
    <m/>
    <n v="0"/>
    <s v="Ingen avgiftsbehandling"/>
    <s v="Lønnsbilag 7-2025"/>
    <n v="1840.63"/>
    <s v="NOK"/>
    <n v="1840.63"/>
    <m/>
    <s v="400253.62"/>
  </r>
  <r>
    <n v="500126"/>
    <n v="2025"/>
    <s v="Lønnsbilag 7-2025"/>
    <d v="2025-02-01T00:00:00"/>
    <m/>
    <x v="125"/>
    <x v="125"/>
    <m/>
    <m/>
    <m/>
    <m/>
    <n v="1245"/>
    <s v="Fredrik Bjørndal"/>
    <x v="3"/>
    <x v="3"/>
    <m/>
    <m/>
    <m/>
    <m/>
    <n v="0"/>
    <s v="Ingen avgiftsbehandling"/>
    <s v="Lønnsbilag 7-2025"/>
    <n v="6750"/>
    <s v="NOK"/>
    <n v="6750"/>
    <m/>
    <s v="407003.62"/>
  </r>
  <r>
    <n v="500126"/>
    <n v="2025"/>
    <s v="Lønnsbilag 7-2025"/>
    <d v="2025-02-01T00:00:00"/>
    <m/>
    <x v="125"/>
    <x v="125"/>
    <m/>
    <m/>
    <m/>
    <m/>
    <n v="1248"/>
    <s v="Marius Tveiten"/>
    <x v="1"/>
    <x v="1"/>
    <m/>
    <m/>
    <m/>
    <m/>
    <n v="0"/>
    <s v="Ingen avgiftsbehandling"/>
    <s v="Lønnsbilag 7-2025"/>
    <n v="1700"/>
    <s v="NOK"/>
    <n v="1700"/>
    <m/>
    <s v="408703.62"/>
  </r>
  <r>
    <n v="500126"/>
    <n v="2025"/>
    <s v="Lønnsbilag 7-2025"/>
    <d v="2025-02-01T00:00:00"/>
    <m/>
    <x v="125"/>
    <x v="125"/>
    <m/>
    <m/>
    <m/>
    <m/>
    <n v="1248"/>
    <s v="Marius Tveiten"/>
    <x v="8"/>
    <x v="8"/>
    <m/>
    <m/>
    <m/>
    <m/>
    <n v="0"/>
    <s v="Ingen avgiftsbehandling"/>
    <s v="Lønnsbilag 7-2025"/>
    <n v="1275"/>
    <s v="NOK"/>
    <n v="1275"/>
    <m/>
    <s v="409978.62"/>
  </r>
  <r>
    <n v="500126"/>
    <n v="2025"/>
    <s v="Lønnsbilag 7-2025"/>
    <d v="2025-02-01T00:00:00"/>
    <m/>
    <x v="125"/>
    <x v="125"/>
    <m/>
    <m/>
    <m/>
    <m/>
    <n v="1249"/>
    <s v="Nora Kristiansen"/>
    <x v="1"/>
    <x v="1"/>
    <m/>
    <m/>
    <m/>
    <m/>
    <n v="0"/>
    <s v="Ingen avgiftsbehandling"/>
    <s v="Lønnsbilag 7-2025"/>
    <n v="1445"/>
    <s v="NOK"/>
    <n v="1445"/>
    <m/>
    <s v="411423.62"/>
  </r>
  <r>
    <n v="500126"/>
    <n v="2025"/>
    <s v="Lønnsbilag 7-2025"/>
    <d v="2025-02-01T00:00:00"/>
    <m/>
    <x v="125"/>
    <x v="125"/>
    <m/>
    <m/>
    <m/>
    <m/>
    <n v="1249"/>
    <s v="Nora Kristiansen"/>
    <x v="8"/>
    <x v="8"/>
    <m/>
    <m/>
    <m/>
    <m/>
    <n v="0"/>
    <s v="Ingen avgiftsbehandling"/>
    <s v="Lønnsbilag 7-2025"/>
    <n v="3527.5"/>
    <s v="NOK"/>
    <n v="3527.5"/>
    <m/>
    <s v="414951.12"/>
  </r>
  <r>
    <n v="500126"/>
    <n v="2025"/>
    <s v="Lønnsbilag 7-2025"/>
    <d v="2025-02-01T00:00:00"/>
    <m/>
    <x v="125"/>
    <x v="125"/>
    <m/>
    <m/>
    <m/>
    <m/>
    <n v="1260"/>
    <s v="Sivert Østberg-Tømmervik"/>
    <x v="6"/>
    <x v="6"/>
    <m/>
    <m/>
    <m/>
    <m/>
    <n v="0"/>
    <s v="Ingen avgiftsbehandling"/>
    <s v="Lønnsbilag 7-2025"/>
    <n v="7332"/>
    <s v="NOK"/>
    <n v="7332"/>
    <m/>
    <s v="422283.12"/>
  </r>
  <r>
    <n v="500126"/>
    <n v="2025"/>
    <s v="Lønnsbilag 7-2025"/>
    <d v="2025-02-01T00:00:00"/>
    <m/>
    <x v="125"/>
    <x v="125"/>
    <m/>
    <m/>
    <m/>
    <m/>
    <n v="1261"/>
    <s v="Laila Håkonsen"/>
    <x v="8"/>
    <x v="8"/>
    <m/>
    <m/>
    <m/>
    <m/>
    <n v="0"/>
    <s v="Ingen avgiftsbehandling"/>
    <s v="Lønnsbilag 7-2025"/>
    <n v="5500"/>
    <s v="NOK"/>
    <n v="5500"/>
    <m/>
    <s v="427783.12"/>
  </r>
  <r>
    <n v="500126"/>
    <n v="2025"/>
    <s v="Lønnsbilag 7-2025"/>
    <d v="2025-02-01T00:00:00"/>
    <m/>
    <x v="125"/>
    <x v="125"/>
    <m/>
    <m/>
    <m/>
    <m/>
    <n v="1270"/>
    <s v="Lars Teigland Støre"/>
    <x v="6"/>
    <x v="6"/>
    <m/>
    <m/>
    <m/>
    <m/>
    <n v="0"/>
    <s v="Ingen avgiftsbehandling"/>
    <s v="Lønnsbilag 7-2025"/>
    <n v="1178.1300000000001"/>
    <s v="NOK"/>
    <n v="1178.1300000000001"/>
    <m/>
    <s v="428961.25"/>
  </r>
  <r>
    <n v="500126"/>
    <n v="2025"/>
    <s v="Lønnsbilag 7-2025"/>
    <d v="2025-02-01T00:00:00"/>
    <m/>
    <x v="125"/>
    <x v="125"/>
    <m/>
    <m/>
    <m/>
    <m/>
    <n v="1271"/>
    <s v="Nikolai Hamang"/>
    <x v="1"/>
    <x v="1"/>
    <m/>
    <m/>
    <m/>
    <m/>
    <n v="0"/>
    <s v="Ingen avgiftsbehandling"/>
    <s v="Lønnsbilag 7-2025"/>
    <n v="1360"/>
    <s v="NOK"/>
    <n v="1360"/>
    <m/>
    <s v="430321.25"/>
  </r>
  <r>
    <n v="500126"/>
    <n v="2025"/>
    <s v="Lønnsbilag 7-2025"/>
    <d v="2025-02-01T00:00:00"/>
    <m/>
    <x v="125"/>
    <x v="125"/>
    <m/>
    <m/>
    <m/>
    <m/>
    <n v="1274"/>
    <s v="Heidi Midtbø Helgesen"/>
    <x v="6"/>
    <x v="6"/>
    <m/>
    <m/>
    <m/>
    <m/>
    <n v="0"/>
    <s v="Ingen avgiftsbehandling"/>
    <s v="Lønnsbilag 7-2025"/>
    <n v="3265.63"/>
    <s v="NOK"/>
    <n v="3265.63"/>
    <m/>
    <s v="433586.88"/>
  </r>
  <r>
    <n v="500126"/>
    <n v="2025"/>
    <s v="Lønnsbilag 7-2025"/>
    <d v="2025-02-01T00:00:00"/>
    <m/>
    <x v="125"/>
    <x v="125"/>
    <m/>
    <m/>
    <m/>
    <m/>
    <n v="1275"/>
    <s v="Haziz Aasen"/>
    <x v="1"/>
    <x v="1"/>
    <m/>
    <m/>
    <m/>
    <m/>
    <n v="0"/>
    <s v="Ingen avgiftsbehandling"/>
    <s v="Lønnsbilag 7-2025"/>
    <n v="41666.629999999997"/>
    <s v="NOK"/>
    <n v="41666.629999999997"/>
    <m/>
    <s v="475253.51"/>
  </r>
  <r>
    <n v="500126"/>
    <n v="2025"/>
    <s v="Lønnsbilag 7-2025"/>
    <d v="2025-02-01T00:00:00"/>
    <m/>
    <x v="125"/>
    <x v="125"/>
    <m/>
    <m/>
    <m/>
    <m/>
    <n v="1279"/>
    <s v="Oda Marie Danielsen"/>
    <x v="8"/>
    <x v="8"/>
    <m/>
    <m/>
    <m/>
    <m/>
    <n v="0"/>
    <s v="Ingen avgiftsbehandling"/>
    <s v="Lønnsbilag 7-2025"/>
    <n v="1279.2"/>
    <s v="NOK"/>
    <n v="1279.2"/>
    <m/>
    <s v="476532.71"/>
  </r>
  <r>
    <n v="500126"/>
    <n v="2025"/>
    <s v="Lønnsbilag 7-2025"/>
    <d v="2025-02-01T00:00:00"/>
    <m/>
    <x v="125"/>
    <x v="125"/>
    <m/>
    <m/>
    <m/>
    <m/>
    <n v="1282"/>
    <s v="Stian Sørensen"/>
    <x v="3"/>
    <x v="3"/>
    <m/>
    <m/>
    <m/>
    <m/>
    <n v="0"/>
    <s v="Ingen avgiftsbehandling"/>
    <s v="Lønnsbilag 7-2025"/>
    <n v="27500"/>
    <s v="NOK"/>
    <n v="27500"/>
    <m/>
    <s v="504032.71"/>
  </r>
  <r>
    <n v="500126"/>
    <n v="2025"/>
    <s v="Lønnsbilag 7-2025"/>
    <d v="2025-02-01T00:00:00"/>
    <m/>
    <x v="125"/>
    <x v="125"/>
    <m/>
    <m/>
    <m/>
    <m/>
    <n v="1285"/>
    <s v="Casper Riekeles"/>
    <x v="1"/>
    <x v="1"/>
    <m/>
    <m/>
    <m/>
    <m/>
    <n v="0"/>
    <s v="Ingen avgiftsbehandling"/>
    <s v="Lønnsbilag 7-2025"/>
    <n v="455"/>
    <s v="NOK"/>
    <n v="455"/>
    <m/>
    <s v="504487.71"/>
  </r>
  <r>
    <n v="500126"/>
    <n v="2025"/>
    <s v="Lønnsbilag 7-2025"/>
    <d v="2025-02-01T00:00:00"/>
    <m/>
    <x v="125"/>
    <x v="125"/>
    <m/>
    <m/>
    <m/>
    <m/>
    <n v="1288"/>
    <s v="Sondre Olsen Heitmann"/>
    <x v="2"/>
    <x v="2"/>
    <m/>
    <m/>
    <m/>
    <m/>
    <n v="0"/>
    <s v="Ingen avgiftsbehandling"/>
    <s v="Lønnsbilag 7-2025"/>
    <n v="2400"/>
    <s v="NOK"/>
    <n v="2400"/>
    <m/>
    <s v="506887.71"/>
  </r>
  <r>
    <n v="500126"/>
    <n v="2025"/>
    <s v="Lønnsbilag 7-2025"/>
    <d v="2025-02-01T00:00:00"/>
    <m/>
    <x v="125"/>
    <x v="125"/>
    <m/>
    <m/>
    <m/>
    <m/>
    <n v="1298"/>
    <s v="Luis Lyster"/>
    <x v="5"/>
    <x v="5"/>
    <m/>
    <m/>
    <m/>
    <m/>
    <n v="0"/>
    <s v="Ingen avgiftsbehandling"/>
    <s v="Lønnsbilag 7-2025"/>
    <n v="6000"/>
    <s v="NOK"/>
    <n v="6000"/>
    <m/>
    <s v="512887.71"/>
  </r>
  <r>
    <n v="500126"/>
    <n v="2025"/>
    <s v="Lønnsbilag 7-2025"/>
    <d v="2025-02-01T00:00:00"/>
    <m/>
    <x v="125"/>
    <x v="125"/>
    <m/>
    <m/>
    <m/>
    <m/>
    <n v="1299"/>
    <s v="Katarina Zielinska"/>
    <x v="2"/>
    <x v="2"/>
    <m/>
    <m/>
    <m/>
    <m/>
    <n v="0"/>
    <s v="Ingen avgiftsbehandling"/>
    <s v="Lønnsbilag 7-2025"/>
    <n v="45833.33"/>
    <s v="NOK"/>
    <n v="45833.33"/>
    <m/>
    <s v="558721.04"/>
  </r>
  <r>
    <n v="500126"/>
    <n v="2025"/>
    <s v="Lønnsbilag 7-2025"/>
    <d v="2025-02-01T00:00:00"/>
    <m/>
    <x v="125"/>
    <x v="125"/>
    <m/>
    <m/>
    <m/>
    <m/>
    <n v="1305"/>
    <s v="Brage Mikkelsen"/>
    <x v="8"/>
    <x v="8"/>
    <m/>
    <m/>
    <m/>
    <m/>
    <n v="0"/>
    <s v="Ingen avgiftsbehandling"/>
    <s v="Lønnsbilag 7-2025"/>
    <n v="1200"/>
    <s v="NOK"/>
    <n v="1200"/>
    <m/>
    <s v="559921.04"/>
  </r>
  <r>
    <n v="500126"/>
    <n v="2025"/>
    <s v="Lønnsbilag 7-2025"/>
    <d v="2025-02-01T00:00:00"/>
    <m/>
    <x v="125"/>
    <x v="125"/>
    <m/>
    <m/>
    <m/>
    <m/>
    <n v="1307"/>
    <s v="Ben Craig Simmons"/>
    <x v="3"/>
    <x v="3"/>
    <m/>
    <m/>
    <m/>
    <m/>
    <n v="0"/>
    <s v="Ingen avgiftsbehandling"/>
    <s v="Lønnsbilag 7-2025"/>
    <n v="37537.5"/>
    <s v="NOK"/>
    <n v="37537.5"/>
    <m/>
    <s v="597458.54"/>
  </r>
  <r>
    <n v="500126"/>
    <n v="2025"/>
    <s v="Lønnsbilag 7-2025"/>
    <d v="2025-02-01T00:00:00"/>
    <m/>
    <x v="125"/>
    <x v="125"/>
    <m/>
    <m/>
    <m/>
    <m/>
    <n v="1308"/>
    <s v="Henrik Falteng Jensen"/>
    <x v="2"/>
    <x v="2"/>
    <m/>
    <m/>
    <m/>
    <m/>
    <n v="0"/>
    <s v="Ingen avgiftsbehandling"/>
    <s v="Lønnsbilag 7-2025"/>
    <n v="4600"/>
    <s v="NOK"/>
    <n v="4600"/>
    <m/>
    <s v="602058.54"/>
  </r>
  <r>
    <n v="500126"/>
    <n v="2025"/>
    <s v="Lønnsbilag 7-2025"/>
    <d v="2025-02-01T00:00:00"/>
    <m/>
    <x v="125"/>
    <x v="125"/>
    <m/>
    <m/>
    <m/>
    <m/>
    <n v="1317"/>
    <s v="Markus Madsen"/>
    <x v="5"/>
    <x v="5"/>
    <m/>
    <m/>
    <m/>
    <m/>
    <n v="0"/>
    <s v="Ingen avgiftsbehandling"/>
    <s v="Lønnsbilag 7-2025"/>
    <n v="10000"/>
    <s v="NOK"/>
    <n v="10000"/>
    <m/>
    <s v="612058.54"/>
  </r>
  <r>
    <n v="500126"/>
    <n v="2025"/>
    <s v="Lønnsbilag 7-2025"/>
    <d v="2025-02-01T00:00:00"/>
    <m/>
    <x v="125"/>
    <x v="125"/>
    <m/>
    <m/>
    <m/>
    <m/>
    <n v="1328"/>
    <s v="Jonathan Sten Hagen"/>
    <x v="2"/>
    <x v="2"/>
    <m/>
    <m/>
    <m/>
    <m/>
    <n v="0"/>
    <s v="Ingen avgiftsbehandling"/>
    <s v="Lønnsbilag 7-2025"/>
    <n v="5000"/>
    <s v="NOK"/>
    <n v="5000"/>
    <m/>
    <s v="617058.54"/>
  </r>
  <r>
    <n v="500126"/>
    <n v="2025"/>
    <s v="Lønnsbilag 7-2025"/>
    <d v="2025-02-01T00:00:00"/>
    <m/>
    <x v="125"/>
    <x v="125"/>
    <m/>
    <m/>
    <m/>
    <m/>
    <n v="1329"/>
    <s v="Oline Søderberg"/>
    <x v="8"/>
    <x v="8"/>
    <m/>
    <m/>
    <m/>
    <m/>
    <n v="0"/>
    <s v="Ingen avgiftsbehandling"/>
    <s v="Lønnsbilag 7-2025"/>
    <n v="1144.5"/>
    <s v="NOK"/>
    <n v="1144.5"/>
    <m/>
    <s v="618203.04"/>
  </r>
  <r>
    <n v="500126"/>
    <n v="2025"/>
    <s v="Lønnsbilag 7-2025"/>
    <d v="2025-02-01T00:00:00"/>
    <m/>
    <x v="125"/>
    <x v="125"/>
    <m/>
    <m/>
    <m/>
    <m/>
    <n v="1330"/>
    <s v="Magnus Perger"/>
    <x v="6"/>
    <x v="6"/>
    <m/>
    <m/>
    <m/>
    <m/>
    <n v="0"/>
    <s v="Ingen avgiftsbehandling"/>
    <s v="Lønnsbilag 7-2025"/>
    <n v="1932.84"/>
    <s v="NOK"/>
    <n v="1932.84"/>
    <m/>
    <s v="620135.88"/>
  </r>
  <r>
    <n v="500126"/>
    <n v="2025"/>
    <s v="Lønnsbilag 7-2025"/>
    <d v="2025-02-01T00:00:00"/>
    <m/>
    <x v="125"/>
    <x v="125"/>
    <m/>
    <m/>
    <m/>
    <m/>
    <n v="1331"/>
    <s v="Jørgen Røkke"/>
    <x v="8"/>
    <x v="8"/>
    <m/>
    <m/>
    <m/>
    <m/>
    <n v="0"/>
    <s v="Ingen avgiftsbehandling"/>
    <s v="Lønnsbilag 7-2025"/>
    <n v="1875"/>
    <s v="NOK"/>
    <n v="1875"/>
    <m/>
    <s v="622010.88"/>
  </r>
  <r>
    <n v="500126"/>
    <n v="2025"/>
    <s v="Lønnsbilag 7-2025"/>
    <d v="2025-02-01T00:00:00"/>
    <m/>
    <x v="125"/>
    <x v="125"/>
    <m/>
    <m/>
    <m/>
    <m/>
    <n v="1332"/>
    <s v="Morten Hamre Køber"/>
    <x v="10"/>
    <x v="10"/>
    <m/>
    <m/>
    <m/>
    <m/>
    <n v="0"/>
    <s v="Ingen avgiftsbehandling"/>
    <s v="Lønnsbilag 7-2025"/>
    <n v="1200"/>
    <s v="NOK"/>
    <n v="1200"/>
    <m/>
    <s v="623210.88"/>
  </r>
  <r>
    <n v="500126"/>
    <n v="2025"/>
    <s v="Lønnsbilag 7-2025"/>
    <d v="2025-02-01T00:00:00"/>
    <m/>
    <x v="125"/>
    <x v="125"/>
    <m/>
    <m/>
    <m/>
    <m/>
    <n v="1333"/>
    <s v="Elias Lande Olsen"/>
    <x v="6"/>
    <x v="6"/>
    <m/>
    <m/>
    <m/>
    <m/>
    <n v="0"/>
    <s v="Ingen avgiftsbehandling"/>
    <s v="Lønnsbilag 7-2025"/>
    <n v="1250"/>
    <s v="NOK"/>
    <n v="1250"/>
    <m/>
    <s v="624460.88"/>
  </r>
  <r>
    <n v="500126"/>
    <n v="2025"/>
    <s v="Lønnsbilag 7-2025"/>
    <d v="2025-02-01T00:00:00"/>
    <m/>
    <x v="125"/>
    <x v="125"/>
    <m/>
    <m/>
    <m/>
    <m/>
    <n v="1334"/>
    <s v="Selma Arikan"/>
    <x v="8"/>
    <x v="8"/>
    <m/>
    <m/>
    <m/>
    <m/>
    <n v="0"/>
    <s v="Ingen avgiftsbehandling"/>
    <s v="Lønnsbilag 7-2025"/>
    <n v="2632.5"/>
    <s v="NOK"/>
    <n v="2632.5"/>
    <m/>
    <s v="627093.38"/>
  </r>
  <r>
    <n v="500126"/>
    <n v="2025"/>
    <s v="Lønnsbilag 7-2025"/>
    <d v="2025-02-01T00:00:00"/>
    <m/>
    <x v="125"/>
    <x v="125"/>
    <m/>
    <m/>
    <m/>
    <m/>
    <n v="1335"/>
    <s v="Mikkel Holand Gillebo"/>
    <x v="8"/>
    <x v="8"/>
    <m/>
    <m/>
    <m/>
    <m/>
    <n v="0"/>
    <s v="Ingen avgiftsbehandling"/>
    <s v="Lønnsbilag 7-2025"/>
    <n v="585"/>
    <s v="NOK"/>
    <n v="585"/>
    <m/>
    <s v="627678.38"/>
  </r>
  <r>
    <n v="500126"/>
    <n v="2025"/>
    <s v="Lønnsbilag 7-2025"/>
    <d v="2025-02-01T00:00:00"/>
    <m/>
    <x v="125"/>
    <x v="125"/>
    <m/>
    <m/>
    <m/>
    <m/>
    <n v="1336"/>
    <s v="Stina Meinicke"/>
    <x v="6"/>
    <x v="6"/>
    <m/>
    <m/>
    <m/>
    <m/>
    <n v="0"/>
    <s v="Ingen avgiftsbehandling"/>
    <s v="Lønnsbilag 7-2025"/>
    <n v="1716"/>
    <s v="NOK"/>
    <n v="1716"/>
    <m/>
    <s v="629394.38"/>
  </r>
  <r>
    <n v="500126"/>
    <n v="2025"/>
    <s v="Lønnsbilag 7-2025"/>
    <d v="2025-02-01T00:00:00"/>
    <m/>
    <x v="125"/>
    <x v="125"/>
    <m/>
    <m/>
    <m/>
    <m/>
    <m/>
    <s v="Sofi Kulvik"/>
    <x v="4"/>
    <x v="4"/>
    <m/>
    <m/>
    <m/>
    <m/>
    <n v="0"/>
    <s v="Ingen avgiftsbehandling"/>
    <s v="Lønnsbilag 7-2025"/>
    <n v="64067"/>
    <s v="NOK"/>
    <n v="64067"/>
    <m/>
    <s v="693461.38"/>
  </r>
  <r>
    <n v="500179"/>
    <n v="2025"/>
    <s v="Lønnsbilag 8-2025"/>
    <d v="2025-02-03T00:00:00"/>
    <m/>
    <x v="125"/>
    <x v="125"/>
    <m/>
    <m/>
    <m/>
    <m/>
    <n v="1217"/>
    <s v="Hezar Salih"/>
    <x v="1"/>
    <x v="1"/>
    <m/>
    <m/>
    <m/>
    <m/>
    <n v="0"/>
    <s v="Ingen avgiftsbehandling"/>
    <s v="Lønnsbilag 8-2025"/>
    <n v="1320"/>
    <s v="NOK"/>
    <n v="1320"/>
    <m/>
    <s v="694781.38"/>
  </r>
  <r>
    <n v="500179"/>
    <n v="2025"/>
    <s v="Lønnsbilag 8-2025"/>
    <d v="2025-02-03T00:00:00"/>
    <m/>
    <x v="125"/>
    <x v="125"/>
    <m/>
    <m/>
    <m/>
    <m/>
    <n v="1248"/>
    <s v="Marius Tveiten"/>
    <x v="8"/>
    <x v="8"/>
    <m/>
    <m/>
    <m/>
    <m/>
    <n v="0"/>
    <s v="Ingen avgiftsbehandling"/>
    <s v="Lønnsbilag 8-2025"/>
    <n v="425"/>
    <s v="NOK"/>
    <n v="425"/>
    <m/>
    <s v="695206.38"/>
  </r>
  <r>
    <n v="500179"/>
    <n v="2025"/>
    <s v="Lønnsbilag 8-2025"/>
    <d v="2025-02-03T00:00:00"/>
    <m/>
    <x v="125"/>
    <x v="125"/>
    <m/>
    <m/>
    <m/>
    <m/>
    <n v="1260"/>
    <s v="Sivert Østberg-Tømmervik"/>
    <x v="6"/>
    <x v="6"/>
    <m/>
    <m/>
    <m/>
    <m/>
    <n v="0"/>
    <s v="Ingen avgiftsbehandling"/>
    <s v="Lønnsbilag 8-2025"/>
    <n v="1123.2"/>
    <s v="NOK"/>
    <n v="1123.2"/>
    <m/>
    <s v="696329.58"/>
  </r>
  <r>
    <n v="500179"/>
    <n v="2025"/>
    <s v="Lønnsbilag 8-2025"/>
    <d v="2025-02-03T00:00:00"/>
    <m/>
    <x v="125"/>
    <x v="125"/>
    <m/>
    <m/>
    <m/>
    <m/>
    <n v="1288"/>
    <s v="Sondre Olsen Heitmann"/>
    <x v="2"/>
    <x v="2"/>
    <m/>
    <m/>
    <m/>
    <m/>
    <n v="0"/>
    <s v="Ingen avgiftsbehandling"/>
    <s v="Lønnsbilag 8-2025"/>
    <n v="1000"/>
    <s v="NOK"/>
    <n v="1000"/>
    <m/>
    <s v="697329.58"/>
  </r>
  <r>
    <n v="500179"/>
    <n v="2025"/>
    <s v="Lønnsbilag 8-2025"/>
    <d v="2025-02-03T00:00:00"/>
    <m/>
    <x v="125"/>
    <x v="125"/>
    <m/>
    <m/>
    <m/>
    <m/>
    <n v="1328"/>
    <s v="Jonathan Sten Hagen"/>
    <x v="2"/>
    <x v="2"/>
    <m/>
    <m/>
    <m/>
    <m/>
    <n v="0"/>
    <s v="Ingen avgiftsbehandling"/>
    <s v="Lønnsbilag 8-2025"/>
    <n v="600"/>
    <s v="NOK"/>
    <n v="600"/>
    <m/>
    <s v="697929.58"/>
  </r>
  <r>
    <n v="500286"/>
    <n v="2025"/>
    <s v="Lønnsbilag 10-2025"/>
    <d v="2025-03-02T00:00:00"/>
    <m/>
    <x v="125"/>
    <x v="125"/>
    <m/>
    <m/>
    <m/>
    <m/>
    <n v="77"/>
    <s v="Christopher Dehn"/>
    <x v="5"/>
    <x v="5"/>
    <m/>
    <m/>
    <m/>
    <m/>
    <n v="0"/>
    <s v="Ingen avgiftsbehandling"/>
    <s v="Lønnsbilag 10-2025"/>
    <n v="19285.5"/>
    <s v="NOK"/>
    <n v="19285.5"/>
    <m/>
    <s v="717215.08"/>
  </r>
  <r>
    <n v="500286"/>
    <n v="2025"/>
    <s v="Lønnsbilag 10-2025"/>
    <d v="2025-03-02T00:00:00"/>
    <m/>
    <x v="125"/>
    <x v="125"/>
    <m/>
    <m/>
    <m/>
    <m/>
    <n v="134"/>
    <s v="Andreas Kristiansen Olsen"/>
    <x v="1"/>
    <x v="1"/>
    <m/>
    <m/>
    <m/>
    <m/>
    <n v="0"/>
    <s v="Ingen avgiftsbehandling"/>
    <s v="Lønnsbilag 10-2025"/>
    <n v="2702.5"/>
    <s v="NOK"/>
    <n v="2702.5"/>
    <m/>
    <s v="719917.58"/>
  </r>
  <r>
    <n v="500286"/>
    <n v="2025"/>
    <s v="Lønnsbilag 10-2025"/>
    <d v="2025-03-02T00:00:00"/>
    <m/>
    <x v="125"/>
    <x v="125"/>
    <m/>
    <m/>
    <m/>
    <m/>
    <n v="134"/>
    <s v="Andreas Kristiansen Olsen"/>
    <x v="8"/>
    <x v="8"/>
    <m/>
    <m/>
    <m/>
    <m/>
    <n v="0"/>
    <s v="Ingen avgiftsbehandling"/>
    <s v="Lønnsbilag 10-2025"/>
    <n v="690"/>
    <s v="NOK"/>
    <n v="690"/>
    <m/>
    <s v="720607.58"/>
  </r>
  <r>
    <n v="500286"/>
    <n v="2025"/>
    <s v="Lønnsbilag 10-2025"/>
    <d v="2025-03-02T00:00:00"/>
    <m/>
    <x v="125"/>
    <x v="125"/>
    <m/>
    <m/>
    <m/>
    <m/>
    <n v="1223"/>
    <s v="Mads Sundbye"/>
    <x v="1"/>
    <x v="1"/>
    <m/>
    <m/>
    <m/>
    <m/>
    <n v="0"/>
    <s v="Ingen avgiftsbehandling"/>
    <s v="Lønnsbilag 10-2025"/>
    <n v="1440"/>
    <s v="NOK"/>
    <n v="1440"/>
    <m/>
    <s v="722047.58"/>
  </r>
  <r>
    <n v="500286"/>
    <n v="2025"/>
    <s v="Lønnsbilag 10-2025"/>
    <d v="2025-03-02T00:00:00"/>
    <m/>
    <x v="125"/>
    <x v="125"/>
    <m/>
    <m/>
    <m/>
    <m/>
    <n v="1229"/>
    <s v="Eirik Frisnes Wartiainen"/>
    <x v="10"/>
    <x v="10"/>
    <m/>
    <m/>
    <m/>
    <m/>
    <n v="0"/>
    <s v="Ingen avgiftsbehandling"/>
    <s v="Lønnsbilag 10-2025"/>
    <n v="17666"/>
    <s v="NOK"/>
    <n v="17666"/>
    <m/>
    <s v="739713.58"/>
  </r>
  <r>
    <n v="500286"/>
    <n v="2025"/>
    <s v="Lønnsbilag 10-2025"/>
    <d v="2025-03-02T00:00:00"/>
    <m/>
    <x v="125"/>
    <x v="125"/>
    <m/>
    <m/>
    <m/>
    <m/>
    <n v="1229"/>
    <s v="Eirik Frisnes Wartiainen"/>
    <x v="1"/>
    <x v="1"/>
    <m/>
    <m/>
    <m/>
    <m/>
    <n v="0"/>
    <s v="Ingen avgiftsbehandling"/>
    <s v="Lønnsbilag 10-2025"/>
    <n v="26500"/>
    <s v="NOK"/>
    <n v="26500"/>
    <m/>
    <s v="766213.58"/>
  </r>
  <r>
    <n v="500286"/>
    <n v="2025"/>
    <s v="Lønnsbilag 10-2025"/>
    <d v="2025-03-02T00:00:00"/>
    <m/>
    <x v="125"/>
    <x v="125"/>
    <m/>
    <m/>
    <m/>
    <m/>
    <n v="1233"/>
    <s v="Eirik Skaar"/>
    <x v="5"/>
    <x v="5"/>
    <m/>
    <m/>
    <m/>
    <m/>
    <n v="0"/>
    <s v="Ingen avgiftsbehandling"/>
    <s v="Lønnsbilag 10-2025"/>
    <n v="6000.18"/>
    <s v="NOK"/>
    <n v="6000.18"/>
    <m/>
    <s v="772213.76"/>
  </r>
  <r>
    <n v="500286"/>
    <n v="2025"/>
    <s v="Lønnsbilag 10-2025"/>
    <d v="2025-03-02T00:00:00"/>
    <m/>
    <x v="125"/>
    <x v="125"/>
    <m/>
    <m/>
    <m/>
    <m/>
    <n v="1239"/>
    <s v="Karen Haug Laukeland"/>
    <x v="6"/>
    <x v="6"/>
    <m/>
    <m/>
    <m/>
    <m/>
    <n v="0"/>
    <s v="Ingen avgiftsbehandling"/>
    <s v="Lønnsbilag 10-2025"/>
    <n v="1543.75"/>
    <s v="NOK"/>
    <n v="1543.75"/>
    <m/>
    <s v="773757.51"/>
  </r>
  <r>
    <n v="500286"/>
    <n v="2025"/>
    <s v="Lønnsbilag 10-2025"/>
    <d v="2025-03-02T00:00:00"/>
    <m/>
    <x v="125"/>
    <x v="125"/>
    <m/>
    <m/>
    <m/>
    <m/>
    <n v="1240"/>
    <s v="Margrethe Hamre Køber"/>
    <x v="6"/>
    <x v="6"/>
    <m/>
    <m/>
    <m/>
    <m/>
    <n v="0"/>
    <s v="Ingen avgiftsbehandling"/>
    <s v="Lønnsbilag 10-2025"/>
    <n v="1543.75"/>
    <s v="NOK"/>
    <n v="1543.75"/>
    <m/>
    <s v="775301.26"/>
  </r>
  <r>
    <n v="500286"/>
    <n v="2025"/>
    <s v="Lønnsbilag 10-2025"/>
    <d v="2025-03-02T00:00:00"/>
    <m/>
    <x v="125"/>
    <x v="125"/>
    <m/>
    <m/>
    <m/>
    <m/>
    <n v="1240"/>
    <s v="Margrethe Hamre Køber"/>
    <x v="10"/>
    <x v="10"/>
    <m/>
    <m/>
    <m/>
    <m/>
    <n v="0"/>
    <s v="Ingen avgiftsbehandling"/>
    <s v="Lønnsbilag 10-2025"/>
    <n v="1125"/>
    <s v="NOK"/>
    <n v="1125"/>
    <m/>
    <s v="776426.26"/>
  </r>
  <r>
    <n v="500286"/>
    <n v="2025"/>
    <s v="Lønnsbilag 10-2025"/>
    <d v="2025-03-02T00:00:00"/>
    <m/>
    <x v="125"/>
    <x v="125"/>
    <m/>
    <m/>
    <m/>
    <m/>
    <n v="1245"/>
    <s v="Fredrik Bjørndal"/>
    <x v="3"/>
    <x v="3"/>
    <m/>
    <m/>
    <m/>
    <m/>
    <n v="0"/>
    <s v="Ingen avgiftsbehandling"/>
    <s v="Lønnsbilag 10-2025"/>
    <n v="6750"/>
    <s v="NOK"/>
    <n v="6750"/>
    <m/>
    <s v="783176.26"/>
  </r>
  <r>
    <n v="500286"/>
    <n v="2025"/>
    <s v="Lønnsbilag 10-2025"/>
    <d v="2025-03-02T00:00:00"/>
    <m/>
    <x v="125"/>
    <x v="125"/>
    <m/>
    <m/>
    <m/>
    <m/>
    <n v="1248"/>
    <s v="Marius Tveiten"/>
    <x v="1"/>
    <x v="1"/>
    <m/>
    <m/>
    <m/>
    <m/>
    <n v="0"/>
    <s v="Ingen avgiftsbehandling"/>
    <s v="Lønnsbilag 10-2025"/>
    <n v="990"/>
    <s v="NOK"/>
    <n v="990"/>
    <m/>
    <s v="784166.26"/>
  </r>
  <r>
    <n v="500286"/>
    <n v="2025"/>
    <s v="Lønnsbilag 10-2025"/>
    <d v="2025-03-02T00:00:00"/>
    <m/>
    <x v="125"/>
    <x v="125"/>
    <m/>
    <m/>
    <m/>
    <m/>
    <n v="1248"/>
    <s v="Marius Tveiten"/>
    <x v="8"/>
    <x v="8"/>
    <m/>
    <m/>
    <m/>
    <m/>
    <n v="0"/>
    <s v="Ingen avgiftsbehandling"/>
    <s v="Lønnsbilag 10-2025"/>
    <n v="1350"/>
    <s v="NOK"/>
    <n v="1350"/>
    <m/>
    <s v="785516.26"/>
  </r>
  <r>
    <n v="500286"/>
    <n v="2025"/>
    <s v="Lønnsbilag 10-2025"/>
    <d v="2025-03-02T00:00:00"/>
    <m/>
    <x v="125"/>
    <x v="125"/>
    <m/>
    <m/>
    <m/>
    <m/>
    <n v="1249"/>
    <s v="Nora Kristiansen"/>
    <x v="1"/>
    <x v="1"/>
    <m/>
    <m/>
    <m/>
    <m/>
    <n v="0"/>
    <s v="Ingen avgiftsbehandling"/>
    <s v="Lønnsbilag 10-2025"/>
    <n v="1080"/>
    <s v="NOK"/>
    <n v="1080"/>
    <m/>
    <s v="786596.26"/>
  </r>
  <r>
    <n v="500286"/>
    <n v="2025"/>
    <s v="Lønnsbilag 10-2025"/>
    <d v="2025-03-02T00:00:00"/>
    <m/>
    <x v="125"/>
    <x v="125"/>
    <m/>
    <m/>
    <m/>
    <m/>
    <n v="1249"/>
    <s v="Nora Kristiansen"/>
    <x v="8"/>
    <x v="8"/>
    <m/>
    <m/>
    <m/>
    <m/>
    <n v="0"/>
    <s v="Ingen avgiftsbehandling"/>
    <s v="Lønnsbilag 10-2025"/>
    <n v="2849.4"/>
    <s v="NOK"/>
    <n v="2849.4"/>
    <m/>
    <s v="789445.66"/>
  </r>
  <r>
    <n v="500286"/>
    <n v="2025"/>
    <s v="Lønnsbilag 10-2025"/>
    <d v="2025-03-02T00:00:00"/>
    <m/>
    <x v="125"/>
    <x v="125"/>
    <m/>
    <m/>
    <m/>
    <m/>
    <n v="1260"/>
    <s v="Sivert Østberg-Tømmervik"/>
    <x v="6"/>
    <x v="6"/>
    <m/>
    <m/>
    <m/>
    <m/>
    <n v="0"/>
    <s v="Ingen avgiftsbehandling"/>
    <s v="Lønnsbilag 10-2025"/>
    <n v="8885.76"/>
    <s v="NOK"/>
    <n v="8885.76"/>
    <m/>
    <s v="798331.42"/>
  </r>
  <r>
    <n v="500286"/>
    <n v="2025"/>
    <s v="Lønnsbilag 10-2025"/>
    <d v="2025-03-02T00:00:00"/>
    <m/>
    <x v="125"/>
    <x v="125"/>
    <m/>
    <m/>
    <m/>
    <m/>
    <n v="1261"/>
    <s v="Laila Håkonsen"/>
    <x v="8"/>
    <x v="8"/>
    <m/>
    <m/>
    <m/>
    <m/>
    <n v="0"/>
    <s v="Ingen avgiftsbehandling"/>
    <s v="Lønnsbilag 10-2025"/>
    <n v="3971"/>
    <s v="NOK"/>
    <n v="3971"/>
    <m/>
    <s v="802302.42"/>
  </r>
  <r>
    <n v="500286"/>
    <n v="2025"/>
    <s v="Lønnsbilag 10-2025"/>
    <d v="2025-03-02T00:00:00"/>
    <m/>
    <x v="125"/>
    <x v="125"/>
    <m/>
    <m/>
    <m/>
    <m/>
    <n v="1270"/>
    <s v="Lars Teigland Støre"/>
    <x v="6"/>
    <x v="6"/>
    <m/>
    <m/>
    <m/>
    <m/>
    <n v="0"/>
    <s v="Ingen avgiftsbehandling"/>
    <s v="Lønnsbilag 10-2025"/>
    <n v="1894.75"/>
    <s v="NOK"/>
    <n v="1894.75"/>
    <m/>
    <s v="804197.17"/>
  </r>
  <r>
    <n v="500286"/>
    <n v="2025"/>
    <s v="Lønnsbilag 10-2025"/>
    <d v="2025-03-02T00:00:00"/>
    <m/>
    <x v="125"/>
    <x v="125"/>
    <m/>
    <m/>
    <m/>
    <m/>
    <n v="1271"/>
    <s v="Nikolai Hamang"/>
    <x v="1"/>
    <x v="1"/>
    <m/>
    <m/>
    <m/>
    <m/>
    <n v="0"/>
    <s v="Ingen avgiftsbehandling"/>
    <s v="Lønnsbilag 10-2025"/>
    <n v="900"/>
    <s v="NOK"/>
    <n v="900"/>
    <m/>
    <s v="805097.17"/>
  </r>
  <r>
    <n v="500286"/>
    <n v="2025"/>
    <s v="Lønnsbilag 10-2025"/>
    <d v="2025-03-02T00:00:00"/>
    <m/>
    <x v="125"/>
    <x v="125"/>
    <m/>
    <m/>
    <m/>
    <m/>
    <n v="1274"/>
    <s v="Heidi Midtbø Helgesen"/>
    <x v="6"/>
    <x v="6"/>
    <m/>
    <m/>
    <m/>
    <m/>
    <n v="0"/>
    <s v="Ingen avgiftsbehandling"/>
    <s v="Lønnsbilag 10-2025"/>
    <n v="3621.88"/>
    <s v="NOK"/>
    <n v="3621.88"/>
    <m/>
    <s v="808719.05"/>
  </r>
  <r>
    <n v="500286"/>
    <n v="2025"/>
    <s v="Lønnsbilag 10-2025"/>
    <d v="2025-03-02T00:00:00"/>
    <m/>
    <x v="125"/>
    <x v="125"/>
    <m/>
    <m/>
    <m/>
    <m/>
    <n v="1275"/>
    <s v="Haziz Aasen"/>
    <x v="1"/>
    <x v="1"/>
    <m/>
    <m/>
    <m/>
    <m/>
    <n v="0"/>
    <s v="Ingen avgiftsbehandling"/>
    <s v="Lønnsbilag 10-2025"/>
    <n v="41666.629999999997"/>
    <s v="NOK"/>
    <n v="41666.629999999997"/>
    <m/>
    <s v="850385.68"/>
  </r>
  <r>
    <n v="500286"/>
    <n v="2025"/>
    <s v="Lønnsbilag 10-2025"/>
    <d v="2025-03-02T00:00:00"/>
    <m/>
    <x v="125"/>
    <x v="125"/>
    <m/>
    <m/>
    <m/>
    <m/>
    <n v="1279"/>
    <s v="Oda Marie Danielsen"/>
    <x v="8"/>
    <x v="8"/>
    <m/>
    <m/>
    <m/>
    <m/>
    <n v="0"/>
    <s v="Ingen avgiftsbehandling"/>
    <s v="Lønnsbilag 10-2025"/>
    <n v="980"/>
    <s v="NOK"/>
    <n v="980"/>
    <m/>
    <s v="851365.68"/>
  </r>
  <r>
    <n v="500286"/>
    <n v="2025"/>
    <s v="Lønnsbilag 10-2025"/>
    <d v="2025-03-02T00:00:00"/>
    <m/>
    <x v="125"/>
    <x v="125"/>
    <m/>
    <m/>
    <m/>
    <m/>
    <n v="1282"/>
    <s v="Stian Sørensen"/>
    <x v="3"/>
    <x v="3"/>
    <m/>
    <m/>
    <m/>
    <m/>
    <n v="0"/>
    <s v="Ingen avgiftsbehandling"/>
    <s v="Lønnsbilag 10-2025"/>
    <n v="27500"/>
    <s v="NOK"/>
    <n v="27500"/>
    <m/>
    <s v="878865.68"/>
  </r>
  <r>
    <n v="500286"/>
    <n v="2025"/>
    <s v="Lønnsbilag 10-2025"/>
    <d v="2025-03-02T00:00:00"/>
    <m/>
    <x v="125"/>
    <x v="125"/>
    <m/>
    <m/>
    <m/>
    <m/>
    <n v="1285"/>
    <s v="Casper Riekeles"/>
    <x v="1"/>
    <x v="1"/>
    <m/>
    <m/>
    <m/>
    <m/>
    <n v="0"/>
    <s v="Ingen avgiftsbehandling"/>
    <s v="Lønnsbilag 10-2025"/>
    <n v="630"/>
    <s v="NOK"/>
    <n v="630"/>
    <m/>
    <s v="879495.68"/>
  </r>
  <r>
    <n v="500286"/>
    <n v="2025"/>
    <s v="Lønnsbilag 10-2025"/>
    <d v="2025-03-02T00:00:00"/>
    <m/>
    <x v="125"/>
    <x v="125"/>
    <m/>
    <m/>
    <m/>
    <m/>
    <n v="1288"/>
    <s v="Sondre Olsen Heitmann"/>
    <x v="2"/>
    <x v="2"/>
    <m/>
    <m/>
    <m/>
    <m/>
    <n v="0"/>
    <s v="Ingen avgiftsbehandling"/>
    <s v="Lønnsbilag 10-2025"/>
    <n v="2300"/>
    <s v="NOK"/>
    <n v="2300"/>
    <m/>
    <s v="881795.68"/>
  </r>
  <r>
    <n v="500286"/>
    <n v="2025"/>
    <s v="Lønnsbilag 10-2025"/>
    <d v="2025-03-02T00:00:00"/>
    <m/>
    <x v="125"/>
    <x v="125"/>
    <m/>
    <m/>
    <m/>
    <m/>
    <n v="1298"/>
    <s v="Luis Lyster"/>
    <x v="5"/>
    <x v="5"/>
    <m/>
    <m/>
    <m/>
    <m/>
    <n v="0"/>
    <s v="Ingen avgiftsbehandling"/>
    <s v="Lønnsbilag 10-2025"/>
    <n v="6000"/>
    <s v="NOK"/>
    <n v="6000"/>
    <m/>
    <s v="887795.68"/>
  </r>
  <r>
    <n v="500286"/>
    <n v="2025"/>
    <s v="Lønnsbilag 10-2025"/>
    <d v="2025-03-02T00:00:00"/>
    <m/>
    <x v="125"/>
    <x v="125"/>
    <m/>
    <m/>
    <m/>
    <m/>
    <n v="1299"/>
    <s v="Katarina Zielinska"/>
    <x v="2"/>
    <x v="2"/>
    <m/>
    <m/>
    <m/>
    <m/>
    <n v="0"/>
    <s v="Ingen avgiftsbehandling"/>
    <s v="Lønnsbilag 10-2025"/>
    <n v="45833.33"/>
    <s v="NOK"/>
    <n v="45833.33"/>
    <m/>
    <s v="933629.01"/>
  </r>
  <r>
    <n v="500286"/>
    <n v="2025"/>
    <s v="Lønnsbilag 10-2025"/>
    <d v="2025-03-02T00:00:00"/>
    <m/>
    <x v="125"/>
    <x v="125"/>
    <m/>
    <m/>
    <m/>
    <m/>
    <n v="1305"/>
    <s v="Brage Mikkelsen"/>
    <x v="8"/>
    <x v="8"/>
    <m/>
    <m/>
    <m/>
    <m/>
    <n v="0"/>
    <s v="Ingen avgiftsbehandling"/>
    <s v="Lønnsbilag 10-2025"/>
    <n v="960"/>
    <s v="NOK"/>
    <n v="960"/>
    <m/>
    <s v="934589.01"/>
  </r>
  <r>
    <n v="500286"/>
    <n v="2025"/>
    <s v="Lønnsbilag 10-2025"/>
    <d v="2025-03-02T00:00:00"/>
    <m/>
    <x v="125"/>
    <x v="125"/>
    <m/>
    <m/>
    <m/>
    <m/>
    <n v="1307"/>
    <s v="Ben Craig Simmons"/>
    <x v="3"/>
    <x v="3"/>
    <m/>
    <m/>
    <m/>
    <m/>
    <n v="0"/>
    <s v="Ingen avgiftsbehandling"/>
    <s v="Lønnsbilag 10-2025"/>
    <n v="37537.5"/>
    <s v="NOK"/>
    <n v="37537.5"/>
    <m/>
    <s v="972126.51"/>
  </r>
  <r>
    <n v="500286"/>
    <n v="2025"/>
    <s v="Lønnsbilag 10-2025"/>
    <d v="2025-03-02T00:00:00"/>
    <m/>
    <x v="125"/>
    <x v="125"/>
    <m/>
    <m/>
    <m/>
    <m/>
    <n v="1308"/>
    <s v="Henrik Falteng Jensen"/>
    <x v="2"/>
    <x v="2"/>
    <m/>
    <m/>
    <m/>
    <m/>
    <n v="0"/>
    <s v="Ingen avgiftsbehandling"/>
    <s v="Lønnsbilag 10-2025"/>
    <n v="2000"/>
    <s v="NOK"/>
    <n v="2000"/>
    <m/>
    <s v="974126.51"/>
  </r>
  <r>
    <n v="500286"/>
    <n v="2025"/>
    <s v="Lønnsbilag 10-2025"/>
    <d v="2025-03-02T00:00:00"/>
    <m/>
    <x v="125"/>
    <x v="125"/>
    <m/>
    <m/>
    <m/>
    <m/>
    <n v="1317"/>
    <s v="Markus Madsen"/>
    <x v="5"/>
    <x v="5"/>
    <m/>
    <m/>
    <m/>
    <m/>
    <n v="0"/>
    <s v="Ingen avgiftsbehandling"/>
    <s v="Lønnsbilag 10-2025"/>
    <n v="19000.12"/>
    <s v="NOK"/>
    <n v="19000.12"/>
    <m/>
    <s v="993126.63"/>
  </r>
  <r>
    <n v="500286"/>
    <n v="2025"/>
    <s v="Lønnsbilag 10-2025"/>
    <d v="2025-03-02T00:00:00"/>
    <m/>
    <x v="125"/>
    <x v="125"/>
    <m/>
    <m/>
    <m/>
    <m/>
    <n v="1328"/>
    <s v="Jonathan Sten Hagen"/>
    <x v="2"/>
    <x v="2"/>
    <m/>
    <m/>
    <m/>
    <m/>
    <n v="0"/>
    <s v="Ingen avgiftsbehandling"/>
    <s v="Lønnsbilag 10-2025"/>
    <n v="7000"/>
    <s v="NOK"/>
    <n v="7000"/>
    <m/>
    <s v="1000126.63"/>
  </r>
  <r>
    <n v="500286"/>
    <n v="2025"/>
    <s v="Lønnsbilag 10-2025"/>
    <d v="2025-03-02T00:00:00"/>
    <m/>
    <x v="125"/>
    <x v="125"/>
    <m/>
    <m/>
    <m/>
    <m/>
    <n v="1329"/>
    <s v="Oline Søderberg"/>
    <x v="8"/>
    <x v="8"/>
    <m/>
    <m/>
    <m/>
    <m/>
    <n v="0"/>
    <s v="Ingen avgiftsbehandling"/>
    <s v="Lønnsbilag 10-2025"/>
    <n v="1075.5"/>
    <s v="NOK"/>
    <n v="1075.5"/>
    <m/>
    <s v="1001202.13"/>
  </r>
  <r>
    <n v="500286"/>
    <n v="2025"/>
    <s v="Lønnsbilag 10-2025"/>
    <d v="2025-03-02T00:00:00"/>
    <m/>
    <x v="125"/>
    <x v="125"/>
    <m/>
    <m/>
    <m/>
    <m/>
    <n v="1330"/>
    <s v="Magnus Perger"/>
    <x v="6"/>
    <x v="6"/>
    <m/>
    <m/>
    <m/>
    <m/>
    <n v="0"/>
    <s v="Ingen avgiftsbehandling"/>
    <s v="Lønnsbilag 10-2025"/>
    <n v="3480.75"/>
    <s v="NOK"/>
    <n v="3480.75"/>
    <m/>
    <s v="1004682.88"/>
  </r>
  <r>
    <n v="500286"/>
    <n v="2025"/>
    <s v="Lønnsbilag 10-2025"/>
    <d v="2025-03-02T00:00:00"/>
    <m/>
    <x v="125"/>
    <x v="125"/>
    <m/>
    <m/>
    <m/>
    <m/>
    <n v="1331"/>
    <s v="Jørgen Røkke"/>
    <x v="8"/>
    <x v="8"/>
    <m/>
    <m/>
    <m/>
    <m/>
    <n v="0"/>
    <s v="Ingen avgiftsbehandling"/>
    <s v="Lønnsbilag 10-2025"/>
    <n v="2680"/>
    <s v="NOK"/>
    <n v="2680"/>
    <m/>
    <s v="1007362.88"/>
  </r>
  <r>
    <n v="500286"/>
    <n v="2025"/>
    <s v="Lønnsbilag 10-2025"/>
    <d v="2025-03-02T00:00:00"/>
    <m/>
    <x v="125"/>
    <x v="125"/>
    <m/>
    <m/>
    <m/>
    <m/>
    <n v="1332"/>
    <s v="Morten Hamre Køber"/>
    <x v="10"/>
    <x v="10"/>
    <m/>
    <m/>
    <m/>
    <m/>
    <n v="0"/>
    <s v="Ingen avgiftsbehandling"/>
    <s v="Lønnsbilag 10-2025"/>
    <n v="900"/>
    <s v="NOK"/>
    <n v="900"/>
    <m/>
    <s v="1008262.88"/>
  </r>
  <r>
    <n v="500286"/>
    <n v="2025"/>
    <s v="Lønnsbilag 10-2025"/>
    <d v="2025-03-02T00:00:00"/>
    <m/>
    <x v="125"/>
    <x v="125"/>
    <m/>
    <m/>
    <m/>
    <m/>
    <n v="1333"/>
    <s v="Elias Lande Olsen"/>
    <x v="6"/>
    <x v="6"/>
    <m/>
    <m/>
    <m/>
    <m/>
    <n v="0"/>
    <s v="Ingen avgiftsbehandling"/>
    <s v="Lønnsbilag 10-2025"/>
    <n v="500"/>
    <s v="NOK"/>
    <n v="500"/>
    <m/>
    <s v="1008762.88"/>
  </r>
  <r>
    <n v="500286"/>
    <n v="2025"/>
    <s v="Lønnsbilag 10-2025"/>
    <d v="2025-03-02T00:00:00"/>
    <m/>
    <x v="125"/>
    <x v="125"/>
    <m/>
    <m/>
    <m/>
    <m/>
    <n v="1334"/>
    <s v="Selma Arikan"/>
    <x v="8"/>
    <x v="8"/>
    <m/>
    <m/>
    <m/>
    <m/>
    <n v="0"/>
    <s v="Ingen avgiftsbehandling"/>
    <s v="Lønnsbilag 10-2025"/>
    <n v="2251.1999999999998"/>
    <s v="NOK"/>
    <n v="2251.1999999999998"/>
    <m/>
    <s v="1011014.08"/>
  </r>
  <r>
    <n v="500286"/>
    <n v="2025"/>
    <s v="Lønnsbilag 10-2025"/>
    <d v="2025-03-02T00:00:00"/>
    <m/>
    <x v="125"/>
    <x v="125"/>
    <m/>
    <m/>
    <m/>
    <m/>
    <n v="1335"/>
    <s v="Mikkel Holand Gillebo"/>
    <x v="8"/>
    <x v="8"/>
    <m/>
    <m/>
    <m/>
    <m/>
    <n v="0"/>
    <s v="Ingen avgiftsbehandling"/>
    <s v="Lønnsbilag 10-2025"/>
    <n v="720"/>
    <s v="NOK"/>
    <n v="720"/>
    <m/>
    <s v="1011734.08"/>
  </r>
  <r>
    <n v="500286"/>
    <n v="2025"/>
    <s v="Lønnsbilag 10-2025"/>
    <d v="2025-03-02T00:00:00"/>
    <m/>
    <x v="125"/>
    <x v="125"/>
    <m/>
    <m/>
    <m/>
    <m/>
    <n v="1337"/>
    <s v="Jens-Christian Landmark"/>
    <x v="6"/>
    <x v="6"/>
    <m/>
    <m/>
    <m/>
    <m/>
    <n v="0"/>
    <s v="Ingen avgiftsbehandling"/>
    <s v="Lønnsbilag 10-2025"/>
    <n v="1096"/>
    <s v="NOK"/>
    <n v="1096"/>
    <m/>
    <s v="1012830.08"/>
  </r>
  <r>
    <n v="500286"/>
    <n v="2025"/>
    <s v="Lønnsbilag 10-2025"/>
    <d v="2025-03-02T00:00:00"/>
    <m/>
    <x v="125"/>
    <x v="125"/>
    <m/>
    <m/>
    <m/>
    <m/>
    <m/>
    <s v="Sofi Kulvik"/>
    <x v="4"/>
    <x v="4"/>
    <m/>
    <m/>
    <m/>
    <m/>
    <n v="0"/>
    <s v="Ingen avgiftsbehandling"/>
    <s v="Lønnsbilag 10-2025"/>
    <n v="65498.720000000001"/>
    <s v="NOK"/>
    <n v="65498.720000000001"/>
    <m/>
    <s v="1078328.80"/>
  </r>
  <r>
    <n v="500413"/>
    <n v="2025"/>
    <s v="Lønnsbilag 11-2025"/>
    <d v="2025-04-01T00:00:00"/>
    <m/>
    <x v="125"/>
    <x v="125"/>
    <m/>
    <m/>
    <m/>
    <m/>
    <n v="77"/>
    <s v="Christopher Dehn"/>
    <x v="5"/>
    <x v="5"/>
    <m/>
    <m/>
    <m/>
    <m/>
    <n v="0"/>
    <s v="Ingen avgiftsbehandling"/>
    <s v="Lønnsbilag 11-2025"/>
    <n v="19285.5"/>
    <s v="NOK"/>
    <n v="19285.5"/>
    <m/>
    <s v="1097614.30"/>
  </r>
  <r>
    <n v="500413"/>
    <n v="2025"/>
    <s v="Lønnsbilag 11-2025"/>
    <d v="2025-04-01T00:00:00"/>
    <m/>
    <x v="125"/>
    <x v="125"/>
    <m/>
    <m/>
    <m/>
    <m/>
    <n v="134"/>
    <s v="Andreas Kristiansen Olsen"/>
    <x v="1"/>
    <x v="1"/>
    <m/>
    <m/>
    <m/>
    <m/>
    <n v="0"/>
    <s v="Ingen avgiftsbehandling"/>
    <s v="Lønnsbilag 11-2025"/>
    <n v="5060"/>
    <s v="NOK"/>
    <n v="5060"/>
    <m/>
    <s v="1102674.30"/>
  </r>
  <r>
    <n v="500413"/>
    <n v="2025"/>
    <s v="Lønnsbilag 11-2025"/>
    <d v="2025-04-01T00:00:00"/>
    <m/>
    <x v="125"/>
    <x v="125"/>
    <m/>
    <m/>
    <m/>
    <m/>
    <n v="134"/>
    <s v="Andreas Kristiansen Olsen"/>
    <x v="8"/>
    <x v="8"/>
    <m/>
    <m/>
    <m/>
    <m/>
    <n v="0"/>
    <s v="Ingen avgiftsbehandling"/>
    <s v="Lønnsbilag 11-2025"/>
    <n v="1495"/>
    <s v="NOK"/>
    <n v="1495"/>
    <m/>
    <s v="1104169.30"/>
  </r>
  <r>
    <n v="500413"/>
    <n v="2025"/>
    <s v="Lønnsbilag 11-2025"/>
    <d v="2025-04-01T00:00:00"/>
    <m/>
    <x v="125"/>
    <x v="125"/>
    <m/>
    <m/>
    <m/>
    <m/>
    <n v="1217"/>
    <s v="Hezar Salih"/>
    <x v="1"/>
    <x v="1"/>
    <m/>
    <m/>
    <m/>
    <m/>
    <n v="0"/>
    <s v="Ingen avgiftsbehandling"/>
    <s v="Lønnsbilag 11-2025"/>
    <n v="4370"/>
    <s v="NOK"/>
    <n v="4370"/>
    <m/>
    <s v="1108539.30"/>
  </r>
  <r>
    <n v="500413"/>
    <n v="2025"/>
    <s v="Lønnsbilag 11-2025"/>
    <d v="2025-04-01T00:00:00"/>
    <m/>
    <x v="125"/>
    <x v="125"/>
    <m/>
    <m/>
    <m/>
    <m/>
    <n v="1223"/>
    <s v="Mads Sundbye"/>
    <x v="1"/>
    <x v="1"/>
    <m/>
    <m/>
    <m/>
    <m/>
    <n v="0"/>
    <s v="Ingen avgiftsbehandling"/>
    <s v="Lønnsbilag 11-2025"/>
    <n v="2700"/>
    <s v="NOK"/>
    <n v="2700"/>
    <m/>
    <s v="1111239.30"/>
  </r>
  <r>
    <n v="500413"/>
    <n v="2025"/>
    <s v="Lønnsbilag 11-2025"/>
    <d v="2025-04-01T00:00:00"/>
    <m/>
    <x v="125"/>
    <x v="125"/>
    <m/>
    <m/>
    <m/>
    <m/>
    <n v="1229"/>
    <s v="Eirik Frisnes Wartiainen"/>
    <x v="10"/>
    <x v="10"/>
    <m/>
    <m/>
    <m/>
    <m/>
    <n v="0"/>
    <s v="Ingen avgiftsbehandling"/>
    <s v="Lønnsbilag 11-2025"/>
    <n v="17666.669999999998"/>
    <s v="NOK"/>
    <n v="17666.669999999998"/>
    <m/>
    <s v="1128905.97"/>
  </r>
  <r>
    <n v="500413"/>
    <n v="2025"/>
    <s v="Lønnsbilag 11-2025"/>
    <d v="2025-04-01T00:00:00"/>
    <m/>
    <x v="125"/>
    <x v="125"/>
    <m/>
    <m/>
    <m/>
    <m/>
    <n v="1229"/>
    <s v="Eirik Frisnes Wartiainen"/>
    <x v="8"/>
    <x v="8"/>
    <m/>
    <m/>
    <m/>
    <m/>
    <n v="0"/>
    <s v="Ingen avgiftsbehandling"/>
    <s v="Lønnsbilag 11-2025"/>
    <n v="26500"/>
    <s v="NOK"/>
    <n v="26500"/>
    <m/>
    <s v="1155405.97"/>
  </r>
  <r>
    <n v="500413"/>
    <n v="2025"/>
    <s v="Lønnsbilag 11-2025"/>
    <d v="2025-04-01T00:00:00"/>
    <m/>
    <x v="125"/>
    <x v="125"/>
    <m/>
    <m/>
    <m/>
    <m/>
    <n v="1233"/>
    <s v="Eirik Skaar"/>
    <x v="5"/>
    <x v="5"/>
    <m/>
    <m/>
    <m/>
    <m/>
    <n v="0"/>
    <s v="Ingen avgiftsbehandling"/>
    <s v="Lønnsbilag 11-2025"/>
    <n v="1246.1400000000001"/>
    <s v="NOK"/>
    <n v="1246.1400000000001"/>
    <m/>
    <s v="1156652.11"/>
  </r>
  <r>
    <n v="500413"/>
    <n v="2025"/>
    <s v="Lønnsbilag 11-2025"/>
    <d v="2025-04-01T00:00:00"/>
    <m/>
    <x v="125"/>
    <x v="125"/>
    <m/>
    <m/>
    <m/>
    <m/>
    <n v="1239"/>
    <s v="Karen Haug Laukeland"/>
    <x v="6"/>
    <x v="6"/>
    <m/>
    <m/>
    <m/>
    <m/>
    <n v="0"/>
    <s v="Ingen avgiftsbehandling"/>
    <s v="Lønnsbilag 11-2025"/>
    <n v="1068.75"/>
    <s v="NOK"/>
    <n v="1068.75"/>
    <m/>
    <s v="1157720.86"/>
  </r>
  <r>
    <n v="500413"/>
    <n v="2025"/>
    <s v="Lønnsbilag 11-2025"/>
    <d v="2025-04-01T00:00:00"/>
    <m/>
    <x v="125"/>
    <x v="125"/>
    <m/>
    <m/>
    <m/>
    <m/>
    <n v="1240"/>
    <s v="Margrethe Hamre Køber"/>
    <x v="6"/>
    <x v="6"/>
    <m/>
    <m/>
    <m/>
    <m/>
    <n v="0"/>
    <s v="Ingen avgiftsbehandling"/>
    <s v="Lønnsbilag 11-2025"/>
    <n v="712.5"/>
    <s v="NOK"/>
    <n v="712.5"/>
    <m/>
    <s v="1158433.36"/>
  </r>
  <r>
    <n v="500413"/>
    <n v="2025"/>
    <s v="Lønnsbilag 11-2025"/>
    <d v="2025-04-01T00:00:00"/>
    <m/>
    <x v="125"/>
    <x v="125"/>
    <m/>
    <m/>
    <m/>
    <m/>
    <n v="1240"/>
    <s v="Margrethe Hamre Køber"/>
    <x v="10"/>
    <x v="10"/>
    <m/>
    <m/>
    <m/>
    <m/>
    <n v="0"/>
    <s v="Ingen avgiftsbehandling"/>
    <s v="Lønnsbilag 11-2025"/>
    <n v="375"/>
    <s v="NOK"/>
    <n v="375"/>
    <m/>
    <s v="1158808.36"/>
  </r>
  <r>
    <n v="500413"/>
    <n v="2025"/>
    <s v="Lønnsbilag 11-2025"/>
    <d v="2025-04-01T00:00:00"/>
    <m/>
    <x v="125"/>
    <x v="125"/>
    <m/>
    <m/>
    <m/>
    <m/>
    <n v="1245"/>
    <s v="Fredrik Bjørndal"/>
    <x v="3"/>
    <x v="3"/>
    <m/>
    <m/>
    <m/>
    <m/>
    <n v="0"/>
    <s v="Ingen avgiftsbehandling"/>
    <s v="Lønnsbilag 11-2025"/>
    <n v="6750"/>
    <s v="NOK"/>
    <n v="6750"/>
    <m/>
    <s v="1165558.36"/>
  </r>
  <r>
    <n v="500413"/>
    <n v="2025"/>
    <s v="Lønnsbilag 11-2025"/>
    <d v="2025-04-01T00:00:00"/>
    <m/>
    <x v="125"/>
    <x v="125"/>
    <m/>
    <m/>
    <m/>
    <m/>
    <n v="1248"/>
    <s v="Marius Tveiten"/>
    <x v="1"/>
    <x v="1"/>
    <m/>
    <m/>
    <m/>
    <m/>
    <n v="0"/>
    <s v="Ingen avgiftsbehandling"/>
    <s v="Lønnsbilag 11-2025"/>
    <n v="1710"/>
    <s v="NOK"/>
    <n v="1710"/>
    <m/>
    <s v="1167268.36"/>
  </r>
  <r>
    <n v="500413"/>
    <n v="2025"/>
    <s v="Lønnsbilag 11-2025"/>
    <d v="2025-04-01T00:00:00"/>
    <m/>
    <x v="125"/>
    <x v="125"/>
    <m/>
    <m/>
    <m/>
    <m/>
    <n v="1248"/>
    <s v="Marius Tveiten"/>
    <x v="8"/>
    <x v="8"/>
    <m/>
    <m/>
    <m/>
    <m/>
    <n v="0"/>
    <s v="Ingen avgiftsbehandling"/>
    <s v="Lønnsbilag 11-2025"/>
    <n v="1350"/>
    <s v="NOK"/>
    <n v="1350"/>
    <m/>
    <s v="1168618.36"/>
  </r>
  <r>
    <n v="500413"/>
    <n v="2025"/>
    <s v="Lønnsbilag 11-2025"/>
    <d v="2025-04-01T00:00:00"/>
    <m/>
    <x v="125"/>
    <x v="125"/>
    <m/>
    <m/>
    <m/>
    <m/>
    <n v="1249"/>
    <s v="Nora Kristiansen"/>
    <x v="1"/>
    <x v="1"/>
    <m/>
    <m/>
    <m/>
    <m/>
    <n v="0"/>
    <s v="Ingen avgiftsbehandling"/>
    <s v="Lønnsbilag 11-2025"/>
    <n v="1350"/>
    <s v="NOK"/>
    <n v="1350"/>
    <m/>
    <s v="1169968.36"/>
  </r>
  <r>
    <n v="500413"/>
    <n v="2025"/>
    <s v="Lønnsbilag 11-2025"/>
    <d v="2025-04-01T00:00:00"/>
    <m/>
    <x v="125"/>
    <x v="125"/>
    <m/>
    <m/>
    <m/>
    <m/>
    <n v="1249"/>
    <s v="Nora Kristiansen"/>
    <x v="8"/>
    <x v="8"/>
    <m/>
    <m/>
    <m/>
    <m/>
    <n v="0"/>
    <s v="Ingen avgiftsbehandling"/>
    <s v="Lønnsbilag 11-2025"/>
    <n v="3330"/>
    <s v="NOK"/>
    <n v="3330"/>
    <m/>
    <s v="1173298.36"/>
  </r>
  <r>
    <n v="500413"/>
    <n v="2025"/>
    <s v="Lønnsbilag 11-2025"/>
    <d v="2025-04-01T00:00:00"/>
    <m/>
    <x v="125"/>
    <x v="125"/>
    <m/>
    <m/>
    <m/>
    <m/>
    <n v="1260"/>
    <s v="Sivert Østberg-Tømmervik"/>
    <x v="6"/>
    <x v="6"/>
    <m/>
    <m/>
    <m/>
    <m/>
    <n v="0"/>
    <s v="Ingen avgiftsbehandling"/>
    <s v="Lønnsbilag 11-2025"/>
    <n v="8502"/>
    <s v="NOK"/>
    <n v="8502"/>
    <m/>
    <s v="1181800.36"/>
  </r>
  <r>
    <n v="500413"/>
    <n v="2025"/>
    <s v="Lønnsbilag 11-2025"/>
    <d v="2025-04-01T00:00:00"/>
    <m/>
    <x v="125"/>
    <x v="125"/>
    <m/>
    <m/>
    <m/>
    <m/>
    <n v="1261"/>
    <s v="Laila Håkonsen"/>
    <x v="8"/>
    <x v="8"/>
    <m/>
    <m/>
    <m/>
    <m/>
    <n v="0"/>
    <s v="Ingen avgiftsbehandling"/>
    <s v="Lønnsbilag 11-2025"/>
    <n v="5280"/>
    <s v="NOK"/>
    <n v="5280"/>
    <m/>
    <s v="1187080.36"/>
  </r>
  <r>
    <n v="500413"/>
    <n v="2025"/>
    <s v="Lønnsbilag 11-2025"/>
    <d v="2025-04-01T00:00:00"/>
    <m/>
    <x v="125"/>
    <x v="125"/>
    <m/>
    <m/>
    <m/>
    <m/>
    <n v="1270"/>
    <s v="Lars Teigland Støre"/>
    <x v="6"/>
    <x v="6"/>
    <m/>
    <m/>
    <m/>
    <m/>
    <n v="0"/>
    <s v="Ingen avgiftsbehandling"/>
    <s v="Lønnsbilag 11-2025"/>
    <n v="1772.88"/>
    <s v="NOK"/>
    <n v="1772.88"/>
    <m/>
    <s v="1188853.24"/>
  </r>
  <r>
    <n v="500413"/>
    <n v="2025"/>
    <s v="Lønnsbilag 11-2025"/>
    <d v="2025-04-01T00:00:00"/>
    <m/>
    <x v="125"/>
    <x v="125"/>
    <m/>
    <m/>
    <m/>
    <m/>
    <n v="1271"/>
    <s v="Nikolai Hamang"/>
    <x v="1"/>
    <x v="1"/>
    <m/>
    <m/>
    <m/>
    <m/>
    <n v="0"/>
    <s v="Ingen avgiftsbehandling"/>
    <s v="Lønnsbilag 11-2025"/>
    <n v="2070"/>
    <s v="NOK"/>
    <n v="2070"/>
    <m/>
    <s v="1190923.24"/>
  </r>
  <r>
    <n v="500413"/>
    <n v="2025"/>
    <s v="Lønnsbilag 11-2025"/>
    <d v="2025-04-01T00:00:00"/>
    <m/>
    <x v="125"/>
    <x v="125"/>
    <m/>
    <m/>
    <m/>
    <m/>
    <n v="1274"/>
    <s v="Heidi Midtbø Helgesen"/>
    <x v="6"/>
    <x v="6"/>
    <m/>
    <m/>
    <m/>
    <m/>
    <n v="0"/>
    <s v="Ingen avgiftsbehandling"/>
    <s v="Lønnsbilag 11-2025"/>
    <n v="2078.13"/>
    <s v="NOK"/>
    <n v="2078.13"/>
    <m/>
    <s v="1193001.37"/>
  </r>
  <r>
    <n v="500413"/>
    <n v="2025"/>
    <s v="Lønnsbilag 11-2025"/>
    <d v="2025-04-01T00:00:00"/>
    <m/>
    <x v="125"/>
    <x v="125"/>
    <m/>
    <m/>
    <m/>
    <m/>
    <n v="1275"/>
    <s v="Haziz Aasen"/>
    <x v="1"/>
    <x v="1"/>
    <m/>
    <m/>
    <m/>
    <m/>
    <n v="0"/>
    <s v="Ingen avgiftsbehandling"/>
    <s v="Lønnsbilag 11-2025"/>
    <n v="41666.629999999997"/>
    <s v="NOK"/>
    <n v="41666.629999999997"/>
    <m/>
    <s v="1234668.00"/>
  </r>
  <r>
    <n v="500413"/>
    <n v="2025"/>
    <s v="Lønnsbilag 11-2025"/>
    <d v="2025-04-01T00:00:00"/>
    <m/>
    <x v="125"/>
    <x v="125"/>
    <m/>
    <m/>
    <m/>
    <m/>
    <n v="1279"/>
    <s v="Oda Marie Danielsen"/>
    <x v="8"/>
    <x v="8"/>
    <m/>
    <m/>
    <m/>
    <m/>
    <n v="0"/>
    <s v="Ingen avgiftsbehandling"/>
    <s v="Lønnsbilag 11-2025"/>
    <n v="1306.2"/>
    <s v="NOK"/>
    <n v="1306.2"/>
    <m/>
    <s v="1235974.20"/>
  </r>
  <r>
    <n v="500413"/>
    <n v="2025"/>
    <s v="Lønnsbilag 11-2025"/>
    <d v="2025-04-01T00:00:00"/>
    <m/>
    <x v="125"/>
    <x v="125"/>
    <m/>
    <m/>
    <m/>
    <m/>
    <n v="1282"/>
    <s v="Stian Sørensen"/>
    <x v="3"/>
    <x v="3"/>
    <m/>
    <m/>
    <m/>
    <m/>
    <n v="0"/>
    <s v="Ingen avgiftsbehandling"/>
    <s v="Lønnsbilag 11-2025"/>
    <n v="27500"/>
    <s v="NOK"/>
    <n v="27500"/>
    <m/>
    <s v="1263474.20"/>
  </r>
  <r>
    <n v="500413"/>
    <n v="2025"/>
    <s v="Lønnsbilag 11-2025"/>
    <d v="2025-04-01T00:00:00"/>
    <m/>
    <x v="125"/>
    <x v="125"/>
    <m/>
    <m/>
    <m/>
    <m/>
    <n v="1285"/>
    <s v="Casper Riekeles"/>
    <x v="1"/>
    <x v="1"/>
    <m/>
    <m/>
    <m/>
    <m/>
    <n v="0"/>
    <s v="Ingen avgiftsbehandling"/>
    <s v="Lønnsbilag 11-2025"/>
    <n v="1540"/>
    <s v="NOK"/>
    <n v="1540"/>
    <m/>
    <s v="1265014.20"/>
  </r>
  <r>
    <n v="500413"/>
    <n v="2025"/>
    <s v="Lønnsbilag 11-2025"/>
    <d v="2025-04-01T00:00:00"/>
    <m/>
    <x v="125"/>
    <x v="125"/>
    <m/>
    <m/>
    <m/>
    <m/>
    <n v="1288"/>
    <s v="Sondre Olsen Heitmann"/>
    <x v="2"/>
    <x v="2"/>
    <m/>
    <m/>
    <m/>
    <m/>
    <n v="0"/>
    <s v="Ingen avgiftsbehandling"/>
    <s v="Lønnsbilag 11-2025"/>
    <n v="1600"/>
    <s v="NOK"/>
    <n v="1600"/>
    <m/>
    <s v="1266614.20"/>
  </r>
  <r>
    <n v="500413"/>
    <n v="2025"/>
    <s v="Lønnsbilag 11-2025"/>
    <d v="2025-04-01T00:00:00"/>
    <m/>
    <x v="125"/>
    <x v="125"/>
    <m/>
    <m/>
    <m/>
    <m/>
    <n v="1298"/>
    <s v="Luis Lyster"/>
    <x v="5"/>
    <x v="5"/>
    <m/>
    <m/>
    <m/>
    <m/>
    <n v="0"/>
    <s v="Ingen avgiftsbehandling"/>
    <s v="Lønnsbilag 11-2025"/>
    <n v="3000"/>
    <s v="NOK"/>
    <n v="3000"/>
    <m/>
    <s v="1269614.20"/>
  </r>
  <r>
    <n v="500413"/>
    <n v="2025"/>
    <s v="Lønnsbilag 11-2025"/>
    <d v="2025-04-01T00:00:00"/>
    <m/>
    <x v="125"/>
    <x v="125"/>
    <m/>
    <m/>
    <m/>
    <m/>
    <n v="1299"/>
    <s v="Katarina Zielinska"/>
    <x v="2"/>
    <x v="2"/>
    <m/>
    <m/>
    <m/>
    <m/>
    <n v="0"/>
    <s v="Ingen avgiftsbehandling"/>
    <s v="Lønnsbilag 11-2025"/>
    <n v="45833.33"/>
    <s v="NOK"/>
    <n v="45833.33"/>
    <m/>
    <s v="1315447.53"/>
  </r>
  <r>
    <n v="500413"/>
    <n v="2025"/>
    <s v="Lønnsbilag 11-2025"/>
    <d v="2025-04-01T00:00:00"/>
    <m/>
    <x v="125"/>
    <x v="125"/>
    <m/>
    <m/>
    <m/>
    <m/>
    <n v="1305"/>
    <s v="Brage Mikkelsen"/>
    <x v="8"/>
    <x v="8"/>
    <m/>
    <m/>
    <m/>
    <m/>
    <n v="0"/>
    <s v="Ingen avgiftsbehandling"/>
    <s v="Lønnsbilag 11-2025"/>
    <n v="1280"/>
    <s v="NOK"/>
    <n v="1280"/>
    <m/>
    <s v="1316727.53"/>
  </r>
  <r>
    <n v="500413"/>
    <n v="2025"/>
    <s v="Lønnsbilag 11-2025"/>
    <d v="2025-04-01T00:00:00"/>
    <m/>
    <x v="125"/>
    <x v="125"/>
    <m/>
    <m/>
    <m/>
    <m/>
    <n v="1307"/>
    <s v="Ben Craig Simmons"/>
    <x v="3"/>
    <x v="3"/>
    <m/>
    <m/>
    <m/>
    <m/>
    <n v="0"/>
    <s v="Ingen avgiftsbehandling"/>
    <s v="Lønnsbilag 11-2025"/>
    <n v="37537.5"/>
    <s v="NOK"/>
    <n v="37537.5"/>
    <m/>
    <s v="1354265.03"/>
  </r>
  <r>
    <n v="500413"/>
    <n v="2025"/>
    <s v="Lønnsbilag 11-2025"/>
    <d v="2025-04-01T00:00:00"/>
    <m/>
    <x v="125"/>
    <x v="125"/>
    <m/>
    <m/>
    <m/>
    <m/>
    <n v="1308"/>
    <s v="Henrik Falteng Jensen"/>
    <x v="2"/>
    <x v="2"/>
    <m/>
    <m/>
    <m/>
    <m/>
    <n v="0"/>
    <s v="Ingen avgiftsbehandling"/>
    <s v="Lønnsbilag 11-2025"/>
    <n v="2600"/>
    <s v="NOK"/>
    <n v="2600"/>
    <m/>
    <s v="1356865.03"/>
  </r>
  <r>
    <n v="500413"/>
    <n v="2025"/>
    <s v="Lønnsbilag 11-2025"/>
    <d v="2025-04-01T00:00:00"/>
    <m/>
    <x v="125"/>
    <x v="125"/>
    <m/>
    <m/>
    <m/>
    <m/>
    <n v="1317"/>
    <s v="Markus Madsen"/>
    <x v="5"/>
    <x v="5"/>
    <m/>
    <m/>
    <m/>
    <m/>
    <n v="0"/>
    <s v="Ingen avgiftsbehandling"/>
    <s v="Lønnsbilag 11-2025"/>
    <n v="10000"/>
    <s v="NOK"/>
    <n v="10000"/>
    <m/>
    <s v="1366865.03"/>
  </r>
  <r>
    <n v="500413"/>
    <n v="2025"/>
    <s v="Lønnsbilag 11-2025"/>
    <d v="2025-04-01T00:00:00"/>
    <m/>
    <x v="125"/>
    <x v="125"/>
    <m/>
    <m/>
    <m/>
    <m/>
    <n v="1328"/>
    <s v="Jonathan Sten Hagen"/>
    <x v="2"/>
    <x v="2"/>
    <m/>
    <m/>
    <m/>
    <m/>
    <n v="0"/>
    <s v="Ingen avgiftsbehandling"/>
    <s v="Lønnsbilag 11-2025"/>
    <n v="6000"/>
    <s v="NOK"/>
    <n v="6000"/>
    <m/>
    <s v="1372865.03"/>
  </r>
  <r>
    <n v="500413"/>
    <n v="2025"/>
    <s v="Lønnsbilag 11-2025"/>
    <d v="2025-04-01T00:00:00"/>
    <m/>
    <x v="125"/>
    <x v="125"/>
    <m/>
    <m/>
    <m/>
    <m/>
    <n v="1329"/>
    <s v="Oline Søderberg"/>
    <x v="8"/>
    <x v="8"/>
    <m/>
    <m/>
    <m/>
    <m/>
    <n v="0"/>
    <s v="Ingen avgiftsbehandling"/>
    <s v="Lønnsbilag 11-2025"/>
    <n v="1204.8"/>
    <s v="NOK"/>
    <n v="1204.8"/>
    <m/>
    <s v="1374069.83"/>
  </r>
  <r>
    <n v="500413"/>
    <n v="2025"/>
    <s v="Lønnsbilag 11-2025"/>
    <d v="2025-04-01T00:00:00"/>
    <m/>
    <x v="125"/>
    <x v="125"/>
    <m/>
    <m/>
    <m/>
    <m/>
    <n v="1330"/>
    <s v="Magnus Perger"/>
    <x v="6"/>
    <x v="6"/>
    <m/>
    <m/>
    <m/>
    <m/>
    <n v="0"/>
    <s v="Ingen avgiftsbehandling"/>
    <s v="Lønnsbilag 11-2025"/>
    <n v="1911"/>
    <s v="NOK"/>
    <n v="1911"/>
    <m/>
    <s v="1375980.83"/>
  </r>
  <r>
    <n v="500413"/>
    <n v="2025"/>
    <s v="Lønnsbilag 11-2025"/>
    <d v="2025-04-01T00:00:00"/>
    <m/>
    <x v="125"/>
    <x v="125"/>
    <m/>
    <m/>
    <m/>
    <m/>
    <n v="1331"/>
    <s v="Jørgen Røkke"/>
    <x v="8"/>
    <x v="8"/>
    <m/>
    <m/>
    <m/>
    <m/>
    <n v="0"/>
    <s v="Ingen avgiftsbehandling"/>
    <s v="Lønnsbilag 11-2025"/>
    <n v="3440"/>
    <s v="NOK"/>
    <n v="3440"/>
    <m/>
    <s v="1379420.83"/>
  </r>
  <r>
    <n v="500413"/>
    <n v="2025"/>
    <s v="Lønnsbilag 11-2025"/>
    <d v="2025-04-01T00:00:00"/>
    <m/>
    <x v="125"/>
    <x v="125"/>
    <m/>
    <m/>
    <m/>
    <m/>
    <n v="1332"/>
    <s v="Morten Hamre Køber"/>
    <x v="10"/>
    <x v="10"/>
    <m/>
    <m/>
    <m/>
    <m/>
    <n v="0"/>
    <s v="Ingen avgiftsbehandling"/>
    <s v="Lønnsbilag 11-2025"/>
    <n v="900"/>
    <s v="NOK"/>
    <n v="900"/>
    <m/>
    <s v="1380320.83"/>
  </r>
  <r>
    <n v="500413"/>
    <n v="2025"/>
    <s v="Lønnsbilag 11-2025"/>
    <d v="2025-04-01T00:00:00"/>
    <m/>
    <x v="125"/>
    <x v="125"/>
    <m/>
    <m/>
    <m/>
    <m/>
    <n v="1333"/>
    <s v="Elias Lande Olsen"/>
    <x v="6"/>
    <x v="6"/>
    <m/>
    <m/>
    <m/>
    <m/>
    <n v="0"/>
    <s v="Ingen avgiftsbehandling"/>
    <s v="Lønnsbilag 11-2025"/>
    <n v="645"/>
    <s v="NOK"/>
    <n v="645"/>
    <m/>
    <s v="1380965.83"/>
  </r>
  <r>
    <n v="500413"/>
    <n v="2025"/>
    <s v="Lønnsbilag 11-2025"/>
    <d v="2025-04-01T00:00:00"/>
    <m/>
    <x v="125"/>
    <x v="125"/>
    <m/>
    <m/>
    <m/>
    <m/>
    <n v="1334"/>
    <s v="Selma Arikan"/>
    <x v="8"/>
    <x v="8"/>
    <m/>
    <m/>
    <m/>
    <m/>
    <n v="0"/>
    <s v="Ingen avgiftsbehandling"/>
    <s v="Lønnsbilag 11-2025"/>
    <n v="2940"/>
    <s v="NOK"/>
    <n v="2940"/>
    <m/>
    <s v="1383905.83"/>
  </r>
  <r>
    <n v="500413"/>
    <n v="2025"/>
    <s v="Lønnsbilag 11-2025"/>
    <d v="2025-04-01T00:00:00"/>
    <m/>
    <x v="125"/>
    <x v="125"/>
    <m/>
    <m/>
    <m/>
    <m/>
    <n v="1335"/>
    <s v="Mikkel Holand Gillebo"/>
    <x v="8"/>
    <x v="8"/>
    <m/>
    <m/>
    <m/>
    <m/>
    <n v="0"/>
    <s v="Ingen avgiftsbehandling"/>
    <s v="Lønnsbilag 11-2025"/>
    <n v="960"/>
    <s v="NOK"/>
    <n v="960"/>
    <m/>
    <s v="1384865.83"/>
  </r>
  <r>
    <n v="500413"/>
    <n v="2025"/>
    <s v="Lønnsbilag 11-2025"/>
    <d v="2025-04-01T00:00:00"/>
    <m/>
    <x v="125"/>
    <x v="125"/>
    <m/>
    <m/>
    <m/>
    <m/>
    <n v="1336"/>
    <s v="Stina Meinicke"/>
    <x v="6"/>
    <x v="6"/>
    <m/>
    <m/>
    <m/>
    <m/>
    <n v="0"/>
    <s v="Ingen avgiftsbehandling"/>
    <s v="Lønnsbilag 11-2025"/>
    <n v="2730"/>
    <s v="NOK"/>
    <n v="2730"/>
    <m/>
    <s v="1387595.83"/>
  </r>
  <r>
    <n v="500413"/>
    <n v="2025"/>
    <s v="Lønnsbilag 11-2025"/>
    <d v="2025-04-01T00:00:00"/>
    <m/>
    <x v="125"/>
    <x v="125"/>
    <m/>
    <m/>
    <m/>
    <m/>
    <n v="1337"/>
    <s v="Jens-Christian Landmark"/>
    <x v="6"/>
    <x v="6"/>
    <m/>
    <m/>
    <m/>
    <m/>
    <n v="0"/>
    <s v="Ingen avgiftsbehandling"/>
    <s v="Lønnsbilag 11-2025"/>
    <n v="2740"/>
    <s v="NOK"/>
    <n v="2740"/>
    <m/>
    <s v="1390335.83"/>
  </r>
  <r>
    <n v="500413"/>
    <n v="2025"/>
    <s v="Lønnsbilag 11-2025"/>
    <d v="2025-04-01T00:00:00"/>
    <m/>
    <x v="125"/>
    <x v="125"/>
    <m/>
    <m/>
    <m/>
    <m/>
    <m/>
    <s v="Sofi Kulvik"/>
    <x v="4"/>
    <x v="4"/>
    <m/>
    <m/>
    <m/>
    <m/>
    <n v="0"/>
    <s v="Ingen avgiftsbehandling"/>
    <s v="Lønnsbilag 11-2025"/>
    <n v="63582"/>
    <s v="NOK"/>
    <n v="63582"/>
    <m/>
    <s v="1453917.83"/>
  </r>
  <r>
    <n v="500528"/>
    <n v="2025"/>
    <s v="Lønnsbilag 12-2025"/>
    <d v="2025-05-01T00:00:00"/>
    <m/>
    <x v="125"/>
    <x v="125"/>
    <m/>
    <m/>
    <m/>
    <m/>
    <n v="77"/>
    <s v="Christopher Dehn"/>
    <x v="5"/>
    <x v="5"/>
    <m/>
    <m/>
    <m/>
    <m/>
    <n v="0"/>
    <s v="Ingen avgiftsbehandling"/>
    <s v="Lønnsbilag 12-2025"/>
    <n v="19285.5"/>
    <s v="NOK"/>
    <n v="19285.5"/>
    <m/>
    <s v="1473203.33"/>
  </r>
  <r>
    <n v="500528"/>
    <n v="2025"/>
    <s v="Lønnsbilag 12-2025"/>
    <d v="2025-05-01T00:00:00"/>
    <m/>
    <x v="125"/>
    <x v="125"/>
    <m/>
    <m/>
    <m/>
    <m/>
    <n v="134"/>
    <s v="Andreas Kristiansen Olsen"/>
    <x v="1"/>
    <x v="1"/>
    <m/>
    <m/>
    <m/>
    <m/>
    <n v="0"/>
    <s v="Ingen avgiftsbehandling"/>
    <s v="Lønnsbilag 12-2025"/>
    <n v="5520"/>
    <s v="NOK"/>
    <n v="5520"/>
    <m/>
    <s v="1478723.33"/>
  </r>
  <r>
    <n v="500528"/>
    <n v="2025"/>
    <s v="Lønnsbilag 12-2025"/>
    <d v="2025-05-01T00:00:00"/>
    <m/>
    <x v="125"/>
    <x v="125"/>
    <m/>
    <m/>
    <m/>
    <m/>
    <n v="134"/>
    <s v="Andreas Kristiansen Olsen"/>
    <x v="8"/>
    <x v="8"/>
    <m/>
    <m/>
    <m/>
    <m/>
    <n v="0"/>
    <s v="Ingen avgiftsbehandling"/>
    <s v="Lønnsbilag 12-2025"/>
    <n v="3220"/>
    <s v="NOK"/>
    <n v="3220"/>
    <m/>
    <s v="1481943.33"/>
  </r>
  <r>
    <n v="500528"/>
    <n v="2025"/>
    <s v="Lønnsbilag 12-2025"/>
    <d v="2025-05-01T00:00:00"/>
    <m/>
    <x v="125"/>
    <x v="125"/>
    <m/>
    <m/>
    <m/>
    <m/>
    <n v="1217"/>
    <s v="Hezar Salih"/>
    <x v="1"/>
    <x v="1"/>
    <m/>
    <m/>
    <m/>
    <m/>
    <n v="0"/>
    <s v="Ingen avgiftsbehandling"/>
    <s v="Lønnsbilag 12-2025"/>
    <n v="2875"/>
    <s v="NOK"/>
    <n v="2875"/>
    <m/>
    <s v="1484818.33"/>
  </r>
  <r>
    <n v="500528"/>
    <n v="2025"/>
    <s v="Lønnsbilag 12-2025"/>
    <d v="2025-05-01T00:00:00"/>
    <m/>
    <x v="125"/>
    <x v="125"/>
    <m/>
    <m/>
    <m/>
    <m/>
    <n v="1223"/>
    <s v="Mads Sundbye"/>
    <x v="1"/>
    <x v="1"/>
    <m/>
    <m/>
    <m/>
    <m/>
    <n v="0"/>
    <s v="Ingen avgiftsbehandling"/>
    <s v="Lønnsbilag 12-2025"/>
    <n v="1170"/>
    <s v="NOK"/>
    <n v="1170"/>
    <m/>
    <s v="1485988.33"/>
  </r>
  <r>
    <n v="500528"/>
    <n v="2025"/>
    <s v="Lønnsbilag 12-2025"/>
    <d v="2025-05-01T00:00:00"/>
    <m/>
    <x v="125"/>
    <x v="125"/>
    <m/>
    <m/>
    <m/>
    <m/>
    <n v="1229"/>
    <s v="Eirik Frisnes Wartiainen"/>
    <x v="10"/>
    <x v="10"/>
    <m/>
    <m/>
    <m/>
    <m/>
    <n v="0"/>
    <s v="Ingen avgiftsbehandling"/>
    <s v="Lønnsbilag 12-2025"/>
    <n v="17666.669999999998"/>
    <s v="NOK"/>
    <n v="17666.669999999998"/>
    <m/>
    <s v="1503655.00"/>
  </r>
  <r>
    <n v="500528"/>
    <n v="2025"/>
    <s v="Lønnsbilag 12-2025"/>
    <d v="2025-05-01T00:00:00"/>
    <m/>
    <x v="125"/>
    <x v="125"/>
    <m/>
    <m/>
    <m/>
    <m/>
    <n v="1229"/>
    <s v="Eirik Frisnes Wartiainen"/>
    <x v="8"/>
    <x v="8"/>
    <m/>
    <m/>
    <m/>
    <m/>
    <n v="0"/>
    <s v="Ingen avgiftsbehandling"/>
    <s v="Lønnsbilag 12-2025"/>
    <n v="26500"/>
    <s v="NOK"/>
    <n v="26500"/>
    <m/>
    <s v="1530155.00"/>
  </r>
  <r>
    <n v="500528"/>
    <n v="2025"/>
    <s v="Lønnsbilag 12-2025"/>
    <d v="2025-05-01T00:00:00"/>
    <m/>
    <x v="125"/>
    <x v="125"/>
    <m/>
    <m/>
    <m/>
    <m/>
    <n v="1233"/>
    <s v="Eirik Skaar"/>
    <x v="5"/>
    <x v="5"/>
    <m/>
    <m/>
    <m/>
    <m/>
    <n v="0"/>
    <s v="Ingen avgiftsbehandling"/>
    <s v="Lønnsbilag 12-2025"/>
    <n v="10000"/>
    <s v="NOK"/>
    <n v="10000"/>
    <m/>
    <s v="1540155.00"/>
  </r>
  <r>
    <n v="500528"/>
    <n v="2025"/>
    <s v="Lønnsbilag 12-2025"/>
    <d v="2025-05-01T00:00:00"/>
    <m/>
    <x v="125"/>
    <x v="125"/>
    <m/>
    <m/>
    <m/>
    <m/>
    <n v="1245"/>
    <s v="Fredrik Bjørndal"/>
    <x v="3"/>
    <x v="3"/>
    <m/>
    <m/>
    <m/>
    <m/>
    <n v="0"/>
    <s v="Ingen avgiftsbehandling"/>
    <s v="Lønnsbilag 12-2025"/>
    <n v="8230"/>
    <s v="NOK"/>
    <n v="8230"/>
    <m/>
    <s v="1548385.00"/>
  </r>
  <r>
    <n v="500528"/>
    <n v="2025"/>
    <s v="Lønnsbilag 12-2025"/>
    <d v="2025-05-01T00:00:00"/>
    <m/>
    <x v="125"/>
    <x v="125"/>
    <m/>
    <m/>
    <m/>
    <m/>
    <n v="1248"/>
    <s v="Marius Tveiten"/>
    <x v="1"/>
    <x v="1"/>
    <m/>
    <m/>
    <m/>
    <m/>
    <n v="0"/>
    <s v="Ingen avgiftsbehandling"/>
    <s v="Lønnsbilag 12-2025"/>
    <n v="2413.8000000000002"/>
    <s v="NOK"/>
    <n v="2413.8000000000002"/>
    <m/>
    <s v="1550798.80"/>
  </r>
  <r>
    <n v="500528"/>
    <n v="2025"/>
    <s v="Lønnsbilag 12-2025"/>
    <d v="2025-05-01T00:00:00"/>
    <m/>
    <x v="125"/>
    <x v="125"/>
    <m/>
    <m/>
    <m/>
    <m/>
    <n v="1248"/>
    <s v="Marius Tveiten"/>
    <x v="8"/>
    <x v="8"/>
    <m/>
    <m/>
    <m/>
    <m/>
    <n v="0"/>
    <s v="Ingen avgiftsbehandling"/>
    <s v="Lønnsbilag 12-2025"/>
    <n v="1350"/>
    <s v="NOK"/>
    <n v="1350"/>
    <m/>
    <s v="1552148.80"/>
  </r>
  <r>
    <n v="500528"/>
    <n v="2025"/>
    <s v="Lønnsbilag 12-2025"/>
    <d v="2025-05-01T00:00:00"/>
    <m/>
    <x v="125"/>
    <x v="125"/>
    <m/>
    <m/>
    <m/>
    <m/>
    <n v="1249"/>
    <s v="Nora Kristiansen"/>
    <x v="1"/>
    <x v="1"/>
    <m/>
    <m/>
    <m/>
    <m/>
    <n v="0"/>
    <s v="Ingen avgiftsbehandling"/>
    <s v="Lønnsbilag 12-2025"/>
    <n v="1004.4"/>
    <s v="NOK"/>
    <n v="1004.4"/>
    <m/>
    <s v="1553153.20"/>
  </r>
  <r>
    <n v="500528"/>
    <n v="2025"/>
    <s v="Lønnsbilag 12-2025"/>
    <d v="2025-05-01T00:00:00"/>
    <m/>
    <x v="125"/>
    <x v="125"/>
    <m/>
    <m/>
    <m/>
    <m/>
    <n v="1249"/>
    <s v="Nora Kristiansen"/>
    <x v="8"/>
    <x v="8"/>
    <m/>
    <m/>
    <m/>
    <m/>
    <n v="0"/>
    <s v="Ingen avgiftsbehandling"/>
    <s v="Lønnsbilag 12-2025"/>
    <n v="3060"/>
    <s v="NOK"/>
    <n v="3060"/>
    <m/>
    <s v="1556213.20"/>
  </r>
  <r>
    <n v="500528"/>
    <n v="2025"/>
    <s v="Lønnsbilag 12-2025"/>
    <d v="2025-05-01T00:00:00"/>
    <m/>
    <x v="125"/>
    <x v="125"/>
    <m/>
    <m/>
    <m/>
    <m/>
    <n v="1260"/>
    <s v="Sivert Østberg-Tømmervik"/>
    <x v="6"/>
    <x v="6"/>
    <m/>
    <m/>
    <m/>
    <m/>
    <n v="0"/>
    <s v="Ingen avgiftsbehandling"/>
    <s v="Lønnsbilag 12-2025"/>
    <n v="2028"/>
    <s v="NOK"/>
    <n v="2028"/>
    <m/>
    <s v="1558241.20"/>
  </r>
  <r>
    <n v="500528"/>
    <n v="2025"/>
    <s v="Lønnsbilag 12-2025"/>
    <d v="2025-05-01T00:00:00"/>
    <m/>
    <x v="125"/>
    <x v="125"/>
    <m/>
    <m/>
    <m/>
    <m/>
    <n v="1261"/>
    <s v="Laila Håkonsen"/>
    <x v="8"/>
    <x v="8"/>
    <m/>
    <m/>
    <m/>
    <m/>
    <n v="0"/>
    <s v="Ingen avgiftsbehandling"/>
    <s v="Lønnsbilag 12-2025"/>
    <n v="4620"/>
    <s v="NOK"/>
    <n v="4620"/>
    <m/>
    <s v="1562861.20"/>
  </r>
  <r>
    <n v="500528"/>
    <n v="2025"/>
    <s v="Lønnsbilag 12-2025"/>
    <d v="2025-05-01T00:00:00"/>
    <m/>
    <x v="125"/>
    <x v="125"/>
    <m/>
    <m/>
    <m/>
    <m/>
    <n v="1269"/>
    <s v="Marius Lindbäck Pettersen"/>
    <x v="8"/>
    <x v="8"/>
    <m/>
    <m/>
    <m/>
    <m/>
    <n v="0"/>
    <s v="Ingen avgiftsbehandling"/>
    <s v="Lønnsbilag 12-2025"/>
    <n v="1920"/>
    <s v="NOK"/>
    <n v="1920"/>
    <m/>
    <s v="1564781.20"/>
  </r>
  <r>
    <n v="500528"/>
    <n v="2025"/>
    <s v="Lønnsbilag 12-2025"/>
    <d v="2025-05-01T00:00:00"/>
    <m/>
    <x v="125"/>
    <x v="125"/>
    <m/>
    <m/>
    <m/>
    <m/>
    <n v="1271"/>
    <s v="Nikolai Hamang"/>
    <x v="1"/>
    <x v="1"/>
    <m/>
    <m/>
    <m/>
    <m/>
    <n v="0"/>
    <s v="Ingen avgiftsbehandling"/>
    <s v="Lønnsbilag 12-2025"/>
    <n v="1440"/>
    <s v="NOK"/>
    <n v="1440"/>
    <m/>
    <s v="1566221.20"/>
  </r>
  <r>
    <n v="500528"/>
    <n v="2025"/>
    <s v="Lønnsbilag 12-2025"/>
    <d v="2025-05-01T00:00:00"/>
    <m/>
    <x v="125"/>
    <x v="125"/>
    <m/>
    <m/>
    <m/>
    <m/>
    <n v="1275"/>
    <s v="Haziz Aasen"/>
    <x v="1"/>
    <x v="1"/>
    <m/>
    <m/>
    <m/>
    <m/>
    <n v="0"/>
    <s v="Ingen avgiftsbehandling"/>
    <s v="Lønnsbilag 12-2025"/>
    <n v="41666.629999999997"/>
    <s v="NOK"/>
    <n v="41666.629999999997"/>
    <m/>
    <s v="1607887.83"/>
  </r>
  <r>
    <n v="500528"/>
    <n v="2025"/>
    <s v="Lønnsbilag 12-2025"/>
    <d v="2025-05-01T00:00:00"/>
    <m/>
    <x v="125"/>
    <x v="125"/>
    <m/>
    <m/>
    <m/>
    <m/>
    <n v="1279"/>
    <s v="Oda Marie Danielsen"/>
    <x v="8"/>
    <x v="8"/>
    <m/>
    <m/>
    <m/>
    <m/>
    <n v="0"/>
    <s v="Ingen avgiftsbehandling"/>
    <s v="Lønnsbilag 12-2025"/>
    <n v="1376.2"/>
    <s v="NOK"/>
    <n v="1376.2"/>
    <m/>
    <s v="1609264.03"/>
  </r>
  <r>
    <n v="500528"/>
    <n v="2025"/>
    <s v="Lønnsbilag 12-2025"/>
    <d v="2025-05-01T00:00:00"/>
    <m/>
    <x v="125"/>
    <x v="125"/>
    <m/>
    <m/>
    <m/>
    <m/>
    <n v="1282"/>
    <s v="Stian Sørensen"/>
    <x v="3"/>
    <x v="3"/>
    <m/>
    <m/>
    <m/>
    <m/>
    <n v="0"/>
    <s v="Ingen avgiftsbehandling"/>
    <s v="Lønnsbilag 12-2025"/>
    <n v="27500"/>
    <s v="NOK"/>
    <n v="27500"/>
    <m/>
    <s v="1636764.03"/>
  </r>
  <r>
    <n v="500528"/>
    <n v="2025"/>
    <s v="Lønnsbilag 12-2025"/>
    <d v="2025-05-01T00:00:00"/>
    <m/>
    <x v="125"/>
    <x v="125"/>
    <m/>
    <m/>
    <m/>
    <m/>
    <n v="1285"/>
    <s v="Casper Riekeles"/>
    <x v="1"/>
    <x v="1"/>
    <m/>
    <m/>
    <m/>
    <m/>
    <n v="0"/>
    <s v="Ingen avgiftsbehandling"/>
    <s v="Lønnsbilag 12-2025"/>
    <n v="1680"/>
    <s v="NOK"/>
    <n v="1680"/>
    <m/>
    <s v="1638444.03"/>
  </r>
  <r>
    <n v="500528"/>
    <n v="2025"/>
    <s v="Lønnsbilag 12-2025"/>
    <d v="2025-05-01T00:00:00"/>
    <m/>
    <x v="125"/>
    <x v="125"/>
    <m/>
    <m/>
    <m/>
    <m/>
    <n v="1288"/>
    <s v="Sondre Olsen Heitmann"/>
    <x v="2"/>
    <x v="2"/>
    <m/>
    <m/>
    <m/>
    <m/>
    <n v="0"/>
    <s v="Ingen avgiftsbehandling"/>
    <s v="Lønnsbilag 12-2025"/>
    <n v="600"/>
    <s v="NOK"/>
    <n v="600"/>
    <m/>
    <s v="1639044.03"/>
  </r>
  <r>
    <n v="500528"/>
    <n v="2025"/>
    <s v="Lønnsbilag 12-2025"/>
    <d v="2025-05-01T00:00:00"/>
    <m/>
    <x v="125"/>
    <x v="125"/>
    <m/>
    <m/>
    <m/>
    <m/>
    <n v="1299"/>
    <s v="Katarina Zielinska"/>
    <x v="2"/>
    <x v="2"/>
    <m/>
    <m/>
    <m/>
    <m/>
    <n v="0"/>
    <s v="Ingen avgiftsbehandling"/>
    <s v="Lønnsbilag 12-2025"/>
    <n v="45833.33"/>
    <s v="NOK"/>
    <n v="45833.33"/>
    <m/>
    <s v="1684877.36"/>
  </r>
  <r>
    <n v="500528"/>
    <n v="2025"/>
    <s v="Lønnsbilag 12-2025"/>
    <d v="2025-05-01T00:00:00"/>
    <m/>
    <x v="125"/>
    <x v="125"/>
    <m/>
    <m/>
    <m/>
    <m/>
    <n v="1305"/>
    <s v="Brage Mikkelsen"/>
    <x v="8"/>
    <x v="8"/>
    <m/>
    <m/>
    <m/>
    <m/>
    <n v="0"/>
    <s v="Ingen avgiftsbehandling"/>
    <s v="Lønnsbilag 12-2025"/>
    <n v="320"/>
    <s v="NOK"/>
    <n v="320"/>
    <m/>
    <s v="1685197.36"/>
  </r>
  <r>
    <n v="500528"/>
    <n v="2025"/>
    <s v="Lønnsbilag 12-2025"/>
    <d v="2025-05-01T00:00:00"/>
    <m/>
    <x v="125"/>
    <x v="125"/>
    <m/>
    <m/>
    <m/>
    <m/>
    <n v="1307"/>
    <s v="Ben Craig Simmons"/>
    <x v="3"/>
    <x v="3"/>
    <m/>
    <m/>
    <m/>
    <m/>
    <n v="0"/>
    <s v="Ingen avgiftsbehandling"/>
    <s v="Lønnsbilag 12-2025"/>
    <n v="37537.5"/>
    <s v="NOK"/>
    <n v="37537.5"/>
    <m/>
    <s v="1722734.86"/>
  </r>
  <r>
    <n v="500528"/>
    <n v="2025"/>
    <s v="Lønnsbilag 12-2025"/>
    <d v="2025-05-01T00:00:00"/>
    <m/>
    <x v="125"/>
    <x v="125"/>
    <m/>
    <m/>
    <m/>
    <m/>
    <n v="1308"/>
    <s v="Henrik Falteng Jensen"/>
    <x v="2"/>
    <x v="2"/>
    <m/>
    <m/>
    <m/>
    <m/>
    <n v="0"/>
    <s v="Ingen avgiftsbehandling"/>
    <s v="Lønnsbilag 12-2025"/>
    <n v="800"/>
    <s v="NOK"/>
    <n v="800"/>
    <m/>
    <s v="1723534.86"/>
  </r>
  <r>
    <n v="500528"/>
    <n v="2025"/>
    <s v="Lønnsbilag 12-2025"/>
    <d v="2025-05-01T00:00:00"/>
    <m/>
    <x v="125"/>
    <x v="125"/>
    <m/>
    <m/>
    <m/>
    <m/>
    <n v="1317"/>
    <s v="Markus Madsen"/>
    <x v="5"/>
    <x v="5"/>
    <m/>
    <m/>
    <m/>
    <m/>
    <n v="0"/>
    <s v="Ingen avgiftsbehandling"/>
    <s v="Lønnsbilag 12-2025"/>
    <n v="10000"/>
    <s v="NOK"/>
    <n v="10000"/>
    <m/>
    <s v="1733534.86"/>
  </r>
  <r>
    <n v="500528"/>
    <n v="2025"/>
    <s v="Lønnsbilag 12-2025"/>
    <d v="2025-05-01T00:00:00"/>
    <m/>
    <x v="125"/>
    <x v="125"/>
    <m/>
    <m/>
    <m/>
    <m/>
    <n v="1328"/>
    <s v="Jonathan Sten Hagen"/>
    <x v="2"/>
    <x v="2"/>
    <m/>
    <m/>
    <m/>
    <m/>
    <n v="0"/>
    <s v="Ingen avgiftsbehandling"/>
    <s v="Lønnsbilag 12-2025"/>
    <n v="800"/>
    <s v="NOK"/>
    <n v="800"/>
    <m/>
    <s v="1734334.86"/>
  </r>
  <r>
    <n v="500528"/>
    <n v="2025"/>
    <s v="Lønnsbilag 12-2025"/>
    <d v="2025-05-01T00:00:00"/>
    <m/>
    <x v="125"/>
    <x v="125"/>
    <m/>
    <m/>
    <m/>
    <m/>
    <n v="1329"/>
    <s v="Oline Søderberg"/>
    <x v="8"/>
    <x v="8"/>
    <m/>
    <m/>
    <m/>
    <m/>
    <n v="0"/>
    <s v="Ingen avgiftsbehandling"/>
    <s v="Lønnsbilag 12-2025"/>
    <n v="803.2"/>
    <s v="NOK"/>
    <n v="803.2"/>
    <m/>
    <s v="1735138.06"/>
  </r>
  <r>
    <n v="500528"/>
    <n v="2025"/>
    <s v="Lønnsbilag 12-2025"/>
    <d v="2025-05-01T00:00:00"/>
    <m/>
    <x v="125"/>
    <x v="125"/>
    <m/>
    <m/>
    <m/>
    <m/>
    <n v="1331"/>
    <s v="Jørgen Røkke"/>
    <x v="8"/>
    <x v="8"/>
    <m/>
    <m/>
    <m/>
    <m/>
    <n v="0"/>
    <s v="Ingen avgiftsbehandling"/>
    <s v="Lønnsbilag 12-2025"/>
    <n v="2880"/>
    <s v="NOK"/>
    <n v="2880"/>
    <m/>
    <s v="1738018.06"/>
  </r>
  <r>
    <n v="500528"/>
    <n v="2025"/>
    <s v="Lønnsbilag 12-2025"/>
    <d v="2025-05-01T00:00:00"/>
    <m/>
    <x v="125"/>
    <x v="125"/>
    <m/>
    <m/>
    <m/>
    <m/>
    <n v="1332"/>
    <s v="Morten Hamre Køber"/>
    <x v="10"/>
    <x v="10"/>
    <m/>
    <m/>
    <m/>
    <m/>
    <n v="0"/>
    <s v="Ingen avgiftsbehandling"/>
    <s v="Lønnsbilag 12-2025"/>
    <n v="900"/>
    <s v="NOK"/>
    <n v="900"/>
    <m/>
    <s v="1738918.06"/>
  </r>
  <r>
    <n v="500528"/>
    <n v="2025"/>
    <s v="Lønnsbilag 12-2025"/>
    <d v="2025-05-01T00:00:00"/>
    <m/>
    <x v="125"/>
    <x v="125"/>
    <m/>
    <m/>
    <m/>
    <m/>
    <n v="1334"/>
    <s v="Selma Arikan"/>
    <x v="8"/>
    <x v="8"/>
    <m/>
    <m/>
    <m/>
    <m/>
    <n v="0"/>
    <s v="Ingen avgiftsbehandling"/>
    <s v="Lønnsbilag 12-2025"/>
    <n v="2088.8000000000002"/>
    <s v="NOK"/>
    <n v="2088.8000000000002"/>
    <m/>
    <s v="1741006.86"/>
  </r>
  <r>
    <n v="500528"/>
    <n v="2025"/>
    <s v="Lønnsbilag 12-2025"/>
    <d v="2025-05-01T00:00:00"/>
    <m/>
    <x v="125"/>
    <x v="125"/>
    <m/>
    <m/>
    <m/>
    <m/>
    <n v="1335"/>
    <s v="Mikkel Holand Gillebo"/>
    <x v="8"/>
    <x v="8"/>
    <m/>
    <m/>
    <m/>
    <m/>
    <n v="0"/>
    <s v="Ingen avgiftsbehandling"/>
    <s v="Lønnsbilag 12-2025"/>
    <n v="960"/>
    <s v="NOK"/>
    <n v="960"/>
    <m/>
    <s v="1741966.86"/>
  </r>
  <r>
    <n v="500528"/>
    <n v="2025"/>
    <s v="Lønnsbilag 12-2025"/>
    <d v="2025-05-01T00:00:00"/>
    <m/>
    <x v="125"/>
    <x v="125"/>
    <m/>
    <m/>
    <m/>
    <m/>
    <m/>
    <s v="Sofi Kulvik"/>
    <x v="4"/>
    <x v="4"/>
    <m/>
    <m/>
    <m/>
    <m/>
    <n v="0"/>
    <s v="Ingen avgiftsbehandling"/>
    <s v="Lønnsbilag 12-2025"/>
    <n v="63000"/>
    <s v="NOK"/>
    <n v="63000"/>
    <m/>
    <s v="1804966.86"/>
  </r>
  <r>
    <n v="500528"/>
    <n v="2025"/>
    <s v="Lønnsbilag 12-2025"/>
    <d v="2025-05-01T00:00:00"/>
    <m/>
    <x v="125"/>
    <x v="125"/>
    <m/>
    <m/>
    <m/>
    <m/>
    <m/>
    <s v="Sofi Kulvik"/>
    <x v="1"/>
    <x v="1"/>
    <m/>
    <m/>
    <m/>
    <m/>
    <n v="0"/>
    <s v="Ingen avgiftsbehandling"/>
    <s v="Lønnsbilag 12-2025"/>
    <n v="2328"/>
    <s v="NOK"/>
    <n v="2328"/>
    <m/>
    <s v="1807294.86"/>
  </r>
  <r>
    <n v="500572"/>
    <n v="2025"/>
    <s v="Lønnsbilag 13-2025"/>
    <d v="2025-05-02T00:00:00"/>
    <m/>
    <x v="125"/>
    <x v="125"/>
    <m/>
    <m/>
    <m/>
    <m/>
    <n v="1339"/>
    <s v="Alexander Grimstvedt"/>
    <x v="5"/>
    <x v="5"/>
    <m/>
    <m/>
    <m/>
    <m/>
    <n v="0"/>
    <s v="Ingen avgiftsbehandling"/>
    <s v="Lønnsbilag 13-2025"/>
    <n v="14000"/>
    <s v="NOK"/>
    <n v="14000"/>
    <m/>
    <s v="1821294.86"/>
  </r>
  <r>
    <n v="500662"/>
    <n v="2025"/>
    <s v="Lønnsbilag 15-2025"/>
    <d v="2025-06-02T00:00:00"/>
    <m/>
    <x v="125"/>
    <x v="125"/>
    <m/>
    <m/>
    <m/>
    <m/>
    <m/>
    <s v="Sofi Kulvik"/>
    <x v="4"/>
    <x v="4"/>
    <m/>
    <m/>
    <m/>
    <m/>
    <n v="0"/>
    <s v="Ingen avgiftsbehandling"/>
    <s v="Lønnsbilag 15-2025"/>
    <n v="-8692.43"/>
    <s v="NOK"/>
    <n v="-8692.43"/>
    <m/>
    <s v="1812602.43"/>
  </r>
  <r>
    <n v="500662"/>
    <n v="2025"/>
    <s v="Lønnsbilag 15-2025"/>
    <d v="2025-06-02T00:00:00"/>
    <m/>
    <x v="125"/>
    <x v="125"/>
    <m/>
    <m/>
    <m/>
    <m/>
    <n v="1217"/>
    <s v="Hezar Salih"/>
    <x v="1"/>
    <x v="1"/>
    <m/>
    <m/>
    <m/>
    <m/>
    <n v="0"/>
    <s v="Ingen avgiftsbehandling"/>
    <s v="Lønnsbilag 15-2025"/>
    <n v="6440"/>
    <s v="NOK"/>
    <n v="6440"/>
    <m/>
    <s v="1819042.43"/>
  </r>
  <r>
    <n v="500662"/>
    <n v="2025"/>
    <s v="Lønnsbilag 15-2025"/>
    <d v="2025-06-02T00:00:00"/>
    <m/>
    <x v="125"/>
    <x v="125"/>
    <m/>
    <m/>
    <m/>
    <m/>
    <n v="1223"/>
    <s v="Mads Sundbye"/>
    <x v="1"/>
    <x v="1"/>
    <m/>
    <m/>
    <m/>
    <m/>
    <n v="0"/>
    <s v="Ingen avgiftsbehandling"/>
    <s v="Lønnsbilag 15-2025"/>
    <n v="540"/>
    <s v="NOK"/>
    <n v="540"/>
    <m/>
    <s v="1819582.43"/>
  </r>
  <r>
    <n v="500662"/>
    <n v="2025"/>
    <s v="Lønnsbilag 15-2025"/>
    <d v="2025-06-02T00:00:00"/>
    <m/>
    <x v="125"/>
    <x v="125"/>
    <m/>
    <m/>
    <m/>
    <m/>
    <n v="1229"/>
    <s v="Eirik Frisnes Wartiainen"/>
    <x v="10"/>
    <x v="10"/>
    <m/>
    <m/>
    <m/>
    <m/>
    <n v="0"/>
    <s v="Ingen avgiftsbehandling"/>
    <s v="Lønnsbilag 15-2025"/>
    <n v="1698.72"/>
    <s v="NOK"/>
    <n v="1698.72"/>
    <m/>
    <s v="1821281.15"/>
  </r>
  <r>
    <n v="500662"/>
    <n v="2025"/>
    <s v="Lønnsbilag 15-2025"/>
    <d v="2025-06-02T00:00:00"/>
    <m/>
    <x v="125"/>
    <x v="125"/>
    <m/>
    <m/>
    <m/>
    <m/>
    <n v="1239"/>
    <s v="Karen Haug Laukeland"/>
    <x v="6"/>
    <x v="6"/>
    <m/>
    <m/>
    <m/>
    <m/>
    <n v="0"/>
    <s v="Ingen avgiftsbehandling"/>
    <s v="Lønnsbilag 15-2025"/>
    <n v="712.5"/>
    <s v="NOK"/>
    <n v="712.5"/>
    <m/>
    <s v="1821993.65"/>
  </r>
  <r>
    <n v="500662"/>
    <n v="2025"/>
    <s v="Lønnsbilag 15-2025"/>
    <d v="2025-06-02T00:00:00"/>
    <m/>
    <x v="125"/>
    <x v="125"/>
    <m/>
    <m/>
    <m/>
    <m/>
    <n v="1240"/>
    <s v="Margrethe Hamre Køber"/>
    <x v="10"/>
    <x v="10"/>
    <m/>
    <m/>
    <m/>
    <m/>
    <n v="0"/>
    <s v="Ingen avgiftsbehandling"/>
    <s v="Lønnsbilag 15-2025"/>
    <n v="337.5"/>
    <s v="NOK"/>
    <n v="337.5"/>
    <m/>
    <s v="1822331.15"/>
  </r>
  <r>
    <n v="500662"/>
    <n v="2025"/>
    <s v="Lønnsbilag 15-2025"/>
    <d v="2025-06-02T00:00:00"/>
    <m/>
    <x v="125"/>
    <x v="125"/>
    <m/>
    <m/>
    <m/>
    <m/>
    <n v="1240"/>
    <s v="Margrethe Hamre Køber"/>
    <x v="6"/>
    <x v="6"/>
    <m/>
    <m/>
    <m/>
    <m/>
    <n v="0"/>
    <s v="Ingen avgiftsbehandling"/>
    <s v="Lønnsbilag 15-2025"/>
    <n v="356.25"/>
    <s v="NOK"/>
    <n v="356.25"/>
    <m/>
    <s v="1822687.40"/>
  </r>
  <r>
    <n v="500662"/>
    <n v="2025"/>
    <s v="Lønnsbilag 15-2025"/>
    <d v="2025-06-02T00:00:00"/>
    <m/>
    <x v="125"/>
    <x v="125"/>
    <m/>
    <m/>
    <m/>
    <m/>
    <n v="1248"/>
    <s v="Marius Tveiten"/>
    <x v="1"/>
    <x v="1"/>
    <m/>
    <m/>
    <m/>
    <m/>
    <n v="0"/>
    <s v="Ingen avgiftsbehandling"/>
    <s v="Lønnsbilag 15-2025"/>
    <n v="2880"/>
    <s v="NOK"/>
    <n v="2880"/>
    <m/>
    <s v="1825567.40"/>
  </r>
  <r>
    <n v="500662"/>
    <n v="2025"/>
    <s v="Lønnsbilag 15-2025"/>
    <d v="2025-06-02T00:00:00"/>
    <m/>
    <x v="125"/>
    <x v="125"/>
    <m/>
    <m/>
    <m/>
    <m/>
    <n v="1248"/>
    <s v="Marius Tveiten"/>
    <x v="8"/>
    <x v="8"/>
    <m/>
    <m/>
    <m/>
    <m/>
    <n v="0"/>
    <s v="Ingen avgiftsbehandling"/>
    <s v="Lønnsbilag 15-2025"/>
    <n v="900"/>
    <s v="NOK"/>
    <n v="900"/>
    <m/>
    <s v="1826467.40"/>
  </r>
  <r>
    <n v="500662"/>
    <n v="2025"/>
    <s v="Lønnsbilag 15-2025"/>
    <d v="2025-06-02T00:00:00"/>
    <m/>
    <x v="125"/>
    <x v="125"/>
    <m/>
    <m/>
    <m/>
    <m/>
    <n v="1249"/>
    <s v="Nora Kristiansen"/>
    <x v="1"/>
    <x v="1"/>
    <m/>
    <m/>
    <m/>
    <m/>
    <n v="0"/>
    <s v="Ingen avgiftsbehandling"/>
    <s v="Lønnsbilag 15-2025"/>
    <n v="2475"/>
    <s v="NOK"/>
    <n v="2475"/>
    <m/>
    <s v="1828942.40"/>
  </r>
  <r>
    <n v="500662"/>
    <n v="2025"/>
    <s v="Lønnsbilag 15-2025"/>
    <d v="2025-06-02T00:00:00"/>
    <m/>
    <x v="125"/>
    <x v="125"/>
    <m/>
    <m/>
    <m/>
    <m/>
    <n v="1249"/>
    <s v="Nora Kristiansen"/>
    <x v="8"/>
    <x v="8"/>
    <m/>
    <m/>
    <m/>
    <m/>
    <n v="0"/>
    <s v="Ingen avgiftsbehandling"/>
    <s v="Lønnsbilag 15-2025"/>
    <n v="1800"/>
    <s v="NOK"/>
    <n v="1800"/>
    <m/>
    <s v="1830742.40"/>
  </r>
  <r>
    <n v="500662"/>
    <n v="2025"/>
    <s v="Lønnsbilag 15-2025"/>
    <d v="2025-06-02T00:00:00"/>
    <m/>
    <x v="125"/>
    <x v="125"/>
    <m/>
    <m/>
    <m/>
    <m/>
    <n v="1260"/>
    <s v="Sivert Østberg-Tømmervik"/>
    <x v="6"/>
    <x v="6"/>
    <m/>
    <m/>
    <m/>
    <m/>
    <n v="0"/>
    <s v="Ingen avgiftsbehandling"/>
    <s v="Lønnsbilag 15-2025"/>
    <n v="6084"/>
    <s v="NOK"/>
    <n v="6084"/>
    <m/>
    <s v="1836826.40"/>
  </r>
  <r>
    <n v="500662"/>
    <n v="2025"/>
    <s v="Lønnsbilag 15-2025"/>
    <d v="2025-06-02T00:00:00"/>
    <m/>
    <x v="125"/>
    <x v="125"/>
    <m/>
    <m/>
    <m/>
    <m/>
    <n v="1261"/>
    <s v="Laila Håkonsen"/>
    <x v="8"/>
    <x v="8"/>
    <m/>
    <m/>
    <m/>
    <m/>
    <n v="0"/>
    <s v="Ingen avgiftsbehandling"/>
    <s v="Lønnsbilag 15-2025"/>
    <n v="4620"/>
    <s v="NOK"/>
    <n v="4620"/>
    <m/>
    <s v="1841446.40"/>
  </r>
  <r>
    <n v="500662"/>
    <n v="2025"/>
    <s v="Lønnsbilag 15-2025"/>
    <d v="2025-06-02T00:00:00"/>
    <m/>
    <x v="125"/>
    <x v="125"/>
    <m/>
    <m/>
    <m/>
    <m/>
    <n v="1269"/>
    <s v="Marius Lindbäck Pettersen"/>
    <x v="8"/>
    <x v="8"/>
    <m/>
    <m/>
    <m/>
    <m/>
    <n v="0"/>
    <s v="Ingen avgiftsbehandling"/>
    <s v="Lønnsbilag 15-2025"/>
    <n v="640"/>
    <s v="NOK"/>
    <n v="640"/>
    <m/>
    <s v="1842086.40"/>
  </r>
  <r>
    <n v="500662"/>
    <n v="2025"/>
    <s v="Lønnsbilag 15-2025"/>
    <d v="2025-06-02T00:00:00"/>
    <m/>
    <x v="125"/>
    <x v="125"/>
    <m/>
    <m/>
    <m/>
    <m/>
    <n v="1271"/>
    <s v="Nikolai Hamang"/>
    <x v="1"/>
    <x v="1"/>
    <m/>
    <m/>
    <m/>
    <m/>
    <n v="0"/>
    <s v="Ingen avgiftsbehandling"/>
    <s v="Lønnsbilag 15-2025"/>
    <n v="680"/>
    <s v="NOK"/>
    <n v="680"/>
    <m/>
    <s v="1842766.40"/>
  </r>
  <r>
    <n v="500662"/>
    <n v="2025"/>
    <s v="Lønnsbilag 15-2025"/>
    <d v="2025-06-02T00:00:00"/>
    <m/>
    <x v="125"/>
    <x v="125"/>
    <m/>
    <m/>
    <m/>
    <m/>
    <n v="1274"/>
    <s v="Heidi Midtbø Helgesen"/>
    <x v="6"/>
    <x v="6"/>
    <m/>
    <m/>
    <m/>
    <m/>
    <n v="0"/>
    <s v="Ingen avgiftsbehandling"/>
    <s v="Lønnsbilag 15-2025"/>
    <n v="712.5"/>
    <s v="NOK"/>
    <n v="712.5"/>
    <m/>
    <s v="1843478.90"/>
  </r>
  <r>
    <n v="500662"/>
    <n v="2025"/>
    <s v="Lønnsbilag 15-2025"/>
    <d v="2025-06-02T00:00:00"/>
    <m/>
    <x v="125"/>
    <x v="125"/>
    <m/>
    <m/>
    <m/>
    <m/>
    <n v="1275"/>
    <s v="Haziz Aasen"/>
    <x v="1"/>
    <x v="1"/>
    <m/>
    <m/>
    <m/>
    <m/>
    <n v="0"/>
    <s v="Ingen avgiftsbehandling"/>
    <s v="Lønnsbilag 15-2025"/>
    <n v="1602.56"/>
    <s v="NOK"/>
    <n v="1602.56"/>
    <m/>
    <s v="1845081.46"/>
  </r>
  <r>
    <n v="500662"/>
    <n v="2025"/>
    <s v="Lønnsbilag 15-2025"/>
    <d v="2025-06-02T00:00:00"/>
    <m/>
    <x v="125"/>
    <x v="125"/>
    <m/>
    <m/>
    <m/>
    <m/>
    <n v="1279"/>
    <s v="Oda Marie Danielsen"/>
    <x v="8"/>
    <x v="8"/>
    <m/>
    <m/>
    <m/>
    <m/>
    <n v="0"/>
    <s v="Ingen avgiftsbehandling"/>
    <s v="Lønnsbilag 15-2025"/>
    <n v="1015"/>
    <s v="NOK"/>
    <n v="1015"/>
    <m/>
    <s v="1846096.46"/>
  </r>
  <r>
    <n v="500662"/>
    <n v="2025"/>
    <s v="Lønnsbilag 15-2025"/>
    <d v="2025-06-02T00:00:00"/>
    <m/>
    <x v="125"/>
    <x v="125"/>
    <m/>
    <m/>
    <m/>
    <m/>
    <n v="1282"/>
    <s v="Stian Sørensen"/>
    <x v="3"/>
    <x v="3"/>
    <m/>
    <m/>
    <m/>
    <m/>
    <n v="0"/>
    <s v="Ingen avgiftsbehandling"/>
    <s v="Lønnsbilag 15-2025"/>
    <n v="1057.69"/>
    <s v="NOK"/>
    <n v="1057.69"/>
    <m/>
    <s v="1847154.15"/>
  </r>
  <r>
    <n v="500662"/>
    <n v="2025"/>
    <s v="Lønnsbilag 15-2025"/>
    <d v="2025-06-02T00:00:00"/>
    <m/>
    <x v="125"/>
    <x v="125"/>
    <m/>
    <m/>
    <m/>
    <m/>
    <n v="1285"/>
    <s v="Casper Riekeles"/>
    <x v="1"/>
    <x v="1"/>
    <m/>
    <m/>
    <m/>
    <m/>
    <n v="0"/>
    <s v="Ingen avgiftsbehandling"/>
    <s v="Lønnsbilag 15-2025"/>
    <n v="2940"/>
    <s v="NOK"/>
    <n v="2940"/>
    <m/>
    <s v="1850094.15"/>
  </r>
  <r>
    <n v="500662"/>
    <n v="2025"/>
    <s v="Lønnsbilag 15-2025"/>
    <d v="2025-06-02T00:00:00"/>
    <m/>
    <x v="125"/>
    <x v="125"/>
    <m/>
    <m/>
    <m/>
    <m/>
    <n v="1288"/>
    <s v="Sondre Olsen Heitmann"/>
    <x v="2"/>
    <x v="2"/>
    <m/>
    <m/>
    <m/>
    <m/>
    <n v="0"/>
    <s v="Ingen avgiftsbehandling"/>
    <s v="Lønnsbilag 15-2025"/>
    <n v="3700"/>
    <s v="NOK"/>
    <n v="3700"/>
    <m/>
    <s v="1853794.15"/>
  </r>
  <r>
    <n v="500662"/>
    <n v="2025"/>
    <s v="Lønnsbilag 15-2025"/>
    <d v="2025-06-02T00:00:00"/>
    <m/>
    <x v="125"/>
    <x v="125"/>
    <m/>
    <m/>
    <m/>
    <m/>
    <n v="1299"/>
    <s v="Katarina Zielinska"/>
    <x v="2"/>
    <x v="2"/>
    <m/>
    <m/>
    <m/>
    <m/>
    <n v="0"/>
    <s v="Ingen avgiftsbehandling"/>
    <s v="Lønnsbilag 15-2025"/>
    <n v="1762.82"/>
    <s v="NOK"/>
    <n v="1762.82"/>
    <m/>
    <s v="1855556.97"/>
  </r>
  <r>
    <n v="500662"/>
    <n v="2025"/>
    <s v="Lønnsbilag 15-2025"/>
    <d v="2025-06-02T00:00:00"/>
    <m/>
    <x v="125"/>
    <x v="125"/>
    <m/>
    <m/>
    <m/>
    <m/>
    <n v="1305"/>
    <s v="Brage Mikkelsen"/>
    <x v="8"/>
    <x v="8"/>
    <m/>
    <m/>
    <m/>
    <m/>
    <n v="0"/>
    <s v="Ingen avgiftsbehandling"/>
    <s v="Lønnsbilag 15-2025"/>
    <n v="320"/>
    <s v="NOK"/>
    <n v="320"/>
    <m/>
    <s v="1855876.97"/>
  </r>
  <r>
    <n v="500662"/>
    <n v="2025"/>
    <s v="Lønnsbilag 15-2025"/>
    <d v="2025-06-02T00:00:00"/>
    <m/>
    <x v="125"/>
    <x v="125"/>
    <m/>
    <m/>
    <m/>
    <m/>
    <n v="1307"/>
    <s v="Ben Craig Simmons"/>
    <x v="3"/>
    <x v="3"/>
    <m/>
    <m/>
    <m/>
    <m/>
    <n v="0"/>
    <s v="Ingen avgiftsbehandling"/>
    <s v="Lønnsbilag 15-2025"/>
    <n v="1443.75"/>
    <s v="NOK"/>
    <n v="1443.75"/>
    <m/>
    <s v="1857320.72"/>
  </r>
  <r>
    <n v="500662"/>
    <n v="2025"/>
    <s v="Lønnsbilag 15-2025"/>
    <d v="2025-06-02T00:00:00"/>
    <m/>
    <x v="125"/>
    <x v="125"/>
    <m/>
    <m/>
    <m/>
    <m/>
    <n v="1317"/>
    <s v="Markus Madsen"/>
    <x v="5"/>
    <x v="5"/>
    <m/>
    <m/>
    <m/>
    <m/>
    <n v="0"/>
    <s v="Ingen avgiftsbehandling"/>
    <s v="Lønnsbilag 15-2025"/>
    <n v="384.62"/>
    <s v="NOK"/>
    <n v="384.62"/>
    <m/>
    <s v="1857705.34"/>
  </r>
  <r>
    <n v="500662"/>
    <n v="2025"/>
    <s v="Lønnsbilag 15-2025"/>
    <d v="2025-06-02T00:00:00"/>
    <m/>
    <x v="125"/>
    <x v="125"/>
    <m/>
    <m/>
    <m/>
    <m/>
    <n v="1328"/>
    <s v="Jonathan Sten Hagen"/>
    <x v="2"/>
    <x v="2"/>
    <m/>
    <m/>
    <m/>
    <m/>
    <n v="0"/>
    <s v="Ingen avgiftsbehandling"/>
    <s v="Lønnsbilag 15-2025"/>
    <n v="4400"/>
    <s v="NOK"/>
    <n v="4400"/>
    <m/>
    <s v="1862105.34"/>
  </r>
  <r>
    <n v="500662"/>
    <n v="2025"/>
    <s v="Lønnsbilag 15-2025"/>
    <d v="2025-06-02T00:00:00"/>
    <m/>
    <x v="125"/>
    <x v="125"/>
    <m/>
    <m/>
    <m/>
    <m/>
    <n v="1329"/>
    <s v="Oline Søderberg"/>
    <x v="8"/>
    <x v="8"/>
    <m/>
    <m/>
    <m/>
    <m/>
    <n v="0"/>
    <s v="Ingen avgiftsbehandling"/>
    <s v="Lønnsbilag 15-2025"/>
    <n v="1307.2"/>
    <s v="NOK"/>
    <n v="1307.2"/>
    <m/>
    <s v="1863412.54"/>
  </r>
  <r>
    <n v="500662"/>
    <n v="2025"/>
    <s v="Lønnsbilag 15-2025"/>
    <d v="2025-06-02T00:00:00"/>
    <m/>
    <x v="125"/>
    <x v="125"/>
    <m/>
    <m/>
    <m/>
    <m/>
    <n v="1331"/>
    <s v="Jørgen Røkke"/>
    <x v="8"/>
    <x v="8"/>
    <m/>
    <m/>
    <m/>
    <m/>
    <n v="0"/>
    <s v="Ingen avgiftsbehandling"/>
    <s v="Lønnsbilag 15-2025"/>
    <n v="1840"/>
    <s v="NOK"/>
    <n v="1840"/>
    <m/>
    <s v="1865252.54"/>
  </r>
  <r>
    <n v="500662"/>
    <n v="2025"/>
    <s v="Lønnsbilag 15-2025"/>
    <d v="2025-06-02T00:00:00"/>
    <m/>
    <x v="125"/>
    <x v="125"/>
    <m/>
    <m/>
    <m/>
    <m/>
    <n v="1332"/>
    <s v="Morten Hamre Køber"/>
    <x v="10"/>
    <x v="10"/>
    <m/>
    <m/>
    <m/>
    <m/>
    <n v="0"/>
    <s v="Ingen avgiftsbehandling"/>
    <s v="Lønnsbilag 15-2025"/>
    <n v="900"/>
    <s v="NOK"/>
    <n v="900"/>
    <m/>
    <s v="1866152.54"/>
  </r>
  <r>
    <n v="500662"/>
    <n v="2025"/>
    <s v="Lønnsbilag 15-2025"/>
    <d v="2025-06-02T00:00:00"/>
    <m/>
    <x v="125"/>
    <x v="125"/>
    <m/>
    <m/>
    <m/>
    <m/>
    <n v="1334"/>
    <s v="Selma Arikan"/>
    <x v="8"/>
    <x v="8"/>
    <m/>
    <m/>
    <m/>
    <m/>
    <n v="0"/>
    <s v="Ingen avgiftsbehandling"/>
    <s v="Lønnsbilag 15-2025"/>
    <n v="1849.6"/>
    <s v="NOK"/>
    <n v="1849.6"/>
    <m/>
    <s v="1868002.14"/>
  </r>
  <r>
    <n v="500662"/>
    <n v="2025"/>
    <s v="Lønnsbilag 15-2025"/>
    <d v="2025-06-02T00:00:00"/>
    <m/>
    <x v="125"/>
    <x v="125"/>
    <m/>
    <m/>
    <m/>
    <m/>
    <n v="1334"/>
    <s v="Selma Arikan"/>
    <x v="1"/>
    <x v="1"/>
    <m/>
    <m/>
    <m/>
    <m/>
    <n v="0"/>
    <s v="Ingen avgiftsbehandling"/>
    <s v="Lønnsbilag 15-2025"/>
    <n v="240"/>
    <s v="NOK"/>
    <n v="240"/>
    <m/>
    <s v="1868242.14"/>
  </r>
  <r>
    <n v="500662"/>
    <n v="2025"/>
    <s v="Lønnsbilag 15-2025"/>
    <d v="2025-06-02T00:00:00"/>
    <m/>
    <x v="125"/>
    <x v="125"/>
    <m/>
    <m/>
    <m/>
    <m/>
    <n v="1335"/>
    <s v="Mikkel Holand Gillebo"/>
    <x v="8"/>
    <x v="8"/>
    <m/>
    <m/>
    <m/>
    <m/>
    <n v="0"/>
    <s v="Ingen avgiftsbehandling"/>
    <s v="Lønnsbilag 15-2025"/>
    <n v="1120"/>
    <s v="NOK"/>
    <n v="1120"/>
    <m/>
    <s v="1869362.14"/>
  </r>
  <r>
    <n v="500662"/>
    <n v="2025"/>
    <s v="Lønnsbilag 15-2025"/>
    <d v="2025-06-02T00:00:00"/>
    <m/>
    <x v="125"/>
    <x v="125"/>
    <m/>
    <m/>
    <m/>
    <m/>
    <n v="1337"/>
    <s v="Jens-Christian Landmark"/>
    <x v="6"/>
    <x v="6"/>
    <m/>
    <m/>
    <m/>
    <m/>
    <n v="0"/>
    <s v="Ingen avgiftsbehandling"/>
    <s v="Lønnsbilag 15-2025"/>
    <n v="1096"/>
    <s v="NOK"/>
    <n v="1096"/>
    <m/>
    <s v="1870458.14"/>
  </r>
  <r>
    <n v="500662"/>
    <n v="2025"/>
    <s v="Lønnsbilag 15-2025"/>
    <d v="2025-06-02T00:00:00"/>
    <m/>
    <x v="125"/>
    <x v="125"/>
    <m/>
    <m/>
    <m/>
    <m/>
    <n v="1338"/>
    <s v="Nadin Hamed"/>
    <x v="1"/>
    <x v="1"/>
    <m/>
    <m/>
    <m/>
    <m/>
    <n v="0"/>
    <s v="Ingen avgiftsbehandling"/>
    <s v="Lønnsbilag 15-2025"/>
    <n v="725.2"/>
    <s v="NOK"/>
    <n v="725.2"/>
    <m/>
    <s v="1871183.34"/>
  </r>
  <r>
    <n v="500662"/>
    <n v="2025"/>
    <s v="Lønnsbilag 15-2025"/>
    <d v="2025-06-02T00:00:00"/>
    <m/>
    <x v="125"/>
    <x v="125"/>
    <m/>
    <m/>
    <m/>
    <m/>
    <n v="1339"/>
    <s v="Alexander Grimstvedt"/>
    <x v="5"/>
    <x v="5"/>
    <m/>
    <m/>
    <m/>
    <m/>
    <n v="0"/>
    <s v="Ingen avgiftsbehandling"/>
    <s v="Lønnsbilag 15-2025"/>
    <n v="5200"/>
    <s v="NOK"/>
    <n v="5200"/>
    <m/>
    <s v="1876383.34"/>
  </r>
  <r>
    <n v="500662"/>
    <n v="2025"/>
    <s v="Lønnsbilag 15-2025"/>
    <d v="2025-06-02T00:00:00"/>
    <m/>
    <x v="125"/>
    <x v="125"/>
    <m/>
    <m/>
    <m/>
    <m/>
    <n v="134"/>
    <s v="Andreas Kristiansen Olsen"/>
    <x v="8"/>
    <x v="8"/>
    <m/>
    <m/>
    <m/>
    <m/>
    <n v="0"/>
    <s v="Ingen avgiftsbehandling"/>
    <s v="Lønnsbilag 15-2025"/>
    <n v="3220"/>
    <s v="NOK"/>
    <n v="3220"/>
    <m/>
    <s v="1879603.34"/>
  </r>
  <r>
    <n v="500662"/>
    <n v="2025"/>
    <s v="Lønnsbilag 15-2025"/>
    <d v="2025-06-02T00:00:00"/>
    <m/>
    <x v="125"/>
    <x v="125"/>
    <m/>
    <m/>
    <m/>
    <m/>
    <n v="134"/>
    <s v="Andreas Kristiansen Olsen"/>
    <x v="1"/>
    <x v="1"/>
    <m/>
    <m/>
    <m/>
    <m/>
    <n v="0"/>
    <s v="Ingen avgiftsbehandling"/>
    <s v="Lønnsbilag 15-2025"/>
    <n v="8625"/>
    <s v="NOK"/>
    <n v="8625"/>
    <m/>
    <s v="1888228.34"/>
  </r>
  <r>
    <n v="500662"/>
    <n v="2025"/>
    <s v="Lønnsbilag 15-2025"/>
    <d v="2025-06-02T00:00:00"/>
    <m/>
    <x v="125"/>
    <x v="125"/>
    <m/>
    <m/>
    <m/>
    <m/>
    <n v="77"/>
    <s v="Christopher Dehn"/>
    <x v="5"/>
    <x v="5"/>
    <m/>
    <m/>
    <m/>
    <m/>
    <n v="0"/>
    <s v="Ingen avgiftsbehandling"/>
    <s v="Lønnsbilag 15-2025"/>
    <n v="741.75"/>
    <s v="NOK"/>
    <n v="741.75"/>
    <m/>
    <s v="1888970.09"/>
  </r>
  <r>
    <n v="500740"/>
    <n v="2025"/>
    <s v="Lønnsbilag 16-2025"/>
    <d v="2025-06-02T00:00:00"/>
    <m/>
    <x v="125"/>
    <x v="125"/>
    <m/>
    <m/>
    <m/>
    <m/>
    <n v="1245"/>
    <s v="Fredrik Bjørndal"/>
    <x v="5"/>
    <x v="5"/>
    <m/>
    <m/>
    <m/>
    <m/>
    <n v="0"/>
    <s v="Ingen avgiftsbehandling"/>
    <s v="Lønnsbilag 16-2025"/>
    <n v="12000"/>
    <s v="NOK"/>
    <n v="12000"/>
    <m/>
    <s v="1900970.09"/>
  </r>
  <r>
    <n v="500740"/>
    <n v="2025"/>
    <s v="Lønnsbilag 16-2025"/>
    <d v="2025-06-02T00:00:00"/>
    <m/>
    <x v="125"/>
    <x v="125"/>
    <m/>
    <m/>
    <m/>
    <m/>
    <n v="1317"/>
    <s v="Markus Madsen"/>
    <x v="5"/>
    <x v="5"/>
    <m/>
    <m/>
    <m/>
    <m/>
    <n v="0"/>
    <s v="Ingen avgiftsbehandling"/>
    <s v="Lønnsbilag 16-2025"/>
    <n v="32115.38"/>
    <s v="NOK"/>
    <n v="32115.38"/>
    <m/>
    <s v="1933085.47"/>
  </r>
  <r>
    <n v="500740"/>
    <n v="2025"/>
    <s v="Lønnsbilag 16-2025"/>
    <d v="2025-06-02T00:00:00"/>
    <m/>
    <x v="125"/>
    <x v="125"/>
    <m/>
    <m/>
    <m/>
    <m/>
    <n v="1338"/>
    <s v="Nadin Hamed"/>
    <x v="1"/>
    <x v="1"/>
    <m/>
    <m/>
    <m/>
    <m/>
    <n v="0"/>
    <s v="Ingen avgiftsbehandling"/>
    <s v="Lønnsbilag 16-2025"/>
    <n v="1099"/>
    <s v="NOK"/>
    <n v="1099"/>
    <m/>
    <s v="1934184.47"/>
  </r>
  <r>
    <n v="500763"/>
    <n v="2025"/>
    <s v="Lønnsbilag 17-2025"/>
    <d v="2025-06-16T00:00:00"/>
    <m/>
    <x v="125"/>
    <x v="125"/>
    <m/>
    <m/>
    <m/>
    <m/>
    <n v="1275"/>
    <s v="Haziz Aasen"/>
    <x v="1"/>
    <x v="1"/>
    <m/>
    <m/>
    <m/>
    <m/>
    <n v="0"/>
    <s v="Ingen avgiftsbehandling"/>
    <s v="Lønnsbilag 17-2025"/>
    <n v="166666.51999999999"/>
    <s v="NOK"/>
    <n v="166666.51999999999"/>
    <m/>
    <s v="2100850.99"/>
  </r>
  <r>
    <n v="500818"/>
    <n v="2025"/>
    <s v="Lønnsbilag 18-2025"/>
    <d v="2025-07-01T00:00:00"/>
    <m/>
    <x v="125"/>
    <x v="125"/>
    <m/>
    <m/>
    <m/>
    <m/>
    <m/>
    <s v="Sofi Kulvik"/>
    <x v="4"/>
    <x v="4"/>
    <m/>
    <m/>
    <m/>
    <m/>
    <n v="0"/>
    <s v="Ingen avgiftsbehandling"/>
    <s v="Lønnsbilag 18-2025"/>
    <n v="65768.52"/>
    <s v="NOK"/>
    <n v="65768.52"/>
    <m/>
    <s v="2166619.51"/>
  </r>
  <r>
    <n v="500818"/>
    <n v="2025"/>
    <s v="Lønnsbilag 18-2025"/>
    <d v="2025-07-01T00:00:00"/>
    <m/>
    <x v="125"/>
    <x v="125"/>
    <m/>
    <m/>
    <m/>
    <m/>
    <m/>
    <s v="Sofi Kulvik"/>
    <x v="1"/>
    <x v="1"/>
    <m/>
    <m/>
    <m/>
    <m/>
    <n v="0"/>
    <s v="Ingen avgiftsbehandling"/>
    <s v="Lønnsbilag 18-2025"/>
    <n v="500.52"/>
    <s v="NOK"/>
    <n v="500.52"/>
    <m/>
    <s v="2167120.03"/>
  </r>
  <r>
    <n v="500818"/>
    <n v="2025"/>
    <s v="Lønnsbilag 18-2025"/>
    <d v="2025-07-01T00:00:00"/>
    <m/>
    <x v="125"/>
    <x v="125"/>
    <m/>
    <m/>
    <m/>
    <m/>
    <n v="1217"/>
    <s v="Hezar Salih"/>
    <x v="1"/>
    <x v="1"/>
    <m/>
    <m/>
    <m/>
    <m/>
    <n v="0"/>
    <s v="Ingen avgiftsbehandling"/>
    <s v="Lønnsbilag 18-2025"/>
    <n v="1840"/>
    <s v="NOK"/>
    <n v="1840"/>
    <m/>
    <s v="2168960.03"/>
  </r>
  <r>
    <n v="500818"/>
    <n v="2025"/>
    <s v="Lønnsbilag 18-2025"/>
    <d v="2025-07-01T00:00:00"/>
    <m/>
    <x v="125"/>
    <x v="125"/>
    <m/>
    <m/>
    <m/>
    <m/>
    <n v="1223"/>
    <s v="Mads Sundbye"/>
    <x v="1"/>
    <x v="1"/>
    <m/>
    <m/>
    <m/>
    <m/>
    <n v="0"/>
    <s v="Ingen avgiftsbehandling"/>
    <s v="Lønnsbilag 18-2025"/>
    <n v="7330"/>
    <s v="NOK"/>
    <n v="7330"/>
    <m/>
    <s v="2176290.03"/>
  </r>
  <r>
    <n v="500818"/>
    <n v="2025"/>
    <s v="Lønnsbilag 18-2025"/>
    <d v="2025-07-01T00:00:00"/>
    <m/>
    <x v="125"/>
    <x v="125"/>
    <m/>
    <m/>
    <m/>
    <m/>
    <n v="1229"/>
    <s v="Eirik Frisnes Wartiainen"/>
    <x v="8"/>
    <x v="8"/>
    <m/>
    <m/>
    <m/>
    <m/>
    <n v="0"/>
    <s v="Ingen avgiftsbehandling"/>
    <s v="Lønnsbilag 18-2025"/>
    <n v="15252"/>
    <s v="NOK"/>
    <n v="15252"/>
    <m/>
    <s v="2191542.03"/>
  </r>
  <r>
    <n v="500818"/>
    <n v="2025"/>
    <s v="Lønnsbilag 18-2025"/>
    <d v="2025-07-01T00:00:00"/>
    <m/>
    <x v="125"/>
    <x v="125"/>
    <m/>
    <m/>
    <m/>
    <m/>
    <n v="1229"/>
    <s v="Eirik Frisnes Wartiainen"/>
    <x v="1"/>
    <x v="1"/>
    <m/>
    <m/>
    <m/>
    <m/>
    <n v="0"/>
    <s v="Ingen avgiftsbehandling"/>
    <s v="Lønnsbilag 18-2025"/>
    <n v="15252"/>
    <s v="NOK"/>
    <n v="15252"/>
    <m/>
    <s v="2206794.03"/>
  </r>
  <r>
    <n v="500818"/>
    <n v="2025"/>
    <s v="Lønnsbilag 18-2025"/>
    <d v="2025-07-01T00:00:00"/>
    <m/>
    <x v="125"/>
    <x v="125"/>
    <m/>
    <m/>
    <m/>
    <m/>
    <n v="1229"/>
    <s v="Eirik Frisnes Wartiainen"/>
    <x v="10"/>
    <x v="10"/>
    <m/>
    <m/>
    <m/>
    <m/>
    <n v="0"/>
    <s v="Ingen avgiftsbehandling"/>
    <s v="Lønnsbilag 18-2025"/>
    <n v="15252"/>
    <s v="NOK"/>
    <n v="15252"/>
    <m/>
    <s v="2222046.03"/>
  </r>
  <r>
    <n v="500818"/>
    <n v="2025"/>
    <s v="Lønnsbilag 18-2025"/>
    <d v="2025-07-01T00:00:00"/>
    <m/>
    <x v="125"/>
    <x v="125"/>
    <m/>
    <m/>
    <m/>
    <m/>
    <n v="1240"/>
    <s v="Margrethe Hamre Køber"/>
    <x v="6"/>
    <x v="6"/>
    <m/>
    <m/>
    <m/>
    <m/>
    <n v="0"/>
    <s v="Ingen avgiftsbehandling"/>
    <s v="Lønnsbilag 18-2025"/>
    <n v="356.25"/>
    <s v="NOK"/>
    <n v="356.25"/>
    <m/>
    <s v="2222402.28"/>
  </r>
  <r>
    <n v="500818"/>
    <n v="2025"/>
    <s v="Lønnsbilag 18-2025"/>
    <d v="2025-07-01T00:00:00"/>
    <m/>
    <x v="125"/>
    <x v="125"/>
    <m/>
    <m/>
    <m/>
    <m/>
    <n v="1240"/>
    <s v="Margrethe Hamre Køber"/>
    <x v="10"/>
    <x v="10"/>
    <m/>
    <m/>
    <m/>
    <m/>
    <n v="0"/>
    <s v="Ingen avgiftsbehandling"/>
    <s v="Lønnsbilag 18-2025"/>
    <n v="5337.5"/>
    <s v="NOK"/>
    <n v="5337.5"/>
    <m/>
    <s v="2227739.78"/>
  </r>
  <r>
    <n v="500818"/>
    <n v="2025"/>
    <s v="Lønnsbilag 18-2025"/>
    <d v="2025-07-01T00:00:00"/>
    <m/>
    <x v="125"/>
    <x v="125"/>
    <m/>
    <m/>
    <m/>
    <m/>
    <n v="1248"/>
    <s v="Marius Tveiten"/>
    <x v="8"/>
    <x v="8"/>
    <m/>
    <m/>
    <m/>
    <m/>
    <n v="0"/>
    <s v="Ingen avgiftsbehandling"/>
    <s v="Lønnsbilag 18-2025"/>
    <n v="630"/>
    <s v="NOK"/>
    <n v="630"/>
    <m/>
    <s v="2228369.78"/>
  </r>
  <r>
    <n v="500818"/>
    <n v="2025"/>
    <s v="Lønnsbilag 18-2025"/>
    <d v="2025-07-01T00:00:00"/>
    <m/>
    <x v="125"/>
    <x v="125"/>
    <m/>
    <m/>
    <m/>
    <m/>
    <n v="1248"/>
    <s v="Marius Tveiten"/>
    <x v="1"/>
    <x v="1"/>
    <m/>
    <m/>
    <m/>
    <m/>
    <n v="0"/>
    <s v="Ingen avgiftsbehandling"/>
    <s v="Lønnsbilag 18-2025"/>
    <n v="5440"/>
    <s v="NOK"/>
    <n v="5440"/>
    <m/>
    <s v="2233809.78"/>
  </r>
  <r>
    <n v="500818"/>
    <n v="2025"/>
    <s v="Lønnsbilag 18-2025"/>
    <d v="2025-07-01T00:00:00"/>
    <m/>
    <x v="125"/>
    <x v="125"/>
    <m/>
    <m/>
    <m/>
    <m/>
    <n v="1249"/>
    <s v="Nora Kristiansen"/>
    <x v="1"/>
    <x v="1"/>
    <m/>
    <m/>
    <m/>
    <m/>
    <n v="0"/>
    <s v="Ingen avgiftsbehandling"/>
    <s v="Lønnsbilag 18-2025"/>
    <n v="5575"/>
    <s v="NOK"/>
    <n v="5575"/>
    <m/>
    <s v="2239384.78"/>
  </r>
  <r>
    <n v="500818"/>
    <n v="2025"/>
    <s v="Lønnsbilag 18-2025"/>
    <d v="2025-07-01T00:00:00"/>
    <m/>
    <x v="125"/>
    <x v="125"/>
    <m/>
    <m/>
    <m/>
    <m/>
    <n v="1249"/>
    <s v="Nora Kristiansen"/>
    <x v="8"/>
    <x v="8"/>
    <m/>
    <m/>
    <m/>
    <m/>
    <n v="0"/>
    <s v="Ingen avgiftsbehandling"/>
    <s v="Lønnsbilag 18-2025"/>
    <n v="2340"/>
    <s v="NOK"/>
    <n v="2340"/>
    <m/>
    <s v="2241724.78"/>
  </r>
  <r>
    <n v="500818"/>
    <n v="2025"/>
    <s v="Lønnsbilag 18-2025"/>
    <d v="2025-07-01T00:00:00"/>
    <m/>
    <x v="125"/>
    <x v="125"/>
    <m/>
    <m/>
    <m/>
    <m/>
    <n v="1260"/>
    <s v="Sivert Østberg-Tømmervik"/>
    <x v="6"/>
    <x v="6"/>
    <m/>
    <m/>
    <m/>
    <m/>
    <n v="0"/>
    <s v="Ingen avgiftsbehandling"/>
    <s v="Lønnsbilag 18-2025"/>
    <n v="4446"/>
    <s v="NOK"/>
    <n v="4446"/>
    <m/>
    <s v="2246170.78"/>
  </r>
  <r>
    <n v="500818"/>
    <n v="2025"/>
    <s v="Lønnsbilag 18-2025"/>
    <d v="2025-07-01T00:00:00"/>
    <m/>
    <x v="125"/>
    <x v="125"/>
    <m/>
    <m/>
    <m/>
    <m/>
    <n v="1261"/>
    <s v="Laila Håkonsen"/>
    <x v="8"/>
    <x v="8"/>
    <m/>
    <m/>
    <m/>
    <m/>
    <n v="0"/>
    <s v="Ingen avgiftsbehandling"/>
    <s v="Lønnsbilag 18-2025"/>
    <n v="3960"/>
    <s v="NOK"/>
    <n v="3960"/>
    <m/>
    <s v="2250130.78"/>
  </r>
  <r>
    <n v="500818"/>
    <n v="2025"/>
    <s v="Lønnsbilag 18-2025"/>
    <d v="2025-07-01T00:00:00"/>
    <m/>
    <x v="125"/>
    <x v="125"/>
    <m/>
    <m/>
    <m/>
    <m/>
    <n v="1267"/>
    <s v="Adrian Rojas Vik"/>
    <x v="1"/>
    <x v="1"/>
    <m/>
    <m/>
    <m/>
    <m/>
    <n v="0"/>
    <s v="Ingen avgiftsbehandling"/>
    <s v="Lønnsbilag 18-2025"/>
    <n v="4000"/>
    <s v="NOK"/>
    <n v="4000"/>
    <m/>
    <s v="2254130.78"/>
  </r>
  <r>
    <n v="500818"/>
    <n v="2025"/>
    <s v="Lønnsbilag 18-2025"/>
    <d v="2025-07-01T00:00:00"/>
    <m/>
    <x v="125"/>
    <x v="125"/>
    <m/>
    <m/>
    <m/>
    <m/>
    <n v="1269"/>
    <s v="Marius Lindbäck Pettersen"/>
    <x v="8"/>
    <x v="8"/>
    <m/>
    <m/>
    <m/>
    <m/>
    <n v="0"/>
    <s v="Ingen avgiftsbehandling"/>
    <s v="Lønnsbilag 18-2025"/>
    <n v="240"/>
    <s v="NOK"/>
    <n v="240"/>
    <m/>
    <s v="2254370.78"/>
  </r>
  <r>
    <n v="500818"/>
    <n v="2025"/>
    <s v="Lønnsbilag 18-2025"/>
    <d v="2025-07-01T00:00:00"/>
    <m/>
    <x v="125"/>
    <x v="125"/>
    <m/>
    <m/>
    <m/>
    <m/>
    <n v="1270"/>
    <s v="Lars Teigland Støre"/>
    <x v="6"/>
    <x v="6"/>
    <m/>
    <m/>
    <m/>
    <m/>
    <n v="0"/>
    <s v="Ingen avgiftsbehandling"/>
    <s v="Lønnsbilag 18-2025"/>
    <n v="243.75"/>
    <s v="NOK"/>
    <n v="243.75"/>
    <m/>
    <s v="2254614.53"/>
  </r>
  <r>
    <n v="500818"/>
    <n v="2025"/>
    <s v="Lønnsbilag 18-2025"/>
    <d v="2025-07-01T00:00:00"/>
    <m/>
    <x v="125"/>
    <x v="125"/>
    <m/>
    <m/>
    <m/>
    <m/>
    <n v="1271"/>
    <s v="Nikolai Hamang"/>
    <x v="1"/>
    <x v="1"/>
    <m/>
    <m/>
    <m/>
    <m/>
    <n v="0"/>
    <s v="Ingen avgiftsbehandling"/>
    <s v="Lønnsbilag 18-2025"/>
    <n v="1620"/>
    <s v="NOK"/>
    <n v="1620"/>
    <m/>
    <s v="2256234.53"/>
  </r>
  <r>
    <n v="500818"/>
    <n v="2025"/>
    <s v="Lønnsbilag 18-2025"/>
    <d v="2025-07-01T00:00:00"/>
    <m/>
    <x v="125"/>
    <x v="125"/>
    <m/>
    <m/>
    <m/>
    <m/>
    <n v="1274"/>
    <s v="Heidi Midtbø Helgesen"/>
    <x v="6"/>
    <x v="6"/>
    <m/>
    <m/>
    <m/>
    <m/>
    <n v="0"/>
    <s v="Ingen avgiftsbehandling"/>
    <s v="Lønnsbilag 18-2025"/>
    <n v="1068.75"/>
    <s v="NOK"/>
    <n v="1068.75"/>
    <m/>
    <s v="2257303.28"/>
  </r>
  <r>
    <n v="500818"/>
    <n v="2025"/>
    <s v="Lønnsbilag 18-2025"/>
    <d v="2025-07-01T00:00:00"/>
    <m/>
    <x v="125"/>
    <x v="125"/>
    <m/>
    <m/>
    <m/>
    <m/>
    <n v="1279"/>
    <s v="Oda Marie Danielsen"/>
    <x v="8"/>
    <x v="8"/>
    <m/>
    <m/>
    <m/>
    <m/>
    <n v="0"/>
    <s v="Ingen avgiftsbehandling"/>
    <s v="Lønnsbilag 18-2025"/>
    <n v="1190"/>
    <s v="NOK"/>
    <n v="1190"/>
    <m/>
    <s v="2258493.28"/>
  </r>
  <r>
    <n v="500818"/>
    <n v="2025"/>
    <s v="Lønnsbilag 18-2025"/>
    <d v="2025-07-01T00:00:00"/>
    <m/>
    <x v="125"/>
    <x v="125"/>
    <m/>
    <m/>
    <m/>
    <m/>
    <n v="1285"/>
    <s v="Casper Riekeles"/>
    <x v="1"/>
    <x v="1"/>
    <m/>
    <m/>
    <m/>
    <m/>
    <n v="0"/>
    <s v="Ingen avgiftsbehandling"/>
    <s v="Lønnsbilag 18-2025"/>
    <n v="1120"/>
    <s v="NOK"/>
    <n v="1120"/>
    <m/>
    <s v="2259613.28"/>
  </r>
  <r>
    <n v="500818"/>
    <n v="2025"/>
    <s v="Lønnsbilag 18-2025"/>
    <d v="2025-07-01T00:00:00"/>
    <m/>
    <x v="125"/>
    <x v="125"/>
    <m/>
    <m/>
    <m/>
    <m/>
    <n v="1288"/>
    <s v="Sondre Olsen Heitmann"/>
    <x v="2"/>
    <x v="2"/>
    <m/>
    <m/>
    <m/>
    <m/>
    <n v="0"/>
    <s v="Ingen avgiftsbehandling"/>
    <s v="Lønnsbilag 18-2025"/>
    <n v="2400"/>
    <s v="NOK"/>
    <n v="2400"/>
    <m/>
    <s v="2262013.28"/>
  </r>
  <r>
    <n v="500818"/>
    <n v="2025"/>
    <s v="Lønnsbilag 18-2025"/>
    <d v="2025-07-01T00:00:00"/>
    <m/>
    <x v="125"/>
    <x v="125"/>
    <m/>
    <m/>
    <m/>
    <m/>
    <n v="1299"/>
    <s v="Katarina Zielinska"/>
    <x v="2"/>
    <x v="2"/>
    <m/>
    <m/>
    <m/>
    <m/>
    <n v="0"/>
    <s v="Ingen avgiftsbehandling"/>
    <s v="Lønnsbilag 18-2025"/>
    <n v="48125"/>
    <s v="NOK"/>
    <n v="48125"/>
    <m/>
    <s v="2310138.28"/>
  </r>
  <r>
    <n v="500818"/>
    <n v="2025"/>
    <s v="Lønnsbilag 18-2025"/>
    <d v="2025-07-01T00:00:00"/>
    <m/>
    <x v="125"/>
    <x v="125"/>
    <m/>
    <m/>
    <m/>
    <m/>
    <n v="1305"/>
    <s v="Brage Mikkelsen"/>
    <x v="8"/>
    <x v="8"/>
    <m/>
    <m/>
    <m/>
    <m/>
    <n v="0"/>
    <s v="Ingen avgiftsbehandling"/>
    <s v="Lønnsbilag 18-2025"/>
    <n v="320"/>
    <s v="NOK"/>
    <n v="320"/>
    <m/>
    <s v="2310458.28"/>
  </r>
  <r>
    <n v="500818"/>
    <n v="2025"/>
    <s v="Lønnsbilag 18-2025"/>
    <d v="2025-07-01T00:00:00"/>
    <m/>
    <x v="125"/>
    <x v="125"/>
    <m/>
    <m/>
    <m/>
    <m/>
    <n v="1307"/>
    <s v="Ben Craig Simmons"/>
    <x v="3"/>
    <x v="3"/>
    <m/>
    <m/>
    <m/>
    <m/>
    <n v="0"/>
    <s v="Ingen avgiftsbehandling"/>
    <s v="Lønnsbilag 18-2025"/>
    <n v="37537.5"/>
    <s v="NOK"/>
    <n v="37537.5"/>
    <m/>
    <s v="2347995.78"/>
  </r>
  <r>
    <n v="500818"/>
    <n v="2025"/>
    <s v="Lønnsbilag 18-2025"/>
    <d v="2025-07-01T00:00:00"/>
    <m/>
    <x v="125"/>
    <x v="125"/>
    <m/>
    <m/>
    <m/>
    <m/>
    <n v="1328"/>
    <s v="Jonathan Sten Hagen"/>
    <x v="2"/>
    <x v="2"/>
    <m/>
    <m/>
    <m/>
    <m/>
    <n v="0"/>
    <s v="Ingen avgiftsbehandling"/>
    <s v="Lønnsbilag 18-2025"/>
    <n v="2800"/>
    <s v="NOK"/>
    <n v="2800"/>
    <m/>
    <s v="2350795.78"/>
  </r>
  <r>
    <n v="500818"/>
    <n v="2025"/>
    <s v="Lønnsbilag 18-2025"/>
    <d v="2025-07-01T00:00:00"/>
    <m/>
    <x v="125"/>
    <x v="125"/>
    <m/>
    <m/>
    <m/>
    <m/>
    <n v="1329"/>
    <s v="Oline Søderberg"/>
    <x v="8"/>
    <x v="8"/>
    <m/>
    <m/>
    <m/>
    <m/>
    <n v="0"/>
    <s v="Ingen avgiftsbehandling"/>
    <s v="Lønnsbilag 18-2025"/>
    <n v="1008"/>
    <s v="NOK"/>
    <n v="1008"/>
    <m/>
    <s v="2351803.78"/>
  </r>
  <r>
    <n v="500818"/>
    <n v="2025"/>
    <s v="Lønnsbilag 18-2025"/>
    <d v="2025-07-01T00:00:00"/>
    <m/>
    <x v="125"/>
    <x v="125"/>
    <m/>
    <m/>
    <m/>
    <m/>
    <n v="1331"/>
    <s v="Jørgen Røkke"/>
    <x v="8"/>
    <x v="8"/>
    <m/>
    <m/>
    <m/>
    <m/>
    <n v="0"/>
    <s v="Ingen avgiftsbehandling"/>
    <s v="Lønnsbilag 18-2025"/>
    <n v="2400"/>
    <s v="NOK"/>
    <n v="2400"/>
    <m/>
    <s v="2354203.78"/>
  </r>
  <r>
    <n v="500818"/>
    <n v="2025"/>
    <s v="Lønnsbilag 18-2025"/>
    <d v="2025-07-01T00:00:00"/>
    <m/>
    <x v="125"/>
    <x v="125"/>
    <m/>
    <m/>
    <m/>
    <m/>
    <n v="1331"/>
    <s v="Jørgen Røkke"/>
    <x v="1"/>
    <x v="1"/>
    <m/>
    <m/>
    <m/>
    <m/>
    <n v="0"/>
    <s v="Ingen avgiftsbehandling"/>
    <s v="Lønnsbilag 18-2025"/>
    <n v="4360"/>
    <s v="NOK"/>
    <n v="4360"/>
    <m/>
    <s v="2358563.78"/>
  </r>
  <r>
    <n v="500818"/>
    <n v="2025"/>
    <s v="Lønnsbilag 18-2025"/>
    <d v="2025-07-01T00:00:00"/>
    <m/>
    <x v="125"/>
    <x v="125"/>
    <m/>
    <m/>
    <m/>
    <m/>
    <n v="1332"/>
    <s v="Morten Hamre Køber"/>
    <x v="10"/>
    <x v="10"/>
    <m/>
    <m/>
    <m/>
    <m/>
    <n v="0"/>
    <s v="Ingen avgiftsbehandling"/>
    <s v="Lønnsbilag 18-2025"/>
    <n v="5000"/>
    <s v="NOK"/>
    <n v="5000"/>
    <m/>
    <s v="2363563.78"/>
  </r>
  <r>
    <n v="500818"/>
    <n v="2025"/>
    <s v="Lønnsbilag 18-2025"/>
    <d v="2025-07-01T00:00:00"/>
    <m/>
    <x v="125"/>
    <x v="125"/>
    <m/>
    <m/>
    <m/>
    <m/>
    <n v="1334"/>
    <s v="Selma Arikan"/>
    <x v="8"/>
    <x v="8"/>
    <m/>
    <m/>
    <m/>
    <m/>
    <n v="0"/>
    <s v="Ingen avgiftsbehandling"/>
    <s v="Lønnsbilag 18-2025"/>
    <n v="5492.8"/>
    <s v="NOK"/>
    <n v="5492.8"/>
    <m/>
    <s v="2369056.58"/>
  </r>
  <r>
    <n v="500818"/>
    <n v="2025"/>
    <s v="Lønnsbilag 18-2025"/>
    <d v="2025-07-01T00:00:00"/>
    <m/>
    <x v="125"/>
    <x v="125"/>
    <m/>
    <m/>
    <m/>
    <m/>
    <n v="1334"/>
    <s v="Selma Arikan"/>
    <x v="1"/>
    <x v="1"/>
    <m/>
    <m/>
    <m/>
    <m/>
    <n v="0"/>
    <s v="Ingen avgiftsbehandling"/>
    <s v="Lønnsbilag 18-2025"/>
    <n v="1720"/>
    <s v="NOK"/>
    <n v="1720"/>
    <m/>
    <s v="2370776.58"/>
  </r>
  <r>
    <n v="500818"/>
    <n v="2025"/>
    <s v="Lønnsbilag 18-2025"/>
    <d v="2025-07-01T00:00:00"/>
    <m/>
    <x v="125"/>
    <x v="125"/>
    <m/>
    <m/>
    <m/>
    <m/>
    <n v="1335"/>
    <s v="Mikkel Holand Gillebo"/>
    <x v="8"/>
    <x v="8"/>
    <m/>
    <m/>
    <m/>
    <m/>
    <n v="0"/>
    <s v="Ingen avgiftsbehandling"/>
    <s v="Lønnsbilag 18-2025"/>
    <n v="960"/>
    <s v="NOK"/>
    <n v="960"/>
    <m/>
    <s v="2371736.58"/>
  </r>
  <r>
    <n v="500818"/>
    <n v="2025"/>
    <s v="Lønnsbilag 18-2025"/>
    <d v="2025-07-01T00:00:00"/>
    <m/>
    <x v="125"/>
    <x v="125"/>
    <m/>
    <m/>
    <m/>
    <m/>
    <n v="1338"/>
    <s v="Nadin Hamed"/>
    <x v="1"/>
    <x v="1"/>
    <m/>
    <m/>
    <m/>
    <m/>
    <n v="0"/>
    <s v="Ingen avgiftsbehandling"/>
    <s v="Lønnsbilag 18-2025"/>
    <n v="1355.2"/>
    <s v="NOK"/>
    <n v="1355.2"/>
    <m/>
    <s v="2373091.78"/>
  </r>
  <r>
    <n v="500818"/>
    <n v="2025"/>
    <s v="Lønnsbilag 18-2025"/>
    <d v="2025-07-01T00:00:00"/>
    <m/>
    <x v="125"/>
    <x v="125"/>
    <m/>
    <m/>
    <m/>
    <m/>
    <n v="134"/>
    <s v="Andreas Kristiansen Olsen"/>
    <x v="1"/>
    <x v="1"/>
    <m/>
    <m/>
    <m/>
    <m/>
    <n v="0"/>
    <s v="Ingen avgiftsbehandling"/>
    <s v="Lønnsbilag 18-2025"/>
    <n v="4140"/>
    <s v="NOK"/>
    <n v="4140"/>
    <m/>
    <s v="2377231.78"/>
  </r>
  <r>
    <n v="500818"/>
    <n v="2025"/>
    <s v="Lønnsbilag 18-2025"/>
    <d v="2025-07-01T00:00:00"/>
    <m/>
    <x v="125"/>
    <x v="125"/>
    <m/>
    <m/>
    <m/>
    <m/>
    <n v="134"/>
    <s v="Andreas Kristiansen Olsen"/>
    <x v="8"/>
    <x v="8"/>
    <m/>
    <m/>
    <m/>
    <m/>
    <n v="0"/>
    <s v="Ingen avgiftsbehandling"/>
    <s v="Lønnsbilag 18-2025"/>
    <n v="920"/>
    <s v="NOK"/>
    <n v="920"/>
    <m/>
    <s v="2378151.78"/>
  </r>
  <r>
    <n v="500818"/>
    <n v="2025"/>
    <s v="Lønnsbilag 18-2025"/>
    <d v="2025-07-01T00:00:00"/>
    <m/>
    <x v="125"/>
    <x v="125"/>
    <m/>
    <m/>
    <m/>
    <m/>
    <n v="1341"/>
    <s v="Sondre Harviken"/>
    <x v="8"/>
    <x v="8"/>
    <m/>
    <m/>
    <m/>
    <m/>
    <n v="0"/>
    <s v="Ingen avgiftsbehandling"/>
    <s v="Lønnsbilag 18-2025"/>
    <n v="800"/>
    <s v="NOK"/>
    <n v="800"/>
    <m/>
    <s v="2378951.78"/>
  </r>
  <r>
    <n v="500818"/>
    <n v="2025"/>
    <s v="Lønnsbilag 18-2025"/>
    <d v="2025-07-01T00:00:00"/>
    <m/>
    <x v="125"/>
    <x v="125"/>
    <m/>
    <m/>
    <m/>
    <m/>
    <n v="1341"/>
    <s v="Sondre Harviken"/>
    <x v="1"/>
    <x v="1"/>
    <m/>
    <m/>
    <m/>
    <m/>
    <n v="0"/>
    <s v="Ingen avgiftsbehandling"/>
    <s v="Lønnsbilag 18-2025"/>
    <n v="4400"/>
    <s v="NOK"/>
    <n v="4400"/>
    <m/>
    <s v="2383351.78"/>
  </r>
  <r>
    <n v="500818"/>
    <n v="2025"/>
    <s v="Lønnsbilag 18-2025"/>
    <d v="2025-07-01T00:00:00"/>
    <m/>
    <x v="125"/>
    <x v="125"/>
    <m/>
    <m/>
    <m/>
    <m/>
    <n v="183"/>
    <s v="Marie Laukeland"/>
    <x v="10"/>
    <x v="10"/>
    <m/>
    <m/>
    <m/>
    <m/>
    <n v="0"/>
    <s v="Ingen avgiftsbehandling"/>
    <s v="Lønnsbilag 18-2025"/>
    <n v="5000"/>
    <s v="NOK"/>
    <n v="5000"/>
    <m/>
    <s v="2388351.78"/>
  </r>
  <r>
    <n v="500818"/>
    <n v="2025"/>
    <s v="Lønnsbilag 18-2025"/>
    <d v="2025-07-01T00:00:00"/>
    <m/>
    <x v="125"/>
    <x v="125"/>
    <m/>
    <m/>
    <m/>
    <m/>
    <n v="77"/>
    <s v="Christopher Dehn"/>
    <x v="5"/>
    <x v="5"/>
    <m/>
    <m/>
    <m/>
    <m/>
    <n v="0"/>
    <s v="Ingen avgiftsbehandling"/>
    <s v="Lønnsbilag 18-2025"/>
    <n v="19285.5"/>
    <s v="NOK"/>
    <n v="19285.5"/>
    <m/>
    <s v="2407637.28"/>
  </r>
  <r>
    <n v="500889"/>
    <n v="2025"/>
    <s v="Lønnsbilag 19-2025"/>
    <d v="2025-08-03T00:00:00"/>
    <m/>
    <x v="125"/>
    <x v="125"/>
    <m/>
    <m/>
    <m/>
    <m/>
    <m/>
    <s v="Sofi Kulvik"/>
    <x v="4"/>
    <x v="4"/>
    <m/>
    <m/>
    <m/>
    <m/>
    <n v="0"/>
    <s v="Ingen avgiftsbehandling"/>
    <s v="Lønnsbilag 19-2025"/>
    <n v="65268"/>
    <s v="NOK"/>
    <n v="65268"/>
    <m/>
    <s v="2472905.28"/>
  </r>
  <r>
    <n v="500889"/>
    <n v="2025"/>
    <s v="Lønnsbilag 19-2025"/>
    <d v="2025-08-03T00:00:00"/>
    <m/>
    <x v="125"/>
    <x v="125"/>
    <m/>
    <m/>
    <m/>
    <m/>
    <n v="1229"/>
    <s v="Eirik Frisnes Wartiainen"/>
    <x v="8"/>
    <x v="8"/>
    <m/>
    <m/>
    <m/>
    <m/>
    <n v="0"/>
    <s v="Ingen avgiftsbehandling"/>
    <s v="Lønnsbilag 19-2025"/>
    <n v="15252"/>
    <s v="NOK"/>
    <n v="15252"/>
    <m/>
    <s v="2488157.28"/>
  </r>
  <r>
    <n v="500889"/>
    <n v="2025"/>
    <s v="Lønnsbilag 19-2025"/>
    <d v="2025-08-03T00:00:00"/>
    <m/>
    <x v="125"/>
    <x v="125"/>
    <m/>
    <m/>
    <m/>
    <m/>
    <n v="1229"/>
    <s v="Eirik Frisnes Wartiainen"/>
    <x v="1"/>
    <x v="1"/>
    <m/>
    <m/>
    <m/>
    <m/>
    <n v="0"/>
    <s v="Ingen avgiftsbehandling"/>
    <s v="Lønnsbilag 19-2025"/>
    <n v="15252"/>
    <s v="NOK"/>
    <n v="15252"/>
    <m/>
    <s v="2503409.28"/>
  </r>
  <r>
    <n v="500889"/>
    <n v="2025"/>
    <s v="Lønnsbilag 19-2025"/>
    <d v="2025-08-03T00:00:00"/>
    <m/>
    <x v="125"/>
    <x v="125"/>
    <m/>
    <m/>
    <m/>
    <m/>
    <n v="1229"/>
    <s v="Eirik Frisnes Wartiainen"/>
    <x v="10"/>
    <x v="10"/>
    <m/>
    <m/>
    <m/>
    <m/>
    <n v="0"/>
    <s v="Ingen avgiftsbehandling"/>
    <s v="Lønnsbilag 19-2025"/>
    <n v="15252"/>
    <s v="NOK"/>
    <n v="15252"/>
    <m/>
    <s v="2518661.28"/>
  </r>
  <r>
    <n v="500889"/>
    <n v="2025"/>
    <s v="Lønnsbilag 19-2025"/>
    <d v="2025-08-03T00:00:00"/>
    <m/>
    <x v="125"/>
    <x v="125"/>
    <m/>
    <m/>
    <m/>
    <m/>
    <n v="1299"/>
    <s v="Katarina Zielinska"/>
    <x v="2"/>
    <x v="2"/>
    <m/>
    <m/>
    <m/>
    <m/>
    <n v="0"/>
    <s v="Ingen avgiftsbehandling"/>
    <s v="Lønnsbilag 19-2025"/>
    <n v="48125"/>
    <s v="NOK"/>
    <n v="48125"/>
    <m/>
    <s v="2566786.28"/>
  </r>
  <r>
    <n v="500889"/>
    <n v="2025"/>
    <s v="Lønnsbilag 19-2025"/>
    <d v="2025-08-03T00:00:00"/>
    <m/>
    <x v="125"/>
    <x v="125"/>
    <m/>
    <m/>
    <m/>
    <m/>
    <n v="1307"/>
    <s v="Ben Craig Simmons"/>
    <x v="3"/>
    <x v="3"/>
    <m/>
    <m/>
    <m/>
    <m/>
    <n v="0"/>
    <s v="Ingen avgiftsbehandling"/>
    <s v="Lønnsbilag 19-2025"/>
    <n v="37537.5"/>
    <s v="NOK"/>
    <n v="37537.5"/>
    <m/>
    <s v="2604323.78"/>
  </r>
  <r>
    <n v="500889"/>
    <n v="2025"/>
    <s v="Lønnsbilag 19-2025"/>
    <d v="2025-08-03T00:00:00"/>
    <m/>
    <x v="125"/>
    <x v="125"/>
    <m/>
    <m/>
    <m/>
    <m/>
    <n v="77"/>
    <s v="Christopher Dehn"/>
    <x v="5"/>
    <x v="5"/>
    <m/>
    <m/>
    <m/>
    <m/>
    <n v="0"/>
    <s v="Ingen avgiftsbehandling"/>
    <s v="Lønnsbilag 19-2025"/>
    <n v="19285.5"/>
    <s v="NOK"/>
    <n v="19285.5"/>
    <m/>
    <s v="2623609.28"/>
  </r>
  <r>
    <n v="500936"/>
    <n v="2025"/>
    <s v="Lønnsbilag 20-2025"/>
    <d v="2025-09-01T00:00:00"/>
    <m/>
    <x v="125"/>
    <x v="125"/>
    <m/>
    <m/>
    <m/>
    <m/>
    <m/>
    <s v="Sofi Kulvik"/>
    <x v="4"/>
    <x v="4"/>
    <m/>
    <m/>
    <m/>
    <m/>
    <n v="0"/>
    <s v="Ingen avgiftsbehandling"/>
    <s v="Lønnsbilag 20-2025"/>
    <n v="65268"/>
    <s v="NOK"/>
    <n v="65268"/>
    <m/>
    <s v="2688877.28"/>
  </r>
  <r>
    <n v="500936"/>
    <n v="2025"/>
    <s v="Lønnsbilag 20-2025"/>
    <d v="2025-09-01T00:00:00"/>
    <m/>
    <x v="125"/>
    <x v="125"/>
    <m/>
    <m/>
    <m/>
    <m/>
    <n v="1223"/>
    <s v="Mads Sundbye"/>
    <x v="1"/>
    <x v="1"/>
    <m/>
    <m/>
    <m/>
    <m/>
    <n v="0"/>
    <s v="Ingen avgiftsbehandling"/>
    <s v="Lønnsbilag 20-2025"/>
    <n v="4320"/>
    <s v="NOK"/>
    <n v="4320"/>
    <m/>
    <s v="2693197.28"/>
  </r>
  <r>
    <n v="500936"/>
    <n v="2025"/>
    <s v="Lønnsbilag 20-2025"/>
    <d v="2025-09-01T00:00:00"/>
    <m/>
    <x v="125"/>
    <x v="125"/>
    <m/>
    <m/>
    <m/>
    <m/>
    <n v="1229"/>
    <s v="Eirik Frisnes Wartiainen"/>
    <x v="8"/>
    <x v="8"/>
    <m/>
    <m/>
    <m/>
    <m/>
    <n v="0"/>
    <s v="Ingen avgiftsbehandling"/>
    <s v="Lønnsbilag 20-2025"/>
    <n v="22878.33"/>
    <s v="NOK"/>
    <n v="22878.33"/>
    <m/>
    <s v="2716075.61"/>
  </r>
  <r>
    <n v="500936"/>
    <n v="2025"/>
    <s v="Lønnsbilag 20-2025"/>
    <d v="2025-09-01T00:00:00"/>
    <m/>
    <x v="125"/>
    <x v="125"/>
    <m/>
    <m/>
    <m/>
    <m/>
    <n v="1229"/>
    <s v="Eirik Frisnes Wartiainen"/>
    <x v="1"/>
    <x v="1"/>
    <m/>
    <m/>
    <m/>
    <m/>
    <n v="0"/>
    <s v="Ingen avgiftsbehandling"/>
    <s v="Lønnsbilag 20-2025"/>
    <n v="22878.33"/>
    <s v="NOK"/>
    <n v="22878.33"/>
    <m/>
    <s v="2738953.94"/>
  </r>
  <r>
    <n v="500936"/>
    <n v="2025"/>
    <s v="Lønnsbilag 20-2025"/>
    <d v="2025-09-01T00:00:00"/>
    <m/>
    <x v="125"/>
    <x v="125"/>
    <m/>
    <m/>
    <m/>
    <m/>
    <n v="1239"/>
    <s v="Karen Haug Laukeland"/>
    <x v="6"/>
    <x v="6"/>
    <m/>
    <m/>
    <m/>
    <m/>
    <n v="0"/>
    <s v="Ingen avgiftsbehandling"/>
    <s v="Lønnsbilag 20-2025"/>
    <n v="950"/>
    <s v="NOK"/>
    <n v="950"/>
    <m/>
    <s v="2739903.94"/>
  </r>
  <r>
    <n v="500936"/>
    <n v="2025"/>
    <s v="Lønnsbilag 20-2025"/>
    <d v="2025-09-01T00:00:00"/>
    <m/>
    <x v="125"/>
    <x v="125"/>
    <m/>
    <m/>
    <m/>
    <m/>
    <n v="1240"/>
    <s v="Margrethe Hamre Køber"/>
    <x v="6"/>
    <x v="6"/>
    <m/>
    <m/>
    <m/>
    <m/>
    <n v="0"/>
    <s v="Ingen avgiftsbehandling"/>
    <s v="Lønnsbilag 20-2025"/>
    <n v="356.25"/>
    <s v="NOK"/>
    <n v="356.25"/>
    <m/>
    <s v="2740260.19"/>
  </r>
  <r>
    <n v="500936"/>
    <n v="2025"/>
    <s v="Lønnsbilag 20-2025"/>
    <d v="2025-09-01T00:00:00"/>
    <m/>
    <x v="125"/>
    <x v="125"/>
    <m/>
    <m/>
    <m/>
    <m/>
    <n v="1245"/>
    <s v="Fredrik Bjørndal"/>
    <x v="3"/>
    <x v="3"/>
    <m/>
    <m/>
    <m/>
    <m/>
    <n v="0"/>
    <s v="Ingen avgiftsbehandling"/>
    <s v="Lønnsbilag 20-2025"/>
    <n v="2960"/>
    <s v="NOK"/>
    <n v="2960"/>
    <m/>
    <s v="2743220.19"/>
  </r>
  <r>
    <n v="500936"/>
    <n v="2025"/>
    <s v="Lønnsbilag 20-2025"/>
    <d v="2025-09-01T00:00:00"/>
    <m/>
    <x v="125"/>
    <x v="125"/>
    <m/>
    <m/>
    <m/>
    <m/>
    <n v="1248"/>
    <s v="Marius Tveiten"/>
    <x v="8"/>
    <x v="8"/>
    <m/>
    <m/>
    <m/>
    <m/>
    <n v="0"/>
    <s v="Ingen avgiftsbehandling"/>
    <s v="Lønnsbilag 20-2025"/>
    <n v="1350"/>
    <s v="NOK"/>
    <n v="1350"/>
    <m/>
    <s v="2744570.19"/>
  </r>
  <r>
    <n v="500936"/>
    <n v="2025"/>
    <s v="Lønnsbilag 20-2025"/>
    <d v="2025-09-01T00:00:00"/>
    <m/>
    <x v="125"/>
    <x v="125"/>
    <m/>
    <m/>
    <m/>
    <m/>
    <n v="1248"/>
    <s v="Marius Tveiten"/>
    <x v="1"/>
    <x v="1"/>
    <m/>
    <m/>
    <m/>
    <m/>
    <n v="0"/>
    <s v="Ingen avgiftsbehandling"/>
    <s v="Lønnsbilag 20-2025"/>
    <n v="2745"/>
    <s v="NOK"/>
    <n v="2745"/>
    <m/>
    <s v="2747315.19"/>
  </r>
  <r>
    <n v="500936"/>
    <n v="2025"/>
    <s v="Lønnsbilag 20-2025"/>
    <d v="2025-09-01T00:00:00"/>
    <m/>
    <x v="125"/>
    <x v="125"/>
    <m/>
    <m/>
    <m/>
    <m/>
    <n v="1249"/>
    <s v="Nora Kristiansen"/>
    <x v="8"/>
    <x v="8"/>
    <m/>
    <m/>
    <m/>
    <m/>
    <n v="0"/>
    <s v="Ingen avgiftsbehandling"/>
    <s v="Lønnsbilag 20-2025"/>
    <n v="1575"/>
    <s v="NOK"/>
    <n v="1575"/>
    <m/>
    <s v="2748890.19"/>
  </r>
  <r>
    <n v="500936"/>
    <n v="2025"/>
    <s v="Lønnsbilag 20-2025"/>
    <d v="2025-09-01T00:00:00"/>
    <m/>
    <x v="125"/>
    <x v="125"/>
    <m/>
    <m/>
    <m/>
    <m/>
    <n v="1249"/>
    <s v="Nora Kristiansen"/>
    <x v="1"/>
    <x v="1"/>
    <m/>
    <m/>
    <m/>
    <m/>
    <n v="0"/>
    <s v="Ingen avgiftsbehandling"/>
    <s v="Lønnsbilag 20-2025"/>
    <n v="6975"/>
    <s v="NOK"/>
    <n v="6975"/>
    <m/>
    <s v="2755865.19"/>
  </r>
  <r>
    <n v="500936"/>
    <n v="2025"/>
    <s v="Lønnsbilag 20-2025"/>
    <d v="2025-09-01T00:00:00"/>
    <m/>
    <x v="125"/>
    <x v="125"/>
    <m/>
    <m/>
    <m/>
    <m/>
    <n v="1260"/>
    <s v="Sivert Østberg-Tømmervik"/>
    <x v="6"/>
    <x v="6"/>
    <m/>
    <m/>
    <m/>
    <m/>
    <n v="0"/>
    <s v="Ingen avgiftsbehandling"/>
    <s v="Lønnsbilag 20-2025"/>
    <n v="2574"/>
    <s v="NOK"/>
    <n v="2574"/>
    <m/>
    <s v="2758439.19"/>
  </r>
  <r>
    <n v="500936"/>
    <n v="2025"/>
    <s v="Lønnsbilag 20-2025"/>
    <d v="2025-09-01T00:00:00"/>
    <m/>
    <x v="125"/>
    <x v="125"/>
    <m/>
    <m/>
    <m/>
    <m/>
    <n v="1261"/>
    <s v="Laila Håkonsen"/>
    <x v="8"/>
    <x v="8"/>
    <m/>
    <m/>
    <m/>
    <m/>
    <n v="0"/>
    <s v="Ingen avgiftsbehandling"/>
    <s v="Lønnsbilag 20-2025"/>
    <n v="3190"/>
    <s v="NOK"/>
    <n v="3190"/>
    <m/>
    <s v="2761629.19"/>
  </r>
  <r>
    <n v="500936"/>
    <n v="2025"/>
    <s v="Lønnsbilag 20-2025"/>
    <d v="2025-09-01T00:00:00"/>
    <m/>
    <x v="125"/>
    <x v="125"/>
    <m/>
    <m/>
    <m/>
    <m/>
    <n v="1271"/>
    <s v="Nikolai Hamang"/>
    <x v="1"/>
    <x v="1"/>
    <m/>
    <m/>
    <m/>
    <m/>
    <n v="0"/>
    <s v="Ingen avgiftsbehandling"/>
    <s v="Lønnsbilag 20-2025"/>
    <n v="1710"/>
    <s v="NOK"/>
    <n v="1710"/>
    <m/>
    <s v="2763339.19"/>
  </r>
  <r>
    <n v="500936"/>
    <n v="2025"/>
    <s v="Lønnsbilag 20-2025"/>
    <d v="2025-09-01T00:00:00"/>
    <m/>
    <x v="125"/>
    <x v="125"/>
    <m/>
    <m/>
    <m/>
    <m/>
    <n v="1274"/>
    <s v="Heidi Midtbø Helgesen"/>
    <x v="6"/>
    <x v="6"/>
    <m/>
    <m/>
    <m/>
    <m/>
    <n v="0"/>
    <s v="Ingen avgiftsbehandling"/>
    <s v="Lønnsbilag 20-2025"/>
    <n v="356.25"/>
    <s v="NOK"/>
    <n v="356.25"/>
    <m/>
    <s v="2763695.44"/>
  </r>
  <r>
    <n v="500936"/>
    <n v="2025"/>
    <s v="Lønnsbilag 20-2025"/>
    <d v="2025-09-01T00:00:00"/>
    <m/>
    <x v="125"/>
    <x v="125"/>
    <m/>
    <m/>
    <m/>
    <m/>
    <n v="1285"/>
    <s v="Casper Riekeles"/>
    <x v="1"/>
    <x v="1"/>
    <m/>
    <m/>
    <m/>
    <m/>
    <n v="0"/>
    <s v="Ingen avgiftsbehandling"/>
    <s v="Lønnsbilag 20-2025"/>
    <n v="3010"/>
    <s v="NOK"/>
    <n v="3010"/>
    <m/>
    <s v="2766705.44"/>
  </r>
  <r>
    <n v="500936"/>
    <n v="2025"/>
    <s v="Lønnsbilag 20-2025"/>
    <d v="2025-09-01T00:00:00"/>
    <m/>
    <x v="125"/>
    <x v="125"/>
    <m/>
    <m/>
    <m/>
    <m/>
    <n v="1299"/>
    <s v="Katarina Zielinska"/>
    <x v="2"/>
    <x v="2"/>
    <m/>
    <m/>
    <m/>
    <m/>
    <n v="0"/>
    <s v="Ingen avgiftsbehandling"/>
    <s v="Lønnsbilag 20-2025"/>
    <n v="48125"/>
    <s v="NOK"/>
    <n v="48125"/>
    <m/>
    <s v="2814830.44"/>
  </r>
  <r>
    <n v="500936"/>
    <n v="2025"/>
    <s v="Lønnsbilag 20-2025"/>
    <d v="2025-09-01T00:00:00"/>
    <m/>
    <x v="125"/>
    <x v="125"/>
    <m/>
    <m/>
    <m/>
    <m/>
    <n v="1307"/>
    <s v="Ben Craig Simmons"/>
    <x v="3"/>
    <x v="3"/>
    <m/>
    <m/>
    <m/>
    <m/>
    <n v="0"/>
    <s v="Ingen avgiftsbehandling"/>
    <s v="Lønnsbilag 20-2025"/>
    <n v="37537.5"/>
    <s v="NOK"/>
    <n v="37537.5"/>
    <m/>
    <s v="2852367.94"/>
  </r>
  <r>
    <n v="500936"/>
    <n v="2025"/>
    <s v="Lønnsbilag 20-2025"/>
    <d v="2025-09-01T00:00:00"/>
    <m/>
    <x v="125"/>
    <x v="125"/>
    <m/>
    <m/>
    <m/>
    <m/>
    <n v="1334"/>
    <s v="Selma Arikan"/>
    <x v="1"/>
    <x v="1"/>
    <m/>
    <m/>
    <m/>
    <m/>
    <n v="0"/>
    <s v="Ingen avgiftsbehandling"/>
    <s v="Lønnsbilag 20-2025"/>
    <n v="960"/>
    <s v="NOK"/>
    <n v="960"/>
    <m/>
    <s v="2853327.94"/>
  </r>
  <r>
    <n v="500936"/>
    <n v="2025"/>
    <s v="Lønnsbilag 20-2025"/>
    <d v="2025-09-01T00:00:00"/>
    <m/>
    <x v="125"/>
    <x v="125"/>
    <m/>
    <m/>
    <m/>
    <m/>
    <n v="1338"/>
    <s v="Nadin Hamed"/>
    <x v="1"/>
    <x v="1"/>
    <m/>
    <m/>
    <m/>
    <m/>
    <n v="0"/>
    <s v="Ingen avgiftsbehandling"/>
    <s v="Lønnsbilag 20-2025"/>
    <n v="1870.4"/>
    <s v="NOK"/>
    <n v="1870.4"/>
    <m/>
    <s v="2855198.34"/>
  </r>
  <r>
    <n v="500936"/>
    <n v="2025"/>
    <s v="Lønnsbilag 20-2025"/>
    <d v="2025-09-01T00:00:00"/>
    <m/>
    <x v="125"/>
    <x v="125"/>
    <m/>
    <m/>
    <m/>
    <m/>
    <n v="134"/>
    <s v="Andreas Kristiansen Olsen"/>
    <x v="1"/>
    <x v="1"/>
    <m/>
    <m/>
    <m/>
    <m/>
    <n v="0"/>
    <s v="Ingen avgiftsbehandling"/>
    <s v="Lønnsbilag 20-2025"/>
    <n v="11730"/>
    <s v="NOK"/>
    <n v="11730"/>
    <m/>
    <s v="2866928.34"/>
  </r>
  <r>
    <n v="500936"/>
    <n v="2025"/>
    <s v="Lønnsbilag 20-2025"/>
    <d v="2025-09-01T00:00:00"/>
    <m/>
    <x v="125"/>
    <x v="125"/>
    <m/>
    <m/>
    <m/>
    <m/>
    <n v="1341"/>
    <s v="Sondre Harviken"/>
    <x v="8"/>
    <x v="8"/>
    <m/>
    <m/>
    <m/>
    <m/>
    <n v="0"/>
    <s v="Ingen avgiftsbehandling"/>
    <s v="Lønnsbilag 20-2025"/>
    <n v="1760"/>
    <s v="NOK"/>
    <n v="1760"/>
    <m/>
    <s v="2868688.34"/>
  </r>
  <r>
    <n v="500936"/>
    <n v="2025"/>
    <s v="Lønnsbilag 20-2025"/>
    <d v="2025-09-01T00:00:00"/>
    <m/>
    <x v="125"/>
    <x v="125"/>
    <m/>
    <m/>
    <m/>
    <m/>
    <n v="156"/>
    <s v="Eskil Kvam"/>
    <x v="1"/>
    <x v="1"/>
    <m/>
    <m/>
    <m/>
    <m/>
    <n v="0"/>
    <s v="Ingen avgiftsbehandling"/>
    <s v="Lønnsbilag 20-2025"/>
    <n v="3910"/>
    <s v="NOK"/>
    <n v="3910"/>
    <m/>
    <s v="2872598.34"/>
  </r>
  <r>
    <n v="500936"/>
    <n v="2025"/>
    <s v="Lønnsbilag 20-2025"/>
    <d v="2025-09-01T00:00:00"/>
    <m/>
    <x v="125"/>
    <x v="125"/>
    <m/>
    <m/>
    <m/>
    <m/>
    <n v="77"/>
    <s v="Christopher Dehn"/>
    <x v="5"/>
    <x v="5"/>
    <m/>
    <m/>
    <m/>
    <m/>
    <n v="0"/>
    <s v="Ingen avgiftsbehandling"/>
    <s v="Lønnsbilag 20-2025"/>
    <n v="19285.5"/>
    <s v="NOK"/>
    <n v="19285.5"/>
    <m/>
    <s v="2891883.84"/>
  </r>
  <r>
    <n v="501038"/>
    <n v="2025"/>
    <s v="Lønnsbilag 22-2025"/>
    <d v="2025-10-01T00:00:00"/>
    <m/>
    <x v="125"/>
    <x v="125"/>
    <m/>
    <m/>
    <m/>
    <m/>
    <m/>
    <s v="Sofi Kulvik"/>
    <x v="4"/>
    <x v="4"/>
    <m/>
    <m/>
    <m/>
    <m/>
    <n v="0"/>
    <s v="Ingen avgiftsbehandling"/>
    <s v="Lønnsbilag 22-2025"/>
    <n v="65871"/>
    <s v="NOK"/>
    <n v="65871"/>
    <m/>
    <s v="2957754.84"/>
  </r>
  <r>
    <n v="501038"/>
    <n v="2025"/>
    <s v="Lønnsbilag 22-2025"/>
    <d v="2025-10-01T00:00:00"/>
    <m/>
    <x v="125"/>
    <x v="125"/>
    <m/>
    <m/>
    <m/>
    <m/>
    <n v="1223"/>
    <s v="Mads Sundbye"/>
    <x v="1"/>
    <x v="1"/>
    <m/>
    <m/>
    <m/>
    <m/>
    <n v="0"/>
    <s v="Ingen avgiftsbehandling"/>
    <s v="Lønnsbilag 22-2025"/>
    <n v="2970"/>
    <s v="NOK"/>
    <n v="2970"/>
    <m/>
    <s v="2960724.84"/>
  </r>
  <r>
    <n v="501038"/>
    <n v="2025"/>
    <s v="Lønnsbilag 22-2025"/>
    <d v="2025-10-01T00:00:00"/>
    <m/>
    <x v="125"/>
    <x v="125"/>
    <m/>
    <m/>
    <m/>
    <m/>
    <n v="1229"/>
    <s v="Eirik Frisnes Wartiainen"/>
    <x v="10"/>
    <x v="10"/>
    <m/>
    <m/>
    <m/>
    <m/>
    <n v="0"/>
    <s v="Ingen avgiftsbehandling"/>
    <s v="Lønnsbilag 22-2025"/>
    <n v="22878"/>
    <s v="NOK"/>
    <n v="22878"/>
    <m/>
    <s v="2983602.84"/>
  </r>
  <r>
    <n v="501038"/>
    <n v="2025"/>
    <s v="Lønnsbilag 22-2025"/>
    <d v="2025-10-01T00:00:00"/>
    <m/>
    <x v="125"/>
    <x v="125"/>
    <m/>
    <m/>
    <m/>
    <m/>
    <n v="1229"/>
    <s v="Eirik Frisnes Wartiainen"/>
    <x v="1"/>
    <x v="1"/>
    <m/>
    <m/>
    <m/>
    <m/>
    <n v="0"/>
    <s v="Ingen avgiftsbehandling"/>
    <s v="Lønnsbilag 22-2025"/>
    <n v="6863.4"/>
    <s v="NOK"/>
    <n v="6863.4"/>
    <m/>
    <s v="2990466.24"/>
  </r>
  <r>
    <n v="501038"/>
    <n v="2025"/>
    <s v="Lønnsbilag 22-2025"/>
    <d v="2025-10-01T00:00:00"/>
    <m/>
    <x v="125"/>
    <x v="125"/>
    <m/>
    <m/>
    <m/>
    <m/>
    <n v="1229"/>
    <s v="Eirik Frisnes Wartiainen"/>
    <x v="8"/>
    <x v="8"/>
    <m/>
    <m/>
    <m/>
    <m/>
    <n v="0"/>
    <s v="Ingen avgiftsbehandling"/>
    <s v="Lønnsbilag 22-2025"/>
    <n v="16014.6"/>
    <s v="NOK"/>
    <n v="16014.6"/>
    <m/>
    <s v="3006480.84"/>
  </r>
  <r>
    <n v="501038"/>
    <n v="2025"/>
    <s v="Lønnsbilag 22-2025"/>
    <d v="2025-10-01T00:00:00"/>
    <m/>
    <x v="125"/>
    <x v="125"/>
    <m/>
    <m/>
    <m/>
    <m/>
    <n v="1239"/>
    <s v="Karen Haug Laukeland"/>
    <x v="6"/>
    <x v="6"/>
    <m/>
    <m/>
    <m/>
    <m/>
    <n v="0"/>
    <s v="Ingen avgiftsbehandling"/>
    <s v="Lønnsbilag 22-2025"/>
    <n v="5480"/>
    <s v="NOK"/>
    <n v="5480"/>
    <m/>
    <s v="3011960.84"/>
  </r>
  <r>
    <n v="501038"/>
    <n v="2025"/>
    <s v="Lønnsbilag 22-2025"/>
    <d v="2025-10-01T00:00:00"/>
    <m/>
    <x v="125"/>
    <x v="125"/>
    <m/>
    <m/>
    <m/>
    <m/>
    <n v="1240"/>
    <s v="Margrethe Hamre Køber"/>
    <x v="10"/>
    <x v="10"/>
    <m/>
    <m/>
    <m/>
    <m/>
    <n v="0"/>
    <s v="Ingen avgiftsbehandling"/>
    <s v="Lønnsbilag 22-2025"/>
    <n v="375"/>
    <s v="NOK"/>
    <n v="375"/>
    <m/>
    <s v="3012335.84"/>
  </r>
  <r>
    <n v="501038"/>
    <n v="2025"/>
    <s v="Lønnsbilag 22-2025"/>
    <d v="2025-10-01T00:00:00"/>
    <m/>
    <x v="125"/>
    <x v="125"/>
    <m/>
    <m/>
    <m/>
    <m/>
    <n v="1240"/>
    <s v="Margrethe Hamre Køber"/>
    <x v="6"/>
    <x v="6"/>
    <m/>
    <m/>
    <m/>
    <m/>
    <n v="0"/>
    <s v="Ingen avgiftsbehandling"/>
    <s v="Lønnsbilag 22-2025"/>
    <n v="1443.75"/>
    <s v="NOK"/>
    <n v="1443.75"/>
    <m/>
    <s v="3013779.59"/>
  </r>
  <r>
    <n v="501038"/>
    <n v="2025"/>
    <s v="Lønnsbilag 22-2025"/>
    <d v="2025-10-01T00:00:00"/>
    <m/>
    <x v="125"/>
    <x v="125"/>
    <m/>
    <m/>
    <m/>
    <m/>
    <n v="1245"/>
    <s v="Fredrik Bjørndal"/>
    <x v="3"/>
    <x v="3"/>
    <m/>
    <m/>
    <m/>
    <m/>
    <n v="0"/>
    <s v="Ingen avgiftsbehandling"/>
    <s v="Lønnsbilag 22-2025"/>
    <n v="7307.5"/>
    <s v="NOK"/>
    <n v="7307.5"/>
    <m/>
    <s v="3021087.09"/>
  </r>
  <r>
    <n v="501038"/>
    <n v="2025"/>
    <s v="Lønnsbilag 22-2025"/>
    <d v="2025-10-01T00:00:00"/>
    <m/>
    <x v="125"/>
    <x v="125"/>
    <m/>
    <m/>
    <m/>
    <m/>
    <n v="1248"/>
    <s v="Marius Tveiten"/>
    <x v="1"/>
    <x v="1"/>
    <m/>
    <m/>
    <m/>
    <m/>
    <n v="0"/>
    <s v="Ingen avgiftsbehandling"/>
    <s v="Lønnsbilag 22-2025"/>
    <n v="2520"/>
    <s v="NOK"/>
    <n v="2520"/>
    <m/>
    <s v="3023607.09"/>
  </r>
  <r>
    <n v="501038"/>
    <n v="2025"/>
    <s v="Lønnsbilag 22-2025"/>
    <d v="2025-10-01T00:00:00"/>
    <m/>
    <x v="125"/>
    <x v="125"/>
    <m/>
    <m/>
    <m/>
    <m/>
    <n v="1248"/>
    <s v="Marius Tveiten"/>
    <x v="8"/>
    <x v="8"/>
    <m/>
    <m/>
    <m/>
    <m/>
    <n v="0"/>
    <s v="Ingen avgiftsbehandling"/>
    <s v="Lønnsbilag 22-2025"/>
    <n v="1530"/>
    <s v="NOK"/>
    <n v="1530"/>
    <m/>
    <s v="3025137.09"/>
  </r>
  <r>
    <n v="501038"/>
    <n v="2025"/>
    <s v="Lønnsbilag 22-2025"/>
    <d v="2025-10-01T00:00:00"/>
    <m/>
    <x v="125"/>
    <x v="125"/>
    <m/>
    <m/>
    <m/>
    <m/>
    <n v="1249"/>
    <s v="Nora Kristiansen"/>
    <x v="1"/>
    <x v="1"/>
    <m/>
    <m/>
    <m/>
    <m/>
    <n v="0"/>
    <s v="Ingen avgiftsbehandling"/>
    <s v="Lønnsbilag 22-2025"/>
    <n v="5490"/>
    <s v="NOK"/>
    <n v="5490"/>
    <m/>
    <s v="3030627.09"/>
  </r>
  <r>
    <n v="501038"/>
    <n v="2025"/>
    <s v="Lønnsbilag 22-2025"/>
    <d v="2025-10-01T00:00:00"/>
    <m/>
    <x v="125"/>
    <x v="125"/>
    <m/>
    <m/>
    <m/>
    <m/>
    <n v="1249"/>
    <s v="Nora Kristiansen"/>
    <x v="8"/>
    <x v="8"/>
    <m/>
    <m/>
    <m/>
    <m/>
    <n v="0"/>
    <s v="Ingen avgiftsbehandling"/>
    <s v="Lønnsbilag 22-2025"/>
    <n v="3465"/>
    <s v="NOK"/>
    <n v="3465"/>
    <m/>
    <s v="3034092.09"/>
  </r>
  <r>
    <n v="501038"/>
    <n v="2025"/>
    <s v="Lønnsbilag 22-2025"/>
    <d v="2025-10-01T00:00:00"/>
    <m/>
    <x v="125"/>
    <x v="125"/>
    <m/>
    <m/>
    <m/>
    <m/>
    <n v="1260"/>
    <s v="Sivert Østberg-Tømmervik"/>
    <x v="6"/>
    <x v="6"/>
    <m/>
    <m/>
    <m/>
    <m/>
    <n v="0"/>
    <s v="Ingen avgiftsbehandling"/>
    <s v="Lønnsbilag 22-2025"/>
    <n v="8268"/>
    <s v="NOK"/>
    <n v="8268"/>
    <m/>
    <s v="3042360.09"/>
  </r>
  <r>
    <n v="501038"/>
    <n v="2025"/>
    <s v="Lønnsbilag 22-2025"/>
    <d v="2025-10-01T00:00:00"/>
    <m/>
    <x v="125"/>
    <x v="125"/>
    <m/>
    <m/>
    <m/>
    <m/>
    <n v="1261"/>
    <s v="Laila Håkonsen"/>
    <x v="8"/>
    <x v="8"/>
    <m/>
    <m/>
    <m/>
    <m/>
    <n v="0"/>
    <s v="Ingen avgiftsbehandling"/>
    <s v="Lønnsbilag 22-2025"/>
    <n v="7260"/>
    <s v="NOK"/>
    <n v="7260"/>
    <m/>
    <s v="3049620.09"/>
  </r>
  <r>
    <n v="501038"/>
    <n v="2025"/>
    <s v="Lønnsbilag 22-2025"/>
    <d v="2025-10-01T00:00:00"/>
    <m/>
    <x v="125"/>
    <x v="125"/>
    <m/>
    <m/>
    <m/>
    <m/>
    <n v="1270"/>
    <s v="Lars Teigland Støre"/>
    <x v="6"/>
    <x v="6"/>
    <m/>
    <m/>
    <m/>
    <m/>
    <n v="0"/>
    <s v="Ingen avgiftsbehandling"/>
    <s v="Lønnsbilag 22-2025"/>
    <n v="531.25"/>
    <s v="NOK"/>
    <n v="531.25"/>
    <m/>
    <s v="3050151.34"/>
  </r>
  <r>
    <n v="501038"/>
    <n v="2025"/>
    <s v="Lønnsbilag 22-2025"/>
    <d v="2025-10-01T00:00:00"/>
    <m/>
    <x v="125"/>
    <x v="125"/>
    <m/>
    <m/>
    <m/>
    <m/>
    <n v="1271"/>
    <s v="Nikolai Hamang"/>
    <x v="1"/>
    <x v="1"/>
    <m/>
    <m/>
    <m/>
    <m/>
    <n v="0"/>
    <s v="Ingen avgiftsbehandling"/>
    <s v="Lønnsbilag 22-2025"/>
    <n v="1350"/>
    <s v="NOK"/>
    <n v="1350"/>
    <m/>
    <s v="3051501.34"/>
  </r>
  <r>
    <n v="501038"/>
    <n v="2025"/>
    <s v="Lønnsbilag 22-2025"/>
    <d v="2025-10-01T00:00:00"/>
    <m/>
    <x v="125"/>
    <x v="125"/>
    <m/>
    <m/>
    <m/>
    <m/>
    <n v="1274"/>
    <s v="Heidi Midtbø Helgesen"/>
    <x v="6"/>
    <x v="6"/>
    <m/>
    <m/>
    <m/>
    <m/>
    <n v="0"/>
    <s v="Ingen avgiftsbehandling"/>
    <s v="Lønnsbilag 22-2025"/>
    <n v="1837.5"/>
    <s v="NOK"/>
    <n v="1837.5"/>
    <m/>
    <s v="3053338.84"/>
  </r>
  <r>
    <n v="501038"/>
    <n v="2025"/>
    <s v="Lønnsbilag 22-2025"/>
    <d v="2025-10-01T00:00:00"/>
    <m/>
    <x v="125"/>
    <x v="125"/>
    <m/>
    <m/>
    <m/>
    <m/>
    <n v="1285"/>
    <s v="Casper Riekeles"/>
    <x v="1"/>
    <x v="1"/>
    <m/>
    <m/>
    <m/>
    <m/>
    <n v="0"/>
    <s v="Ingen avgiftsbehandling"/>
    <s v="Lønnsbilag 22-2025"/>
    <n v="2450"/>
    <s v="NOK"/>
    <n v="2450"/>
    <m/>
    <s v="3055788.84"/>
  </r>
  <r>
    <n v="501038"/>
    <n v="2025"/>
    <s v="Lønnsbilag 22-2025"/>
    <d v="2025-10-01T00:00:00"/>
    <m/>
    <x v="125"/>
    <x v="125"/>
    <m/>
    <m/>
    <m/>
    <m/>
    <n v="1299"/>
    <s v="Katarina Zielinska"/>
    <x v="2"/>
    <x v="2"/>
    <m/>
    <m/>
    <m/>
    <m/>
    <n v="0"/>
    <s v="Ingen avgiftsbehandling"/>
    <s v="Lønnsbilag 22-2025"/>
    <n v="48125"/>
    <s v="NOK"/>
    <n v="48125"/>
    <m/>
    <s v="3103913.84"/>
  </r>
  <r>
    <n v="501038"/>
    <n v="2025"/>
    <s v="Lønnsbilag 22-2025"/>
    <d v="2025-10-01T00:00:00"/>
    <m/>
    <x v="125"/>
    <x v="125"/>
    <m/>
    <m/>
    <m/>
    <m/>
    <n v="1305"/>
    <s v="Brage Mikkelsen"/>
    <x v="8"/>
    <x v="8"/>
    <m/>
    <m/>
    <m/>
    <m/>
    <n v="0"/>
    <s v="Ingen avgiftsbehandling"/>
    <s v="Lønnsbilag 22-2025"/>
    <n v="1480"/>
    <s v="NOK"/>
    <n v="1480"/>
    <m/>
    <s v="3105393.84"/>
  </r>
  <r>
    <n v="501038"/>
    <n v="2025"/>
    <s v="Lønnsbilag 22-2025"/>
    <d v="2025-10-01T00:00:00"/>
    <m/>
    <x v="125"/>
    <x v="125"/>
    <m/>
    <m/>
    <m/>
    <m/>
    <n v="1307"/>
    <s v="Ben Craig Simmons"/>
    <x v="3"/>
    <x v="3"/>
    <m/>
    <m/>
    <m/>
    <m/>
    <n v="0"/>
    <s v="Ingen avgiftsbehandling"/>
    <s v="Lønnsbilag 22-2025"/>
    <n v="37537.5"/>
    <s v="NOK"/>
    <n v="37537.5"/>
    <m/>
    <s v="3142931.34"/>
  </r>
  <r>
    <n v="501038"/>
    <n v="2025"/>
    <s v="Lønnsbilag 22-2025"/>
    <d v="2025-10-01T00:00:00"/>
    <m/>
    <x v="125"/>
    <x v="125"/>
    <m/>
    <m/>
    <m/>
    <m/>
    <n v="1332"/>
    <s v="Morten Hamre Køber"/>
    <x v="10"/>
    <x v="10"/>
    <m/>
    <m/>
    <m/>
    <m/>
    <n v="0"/>
    <s v="Ingen avgiftsbehandling"/>
    <s v="Lønnsbilag 22-2025"/>
    <n v="1350"/>
    <s v="NOK"/>
    <n v="1350"/>
    <m/>
    <s v="3144281.34"/>
  </r>
  <r>
    <n v="501038"/>
    <n v="2025"/>
    <s v="Lønnsbilag 22-2025"/>
    <d v="2025-10-01T00:00:00"/>
    <m/>
    <x v="125"/>
    <x v="125"/>
    <m/>
    <m/>
    <m/>
    <m/>
    <n v="1334"/>
    <s v="Selma Arikan"/>
    <x v="1"/>
    <x v="1"/>
    <m/>
    <m/>
    <m/>
    <m/>
    <n v="0"/>
    <s v="Ingen avgiftsbehandling"/>
    <s v="Lønnsbilag 22-2025"/>
    <n v="2240"/>
    <s v="NOK"/>
    <n v="2240"/>
    <m/>
    <s v="3146521.34"/>
  </r>
  <r>
    <n v="501038"/>
    <n v="2025"/>
    <s v="Lønnsbilag 22-2025"/>
    <d v="2025-10-01T00:00:00"/>
    <m/>
    <x v="125"/>
    <x v="125"/>
    <m/>
    <m/>
    <m/>
    <m/>
    <n v="1335"/>
    <s v="Mikkel Holand Gillebo"/>
    <x v="8"/>
    <x v="8"/>
    <m/>
    <m/>
    <m/>
    <m/>
    <n v="0"/>
    <s v="Ingen avgiftsbehandling"/>
    <s v="Lønnsbilag 22-2025"/>
    <n v="1480"/>
    <s v="NOK"/>
    <n v="1480"/>
    <m/>
    <s v="3148001.34"/>
  </r>
  <r>
    <n v="501038"/>
    <n v="2025"/>
    <s v="Lønnsbilag 22-2025"/>
    <d v="2025-10-01T00:00:00"/>
    <m/>
    <x v="125"/>
    <x v="125"/>
    <m/>
    <m/>
    <m/>
    <m/>
    <n v="1338"/>
    <s v="Nadin Hamed"/>
    <x v="1"/>
    <x v="1"/>
    <m/>
    <m/>
    <m/>
    <m/>
    <n v="0"/>
    <s v="Ingen avgiftsbehandling"/>
    <s v="Lønnsbilag 22-2025"/>
    <n v="2338"/>
    <s v="NOK"/>
    <n v="2338"/>
    <m/>
    <s v="3150339.34"/>
  </r>
  <r>
    <n v="501038"/>
    <n v="2025"/>
    <s v="Lønnsbilag 22-2025"/>
    <d v="2025-10-01T00:00:00"/>
    <m/>
    <x v="125"/>
    <x v="125"/>
    <m/>
    <m/>
    <m/>
    <m/>
    <n v="134"/>
    <s v="Andreas Kristiansen Olsen"/>
    <x v="1"/>
    <x v="1"/>
    <m/>
    <m/>
    <m/>
    <m/>
    <n v="0"/>
    <s v="Ingen avgiftsbehandling"/>
    <s v="Lønnsbilag 22-2025"/>
    <n v="7360"/>
    <s v="NOK"/>
    <n v="7360"/>
    <m/>
    <s v="3157699.34"/>
  </r>
  <r>
    <n v="501038"/>
    <n v="2025"/>
    <s v="Lønnsbilag 22-2025"/>
    <d v="2025-10-01T00:00:00"/>
    <m/>
    <x v="125"/>
    <x v="125"/>
    <m/>
    <m/>
    <m/>
    <m/>
    <n v="1341"/>
    <s v="Sondre Harviken"/>
    <x v="8"/>
    <x v="8"/>
    <m/>
    <m/>
    <m/>
    <m/>
    <n v="0"/>
    <s v="Ingen avgiftsbehandling"/>
    <s v="Lønnsbilag 22-2025"/>
    <n v="3520"/>
    <s v="NOK"/>
    <n v="3520"/>
    <m/>
    <s v="3161219.34"/>
  </r>
  <r>
    <n v="501038"/>
    <n v="2025"/>
    <s v="Lønnsbilag 22-2025"/>
    <d v="2025-10-01T00:00:00"/>
    <m/>
    <x v="125"/>
    <x v="125"/>
    <m/>
    <m/>
    <m/>
    <m/>
    <n v="1342"/>
    <s v="Artem Kovrovskii"/>
    <x v="6"/>
    <x v="6"/>
    <m/>
    <m/>
    <m/>
    <m/>
    <n v="0"/>
    <s v="Ingen avgiftsbehandling"/>
    <s v="Lønnsbilag 22-2025"/>
    <n v="1918"/>
    <s v="NOK"/>
    <n v="1918"/>
    <m/>
    <s v="3163137.34"/>
  </r>
  <r>
    <n v="501038"/>
    <n v="2025"/>
    <s v="Lønnsbilag 22-2025"/>
    <d v="2025-10-01T00:00:00"/>
    <m/>
    <x v="125"/>
    <x v="125"/>
    <m/>
    <m/>
    <m/>
    <m/>
    <n v="1343"/>
    <s v="Andreas Romark Nilsen"/>
    <x v="2"/>
    <x v="2"/>
    <m/>
    <m/>
    <m/>
    <m/>
    <n v="0"/>
    <s v="Ingen avgiftsbehandling"/>
    <s v="Lønnsbilag 22-2025"/>
    <n v="12300"/>
    <s v="NOK"/>
    <n v="12300"/>
    <m/>
    <s v="3175437.34"/>
  </r>
  <r>
    <n v="501038"/>
    <n v="2025"/>
    <s v="Lønnsbilag 22-2025"/>
    <d v="2025-10-01T00:00:00"/>
    <m/>
    <x v="125"/>
    <x v="125"/>
    <m/>
    <m/>
    <m/>
    <m/>
    <n v="1345"/>
    <s v="Eskil Nakstad"/>
    <x v="8"/>
    <x v="8"/>
    <m/>
    <m/>
    <m/>
    <m/>
    <n v="0"/>
    <s v="Ingen avgiftsbehandling"/>
    <s v="Lønnsbilag 22-2025"/>
    <n v="1120"/>
    <s v="NOK"/>
    <n v="1120"/>
    <m/>
    <s v="3176557.34"/>
  </r>
  <r>
    <n v="501038"/>
    <n v="2025"/>
    <s v="Lønnsbilag 22-2025"/>
    <d v="2025-10-01T00:00:00"/>
    <m/>
    <x v="125"/>
    <x v="125"/>
    <m/>
    <m/>
    <m/>
    <m/>
    <n v="1346"/>
    <s v="Emil Smith Gjerde"/>
    <x v="8"/>
    <x v="8"/>
    <m/>
    <m/>
    <m/>
    <m/>
    <n v="0"/>
    <s v="Ingen avgiftsbehandling"/>
    <s v="Lønnsbilag 22-2025"/>
    <n v="1120"/>
    <s v="NOK"/>
    <n v="1120"/>
    <m/>
    <s v="3177677.34"/>
  </r>
  <r>
    <n v="501038"/>
    <n v="2025"/>
    <s v="Lønnsbilag 22-2025"/>
    <d v="2025-10-01T00:00:00"/>
    <m/>
    <x v="125"/>
    <x v="125"/>
    <m/>
    <m/>
    <m/>
    <m/>
    <n v="1347"/>
    <s v="Selma Svege"/>
    <x v="6"/>
    <x v="6"/>
    <m/>
    <m/>
    <m/>
    <m/>
    <n v="0"/>
    <s v="Ingen avgiftsbehandling"/>
    <s v="Lønnsbilag 22-2025"/>
    <n v="1593.75"/>
    <s v="NOK"/>
    <n v="1593.75"/>
    <m/>
    <s v="3179271.09"/>
  </r>
  <r>
    <n v="501038"/>
    <n v="2025"/>
    <s v="Lønnsbilag 22-2025"/>
    <d v="2025-10-01T00:00:00"/>
    <m/>
    <x v="125"/>
    <x v="125"/>
    <m/>
    <m/>
    <m/>
    <m/>
    <n v="1348"/>
    <s v="Anders Lagesen"/>
    <x v="2"/>
    <x v="2"/>
    <m/>
    <m/>
    <m/>
    <m/>
    <n v="0"/>
    <s v="Ingen avgiftsbehandling"/>
    <s v="Lønnsbilag 22-2025"/>
    <n v="7800"/>
    <s v="NOK"/>
    <n v="7800"/>
    <m/>
    <s v="3187071.09"/>
  </r>
  <r>
    <n v="501038"/>
    <n v="2025"/>
    <s v="Lønnsbilag 22-2025"/>
    <d v="2025-10-01T00:00:00"/>
    <m/>
    <x v="125"/>
    <x v="125"/>
    <m/>
    <m/>
    <m/>
    <m/>
    <n v="156"/>
    <s v="Eskil Kvam"/>
    <x v="1"/>
    <x v="1"/>
    <m/>
    <m/>
    <m/>
    <m/>
    <n v="0"/>
    <s v="Ingen avgiftsbehandling"/>
    <s v="Lønnsbilag 22-2025"/>
    <n v="3450"/>
    <s v="NOK"/>
    <n v="3450"/>
    <m/>
    <s v="3190521.09"/>
  </r>
  <r>
    <n v="501038"/>
    <n v="2025"/>
    <s v="Lønnsbilag 22-2025"/>
    <d v="2025-10-01T00:00:00"/>
    <m/>
    <x v="125"/>
    <x v="125"/>
    <m/>
    <m/>
    <m/>
    <m/>
    <n v="77"/>
    <s v="Christopher Dehn"/>
    <x v="5"/>
    <x v="5"/>
    <m/>
    <m/>
    <m/>
    <m/>
    <n v="0"/>
    <s v="Ingen avgiftsbehandling"/>
    <s v="Lønnsbilag 22-2025"/>
    <n v="19285.5"/>
    <s v="NOK"/>
    <n v="19285.5"/>
    <m/>
    <s v="3209806.59"/>
  </r>
  <r>
    <n v="501146"/>
    <n v="2025"/>
    <s v="Lønnsbilag 23-2025"/>
    <d v="2025-11-03T00:00:00"/>
    <m/>
    <x v="125"/>
    <x v="125"/>
    <m/>
    <m/>
    <m/>
    <m/>
    <m/>
    <s v="Sofi Kulvik"/>
    <x v="4"/>
    <x v="4"/>
    <m/>
    <m/>
    <m/>
    <m/>
    <n v="0"/>
    <s v="Ingen avgiftsbehandling"/>
    <s v="Lønnsbilag 23-2025"/>
    <n v="66767.460000000006"/>
    <s v="NOK"/>
    <n v="66767.460000000006"/>
    <m/>
    <s v="3276574.05"/>
  </r>
  <r>
    <n v="501146"/>
    <n v="2025"/>
    <s v="Lønnsbilag 23-2025"/>
    <d v="2025-11-03T00:00:00"/>
    <m/>
    <x v="125"/>
    <x v="125"/>
    <m/>
    <m/>
    <m/>
    <m/>
    <n v="1223"/>
    <s v="Mads Sundbye"/>
    <x v="1"/>
    <x v="1"/>
    <m/>
    <m/>
    <m/>
    <m/>
    <n v="0"/>
    <s v="Ingen avgiftsbehandling"/>
    <s v="Lønnsbilag 23-2025"/>
    <n v="2160"/>
    <s v="NOK"/>
    <n v="2160"/>
    <m/>
    <s v="3278734.05"/>
  </r>
  <r>
    <n v="501146"/>
    <n v="2025"/>
    <s v="Lønnsbilag 23-2025"/>
    <d v="2025-11-03T00:00:00"/>
    <m/>
    <x v="125"/>
    <x v="125"/>
    <m/>
    <m/>
    <m/>
    <m/>
    <n v="1229"/>
    <s v="Eirik Frisnes Wartiainen"/>
    <x v="10"/>
    <x v="10"/>
    <m/>
    <m/>
    <m/>
    <m/>
    <n v="0"/>
    <s v="Ingen avgiftsbehandling"/>
    <s v="Lønnsbilag 23-2025"/>
    <n v="22878"/>
    <s v="NOK"/>
    <n v="22878"/>
    <m/>
    <s v="3301612.05"/>
  </r>
  <r>
    <n v="501146"/>
    <n v="2025"/>
    <s v="Lønnsbilag 23-2025"/>
    <d v="2025-11-03T00:00:00"/>
    <m/>
    <x v="125"/>
    <x v="125"/>
    <m/>
    <m/>
    <m/>
    <m/>
    <n v="1229"/>
    <s v="Eirik Frisnes Wartiainen"/>
    <x v="8"/>
    <x v="8"/>
    <m/>
    <m/>
    <m/>
    <m/>
    <n v="0"/>
    <s v="Ingen avgiftsbehandling"/>
    <s v="Lønnsbilag 23-2025"/>
    <n v="16014.6"/>
    <s v="NOK"/>
    <n v="16014.6"/>
    <m/>
    <s v="3317626.65"/>
  </r>
  <r>
    <n v="501146"/>
    <n v="2025"/>
    <s v="Lønnsbilag 23-2025"/>
    <d v="2025-11-03T00:00:00"/>
    <m/>
    <x v="125"/>
    <x v="125"/>
    <m/>
    <m/>
    <m/>
    <m/>
    <n v="1229"/>
    <s v="Eirik Frisnes Wartiainen"/>
    <x v="1"/>
    <x v="1"/>
    <m/>
    <m/>
    <m/>
    <m/>
    <n v="0"/>
    <s v="Ingen avgiftsbehandling"/>
    <s v="Lønnsbilag 23-2025"/>
    <n v="6863.4"/>
    <s v="NOK"/>
    <n v="6863.4"/>
    <m/>
    <s v="3324490.05"/>
  </r>
  <r>
    <n v="501146"/>
    <n v="2025"/>
    <s v="Lønnsbilag 23-2025"/>
    <d v="2025-11-03T00:00:00"/>
    <m/>
    <x v="125"/>
    <x v="125"/>
    <m/>
    <m/>
    <m/>
    <m/>
    <n v="1239"/>
    <s v="Karen Haug Laukeland"/>
    <x v="6"/>
    <x v="6"/>
    <m/>
    <m/>
    <m/>
    <m/>
    <n v="0"/>
    <s v="Ingen avgiftsbehandling"/>
    <s v="Lønnsbilag 23-2025"/>
    <n v="4941"/>
    <s v="NOK"/>
    <n v="4941"/>
    <m/>
    <s v="3329431.05"/>
  </r>
  <r>
    <n v="501146"/>
    <n v="2025"/>
    <s v="Lønnsbilag 23-2025"/>
    <d v="2025-11-03T00:00:00"/>
    <m/>
    <x v="125"/>
    <x v="125"/>
    <m/>
    <m/>
    <m/>
    <m/>
    <n v="1240"/>
    <s v="Margrethe Hamre Køber"/>
    <x v="6"/>
    <x v="6"/>
    <m/>
    <m/>
    <m/>
    <m/>
    <n v="0"/>
    <s v="Ingen avgiftsbehandling"/>
    <s v="Lønnsbilag 23-2025"/>
    <n v="3281.25"/>
    <s v="NOK"/>
    <n v="3281.25"/>
    <m/>
    <s v="3332712.30"/>
  </r>
  <r>
    <n v="501146"/>
    <n v="2025"/>
    <s v="Lønnsbilag 23-2025"/>
    <d v="2025-11-03T00:00:00"/>
    <m/>
    <x v="125"/>
    <x v="125"/>
    <m/>
    <m/>
    <m/>
    <m/>
    <n v="1245"/>
    <s v="Fredrik Bjørndal"/>
    <x v="3"/>
    <x v="3"/>
    <m/>
    <m/>
    <m/>
    <m/>
    <n v="0"/>
    <s v="Ingen avgiftsbehandling"/>
    <s v="Lønnsbilag 23-2025"/>
    <n v="6660"/>
    <s v="NOK"/>
    <n v="6660"/>
    <m/>
    <s v="3339372.30"/>
  </r>
  <r>
    <n v="501146"/>
    <n v="2025"/>
    <s v="Lønnsbilag 23-2025"/>
    <d v="2025-11-03T00:00:00"/>
    <m/>
    <x v="125"/>
    <x v="125"/>
    <m/>
    <m/>
    <m/>
    <m/>
    <n v="1248"/>
    <s v="Marius Tveiten"/>
    <x v="8"/>
    <x v="8"/>
    <m/>
    <m/>
    <m/>
    <m/>
    <n v="0"/>
    <s v="Ingen avgiftsbehandling"/>
    <s v="Lønnsbilag 23-2025"/>
    <n v="360"/>
    <s v="NOK"/>
    <n v="360"/>
    <m/>
    <s v="3339732.30"/>
  </r>
  <r>
    <n v="501146"/>
    <n v="2025"/>
    <s v="Lønnsbilag 23-2025"/>
    <d v="2025-11-03T00:00:00"/>
    <m/>
    <x v="125"/>
    <x v="125"/>
    <m/>
    <m/>
    <m/>
    <m/>
    <n v="1248"/>
    <s v="Marius Tveiten"/>
    <x v="1"/>
    <x v="1"/>
    <m/>
    <m/>
    <m/>
    <m/>
    <n v="0"/>
    <s v="Ingen avgiftsbehandling"/>
    <s v="Lønnsbilag 23-2025"/>
    <n v="2880"/>
    <s v="NOK"/>
    <n v="2880"/>
    <m/>
    <s v="3342612.30"/>
  </r>
  <r>
    <n v="501146"/>
    <n v="2025"/>
    <s v="Lønnsbilag 23-2025"/>
    <d v="2025-11-03T00:00:00"/>
    <m/>
    <x v="125"/>
    <x v="125"/>
    <m/>
    <m/>
    <m/>
    <m/>
    <n v="1249"/>
    <s v="Nora Kristiansen"/>
    <x v="1"/>
    <x v="1"/>
    <m/>
    <m/>
    <m/>
    <m/>
    <n v="0"/>
    <s v="Ingen avgiftsbehandling"/>
    <s v="Lønnsbilag 23-2025"/>
    <n v="1980"/>
    <s v="NOK"/>
    <n v="1980"/>
    <m/>
    <s v="3344592.30"/>
  </r>
  <r>
    <n v="501146"/>
    <n v="2025"/>
    <s v="Lønnsbilag 23-2025"/>
    <d v="2025-11-03T00:00:00"/>
    <m/>
    <x v="125"/>
    <x v="125"/>
    <m/>
    <m/>
    <m/>
    <m/>
    <n v="1249"/>
    <s v="Nora Kristiansen"/>
    <x v="8"/>
    <x v="8"/>
    <m/>
    <m/>
    <m/>
    <m/>
    <n v="0"/>
    <s v="Ingen avgiftsbehandling"/>
    <s v="Lønnsbilag 23-2025"/>
    <n v="3915"/>
    <s v="NOK"/>
    <n v="3915"/>
    <m/>
    <s v="3348507.30"/>
  </r>
  <r>
    <n v="501146"/>
    <n v="2025"/>
    <s v="Lønnsbilag 23-2025"/>
    <d v="2025-11-03T00:00:00"/>
    <m/>
    <x v="125"/>
    <x v="125"/>
    <m/>
    <m/>
    <m/>
    <m/>
    <n v="1260"/>
    <s v="Sivert Østberg-Tømmervik"/>
    <x v="6"/>
    <x v="6"/>
    <m/>
    <m/>
    <m/>
    <m/>
    <n v="0"/>
    <s v="Ingen avgiftsbehandling"/>
    <s v="Lønnsbilag 23-2025"/>
    <n v="7956"/>
    <s v="NOK"/>
    <n v="7956"/>
    <m/>
    <s v="3356463.30"/>
  </r>
  <r>
    <n v="501146"/>
    <n v="2025"/>
    <s v="Lønnsbilag 23-2025"/>
    <d v="2025-11-03T00:00:00"/>
    <m/>
    <x v="125"/>
    <x v="125"/>
    <m/>
    <m/>
    <m/>
    <m/>
    <n v="1261"/>
    <s v="Laila Håkonsen"/>
    <x v="8"/>
    <x v="8"/>
    <m/>
    <m/>
    <m/>
    <m/>
    <n v="0"/>
    <s v="Ingen avgiftsbehandling"/>
    <s v="Lønnsbilag 23-2025"/>
    <n v="5500"/>
    <s v="NOK"/>
    <n v="5500"/>
    <m/>
    <s v="3361963.30"/>
  </r>
  <r>
    <n v="501146"/>
    <n v="2025"/>
    <s v="Lønnsbilag 23-2025"/>
    <d v="2025-11-03T00:00:00"/>
    <m/>
    <x v="125"/>
    <x v="125"/>
    <m/>
    <m/>
    <m/>
    <m/>
    <n v="1270"/>
    <s v="Lars Teigland Støre"/>
    <x v="6"/>
    <x v="6"/>
    <m/>
    <m/>
    <m/>
    <m/>
    <n v="0"/>
    <s v="Ingen avgiftsbehandling"/>
    <s v="Lønnsbilag 23-2025"/>
    <n v="2975"/>
    <s v="NOK"/>
    <n v="2975"/>
    <m/>
    <s v="3364938.30"/>
  </r>
  <r>
    <n v="501146"/>
    <n v="2025"/>
    <s v="Lønnsbilag 23-2025"/>
    <d v="2025-11-03T00:00:00"/>
    <m/>
    <x v="125"/>
    <x v="125"/>
    <m/>
    <m/>
    <m/>
    <m/>
    <n v="1271"/>
    <s v="Nikolai Hamang"/>
    <x v="1"/>
    <x v="1"/>
    <m/>
    <m/>
    <m/>
    <m/>
    <n v="0"/>
    <s v="Ingen avgiftsbehandling"/>
    <s v="Lønnsbilag 23-2025"/>
    <n v="2430"/>
    <s v="NOK"/>
    <n v="2430"/>
    <m/>
    <s v="3367368.30"/>
  </r>
  <r>
    <n v="501146"/>
    <n v="2025"/>
    <s v="Lønnsbilag 23-2025"/>
    <d v="2025-11-03T00:00:00"/>
    <m/>
    <x v="125"/>
    <x v="125"/>
    <m/>
    <m/>
    <m/>
    <m/>
    <n v="1274"/>
    <s v="Heidi Midtbø Helgesen"/>
    <x v="6"/>
    <x v="6"/>
    <m/>
    <m/>
    <m/>
    <m/>
    <n v="0"/>
    <s v="Ingen avgiftsbehandling"/>
    <s v="Lønnsbilag 23-2025"/>
    <n v="3543.75"/>
    <s v="NOK"/>
    <n v="3543.75"/>
    <m/>
    <s v="3370912.05"/>
  </r>
  <r>
    <n v="501146"/>
    <n v="2025"/>
    <s v="Lønnsbilag 23-2025"/>
    <d v="2025-11-03T00:00:00"/>
    <m/>
    <x v="125"/>
    <x v="125"/>
    <m/>
    <m/>
    <m/>
    <m/>
    <n v="1285"/>
    <s v="Casper Riekeles"/>
    <x v="1"/>
    <x v="1"/>
    <m/>
    <m/>
    <m/>
    <m/>
    <n v="0"/>
    <s v="Ingen avgiftsbehandling"/>
    <s v="Lønnsbilag 23-2025"/>
    <n v="3220"/>
    <s v="NOK"/>
    <n v="3220"/>
    <m/>
    <s v="3374132.05"/>
  </r>
  <r>
    <n v="501146"/>
    <n v="2025"/>
    <s v="Lønnsbilag 23-2025"/>
    <d v="2025-11-03T00:00:00"/>
    <m/>
    <x v="125"/>
    <x v="125"/>
    <m/>
    <m/>
    <m/>
    <m/>
    <n v="1299"/>
    <s v="Katarina Zielinska"/>
    <x v="2"/>
    <x v="2"/>
    <m/>
    <m/>
    <m/>
    <m/>
    <n v="0"/>
    <s v="Ingen avgiftsbehandling"/>
    <s v="Lønnsbilag 23-2025"/>
    <n v="48125"/>
    <s v="NOK"/>
    <n v="48125"/>
    <m/>
    <s v="3422257.05"/>
  </r>
  <r>
    <n v="501146"/>
    <n v="2025"/>
    <s v="Lønnsbilag 23-2025"/>
    <d v="2025-11-03T00:00:00"/>
    <m/>
    <x v="125"/>
    <x v="125"/>
    <m/>
    <m/>
    <m/>
    <m/>
    <n v="1303"/>
    <s v="Tess Negusse"/>
    <x v="1"/>
    <x v="1"/>
    <m/>
    <m/>
    <m/>
    <m/>
    <n v="0"/>
    <s v="Ingen avgiftsbehandling"/>
    <s v="Lønnsbilag 23-2025"/>
    <n v="10000"/>
    <s v="NOK"/>
    <n v="10000"/>
    <m/>
    <s v="3432257.05"/>
  </r>
  <r>
    <n v="501146"/>
    <n v="2025"/>
    <s v="Lønnsbilag 23-2025"/>
    <d v="2025-11-03T00:00:00"/>
    <m/>
    <x v="125"/>
    <x v="125"/>
    <m/>
    <m/>
    <m/>
    <m/>
    <n v="1307"/>
    <s v="Ben Craig Simmons"/>
    <x v="3"/>
    <x v="3"/>
    <m/>
    <m/>
    <m/>
    <m/>
    <n v="0"/>
    <s v="Ingen avgiftsbehandling"/>
    <s v="Lønnsbilag 23-2025"/>
    <n v="37537.5"/>
    <s v="NOK"/>
    <n v="37537.5"/>
    <m/>
    <s v="3469794.55"/>
  </r>
  <r>
    <n v="501146"/>
    <n v="2025"/>
    <s v="Lønnsbilag 23-2025"/>
    <d v="2025-11-03T00:00:00"/>
    <m/>
    <x v="125"/>
    <x v="125"/>
    <m/>
    <m/>
    <m/>
    <m/>
    <n v="1332"/>
    <s v="Morten Hamre Køber"/>
    <x v="10"/>
    <x v="10"/>
    <m/>
    <m/>
    <m/>
    <m/>
    <n v="0"/>
    <s v="Ingen avgiftsbehandling"/>
    <s v="Lønnsbilag 23-2025"/>
    <n v="1520"/>
    <s v="NOK"/>
    <n v="1520"/>
    <m/>
    <s v="3471314.55"/>
  </r>
  <r>
    <n v="501146"/>
    <n v="2025"/>
    <s v="Lønnsbilag 23-2025"/>
    <d v="2025-11-03T00:00:00"/>
    <m/>
    <x v="125"/>
    <x v="125"/>
    <m/>
    <m/>
    <m/>
    <m/>
    <n v="1334"/>
    <s v="Selma Arikan"/>
    <x v="1"/>
    <x v="1"/>
    <m/>
    <m/>
    <m/>
    <m/>
    <n v="0"/>
    <s v="Ingen avgiftsbehandling"/>
    <s v="Lønnsbilag 23-2025"/>
    <n v="1840"/>
    <s v="NOK"/>
    <n v="1840"/>
    <m/>
    <s v="3473154.55"/>
  </r>
  <r>
    <n v="501146"/>
    <n v="2025"/>
    <s v="Lønnsbilag 23-2025"/>
    <d v="2025-11-03T00:00:00"/>
    <m/>
    <x v="125"/>
    <x v="125"/>
    <m/>
    <m/>
    <m/>
    <m/>
    <n v="1335"/>
    <s v="Mikkel Holand Gillebo"/>
    <x v="8"/>
    <x v="8"/>
    <m/>
    <m/>
    <m/>
    <m/>
    <n v="0"/>
    <s v="Ingen avgiftsbehandling"/>
    <s v="Lønnsbilag 23-2025"/>
    <n v="1280"/>
    <s v="NOK"/>
    <n v="1280"/>
    <m/>
    <s v="3474434.55"/>
  </r>
  <r>
    <n v="501146"/>
    <n v="2025"/>
    <s v="Lønnsbilag 23-2025"/>
    <d v="2025-11-03T00:00:00"/>
    <m/>
    <x v="125"/>
    <x v="125"/>
    <m/>
    <m/>
    <m/>
    <m/>
    <n v="1338"/>
    <s v="Nadin Hamed"/>
    <x v="1"/>
    <x v="1"/>
    <m/>
    <m/>
    <m/>
    <m/>
    <n v="0"/>
    <s v="Ingen avgiftsbehandling"/>
    <s v="Lønnsbilag 23-2025"/>
    <n v="5034.3999999999996"/>
    <s v="NOK"/>
    <n v="5034.3999999999996"/>
    <m/>
    <s v="3479468.95"/>
  </r>
  <r>
    <n v="501146"/>
    <n v="2025"/>
    <s v="Lønnsbilag 23-2025"/>
    <d v="2025-11-03T00:00:00"/>
    <m/>
    <x v="125"/>
    <x v="125"/>
    <m/>
    <m/>
    <m/>
    <m/>
    <n v="134"/>
    <s v="Andreas Kristiansen Olsen"/>
    <x v="1"/>
    <x v="1"/>
    <m/>
    <m/>
    <m/>
    <m/>
    <n v="0"/>
    <s v="Ingen avgiftsbehandling"/>
    <s v="Lønnsbilag 23-2025"/>
    <n v="7475"/>
    <s v="NOK"/>
    <n v="7475"/>
    <m/>
    <s v="3486943.95"/>
  </r>
  <r>
    <n v="501146"/>
    <n v="2025"/>
    <s v="Lønnsbilag 23-2025"/>
    <d v="2025-11-03T00:00:00"/>
    <m/>
    <x v="125"/>
    <x v="125"/>
    <m/>
    <m/>
    <m/>
    <m/>
    <n v="1340"/>
    <s v="Bernhard Trygve Wielgolaski Rynning"/>
    <x v="2"/>
    <x v="2"/>
    <m/>
    <m/>
    <m/>
    <m/>
    <n v="0"/>
    <s v="Ingen avgiftsbehandling"/>
    <s v="Lønnsbilag 23-2025"/>
    <n v="12400"/>
    <s v="NOK"/>
    <n v="12400"/>
    <m/>
    <s v="3499343.95"/>
  </r>
  <r>
    <n v="501146"/>
    <n v="2025"/>
    <s v="Lønnsbilag 23-2025"/>
    <d v="2025-11-03T00:00:00"/>
    <m/>
    <x v="125"/>
    <x v="125"/>
    <m/>
    <m/>
    <m/>
    <m/>
    <n v="1341"/>
    <s v="Sondre Harviken"/>
    <x v="8"/>
    <x v="8"/>
    <m/>
    <m/>
    <m/>
    <m/>
    <n v="0"/>
    <s v="Ingen avgiftsbehandling"/>
    <s v="Lønnsbilag 23-2025"/>
    <n v="3400"/>
    <s v="NOK"/>
    <n v="3400"/>
    <m/>
    <s v="3502743.95"/>
  </r>
  <r>
    <n v="501146"/>
    <n v="2025"/>
    <s v="Lønnsbilag 23-2025"/>
    <d v="2025-11-03T00:00:00"/>
    <m/>
    <x v="125"/>
    <x v="125"/>
    <m/>
    <m/>
    <m/>
    <m/>
    <n v="1342"/>
    <s v="Artem Kovrovskii"/>
    <x v="6"/>
    <x v="6"/>
    <m/>
    <m/>
    <m/>
    <m/>
    <n v="0"/>
    <s v="Ingen avgiftsbehandling"/>
    <s v="Lønnsbilag 23-2025"/>
    <n v="1781"/>
    <s v="NOK"/>
    <n v="1781"/>
    <m/>
    <s v="3504524.95"/>
  </r>
  <r>
    <n v="501146"/>
    <n v="2025"/>
    <s v="Lønnsbilag 23-2025"/>
    <d v="2025-11-03T00:00:00"/>
    <m/>
    <x v="125"/>
    <x v="125"/>
    <m/>
    <m/>
    <m/>
    <m/>
    <n v="1343"/>
    <s v="Andreas Romark Nilsen"/>
    <x v="2"/>
    <x v="2"/>
    <m/>
    <m/>
    <m/>
    <m/>
    <n v="0"/>
    <s v="Ingen avgiftsbehandling"/>
    <s v="Lønnsbilag 23-2025"/>
    <n v="13550"/>
    <s v="NOK"/>
    <n v="13550"/>
    <m/>
    <s v="3518074.95"/>
  </r>
  <r>
    <n v="501146"/>
    <n v="2025"/>
    <s v="Lønnsbilag 23-2025"/>
    <d v="2025-11-03T00:00:00"/>
    <m/>
    <x v="125"/>
    <x v="125"/>
    <m/>
    <m/>
    <m/>
    <m/>
    <n v="1345"/>
    <s v="Eskil Nakstad"/>
    <x v="8"/>
    <x v="8"/>
    <m/>
    <m/>
    <m/>
    <m/>
    <n v="0"/>
    <s v="Ingen avgiftsbehandling"/>
    <s v="Lønnsbilag 23-2025"/>
    <n v="1960"/>
    <s v="NOK"/>
    <n v="1960"/>
    <m/>
    <s v="3520034.95"/>
  </r>
  <r>
    <n v="501146"/>
    <n v="2025"/>
    <s v="Lønnsbilag 23-2025"/>
    <d v="2025-11-03T00:00:00"/>
    <m/>
    <x v="125"/>
    <x v="125"/>
    <m/>
    <m/>
    <m/>
    <m/>
    <n v="1346"/>
    <s v="Emil Smith Gjerde"/>
    <x v="8"/>
    <x v="8"/>
    <m/>
    <m/>
    <m/>
    <m/>
    <n v="0"/>
    <s v="Ingen avgiftsbehandling"/>
    <s v="Lønnsbilag 23-2025"/>
    <n v="2240"/>
    <s v="NOK"/>
    <n v="2240"/>
    <m/>
    <s v="3522274.95"/>
  </r>
  <r>
    <n v="501146"/>
    <n v="2025"/>
    <s v="Lønnsbilag 23-2025"/>
    <d v="2025-11-03T00:00:00"/>
    <m/>
    <x v="125"/>
    <x v="125"/>
    <m/>
    <m/>
    <m/>
    <m/>
    <n v="1347"/>
    <s v="Selma Svege"/>
    <x v="6"/>
    <x v="6"/>
    <m/>
    <m/>
    <m/>
    <m/>
    <n v="0"/>
    <s v="Ingen avgiftsbehandling"/>
    <s v="Lønnsbilag 23-2025"/>
    <n v="2062.5"/>
    <s v="NOK"/>
    <n v="2062.5"/>
    <m/>
    <s v="3524337.45"/>
  </r>
  <r>
    <n v="501146"/>
    <n v="2025"/>
    <s v="Lønnsbilag 23-2025"/>
    <d v="2025-11-03T00:00:00"/>
    <m/>
    <x v="125"/>
    <x v="125"/>
    <m/>
    <m/>
    <m/>
    <m/>
    <n v="1348"/>
    <s v="Anders Lagesen"/>
    <x v="2"/>
    <x v="2"/>
    <m/>
    <m/>
    <m/>
    <m/>
    <n v="0"/>
    <s v="Ingen avgiftsbehandling"/>
    <s v="Lønnsbilag 23-2025"/>
    <n v="7016"/>
    <s v="NOK"/>
    <n v="7016"/>
    <m/>
    <s v="3531353.45"/>
  </r>
  <r>
    <n v="501146"/>
    <n v="2025"/>
    <s v="Lønnsbilag 23-2025"/>
    <d v="2025-11-03T00:00:00"/>
    <m/>
    <x v="125"/>
    <x v="125"/>
    <m/>
    <m/>
    <m/>
    <m/>
    <n v="1351"/>
    <s v="Johan Wiklund"/>
    <x v="3"/>
    <x v="3"/>
    <m/>
    <m/>
    <m/>
    <m/>
    <n v="0"/>
    <s v="Ingen avgiftsbehandling"/>
    <s v="Lønnsbilag 23-2025"/>
    <n v="7000"/>
    <s v="NOK"/>
    <n v="7000"/>
    <m/>
    <s v="3538353.45"/>
  </r>
  <r>
    <n v="501146"/>
    <n v="2025"/>
    <s v="Lønnsbilag 23-2025"/>
    <d v="2025-11-03T00:00:00"/>
    <m/>
    <x v="125"/>
    <x v="125"/>
    <m/>
    <m/>
    <m/>
    <m/>
    <n v="156"/>
    <s v="Eskil Kvam"/>
    <x v="1"/>
    <x v="1"/>
    <m/>
    <m/>
    <m/>
    <m/>
    <n v="0"/>
    <s v="Ingen avgiftsbehandling"/>
    <s v="Lønnsbilag 23-2025"/>
    <n v="2185"/>
    <s v="NOK"/>
    <n v="2185"/>
    <m/>
    <s v="3540538.45"/>
  </r>
  <r>
    <n v="501146"/>
    <n v="2025"/>
    <s v="Lønnsbilag 23-2025"/>
    <d v="2025-11-03T00:00:00"/>
    <m/>
    <x v="125"/>
    <x v="125"/>
    <m/>
    <m/>
    <m/>
    <m/>
    <n v="77"/>
    <s v="Christopher Dehn"/>
    <x v="5"/>
    <x v="5"/>
    <m/>
    <m/>
    <m/>
    <m/>
    <n v="0"/>
    <s v="Ingen avgiftsbehandling"/>
    <s v="Lønnsbilag 23-2025"/>
    <n v="19285.5"/>
    <s v="NOK"/>
    <n v="19285.5"/>
    <m/>
    <s v="3559823.95"/>
  </r>
  <r>
    <n v="501272"/>
    <n v="2025"/>
    <s v="Lønnsbilag 24-2025"/>
    <d v="2025-12-02T00:00:00"/>
    <m/>
    <x v="125"/>
    <x v="125"/>
    <m/>
    <m/>
    <m/>
    <m/>
    <m/>
    <s v="Sofi Kulvik"/>
    <x v="4"/>
    <x v="4"/>
    <m/>
    <m/>
    <m/>
    <m/>
    <n v="0"/>
    <s v="Ingen avgiftsbehandling"/>
    <s v="Lønnsbilag 24-2025"/>
    <n v="66264.960000000006"/>
    <s v="NOK"/>
    <n v="66264.960000000006"/>
    <m/>
    <s v="3626088.91"/>
  </r>
  <r>
    <n v="501272"/>
    <n v="2025"/>
    <s v="Lønnsbilag 24-2025"/>
    <d v="2025-12-02T00:00:00"/>
    <m/>
    <x v="125"/>
    <x v="125"/>
    <m/>
    <m/>
    <m/>
    <m/>
    <n v="1223"/>
    <s v="Mads Sundbye"/>
    <x v="1"/>
    <x v="1"/>
    <m/>
    <m/>
    <m/>
    <m/>
    <n v="0"/>
    <s v="Ingen avgiftsbehandling"/>
    <s v="Lønnsbilag 24-2025"/>
    <n v="2520"/>
    <s v="NOK"/>
    <n v="2520"/>
    <m/>
    <s v="3628608.91"/>
  </r>
  <r>
    <n v="501272"/>
    <n v="2025"/>
    <s v="Lønnsbilag 24-2025"/>
    <d v="2025-12-02T00:00:00"/>
    <m/>
    <x v="125"/>
    <x v="125"/>
    <m/>
    <m/>
    <m/>
    <m/>
    <n v="1229"/>
    <s v="Eirik Frisnes Wartiainen"/>
    <x v="10"/>
    <x v="10"/>
    <m/>
    <m/>
    <m/>
    <m/>
    <n v="0"/>
    <s v="Ingen avgiftsbehandling"/>
    <s v="Lønnsbilag 24-2025"/>
    <n v="22878"/>
    <s v="NOK"/>
    <n v="22878"/>
    <m/>
    <s v="3651486.91"/>
  </r>
  <r>
    <n v="501272"/>
    <n v="2025"/>
    <s v="Lønnsbilag 24-2025"/>
    <d v="2025-12-02T00:00:00"/>
    <m/>
    <x v="125"/>
    <x v="125"/>
    <m/>
    <m/>
    <m/>
    <m/>
    <n v="1229"/>
    <s v="Eirik Frisnes Wartiainen"/>
    <x v="8"/>
    <x v="8"/>
    <m/>
    <m/>
    <m/>
    <m/>
    <n v="0"/>
    <s v="Ingen avgiftsbehandling"/>
    <s v="Lønnsbilag 24-2025"/>
    <n v="16014.6"/>
    <s v="NOK"/>
    <n v="16014.6"/>
    <m/>
    <s v="3667501.51"/>
  </r>
  <r>
    <n v="501272"/>
    <n v="2025"/>
    <s v="Lønnsbilag 24-2025"/>
    <d v="2025-12-02T00:00:00"/>
    <m/>
    <x v="125"/>
    <x v="125"/>
    <m/>
    <m/>
    <m/>
    <m/>
    <n v="1229"/>
    <s v="Eirik Frisnes Wartiainen"/>
    <x v="1"/>
    <x v="1"/>
    <m/>
    <m/>
    <m/>
    <m/>
    <n v="0"/>
    <s v="Ingen avgiftsbehandling"/>
    <s v="Lønnsbilag 24-2025"/>
    <n v="6863.4"/>
    <s v="NOK"/>
    <n v="6863.4"/>
    <m/>
    <s v="3674364.91"/>
  </r>
  <r>
    <n v="501272"/>
    <n v="2025"/>
    <s v="Lønnsbilag 24-2025"/>
    <d v="2025-12-02T00:00:00"/>
    <m/>
    <x v="125"/>
    <x v="125"/>
    <m/>
    <m/>
    <m/>
    <m/>
    <n v="1233"/>
    <s v="Eirik Skaar"/>
    <x v="5"/>
    <x v="5"/>
    <m/>
    <m/>
    <m/>
    <m/>
    <n v="0"/>
    <s v="Ingen avgiftsbehandling"/>
    <s v="Lønnsbilag 24-2025"/>
    <n v="8200"/>
    <s v="NOK"/>
    <n v="8200"/>
    <m/>
    <s v="3682564.91"/>
  </r>
  <r>
    <n v="501272"/>
    <n v="2025"/>
    <s v="Lønnsbilag 24-2025"/>
    <d v="2025-12-02T00:00:00"/>
    <m/>
    <x v="125"/>
    <x v="125"/>
    <m/>
    <m/>
    <m/>
    <m/>
    <n v="1239"/>
    <s v="Karen Haug Laukeland"/>
    <x v="6"/>
    <x v="6"/>
    <m/>
    <m/>
    <m/>
    <m/>
    <n v="0"/>
    <s v="Ingen avgiftsbehandling"/>
    <s v="Lønnsbilag 24-2025"/>
    <n v="3973"/>
    <s v="NOK"/>
    <n v="3973"/>
    <m/>
    <s v="3686537.91"/>
  </r>
  <r>
    <n v="501272"/>
    <n v="2025"/>
    <s v="Lønnsbilag 24-2025"/>
    <d v="2025-12-02T00:00:00"/>
    <m/>
    <x v="125"/>
    <x v="125"/>
    <m/>
    <m/>
    <m/>
    <m/>
    <n v="1240"/>
    <s v="Margrethe Hamre Køber"/>
    <x v="6"/>
    <x v="6"/>
    <m/>
    <m/>
    <m/>
    <m/>
    <n v="0"/>
    <s v="Ingen avgiftsbehandling"/>
    <s v="Lønnsbilag 24-2025"/>
    <n v="7231.25"/>
    <s v="NOK"/>
    <n v="7231.25"/>
    <m/>
    <s v="3693769.16"/>
  </r>
  <r>
    <n v="501272"/>
    <n v="2025"/>
    <s v="Lønnsbilag 24-2025"/>
    <d v="2025-12-02T00:00:00"/>
    <m/>
    <x v="125"/>
    <x v="125"/>
    <m/>
    <m/>
    <m/>
    <m/>
    <n v="1245"/>
    <s v="Fredrik Bjørndal"/>
    <x v="3"/>
    <x v="3"/>
    <m/>
    <m/>
    <m/>
    <m/>
    <n v="0"/>
    <s v="Ingen avgiftsbehandling"/>
    <s v="Lønnsbilag 24-2025"/>
    <n v="5457.5"/>
    <s v="NOK"/>
    <n v="5457.5"/>
    <m/>
    <s v="3699226.66"/>
  </r>
  <r>
    <n v="501272"/>
    <n v="2025"/>
    <s v="Lønnsbilag 24-2025"/>
    <d v="2025-12-02T00:00:00"/>
    <m/>
    <x v="125"/>
    <x v="125"/>
    <m/>
    <m/>
    <m/>
    <m/>
    <n v="1248"/>
    <s v="Marius Tveiten"/>
    <x v="8"/>
    <x v="8"/>
    <m/>
    <m/>
    <m/>
    <m/>
    <n v="0"/>
    <s v="Ingen avgiftsbehandling"/>
    <s v="Lønnsbilag 24-2025"/>
    <n v="1080"/>
    <s v="NOK"/>
    <n v="1080"/>
    <m/>
    <s v="3700306.66"/>
  </r>
  <r>
    <n v="501272"/>
    <n v="2025"/>
    <s v="Lønnsbilag 24-2025"/>
    <d v="2025-12-02T00:00:00"/>
    <m/>
    <x v="125"/>
    <x v="125"/>
    <m/>
    <m/>
    <m/>
    <m/>
    <n v="1248"/>
    <s v="Marius Tveiten"/>
    <x v="1"/>
    <x v="1"/>
    <m/>
    <m/>
    <m/>
    <m/>
    <n v="0"/>
    <s v="Ingen avgiftsbehandling"/>
    <s v="Lønnsbilag 24-2025"/>
    <n v="4260.6000000000004"/>
    <s v="NOK"/>
    <n v="4260.6000000000004"/>
    <m/>
    <s v="3704567.26"/>
  </r>
  <r>
    <n v="501272"/>
    <n v="2025"/>
    <s v="Lønnsbilag 24-2025"/>
    <d v="2025-12-02T00:00:00"/>
    <m/>
    <x v="125"/>
    <x v="125"/>
    <m/>
    <m/>
    <m/>
    <m/>
    <n v="1249"/>
    <s v="Nora Kristiansen"/>
    <x v="8"/>
    <x v="8"/>
    <m/>
    <m/>
    <m/>
    <m/>
    <n v="0"/>
    <s v="Ingen avgiftsbehandling"/>
    <s v="Lønnsbilag 24-2025"/>
    <n v="1980"/>
    <s v="NOK"/>
    <n v="1980"/>
    <m/>
    <s v="3706547.26"/>
  </r>
  <r>
    <n v="501272"/>
    <n v="2025"/>
    <s v="Lønnsbilag 24-2025"/>
    <d v="2025-12-02T00:00:00"/>
    <m/>
    <x v="125"/>
    <x v="125"/>
    <m/>
    <m/>
    <m/>
    <m/>
    <n v="1249"/>
    <s v="Nora Kristiansen"/>
    <x v="1"/>
    <x v="1"/>
    <m/>
    <m/>
    <m/>
    <m/>
    <n v="0"/>
    <s v="Ingen avgiftsbehandling"/>
    <s v="Lønnsbilag 24-2025"/>
    <n v="1305"/>
    <s v="NOK"/>
    <n v="1305"/>
    <m/>
    <s v="3707852.26"/>
  </r>
  <r>
    <n v="501272"/>
    <n v="2025"/>
    <s v="Lønnsbilag 24-2025"/>
    <d v="2025-12-02T00:00:00"/>
    <m/>
    <x v="125"/>
    <x v="125"/>
    <m/>
    <m/>
    <m/>
    <m/>
    <n v="1260"/>
    <s v="Sivert Østberg-Tømmervik"/>
    <x v="6"/>
    <x v="6"/>
    <m/>
    <m/>
    <m/>
    <m/>
    <n v="0"/>
    <s v="Ingen avgiftsbehandling"/>
    <s v="Lønnsbilag 24-2025"/>
    <n v="10168.08"/>
    <s v="NOK"/>
    <n v="10168.08"/>
    <m/>
    <s v="3718020.34"/>
  </r>
  <r>
    <n v="501272"/>
    <n v="2025"/>
    <s v="Lønnsbilag 24-2025"/>
    <d v="2025-12-02T00:00:00"/>
    <m/>
    <x v="125"/>
    <x v="125"/>
    <m/>
    <m/>
    <m/>
    <m/>
    <n v="1261"/>
    <s v="Laila Håkonsen"/>
    <x v="8"/>
    <x v="8"/>
    <m/>
    <m/>
    <m/>
    <m/>
    <n v="0"/>
    <s v="Ingen avgiftsbehandling"/>
    <s v="Lønnsbilag 24-2025"/>
    <n v="4730"/>
    <s v="NOK"/>
    <n v="4730"/>
    <m/>
    <s v="3722750.34"/>
  </r>
  <r>
    <n v="501272"/>
    <n v="2025"/>
    <s v="Lønnsbilag 24-2025"/>
    <d v="2025-12-02T00:00:00"/>
    <m/>
    <x v="125"/>
    <x v="125"/>
    <m/>
    <m/>
    <m/>
    <m/>
    <n v="1270"/>
    <s v="Lars Teigland Støre"/>
    <x v="6"/>
    <x v="6"/>
    <m/>
    <m/>
    <m/>
    <m/>
    <n v="0"/>
    <s v="Ingen avgiftsbehandling"/>
    <s v="Lønnsbilag 24-2025"/>
    <n v="743.75"/>
    <s v="NOK"/>
    <n v="743.75"/>
    <m/>
    <s v="3723494.09"/>
  </r>
  <r>
    <n v="501272"/>
    <n v="2025"/>
    <s v="Lønnsbilag 24-2025"/>
    <d v="2025-12-02T00:00:00"/>
    <m/>
    <x v="125"/>
    <x v="125"/>
    <m/>
    <m/>
    <m/>
    <m/>
    <n v="1271"/>
    <s v="Nikolai Hamang"/>
    <x v="1"/>
    <x v="1"/>
    <m/>
    <m/>
    <m/>
    <m/>
    <n v="0"/>
    <s v="Ingen avgiftsbehandling"/>
    <s v="Lønnsbilag 24-2025"/>
    <n v="3105"/>
    <s v="NOK"/>
    <n v="3105"/>
    <m/>
    <s v="3726599.09"/>
  </r>
  <r>
    <n v="501272"/>
    <n v="2025"/>
    <s v="Lønnsbilag 24-2025"/>
    <d v="2025-12-02T00:00:00"/>
    <m/>
    <x v="125"/>
    <x v="125"/>
    <m/>
    <m/>
    <m/>
    <m/>
    <n v="1274"/>
    <s v="Heidi Midtbø Helgesen"/>
    <x v="6"/>
    <x v="6"/>
    <m/>
    <m/>
    <m/>
    <m/>
    <n v="0"/>
    <s v="Ingen avgiftsbehandling"/>
    <s v="Lønnsbilag 24-2025"/>
    <n v="3661.63"/>
    <s v="NOK"/>
    <n v="3661.63"/>
    <m/>
    <s v="3730260.72"/>
  </r>
  <r>
    <n v="501272"/>
    <n v="2025"/>
    <s v="Lønnsbilag 24-2025"/>
    <d v="2025-12-02T00:00:00"/>
    <m/>
    <x v="125"/>
    <x v="125"/>
    <m/>
    <m/>
    <m/>
    <m/>
    <n v="1285"/>
    <s v="Casper Riekeles"/>
    <x v="1"/>
    <x v="1"/>
    <m/>
    <m/>
    <m/>
    <m/>
    <n v="0"/>
    <s v="Ingen avgiftsbehandling"/>
    <s v="Lønnsbilag 24-2025"/>
    <n v="1610"/>
    <s v="NOK"/>
    <n v="1610"/>
    <m/>
    <s v="3731870.72"/>
  </r>
  <r>
    <n v="501272"/>
    <n v="2025"/>
    <s v="Lønnsbilag 24-2025"/>
    <d v="2025-12-02T00:00:00"/>
    <m/>
    <x v="125"/>
    <x v="125"/>
    <m/>
    <m/>
    <m/>
    <m/>
    <n v="1299"/>
    <s v="Katarina Zielinska"/>
    <x v="2"/>
    <x v="2"/>
    <m/>
    <m/>
    <m/>
    <m/>
    <n v="0"/>
    <s v="Ingen avgiftsbehandling"/>
    <s v="Lønnsbilag 24-2025"/>
    <n v="48125"/>
    <s v="NOK"/>
    <n v="48125"/>
    <m/>
    <s v="3779995.72"/>
  </r>
  <r>
    <n v="501272"/>
    <n v="2025"/>
    <s v="Lønnsbilag 24-2025"/>
    <d v="2025-12-02T00:00:00"/>
    <m/>
    <x v="125"/>
    <x v="125"/>
    <m/>
    <m/>
    <m/>
    <m/>
    <n v="1307"/>
    <s v="Ben Craig Simmons"/>
    <x v="3"/>
    <x v="3"/>
    <m/>
    <m/>
    <m/>
    <m/>
    <n v="0"/>
    <s v="Ingen avgiftsbehandling"/>
    <s v="Lønnsbilag 24-2025"/>
    <n v="37537.5"/>
    <s v="NOK"/>
    <n v="37537.5"/>
    <m/>
    <s v="3817533.22"/>
  </r>
  <r>
    <n v="501272"/>
    <n v="2025"/>
    <s v="Lønnsbilag 24-2025"/>
    <d v="2025-12-02T00:00:00"/>
    <m/>
    <x v="125"/>
    <x v="125"/>
    <m/>
    <m/>
    <m/>
    <m/>
    <n v="1323"/>
    <s v="Axel Aatlo"/>
    <x v="5"/>
    <x v="5"/>
    <m/>
    <m/>
    <m/>
    <m/>
    <n v="0"/>
    <s v="Ingen avgiftsbehandling"/>
    <s v="Lønnsbilag 24-2025"/>
    <n v="13200"/>
    <s v="NOK"/>
    <n v="13200"/>
    <m/>
    <s v="3830733.22"/>
  </r>
  <r>
    <n v="501272"/>
    <n v="2025"/>
    <s v="Lønnsbilag 24-2025"/>
    <d v="2025-12-02T00:00:00"/>
    <m/>
    <x v="125"/>
    <x v="125"/>
    <m/>
    <m/>
    <m/>
    <m/>
    <n v="1332"/>
    <s v="Morten Hamre Køber"/>
    <x v="10"/>
    <x v="10"/>
    <m/>
    <m/>
    <m/>
    <m/>
    <n v="0"/>
    <s v="Ingen avgiftsbehandling"/>
    <s v="Lønnsbilag 24-2025"/>
    <n v="1520"/>
    <s v="NOK"/>
    <n v="1520"/>
    <m/>
    <s v="3832253.22"/>
  </r>
  <r>
    <n v="501272"/>
    <n v="2025"/>
    <s v="Lønnsbilag 24-2025"/>
    <d v="2025-12-02T00:00:00"/>
    <m/>
    <x v="125"/>
    <x v="125"/>
    <m/>
    <m/>
    <m/>
    <m/>
    <n v="1334"/>
    <s v="Selma Arikan"/>
    <x v="1"/>
    <x v="1"/>
    <m/>
    <m/>
    <m/>
    <m/>
    <n v="0"/>
    <s v="Ingen avgiftsbehandling"/>
    <s v="Lønnsbilag 24-2025"/>
    <n v="1520"/>
    <s v="NOK"/>
    <n v="1520"/>
    <m/>
    <s v="3833773.22"/>
  </r>
  <r>
    <n v="501272"/>
    <n v="2025"/>
    <s v="Lønnsbilag 24-2025"/>
    <d v="2025-12-02T00:00:00"/>
    <m/>
    <x v="125"/>
    <x v="125"/>
    <m/>
    <m/>
    <m/>
    <m/>
    <n v="1335"/>
    <s v="Mikkel Holand Gillebo"/>
    <x v="8"/>
    <x v="8"/>
    <m/>
    <m/>
    <m/>
    <m/>
    <n v="0"/>
    <s v="Ingen avgiftsbehandling"/>
    <s v="Lønnsbilag 24-2025"/>
    <n v="1280"/>
    <s v="NOK"/>
    <n v="1280"/>
    <m/>
    <s v="3835053.22"/>
  </r>
  <r>
    <n v="501272"/>
    <n v="2025"/>
    <s v="Lønnsbilag 24-2025"/>
    <d v="2025-12-02T00:00:00"/>
    <m/>
    <x v="125"/>
    <x v="125"/>
    <m/>
    <m/>
    <m/>
    <m/>
    <n v="1338"/>
    <s v="Nadin Hamed"/>
    <x v="1"/>
    <x v="1"/>
    <m/>
    <m/>
    <m/>
    <m/>
    <n v="0"/>
    <s v="Ingen avgiftsbehandling"/>
    <s v="Lønnsbilag 24-2025"/>
    <n v="1260"/>
    <s v="NOK"/>
    <n v="1260"/>
    <m/>
    <s v="3836313.22"/>
  </r>
  <r>
    <n v="501272"/>
    <n v="2025"/>
    <s v="Lønnsbilag 24-2025"/>
    <d v="2025-12-02T00:00:00"/>
    <m/>
    <x v="125"/>
    <x v="125"/>
    <m/>
    <m/>
    <m/>
    <m/>
    <n v="1339"/>
    <s v="Alexander Grimstvedt"/>
    <x v="5"/>
    <x v="5"/>
    <m/>
    <m/>
    <m/>
    <m/>
    <n v="0"/>
    <s v="Ingen avgiftsbehandling"/>
    <s v="Lønnsbilag 24-2025"/>
    <n v="25075"/>
    <s v="NOK"/>
    <n v="25075"/>
    <m/>
    <s v="3861388.22"/>
  </r>
  <r>
    <n v="501272"/>
    <n v="2025"/>
    <s v="Lønnsbilag 24-2025"/>
    <d v="2025-12-02T00:00:00"/>
    <m/>
    <x v="125"/>
    <x v="125"/>
    <m/>
    <m/>
    <m/>
    <m/>
    <n v="134"/>
    <s v="Andreas Kristiansen Olsen"/>
    <x v="1"/>
    <x v="1"/>
    <m/>
    <m/>
    <m/>
    <m/>
    <n v="0"/>
    <s v="Ingen avgiftsbehandling"/>
    <s v="Lønnsbilag 24-2025"/>
    <n v="3740"/>
    <s v="NOK"/>
    <n v="3740"/>
    <m/>
    <s v="3865128.22"/>
  </r>
  <r>
    <n v="501272"/>
    <n v="2025"/>
    <s v="Lønnsbilag 24-2025"/>
    <d v="2025-12-02T00:00:00"/>
    <m/>
    <x v="125"/>
    <x v="125"/>
    <m/>
    <m/>
    <m/>
    <m/>
    <n v="1341"/>
    <s v="Sondre Harviken"/>
    <x v="8"/>
    <x v="8"/>
    <m/>
    <m/>
    <m/>
    <m/>
    <n v="0"/>
    <s v="Ingen avgiftsbehandling"/>
    <s v="Lønnsbilag 24-2025"/>
    <n v="3520"/>
    <s v="NOK"/>
    <n v="3520"/>
    <m/>
    <s v="3868648.22"/>
  </r>
  <r>
    <n v="501272"/>
    <n v="2025"/>
    <s v="Lønnsbilag 24-2025"/>
    <d v="2025-12-02T00:00:00"/>
    <m/>
    <x v="125"/>
    <x v="125"/>
    <m/>
    <m/>
    <m/>
    <m/>
    <n v="1342"/>
    <s v="Artem Kovrovskii"/>
    <x v="6"/>
    <x v="6"/>
    <m/>
    <m/>
    <m/>
    <m/>
    <n v="0"/>
    <s v="Ingen avgiftsbehandling"/>
    <s v="Lønnsbilag 24-2025"/>
    <n v="1507"/>
    <s v="NOK"/>
    <n v="1507"/>
    <m/>
    <s v="3870155.22"/>
  </r>
  <r>
    <n v="501272"/>
    <n v="2025"/>
    <s v="Lønnsbilag 24-2025"/>
    <d v="2025-12-02T00:00:00"/>
    <m/>
    <x v="125"/>
    <x v="125"/>
    <m/>
    <m/>
    <m/>
    <m/>
    <n v="1343"/>
    <s v="Andreas Romark Nilsen"/>
    <x v="2"/>
    <x v="2"/>
    <m/>
    <m/>
    <m/>
    <m/>
    <n v="0"/>
    <s v="Ingen avgiftsbehandling"/>
    <s v="Lønnsbilag 24-2025"/>
    <n v="10700"/>
    <s v="NOK"/>
    <n v="10700"/>
    <m/>
    <s v="3880855.22"/>
  </r>
  <r>
    <n v="501272"/>
    <n v="2025"/>
    <s v="Lønnsbilag 24-2025"/>
    <d v="2025-12-02T00:00:00"/>
    <m/>
    <x v="125"/>
    <x v="125"/>
    <m/>
    <m/>
    <m/>
    <m/>
    <n v="1345"/>
    <s v="Eskil Nakstad"/>
    <x v="8"/>
    <x v="8"/>
    <m/>
    <m/>
    <m/>
    <m/>
    <n v="0"/>
    <s v="Ingen avgiftsbehandling"/>
    <s v="Lønnsbilag 24-2025"/>
    <n v="1960"/>
    <s v="NOK"/>
    <n v="1960"/>
    <m/>
    <s v="3882815.22"/>
  </r>
  <r>
    <n v="501272"/>
    <n v="2025"/>
    <s v="Lønnsbilag 24-2025"/>
    <d v="2025-12-02T00:00:00"/>
    <m/>
    <x v="125"/>
    <x v="125"/>
    <m/>
    <m/>
    <m/>
    <m/>
    <n v="1346"/>
    <s v="Emil Smith Gjerde"/>
    <x v="8"/>
    <x v="8"/>
    <m/>
    <m/>
    <m/>
    <m/>
    <n v="0"/>
    <s v="Ingen avgiftsbehandling"/>
    <s v="Lønnsbilag 24-2025"/>
    <n v="2240"/>
    <s v="NOK"/>
    <n v="2240"/>
    <m/>
    <s v="3885055.22"/>
  </r>
  <r>
    <n v="501272"/>
    <n v="2025"/>
    <s v="Lønnsbilag 24-2025"/>
    <d v="2025-12-02T00:00:00"/>
    <m/>
    <x v="125"/>
    <x v="125"/>
    <m/>
    <m/>
    <m/>
    <m/>
    <n v="1347"/>
    <s v="Selma Svege"/>
    <x v="6"/>
    <x v="6"/>
    <m/>
    <m/>
    <m/>
    <m/>
    <n v="0"/>
    <s v="Ingen avgiftsbehandling"/>
    <s v="Lønnsbilag 24-2025"/>
    <n v="2743.13"/>
    <s v="NOK"/>
    <n v="2743.13"/>
    <m/>
    <s v="3887798.35"/>
  </r>
  <r>
    <n v="501272"/>
    <n v="2025"/>
    <s v="Lønnsbilag 24-2025"/>
    <d v="2025-12-02T00:00:00"/>
    <m/>
    <x v="125"/>
    <x v="125"/>
    <m/>
    <m/>
    <m/>
    <m/>
    <n v="1348"/>
    <s v="Anders Lagesen"/>
    <x v="2"/>
    <x v="2"/>
    <m/>
    <m/>
    <m/>
    <m/>
    <n v="0"/>
    <s v="Ingen avgiftsbehandling"/>
    <s v="Lønnsbilag 24-2025"/>
    <n v="2000"/>
    <s v="NOK"/>
    <n v="2000"/>
    <m/>
    <s v="3889798.35"/>
  </r>
  <r>
    <n v="501272"/>
    <n v="2025"/>
    <s v="Lønnsbilag 24-2025"/>
    <d v="2025-12-02T00:00:00"/>
    <m/>
    <x v="125"/>
    <x v="125"/>
    <m/>
    <m/>
    <m/>
    <m/>
    <n v="1349"/>
    <s v="Kaja Lilledal Fritzvold"/>
    <x v="6"/>
    <x v="6"/>
    <m/>
    <m/>
    <m/>
    <m/>
    <n v="0"/>
    <s v="Ingen avgiftsbehandling"/>
    <s v="Lønnsbilag 24-2025"/>
    <n v="4830"/>
    <s v="NOK"/>
    <n v="4830"/>
    <m/>
    <s v="3894628.35"/>
  </r>
  <r>
    <n v="501272"/>
    <n v="2025"/>
    <s v="Lønnsbilag 24-2025"/>
    <d v="2025-12-02T00:00:00"/>
    <m/>
    <x v="125"/>
    <x v="125"/>
    <m/>
    <m/>
    <m/>
    <m/>
    <n v="1350"/>
    <s v="Nora Dahlsrud"/>
    <x v="6"/>
    <x v="6"/>
    <m/>
    <m/>
    <m/>
    <m/>
    <n v="0"/>
    <s v="Ingen avgiftsbehandling"/>
    <s v="Lønnsbilag 24-2025"/>
    <n v="590.63"/>
    <s v="NOK"/>
    <n v="590.63"/>
    <m/>
    <s v="3895218.98"/>
  </r>
  <r>
    <n v="501272"/>
    <n v="2025"/>
    <s v="Lønnsbilag 24-2025"/>
    <d v="2025-12-02T00:00:00"/>
    <m/>
    <x v="125"/>
    <x v="125"/>
    <m/>
    <m/>
    <m/>
    <m/>
    <n v="1351"/>
    <s v="Johan Wiklund"/>
    <x v="3"/>
    <x v="3"/>
    <m/>
    <m/>
    <m/>
    <m/>
    <n v="0"/>
    <s v="Ingen avgiftsbehandling"/>
    <s v="Lønnsbilag 24-2025"/>
    <n v="4000"/>
    <s v="NOK"/>
    <n v="4000"/>
    <m/>
    <s v="3899218.98"/>
  </r>
  <r>
    <n v="501272"/>
    <n v="2025"/>
    <s v="Lønnsbilag 24-2025"/>
    <d v="2025-12-02T00:00:00"/>
    <m/>
    <x v="125"/>
    <x v="125"/>
    <m/>
    <m/>
    <m/>
    <m/>
    <n v="1352"/>
    <s v="Ivo Bang Theophiliakis"/>
    <x v="5"/>
    <x v="5"/>
    <m/>
    <m/>
    <m/>
    <m/>
    <n v="0"/>
    <s v="Ingen avgiftsbehandling"/>
    <s v="Lønnsbilag 24-2025"/>
    <n v="3500"/>
    <s v="NOK"/>
    <n v="3500"/>
    <m/>
    <s v="3902718.98"/>
  </r>
  <r>
    <n v="501272"/>
    <n v="2025"/>
    <s v="Lønnsbilag 24-2025"/>
    <d v="2025-12-02T00:00:00"/>
    <m/>
    <x v="125"/>
    <x v="125"/>
    <m/>
    <m/>
    <m/>
    <m/>
    <n v="156"/>
    <s v="Eskil Kvam"/>
    <x v="1"/>
    <x v="1"/>
    <m/>
    <m/>
    <m/>
    <m/>
    <n v="0"/>
    <s v="Ingen avgiftsbehandling"/>
    <s v="Lønnsbilag 24-2025"/>
    <n v="3220"/>
    <s v="NOK"/>
    <n v="3220"/>
    <m/>
    <s v="3905938.98"/>
  </r>
  <r>
    <n v="501272"/>
    <n v="2025"/>
    <s v="Lønnsbilag 24-2025"/>
    <d v="2025-12-02T00:00:00"/>
    <m/>
    <x v="125"/>
    <x v="125"/>
    <m/>
    <m/>
    <m/>
    <m/>
    <n v="77"/>
    <s v="Christopher Dehn"/>
    <x v="5"/>
    <x v="5"/>
    <m/>
    <m/>
    <m/>
    <m/>
    <n v="0"/>
    <s v="Ingen avgiftsbehandling"/>
    <s v="Lønnsbilag 24-2025"/>
    <n v="19285.5"/>
    <s v="NOK"/>
    <n v="19285.5"/>
    <m/>
    <s v="3925224.48"/>
  </r>
  <r>
    <m/>
    <m/>
    <m/>
    <d v="2025-01-01T00:00:00"/>
    <m/>
    <x v="126"/>
    <x v="126"/>
    <m/>
    <m/>
    <m/>
    <m/>
    <m/>
    <m/>
    <x v="0"/>
    <x v="0"/>
    <m/>
    <m/>
    <m/>
    <m/>
    <m/>
    <m/>
    <s v="Inngående saldo"/>
    <n v="0"/>
    <m/>
    <m/>
    <m/>
    <s v="0.00"/>
  </r>
  <r>
    <n v="817"/>
    <n v="2025"/>
    <s v="Lønn"/>
    <d v="2025-01-02T00:00:00"/>
    <m/>
    <x v="126"/>
    <x v="126"/>
    <m/>
    <m/>
    <m/>
    <m/>
    <m/>
    <m/>
    <x v="5"/>
    <x v="5"/>
    <m/>
    <m/>
    <m/>
    <m/>
    <n v="0"/>
    <s v="Ingen avgiftsbehandling"/>
    <s v="Daniel Alnes Åsheim"/>
    <n v="700"/>
    <s v="NOK"/>
    <n v="700"/>
    <m/>
    <s v="700.00"/>
  </r>
  <r>
    <n v="817"/>
    <n v="2025"/>
    <s v="Lønn"/>
    <d v="2025-01-02T00:00:00"/>
    <m/>
    <x v="126"/>
    <x v="126"/>
    <m/>
    <m/>
    <m/>
    <m/>
    <m/>
    <m/>
    <x v="5"/>
    <x v="5"/>
    <m/>
    <m/>
    <m/>
    <m/>
    <n v="0"/>
    <s v="Ingen avgiftsbehandling"/>
    <s v="Sebastian Bjune"/>
    <n v="300"/>
    <s v="NOK"/>
    <n v="300"/>
    <m/>
    <s v="1000.00"/>
  </r>
  <r>
    <n v="817"/>
    <n v="2025"/>
    <s v="Lønn"/>
    <d v="2025-01-02T00:00:00"/>
    <m/>
    <x v="126"/>
    <x v="126"/>
    <m/>
    <m/>
    <m/>
    <m/>
    <m/>
    <m/>
    <x v="5"/>
    <x v="5"/>
    <m/>
    <m/>
    <m/>
    <m/>
    <n v="0"/>
    <s v="Ingen avgiftsbehandling"/>
    <s v="Lars H Eriksson"/>
    <n v="200"/>
    <s v="NOK"/>
    <n v="200"/>
    <m/>
    <s v="1200.00"/>
  </r>
  <r>
    <n v="817"/>
    <n v="2025"/>
    <s v="Lønn"/>
    <d v="2025-01-02T00:00:00"/>
    <m/>
    <x v="126"/>
    <x v="126"/>
    <m/>
    <m/>
    <m/>
    <m/>
    <m/>
    <m/>
    <x v="5"/>
    <x v="5"/>
    <m/>
    <m/>
    <m/>
    <m/>
    <n v="0"/>
    <s v="Ingen avgiftsbehandling"/>
    <s v="Kornelius Skavhaug"/>
    <n v="100"/>
    <s v="NOK"/>
    <n v="100"/>
    <m/>
    <s v="1300.00"/>
  </r>
  <r>
    <n v="817"/>
    <n v="2025"/>
    <s v="Lønn"/>
    <d v="2025-01-02T00:00:00"/>
    <m/>
    <x v="126"/>
    <x v="126"/>
    <m/>
    <m/>
    <m/>
    <m/>
    <m/>
    <m/>
    <x v="5"/>
    <x v="5"/>
    <m/>
    <m/>
    <m/>
    <m/>
    <n v="0"/>
    <s v="Ingen avgiftsbehandling"/>
    <s v="Asbjørn Ringstad"/>
    <n v="200"/>
    <s v="NOK"/>
    <n v="200"/>
    <m/>
    <s v="1500.00"/>
  </r>
  <r>
    <n v="817"/>
    <n v="2025"/>
    <s v="Lønn"/>
    <d v="2025-01-02T00:00:00"/>
    <m/>
    <x v="126"/>
    <x v="126"/>
    <m/>
    <m/>
    <m/>
    <m/>
    <m/>
    <m/>
    <x v="5"/>
    <x v="5"/>
    <m/>
    <m/>
    <m/>
    <m/>
    <n v="0"/>
    <s v="Ingen avgiftsbehandling"/>
    <s v="Feliks Skavhaug"/>
    <n v="300"/>
    <s v="NOK"/>
    <n v="300"/>
    <m/>
    <s v="1800.00"/>
  </r>
  <r>
    <n v="817"/>
    <n v="2025"/>
    <s v="Lønn"/>
    <d v="2025-01-02T00:00:00"/>
    <m/>
    <x v="126"/>
    <x v="126"/>
    <m/>
    <m/>
    <m/>
    <m/>
    <m/>
    <m/>
    <x v="5"/>
    <x v="5"/>
    <m/>
    <m/>
    <m/>
    <m/>
    <n v="0"/>
    <s v="Ingen avgiftsbehandling"/>
    <s v="Axel Aatlo"/>
    <n v="400"/>
    <s v="NOK"/>
    <n v="400"/>
    <m/>
    <s v="2200.00"/>
  </r>
  <r>
    <n v="817"/>
    <n v="2025"/>
    <s v="Lønn"/>
    <d v="2025-01-02T00:00:00"/>
    <m/>
    <x v="126"/>
    <x v="126"/>
    <m/>
    <m/>
    <m/>
    <m/>
    <m/>
    <m/>
    <x v="5"/>
    <x v="5"/>
    <m/>
    <m/>
    <m/>
    <m/>
    <n v="0"/>
    <s v="Ingen avgiftsbehandling"/>
    <s v="Emil Torgersen"/>
    <n v="700"/>
    <s v="NOK"/>
    <n v="700"/>
    <m/>
    <s v="2900.00"/>
  </r>
  <r>
    <n v="817"/>
    <n v="2025"/>
    <s v="Lønn"/>
    <d v="2025-01-02T00:00:00"/>
    <m/>
    <x v="126"/>
    <x v="126"/>
    <m/>
    <m/>
    <m/>
    <m/>
    <m/>
    <m/>
    <x v="5"/>
    <x v="5"/>
    <m/>
    <m/>
    <m/>
    <m/>
    <n v="0"/>
    <s v="Ingen avgiftsbehandling"/>
    <s v="Eskil Kvam"/>
    <n v="220"/>
    <s v="NOK"/>
    <n v="220"/>
    <m/>
    <s v="3120.00"/>
  </r>
  <r>
    <n v="818"/>
    <n v="2025"/>
    <s v="lØNN"/>
    <d v="2025-02-03T00:00:00"/>
    <m/>
    <x v="126"/>
    <x v="126"/>
    <m/>
    <m/>
    <m/>
    <m/>
    <m/>
    <m/>
    <x v="5"/>
    <x v="5"/>
    <m/>
    <m/>
    <m/>
    <m/>
    <n v="0"/>
    <s v="Ingen avgiftsbehandling"/>
    <s v="Olander Fossen"/>
    <n v="200"/>
    <s v="NOK"/>
    <n v="200"/>
    <m/>
    <s v="3320.00"/>
  </r>
  <r>
    <n v="818"/>
    <n v="2025"/>
    <s v="lØNN"/>
    <d v="2025-02-03T00:00:00"/>
    <m/>
    <x v="126"/>
    <x v="126"/>
    <m/>
    <m/>
    <m/>
    <m/>
    <m/>
    <m/>
    <x v="5"/>
    <x v="5"/>
    <m/>
    <m/>
    <m/>
    <m/>
    <n v="0"/>
    <s v="Ingen avgiftsbehandling"/>
    <s v="Sawyer Depew"/>
    <n v="750"/>
    <s v="NOK"/>
    <n v="750"/>
    <m/>
    <s v="4070.00"/>
  </r>
  <r>
    <n v="818"/>
    <n v="2025"/>
    <s v="lØNN"/>
    <d v="2025-02-03T00:00:00"/>
    <m/>
    <x v="126"/>
    <x v="126"/>
    <m/>
    <m/>
    <m/>
    <m/>
    <m/>
    <m/>
    <x v="5"/>
    <x v="5"/>
    <m/>
    <m/>
    <m/>
    <m/>
    <n v="0"/>
    <s v="Ingen avgiftsbehandling"/>
    <s v="Daniel Alnes"/>
    <n v="500"/>
    <s v="NOK"/>
    <n v="500"/>
    <m/>
    <s v="4570.00"/>
  </r>
  <r>
    <n v="818"/>
    <n v="2025"/>
    <s v="lØNN"/>
    <d v="2025-02-03T00:00:00"/>
    <m/>
    <x v="126"/>
    <x v="126"/>
    <m/>
    <m/>
    <m/>
    <m/>
    <m/>
    <m/>
    <x v="5"/>
    <x v="5"/>
    <m/>
    <m/>
    <m/>
    <m/>
    <n v="0"/>
    <s v="Ingen avgiftsbehandling"/>
    <s v="Sebastian Bjunes"/>
    <n v="400"/>
    <s v="NOK"/>
    <n v="400"/>
    <m/>
    <s v="4970.00"/>
  </r>
  <r>
    <n v="818"/>
    <n v="2025"/>
    <s v="lØNN"/>
    <d v="2025-02-03T00:00:00"/>
    <m/>
    <x v="126"/>
    <x v="126"/>
    <m/>
    <m/>
    <m/>
    <m/>
    <m/>
    <m/>
    <x v="5"/>
    <x v="5"/>
    <m/>
    <m/>
    <m/>
    <m/>
    <n v="0"/>
    <s v="Ingen avgiftsbehandling"/>
    <s v="Lars Haakon Eriksson"/>
    <n v="300"/>
    <s v="NOK"/>
    <n v="300"/>
    <m/>
    <s v="5270.00"/>
  </r>
  <r>
    <n v="819"/>
    <n v="2025"/>
    <s v="lønn"/>
    <d v="2025-03-03T00:00:00"/>
    <m/>
    <x v="126"/>
    <x v="126"/>
    <m/>
    <m/>
    <m/>
    <m/>
    <m/>
    <m/>
    <x v="5"/>
    <x v="5"/>
    <m/>
    <m/>
    <m/>
    <m/>
    <n v="0"/>
    <s v="Ingen avgiftsbehandling"/>
    <s v="Sawyer Depew"/>
    <n v="1275"/>
    <s v="NOK"/>
    <n v="1275"/>
    <m/>
    <s v="6545.00"/>
  </r>
  <r>
    <n v="819"/>
    <n v="2025"/>
    <s v="lønn"/>
    <d v="2025-03-03T00:00:00"/>
    <m/>
    <x v="126"/>
    <x v="126"/>
    <m/>
    <m/>
    <m/>
    <m/>
    <m/>
    <m/>
    <x v="5"/>
    <x v="5"/>
    <m/>
    <m/>
    <m/>
    <m/>
    <n v="0"/>
    <s v="Ingen avgiftsbehandling"/>
    <s v="Florian Gjerpe"/>
    <n v="300"/>
    <s v="NOK"/>
    <n v="300"/>
    <m/>
    <s v="6845.00"/>
  </r>
  <r>
    <n v="819"/>
    <n v="2025"/>
    <s v="lønn"/>
    <d v="2025-03-03T00:00:00"/>
    <m/>
    <x v="126"/>
    <x v="126"/>
    <m/>
    <m/>
    <m/>
    <m/>
    <m/>
    <m/>
    <x v="5"/>
    <x v="5"/>
    <m/>
    <m/>
    <m/>
    <m/>
    <n v="0"/>
    <s v="Ingen avgiftsbehandling"/>
    <s v="Axel Aatlo"/>
    <n v="400"/>
    <s v="NOK"/>
    <n v="400"/>
    <m/>
    <s v="7245.00"/>
  </r>
  <r>
    <n v="819"/>
    <n v="2025"/>
    <s v="lønn"/>
    <d v="2025-03-03T00:00:00"/>
    <m/>
    <x v="126"/>
    <x v="126"/>
    <m/>
    <m/>
    <m/>
    <m/>
    <m/>
    <m/>
    <x v="5"/>
    <x v="5"/>
    <m/>
    <m/>
    <m/>
    <m/>
    <n v="0"/>
    <s v="Ingen avgiftsbehandling"/>
    <s v="Emil Torgersen"/>
    <n v="600"/>
    <s v="NOK"/>
    <n v="600"/>
    <m/>
    <s v="7845.00"/>
  </r>
  <r>
    <n v="819"/>
    <n v="2025"/>
    <s v="lønn"/>
    <d v="2025-03-03T00:00:00"/>
    <m/>
    <x v="126"/>
    <x v="126"/>
    <m/>
    <m/>
    <m/>
    <m/>
    <m/>
    <m/>
    <x v="5"/>
    <x v="5"/>
    <m/>
    <m/>
    <m/>
    <m/>
    <n v="0"/>
    <s v="Ingen avgiftsbehandling"/>
    <s v="Sawyer Depew"/>
    <n v="2400"/>
    <s v="NOK"/>
    <n v="2400"/>
    <m/>
    <s v="10245.00"/>
  </r>
  <r>
    <n v="819"/>
    <n v="2025"/>
    <s v="lønn"/>
    <d v="2025-03-03T00:00:00"/>
    <m/>
    <x v="126"/>
    <x v="126"/>
    <m/>
    <m/>
    <m/>
    <m/>
    <m/>
    <m/>
    <x v="5"/>
    <x v="5"/>
    <m/>
    <m/>
    <m/>
    <m/>
    <n v="0"/>
    <s v="Ingen avgiftsbehandling"/>
    <s v="Asbjørn R Norevik"/>
    <n v="3000"/>
    <s v="NOK"/>
    <n v="3000"/>
    <m/>
    <s v="13245.00"/>
  </r>
  <r>
    <n v="819"/>
    <n v="2025"/>
    <s v="lønn"/>
    <d v="2025-03-03T00:00:00"/>
    <m/>
    <x v="126"/>
    <x v="126"/>
    <m/>
    <m/>
    <m/>
    <m/>
    <m/>
    <m/>
    <x v="5"/>
    <x v="5"/>
    <m/>
    <m/>
    <m/>
    <m/>
    <n v="0"/>
    <s v="Ingen avgiftsbehandling"/>
    <s v="Axel Aatlo"/>
    <n v="3000"/>
    <s v="NOK"/>
    <n v="3000"/>
    <m/>
    <s v="16245.00"/>
  </r>
  <r>
    <n v="819"/>
    <n v="2025"/>
    <s v="lønn"/>
    <d v="2025-03-03T00:00:00"/>
    <m/>
    <x v="126"/>
    <x v="126"/>
    <m/>
    <m/>
    <m/>
    <m/>
    <m/>
    <m/>
    <x v="5"/>
    <x v="5"/>
    <m/>
    <m/>
    <m/>
    <m/>
    <n v="0"/>
    <s v="Ingen avgiftsbehandling"/>
    <s v="Olav Øritsland"/>
    <n v="3000"/>
    <s v="NOK"/>
    <n v="3000"/>
    <m/>
    <s v="19245.00"/>
  </r>
  <r>
    <n v="819"/>
    <n v="2025"/>
    <s v="lønn"/>
    <d v="2025-03-03T00:00:00"/>
    <m/>
    <x v="126"/>
    <x v="126"/>
    <m/>
    <m/>
    <m/>
    <m/>
    <m/>
    <m/>
    <x v="5"/>
    <x v="5"/>
    <m/>
    <m/>
    <m/>
    <m/>
    <n v="0"/>
    <s v="Ingen avgiftsbehandling"/>
    <s v="Trym Skaar"/>
    <n v="1500"/>
    <s v="NOK"/>
    <n v="1500"/>
    <m/>
    <s v="20745.00"/>
  </r>
  <r>
    <n v="819"/>
    <n v="2025"/>
    <s v="lønn"/>
    <d v="2025-03-03T00:00:00"/>
    <m/>
    <x v="126"/>
    <x v="126"/>
    <m/>
    <m/>
    <m/>
    <m/>
    <m/>
    <m/>
    <x v="5"/>
    <x v="5"/>
    <m/>
    <m/>
    <m/>
    <m/>
    <n v="0"/>
    <s v="Ingen avgiftsbehandling"/>
    <s v="Lars Haakon Eriksson"/>
    <n v="300"/>
    <s v="NOK"/>
    <n v="300"/>
    <m/>
    <s v="21045.00"/>
  </r>
  <r>
    <n v="819"/>
    <n v="2025"/>
    <s v="lønn"/>
    <d v="2025-03-03T00:00:00"/>
    <m/>
    <x v="126"/>
    <x v="126"/>
    <m/>
    <m/>
    <m/>
    <m/>
    <m/>
    <m/>
    <x v="5"/>
    <x v="5"/>
    <m/>
    <m/>
    <m/>
    <m/>
    <n v="0"/>
    <s v="Ingen avgiftsbehandling"/>
    <s v="Kornelius Skavhaug"/>
    <n v="1500"/>
    <s v="NOK"/>
    <n v="1500"/>
    <m/>
    <s v="22545.00"/>
  </r>
  <r>
    <n v="819"/>
    <n v="2025"/>
    <s v="lønn"/>
    <d v="2025-03-03T00:00:00"/>
    <m/>
    <x v="126"/>
    <x v="126"/>
    <m/>
    <m/>
    <m/>
    <m/>
    <m/>
    <m/>
    <x v="5"/>
    <x v="5"/>
    <m/>
    <m/>
    <m/>
    <m/>
    <n v="0"/>
    <s v="Ingen avgiftsbehandling"/>
    <s v="Amy Elton Proskurnicki"/>
    <n v="2400"/>
    <s v="NOK"/>
    <n v="2400"/>
    <m/>
    <s v="24945.00"/>
  </r>
  <r>
    <n v="819"/>
    <n v="2025"/>
    <s v="lønn"/>
    <d v="2025-03-03T00:00:00"/>
    <m/>
    <x v="126"/>
    <x v="126"/>
    <m/>
    <m/>
    <m/>
    <m/>
    <m/>
    <m/>
    <x v="5"/>
    <x v="5"/>
    <m/>
    <m/>
    <m/>
    <m/>
    <n v="0"/>
    <s v="Ingen avgiftsbehandling"/>
    <s v="Dovydas Arlauskas"/>
    <n v="200"/>
    <s v="NOK"/>
    <n v="200"/>
    <m/>
    <s v="25145.00"/>
  </r>
  <r>
    <n v="808"/>
    <n v="2025"/>
    <s v="1920.pdf"/>
    <d v="2025-04-02T00:00:00"/>
    <m/>
    <x v="126"/>
    <x v="126"/>
    <m/>
    <m/>
    <m/>
    <m/>
    <m/>
    <m/>
    <x v="4"/>
    <x v="4"/>
    <m/>
    <m/>
    <m/>
    <m/>
    <n v="0"/>
    <s v="Ingen avgiftsbehandling"/>
    <s v="Elin kristiansen vask"/>
    <n v="700"/>
    <s v="NOK"/>
    <n v="700"/>
    <m/>
    <s v="25845.00"/>
  </r>
  <r>
    <n v="820"/>
    <n v="2025"/>
    <s v="lønn"/>
    <d v="2025-04-02T00:00:00"/>
    <m/>
    <x v="126"/>
    <x v="126"/>
    <m/>
    <m/>
    <m/>
    <m/>
    <m/>
    <m/>
    <x v="5"/>
    <x v="5"/>
    <m/>
    <m/>
    <m/>
    <m/>
    <n v="0"/>
    <s v="Ingen avgiftsbehandling"/>
    <s v="Oda Marie Danielsen"/>
    <n v="800"/>
    <s v="NOK"/>
    <n v="800"/>
    <m/>
    <s v="26645.00"/>
  </r>
  <r>
    <n v="820"/>
    <n v="2025"/>
    <s v="lønn"/>
    <d v="2025-04-02T00:00:00"/>
    <m/>
    <x v="126"/>
    <x v="126"/>
    <m/>
    <m/>
    <m/>
    <m/>
    <m/>
    <m/>
    <x v="5"/>
    <x v="5"/>
    <m/>
    <m/>
    <m/>
    <m/>
    <n v="0"/>
    <s v="Ingen avgiftsbehandling"/>
    <s v="Daniel Alnes"/>
    <n v="1500"/>
    <s v="NOK"/>
    <n v="1500"/>
    <m/>
    <s v="28145.00"/>
  </r>
  <r>
    <n v="820"/>
    <n v="2025"/>
    <s v="lønn"/>
    <d v="2025-04-02T00:00:00"/>
    <m/>
    <x v="126"/>
    <x v="126"/>
    <m/>
    <m/>
    <m/>
    <m/>
    <m/>
    <m/>
    <x v="5"/>
    <x v="5"/>
    <m/>
    <m/>
    <m/>
    <m/>
    <n v="0"/>
    <s v="Ingen avgiftsbehandling"/>
    <s v="Sebastian Bjune"/>
    <n v="100"/>
    <s v="NOK"/>
    <n v="100"/>
    <m/>
    <s v="28245.00"/>
  </r>
  <r>
    <n v="820"/>
    <n v="2025"/>
    <s v="lønn"/>
    <d v="2025-04-02T00:00:00"/>
    <m/>
    <x v="126"/>
    <x v="126"/>
    <m/>
    <m/>
    <m/>
    <m/>
    <m/>
    <m/>
    <x v="5"/>
    <x v="5"/>
    <m/>
    <m/>
    <m/>
    <m/>
    <n v="0"/>
    <s v="Ingen avgiftsbehandling"/>
    <s v="Sawyer Depew"/>
    <n v="750"/>
    <s v="NOK"/>
    <n v="750"/>
    <m/>
    <s v="28995.00"/>
  </r>
  <r>
    <n v="820"/>
    <n v="2025"/>
    <s v="lønn"/>
    <d v="2025-04-02T00:00:00"/>
    <m/>
    <x v="126"/>
    <x v="126"/>
    <m/>
    <m/>
    <m/>
    <m/>
    <m/>
    <m/>
    <x v="5"/>
    <x v="5"/>
    <m/>
    <m/>
    <m/>
    <m/>
    <n v="0"/>
    <s v="Ingen avgiftsbehandling"/>
    <s v="Emil Torgersen"/>
    <n v="200"/>
    <s v="NOK"/>
    <n v="200"/>
    <m/>
    <s v="29195.00"/>
  </r>
  <r>
    <n v="1309"/>
    <n v="2025"/>
    <m/>
    <d v="2025-06-02T00:00:00"/>
    <m/>
    <x v="126"/>
    <x v="126"/>
    <m/>
    <m/>
    <m/>
    <m/>
    <m/>
    <m/>
    <x v="5"/>
    <x v="5"/>
    <m/>
    <m/>
    <m/>
    <m/>
    <n v="0"/>
    <s v="Ingen avgiftsbehandling"/>
    <s v="Daniel Åsnes Åsheim"/>
    <n v="500"/>
    <s v="NOK"/>
    <n v="500"/>
    <m/>
    <s v="29695.00"/>
  </r>
  <r>
    <n v="1309"/>
    <n v="2025"/>
    <m/>
    <d v="2025-06-02T00:00:00"/>
    <m/>
    <x v="126"/>
    <x v="126"/>
    <m/>
    <m/>
    <m/>
    <m/>
    <m/>
    <m/>
    <x v="5"/>
    <x v="5"/>
    <m/>
    <m/>
    <m/>
    <m/>
    <n v="0"/>
    <s v="Ingen avgiftsbehandling"/>
    <s v="Sawyer Depew"/>
    <n v="3200"/>
    <s v="NOK"/>
    <n v="3200"/>
    <m/>
    <s v="32895.00"/>
  </r>
  <r>
    <n v="1308"/>
    <n v="2025"/>
    <m/>
    <d v="2025-07-02T00:00:00"/>
    <m/>
    <x v="126"/>
    <x v="126"/>
    <m/>
    <m/>
    <m/>
    <m/>
    <m/>
    <m/>
    <x v="5"/>
    <x v="5"/>
    <m/>
    <m/>
    <m/>
    <m/>
    <n v="0"/>
    <s v="Ingen avgiftsbehandling"/>
    <s v="Alexander Grimstvedt"/>
    <n v="1200"/>
    <s v="NOK"/>
    <n v="1200"/>
    <m/>
    <s v="34095.00"/>
  </r>
  <r>
    <n v="1308"/>
    <n v="2025"/>
    <m/>
    <d v="2025-07-02T00:00:00"/>
    <m/>
    <x v="126"/>
    <x v="126"/>
    <m/>
    <m/>
    <m/>
    <m/>
    <m/>
    <m/>
    <x v="5"/>
    <x v="5"/>
    <m/>
    <m/>
    <m/>
    <m/>
    <n v="0"/>
    <s v="Ingen avgiftsbehandling"/>
    <s v="Marcus Dehn"/>
    <n v="1200"/>
    <s v="NOK"/>
    <n v="1200"/>
    <m/>
    <s v="35295.00"/>
  </r>
  <r>
    <n v="1545"/>
    <n v="2025"/>
    <s v="lønn hockey.pdf"/>
    <d v="2025-09-02T00:00:00"/>
    <m/>
    <x v="126"/>
    <x v="126"/>
    <m/>
    <m/>
    <m/>
    <m/>
    <m/>
    <m/>
    <x v="5"/>
    <x v="5"/>
    <m/>
    <m/>
    <m/>
    <m/>
    <n v="0"/>
    <s v="Ingen avgiftsbehandling"/>
    <s v="Daniel Ingvaldson"/>
    <n v="7000"/>
    <s v="NOK"/>
    <n v="7000"/>
    <m/>
    <s v="42295.00"/>
  </r>
  <r>
    <n v="1545"/>
    <n v="2025"/>
    <s v="lønn hockey.pdf"/>
    <d v="2025-09-02T00:00:00"/>
    <m/>
    <x v="126"/>
    <x v="126"/>
    <m/>
    <m/>
    <m/>
    <m/>
    <m/>
    <m/>
    <x v="5"/>
    <x v="5"/>
    <m/>
    <m/>
    <m/>
    <m/>
    <n v="0"/>
    <s v="Ingen avgiftsbehandling"/>
    <s v="Daniel Alnes"/>
    <n v="4950"/>
    <s v="NOK"/>
    <n v="4950"/>
    <m/>
    <s v="47245.00"/>
  </r>
  <r>
    <n v="1545"/>
    <n v="2025"/>
    <s v="lønn hockey.pdf"/>
    <d v="2025-09-02T00:00:00"/>
    <m/>
    <x v="126"/>
    <x v="126"/>
    <m/>
    <m/>
    <m/>
    <m/>
    <m/>
    <m/>
    <x v="5"/>
    <x v="5"/>
    <m/>
    <m/>
    <m/>
    <m/>
    <n v="0"/>
    <s v="Ingen avgiftsbehandling"/>
    <s v="Axel Aatlo"/>
    <n v="6500"/>
    <s v="NOK"/>
    <n v="6500"/>
    <m/>
    <s v="53745.00"/>
  </r>
  <r>
    <n v="1545"/>
    <n v="2025"/>
    <s v="lønn hockey.pdf"/>
    <d v="2025-09-02T00:00:00"/>
    <m/>
    <x v="126"/>
    <x v="126"/>
    <m/>
    <m/>
    <m/>
    <m/>
    <m/>
    <m/>
    <x v="5"/>
    <x v="5"/>
    <m/>
    <m/>
    <m/>
    <m/>
    <n v="0"/>
    <s v="Ingen avgiftsbehandling"/>
    <s v="Feliks Skavhaug"/>
    <n v="4950"/>
    <s v="NOK"/>
    <n v="4950"/>
    <m/>
    <s v="58695.00"/>
  </r>
  <r>
    <n v="1545"/>
    <n v="2025"/>
    <s v="lønn hockey.pdf"/>
    <d v="2025-09-02T00:00:00"/>
    <m/>
    <x v="126"/>
    <x v="126"/>
    <m/>
    <m/>
    <m/>
    <m/>
    <m/>
    <m/>
    <x v="5"/>
    <x v="5"/>
    <m/>
    <m/>
    <m/>
    <m/>
    <n v="0"/>
    <s v="Ingen avgiftsbehandling"/>
    <s v="Eirik Skaar"/>
    <n v="5500"/>
    <s v="NOK"/>
    <n v="5500"/>
    <m/>
    <s v="64195.00"/>
  </r>
  <r>
    <n v="1545"/>
    <n v="2025"/>
    <s v="lønn hockey.pdf"/>
    <d v="2025-09-02T00:00:00"/>
    <m/>
    <x v="126"/>
    <x v="126"/>
    <m/>
    <m/>
    <m/>
    <m/>
    <m/>
    <m/>
    <x v="5"/>
    <x v="5"/>
    <m/>
    <m/>
    <m/>
    <m/>
    <n v="0"/>
    <s v="Ingen avgiftsbehandling"/>
    <s v="Lars Haakon Erriksson"/>
    <n v="4950"/>
    <s v="NOK"/>
    <n v="4950"/>
    <m/>
    <s v="69145.00"/>
  </r>
  <r>
    <n v="1545"/>
    <n v="2025"/>
    <s v="lønn hockey.pdf"/>
    <d v="2025-09-02T00:00:00"/>
    <m/>
    <x v="126"/>
    <x v="126"/>
    <m/>
    <m/>
    <m/>
    <m/>
    <m/>
    <m/>
    <x v="5"/>
    <x v="5"/>
    <m/>
    <m/>
    <m/>
    <m/>
    <n v="0"/>
    <s v="Ingen avgiftsbehandling"/>
    <s v="Kornelius Skavhaug"/>
    <n v="4950"/>
    <s v="NOK"/>
    <n v="4950"/>
    <m/>
    <s v="74095.00"/>
  </r>
  <r>
    <n v="1545"/>
    <n v="2025"/>
    <s v="lønn hockey.pdf"/>
    <d v="2025-09-02T00:00:00"/>
    <m/>
    <x v="126"/>
    <x v="126"/>
    <m/>
    <m/>
    <m/>
    <m/>
    <m/>
    <m/>
    <x v="5"/>
    <x v="5"/>
    <m/>
    <m/>
    <m/>
    <m/>
    <n v="0"/>
    <s v="Ingen avgiftsbehandling"/>
    <s v="Hedda Nordstrand"/>
    <n v="4250"/>
    <s v="NOK"/>
    <n v="4250"/>
    <m/>
    <s v="78345.00"/>
  </r>
  <r>
    <n v="1545"/>
    <n v="2025"/>
    <s v="lønn hockey.pdf"/>
    <d v="2025-09-02T00:00:00"/>
    <m/>
    <x v="126"/>
    <x v="126"/>
    <m/>
    <m/>
    <m/>
    <m/>
    <m/>
    <m/>
    <x v="5"/>
    <x v="5"/>
    <m/>
    <m/>
    <m/>
    <m/>
    <n v="0"/>
    <s v="Ingen avgiftsbehandling"/>
    <s v="Amy Proskunickl"/>
    <n v="4250"/>
    <s v="NOK"/>
    <n v="4250"/>
    <m/>
    <s v="82595.00"/>
  </r>
  <r>
    <n v="1548"/>
    <n v="2025"/>
    <s v="Stoke.pdf"/>
    <d v="2025-09-02T00:00:00"/>
    <m/>
    <x v="126"/>
    <x v="126"/>
    <m/>
    <m/>
    <m/>
    <m/>
    <m/>
    <m/>
    <x v="1"/>
    <x v="1"/>
    <m/>
    <m/>
    <m/>
    <m/>
    <n v="0"/>
    <s v="Ingen avgiftsbehandling"/>
    <s v="William Duesund"/>
    <n v="4900"/>
    <s v="NOK"/>
    <n v="4900"/>
    <m/>
    <s v="87495.00"/>
  </r>
  <r>
    <n v="1548"/>
    <n v="2025"/>
    <s v="Stoke.pdf"/>
    <d v="2025-09-02T00:00:00"/>
    <m/>
    <x v="126"/>
    <x v="126"/>
    <m/>
    <m/>
    <m/>
    <m/>
    <m/>
    <m/>
    <x v="1"/>
    <x v="1"/>
    <m/>
    <m/>
    <m/>
    <m/>
    <n v="0"/>
    <s v="Ingen avgiftsbehandling"/>
    <s v="Adrian Rojas Vik"/>
    <n v="3780"/>
    <s v="NOK"/>
    <n v="3780"/>
    <m/>
    <s v="91275.00"/>
  </r>
  <r>
    <n v="1560"/>
    <n v="2025"/>
    <n v="1926"/>
    <d v="2025-09-02T00:00:00"/>
    <m/>
    <x v="126"/>
    <x v="126"/>
    <m/>
    <m/>
    <m/>
    <m/>
    <m/>
    <m/>
    <x v="10"/>
    <x v="10"/>
    <m/>
    <m/>
    <m/>
    <m/>
    <n v="0"/>
    <s v="Ingen avgiftsbehandling"/>
    <s v="Morten Hamre Køber"/>
    <n v="5000"/>
    <s v="NOK"/>
    <n v="5000"/>
    <m/>
    <s v="96275.00"/>
  </r>
  <r>
    <n v="1560"/>
    <n v="2025"/>
    <n v="1926"/>
    <d v="2025-09-02T00:00:00"/>
    <m/>
    <x v="126"/>
    <x v="126"/>
    <m/>
    <m/>
    <m/>
    <m/>
    <m/>
    <m/>
    <x v="10"/>
    <x v="10"/>
    <m/>
    <m/>
    <m/>
    <m/>
    <n v="0"/>
    <s v="Ingen avgiftsbehandling"/>
    <s v="Margrehte Hame Køber"/>
    <n v="5000"/>
    <s v="NOK"/>
    <n v="5000"/>
    <m/>
    <s v="101275.00"/>
  </r>
  <r>
    <n v="1560"/>
    <n v="2025"/>
    <n v="1926"/>
    <d v="2025-09-02T00:00:00"/>
    <m/>
    <x v="126"/>
    <x v="126"/>
    <m/>
    <m/>
    <m/>
    <m/>
    <m/>
    <m/>
    <x v="10"/>
    <x v="10"/>
    <m/>
    <m/>
    <m/>
    <m/>
    <n v="0"/>
    <s v="Ingen avgiftsbehandling"/>
    <s v="Heidi Midtbø Helgesen"/>
    <n v="2000"/>
    <s v="NOK"/>
    <n v="2000"/>
    <m/>
    <s v="103275.00"/>
  </r>
  <r>
    <n v="1560"/>
    <n v="2025"/>
    <n v="1926"/>
    <d v="2025-09-02T00:00:00"/>
    <m/>
    <x v="126"/>
    <x v="126"/>
    <m/>
    <m/>
    <m/>
    <m/>
    <m/>
    <m/>
    <x v="10"/>
    <x v="10"/>
    <m/>
    <m/>
    <m/>
    <m/>
    <n v="0"/>
    <s v="Ingen avgiftsbehandling"/>
    <s v="Vegard Alvik"/>
    <n v="2000"/>
    <s v="NOK"/>
    <n v="2000"/>
    <m/>
    <s v="105275.00"/>
  </r>
  <r>
    <n v="1544"/>
    <n v="2025"/>
    <s v="Lønn hockey 1.pdf"/>
    <d v="2025-09-03T00:00:00"/>
    <m/>
    <x v="126"/>
    <x v="126"/>
    <m/>
    <m/>
    <m/>
    <m/>
    <m/>
    <m/>
    <x v="5"/>
    <x v="5"/>
    <m/>
    <m/>
    <m/>
    <m/>
    <n v="0"/>
    <s v="Ingen avgiftsbehandling"/>
    <s v="Johan Viklund"/>
    <n v="5000"/>
    <s v="NOK"/>
    <n v="5000"/>
    <m/>
    <s v="110275.00"/>
  </r>
  <r>
    <n v="1546"/>
    <n v="2025"/>
    <s v="Christian Vetle Bye"/>
    <d v="2025-09-03T00:00:00"/>
    <m/>
    <x v="126"/>
    <x v="126"/>
    <m/>
    <m/>
    <m/>
    <m/>
    <m/>
    <m/>
    <x v="5"/>
    <x v="5"/>
    <m/>
    <m/>
    <m/>
    <m/>
    <n v="0"/>
    <s v="Ingen avgiftsbehandling"/>
    <s v="Christian Vetle Bye"/>
    <n v="500"/>
    <s v="NOK"/>
    <n v="500"/>
    <m/>
    <s v="110775.00"/>
  </r>
  <r>
    <n v="1619"/>
    <n v="2025"/>
    <s v="treffen.pdf"/>
    <d v="2025-09-10T00:00:00"/>
    <m/>
    <x v="126"/>
    <x v="126"/>
    <m/>
    <m/>
    <m/>
    <m/>
    <m/>
    <m/>
    <x v="1"/>
    <x v="1"/>
    <m/>
    <m/>
    <m/>
    <m/>
    <n v="0"/>
    <s v="Ingen avgiftsbehandling"/>
    <s v="Frida Ibsen"/>
    <n v="2000"/>
    <s v="NOK"/>
    <n v="2000"/>
    <m/>
    <s v="112775.00"/>
  </r>
  <r>
    <n v="1619"/>
    <n v="2025"/>
    <s v="treffen.pdf"/>
    <d v="2025-09-10T00:00:00"/>
    <m/>
    <x v="126"/>
    <x v="126"/>
    <m/>
    <m/>
    <m/>
    <m/>
    <m/>
    <m/>
    <x v="1"/>
    <x v="1"/>
    <m/>
    <m/>
    <m/>
    <m/>
    <n v="0"/>
    <s v="Ingen avgiftsbehandling"/>
    <s v="Eline Bjørck"/>
    <n v="1000"/>
    <s v="NOK"/>
    <n v="1000"/>
    <m/>
    <s v="113775.00"/>
  </r>
  <r>
    <n v="1619"/>
    <n v="2025"/>
    <s v="treffen.pdf"/>
    <d v="2025-09-10T00:00:00"/>
    <m/>
    <x v="126"/>
    <x v="126"/>
    <m/>
    <m/>
    <m/>
    <m/>
    <m/>
    <m/>
    <x v="1"/>
    <x v="1"/>
    <m/>
    <m/>
    <m/>
    <m/>
    <n v="0"/>
    <s v="Ingen avgiftsbehandling"/>
    <s v="Lila Foss"/>
    <n v="1000"/>
    <s v="NOK"/>
    <n v="1000"/>
    <m/>
    <s v="114775.00"/>
  </r>
  <r>
    <n v="1619"/>
    <n v="2025"/>
    <s v="treffen.pdf"/>
    <d v="2025-09-10T00:00:00"/>
    <m/>
    <x v="126"/>
    <x v="126"/>
    <m/>
    <m/>
    <m/>
    <m/>
    <m/>
    <m/>
    <x v="1"/>
    <x v="1"/>
    <m/>
    <m/>
    <m/>
    <m/>
    <n v="0"/>
    <s v="Ingen avgiftsbehandling"/>
    <s v="Oda Gulsvik"/>
    <n v="2000"/>
    <s v="NOK"/>
    <n v="2000"/>
    <m/>
    <s v="116775.00"/>
  </r>
  <r>
    <n v="1687"/>
    <n v="2025"/>
    <s v="Lønn"/>
    <d v="2025-09-15T00:00:00"/>
    <m/>
    <x v="126"/>
    <x v="126"/>
    <m/>
    <m/>
    <m/>
    <m/>
    <m/>
    <m/>
    <x v="1"/>
    <x v="1"/>
    <m/>
    <m/>
    <m/>
    <m/>
    <n v="0"/>
    <s v="Ingen avgiftsbehandling"/>
    <s v="Greta Moorfeld"/>
    <n v="2000"/>
    <s v="NOK"/>
    <n v="2000"/>
    <m/>
    <s v="118775.00"/>
  </r>
  <r>
    <n v="1687"/>
    <n v="2025"/>
    <s v="Lønn"/>
    <d v="2025-09-15T00:00:00"/>
    <m/>
    <x v="126"/>
    <x v="126"/>
    <m/>
    <m/>
    <m/>
    <m/>
    <m/>
    <m/>
    <x v="5"/>
    <x v="5"/>
    <m/>
    <m/>
    <m/>
    <m/>
    <n v="0"/>
    <s v="Ingen avgiftsbehandling"/>
    <s v="Alexander Bjørk"/>
    <n v="750"/>
    <s v="NOK"/>
    <n v="750"/>
    <m/>
    <s v="119525.00"/>
  </r>
  <r>
    <n v="1815"/>
    <n v="2025"/>
    <s v="lønn hockey okt.pdf"/>
    <d v="2025-10-01T00:00:00"/>
    <m/>
    <x v="126"/>
    <x v="126"/>
    <m/>
    <m/>
    <m/>
    <m/>
    <m/>
    <m/>
    <x v="5"/>
    <x v="5"/>
    <m/>
    <m/>
    <m/>
    <m/>
    <n v="0"/>
    <s v="Ingen avgiftsbehandling"/>
    <s v="Alexander Grimstvedt"/>
    <n v="9125"/>
    <s v="NOK"/>
    <n v="9125"/>
    <m/>
    <s v="128650.00"/>
  </r>
  <r>
    <n v="1815"/>
    <n v="2025"/>
    <s v="lønn hockey okt.pdf"/>
    <d v="2025-10-01T00:00:00"/>
    <m/>
    <x v="126"/>
    <x v="126"/>
    <m/>
    <m/>
    <m/>
    <m/>
    <m/>
    <m/>
    <x v="5"/>
    <x v="5"/>
    <m/>
    <m/>
    <m/>
    <m/>
    <n v="0"/>
    <s v="Ingen avgiftsbehandling"/>
    <s v="Alexander Bjørk"/>
    <n v="375"/>
    <s v="NOK"/>
    <n v="375"/>
    <m/>
    <s v="129025.00"/>
  </r>
  <r>
    <n v="2161"/>
    <n v="2025"/>
    <s v="lønn hockey småbeløp nov.pdf"/>
    <d v="2025-11-03T00:00:00"/>
    <m/>
    <x v="126"/>
    <x v="126"/>
    <m/>
    <m/>
    <m/>
    <m/>
    <m/>
    <m/>
    <x v="5"/>
    <x v="5"/>
    <m/>
    <m/>
    <m/>
    <m/>
    <n v="0"/>
    <s v="Ingen avgiftsbehandling"/>
    <s v="Lars Eriksson"/>
    <n v="100"/>
    <s v="NOK"/>
    <n v="100"/>
    <m/>
    <s v="129125.00"/>
  </r>
  <r>
    <n v="2161"/>
    <n v="2025"/>
    <s v="lønn hockey småbeløp nov.pdf"/>
    <d v="2025-11-03T00:00:00"/>
    <m/>
    <x v="126"/>
    <x v="126"/>
    <m/>
    <m/>
    <m/>
    <m/>
    <m/>
    <m/>
    <x v="5"/>
    <x v="5"/>
    <m/>
    <m/>
    <m/>
    <m/>
    <n v="0"/>
    <s v="Ingen avgiftsbehandling"/>
    <s v="Sebastian Bjune"/>
    <n v="100"/>
    <s v="NOK"/>
    <n v="100"/>
    <m/>
    <s v="129225.00"/>
  </r>
  <r>
    <n v="2161"/>
    <n v="2025"/>
    <s v="lønn hockey småbeløp nov.pdf"/>
    <d v="2025-11-03T00:00:00"/>
    <m/>
    <x v="126"/>
    <x v="126"/>
    <m/>
    <m/>
    <m/>
    <m/>
    <m/>
    <m/>
    <x v="5"/>
    <x v="5"/>
    <m/>
    <m/>
    <m/>
    <m/>
    <n v="0"/>
    <s v="Ingen avgiftsbehandling"/>
    <s v="Emil  Viddal Torgersen"/>
    <n v="200"/>
    <s v="NOK"/>
    <n v="200"/>
    <m/>
    <s v="129425.00"/>
  </r>
  <r>
    <n v="2161"/>
    <n v="2025"/>
    <s v="lønn hockey småbeløp nov.pdf"/>
    <d v="2025-11-03T00:00:00"/>
    <m/>
    <x v="126"/>
    <x v="126"/>
    <m/>
    <m/>
    <m/>
    <m/>
    <m/>
    <m/>
    <x v="5"/>
    <x v="5"/>
    <m/>
    <m/>
    <m/>
    <m/>
    <n v="0"/>
    <s v="Ingen avgiftsbehandling"/>
    <s v="Dovydas Arlauskas"/>
    <n v="100"/>
    <s v="NOK"/>
    <n v="100"/>
    <m/>
    <s v="129525.00"/>
  </r>
  <r>
    <n v="2161"/>
    <n v="2025"/>
    <s v="lønn hockey småbeløp nov.pdf"/>
    <d v="2025-11-03T00:00:00"/>
    <m/>
    <x v="126"/>
    <x v="126"/>
    <m/>
    <m/>
    <m/>
    <m/>
    <m/>
    <m/>
    <x v="5"/>
    <x v="5"/>
    <m/>
    <m/>
    <m/>
    <m/>
    <n v="0"/>
    <s v="Ingen avgiftsbehandling"/>
    <s v="Trym Skaar"/>
    <n v="100"/>
    <s v="NOK"/>
    <n v="100"/>
    <m/>
    <s v="129625.00"/>
  </r>
  <r>
    <n v="2161"/>
    <n v="2025"/>
    <s v="lønn hockey småbeløp nov.pdf"/>
    <d v="2025-11-03T00:00:00"/>
    <m/>
    <x v="126"/>
    <x v="126"/>
    <m/>
    <m/>
    <m/>
    <m/>
    <m/>
    <m/>
    <x v="5"/>
    <x v="5"/>
    <m/>
    <m/>
    <m/>
    <m/>
    <n v="0"/>
    <s v="Ingen avgiftsbehandling"/>
    <s v="Asbjørn Ringstad-Norevik"/>
    <n v="200"/>
    <s v="NOK"/>
    <n v="200"/>
    <m/>
    <s v="129825.00"/>
  </r>
  <r>
    <n v="2161"/>
    <n v="2025"/>
    <s v="lønn hockey småbeløp nov.pdf"/>
    <d v="2025-11-03T00:00:00"/>
    <m/>
    <x v="126"/>
    <x v="126"/>
    <m/>
    <m/>
    <m/>
    <m/>
    <m/>
    <m/>
    <x v="5"/>
    <x v="5"/>
    <m/>
    <m/>
    <m/>
    <m/>
    <n v="0"/>
    <s v="Ingen avgiftsbehandling"/>
    <s v="Elin Kristiansen"/>
    <n v="357"/>
    <s v="NOK"/>
    <n v="357"/>
    <m/>
    <s v="130182.00"/>
  </r>
  <r>
    <n v="2161"/>
    <n v="2025"/>
    <s v="lønn hockey småbeløp nov.pdf"/>
    <d v="2025-11-03T00:00:00"/>
    <m/>
    <x v="126"/>
    <x v="126"/>
    <m/>
    <m/>
    <m/>
    <m/>
    <m/>
    <m/>
    <x v="5"/>
    <x v="5"/>
    <m/>
    <m/>
    <m/>
    <m/>
    <n v="0"/>
    <s v="Ingen avgiftsbehandling"/>
    <s v="Alexander Grimstvedt"/>
    <n v="7000"/>
    <s v="NOK"/>
    <n v="7000"/>
    <m/>
    <s v="137182.00"/>
  </r>
  <r>
    <n v="2161"/>
    <n v="2025"/>
    <s v="lønn hockey småbeløp nov.pdf"/>
    <d v="2025-11-03T00:00:00"/>
    <m/>
    <x v="126"/>
    <x v="126"/>
    <m/>
    <m/>
    <m/>
    <m/>
    <m/>
    <m/>
    <x v="5"/>
    <x v="5"/>
    <m/>
    <m/>
    <m/>
    <m/>
    <n v="0"/>
    <s v="Ingen avgiftsbehandling"/>
    <s v="Amy P"/>
    <n v="1500"/>
    <s v="NOK"/>
    <n v="1500"/>
    <m/>
    <s v="138682.00"/>
  </r>
  <r>
    <n v="2161"/>
    <n v="2025"/>
    <s v="lønn hockey småbeløp nov.pdf"/>
    <d v="2025-11-03T00:00:00"/>
    <m/>
    <x v="126"/>
    <x v="126"/>
    <m/>
    <m/>
    <m/>
    <m/>
    <m/>
    <m/>
    <x v="5"/>
    <x v="5"/>
    <m/>
    <m/>
    <m/>
    <m/>
    <n v="0"/>
    <s v="Ingen avgiftsbehandling"/>
    <s v="Axel Aatlo"/>
    <n v="1800"/>
    <s v="NOK"/>
    <n v="1800"/>
    <m/>
    <s v="140482.00"/>
  </r>
  <r>
    <n v="2161"/>
    <n v="2025"/>
    <s v="lønn hockey småbeløp nov.pdf"/>
    <d v="2025-11-03T00:00:00"/>
    <m/>
    <x v="126"/>
    <x v="126"/>
    <m/>
    <m/>
    <m/>
    <m/>
    <m/>
    <m/>
    <x v="5"/>
    <x v="5"/>
    <m/>
    <m/>
    <m/>
    <m/>
    <n v="0"/>
    <s v="Ingen avgiftsbehandling"/>
    <s v="Eirik Skaar"/>
    <n v="2700"/>
    <s v="NOK"/>
    <n v="2700"/>
    <m/>
    <s v="143182.00"/>
  </r>
  <r>
    <n v="2161"/>
    <n v="2025"/>
    <s v="lønn hockey småbeløp nov.pdf"/>
    <d v="2025-11-07T00:00:00"/>
    <m/>
    <x v="126"/>
    <x v="126"/>
    <m/>
    <m/>
    <m/>
    <m/>
    <m/>
    <m/>
    <x v="5"/>
    <x v="5"/>
    <m/>
    <m/>
    <m/>
    <m/>
    <n v="0"/>
    <s v="Ingen avgiftsbehandling"/>
    <s v="Isabella Kolberg"/>
    <n v="500"/>
    <s v="NOK"/>
    <n v="500"/>
    <m/>
    <s v="143682.00"/>
  </r>
  <r>
    <n v="2365"/>
    <n v="2025"/>
    <s v="Innberettet som vanlig lønn"/>
    <d v="2025-12-02T00:00:00"/>
    <m/>
    <x v="126"/>
    <x v="126"/>
    <m/>
    <m/>
    <m/>
    <m/>
    <n v="1323"/>
    <s v="Axel Aatlo"/>
    <x v="5"/>
    <x v="5"/>
    <m/>
    <m/>
    <m/>
    <m/>
    <n v="0"/>
    <s v="Ingen avgiftsbehandling"/>
    <s v="Axel Atlo"/>
    <n v="-12100"/>
    <s v="NOK"/>
    <n v="-12100"/>
    <m/>
    <s v="131582.00"/>
  </r>
  <r>
    <n v="2365"/>
    <n v="2025"/>
    <s v="Innberettet som vanlig lønn"/>
    <d v="2025-12-02T00:00:00"/>
    <m/>
    <x v="126"/>
    <x v="126"/>
    <m/>
    <m/>
    <m/>
    <m/>
    <n v="156"/>
    <s v="Eskil Kvam"/>
    <x v="5"/>
    <x v="5"/>
    <m/>
    <m/>
    <m/>
    <m/>
    <n v="0"/>
    <s v="Ingen avgiftsbehandling"/>
    <s v="Eskil kvam"/>
    <n v="-220"/>
    <s v="NOK"/>
    <n v="-220"/>
    <m/>
    <s v="131362.00"/>
  </r>
  <r>
    <n v="2365"/>
    <n v="2025"/>
    <s v="Innberettet som vanlig lønn"/>
    <d v="2025-12-02T00:00:00"/>
    <m/>
    <x v="126"/>
    <x v="126"/>
    <m/>
    <m/>
    <m/>
    <m/>
    <n v="1274"/>
    <s v="Heidi Midtbø Helgesen"/>
    <x v="10"/>
    <x v="10"/>
    <m/>
    <m/>
    <m/>
    <m/>
    <n v="0"/>
    <s v="Ingen avgiftsbehandling"/>
    <s v="Heidi Midtbø"/>
    <n v="-2000"/>
    <s v="NOK"/>
    <n v="-2000"/>
    <m/>
    <s v="129362.00"/>
  </r>
  <r>
    <n v="2365"/>
    <n v="2025"/>
    <s v="Innberettet som vanlig lønn"/>
    <d v="2025-12-02T00:00:00"/>
    <m/>
    <x v="126"/>
    <x v="126"/>
    <m/>
    <m/>
    <m/>
    <m/>
    <n v="1240"/>
    <s v="Margrethe Hamre Køber"/>
    <x v="10"/>
    <x v="10"/>
    <m/>
    <m/>
    <m/>
    <m/>
    <n v="0"/>
    <s v="Ingen avgiftsbehandling"/>
    <s v="Margrethe Køber"/>
    <n v="-5000"/>
    <s v="NOK"/>
    <n v="-5000"/>
    <m/>
    <s v="124362.00"/>
  </r>
  <r>
    <n v="2365"/>
    <n v="2025"/>
    <s v="Innberettet som vanlig lønn"/>
    <d v="2025-12-02T00:00:00"/>
    <m/>
    <x v="126"/>
    <x v="126"/>
    <m/>
    <m/>
    <m/>
    <m/>
    <n v="1233"/>
    <s v="Eirik Skaar"/>
    <x v="5"/>
    <x v="5"/>
    <m/>
    <m/>
    <m/>
    <m/>
    <n v="0"/>
    <s v="Ingen avgiftsbehandling"/>
    <s v="Eirik Skaar"/>
    <n v="-8200"/>
    <s v="NOK"/>
    <n v="-8200"/>
    <m/>
    <s v="116162.00"/>
  </r>
  <r>
    <n v="2365"/>
    <n v="2025"/>
    <s v="Innberettet som vanlig lønn"/>
    <d v="2025-12-02T00:00:00"/>
    <m/>
    <x v="126"/>
    <x v="126"/>
    <m/>
    <m/>
    <m/>
    <m/>
    <n v="1339"/>
    <s v="Alexander Grimstvedt"/>
    <x v="5"/>
    <x v="5"/>
    <m/>
    <m/>
    <m/>
    <m/>
    <n v="0"/>
    <s v="Ingen avgiftsbehandling"/>
    <s v="Alexander Grimstvedt"/>
    <n v="-17325"/>
    <s v="NOK"/>
    <n v="-17325"/>
    <m/>
    <s v="98837.00"/>
  </r>
  <r>
    <n v="2326"/>
    <n v="2025"/>
    <s v="lønn hockeyskole des.pdf"/>
    <d v="2025-12-03T00:00:00"/>
    <m/>
    <x v="126"/>
    <x v="126"/>
    <m/>
    <m/>
    <m/>
    <m/>
    <m/>
    <m/>
    <x v="5"/>
    <x v="5"/>
    <m/>
    <m/>
    <m/>
    <m/>
    <n v="0"/>
    <s v="Ingen avgiftsbehandling"/>
    <s v="Lars Haakon Eriksson"/>
    <n v="200"/>
    <s v="NOK"/>
    <n v="200"/>
    <m/>
    <s v="99037.00"/>
  </r>
  <r>
    <n v="2326"/>
    <n v="2025"/>
    <s v="lønn hockeyskole des.pdf"/>
    <d v="2025-12-03T00:00:00"/>
    <m/>
    <x v="126"/>
    <x v="126"/>
    <m/>
    <m/>
    <m/>
    <m/>
    <m/>
    <m/>
    <x v="5"/>
    <x v="5"/>
    <m/>
    <m/>
    <m/>
    <m/>
    <n v="0"/>
    <s v="Ingen avgiftsbehandling"/>
    <s v="Trym Skaar"/>
    <n v="100"/>
    <s v="NOK"/>
    <n v="100"/>
    <m/>
    <s v="99137.00"/>
  </r>
  <r>
    <n v="2326"/>
    <n v="2025"/>
    <s v="lønn hockeyskole des.pdf"/>
    <d v="2025-12-03T00:00:00"/>
    <m/>
    <x v="126"/>
    <x v="126"/>
    <m/>
    <m/>
    <m/>
    <m/>
    <m/>
    <m/>
    <x v="5"/>
    <x v="5"/>
    <m/>
    <m/>
    <m/>
    <m/>
    <n v="0"/>
    <s v="Ingen avgiftsbehandling"/>
    <s v="Sebastian Bjune"/>
    <n v="300"/>
    <s v="NOK"/>
    <n v="300"/>
    <m/>
    <s v="99437.00"/>
  </r>
  <r>
    <n v="2326"/>
    <n v="2025"/>
    <s v="lønn hockeyskole des.pdf"/>
    <d v="2025-12-03T00:00:00"/>
    <m/>
    <x v="126"/>
    <x v="126"/>
    <m/>
    <m/>
    <m/>
    <m/>
    <m/>
    <m/>
    <x v="5"/>
    <x v="5"/>
    <m/>
    <m/>
    <m/>
    <m/>
    <n v="0"/>
    <s v="Ingen avgiftsbehandling"/>
    <s v="Florian Gjerpe"/>
    <n v="200"/>
    <s v="NOK"/>
    <n v="200"/>
    <m/>
    <s v="99637.00"/>
  </r>
  <r>
    <n v="2327"/>
    <n v="2025"/>
    <s v="lønn idr skole høst 2025.pdf"/>
    <d v="2025-12-04T00:00:00"/>
    <m/>
    <x v="126"/>
    <x v="126"/>
    <m/>
    <m/>
    <m/>
    <m/>
    <m/>
    <m/>
    <x v="10"/>
    <x v="10"/>
    <m/>
    <m/>
    <m/>
    <m/>
    <n v="0"/>
    <s v="Ingen avgiftsbehandling"/>
    <s v="Theo Prøitz"/>
    <n v="600"/>
    <s v="NOK"/>
    <n v="600"/>
    <m/>
    <s v="100237.00"/>
  </r>
  <r>
    <m/>
    <m/>
    <m/>
    <d v="2025-01-01T00:00:00"/>
    <m/>
    <x v="127"/>
    <x v="127"/>
    <m/>
    <m/>
    <m/>
    <m/>
    <m/>
    <m/>
    <x v="0"/>
    <x v="0"/>
    <m/>
    <m/>
    <m/>
    <m/>
    <m/>
    <m/>
    <s v="Inngående saldo"/>
    <n v="0"/>
    <m/>
    <m/>
    <m/>
    <s v="0.00"/>
  </r>
  <r>
    <n v="500002"/>
    <n v="2025"/>
    <s v="Lønnsbilag 1-2025"/>
    <d v="2025-01-01T00:00:00"/>
    <m/>
    <x v="127"/>
    <x v="127"/>
    <m/>
    <m/>
    <m/>
    <m/>
    <n v="77"/>
    <s v="Christopher Dehn"/>
    <x v="5"/>
    <x v="5"/>
    <m/>
    <m/>
    <m/>
    <m/>
    <n v="0"/>
    <s v="Ingen avgiftsbehandling"/>
    <s v="Lønnsbilag 1-2025"/>
    <n v="1967.12"/>
    <s v="NOK"/>
    <n v="1967.12"/>
    <m/>
    <s v="1967.12"/>
  </r>
  <r>
    <n v="500002"/>
    <n v="2025"/>
    <s v="Lønnsbilag 1-2025"/>
    <d v="2025-01-01T00:00:00"/>
    <m/>
    <x v="127"/>
    <x v="127"/>
    <m/>
    <m/>
    <m/>
    <m/>
    <n v="134"/>
    <s v="Andreas Kristiansen Olsen"/>
    <x v="1"/>
    <x v="1"/>
    <m/>
    <m/>
    <m/>
    <m/>
    <n v="0"/>
    <s v="Ingen avgiftsbehandling"/>
    <s v="Lønnsbilag 1-2025"/>
    <n v="269.27999999999997"/>
    <s v="NOK"/>
    <n v="269.27999999999997"/>
    <m/>
    <s v="2236.40"/>
  </r>
  <r>
    <n v="500002"/>
    <n v="2025"/>
    <s v="Lønnsbilag 1-2025"/>
    <d v="2025-01-01T00:00:00"/>
    <m/>
    <x v="127"/>
    <x v="127"/>
    <m/>
    <m/>
    <m/>
    <m/>
    <n v="134"/>
    <s v="Andreas Kristiansen Olsen"/>
    <x v="8"/>
    <x v="8"/>
    <m/>
    <m/>
    <m/>
    <m/>
    <n v="0"/>
    <s v="Ingen avgiftsbehandling"/>
    <s v="Lønnsbilag 1-2025"/>
    <n v="280.5"/>
    <s v="NOK"/>
    <n v="280.5"/>
    <m/>
    <s v="2516.90"/>
  </r>
  <r>
    <n v="500002"/>
    <n v="2025"/>
    <s v="Lønnsbilag 1-2025"/>
    <d v="2025-01-01T00:00:00"/>
    <m/>
    <x v="127"/>
    <x v="127"/>
    <m/>
    <m/>
    <m/>
    <m/>
    <n v="1223"/>
    <s v="Mads Sundbye"/>
    <x v="1"/>
    <x v="1"/>
    <m/>
    <m/>
    <m/>
    <m/>
    <n v="0"/>
    <s v="Ingen avgiftsbehandling"/>
    <s v="Lønnsbilag 1-2025"/>
    <n v="199.41"/>
    <s v="NOK"/>
    <n v="199.41"/>
    <m/>
    <s v="2716.31"/>
  </r>
  <r>
    <n v="500002"/>
    <n v="2025"/>
    <s v="Lønnsbilag 1-2025"/>
    <d v="2025-01-01T00:00:00"/>
    <m/>
    <x v="127"/>
    <x v="127"/>
    <m/>
    <m/>
    <m/>
    <m/>
    <n v="1229"/>
    <s v="Eirik Frisnes Wartiainen"/>
    <x v="8"/>
    <x v="8"/>
    <m/>
    <m/>
    <m/>
    <m/>
    <n v="0"/>
    <s v="Ingen avgiftsbehandling"/>
    <s v="Lønnsbilag 1-2025"/>
    <n v="1802"/>
    <s v="NOK"/>
    <n v="1802"/>
    <m/>
    <s v="4518.31"/>
  </r>
  <r>
    <n v="500002"/>
    <n v="2025"/>
    <s v="Lønnsbilag 1-2025"/>
    <d v="2025-01-01T00:00:00"/>
    <m/>
    <x v="127"/>
    <x v="127"/>
    <m/>
    <m/>
    <m/>
    <m/>
    <n v="1229"/>
    <s v="Eirik Frisnes Wartiainen"/>
    <x v="10"/>
    <x v="10"/>
    <m/>
    <m/>
    <m/>
    <m/>
    <n v="0"/>
    <s v="Ingen avgiftsbehandling"/>
    <s v="Lønnsbilag 1-2025"/>
    <n v="1802"/>
    <s v="NOK"/>
    <n v="1802"/>
    <m/>
    <s v="6320.31"/>
  </r>
  <r>
    <n v="500002"/>
    <n v="2025"/>
    <s v="Lønnsbilag 1-2025"/>
    <d v="2025-01-01T00:00:00"/>
    <m/>
    <x v="127"/>
    <x v="127"/>
    <m/>
    <m/>
    <m/>
    <m/>
    <n v="1233"/>
    <s v="Eirik Skaar"/>
    <x v="5"/>
    <x v="5"/>
    <m/>
    <m/>
    <m/>
    <m/>
    <n v="0"/>
    <s v="Ingen avgiftsbehandling"/>
    <s v="Lønnsbilag 1-2025"/>
    <n v="306"/>
    <s v="NOK"/>
    <n v="306"/>
    <m/>
    <s v="6626.31"/>
  </r>
  <r>
    <n v="500002"/>
    <n v="2025"/>
    <s v="Lønnsbilag 1-2025"/>
    <d v="2025-01-01T00:00:00"/>
    <m/>
    <x v="127"/>
    <x v="127"/>
    <m/>
    <m/>
    <m/>
    <m/>
    <n v="1239"/>
    <s v="Karen Haug Laukeland"/>
    <x v="6"/>
    <x v="6"/>
    <m/>
    <m/>
    <m/>
    <m/>
    <n v="0"/>
    <s v="Ingen avgiftsbehandling"/>
    <s v="Lønnsbilag 1-2025"/>
    <n v="109.01"/>
    <s v="NOK"/>
    <n v="109.01"/>
    <m/>
    <s v="6735.32"/>
  </r>
  <r>
    <n v="500002"/>
    <n v="2025"/>
    <s v="Lønnsbilag 1-2025"/>
    <d v="2025-01-01T00:00:00"/>
    <m/>
    <x v="127"/>
    <x v="127"/>
    <m/>
    <m/>
    <m/>
    <m/>
    <n v="1240"/>
    <s v="Margrethe Hamre Køber"/>
    <x v="6"/>
    <x v="6"/>
    <m/>
    <m/>
    <m/>
    <m/>
    <n v="0"/>
    <s v="Ingen avgiftsbehandling"/>
    <s v="Lønnsbilag 1-2025"/>
    <n v="109.01"/>
    <s v="NOK"/>
    <n v="109.01"/>
    <m/>
    <s v="6844.33"/>
  </r>
  <r>
    <n v="500002"/>
    <n v="2025"/>
    <s v="Lønnsbilag 1-2025"/>
    <d v="2025-01-01T00:00:00"/>
    <m/>
    <x v="127"/>
    <x v="127"/>
    <m/>
    <m/>
    <m/>
    <m/>
    <n v="1245"/>
    <s v="Fredrik Bjørndal"/>
    <x v="3"/>
    <x v="3"/>
    <m/>
    <m/>
    <m/>
    <m/>
    <n v="0"/>
    <s v="Ingen avgiftsbehandling"/>
    <s v="Lønnsbilag 1-2025"/>
    <n v="688.5"/>
    <s v="NOK"/>
    <n v="688.5"/>
    <m/>
    <s v="7532.83"/>
  </r>
  <r>
    <n v="500002"/>
    <n v="2025"/>
    <s v="Lønnsbilag 1-2025"/>
    <d v="2025-01-01T00:00:00"/>
    <m/>
    <x v="127"/>
    <x v="127"/>
    <m/>
    <m/>
    <m/>
    <m/>
    <n v="1248"/>
    <s v="Marius Tveiten"/>
    <x v="1"/>
    <x v="1"/>
    <m/>
    <m/>
    <m/>
    <m/>
    <n v="0"/>
    <s v="Ingen avgiftsbehandling"/>
    <s v="Lønnsbilag 1-2025"/>
    <n v="121.38"/>
    <s v="NOK"/>
    <n v="121.38"/>
    <m/>
    <s v="7654.21"/>
  </r>
  <r>
    <n v="500002"/>
    <n v="2025"/>
    <s v="Lønnsbilag 1-2025"/>
    <d v="2025-01-01T00:00:00"/>
    <m/>
    <x v="127"/>
    <x v="127"/>
    <m/>
    <m/>
    <m/>
    <m/>
    <n v="1248"/>
    <s v="Marius Tveiten"/>
    <x v="8"/>
    <x v="8"/>
    <m/>
    <m/>
    <m/>
    <m/>
    <n v="0"/>
    <s v="Ingen avgiftsbehandling"/>
    <s v="Lønnsbilag 1-2025"/>
    <n v="69.36"/>
    <s v="NOK"/>
    <n v="69.36"/>
    <m/>
    <s v="7723.57"/>
  </r>
  <r>
    <n v="500002"/>
    <n v="2025"/>
    <s v="Lønnsbilag 1-2025"/>
    <d v="2025-01-01T00:00:00"/>
    <m/>
    <x v="127"/>
    <x v="127"/>
    <m/>
    <m/>
    <m/>
    <m/>
    <n v="1249"/>
    <s v="Nora Kristiansen"/>
    <x v="1"/>
    <x v="1"/>
    <m/>
    <m/>
    <m/>
    <m/>
    <n v="0"/>
    <s v="Ingen avgiftsbehandling"/>
    <s v="Lønnsbilag 1-2025"/>
    <n v="86.7"/>
    <s v="NOK"/>
    <n v="86.7"/>
    <m/>
    <s v="7810.27"/>
  </r>
  <r>
    <n v="500002"/>
    <n v="2025"/>
    <s v="Lønnsbilag 1-2025"/>
    <d v="2025-01-01T00:00:00"/>
    <m/>
    <x v="127"/>
    <x v="127"/>
    <m/>
    <m/>
    <m/>
    <m/>
    <n v="1249"/>
    <s v="Nora Kristiansen"/>
    <x v="8"/>
    <x v="8"/>
    <m/>
    <m/>
    <m/>
    <m/>
    <n v="0"/>
    <s v="Ingen avgiftsbehandling"/>
    <s v="Lønnsbilag 1-2025"/>
    <n v="212.42"/>
    <s v="NOK"/>
    <n v="212.42"/>
    <m/>
    <s v="8022.69"/>
  </r>
  <r>
    <n v="500002"/>
    <n v="2025"/>
    <s v="Lønnsbilag 1-2025"/>
    <d v="2025-01-01T00:00:00"/>
    <m/>
    <x v="127"/>
    <x v="127"/>
    <m/>
    <m/>
    <m/>
    <m/>
    <n v="1260"/>
    <s v="Sivert Østberg-Tømmervik"/>
    <x v="6"/>
    <x v="6"/>
    <m/>
    <m/>
    <m/>
    <m/>
    <n v="0"/>
    <s v="Ingen avgiftsbehandling"/>
    <s v="Lønnsbilag 1-2025"/>
    <n v="373.93"/>
    <s v="NOK"/>
    <n v="373.93"/>
    <m/>
    <s v="8396.62"/>
  </r>
  <r>
    <n v="500002"/>
    <n v="2025"/>
    <s v="Lønnsbilag 1-2025"/>
    <d v="2025-01-01T00:00:00"/>
    <m/>
    <x v="127"/>
    <x v="127"/>
    <m/>
    <m/>
    <m/>
    <m/>
    <n v="1261"/>
    <s v="Laila Håkonsen"/>
    <x v="8"/>
    <x v="8"/>
    <m/>
    <m/>
    <m/>
    <m/>
    <n v="0"/>
    <s v="Ingen avgiftsbehandling"/>
    <s v="Lønnsbilag 1-2025"/>
    <n v="495"/>
    <s v="NOK"/>
    <n v="495"/>
    <m/>
    <s v="8891.62"/>
  </r>
  <r>
    <n v="500002"/>
    <n v="2025"/>
    <s v="Lønnsbilag 1-2025"/>
    <d v="2025-01-01T00:00:00"/>
    <m/>
    <x v="127"/>
    <x v="127"/>
    <m/>
    <m/>
    <m/>
    <m/>
    <n v="1269"/>
    <s v="Marius Lindbäck Pettersen"/>
    <x v="8"/>
    <x v="8"/>
    <m/>
    <m/>
    <m/>
    <m/>
    <n v="0"/>
    <s v="Ingen avgiftsbehandling"/>
    <s v="Lønnsbilag 1-2025"/>
    <n v="114.75"/>
    <s v="NOK"/>
    <n v="114.75"/>
    <m/>
    <s v="9006.37"/>
  </r>
  <r>
    <n v="500002"/>
    <n v="2025"/>
    <s v="Lønnsbilag 1-2025"/>
    <d v="2025-01-01T00:00:00"/>
    <m/>
    <x v="127"/>
    <x v="127"/>
    <m/>
    <m/>
    <m/>
    <m/>
    <n v="1270"/>
    <s v="Lars Teigland Støre"/>
    <x v="6"/>
    <x v="6"/>
    <m/>
    <m/>
    <m/>
    <m/>
    <n v="0"/>
    <s v="Ingen avgiftsbehandling"/>
    <s v="Lønnsbilag 1-2025"/>
    <n v="167.74"/>
    <s v="NOK"/>
    <n v="167.74"/>
    <m/>
    <s v="9174.11"/>
  </r>
  <r>
    <n v="500002"/>
    <n v="2025"/>
    <s v="Lønnsbilag 1-2025"/>
    <d v="2025-01-01T00:00:00"/>
    <m/>
    <x v="127"/>
    <x v="127"/>
    <m/>
    <m/>
    <m/>
    <m/>
    <n v="1271"/>
    <s v="Nikolai Hamang"/>
    <x v="1"/>
    <x v="1"/>
    <m/>
    <m/>
    <m/>
    <m/>
    <n v="0"/>
    <s v="Ingen avgiftsbehandling"/>
    <s v="Lønnsbilag 1-2025"/>
    <n v="69.36"/>
    <s v="NOK"/>
    <n v="69.36"/>
    <m/>
    <s v="9243.47"/>
  </r>
  <r>
    <n v="500002"/>
    <n v="2025"/>
    <s v="Lønnsbilag 1-2025"/>
    <d v="2025-01-01T00:00:00"/>
    <m/>
    <x v="127"/>
    <x v="127"/>
    <m/>
    <m/>
    <m/>
    <m/>
    <n v="1272"/>
    <s v="Jakob August Strøm"/>
    <x v="1"/>
    <x v="1"/>
    <m/>
    <m/>
    <m/>
    <m/>
    <n v="0"/>
    <s v="Ingen avgiftsbehandling"/>
    <s v="Lønnsbilag 1-2025"/>
    <n v="104.04"/>
    <s v="NOK"/>
    <n v="104.04"/>
    <m/>
    <s v="9347.51"/>
  </r>
  <r>
    <n v="500002"/>
    <n v="2025"/>
    <s v="Lønnsbilag 1-2025"/>
    <d v="2025-01-01T00:00:00"/>
    <m/>
    <x v="127"/>
    <x v="127"/>
    <m/>
    <m/>
    <m/>
    <m/>
    <n v="1274"/>
    <s v="Heidi Midtbø Helgesen"/>
    <x v="6"/>
    <x v="6"/>
    <m/>
    <m/>
    <m/>
    <m/>
    <n v="0"/>
    <s v="Ingen avgiftsbehandling"/>
    <s v="Lønnsbilag 1-2025"/>
    <n v="294.33"/>
    <s v="NOK"/>
    <n v="294.33"/>
    <m/>
    <s v="9641.84"/>
  </r>
  <r>
    <n v="500002"/>
    <n v="2025"/>
    <s v="Lønnsbilag 1-2025"/>
    <d v="2025-01-01T00:00:00"/>
    <m/>
    <x v="127"/>
    <x v="127"/>
    <m/>
    <m/>
    <m/>
    <m/>
    <n v="1275"/>
    <s v="Haziz Aasen"/>
    <x v="1"/>
    <x v="1"/>
    <m/>
    <m/>
    <m/>
    <m/>
    <n v="0"/>
    <s v="Ingen avgiftsbehandling"/>
    <s v="Lønnsbilag 1-2025"/>
    <n v="4250"/>
    <s v="NOK"/>
    <n v="4250"/>
    <m/>
    <s v="13891.84"/>
  </r>
  <r>
    <n v="500002"/>
    <n v="2025"/>
    <s v="Lønnsbilag 1-2025"/>
    <d v="2025-01-01T00:00:00"/>
    <m/>
    <x v="127"/>
    <x v="127"/>
    <m/>
    <m/>
    <m/>
    <m/>
    <n v="1279"/>
    <s v="Oda Marie Danielsen"/>
    <x v="8"/>
    <x v="8"/>
    <m/>
    <m/>
    <m/>
    <m/>
    <n v="0"/>
    <s v="Ingen avgiftsbehandling"/>
    <s v="Lønnsbilag 1-2025"/>
    <n v="65.239999999999995"/>
    <s v="NOK"/>
    <n v="65.239999999999995"/>
    <m/>
    <s v="13957.08"/>
  </r>
  <r>
    <n v="500002"/>
    <n v="2025"/>
    <s v="Lønnsbilag 1-2025"/>
    <d v="2025-01-01T00:00:00"/>
    <m/>
    <x v="127"/>
    <x v="127"/>
    <m/>
    <m/>
    <m/>
    <m/>
    <n v="1282"/>
    <s v="Stian Sørensen"/>
    <x v="3"/>
    <x v="3"/>
    <m/>
    <m/>
    <m/>
    <m/>
    <n v="0"/>
    <s v="Ingen avgiftsbehandling"/>
    <s v="Lønnsbilag 1-2025"/>
    <n v="2805"/>
    <s v="NOK"/>
    <n v="2805"/>
    <m/>
    <s v="16762.08"/>
  </r>
  <r>
    <n v="500002"/>
    <n v="2025"/>
    <s v="Lønnsbilag 1-2025"/>
    <d v="2025-01-01T00:00:00"/>
    <m/>
    <x v="127"/>
    <x v="127"/>
    <m/>
    <m/>
    <m/>
    <m/>
    <n v="1288"/>
    <s v="Sondre Olsen Heitmann"/>
    <x v="2"/>
    <x v="2"/>
    <m/>
    <m/>
    <m/>
    <m/>
    <n v="0"/>
    <s v="Ingen avgiftsbehandling"/>
    <s v="Lønnsbilag 1-2025"/>
    <n v="163.19999999999999"/>
    <s v="NOK"/>
    <n v="163.19999999999999"/>
    <m/>
    <s v="16925.28"/>
  </r>
  <r>
    <n v="500002"/>
    <n v="2025"/>
    <s v="Lønnsbilag 1-2025"/>
    <d v="2025-01-01T00:00:00"/>
    <m/>
    <x v="127"/>
    <x v="127"/>
    <m/>
    <m/>
    <m/>
    <m/>
    <n v="1298"/>
    <s v="Luis Lyster"/>
    <x v="5"/>
    <x v="5"/>
    <m/>
    <m/>
    <m/>
    <m/>
    <n v="0"/>
    <s v="Ingen avgiftsbehandling"/>
    <s v="Lønnsbilag 1-2025"/>
    <n v="612"/>
    <s v="NOK"/>
    <n v="612"/>
    <m/>
    <s v="17537.28"/>
  </r>
  <r>
    <n v="500002"/>
    <n v="2025"/>
    <s v="Lønnsbilag 1-2025"/>
    <d v="2025-01-01T00:00:00"/>
    <m/>
    <x v="127"/>
    <x v="127"/>
    <m/>
    <m/>
    <m/>
    <m/>
    <n v="1299"/>
    <s v="Katarina Zielinska"/>
    <x v="2"/>
    <x v="2"/>
    <m/>
    <m/>
    <m/>
    <m/>
    <n v="0"/>
    <s v="Ingen avgiftsbehandling"/>
    <s v="Lønnsbilag 1-2025"/>
    <n v="4675"/>
    <s v="NOK"/>
    <n v="4675"/>
    <m/>
    <s v="22212.28"/>
  </r>
  <r>
    <n v="500002"/>
    <n v="2025"/>
    <s v="Lønnsbilag 1-2025"/>
    <d v="2025-01-01T00:00:00"/>
    <m/>
    <x v="127"/>
    <x v="127"/>
    <m/>
    <m/>
    <m/>
    <m/>
    <n v="1305"/>
    <s v="Brage Mikkelsen"/>
    <x v="8"/>
    <x v="8"/>
    <m/>
    <m/>
    <m/>
    <m/>
    <n v="0"/>
    <s v="Ingen avgiftsbehandling"/>
    <s v="Lønnsbilag 1-2025"/>
    <n v="114.75"/>
    <s v="NOK"/>
    <n v="114.75"/>
    <m/>
    <s v="22327.03"/>
  </r>
  <r>
    <n v="500002"/>
    <n v="2025"/>
    <s v="Lønnsbilag 1-2025"/>
    <d v="2025-01-01T00:00:00"/>
    <m/>
    <x v="127"/>
    <x v="127"/>
    <m/>
    <m/>
    <m/>
    <m/>
    <n v="1307"/>
    <s v="Ben Craig Simmons"/>
    <x v="3"/>
    <x v="3"/>
    <m/>
    <m/>
    <m/>
    <m/>
    <n v="0"/>
    <s v="Ingen avgiftsbehandling"/>
    <s v="Lønnsbilag 1-2025"/>
    <n v="3828.83"/>
    <s v="NOK"/>
    <n v="3828.83"/>
    <m/>
    <s v="26155.86"/>
  </r>
  <r>
    <n v="500002"/>
    <n v="2025"/>
    <s v="Lønnsbilag 1-2025"/>
    <d v="2025-01-01T00:00:00"/>
    <m/>
    <x v="127"/>
    <x v="127"/>
    <m/>
    <m/>
    <m/>
    <m/>
    <n v="1308"/>
    <s v="Henrik Falteng Jensen"/>
    <x v="2"/>
    <x v="2"/>
    <m/>
    <m/>
    <m/>
    <m/>
    <n v="0"/>
    <s v="Ingen avgiftsbehandling"/>
    <s v="Lønnsbilag 1-2025"/>
    <n v="408"/>
    <s v="NOK"/>
    <n v="408"/>
    <m/>
    <s v="26563.86"/>
  </r>
  <r>
    <n v="500002"/>
    <n v="2025"/>
    <s v="Lønnsbilag 1-2025"/>
    <d v="2025-01-01T00:00:00"/>
    <m/>
    <x v="127"/>
    <x v="127"/>
    <m/>
    <m/>
    <m/>
    <m/>
    <n v="1310"/>
    <s v="Armani Wahidullah"/>
    <x v="1"/>
    <x v="1"/>
    <m/>
    <m/>
    <m/>
    <m/>
    <n v="0"/>
    <s v="Ingen avgiftsbehandling"/>
    <s v="Lønnsbilag 1-2025"/>
    <n v="86.19"/>
    <s v="NOK"/>
    <n v="86.19"/>
    <m/>
    <s v="26650.05"/>
  </r>
  <r>
    <n v="500002"/>
    <n v="2025"/>
    <s v="Lønnsbilag 1-2025"/>
    <d v="2025-01-01T00:00:00"/>
    <m/>
    <x v="127"/>
    <x v="127"/>
    <m/>
    <m/>
    <m/>
    <m/>
    <n v="1317"/>
    <s v="Markus Madsen"/>
    <x v="5"/>
    <x v="5"/>
    <m/>
    <m/>
    <m/>
    <m/>
    <n v="0"/>
    <s v="Ingen avgiftsbehandling"/>
    <s v="Lønnsbilag 1-2025"/>
    <n v="1020"/>
    <s v="NOK"/>
    <n v="1020"/>
    <m/>
    <s v="27670.05"/>
  </r>
  <r>
    <n v="500002"/>
    <n v="2025"/>
    <s v="Lønnsbilag 1-2025"/>
    <d v="2025-01-01T00:00:00"/>
    <m/>
    <x v="127"/>
    <x v="127"/>
    <m/>
    <m/>
    <m/>
    <m/>
    <n v="1328"/>
    <s v="Jonathan Sten Hagen"/>
    <x v="2"/>
    <x v="2"/>
    <m/>
    <m/>
    <m/>
    <m/>
    <n v="0"/>
    <s v="Ingen avgiftsbehandling"/>
    <s v="Lønnsbilag 1-2025"/>
    <n v="367.2"/>
    <s v="NOK"/>
    <n v="367.2"/>
    <m/>
    <s v="28037.25"/>
  </r>
  <r>
    <n v="500002"/>
    <n v="2025"/>
    <s v="Lønnsbilag 1-2025"/>
    <d v="2025-01-01T00:00:00"/>
    <m/>
    <x v="127"/>
    <x v="127"/>
    <m/>
    <m/>
    <m/>
    <m/>
    <n v="1329"/>
    <s v="Oline Søderberg"/>
    <x v="8"/>
    <x v="8"/>
    <m/>
    <m/>
    <m/>
    <m/>
    <n v="0"/>
    <s v="Ingen avgiftsbehandling"/>
    <s v="Lønnsbilag 1-2025"/>
    <n v="117.35"/>
    <s v="NOK"/>
    <n v="117.35"/>
    <m/>
    <s v="28154.60"/>
  </r>
  <r>
    <n v="500002"/>
    <n v="2025"/>
    <s v="Lønnsbilag 1-2025"/>
    <d v="2025-01-01T00:00:00"/>
    <m/>
    <x v="127"/>
    <x v="127"/>
    <m/>
    <m/>
    <m/>
    <m/>
    <n v="1330"/>
    <s v="Magnus Perger"/>
    <x v="6"/>
    <x v="6"/>
    <m/>
    <m/>
    <m/>
    <m/>
    <n v="0"/>
    <s v="Ingen avgiftsbehandling"/>
    <s v="Lønnsbilag 1-2025"/>
    <n v="194.92"/>
    <s v="NOK"/>
    <n v="194.92"/>
    <m/>
    <s v="28349.52"/>
  </r>
  <r>
    <n v="500002"/>
    <n v="2025"/>
    <s v="Lønnsbilag 1-2025"/>
    <d v="2025-01-01T00:00:00"/>
    <m/>
    <x v="127"/>
    <x v="127"/>
    <m/>
    <m/>
    <m/>
    <m/>
    <n v="1331"/>
    <s v="Jørgen Røkke"/>
    <x v="8"/>
    <x v="8"/>
    <m/>
    <m/>
    <m/>
    <m/>
    <n v="0"/>
    <s v="Ingen avgiftsbehandling"/>
    <s v="Lønnsbilag 1-2025"/>
    <n v="237.15"/>
    <s v="NOK"/>
    <n v="237.15"/>
    <m/>
    <s v="28586.67"/>
  </r>
  <r>
    <n v="500002"/>
    <n v="2025"/>
    <s v="Lønnsbilag 1-2025"/>
    <d v="2025-01-01T00:00:00"/>
    <m/>
    <x v="127"/>
    <x v="127"/>
    <m/>
    <m/>
    <m/>
    <m/>
    <n v="1332"/>
    <s v="Morten Hamre Køber"/>
    <x v="10"/>
    <x v="10"/>
    <m/>
    <m/>
    <m/>
    <m/>
    <n v="0"/>
    <s v="Ingen avgiftsbehandling"/>
    <s v="Lønnsbilag 1-2025"/>
    <n v="61.2"/>
    <s v="NOK"/>
    <n v="61.2"/>
    <m/>
    <s v="28647.87"/>
  </r>
  <r>
    <n v="500002"/>
    <n v="2025"/>
    <s v="Lønnsbilag 1-2025"/>
    <d v="2025-01-01T00:00:00"/>
    <m/>
    <x v="127"/>
    <x v="127"/>
    <m/>
    <m/>
    <m/>
    <m/>
    <n v="1333"/>
    <s v="Elias Lande Olsen"/>
    <x v="6"/>
    <x v="6"/>
    <m/>
    <m/>
    <m/>
    <m/>
    <n v="0"/>
    <s v="Ingen avgiftsbehandling"/>
    <s v="Lønnsbilag 1-2025"/>
    <n v="19.13"/>
    <s v="NOK"/>
    <n v="19.13"/>
    <m/>
    <s v="28667.00"/>
  </r>
  <r>
    <n v="500002"/>
    <n v="2025"/>
    <s v="Lønnsbilag 1-2025"/>
    <d v="2025-01-01T00:00:00"/>
    <m/>
    <x v="127"/>
    <x v="127"/>
    <m/>
    <m/>
    <m/>
    <m/>
    <n v="1334"/>
    <s v="Selma Arikan"/>
    <x v="8"/>
    <x v="8"/>
    <m/>
    <m/>
    <m/>
    <m/>
    <n v="0"/>
    <s v="Ingen avgiftsbehandling"/>
    <s v="Lønnsbilag 1-2025"/>
    <n v="222.11"/>
    <s v="NOK"/>
    <n v="222.11"/>
    <m/>
    <s v="28889.11"/>
  </r>
  <r>
    <n v="500002"/>
    <n v="2025"/>
    <s v="Lønnsbilag 1-2025"/>
    <d v="2025-01-01T00:00:00"/>
    <m/>
    <x v="127"/>
    <x v="127"/>
    <m/>
    <m/>
    <m/>
    <m/>
    <m/>
    <s v="Sofi Kulvik"/>
    <x v="4"/>
    <x v="4"/>
    <m/>
    <m/>
    <m/>
    <m/>
    <n v="0"/>
    <s v="Ingen avgiftsbehandling"/>
    <s v="Lønnsbilag 1-2025"/>
    <n v="7560"/>
    <s v="NOK"/>
    <n v="7560"/>
    <m/>
    <s v="36449.11"/>
  </r>
  <r>
    <n v="500059"/>
    <n v="2025"/>
    <s v="Reversering av bilag 500002-2025. Lønnsbilag 1-2025"/>
    <d v="2025-01-01T00:00:00"/>
    <m/>
    <x v="127"/>
    <x v="127"/>
    <m/>
    <m/>
    <m/>
    <m/>
    <n v="77"/>
    <s v="Christopher Dehn"/>
    <x v="5"/>
    <x v="5"/>
    <m/>
    <m/>
    <m/>
    <m/>
    <n v="0"/>
    <s v="Ingen avgiftsbehandling"/>
    <s v="Reversering av bilag 500002-2025. Lønnsbilag 1-2025"/>
    <n v="-1967.12"/>
    <s v="NOK"/>
    <n v="-1967.12"/>
    <m/>
    <s v="34481.99"/>
  </r>
  <r>
    <n v="500059"/>
    <n v="2025"/>
    <s v="Reversering av bilag 500002-2025. Lønnsbilag 1-2025"/>
    <d v="2025-01-01T00:00:00"/>
    <m/>
    <x v="127"/>
    <x v="127"/>
    <m/>
    <m/>
    <m/>
    <m/>
    <n v="134"/>
    <s v="Andreas Kristiansen Olsen"/>
    <x v="1"/>
    <x v="1"/>
    <m/>
    <m/>
    <m/>
    <m/>
    <n v="0"/>
    <s v="Ingen avgiftsbehandling"/>
    <s v="Reversering av bilag 500002-2025. Lønnsbilag 1-2025"/>
    <n v="-269.27999999999997"/>
    <s v="NOK"/>
    <n v="-269.27999999999997"/>
    <m/>
    <s v="34212.71"/>
  </r>
  <r>
    <n v="500059"/>
    <n v="2025"/>
    <s v="Reversering av bilag 500002-2025. Lønnsbilag 1-2025"/>
    <d v="2025-01-01T00:00:00"/>
    <m/>
    <x v="127"/>
    <x v="127"/>
    <m/>
    <m/>
    <m/>
    <m/>
    <n v="134"/>
    <s v="Andreas Kristiansen Olsen"/>
    <x v="8"/>
    <x v="8"/>
    <m/>
    <m/>
    <m/>
    <m/>
    <n v="0"/>
    <s v="Ingen avgiftsbehandling"/>
    <s v="Reversering av bilag 500002-2025. Lønnsbilag 1-2025"/>
    <n v="-280.5"/>
    <s v="NOK"/>
    <n v="-280.5"/>
    <m/>
    <s v="33932.21"/>
  </r>
  <r>
    <n v="500059"/>
    <n v="2025"/>
    <s v="Reversering av bilag 500002-2025. Lønnsbilag 1-2025"/>
    <d v="2025-01-01T00:00:00"/>
    <m/>
    <x v="127"/>
    <x v="127"/>
    <m/>
    <m/>
    <m/>
    <m/>
    <n v="1223"/>
    <s v="Mads Sundbye"/>
    <x v="1"/>
    <x v="1"/>
    <m/>
    <m/>
    <m/>
    <m/>
    <n v="0"/>
    <s v="Ingen avgiftsbehandling"/>
    <s v="Reversering av bilag 500002-2025. Lønnsbilag 1-2025"/>
    <n v="-199.41"/>
    <s v="NOK"/>
    <n v="-199.41"/>
    <m/>
    <s v="33732.80"/>
  </r>
  <r>
    <n v="500059"/>
    <n v="2025"/>
    <s v="Reversering av bilag 500002-2025. Lønnsbilag 1-2025"/>
    <d v="2025-01-01T00:00:00"/>
    <m/>
    <x v="127"/>
    <x v="127"/>
    <m/>
    <m/>
    <m/>
    <m/>
    <n v="1229"/>
    <s v="Eirik Frisnes Wartiainen"/>
    <x v="8"/>
    <x v="8"/>
    <m/>
    <m/>
    <m/>
    <m/>
    <n v="0"/>
    <s v="Ingen avgiftsbehandling"/>
    <s v="Reversering av bilag 500002-2025. Lønnsbilag 1-2025"/>
    <n v="-1802"/>
    <s v="NOK"/>
    <n v="-1802"/>
    <m/>
    <s v="31930.80"/>
  </r>
  <r>
    <n v="500059"/>
    <n v="2025"/>
    <s v="Reversering av bilag 500002-2025. Lønnsbilag 1-2025"/>
    <d v="2025-01-01T00:00:00"/>
    <m/>
    <x v="127"/>
    <x v="127"/>
    <m/>
    <m/>
    <m/>
    <m/>
    <n v="1229"/>
    <s v="Eirik Frisnes Wartiainen"/>
    <x v="10"/>
    <x v="10"/>
    <m/>
    <m/>
    <m/>
    <m/>
    <n v="0"/>
    <s v="Ingen avgiftsbehandling"/>
    <s v="Reversering av bilag 500002-2025. Lønnsbilag 1-2025"/>
    <n v="-1802"/>
    <s v="NOK"/>
    <n v="-1802"/>
    <m/>
    <s v="30128.80"/>
  </r>
  <r>
    <n v="500059"/>
    <n v="2025"/>
    <s v="Reversering av bilag 500002-2025. Lønnsbilag 1-2025"/>
    <d v="2025-01-01T00:00:00"/>
    <m/>
    <x v="127"/>
    <x v="127"/>
    <m/>
    <m/>
    <m/>
    <m/>
    <n v="1233"/>
    <s v="Eirik Skaar"/>
    <x v="5"/>
    <x v="5"/>
    <m/>
    <m/>
    <m/>
    <m/>
    <n v="0"/>
    <s v="Ingen avgiftsbehandling"/>
    <s v="Reversering av bilag 500002-2025. Lønnsbilag 1-2025"/>
    <n v="-306"/>
    <s v="NOK"/>
    <n v="-306"/>
    <m/>
    <s v="29822.80"/>
  </r>
  <r>
    <n v="500059"/>
    <n v="2025"/>
    <s v="Reversering av bilag 500002-2025. Lønnsbilag 1-2025"/>
    <d v="2025-01-01T00:00:00"/>
    <m/>
    <x v="127"/>
    <x v="127"/>
    <m/>
    <m/>
    <m/>
    <m/>
    <n v="1239"/>
    <s v="Karen Haug Laukeland"/>
    <x v="6"/>
    <x v="6"/>
    <m/>
    <m/>
    <m/>
    <m/>
    <n v="0"/>
    <s v="Ingen avgiftsbehandling"/>
    <s v="Reversering av bilag 500002-2025. Lønnsbilag 1-2025"/>
    <n v="-109.01"/>
    <s v="NOK"/>
    <n v="-109.01"/>
    <m/>
    <s v="29713.79"/>
  </r>
  <r>
    <n v="500059"/>
    <n v="2025"/>
    <s v="Reversering av bilag 500002-2025. Lønnsbilag 1-2025"/>
    <d v="2025-01-01T00:00:00"/>
    <m/>
    <x v="127"/>
    <x v="127"/>
    <m/>
    <m/>
    <m/>
    <m/>
    <n v="1240"/>
    <s v="Margrethe Hamre Køber"/>
    <x v="6"/>
    <x v="6"/>
    <m/>
    <m/>
    <m/>
    <m/>
    <n v="0"/>
    <s v="Ingen avgiftsbehandling"/>
    <s v="Reversering av bilag 500002-2025. Lønnsbilag 1-2025"/>
    <n v="-109.01"/>
    <s v="NOK"/>
    <n v="-109.01"/>
    <m/>
    <s v="29604.78"/>
  </r>
  <r>
    <n v="500059"/>
    <n v="2025"/>
    <s v="Reversering av bilag 500002-2025. Lønnsbilag 1-2025"/>
    <d v="2025-01-01T00:00:00"/>
    <m/>
    <x v="127"/>
    <x v="127"/>
    <m/>
    <m/>
    <m/>
    <m/>
    <n v="1245"/>
    <s v="Fredrik Bjørndal"/>
    <x v="3"/>
    <x v="3"/>
    <m/>
    <m/>
    <m/>
    <m/>
    <n v="0"/>
    <s v="Ingen avgiftsbehandling"/>
    <s v="Reversering av bilag 500002-2025. Lønnsbilag 1-2025"/>
    <n v="-688.5"/>
    <s v="NOK"/>
    <n v="-688.5"/>
    <m/>
    <s v="28916.28"/>
  </r>
  <r>
    <n v="500059"/>
    <n v="2025"/>
    <s v="Reversering av bilag 500002-2025. Lønnsbilag 1-2025"/>
    <d v="2025-01-01T00:00:00"/>
    <m/>
    <x v="127"/>
    <x v="127"/>
    <m/>
    <m/>
    <m/>
    <m/>
    <n v="1248"/>
    <s v="Marius Tveiten"/>
    <x v="1"/>
    <x v="1"/>
    <m/>
    <m/>
    <m/>
    <m/>
    <n v="0"/>
    <s v="Ingen avgiftsbehandling"/>
    <s v="Reversering av bilag 500002-2025. Lønnsbilag 1-2025"/>
    <n v="-121.38"/>
    <s v="NOK"/>
    <n v="-121.38"/>
    <m/>
    <s v="28794.90"/>
  </r>
  <r>
    <n v="500059"/>
    <n v="2025"/>
    <s v="Reversering av bilag 500002-2025. Lønnsbilag 1-2025"/>
    <d v="2025-01-01T00:00:00"/>
    <m/>
    <x v="127"/>
    <x v="127"/>
    <m/>
    <m/>
    <m/>
    <m/>
    <n v="1248"/>
    <s v="Marius Tveiten"/>
    <x v="8"/>
    <x v="8"/>
    <m/>
    <m/>
    <m/>
    <m/>
    <n v="0"/>
    <s v="Ingen avgiftsbehandling"/>
    <s v="Reversering av bilag 500002-2025. Lønnsbilag 1-2025"/>
    <n v="-69.36"/>
    <s v="NOK"/>
    <n v="-69.36"/>
    <m/>
    <s v="28725.54"/>
  </r>
  <r>
    <n v="500059"/>
    <n v="2025"/>
    <s v="Reversering av bilag 500002-2025. Lønnsbilag 1-2025"/>
    <d v="2025-01-01T00:00:00"/>
    <m/>
    <x v="127"/>
    <x v="127"/>
    <m/>
    <m/>
    <m/>
    <m/>
    <n v="1249"/>
    <s v="Nora Kristiansen"/>
    <x v="1"/>
    <x v="1"/>
    <m/>
    <m/>
    <m/>
    <m/>
    <n v="0"/>
    <s v="Ingen avgiftsbehandling"/>
    <s v="Reversering av bilag 500002-2025. Lønnsbilag 1-2025"/>
    <n v="-86.7"/>
    <s v="NOK"/>
    <n v="-86.7"/>
    <m/>
    <s v="28638.84"/>
  </r>
  <r>
    <n v="500059"/>
    <n v="2025"/>
    <s v="Reversering av bilag 500002-2025. Lønnsbilag 1-2025"/>
    <d v="2025-01-01T00:00:00"/>
    <m/>
    <x v="127"/>
    <x v="127"/>
    <m/>
    <m/>
    <m/>
    <m/>
    <n v="1249"/>
    <s v="Nora Kristiansen"/>
    <x v="8"/>
    <x v="8"/>
    <m/>
    <m/>
    <m/>
    <m/>
    <n v="0"/>
    <s v="Ingen avgiftsbehandling"/>
    <s v="Reversering av bilag 500002-2025. Lønnsbilag 1-2025"/>
    <n v="-212.42"/>
    <s v="NOK"/>
    <n v="-212.42"/>
    <m/>
    <s v="28426.42"/>
  </r>
  <r>
    <n v="500059"/>
    <n v="2025"/>
    <s v="Reversering av bilag 500002-2025. Lønnsbilag 1-2025"/>
    <d v="2025-01-01T00:00:00"/>
    <m/>
    <x v="127"/>
    <x v="127"/>
    <m/>
    <m/>
    <m/>
    <m/>
    <n v="1260"/>
    <s v="Sivert Østberg-Tømmervik"/>
    <x v="6"/>
    <x v="6"/>
    <m/>
    <m/>
    <m/>
    <m/>
    <n v="0"/>
    <s v="Ingen avgiftsbehandling"/>
    <s v="Reversering av bilag 500002-2025. Lønnsbilag 1-2025"/>
    <n v="-373.93"/>
    <s v="NOK"/>
    <n v="-373.93"/>
    <m/>
    <s v="28052.49"/>
  </r>
  <r>
    <n v="500059"/>
    <n v="2025"/>
    <s v="Reversering av bilag 500002-2025. Lønnsbilag 1-2025"/>
    <d v="2025-01-01T00:00:00"/>
    <m/>
    <x v="127"/>
    <x v="127"/>
    <m/>
    <m/>
    <m/>
    <m/>
    <n v="1261"/>
    <s v="Laila Håkonsen"/>
    <x v="8"/>
    <x v="8"/>
    <m/>
    <m/>
    <m/>
    <m/>
    <n v="0"/>
    <s v="Ingen avgiftsbehandling"/>
    <s v="Reversering av bilag 500002-2025. Lønnsbilag 1-2025"/>
    <n v="-495"/>
    <s v="NOK"/>
    <n v="-495"/>
    <m/>
    <s v="27557.49"/>
  </r>
  <r>
    <n v="500059"/>
    <n v="2025"/>
    <s v="Reversering av bilag 500002-2025. Lønnsbilag 1-2025"/>
    <d v="2025-01-01T00:00:00"/>
    <m/>
    <x v="127"/>
    <x v="127"/>
    <m/>
    <m/>
    <m/>
    <m/>
    <n v="1269"/>
    <s v="Marius Lindbäck Pettersen"/>
    <x v="8"/>
    <x v="8"/>
    <m/>
    <m/>
    <m/>
    <m/>
    <n v="0"/>
    <s v="Ingen avgiftsbehandling"/>
    <s v="Reversering av bilag 500002-2025. Lønnsbilag 1-2025"/>
    <n v="-114.75"/>
    <s v="NOK"/>
    <n v="-114.75"/>
    <m/>
    <s v="27442.74"/>
  </r>
  <r>
    <n v="500059"/>
    <n v="2025"/>
    <s v="Reversering av bilag 500002-2025. Lønnsbilag 1-2025"/>
    <d v="2025-01-01T00:00:00"/>
    <m/>
    <x v="127"/>
    <x v="127"/>
    <m/>
    <m/>
    <m/>
    <m/>
    <n v="1270"/>
    <s v="Lars Teigland Støre"/>
    <x v="6"/>
    <x v="6"/>
    <m/>
    <m/>
    <m/>
    <m/>
    <n v="0"/>
    <s v="Ingen avgiftsbehandling"/>
    <s v="Reversering av bilag 500002-2025. Lønnsbilag 1-2025"/>
    <n v="-167.74"/>
    <s v="NOK"/>
    <n v="-167.74"/>
    <m/>
    <s v="27275.00"/>
  </r>
  <r>
    <n v="500059"/>
    <n v="2025"/>
    <s v="Reversering av bilag 500002-2025. Lønnsbilag 1-2025"/>
    <d v="2025-01-01T00:00:00"/>
    <m/>
    <x v="127"/>
    <x v="127"/>
    <m/>
    <m/>
    <m/>
    <m/>
    <n v="1271"/>
    <s v="Nikolai Hamang"/>
    <x v="1"/>
    <x v="1"/>
    <m/>
    <m/>
    <m/>
    <m/>
    <n v="0"/>
    <s v="Ingen avgiftsbehandling"/>
    <s v="Reversering av bilag 500002-2025. Lønnsbilag 1-2025"/>
    <n v="-69.36"/>
    <s v="NOK"/>
    <n v="-69.36"/>
    <m/>
    <s v="27205.64"/>
  </r>
  <r>
    <n v="500059"/>
    <n v="2025"/>
    <s v="Reversering av bilag 500002-2025. Lønnsbilag 1-2025"/>
    <d v="2025-01-01T00:00:00"/>
    <m/>
    <x v="127"/>
    <x v="127"/>
    <m/>
    <m/>
    <m/>
    <m/>
    <n v="1272"/>
    <s v="Jakob August Strøm"/>
    <x v="1"/>
    <x v="1"/>
    <m/>
    <m/>
    <m/>
    <m/>
    <n v="0"/>
    <s v="Ingen avgiftsbehandling"/>
    <s v="Reversering av bilag 500002-2025. Lønnsbilag 1-2025"/>
    <n v="-104.04"/>
    <s v="NOK"/>
    <n v="-104.04"/>
    <m/>
    <s v="27101.60"/>
  </r>
  <r>
    <n v="500059"/>
    <n v="2025"/>
    <s v="Reversering av bilag 500002-2025. Lønnsbilag 1-2025"/>
    <d v="2025-01-01T00:00:00"/>
    <m/>
    <x v="127"/>
    <x v="127"/>
    <m/>
    <m/>
    <m/>
    <m/>
    <n v="1274"/>
    <s v="Heidi Midtbø Helgesen"/>
    <x v="6"/>
    <x v="6"/>
    <m/>
    <m/>
    <m/>
    <m/>
    <n v="0"/>
    <s v="Ingen avgiftsbehandling"/>
    <s v="Reversering av bilag 500002-2025. Lønnsbilag 1-2025"/>
    <n v="-294.33"/>
    <s v="NOK"/>
    <n v="-294.33"/>
    <m/>
    <s v="26807.27"/>
  </r>
  <r>
    <n v="500059"/>
    <n v="2025"/>
    <s v="Reversering av bilag 500002-2025. Lønnsbilag 1-2025"/>
    <d v="2025-01-01T00:00:00"/>
    <m/>
    <x v="127"/>
    <x v="127"/>
    <m/>
    <m/>
    <m/>
    <m/>
    <n v="1275"/>
    <s v="Haziz Aasen"/>
    <x v="1"/>
    <x v="1"/>
    <m/>
    <m/>
    <m/>
    <m/>
    <n v="0"/>
    <s v="Ingen avgiftsbehandling"/>
    <s v="Reversering av bilag 500002-2025. Lønnsbilag 1-2025"/>
    <n v="-4250"/>
    <s v="NOK"/>
    <n v="-4250"/>
    <m/>
    <s v="22557.27"/>
  </r>
  <r>
    <n v="500059"/>
    <n v="2025"/>
    <s v="Reversering av bilag 500002-2025. Lønnsbilag 1-2025"/>
    <d v="2025-01-01T00:00:00"/>
    <m/>
    <x v="127"/>
    <x v="127"/>
    <m/>
    <m/>
    <m/>
    <m/>
    <n v="1279"/>
    <s v="Oda Marie Danielsen"/>
    <x v="8"/>
    <x v="8"/>
    <m/>
    <m/>
    <m/>
    <m/>
    <n v="0"/>
    <s v="Ingen avgiftsbehandling"/>
    <s v="Reversering av bilag 500002-2025. Lønnsbilag 1-2025"/>
    <n v="-65.239999999999995"/>
    <s v="NOK"/>
    <n v="-65.239999999999995"/>
    <m/>
    <s v="22492.03"/>
  </r>
  <r>
    <n v="500059"/>
    <n v="2025"/>
    <s v="Reversering av bilag 500002-2025. Lønnsbilag 1-2025"/>
    <d v="2025-01-01T00:00:00"/>
    <m/>
    <x v="127"/>
    <x v="127"/>
    <m/>
    <m/>
    <m/>
    <m/>
    <n v="1282"/>
    <s v="Stian Sørensen"/>
    <x v="3"/>
    <x v="3"/>
    <m/>
    <m/>
    <m/>
    <m/>
    <n v="0"/>
    <s v="Ingen avgiftsbehandling"/>
    <s v="Reversering av bilag 500002-2025. Lønnsbilag 1-2025"/>
    <n v="-2805"/>
    <s v="NOK"/>
    <n v="-2805"/>
    <m/>
    <s v="19687.03"/>
  </r>
  <r>
    <n v="500059"/>
    <n v="2025"/>
    <s v="Reversering av bilag 500002-2025. Lønnsbilag 1-2025"/>
    <d v="2025-01-01T00:00:00"/>
    <m/>
    <x v="127"/>
    <x v="127"/>
    <m/>
    <m/>
    <m/>
    <m/>
    <n v="1288"/>
    <s v="Sondre Olsen Heitmann"/>
    <x v="2"/>
    <x v="2"/>
    <m/>
    <m/>
    <m/>
    <m/>
    <n v="0"/>
    <s v="Ingen avgiftsbehandling"/>
    <s v="Reversering av bilag 500002-2025. Lønnsbilag 1-2025"/>
    <n v="-163.19999999999999"/>
    <s v="NOK"/>
    <n v="-163.19999999999999"/>
    <m/>
    <s v="19523.83"/>
  </r>
  <r>
    <n v="500059"/>
    <n v="2025"/>
    <s v="Reversering av bilag 500002-2025. Lønnsbilag 1-2025"/>
    <d v="2025-01-01T00:00:00"/>
    <m/>
    <x v="127"/>
    <x v="127"/>
    <m/>
    <m/>
    <m/>
    <m/>
    <n v="1298"/>
    <s v="Luis Lyster"/>
    <x v="5"/>
    <x v="5"/>
    <m/>
    <m/>
    <m/>
    <m/>
    <n v="0"/>
    <s v="Ingen avgiftsbehandling"/>
    <s v="Reversering av bilag 500002-2025. Lønnsbilag 1-2025"/>
    <n v="-612"/>
    <s v="NOK"/>
    <n v="-612"/>
    <m/>
    <s v="18911.83"/>
  </r>
  <r>
    <n v="500059"/>
    <n v="2025"/>
    <s v="Reversering av bilag 500002-2025. Lønnsbilag 1-2025"/>
    <d v="2025-01-01T00:00:00"/>
    <m/>
    <x v="127"/>
    <x v="127"/>
    <m/>
    <m/>
    <m/>
    <m/>
    <n v="1299"/>
    <s v="Katarina Zielinska"/>
    <x v="2"/>
    <x v="2"/>
    <m/>
    <m/>
    <m/>
    <m/>
    <n v="0"/>
    <s v="Ingen avgiftsbehandling"/>
    <s v="Reversering av bilag 500002-2025. Lønnsbilag 1-2025"/>
    <n v="-4675"/>
    <s v="NOK"/>
    <n v="-4675"/>
    <m/>
    <s v="14236.83"/>
  </r>
  <r>
    <n v="500059"/>
    <n v="2025"/>
    <s v="Reversering av bilag 500002-2025. Lønnsbilag 1-2025"/>
    <d v="2025-01-01T00:00:00"/>
    <m/>
    <x v="127"/>
    <x v="127"/>
    <m/>
    <m/>
    <m/>
    <m/>
    <n v="1305"/>
    <s v="Brage Mikkelsen"/>
    <x v="8"/>
    <x v="8"/>
    <m/>
    <m/>
    <m/>
    <m/>
    <n v="0"/>
    <s v="Ingen avgiftsbehandling"/>
    <s v="Reversering av bilag 500002-2025. Lønnsbilag 1-2025"/>
    <n v="-114.75"/>
    <s v="NOK"/>
    <n v="-114.75"/>
    <m/>
    <s v="14122.08"/>
  </r>
  <r>
    <n v="500059"/>
    <n v="2025"/>
    <s v="Reversering av bilag 500002-2025. Lønnsbilag 1-2025"/>
    <d v="2025-01-01T00:00:00"/>
    <m/>
    <x v="127"/>
    <x v="127"/>
    <m/>
    <m/>
    <m/>
    <m/>
    <n v="1307"/>
    <s v="Ben Craig Simmons"/>
    <x v="3"/>
    <x v="3"/>
    <m/>
    <m/>
    <m/>
    <m/>
    <n v="0"/>
    <s v="Ingen avgiftsbehandling"/>
    <s v="Reversering av bilag 500002-2025. Lønnsbilag 1-2025"/>
    <n v="-3828.83"/>
    <s v="NOK"/>
    <n v="-3828.83"/>
    <m/>
    <s v="10293.25"/>
  </r>
  <r>
    <n v="500059"/>
    <n v="2025"/>
    <s v="Reversering av bilag 500002-2025. Lønnsbilag 1-2025"/>
    <d v="2025-01-01T00:00:00"/>
    <m/>
    <x v="127"/>
    <x v="127"/>
    <m/>
    <m/>
    <m/>
    <m/>
    <n v="1308"/>
    <s v="Henrik Falteng Jensen"/>
    <x v="2"/>
    <x v="2"/>
    <m/>
    <m/>
    <m/>
    <m/>
    <n v="0"/>
    <s v="Ingen avgiftsbehandling"/>
    <s v="Reversering av bilag 500002-2025. Lønnsbilag 1-2025"/>
    <n v="-408"/>
    <s v="NOK"/>
    <n v="-408"/>
    <m/>
    <s v="9885.25"/>
  </r>
  <r>
    <n v="500059"/>
    <n v="2025"/>
    <s v="Reversering av bilag 500002-2025. Lønnsbilag 1-2025"/>
    <d v="2025-01-01T00:00:00"/>
    <m/>
    <x v="127"/>
    <x v="127"/>
    <m/>
    <m/>
    <m/>
    <m/>
    <n v="1310"/>
    <s v="Armani Wahidullah"/>
    <x v="1"/>
    <x v="1"/>
    <m/>
    <m/>
    <m/>
    <m/>
    <n v="0"/>
    <s v="Ingen avgiftsbehandling"/>
    <s v="Reversering av bilag 500002-2025. Lønnsbilag 1-2025"/>
    <n v="-86.19"/>
    <s v="NOK"/>
    <n v="-86.19"/>
    <m/>
    <s v="9799.06"/>
  </r>
  <r>
    <n v="500059"/>
    <n v="2025"/>
    <s v="Reversering av bilag 500002-2025. Lønnsbilag 1-2025"/>
    <d v="2025-01-01T00:00:00"/>
    <m/>
    <x v="127"/>
    <x v="127"/>
    <m/>
    <m/>
    <m/>
    <m/>
    <n v="1317"/>
    <s v="Markus Madsen"/>
    <x v="5"/>
    <x v="5"/>
    <m/>
    <m/>
    <m/>
    <m/>
    <n v="0"/>
    <s v="Ingen avgiftsbehandling"/>
    <s v="Reversering av bilag 500002-2025. Lønnsbilag 1-2025"/>
    <n v="-1020"/>
    <s v="NOK"/>
    <n v="-1020"/>
    <m/>
    <s v="8779.06"/>
  </r>
  <r>
    <n v="500059"/>
    <n v="2025"/>
    <s v="Reversering av bilag 500002-2025. Lønnsbilag 1-2025"/>
    <d v="2025-01-01T00:00:00"/>
    <m/>
    <x v="127"/>
    <x v="127"/>
    <m/>
    <m/>
    <m/>
    <m/>
    <n v="1328"/>
    <s v="Jonathan Sten Hagen"/>
    <x v="2"/>
    <x v="2"/>
    <m/>
    <m/>
    <m/>
    <m/>
    <n v="0"/>
    <s v="Ingen avgiftsbehandling"/>
    <s v="Reversering av bilag 500002-2025. Lønnsbilag 1-2025"/>
    <n v="-367.2"/>
    <s v="NOK"/>
    <n v="-367.2"/>
    <m/>
    <s v="8411.86"/>
  </r>
  <r>
    <n v="500059"/>
    <n v="2025"/>
    <s v="Reversering av bilag 500002-2025. Lønnsbilag 1-2025"/>
    <d v="2025-01-01T00:00:00"/>
    <m/>
    <x v="127"/>
    <x v="127"/>
    <m/>
    <m/>
    <m/>
    <m/>
    <n v="1329"/>
    <s v="Oline Søderberg"/>
    <x v="8"/>
    <x v="8"/>
    <m/>
    <m/>
    <m/>
    <m/>
    <n v="0"/>
    <s v="Ingen avgiftsbehandling"/>
    <s v="Reversering av bilag 500002-2025. Lønnsbilag 1-2025"/>
    <n v="-117.35"/>
    <s v="NOK"/>
    <n v="-117.35"/>
    <m/>
    <s v="8294.51"/>
  </r>
  <r>
    <n v="500059"/>
    <n v="2025"/>
    <s v="Reversering av bilag 500002-2025. Lønnsbilag 1-2025"/>
    <d v="2025-01-01T00:00:00"/>
    <m/>
    <x v="127"/>
    <x v="127"/>
    <m/>
    <m/>
    <m/>
    <m/>
    <n v="1330"/>
    <s v="Magnus Perger"/>
    <x v="6"/>
    <x v="6"/>
    <m/>
    <m/>
    <m/>
    <m/>
    <n v="0"/>
    <s v="Ingen avgiftsbehandling"/>
    <s v="Reversering av bilag 500002-2025. Lønnsbilag 1-2025"/>
    <n v="-194.92"/>
    <s v="NOK"/>
    <n v="-194.92"/>
    <m/>
    <s v="8099.59"/>
  </r>
  <r>
    <n v="500059"/>
    <n v="2025"/>
    <s v="Reversering av bilag 500002-2025. Lønnsbilag 1-2025"/>
    <d v="2025-01-01T00:00:00"/>
    <m/>
    <x v="127"/>
    <x v="127"/>
    <m/>
    <m/>
    <m/>
    <m/>
    <n v="1331"/>
    <s v="Jørgen Røkke"/>
    <x v="8"/>
    <x v="8"/>
    <m/>
    <m/>
    <m/>
    <m/>
    <n v="0"/>
    <s v="Ingen avgiftsbehandling"/>
    <s v="Reversering av bilag 500002-2025. Lønnsbilag 1-2025"/>
    <n v="-237.15"/>
    <s v="NOK"/>
    <n v="-237.15"/>
    <m/>
    <s v="7862.44"/>
  </r>
  <r>
    <n v="500059"/>
    <n v="2025"/>
    <s v="Reversering av bilag 500002-2025. Lønnsbilag 1-2025"/>
    <d v="2025-01-01T00:00:00"/>
    <m/>
    <x v="127"/>
    <x v="127"/>
    <m/>
    <m/>
    <m/>
    <m/>
    <n v="1332"/>
    <s v="Morten Hamre Køber"/>
    <x v="10"/>
    <x v="10"/>
    <m/>
    <m/>
    <m/>
    <m/>
    <n v="0"/>
    <s v="Ingen avgiftsbehandling"/>
    <s v="Reversering av bilag 500002-2025. Lønnsbilag 1-2025"/>
    <n v="-61.2"/>
    <s v="NOK"/>
    <n v="-61.2"/>
    <m/>
    <s v="7801.24"/>
  </r>
  <r>
    <n v="500059"/>
    <n v="2025"/>
    <s v="Reversering av bilag 500002-2025. Lønnsbilag 1-2025"/>
    <d v="2025-01-01T00:00:00"/>
    <m/>
    <x v="127"/>
    <x v="127"/>
    <m/>
    <m/>
    <m/>
    <m/>
    <n v="1333"/>
    <s v="Elias Lande Olsen"/>
    <x v="6"/>
    <x v="6"/>
    <m/>
    <m/>
    <m/>
    <m/>
    <n v="0"/>
    <s v="Ingen avgiftsbehandling"/>
    <s v="Reversering av bilag 500002-2025. Lønnsbilag 1-2025"/>
    <n v="-19.13"/>
    <s v="NOK"/>
    <n v="-19.13"/>
    <m/>
    <s v="7782.11"/>
  </r>
  <r>
    <n v="500059"/>
    <n v="2025"/>
    <s v="Reversering av bilag 500002-2025. Lønnsbilag 1-2025"/>
    <d v="2025-01-01T00:00:00"/>
    <m/>
    <x v="127"/>
    <x v="127"/>
    <m/>
    <m/>
    <m/>
    <m/>
    <n v="1334"/>
    <s v="Selma Arikan"/>
    <x v="8"/>
    <x v="8"/>
    <m/>
    <m/>
    <m/>
    <m/>
    <n v="0"/>
    <s v="Ingen avgiftsbehandling"/>
    <s v="Reversering av bilag 500002-2025. Lønnsbilag 1-2025"/>
    <n v="-222.11"/>
    <s v="NOK"/>
    <n v="-222.11"/>
    <m/>
    <s v="7560.00"/>
  </r>
  <r>
    <n v="500059"/>
    <n v="2025"/>
    <s v="Reversering av bilag 500002-2025. Lønnsbilag 1-2025"/>
    <d v="2025-01-01T00:00:00"/>
    <m/>
    <x v="127"/>
    <x v="127"/>
    <m/>
    <m/>
    <m/>
    <m/>
    <m/>
    <s v="Sofi Kulvik"/>
    <x v="4"/>
    <x v="4"/>
    <m/>
    <m/>
    <m/>
    <m/>
    <n v="0"/>
    <s v="Ingen avgiftsbehandling"/>
    <s v="Reversering av bilag 500002-2025. Lønnsbilag 1-2025"/>
    <n v="-7560"/>
    <s v="NOK"/>
    <n v="-7560"/>
    <m/>
    <s v="0.00"/>
  </r>
  <r>
    <n v="500060"/>
    <n v="2025"/>
    <s v="Lønnsbilag 3-2025"/>
    <d v="2025-01-01T00:00:00"/>
    <m/>
    <x v="127"/>
    <x v="127"/>
    <m/>
    <m/>
    <m/>
    <m/>
    <n v="77"/>
    <s v="Christopher Dehn"/>
    <x v="5"/>
    <x v="5"/>
    <m/>
    <m/>
    <m/>
    <m/>
    <n v="0"/>
    <s v="Ingen avgiftsbehandling"/>
    <s v="Lønnsbilag 3-2025"/>
    <n v="1967.12"/>
    <s v="NOK"/>
    <n v="1967.12"/>
    <m/>
    <s v="1967.12"/>
  </r>
  <r>
    <n v="500060"/>
    <n v="2025"/>
    <s v="Lønnsbilag 3-2025"/>
    <d v="2025-01-01T00:00:00"/>
    <m/>
    <x v="127"/>
    <x v="127"/>
    <m/>
    <m/>
    <m/>
    <m/>
    <n v="134"/>
    <s v="Andreas Kristiansen Olsen"/>
    <x v="1"/>
    <x v="1"/>
    <m/>
    <m/>
    <m/>
    <m/>
    <n v="0"/>
    <s v="Ingen avgiftsbehandling"/>
    <s v="Lønnsbilag 3-2025"/>
    <n v="269.27999999999997"/>
    <s v="NOK"/>
    <n v="269.27999999999997"/>
    <m/>
    <s v="2236.40"/>
  </r>
  <r>
    <n v="500060"/>
    <n v="2025"/>
    <s v="Lønnsbilag 3-2025"/>
    <d v="2025-01-01T00:00:00"/>
    <m/>
    <x v="127"/>
    <x v="127"/>
    <m/>
    <m/>
    <m/>
    <m/>
    <n v="134"/>
    <s v="Andreas Kristiansen Olsen"/>
    <x v="8"/>
    <x v="8"/>
    <m/>
    <m/>
    <m/>
    <m/>
    <n v="0"/>
    <s v="Ingen avgiftsbehandling"/>
    <s v="Lønnsbilag 3-2025"/>
    <n v="280.5"/>
    <s v="NOK"/>
    <n v="280.5"/>
    <m/>
    <s v="2516.90"/>
  </r>
  <r>
    <n v="500060"/>
    <n v="2025"/>
    <s v="Lønnsbilag 3-2025"/>
    <d v="2025-01-01T00:00:00"/>
    <m/>
    <x v="127"/>
    <x v="127"/>
    <m/>
    <m/>
    <m/>
    <m/>
    <n v="1223"/>
    <s v="Mads Sundbye"/>
    <x v="1"/>
    <x v="1"/>
    <m/>
    <m/>
    <m/>
    <m/>
    <n v="0"/>
    <s v="Ingen avgiftsbehandling"/>
    <s v="Lønnsbilag 3-2025"/>
    <n v="199.41"/>
    <s v="NOK"/>
    <n v="199.41"/>
    <m/>
    <s v="2716.31"/>
  </r>
  <r>
    <n v="500060"/>
    <n v="2025"/>
    <s v="Lønnsbilag 3-2025"/>
    <d v="2025-01-01T00:00:00"/>
    <m/>
    <x v="127"/>
    <x v="127"/>
    <m/>
    <m/>
    <m/>
    <m/>
    <n v="1229"/>
    <s v="Eirik Frisnes Wartiainen"/>
    <x v="8"/>
    <x v="8"/>
    <m/>
    <m/>
    <m/>
    <m/>
    <n v="0"/>
    <s v="Ingen avgiftsbehandling"/>
    <s v="Lønnsbilag 3-2025"/>
    <n v="1802"/>
    <s v="NOK"/>
    <n v="1802"/>
    <m/>
    <s v="4518.31"/>
  </r>
  <r>
    <n v="500060"/>
    <n v="2025"/>
    <s v="Lønnsbilag 3-2025"/>
    <d v="2025-01-01T00:00:00"/>
    <m/>
    <x v="127"/>
    <x v="127"/>
    <m/>
    <m/>
    <m/>
    <m/>
    <n v="1229"/>
    <s v="Eirik Frisnes Wartiainen"/>
    <x v="10"/>
    <x v="10"/>
    <m/>
    <m/>
    <m/>
    <m/>
    <n v="0"/>
    <s v="Ingen avgiftsbehandling"/>
    <s v="Lønnsbilag 3-2025"/>
    <n v="1802"/>
    <s v="NOK"/>
    <n v="1802"/>
    <m/>
    <s v="6320.31"/>
  </r>
  <r>
    <n v="500060"/>
    <n v="2025"/>
    <s v="Lønnsbilag 3-2025"/>
    <d v="2025-01-01T00:00:00"/>
    <m/>
    <x v="127"/>
    <x v="127"/>
    <m/>
    <m/>
    <m/>
    <m/>
    <n v="1239"/>
    <s v="Karen Haug Laukeland"/>
    <x v="6"/>
    <x v="6"/>
    <m/>
    <m/>
    <m/>
    <m/>
    <n v="0"/>
    <s v="Ingen avgiftsbehandling"/>
    <s v="Lønnsbilag 3-2025"/>
    <n v="109.01"/>
    <s v="NOK"/>
    <n v="109.01"/>
    <m/>
    <s v="6429.32"/>
  </r>
  <r>
    <n v="500060"/>
    <n v="2025"/>
    <s v="Lønnsbilag 3-2025"/>
    <d v="2025-01-01T00:00:00"/>
    <m/>
    <x v="127"/>
    <x v="127"/>
    <m/>
    <m/>
    <m/>
    <m/>
    <n v="1240"/>
    <s v="Margrethe Hamre Køber"/>
    <x v="6"/>
    <x v="6"/>
    <m/>
    <m/>
    <m/>
    <m/>
    <n v="0"/>
    <s v="Ingen avgiftsbehandling"/>
    <s v="Lønnsbilag 3-2025"/>
    <n v="109.01"/>
    <s v="NOK"/>
    <n v="109.01"/>
    <m/>
    <s v="6538.33"/>
  </r>
  <r>
    <n v="500060"/>
    <n v="2025"/>
    <s v="Lønnsbilag 3-2025"/>
    <d v="2025-01-01T00:00:00"/>
    <m/>
    <x v="127"/>
    <x v="127"/>
    <m/>
    <m/>
    <m/>
    <m/>
    <n v="1245"/>
    <s v="Fredrik Bjørndal"/>
    <x v="3"/>
    <x v="3"/>
    <m/>
    <m/>
    <m/>
    <m/>
    <n v="0"/>
    <s v="Ingen avgiftsbehandling"/>
    <s v="Lønnsbilag 3-2025"/>
    <n v="688.5"/>
    <s v="NOK"/>
    <n v="688.5"/>
    <m/>
    <s v="7226.83"/>
  </r>
  <r>
    <n v="500060"/>
    <n v="2025"/>
    <s v="Lønnsbilag 3-2025"/>
    <d v="2025-01-01T00:00:00"/>
    <m/>
    <x v="127"/>
    <x v="127"/>
    <m/>
    <m/>
    <m/>
    <m/>
    <n v="1248"/>
    <s v="Marius Tveiten"/>
    <x v="1"/>
    <x v="1"/>
    <m/>
    <m/>
    <m/>
    <m/>
    <n v="0"/>
    <s v="Ingen avgiftsbehandling"/>
    <s v="Lønnsbilag 3-2025"/>
    <n v="121.38"/>
    <s v="NOK"/>
    <n v="121.38"/>
    <m/>
    <s v="7348.21"/>
  </r>
  <r>
    <n v="500060"/>
    <n v="2025"/>
    <s v="Lønnsbilag 3-2025"/>
    <d v="2025-01-01T00:00:00"/>
    <m/>
    <x v="127"/>
    <x v="127"/>
    <m/>
    <m/>
    <m/>
    <m/>
    <n v="1248"/>
    <s v="Marius Tveiten"/>
    <x v="8"/>
    <x v="8"/>
    <m/>
    <m/>
    <m/>
    <m/>
    <n v="0"/>
    <s v="Ingen avgiftsbehandling"/>
    <s v="Lønnsbilag 3-2025"/>
    <n v="69.36"/>
    <s v="NOK"/>
    <n v="69.36"/>
    <m/>
    <s v="7417.57"/>
  </r>
  <r>
    <n v="500060"/>
    <n v="2025"/>
    <s v="Lønnsbilag 3-2025"/>
    <d v="2025-01-01T00:00:00"/>
    <m/>
    <x v="127"/>
    <x v="127"/>
    <m/>
    <m/>
    <m/>
    <m/>
    <n v="1249"/>
    <s v="Nora Kristiansen"/>
    <x v="1"/>
    <x v="1"/>
    <m/>
    <m/>
    <m/>
    <m/>
    <n v="0"/>
    <s v="Ingen avgiftsbehandling"/>
    <s v="Lønnsbilag 3-2025"/>
    <n v="86.7"/>
    <s v="NOK"/>
    <n v="86.7"/>
    <m/>
    <s v="7504.27"/>
  </r>
  <r>
    <n v="500060"/>
    <n v="2025"/>
    <s v="Lønnsbilag 3-2025"/>
    <d v="2025-01-01T00:00:00"/>
    <m/>
    <x v="127"/>
    <x v="127"/>
    <m/>
    <m/>
    <m/>
    <m/>
    <n v="1249"/>
    <s v="Nora Kristiansen"/>
    <x v="8"/>
    <x v="8"/>
    <m/>
    <m/>
    <m/>
    <m/>
    <n v="0"/>
    <s v="Ingen avgiftsbehandling"/>
    <s v="Lønnsbilag 3-2025"/>
    <n v="212.42"/>
    <s v="NOK"/>
    <n v="212.42"/>
    <m/>
    <s v="7716.69"/>
  </r>
  <r>
    <n v="500060"/>
    <n v="2025"/>
    <s v="Lønnsbilag 3-2025"/>
    <d v="2025-01-01T00:00:00"/>
    <m/>
    <x v="127"/>
    <x v="127"/>
    <m/>
    <m/>
    <m/>
    <m/>
    <n v="1260"/>
    <s v="Sivert Østberg-Tømmervik"/>
    <x v="6"/>
    <x v="6"/>
    <m/>
    <m/>
    <m/>
    <m/>
    <n v="0"/>
    <s v="Ingen avgiftsbehandling"/>
    <s v="Lønnsbilag 3-2025"/>
    <n v="373.93"/>
    <s v="NOK"/>
    <n v="373.93"/>
    <m/>
    <s v="8090.62"/>
  </r>
  <r>
    <n v="500060"/>
    <n v="2025"/>
    <s v="Lønnsbilag 3-2025"/>
    <d v="2025-01-01T00:00:00"/>
    <m/>
    <x v="127"/>
    <x v="127"/>
    <m/>
    <m/>
    <m/>
    <m/>
    <n v="1261"/>
    <s v="Laila Håkonsen"/>
    <x v="8"/>
    <x v="8"/>
    <m/>
    <m/>
    <m/>
    <m/>
    <n v="0"/>
    <s v="Ingen avgiftsbehandling"/>
    <s v="Lønnsbilag 3-2025"/>
    <n v="495"/>
    <s v="NOK"/>
    <n v="495"/>
    <m/>
    <s v="8585.62"/>
  </r>
  <r>
    <n v="500060"/>
    <n v="2025"/>
    <s v="Lønnsbilag 3-2025"/>
    <d v="2025-01-01T00:00:00"/>
    <m/>
    <x v="127"/>
    <x v="127"/>
    <m/>
    <m/>
    <m/>
    <m/>
    <n v="1269"/>
    <s v="Marius Lindbäck Pettersen"/>
    <x v="8"/>
    <x v="8"/>
    <m/>
    <m/>
    <m/>
    <m/>
    <n v="0"/>
    <s v="Ingen avgiftsbehandling"/>
    <s v="Lønnsbilag 3-2025"/>
    <n v="114.75"/>
    <s v="NOK"/>
    <n v="114.75"/>
    <m/>
    <s v="8700.37"/>
  </r>
  <r>
    <n v="500060"/>
    <n v="2025"/>
    <s v="Lønnsbilag 3-2025"/>
    <d v="2025-01-01T00:00:00"/>
    <m/>
    <x v="127"/>
    <x v="127"/>
    <m/>
    <m/>
    <m/>
    <m/>
    <n v="1270"/>
    <s v="Lars Teigland Støre"/>
    <x v="6"/>
    <x v="6"/>
    <m/>
    <m/>
    <m/>
    <m/>
    <n v="0"/>
    <s v="Ingen avgiftsbehandling"/>
    <s v="Lønnsbilag 3-2025"/>
    <n v="167.74"/>
    <s v="NOK"/>
    <n v="167.74"/>
    <m/>
    <s v="8868.11"/>
  </r>
  <r>
    <n v="500060"/>
    <n v="2025"/>
    <s v="Lønnsbilag 3-2025"/>
    <d v="2025-01-01T00:00:00"/>
    <m/>
    <x v="127"/>
    <x v="127"/>
    <m/>
    <m/>
    <m/>
    <m/>
    <n v="1271"/>
    <s v="Nikolai Hamang"/>
    <x v="1"/>
    <x v="1"/>
    <m/>
    <m/>
    <m/>
    <m/>
    <n v="0"/>
    <s v="Ingen avgiftsbehandling"/>
    <s v="Lønnsbilag 3-2025"/>
    <n v="69.36"/>
    <s v="NOK"/>
    <n v="69.36"/>
    <m/>
    <s v="8937.47"/>
  </r>
  <r>
    <n v="500060"/>
    <n v="2025"/>
    <s v="Lønnsbilag 3-2025"/>
    <d v="2025-01-01T00:00:00"/>
    <m/>
    <x v="127"/>
    <x v="127"/>
    <m/>
    <m/>
    <m/>
    <m/>
    <n v="1272"/>
    <s v="Jakob August Strøm"/>
    <x v="1"/>
    <x v="1"/>
    <m/>
    <m/>
    <m/>
    <m/>
    <n v="0"/>
    <s v="Ingen avgiftsbehandling"/>
    <s v="Lønnsbilag 3-2025"/>
    <n v="104.04"/>
    <s v="NOK"/>
    <n v="104.04"/>
    <m/>
    <s v="9041.51"/>
  </r>
  <r>
    <n v="500060"/>
    <n v="2025"/>
    <s v="Lønnsbilag 3-2025"/>
    <d v="2025-01-01T00:00:00"/>
    <m/>
    <x v="127"/>
    <x v="127"/>
    <m/>
    <m/>
    <m/>
    <m/>
    <n v="1274"/>
    <s v="Heidi Midtbø Helgesen"/>
    <x v="6"/>
    <x v="6"/>
    <m/>
    <m/>
    <m/>
    <m/>
    <n v="0"/>
    <s v="Ingen avgiftsbehandling"/>
    <s v="Lønnsbilag 3-2025"/>
    <n v="294.33"/>
    <s v="NOK"/>
    <n v="294.33"/>
    <m/>
    <s v="9335.84"/>
  </r>
  <r>
    <n v="500060"/>
    <n v="2025"/>
    <s v="Lønnsbilag 3-2025"/>
    <d v="2025-01-01T00:00:00"/>
    <m/>
    <x v="127"/>
    <x v="127"/>
    <m/>
    <m/>
    <m/>
    <m/>
    <n v="1275"/>
    <s v="Haziz Aasen"/>
    <x v="1"/>
    <x v="1"/>
    <m/>
    <m/>
    <m/>
    <m/>
    <n v="0"/>
    <s v="Ingen avgiftsbehandling"/>
    <s v="Lønnsbilag 3-2025"/>
    <n v="4250"/>
    <s v="NOK"/>
    <n v="4250"/>
    <m/>
    <s v="13585.84"/>
  </r>
  <r>
    <n v="500060"/>
    <n v="2025"/>
    <s v="Lønnsbilag 3-2025"/>
    <d v="2025-01-01T00:00:00"/>
    <m/>
    <x v="127"/>
    <x v="127"/>
    <m/>
    <m/>
    <m/>
    <m/>
    <n v="1279"/>
    <s v="Oda Marie Danielsen"/>
    <x v="8"/>
    <x v="8"/>
    <m/>
    <m/>
    <m/>
    <m/>
    <n v="0"/>
    <s v="Ingen avgiftsbehandling"/>
    <s v="Lønnsbilag 3-2025"/>
    <n v="65.239999999999995"/>
    <s v="NOK"/>
    <n v="65.239999999999995"/>
    <m/>
    <s v="13651.08"/>
  </r>
  <r>
    <n v="500060"/>
    <n v="2025"/>
    <s v="Lønnsbilag 3-2025"/>
    <d v="2025-01-01T00:00:00"/>
    <m/>
    <x v="127"/>
    <x v="127"/>
    <m/>
    <m/>
    <m/>
    <m/>
    <n v="1282"/>
    <s v="Stian Sørensen"/>
    <x v="3"/>
    <x v="3"/>
    <m/>
    <m/>
    <m/>
    <m/>
    <n v="0"/>
    <s v="Ingen avgiftsbehandling"/>
    <s v="Lønnsbilag 3-2025"/>
    <n v="2805"/>
    <s v="NOK"/>
    <n v="2805"/>
    <m/>
    <s v="16456.08"/>
  </r>
  <r>
    <n v="500060"/>
    <n v="2025"/>
    <s v="Lønnsbilag 3-2025"/>
    <d v="2025-01-01T00:00:00"/>
    <m/>
    <x v="127"/>
    <x v="127"/>
    <m/>
    <m/>
    <m/>
    <m/>
    <n v="1288"/>
    <s v="Sondre Olsen Heitmann"/>
    <x v="2"/>
    <x v="2"/>
    <m/>
    <m/>
    <m/>
    <m/>
    <n v="0"/>
    <s v="Ingen avgiftsbehandling"/>
    <s v="Lønnsbilag 3-2025"/>
    <n v="163.19999999999999"/>
    <s v="NOK"/>
    <n v="163.19999999999999"/>
    <m/>
    <s v="16619.28"/>
  </r>
  <r>
    <n v="500060"/>
    <n v="2025"/>
    <s v="Lønnsbilag 3-2025"/>
    <d v="2025-01-01T00:00:00"/>
    <m/>
    <x v="127"/>
    <x v="127"/>
    <m/>
    <m/>
    <m/>
    <m/>
    <n v="1298"/>
    <s v="Luis Lyster"/>
    <x v="5"/>
    <x v="5"/>
    <m/>
    <m/>
    <m/>
    <m/>
    <n v="0"/>
    <s v="Ingen avgiftsbehandling"/>
    <s v="Lønnsbilag 3-2025"/>
    <n v="612"/>
    <s v="NOK"/>
    <n v="612"/>
    <m/>
    <s v="17231.28"/>
  </r>
  <r>
    <n v="500060"/>
    <n v="2025"/>
    <s v="Lønnsbilag 3-2025"/>
    <d v="2025-01-01T00:00:00"/>
    <m/>
    <x v="127"/>
    <x v="127"/>
    <m/>
    <m/>
    <m/>
    <m/>
    <n v="1299"/>
    <s v="Katarina Zielinska"/>
    <x v="2"/>
    <x v="2"/>
    <m/>
    <m/>
    <m/>
    <m/>
    <n v="0"/>
    <s v="Ingen avgiftsbehandling"/>
    <s v="Lønnsbilag 3-2025"/>
    <n v="4675"/>
    <s v="NOK"/>
    <n v="4675"/>
    <m/>
    <s v="21906.28"/>
  </r>
  <r>
    <n v="500060"/>
    <n v="2025"/>
    <s v="Lønnsbilag 3-2025"/>
    <d v="2025-01-01T00:00:00"/>
    <m/>
    <x v="127"/>
    <x v="127"/>
    <m/>
    <m/>
    <m/>
    <m/>
    <n v="1305"/>
    <s v="Brage Mikkelsen"/>
    <x v="8"/>
    <x v="8"/>
    <m/>
    <m/>
    <m/>
    <m/>
    <n v="0"/>
    <s v="Ingen avgiftsbehandling"/>
    <s v="Lønnsbilag 3-2025"/>
    <n v="114.75"/>
    <s v="NOK"/>
    <n v="114.75"/>
    <m/>
    <s v="22021.03"/>
  </r>
  <r>
    <n v="500060"/>
    <n v="2025"/>
    <s v="Lønnsbilag 3-2025"/>
    <d v="2025-01-01T00:00:00"/>
    <m/>
    <x v="127"/>
    <x v="127"/>
    <m/>
    <m/>
    <m/>
    <m/>
    <n v="1307"/>
    <s v="Ben Craig Simmons"/>
    <x v="3"/>
    <x v="3"/>
    <m/>
    <m/>
    <m/>
    <m/>
    <n v="0"/>
    <s v="Ingen avgiftsbehandling"/>
    <s v="Lønnsbilag 3-2025"/>
    <n v="3828.83"/>
    <s v="NOK"/>
    <n v="3828.83"/>
    <m/>
    <s v="25849.86"/>
  </r>
  <r>
    <n v="500060"/>
    <n v="2025"/>
    <s v="Lønnsbilag 3-2025"/>
    <d v="2025-01-01T00:00:00"/>
    <m/>
    <x v="127"/>
    <x v="127"/>
    <m/>
    <m/>
    <m/>
    <m/>
    <n v="1308"/>
    <s v="Henrik Falteng Jensen"/>
    <x v="2"/>
    <x v="2"/>
    <m/>
    <m/>
    <m/>
    <m/>
    <n v="0"/>
    <s v="Ingen avgiftsbehandling"/>
    <s v="Lønnsbilag 3-2025"/>
    <n v="408"/>
    <s v="NOK"/>
    <n v="408"/>
    <m/>
    <s v="26257.86"/>
  </r>
  <r>
    <n v="500060"/>
    <n v="2025"/>
    <s v="Lønnsbilag 3-2025"/>
    <d v="2025-01-01T00:00:00"/>
    <m/>
    <x v="127"/>
    <x v="127"/>
    <m/>
    <m/>
    <m/>
    <m/>
    <n v="1310"/>
    <s v="Armani Wahidullah"/>
    <x v="1"/>
    <x v="1"/>
    <m/>
    <m/>
    <m/>
    <m/>
    <n v="0"/>
    <s v="Ingen avgiftsbehandling"/>
    <s v="Lønnsbilag 3-2025"/>
    <n v="86.19"/>
    <s v="NOK"/>
    <n v="86.19"/>
    <m/>
    <s v="26344.05"/>
  </r>
  <r>
    <n v="500060"/>
    <n v="2025"/>
    <s v="Lønnsbilag 3-2025"/>
    <d v="2025-01-01T00:00:00"/>
    <m/>
    <x v="127"/>
    <x v="127"/>
    <m/>
    <m/>
    <m/>
    <m/>
    <n v="1317"/>
    <s v="Markus Madsen"/>
    <x v="5"/>
    <x v="5"/>
    <m/>
    <m/>
    <m/>
    <m/>
    <n v="0"/>
    <s v="Ingen avgiftsbehandling"/>
    <s v="Lønnsbilag 3-2025"/>
    <n v="1020"/>
    <s v="NOK"/>
    <n v="1020"/>
    <m/>
    <s v="27364.05"/>
  </r>
  <r>
    <n v="500060"/>
    <n v="2025"/>
    <s v="Lønnsbilag 3-2025"/>
    <d v="2025-01-01T00:00:00"/>
    <m/>
    <x v="127"/>
    <x v="127"/>
    <m/>
    <m/>
    <m/>
    <m/>
    <n v="1328"/>
    <s v="Jonathan Sten Hagen"/>
    <x v="2"/>
    <x v="2"/>
    <m/>
    <m/>
    <m/>
    <m/>
    <n v="0"/>
    <s v="Ingen avgiftsbehandling"/>
    <s v="Lønnsbilag 3-2025"/>
    <n v="367.2"/>
    <s v="NOK"/>
    <n v="367.2"/>
    <m/>
    <s v="27731.25"/>
  </r>
  <r>
    <n v="500060"/>
    <n v="2025"/>
    <s v="Lønnsbilag 3-2025"/>
    <d v="2025-01-01T00:00:00"/>
    <m/>
    <x v="127"/>
    <x v="127"/>
    <m/>
    <m/>
    <m/>
    <m/>
    <n v="1329"/>
    <s v="Oline Søderberg"/>
    <x v="8"/>
    <x v="8"/>
    <m/>
    <m/>
    <m/>
    <m/>
    <n v="0"/>
    <s v="Ingen avgiftsbehandling"/>
    <s v="Lønnsbilag 3-2025"/>
    <n v="117.35"/>
    <s v="NOK"/>
    <n v="117.35"/>
    <m/>
    <s v="27848.60"/>
  </r>
  <r>
    <n v="500060"/>
    <n v="2025"/>
    <s v="Lønnsbilag 3-2025"/>
    <d v="2025-01-01T00:00:00"/>
    <m/>
    <x v="127"/>
    <x v="127"/>
    <m/>
    <m/>
    <m/>
    <m/>
    <n v="1330"/>
    <s v="Magnus Perger"/>
    <x v="6"/>
    <x v="6"/>
    <m/>
    <m/>
    <m/>
    <m/>
    <n v="0"/>
    <s v="Ingen avgiftsbehandling"/>
    <s v="Lønnsbilag 3-2025"/>
    <n v="194.92"/>
    <s v="NOK"/>
    <n v="194.92"/>
    <m/>
    <s v="28043.52"/>
  </r>
  <r>
    <n v="500060"/>
    <n v="2025"/>
    <s v="Lønnsbilag 3-2025"/>
    <d v="2025-01-01T00:00:00"/>
    <m/>
    <x v="127"/>
    <x v="127"/>
    <m/>
    <m/>
    <m/>
    <m/>
    <n v="1331"/>
    <s v="Jørgen Røkke"/>
    <x v="8"/>
    <x v="8"/>
    <m/>
    <m/>
    <m/>
    <m/>
    <n v="0"/>
    <s v="Ingen avgiftsbehandling"/>
    <s v="Lønnsbilag 3-2025"/>
    <n v="237.15"/>
    <s v="NOK"/>
    <n v="237.15"/>
    <m/>
    <s v="28280.67"/>
  </r>
  <r>
    <n v="500060"/>
    <n v="2025"/>
    <s v="Lønnsbilag 3-2025"/>
    <d v="2025-01-01T00:00:00"/>
    <m/>
    <x v="127"/>
    <x v="127"/>
    <m/>
    <m/>
    <m/>
    <m/>
    <n v="1332"/>
    <s v="Morten Hamre Køber"/>
    <x v="10"/>
    <x v="10"/>
    <m/>
    <m/>
    <m/>
    <m/>
    <n v="0"/>
    <s v="Ingen avgiftsbehandling"/>
    <s v="Lønnsbilag 3-2025"/>
    <n v="61.2"/>
    <s v="NOK"/>
    <n v="61.2"/>
    <m/>
    <s v="28341.87"/>
  </r>
  <r>
    <n v="500060"/>
    <n v="2025"/>
    <s v="Lønnsbilag 3-2025"/>
    <d v="2025-01-01T00:00:00"/>
    <m/>
    <x v="127"/>
    <x v="127"/>
    <m/>
    <m/>
    <m/>
    <m/>
    <n v="1333"/>
    <s v="Elias Lande Olsen"/>
    <x v="6"/>
    <x v="6"/>
    <m/>
    <m/>
    <m/>
    <m/>
    <n v="0"/>
    <s v="Ingen avgiftsbehandling"/>
    <s v="Lønnsbilag 3-2025"/>
    <n v="19.13"/>
    <s v="NOK"/>
    <n v="19.13"/>
    <m/>
    <s v="28361.00"/>
  </r>
  <r>
    <n v="500060"/>
    <n v="2025"/>
    <s v="Lønnsbilag 3-2025"/>
    <d v="2025-01-01T00:00:00"/>
    <m/>
    <x v="127"/>
    <x v="127"/>
    <m/>
    <m/>
    <m/>
    <m/>
    <n v="1334"/>
    <s v="Selma Arikan"/>
    <x v="8"/>
    <x v="8"/>
    <m/>
    <m/>
    <m/>
    <m/>
    <n v="0"/>
    <s v="Ingen avgiftsbehandling"/>
    <s v="Lønnsbilag 3-2025"/>
    <n v="222.11"/>
    <s v="NOK"/>
    <n v="222.11"/>
    <m/>
    <s v="28583.11"/>
  </r>
  <r>
    <n v="500060"/>
    <n v="2025"/>
    <s v="Lønnsbilag 3-2025"/>
    <d v="2025-01-01T00:00:00"/>
    <m/>
    <x v="127"/>
    <x v="127"/>
    <m/>
    <m/>
    <m/>
    <m/>
    <m/>
    <s v="Sofi Kulvik"/>
    <x v="4"/>
    <x v="4"/>
    <m/>
    <m/>
    <m/>
    <m/>
    <n v="0"/>
    <s v="Ingen avgiftsbehandling"/>
    <s v="Lønnsbilag 3-2025"/>
    <n v="7560"/>
    <s v="NOK"/>
    <n v="7560"/>
    <m/>
    <s v="36143.11"/>
  </r>
  <r>
    <n v="500063"/>
    <n v="2025"/>
    <s v="Lønnsbilag 6-2025"/>
    <d v="2025-01-01T00:00:00"/>
    <m/>
    <x v="127"/>
    <x v="127"/>
    <m/>
    <m/>
    <m/>
    <m/>
    <n v="1233"/>
    <s v="Eirik Skaar"/>
    <x v="5"/>
    <x v="5"/>
    <m/>
    <m/>
    <m/>
    <m/>
    <n v="0"/>
    <s v="Ingen avgiftsbehandling"/>
    <s v="Lønnsbilag 6-2025"/>
    <n v="306"/>
    <s v="NOK"/>
    <n v="306"/>
    <m/>
    <s v="36449.11"/>
  </r>
  <r>
    <n v="500126"/>
    <n v="2025"/>
    <s v="Lønnsbilag 7-2025"/>
    <d v="2025-02-01T00:00:00"/>
    <m/>
    <x v="127"/>
    <x v="127"/>
    <m/>
    <m/>
    <m/>
    <m/>
    <n v="77"/>
    <s v="Christopher Dehn"/>
    <x v="5"/>
    <x v="5"/>
    <m/>
    <m/>
    <m/>
    <m/>
    <n v="0"/>
    <s v="Ingen avgiftsbehandling"/>
    <s v="Lønnsbilag 7-2025"/>
    <n v="1967.12"/>
    <s v="NOK"/>
    <n v="1967.12"/>
    <m/>
    <s v="38416.23"/>
  </r>
  <r>
    <n v="500126"/>
    <n v="2025"/>
    <s v="Lønnsbilag 7-2025"/>
    <d v="2025-02-01T00:00:00"/>
    <m/>
    <x v="127"/>
    <x v="127"/>
    <m/>
    <m/>
    <m/>
    <m/>
    <n v="134"/>
    <s v="Andreas Kristiansen Olsen"/>
    <x v="1"/>
    <x v="1"/>
    <m/>
    <m/>
    <m/>
    <m/>
    <n v="0"/>
    <s v="Ingen avgiftsbehandling"/>
    <s v="Lønnsbilag 7-2025"/>
    <n v="325.38"/>
    <s v="NOK"/>
    <n v="325.38"/>
    <m/>
    <s v="38741.61"/>
  </r>
  <r>
    <n v="500126"/>
    <n v="2025"/>
    <s v="Lønnsbilag 7-2025"/>
    <d v="2025-02-01T00:00:00"/>
    <m/>
    <x v="127"/>
    <x v="127"/>
    <m/>
    <m/>
    <m/>
    <m/>
    <n v="134"/>
    <s v="Andreas Kristiansen Olsen"/>
    <x v="8"/>
    <x v="8"/>
    <m/>
    <m/>
    <m/>
    <m/>
    <n v="0"/>
    <s v="Ingen avgiftsbehandling"/>
    <s v="Lønnsbilag 7-2025"/>
    <n v="157.08000000000001"/>
    <s v="NOK"/>
    <n v="157.08000000000001"/>
    <m/>
    <s v="38898.69"/>
  </r>
  <r>
    <n v="500126"/>
    <n v="2025"/>
    <s v="Lønnsbilag 7-2025"/>
    <d v="2025-02-01T00:00:00"/>
    <m/>
    <x v="127"/>
    <x v="127"/>
    <m/>
    <m/>
    <m/>
    <m/>
    <n v="134"/>
    <s v="Andreas Kristiansen Olsen"/>
    <x v="4"/>
    <x v="4"/>
    <m/>
    <m/>
    <m/>
    <m/>
    <n v="0"/>
    <s v="Ingen avgiftsbehandling"/>
    <s v="Lønnsbilag 7-2025"/>
    <n v="44.88"/>
    <s v="NOK"/>
    <n v="44.88"/>
    <m/>
    <s v="38943.57"/>
  </r>
  <r>
    <n v="500126"/>
    <n v="2025"/>
    <s v="Lønnsbilag 7-2025"/>
    <d v="2025-02-01T00:00:00"/>
    <m/>
    <x v="127"/>
    <x v="127"/>
    <m/>
    <m/>
    <m/>
    <m/>
    <n v="1223"/>
    <s v="Mads Sundbye"/>
    <x v="1"/>
    <x v="1"/>
    <m/>
    <m/>
    <m/>
    <m/>
    <n v="0"/>
    <s v="Ingen avgiftsbehandling"/>
    <s v="Lønnsbilag 7-2025"/>
    <n v="173.4"/>
    <s v="NOK"/>
    <n v="173.4"/>
    <m/>
    <s v="39116.97"/>
  </r>
  <r>
    <n v="500126"/>
    <n v="2025"/>
    <s v="Lønnsbilag 7-2025"/>
    <d v="2025-02-01T00:00:00"/>
    <m/>
    <x v="127"/>
    <x v="127"/>
    <m/>
    <m/>
    <m/>
    <m/>
    <n v="1229"/>
    <s v="Eirik Frisnes Wartiainen"/>
    <x v="10"/>
    <x v="10"/>
    <m/>
    <m/>
    <m/>
    <m/>
    <n v="0"/>
    <s v="Ingen avgiftsbehandling"/>
    <s v="Lønnsbilag 7-2025"/>
    <n v="2252.5"/>
    <s v="NOK"/>
    <n v="2252.5"/>
    <m/>
    <s v="41369.47"/>
  </r>
  <r>
    <n v="500126"/>
    <n v="2025"/>
    <s v="Lønnsbilag 7-2025"/>
    <d v="2025-02-01T00:00:00"/>
    <m/>
    <x v="127"/>
    <x v="127"/>
    <m/>
    <m/>
    <m/>
    <m/>
    <n v="1233"/>
    <s v="Eirik Skaar"/>
    <x v="5"/>
    <x v="5"/>
    <m/>
    <m/>
    <m/>
    <m/>
    <n v="0"/>
    <s v="Ingen avgiftsbehandling"/>
    <s v="Lønnsbilag 7-2025"/>
    <n v="306"/>
    <s v="NOK"/>
    <n v="306"/>
    <m/>
    <s v="41675.47"/>
  </r>
  <r>
    <n v="500126"/>
    <n v="2025"/>
    <s v="Lønnsbilag 7-2025"/>
    <d v="2025-02-01T00:00:00"/>
    <m/>
    <x v="127"/>
    <x v="127"/>
    <m/>
    <m/>
    <m/>
    <m/>
    <n v="1239"/>
    <s v="Karen Haug Laukeland"/>
    <x v="6"/>
    <x v="6"/>
    <m/>
    <m/>
    <m/>
    <m/>
    <n v="0"/>
    <s v="Ingen avgiftsbehandling"/>
    <s v="Lønnsbilag 7-2025"/>
    <n v="187.75"/>
    <s v="NOK"/>
    <n v="187.75"/>
    <m/>
    <s v="41863.22"/>
  </r>
  <r>
    <n v="500126"/>
    <n v="2025"/>
    <s v="Lønnsbilag 7-2025"/>
    <d v="2025-02-01T00:00:00"/>
    <m/>
    <x v="127"/>
    <x v="127"/>
    <m/>
    <m/>
    <m/>
    <m/>
    <n v="1240"/>
    <s v="Margrethe Hamre Køber"/>
    <x v="6"/>
    <x v="6"/>
    <m/>
    <m/>
    <m/>
    <m/>
    <n v="0"/>
    <s v="Ingen avgiftsbehandling"/>
    <s v="Lønnsbilag 7-2025"/>
    <n v="187.75"/>
    <s v="NOK"/>
    <n v="187.75"/>
    <m/>
    <s v="42050.97"/>
  </r>
  <r>
    <n v="500126"/>
    <n v="2025"/>
    <s v="Lønnsbilag 7-2025"/>
    <d v="2025-02-01T00:00:00"/>
    <m/>
    <x v="127"/>
    <x v="127"/>
    <m/>
    <m/>
    <m/>
    <m/>
    <n v="1245"/>
    <s v="Fredrik Bjørndal"/>
    <x v="3"/>
    <x v="3"/>
    <m/>
    <m/>
    <m/>
    <m/>
    <n v="0"/>
    <s v="Ingen avgiftsbehandling"/>
    <s v="Lønnsbilag 7-2025"/>
    <n v="688.5"/>
    <s v="NOK"/>
    <n v="688.5"/>
    <m/>
    <s v="42739.47"/>
  </r>
  <r>
    <n v="500126"/>
    <n v="2025"/>
    <s v="Lønnsbilag 7-2025"/>
    <d v="2025-02-01T00:00:00"/>
    <m/>
    <x v="127"/>
    <x v="127"/>
    <m/>
    <m/>
    <m/>
    <m/>
    <n v="1248"/>
    <s v="Marius Tveiten"/>
    <x v="1"/>
    <x v="1"/>
    <m/>
    <m/>
    <m/>
    <m/>
    <n v="0"/>
    <s v="Ingen avgiftsbehandling"/>
    <s v="Lønnsbilag 7-2025"/>
    <n v="173.4"/>
    <s v="NOK"/>
    <n v="173.4"/>
    <m/>
    <s v="42912.87"/>
  </r>
  <r>
    <n v="500126"/>
    <n v="2025"/>
    <s v="Lønnsbilag 7-2025"/>
    <d v="2025-02-01T00:00:00"/>
    <m/>
    <x v="127"/>
    <x v="127"/>
    <m/>
    <m/>
    <m/>
    <m/>
    <n v="1248"/>
    <s v="Marius Tveiten"/>
    <x v="8"/>
    <x v="8"/>
    <m/>
    <m/>
    <m/>
    <m/>
    <n v="0"/>
    <s v="Ingen avgiftsbehandling"/>
    <s v="Lønnsbilag 7-2025"/>
    <n v="130.05000000000001"/>
    <s v="NOK"/>
    <n v="130.05000000000001"/>
    <m/>
    <s v="43042.92"/>
  </r>
  <r>
    <n v="500126"/>
    <n v="2025"/>
    <s v="Lønnsbilag 7-2025"/>
    <d v="2025-02-01T00:00:00"/>
    <m/>
    <x v="127"/>
    <x v="127"/>
    <m/>
    <m/>
    <m/>
    <m/>
    <n v="1249"/>
    <s v="Nora Kristiansen"/>
    <x v="1"/>
    <x v="1"/>
    <m/>
    <m/>
    <m/>
    <m/>
    <n v="0"/>
    <s v="Ingen avgiftsbehandling"/>
    <s v="Lønnsbilag 7-2025"/>
    <n v="147.38999999999999"/>
    <s v="NOK"/>
    <n v="147.38999999999999"/>
    <m/>
    <s v="43190.31"/>
  </r>
  <r>
    <n v="500126"/>
    <n v="2025"/>
    <s v="Lønnsbilag 7-2025"/>
    <d v="2025-02-01T00:00:00"/>
    <m/>
    <x v="127"/>
    <x v="127"/>
    <m/>
    <m/>
    <m/>
    <m/>
    <n v="1249"/>
    <s v="Nora Kristiansen"/>
    <x v="8"/>
    <x v="8"/>
    <m/>
    <m/>
    <m/>
    <m/>
    <n v="0"/>
    <s v="Ingen avgiftsbehandling"/>
    <s v="Lønnsbilag 7-2025"/>
    <n v="359.8"/>
    <s v="NOK"/>
    <n v="359.8"/>
    <m/>
    <s v="43550.11"/>
  </r>
  <r>
    <n v="500126"/>
    <n v="2025"/>
    <s v="Lønnsbilag 7-2025"/>
    <d v="2025-02-01T00:00:00"/>
    <m/>
    <x v="127"/>
    <x v="127"/>
    <m/>
    <m/>
    <m/>
    <m/>
    <n v="1260"/>
    <s v="Sivert Østberg-Tømmervik"/>
    <x v="6"/>
    <x v="6"/>
    <m/>
    <m/>
    <m/>
    <m/>
    <n v="0"/>
    <s v="Ingen avgiftsbehandling"/>
    <s v="Lønnsbilag 7-2025"/>
    <n v="747.87"/>
    <s v="NOK"/>
    <n v="747.87"/>
    <m/>
    <s v="44297.98"/>
  </r>
  <r>
    <n v="500126"/>
    <n v="2025"/>
    <s v="Lønnsbilag 7-2025"/>
    <d v="2025-02-01T00:00:00"/>
    <m/>
    <x v="127"/>
    <x v="127"/>
    <m/>
    <m/>
    <m/>
    <m/>
    <n v="1261"/>
    <s v="Laila Håkonsen"/>
    <x v="8"/>
    <x v="8"/>
    <m/>
    <m/>
    <m/>
    <m/>
    <n v="0"/>
    <s v="Ingen avgiftsbehandling"/>
    <s v="Lønnsbilag 7-2025"/>
    <n v="687.5"/>
    <s v="NOK"/>
    <n v="687.5"/>
    <m/>
    <s v="44985.48"/>
  </r>
  <r>
    <n v="500126"/>
    <n v="2025"/>
    <s v="Lønnsbilag 7-2025"/>
    <d v="2025-02-01T00:00:00"/>
    <m/>
    <x v="127"/>
    <x v="127"/>
    <m/>
    <m/>
    <m/>
    <m/>
    <n v="1270"/>
    <s v="Lars Teigland Støre"/>
    <x v="6"/>
    <x v="6"/>
    <m/>
    <m/>
    <m/>
    <m/>
    <n v="0"/>
    <s v="Ingen avgiftsbehandling"/>
    <s v="Lønnsbilag 7-2025"/>
    <n v="120.17"/>
    <s v="NOK"/>
    <n v="120.17"/>
    <m/>
    <s v="45105.65"/>
  </r>
  <r>
    <n v="500126"/>
    <n v="2025"/>
    <s v="Lønnsbilag 7-2025"/>
    <d v="2025-02-01T00:00:00"/>
    <m/>
    <x v="127"/>
    <x v="127"/>
    <m/>
    <m/>
    <m/>
    <m/>
    <n v="1271"/>
    <s v="Nikolai Hamang"/>
    <x v="1"/>
    <x v="1"/>
    <m/>
    <m/>
    <m/>
    <m/>
    <n v="0"/>
    <s v="Ingen avgiftsbehandling"/>
    <s v="Lønnsbilag 7-2025"/>
    <n v="138.72"/>
    <s v="NOK"/>
    <n v="138.72"/>
    <m/>
    <s v="45244.37"/>
  </r>
  <r>
    <n v="500126"/>
    <n v="2025"/>
    <s v="Lønnsbilag 7-2025"/>
    <d v="2025-02-01T00:00:00"/>
    <m/>
    <x v="127"/>
    <x v="127"/>
    <m/>
    <m/>
    <m/>
    <m/>
    <n v="1274"/>
    <s v="Heidi Midtbø Helgesen"/>
    <x v="6"/>
    <x v="6"/>
    <m/>
    <m/>
    <m/>
    <m/>
    <n v="0"/>
    <s v="Ingen avgiftsbehandling"/>
    <s v="Lønnsbilag 7-2025"/>
    <n v="333.1"/>
    <s v="NOK"/>
    <n v="333.1"/>
    <m/>
    <s v="45577.47"/>
  </r>
  <r>
    <n v="500126"/>
    <n v="2025"/>
    <s v="Lønnsbilag 7-2025"/>
    <d v="2025-02-01T00:00:00"/>
    <m/>
    <x v="127"/>
    <x v="127"/>
    <m/>
    <m/>
    <m/>
    <m/>
    <n v="1275"/>
    <s v="Haziz Aasen"/>
    <x v="1"/>
    <x v="1"/>
    <m/>
    <m/>
    <m/>
    <m/>
    <n v="0"/>
    <s v="Ingen avgiftsbehandling"/>
    <s v="Lønnsbilag 7-2025"/>
    <n v="4249.99"/>
    <s v="NOK"/>
    <n v="4249.99"/>
    <m/>
    <s v="49827.46"/>
  </r>
  <r>
    <n v="500126"/>
    <n v="2025"/>
    <s v="Lønnsbilag 7-2025"/>
    <d v="2025-02-01T00:00:00"/>
    <m/>
    <x v="127"/>
    <x v="127"/>
    <m/>
    <m/>
    <m/>
    <m/>
    <n v="1279"/>
    <s v="Oda Marie Danielsen"/>
    <x v="8"/>
    <x v="8"/>
    <m/>
    <m/>
    <m/>
    <m/>
    <n v="0"/>
    <s v="Ingen avgiftsbehandling"/>
    <s v="Lønnsbilag 7-2025"/>
    <n v="130.47999999999999"/>
    <s v="NOK"/>
    <n v="130.47999999999999"/>
    <m/>
    <s v="49957.94"/>
  </r>
  <r>
    <n v="500126"/>
    <n v="2025"/>
    <s v="Lønnsbilag 7-2025"/>
    <d v="2025-02-01T00:00:00"/>
    <m/>
    <x v="127"/>
    <x v="127"/>
    <m/>
    <m/>
    <m/>
    <m/>
    <n v="1282"/>
    <s v="Stian Sørensen"/>
    <x v="3"/>
    <x v="3"/>
    <m/>
    <m/>
    <m/>
    <m/>
    <n v="0"/>
    <s v="Ingen avgiftsbehandling"/>
    <s v="Lønnsbilag 7-2025"/>
    <n v="2805"/>
    <s v="NOK"/>
    <n v="2805"/>
    <m/>
    <s v="52762.94"/>
  </r>
  <r>
    <n v="500126"/>
    <n v="2025"/>
    <s v="Lønnsbilag 7-2025"/>
    <d v="2025-02-01T00:00:00"/>
    <m/>
    <x v="127"/>
    <x v="127"/>
    <m/>
    <m/>
    <m/>
    <m/>
    <n v="1285"/>
    <s v="Casper Riekeles"/>
    <x v="1"/>
    <x v="1"/>
    <m/>
    <m/>
    <m/>
    <m/>
    <n v="0"/>
    <s v="Ingen avgiftsbehandling"/>
    <s v="Lønnsbilag 7-2025"/>
    <n v="46.41"/>
    <s v="NOK"/>
    <n v="46.41"/>
    <m/>
    <s v="52809.35"/>
  </r>
  <r>
    <n v="500126"/>
    <n v="2025"/>
    <s v="Lønnsbilag 7-2025"/>
    <d v="2025-02-01T00:00:00"/>
    <m/>
    <x v="127"/>
    <x v="127"/>
    <m/>
    <m/>
    <m/>
    <m/>
    <n v="1288"/>
    <s v="Sondre Olsen Heitmann"/>
    <x v="2"/>
    <x v="2"/>
    <m/>
    <m/>
    <m/>
    <m/>
    <n v="0"/>
    <s v="Ingen avgiftsbehandling"/>
    <s v="Lønnsbilag 7-2025"/>
    <n v="244.8"/>
    <s v="NOK"/>
    <n v="244.8"/>
    <m/>
    <s v="53054.15"/>
  </r>
  <r>
    <n v="500126"/>
    <n v="2025"/>
    <s v="Lønnsbilag 7-2025"/>
    <d v="2025-02-01T00:00:00"/>
    <m/>
    <x v="127"/>
    <x v="127"/>
    <m/>
    <m/>
    <m/>
    <m/>
    <n v="1298"/>
    <s v="Luis Lyster"/>
    <x v="5"/>
    <x v="5"/>
    <m/>
    <m/>
    <m/>
    <m/>
    <n v="0"/>
    <s v="Ingen avgiftsbehandling"/>
    <s v="Lønnsbilag 7-2025"/>
    <n v="612"/>
    <s v="NOK"/>
    <n v="612"/>
    <m/>
    <s v="53666.15"/>
  </r>
  <r>
    <n v="500126"/>
    <n v="2025"/>
    <s v="Lønnsbilag 7-2025"/>
    <d v="2025-02-01T00:00:00"/>
    <m/>
    <x v="127"/>
    <x v="127"/>
    <m/>
    <m/>
    <m/>
    <m/>
    <n v="1299"/>
    <s v="Katarina Zielinska"/>
    <x v="2"/>
    <x v="2"/>
    <m/>
    <m/>
    <m/>
    <m/>
    <n v="0"/>
    <s v="Ingen avgiftsbehandling"/>
    <s v="Lønnsbilag 7-2025"/>
    <n v="4675"/>
    <s v="NOK"/>
    <n v="4675"/>
    <m/>
    <s v="58341.15"/>
  </r>
  <r>
    <n v="500126"/>
    <n v="2025"/>
    <s v="Lønnsbilag 7-2025"/>
    <d v="2025-02-01T00:00:00"/>
    <m/>
    <x v="127"/>
    <x v="127"/>
    <m/>
    <m/>
    <m/>
    <m/>
    <n v="1305"/>
    <s v="Brage Mikkelsen"/>
    <x v="8"/>
    <x v="8"/>
    <m/>
    <m/>
    <m/>
    <m/>
    <n v="0"/>
    <s v="Ingen avgiftsbehandling"/>
    <s v="Lønnsbilag 7-2025"/>
    <n v="122.4"/>
    <s v="NOK"/>
    <n v="122.4"/>
    <m/>
    <s v="58463.55"/>
  </r>
  <r>
    <n v="500126"/>
    <n v="2025"/>
    <s v="Lønnsbilag 7-2025"/>
    <d v="2025-02-01T00:00:00"/>
    <m/>
    <x v="127"/>
    <x v="127"/>
    <m/>
    <m/>
    <m/>
    <m/>
    <n v="1307"/>
    <s v="Ben Craig Simmons"/>
    <x v="3"/>
    <x v="3"/>
    <m/>
    <m/>
    <m/>
    <m/>
    <n v="0"/>
    <s v="Ingen avgiftsbehandling"/>
    <s v="Lønnsbilag 7-2025"/>
    <n v="3828.82"/>
    <s v="NOK"/>
    <n v="3828.82"/>
    <m/>
    <s v="62292.37"/>
  </r>
  <r>
    <n v="500126"/>
    <n v="2025"/>
    <s v="Lønnsbilag 7-2025"/>
    <d v="2025-02-01T00:00:00"/>
    <m/>
    <x v="127"/>
    <x v="127"/>
    <m/>
    <m/>
    <m/>
    <m/>
    <n v="1308"/>
    <s v="Henrik Falteng Jensen"/>
    <x v="2"/>
    <x v="2"/>
    <m/>
    <m/>
    <m/>
    <m/>
    <n v="0"/>
    <s v="Ingen avgiftsbehandling"/>
    <s v="Lønnsbilag 7-2025"/>
    <n v="469.2"/>
    <s v="NOK"/>
    <n v="469.2"/>
    <m/>
    <s v="62761.57"/>
  </r>
  <r>
    <n v="500126"/>
    <n v="2025"/>
    <s v="Lønnsbilag 7-2025"/>
    <d v="2025-02-01T00:00:00"/>
    <m/>
    <x v="127"/>
    <x v="127"/>
    <m/>
    <m/>
    <m/>
    <m/>
    <n v="1317"/>
    <s v="Markus Madsen"/>
    <x v="5"/>
    <x v="5"/>
    <m/>
    <m/>
    <m/>
    <m/>
    <n v="0"/>
    <s v="Ingen avgiftsbehandling"/>
    <s v="Lønnsbilag 7-2025"/>
    <n v="1020"/>
    <s v="NOK"/>
    <n v="1020"/>
    <m/>
    <s v="63781.57"/>
  </r>
  <r>
    <n v="500126"/>
    <n v="2025"/>
    <s v="Lønnsbilag 7-2025"/>
    <d v="2025-02-01T00:00:00"/>
    <m/>
    <x v="127"/>
    <x v="127"/>
    <m/>
    <m/>
    <m/>
    <m/>
    <n v="1328"/>
    <s v="Jonathan Sten Hagen"/>
    <x v="2"/>
    <x v="2"/>
    <m/>
    <m/>
    <m/>
    <m/>
    <n v="0"/>
    <s v="Ingen avgiftsbehandling"/>
    <s v="Lønnsbilag 7-2025"/>
    <n v="510"/>
    <s v="NOK"/>
    <n v="510"/>
    <m/>
    <s v="64291.57"/>
  </r>
  <r>
    <n v="500126"/>
    <n v="2025"/>
    <s v="Lønnsbilag 7-2025"/>
    <d v="2025-02-01T00:00:00"/>
    <m/>
    <x v="127"/>
    <x v="127"/>
    <m/>
    <m/>
    <m/>
    <m/>
    <n v="1329"/>
    <s v="Oline Søderberg"/>
    <x v="8"/>
    <x v="8"/>
    <m/>
    <m/>
    <m/>
    <m/>
    <n v="0"/>
    <s v="Ingen avgiftsbehandling"/>
    <s v="Lønnsbilag 7-2025"/>
    <n v="116.74"/>
    <s v="NOK"/>
    <n v="116.74"/>
    <m/>
    <s v="64408.31"/>
  </r>
  <r>
    <n v="500126"/>
    <n v="2025"/>
    <s v="Lønnsbilag 7-2025"/>
    <d v="2025-02-01T00:00:00"/>
    <m/>
    <x v="127"/>
    <x v="127"/>
    <m/>
    <m/>
    <m/>
    <m/>
    <n v="1330"/>
    <s v="Magnus Perger"/>
    <x v="6"/>
    <x v="6"/>
    <m/>
    <m/>
    <m/>
    <m/>
    <n v="0"/>
    <s v="Ingen avgiftsbehandling"/>
    <s v="Lønnsbilag 7-2025"/>
    <n v="197.15"/>
    <s v="NOK"/>
    <n v="197.15"/>
    <m/>
    <s v="64605.46"/>
  </r>
  <r>
    <n v="500126"/>
    <n v="2025"/>
    <s v="Lønnsbilag 7-2025"/>
    <d v="2025-02-01T00:00:00"/>
    <m/>
    <x v="127"/>
    <x v="127"/>
    <m/>
    <m/>
    <m/>
    <m/>
    <n v="1331"/>
    <s v="Jørgen Røkke"/>
    <x v="8"/>
    <x v="8"/>
    <m/>
    <m/>
    <m/>
    <m/>
    <n v="0"/>
    <s v="Ingen avgiftsbehandling"/>
    <s v="Lønnsbilag 7-2025"/>
    <n v="191.25"/>
    <s v="NOK"/>
    <n v="191.25"/>
    <m/>
    <s v="64796.71"/>
  </r>
  <r>
    <n v="500126"/>
    <n v="2025"/>
    <s v="Lønnsbilag 7-2025"/>
    <d v="2025-02-01T00:00:00"/>
    <m/>
    <x v="127"/>
    <x v="127"/>
    <m/>
    <m/>
    <m/>
    <m/>
    <n v="1332"/>
    <s v="Morten Hamre Køber"/>
    <x v="10"/>
    <x v="10"/>
    <m/>
    <m/>
    <m/>
    <m/>
    <n v="0"/>
    <s v="Ingen avgiftsbehandling"/>
    <s v="Lønnsbilag 7-2025"/>
    <n v="122.4"/>
    <s v="NOK"/>
    <n v="122.4"/>
    <m/>
    <s v="64919.11"/>
  </r>
  <r>
    <n v="500126"/>
    <n v="2025"/>
    <s v="Lønnsbilag 7-2025"/>
    <d v="2025-02-01T00:00:00"/>
    <m/>
    <x v="127"/>
    <x v="127"/>
    <m/>
    <m/>
    <m/>
    <m/>
    <n v="1333"/>
    <s v="Elias Lande Olsen"/>
    <x v="6"/>
    <x v="6"/>
    <m/>
    <m/>
    <m/>
    <m/>
    <n v="0"/>
    <s v="Ingen avgiftsbehandling"/>
    <s v="Lønnsbilag 7-2025"/>
    <n v="127.5"/>
    <s v="NOK"/>
    <n v="127.5"/>
    <m/>
    <s v="65046.61"/>
  </r>
  <r>
    <n v="500126"/>
    <n v="2025"/>
    <s v="Lønnsbilag 7-2025"/>
    <d v="2025-02-01T00:00:00"/>
    <m/>
    <x v="127"/>
    <x v="127"/>
    <m/>
    <m/>
    <m/>
    <m/>
    <n v="1334"/>
    <s v="Selma Arikan"/>
    <x v="8"/>
    <x v="8"/>
    <m/>
    <m/>
    <m/>
    <m/>
    <n v="0"/>
    <s v="Ingen avgiftsbehandling"/>
    <s v="Lønnsbilag 7-2025"/>
    <n v="268.51"/>
    <s v="NOK"/>
    <n v="268.51"/>
    <m/>
    <s v="65315.12"/>
  </r>
  <r>
    <n v="500126"/>
    <n v="2025"/>
    <s v="Lønnsbilag 7-2025"/>
    <d v="2025-02-01T00:00:00"/>
    <m/>
    <x v="127"/>
    <x v="127"/>
    <m/>
    <m/>
    <m/>
    <m/>
    <n v="1335"/>
    <s v="Mikkel Holand Gillebo"/>
    <x v="8"/>
    <x v="8"/>
    <m/>
    <m/>
    <m/>
    <m/>
    <n v="0"/>
    <s v="Ingen avgiftsbehandling"/>
    <s v="Lønnsbilag 7-2025"/>
    <n v="59.67"/>
    <s v="NOK"/>
    <n v="59.67"/>
    <m/>
    <s v="65374.79"/>
  </r>
  <r>
    <n v="500126"/>
    <n v="2025"/>
    <s v="Lønnsbilag 7-2025"/>
    <d v="2025-02-01T00:00:00"/>
    <m/>
    <x v="127"/>
    <x v="127"/>
    <m/>
    <m/>
    <m/>
    <m/>
    <n v="1336"/>
    <s v="Stina Meinicke"/>
    <x v="6"/>
    <x v="6"/>
    <m/>
    <m/>
    <m/>
    <m/>
    <n v="0"/>
    <s v="Ingen avgiftsbehandling"/>
    <s v="Lønnsbilag 7-2025"/>
    <n v="175.03"/>
    <s v="NOK"/>
    <n v="175.03"/>
    <m/>
    <s v="65549.82"/>
  </r>
  <r>
    <n v="500126"/>
    <n v="2025"/>
    <s v="Lønnsbilag 7-2025"/>
    <d v="2025-02-01T00:00:00"/>
    <m/>
    <x v="127"/>
    <x v="127"/>
    <m/>
    <m/>
    <m/>
    <m/>
    <m/>
    <s v="Sofi Kulvik"/>
    <x v="4"/>
    <x v="4"/>
    <m/>
    <m/>
    <m/>
    <m/>
    <n v="0"/>
    <s v="Ingen avgiftsbehandling"/>
    <s v="Lønnsbilag 7-2025"/>
    <n v="7688.04"/>
    <s v="NOK"/>
    <n v="7688.04"/>
    <m/>
    <s v="73237.86"/>
  </r>
  <r>
    <n v="500179"/>
    <n v="2025"/>
    <s v="Lønnsbilag 8-2025"/>
    <d v="2025-02-03T00:00:00"/>
    <m/>
    <x v="127"/>
    <x v="127"/>
    <m/>
    <m/>
    <m/>
    <m/>
    <n v="1217"/>
    <s v="Hezar Salih"/>
    <x v="1"/>
    <x v="1"/>
    <m/>
    <m/>
    <m/>
    <m/>
    <n v="0"/>
    <s v="Ingen avgiftsbehandling"/>
    <s v="Lønnsbilag 8-2025"/>
    <n v="134.63999999999999"/>
    <s v="NOK"/>
    <n v="134.63999999999999"/>
    <m/>
    <s v="73372.50"/>
  </r>
  <r>
    <n v="500179"/>
    <n v="2025"/>
    <s v="Lønnsbilag 8-2025"/>
    <d v="2025-02-03T00:00:00"/>
    <m/>
    <x v="127"/>
    <x v="127"/>
    <m/>
    <m/>
    <m/>
    <m/>
    <n v="1248"/>
    <s v="Marius Tveiten"/>
    <x v="8"/>
    <x v="8"/>
    <m/>
    <m/>
    <m/>
    <m/>
    <n v="0"/>
    <s v="Ingen avgiftsbehandling"/>
    <s v="Lønnsbilag 8-2025"/>
    <n v="43.35"/>
    <s v="NOK"/>
    <n v="43.35"/>
    <m/>
    <s v="73415.85"/>
  </r>
  <r>
    <n v="500179"/>
    <n v="2025"/>
    <s v="Lønnsbilag 8-2025"/>
    <d v="2025-02-03T00:00:00"/>
    <m/>
    <x v="127"/>
    <x v="127"/>
    <m/>
    <m/>
    <m/>
    <m/>
    <n v="1260"/>
    <s v="Sivert Østberg-Tømmervik"/>
    <x v="6"/>
    <x v="6"/>
    <m/>
    <m/>
    <m/>
    <m/>
    <n v="0"/>
    <s v="Ingen avgiftsbehandling"/>
    <s v="Lønnsbilag 8-2025"/>
    <n v="114.56"/>
    <s v="NOK"/>
    <n v="114.56"/>
    <m/>
    <s v="73530.41"/>
  </r>
  <r>
    <n v="500179"/>
    <n v="2025"/>
    <s v="Lønnsbilag 8-2025"/>
    <d v="2025-02-03T00:00:00"/>
    <m/>
    <x v="127"/>
    <x v="127"/>
    <m/>
    <m/>
    <m/>
    <m/>
    <n v="1288"/>
    <s v="Sondre Olsen Heitmann"/>
    <x v="2"/>
    <x v="2"/>
    <m/>
    <m/>
    <m/>
    <m/>
    <n v="0"/>
    <s v="Ingen avgiftsbehandling"/>
    <s v="Lønnsbilag 8-2025"/>
    <n v="102"/>
    <s v="NOK"/>
    <n v="102"/>
    <m/>
    <s v="73632.41"/>
  </r>
  <r>
    <n v="500179"/>
    <n v="2025"/>
    <s v="Lønnsbilag 8-2025"/>
    <d v="2025-02-03T00:00:00"/>
    <m/>
    <x v="127"/>
    <x v="127"/>
    <m/>
    <m/>
    <m/>
    <m/>
    <n v="1328"/>
    <s v="Jonathan Sten Hagen"/>
    <x v="2"/>
    <x v="2"/>
    <m/>
    <m/>
    <m/>
    <m/>
    <n v="0"/>
    <s v="Ingen avgiftsbehandling"/>
    <s v="Lønnsbilag 8-2025"/>
    <n v="61.2"/>
    <s v="NOK"/>
    <n v="61.2"/>
    <m/>
    <s v="73693.61"/>
  </r>
  <r>
    <n v="500286"/>
    <n v="2025"/>
    <s v="Lønnsbilag 10-2025"/>
    <d v="2025-03-02T00:00:00"/>
    <m/>
    <x v="127"/>
    <x v="127"/>
    <m/>
    <m/>
    <m/>
    <m/>
    <n v="77"/>
    <s v="Christopher Dehn"/>
    <x v="5"/>
    <x v="5"/>
    <m/>
    <m/>
    <m/>
    <m/>
    <n v="0"/>
    <s v="Ingen avgiftsbehandling"/>
    <s v="Lønnsbilag 10-2025"/>
    <n v="1967.12"/>
    <s v="NOK"/>
    <n v="1967.12"/>
    <m/>
    <s v="75660.73"/>
  </r>
  <r>
    <n v="500286"/>
    <n v="2025"/>
    <s v="Lønnsbilag 10-2025"/>
    <d v="2025-03-02T00:00:00"/>
    <m/>
    <x v="127"/>
    <x v="127"/>
    <m/>
    <m/>
    <m/>
    <m/>
    <n v="134"/>
    <s v="Andreas Kristiansen Olsen"/>
    <x v="1"/>
    <x v="1"/>
    <m/>
    <m/>
    <m/>
    <m/>
    <n v="0"/>
    <s v="Ingen avgiftsbehandling"/>
    <s v="Lønnsbilag 10-2025"/>
    <n v="275.66000000000003"/>
    <s v="NOK"/>
    <n v="275.66000000000003"/>
    <m/>
    <s v="75936.39"/>
  </r>
  <r>
    <n v="500286"/>
    <n v="2025"/>
    <s v="Lønnsbilag 10-2025"/>
    <d v="2025-03-02T00:00:00"/>
    <m/>
    <x v="127"/>
    <x v="127"/>
    <m/>
    <m/>
    <m/>
    <m/>
    <n v="134"/>
    <s v="Andreas Kristiansen Olsen"/>
    <x v="8"/>
    <x v="8"/>
    <m/>
    <m/>
    <m/>
    <m/>
    <n v="0"/>
    <s v="Ingen avgiftsbehandling"/>
    <s v="Lønnsbilag 10-2025"/>
    <n v="70.38"/>
    <s v="NOK"/>
    <n v="70.38"/>
    <m/>
    <s v="76006.77"/>
  </r>
  <r>
    <n v="500286"/>
    <n v="2025"/>
    <s v="Lønnsbilag 10-2025"/>
    <d v="2025-03-02T00:00:00"/>
    <m/>
    <x v="127"/>
    <x v="127"/>
    <m/>
    <m/>
    <m/>
    <m/>
    <n v="1223"/>
    <s v="Mads Sundbye"/>
    <x v="1"/>
    <x v="1"/>
    <m/>
    <m/>
    <m/>
    <m/>
    <n v="0"/>
    <s v="Ingen avgiftsbehandling"/>
    <s v="Lønnsbilag 10-2025"/>
    <n v="146.88"/>
    <s v="NOK"/>
    <n v="146.88"/>
    <m/>
    <s v="76153.65"/>
  </r>
  <r>
    <n v="500286"/>
    <n v="2025"/>
    <s v="Lønnsbilag 10-2025"/>
    <d v="2025-03-02T00:00:00"/>
    <m/>
    <x v="127"/>
    <x v="127"/>
    <m/>
    <m/>
    <m/>
    <m/>
    <n v="1229"/>
    <s v="Eirik Frisnes Wartiainen"/>
    <x v="1"/>
    <x v="1"/>
    <m/>
    <m/>
    <m/>
    <m/>
    <n v="0"/>
    <s v="Ingen avgiftsbehandling"/>
    <s v="Lønnsbilag 10-2025"/>
    <n v="2703"/>
    <s v="NOK"/>
    <n v="2703"/>
    <m/>
    <s v="78856.65"/>
  </r>
  <r>
    <n v="500286"/>
    <n v="2025"/>
    <s v="Lønnsbilag 10-2025"/>
    <d v="2025-03-02T00:00:00"/>
    <m/>
    <x v="127"/>
    <x v="127"/>
    <m/>
    <m/>
    <m/>
    <m/>
    <n v="1229"/>
    <s v="Eirik Frisnes Wartiainen"/>
    <x v="10"/>
    <x v="10"/>
    <m/>
    <m/>
    <m/>
    <m/>
    <n v="0"/>
    <s v="Ingen avgiftsbehandling"/>
    <s v="Lønnsbilag 10-2025"/>
    <n v="1801.93"/>
    <s v="NOK"/>
    <n v="1801.93"/>
    <m/>
    <s v="80658.58"/>
  </r>
  <r>
    <n v="500286"/>
    <n v="2025"/>
    <s v="Lønnsbilag 10-2025"/>
    <d v="2025-03-02T00:00:00"/>
    <m/>
    <x v="127"/>
    <x v="127"/>
    <m/>
    <m/>
    <m/>
    <m/>
    <n v="1233"/>
    <s v="Eirik Skaar"/>
    <x v="5"/>
    <x v="5"/>
    <m/>
    <m/>
    <m/>
    <m/>
    <n v="0"/>
    <s v="Ingen avgiftsbehandling"/>
    <s v="Lønnsbilag 10-2025"/>
    <n v="612.02"/>
    <s v="NOK"/>
    <n v="612.02"/>
    <m/>
    <s v="81270.60"/>
  </r>
  <r>
    <n v="500286"/>
    <n v="2025"/>
    <s v="Lønnsbilag 10-2025"/>
    <d v="2025-03-02T00:00:00"/>
    <m/>
    <x v="127"/>
    <x v="127"/>
    <m/>
    <m/>
    <m/>
    <m/>
    <n v="1239"/>
    <s v="Karen Haug Laukeland"/>
    <x v="6"/>
    <x v="6"/>
    <m/>
    <m/>
    <m/>
    <m/>
    <n v="0"/>
    <s v="Ingen avgiftsbehandling"/>
    <s v="Lønnsbilag 10-2025"/>
    <n v="157.46"/>
    <s v="NOK"/>
    <n v="157.46"/>
    <m/>
    <s v="81428.06"/>
  </r>
  <r>
    <n v="500286"/>
    <n v="2025"/>
    <s v="Lønnsbilag 10-2025"/>
    <d v="2025-03-02T00:00:00"/>
    <m/>
    <x v="127"/>
    <x v="127"/>
    <m/>
    <m/>
    <m/>
    <m/>
    <n v="1240"/>
    <s v="Margrethe Hamre Køber"/>
    <x v="10"/>
    <x v="10"/>
    <m/>
    <m/>
    <m/>
    <m/>
    <n v="0"/>
    <s v="Ingen avgiftsbehandling"/>
    <s v="Lønnsbilag 10-2025"/>
    <n v="114.75"/>
    <s v="NOK"/>
    <n v="114.75"/>
    <m/>
    <s v="81542.81"/>
  </r>
  <r>
    <n v="500286"/>
    <n v="2025"/>
    <s v="Lønnsbilag 10-2025"/>
    <d v="2025-03-02T00:00:00"/>
    <m/>
    <x v="127"/>
    <x v="127"/>
    <m/>
    <m/>
    <m/>
    <m/>
    <n v="1240"/>
    <s v="Margrethe Hamre Køber"/>
    <x v="6"/>
    <x v="6"/>
    <m/>
    <m/>
    <m/>
    <m/>
    <n v="0"/>
    <s v="Ingen avgiftsbehandling"/>
    <s v="Lønnsbilag 10-2025"/>
    <n v="157.46"/>
    <s v="NOK"/>
    <n v="157.46"/>
    <m/>
    <s v="81700.27"/>
  </r>
  <r>
    <n v="500286"/>
    <n v="2025"/>
    <s v="Lønnsbilag 10-2025"/>
    <d v="2025-03-02T00:00:00"/>
    <m/>
    <x v="127"/>
    <x v="127"/>
    <m/>
    <m/>
    <m/>
    <m/>
    <n v="1245"/>
    <s v="Fredrik Bjørndal"/>
    <x v="3"/>
    <x v="3"/>
    <m/>
    <m/>
    <m/>
    <m/>
    <n v="0"/>
    <s v="Ingen avgiftsbehandling"/>
    <s v="Lønnsbilag 10-2025"/>
    <n v="688.5"/>
    <s v="NOK"/>
    <n v="688.5"/>
    <m/>
    <s v="82388.77"/>
  </r>
  <r>
    <n v="500286"/>
    <n v="2025"/>
    <s v="Lønnsbilag 10-2025"/>
    <d v="2025-03-02T00:00:00"/>
    <m/>
    <x v="127"/>
    <x v="127"/>
    <m/>
    <m/>
    <m/>
    <m/>
    <n v="1248"/>
    <s v="Marius Tveiten"/>
    <x v="1"/>
    <x v="1"/>
    <m/>
    <m/>
    <m/>
    <m/>
    <n v="0"/>
    <s v="Ingen avgiftsbehandling"/>
    <s v="Lønnsbilag 10-2025"/>
    <n v="100.98"/>
    <s v="NOK"/>
    <n v="100.98"/>
    <m/>
    <s v="82489.75"/>
  </r>
  <r>
    <n v="500286"/>
    <n v="2025"/>
    <s v="Lønnsbilag 10-2025"/>
    <d v="2025-03-02T00:00:00"/>
    <m/>
    <x v="127"/>
    <x v="127"/>
    <m/>
    <m/>
    <m/>
    <m/>
    <n v="1248"/>
    <s v="Marius Tveiten"/>
    <x v="8"/>
    <x v="8"/>
    <m/>
    <m/>
    <m/>
    <m/>
    <n v="0"/>
    <s v="Ingen avgiftsbehandling"/>
    <s v="Lønnsbilag 10-2025"/>
    <n v="137.69999999999999"/>
    <s v="NOK"/>
    <n v="137.69999999999999"/>
    <m/>
    <s v="82627.45"/>
  </r>
  <r>
    <n v="500286"/>
    <n v="2025"/>
    <s v="Lønnsbilag 10-2025"/>
    <d v="2025-03-02T00:00:00"/>
    <m/>
    <x v="127"/>
    <x v="127"/>
    <m/>
    <m/>
    <m/>
    <m/>
    <n v="1249"/>
    <s v="Nora Kristiansen"/>
    <x v="1"/>
    <x v="1"/>
    <m/>
    <m/>
    <m/>
    <m/>
    <n v="0"/>
    <s v="Ingen avgiftsbehandling"/>
    <s v="Lønnsbilag 10-2025"/>
    <n v="110.16"/>
    <s v="NOK"/>
    <n v="110.16"/>
    <m/>
    <s v="82737.61"/>
  </r>
  <r>
    <n v="500286"/>
    <n v="2025"/>
    <s v="Lønnsbilag 10-2025"/>
    <d v="2025-03-02T00:00:00"/>
    <m/>
    <x v="127"/>
    <x v="127"/>
    <m/>
    <m/>
    <m/>
    <m/>
    <n v="1249"/>
    <s v="Nora Kristiansen"/>
    <x v="8"/>
    <x v="8"/>
    <m/>
    <m/>
    <m/>
    <m/>
    <n v="0"/>
    <s v="Ingen avgiftsbehandling"/>
    <s v="Lønnsbilag 10-2025"/>
    <n v="290.64"/>
    <s v="NOK"/>
    <n v="290.64"/>
    <m/>
    <s v="83028.25"/>
  </r>
  <r>
    <n v="500286"/>
    <n v="2025"/>
    <s v="Lønnsbilag 10-2025"/>
    <d v="2025-03-02T00:00:00"/>
    <m/>
    <x v="127"/>
    <x v="127"/>
    <m/>
    <m/>
    <m/>
    <m/>
    <n v="1260"/>
    <s v="Sivert Østberg-Tømmervik"/>
    <x v="6"/>
    <x v="6"/>
    <m/>
    <m/>
    <m/>
    <m/>
    <n v="0"/>
    <s v="Ingen avgiftsbehandling"/>
    <s v="Lønnsbilag 10-2025"/>
    <n v="906.35"/>
    <s v="NOK"/>
    <n v="906.35"/>
    <m/>
    <s v="83934.60"/>
  </r>
  <r>
    <n v="500286"/>
    <n v="2025"/>
    <s v="Lønnsbilag 10-2025"/>
    <d v="2025-03-02T00:00:00"/>
    <m/>
    <x v="127"/>
    <x v="127"/>
    <m/>
    <m/>
    <m/>
    <m/>
    <n v="1261"/>
    <s v="Laila Håkonsen"/>
    <x v="8"/>
    <x v="8"/>
    <m/>
    <m/>
    <m/>
    <m/>
    <n v="0"/>
    <s v="Ingen avgiftsbehandling"/>
    <s v="Lønnsbilag 10-2025"/>
    <n v="496.37"/>
    <s v="NOK"/>
    <n v="496.37"/>
    <m/>
    <s v="84430.97"/>
  </r>
  <r>
    <n v="500286"/>
    <n v="2025"/>
    <s v="Lønnsbilag 10-2025"/>
    <d v="2025-03-02T00:00:00"/>
    <m/>
    <x v="127"/>
    <x v="127"/>
    <m/>
    <m/>
    <m/>
    <m/>
    <n v="1270"/>
    <s v="Lars Teigland Støre"/>
    <x v="6"/>
    <x v="6"/>
    <m/>
    <m/>
    <m/>
    <m/>
    <n v="0"/>
    <s v="Ingen avgiftsbehandling"/>
    <s v="Lønnsbilag 10-2025"/>
    <n v="193.26"/>
    <s v="NOK"/>
    <n v="193.26"/>
    <m/>
    <s v="84624.23"/>
  </r>
  <r>
    <n v="500286"/>
    <n v="2025"/>
    <s v="Lønnsbilag 10-2025"/>
    <d v="2025-03-02T00:00:00"/>
    <m/>
    <x v="127"/>
    <x v="127"/>
    <m/>
    <m/>
    <m/>
    <m/>
    <n v="1271"/>
    <s v="Nikolai Hamang"/>
    <x v="1"/>
    <x v="1"/>
    <m/>
    <m/>
    <m/>
    <m/>
    <n v="0"/>
    <s v="Ingen avgiftsbehandling"/>
    <s v="Lønnsbilag 10-2025"/>
    <n v="91.8"/>
    <s v="NOK"/>
    <n v="91.8"/>
    <m/>
    <s v="84716.03"/>
  </r>
  <r>
    <n v="500286"/>
    <n v="2025"/>
    <s v="Lønnsbilag 10-2025"/>
    <d v="2025-03-02T00:00:00"/>
    <m/>
    <x v="127"/>
    <x v="127"/>
    <m/>
    <m/>
    <m/>
    <m/>
    <n v="1274"/>
    <s v="Heidi Midtbø Helgesen"/>
    <x v="6"/>
    <x v="6"/>
    <m/>
    <m/>
    <m/>
    <m/>
    <n v="0"/>
    <s v="Ingen avgiftsbehandling"/>
    <s v="Lønnsbilag 10-2025"/>
    <n v="369.43"/>
    <s v="NOK"/>
    <n v="369.43"/>
    <m/>
    <s v="85085.46"/>
  </r>
  <r>
    <n v="500286"/>
    <n v="2025"/>
    <s v="Lønnsbilag 10-2025"/>
    <d v="2025-03-02T00:00:00"/>
    <m/>
    <x v="127"/>
    <x v="127"/>
    <m/>
    <m/>
    <m/>
    <m/>
    <n v="1275"/>
    <s v="Haziz Aasen"/>
    <x v="1"/>
    <x v="1"/>
    <m/>
    <m/>
    <m/>
    <m/>
    <n v="0"/>
    <s v="Ingen avgiftsbehandling"/>
    <s v="Lønnsbilag 10-2025"/>
    <n v="4250"/>
    <s v="NOK"/>
    <n v="4250"/>
    <m/>
    <s v="89335.46"/>
  </r>
  <r>
    <n v="500286"/>
    <n v="2025"/>
    <s v="Lønnsbilag 10-2025"/>
    <d v="2025-03-02T00:00:00"/>
    <m/>
    <x v="127"/>
    <x v="127"/>
    <m/>
    <m/>
    <m/>
    <m/>
    <n v="1279"/>
    <s v="Oda Marie Danielsen"/>
    <x v="8"/>
    <x v="8"/>
    <m/>
    <m/>
    <m/>
    <m/>
    <n v="0"/>
    <s v="Ingen avgiftsbehandling"/>
    <s v="Lønnsbilag 10-2025"/>
    <n v="99.96"/>
    <s v="NOK"/>
    <n v="99.96"/>
    <m/>
    <s v="89435.42"/>
  </r>
  <r>
    <n v="500286"/>
    <n v="2025"/>
    <s v="Lønnsbilag 10-2025"/>
    <d v="2025-03-02T00:00:00"/>
    <m/>
    <x v="127"/>
    <x v="127"/>
    <m/>
    <m/>
    <m/>
    <m/>
    <n v="1282"/>
    <s v="Stian Sørensen"/>
    <x v="3"/>
    <x v="3"/>
    <m/>
    <m/>
    <m/>
    <m/>
    <n v="0"/>
    <s v="Ingen avgiftsbehandling"/>
    <s v="Lønnsbilag 10-2025"/>
    <n v="2805"/>
    <s v="NOK"/>
    <n v="2805"/>
    <m/>
    <s v="92240.42"/>
  </r>
  <r>
    <n v="500286"/>
    <n v="2025"/>
    <s v="Lønnsbilag 10-2025"/>
    <d v="2025-03-02T00:00:00"/>
    <m/>
    <x v="127"/>
    <x v="127"/>
    <m/>
    <m/>
    <m/>
    <m/>
    <n v="1285"/>
    <s v="Casper Riekeles"/>
    <x v="1"/>
    <x v="1"/>
    <m/>
    <m/>
    <m/>
    <m/>
    <n v="0"/>
    <s v="Ingen avgiftsbehandling"/>
    <s v="Lønnsbilag 10-2025"/>
    <n v="64.260000000000005"/>
    <s v="NOK"/>
    <n v="64.260000000000005"/>
    <m/>
    <s v="92304.68"/>
  </r>
  <r>
    <n v="500286"/>
    <n v="2025"/>
    <s v="Lønnsbilag 10-2025"/>
    <d v="2025-03-02T00:00:00"/>
    <m/>
    <x v="127"/>
    <x v="127"/>
    <m/>
    <m/>
    <m/>
    <m/>
    <n v="1288"/>
    <s v="Sondre Olsen Heitmann"/>
    <x v="2"/>
    <x v="2"/>
    <m/>
    <m/>
    <m/>
    <m/>
    <n v="0"/>
    <s v="Ingen avgiftsbehandling"/>
    <s v="Lønnsbilag 10-2025"/>
    <n v="234.6"/>
    <s v="NOK"/>
    <n v="234.6"/>
    <m/>
    <s v="92539.28"/>
  </r>
  <r>
    <n v="500286"/>
    <n v="2025"/>
    <s v="Lønnsbilag 10-2025"/>
    <d v="2025-03-02T00:00:00"/>
    <m/>
    <x v="127"/>
    <x v="127"/>
    <m/>
    <m/>
    <m/>
    <m/>
    <n v="1298"/>
    <s v="Luis Lyster"/>
    <x v="5"/>
    <x v="5"/>
    <m/>
    <m/>
    <m/>
    <m/>
    <n v="0"/>
    <s v="Ingen avgiftsbehandling"/>
    <s v="Lønnsbilag 10-2025"/>
    <n v="612"/>
    <s v="NOK"/>
    <n v="612"/>
    <m/>
    <s v="93151.28"/>
  </r>
  <r>
    <n v="500286"/>
    <n v="2025"/>
    <s v="Lønnsbilag 10-2025"/>
    <d v="2025-03-02T00:00:00"/>
    <m/>
    <x v="127"/>
    <x v="127"/>
    <m/>
    <m/>
    <m/>
    <m/>
    <n v="1299"/>
    <s v="Katarina Zielinska"/>
    <x v="2"/>
    <x v="2"/>
    <m/>
    <m/>
    <m/>
    <m/>
    <n v="0"/>
    <s v="Ingen avgiftsbehandling"/>
    <s v="Lønnsbilag 10-2025"/>
    <n v="4675"/>
    <s v="NOK"/>
    <n v="4675"/>
    <m/>
    <s v="97826.28"/>
  </r>
  <r>
    <n v="500286"/>
    <n v="2025"/>
    <s v="Lønnsbilag 10-2025"/>
    <d v="2025-03-02T00:00:00"/>
    <m/>
    <x v="127"/>
    <x v="127"/>
    <m/>
    <m/>
    <m/>
    <m/>
    <n v="1305"/>
    <s v="Brage Mikkelsen"/>
    <x v="8"/>
    <x v="8"/>
    <m/>
    <m/>
    <m/>
    <m/>
    <n v="0"/>
    <s v="Ingen avgiftsbehandling"/>
    <s v="Lønnsbilag 10-2025"/>
    <n v="97.92"/>
    <s v="NOK"/>
    <n v="97.92"/>
    <m/>
    <s v="97924.20"/>
  </r>
  <r>
    <n v="500286"/>
    <n v="2025"/>
    <s v="Lønnsbilag 10-2025"/>
    <d v="2025-03-02T00:00:00"/>
    <m/>
    <x v="127"/>
    <x v="127"/>
    <m/>
    <m/>
    <m/>
    <m/>
    <n v="1307"/>
    <s v="Ben Craig Simmons"/>
    <x v="3"/>
    <x v="3"/>
    <m/>
    <m/>
    <m/>
    <m/>
    <n v="0"/>
    <s v="Ingen avgiftsbehandling"/>
    <s v="Lønnsbilag 10-2025"/>
    <n v="3828.83"/>
    <s v="NOK"/>
    <n v="3828.83"/>
    <m/>
    <s v="101753.03"/>
  </r>
  <r>
    <n v="500286"/>
    <n v="2025"/>
    <s v="Lønnsbilag 10-2025"/>
    <d v="2025-03-02T00:00:00"/>
    <m/>
    <x v="127"/>
    <x v="127"/>
    <m/>
    <m/>
    <m/>
    <m/>
    <n v="1308"/>
    <s v="Henrik Falteng Jensen"/>
    <x v="2"/>
    <x v="2"/>
    <m/>
    <m/>
    <m/>
    <m/>
    <n v="0"/>
    <s v="Ingen avgiftsbehandling"/>
    <s v="Lønnsbilag 10-2025"/>
    <n v="204"/>
    <s v="NOK"/>
    <n v="204"/>
    <m/>
    <s v="101957.03"/>
  </r>
  <r>
    <n v="500286"/>
    <n v="2025"/>
    <s v="Lønnsbilag 10-2025"/>
    <d v="2025-03-02T00:00:00"/>
    <m/>
    <x v="127"/>
    <x v="127"/>
    <m/>
    <m/>
    <m/>
    <m/>
    <n v="1317"/>
    <s v="Markus Madsen"/>
    <x v="5"/>
    <x v="5"/>
    <m/>
    <m/>
    <m/>
    <m/>
    <n v="0"/>
    <s v="Ingen avgiftsbehandling"/>
    <s v="Lønnsbilag 10-2025"/>
    <n v="1938.01"/>
    <s v="NOK"/>
    <n v="1938.01"/>
    <m/>
    <s v="103895.04"/>
  </r>
  <r>
    <n v="500286"/>
    <n v="2025"/>
    <s v="Lønnsbilag 10-2025"/>
    <d v="2025-03-02T00:00:00"/>
    <m/>
    <x v="127"/>
    <x v="127"/>
    <m/>
    <m/>
    <m/>
    <m/>
    <n v="1328"/>
    <s v="Jonathan Sten Hagen"/>
    <x v="2"/>
    <x v="2"/>
    <m/>
    <m/>
    <m/>
    <m/>
    <n v="0"/>
    <s v="Ingen avgiftsbehandling"/>
    <s v="Lønnsbilag 10-2025"/>
    <n v="714"/>
    <s v="NOK"/>
    <n v="714"/>
    <m/>
    <s v="104609.04"/>
  </r>
  <r>
    <n v="500286"/>
    <n v="2025"/>
    <s v="Lønnsbilag 10-2025"/>
    <d v="2025-03-02T00:00:00"/>
    <m/>
    <x v="127"/>
    <x v="127"/>
    <m/>
    <m/>
    <m/>
    <m/>
    <n v="1329"/>
    <s v="Oline Søderberg"/>
    <x v="8"/>
    <x v="8"/>
    <m/>
    <m/>
    <m/>
    <m/>
    <n v="0"/>
    <s v="Ingen avgiftsbehandling"/>
    <s v="Lønnsbilag 10-2025"/>
    <n v="109.7"/>
    <s v="NOK"/>
    <n v="109.7"/>
    <m/>
    <s v="104718.74"/>
  </r>
  <r>
    <n v="500286"/>
    <n v="2025"/>
    <s v="Lønnsbilag 10-2025"/>
    <d v="2025-03-02T00:00:00"/>
    <m/>
    <x v="127"/>
    <x v="127"/>
    <m/>
    <m/>
    <m/>
    <m/>
    <n v="1330"/>
    <s v="Magnus Perger"/>
    <x v="6"/>
    <x v="6"/>
    <m/>
    <m/>
    <m/>
    <m/>
    <n v="0"/>
    <s v="Ingen avgiftsbehandling"/>
    <s v="Lønnsbilag 10-2025"/>
    <n v="355.04"/>
    <s v="NOK"/>
    <n v="355.04"/>
    <m/>
    <s v="105073.78"/>
  </r>
  <r>
    <n v="500286"/>
    <n v="2025"/>
    <s v="Lønnsbilag 10-2025"/>
    <d v="2025-03-02T00:00:00"/>
    <m/>
    <x v="127"/>
    <x v="127"/>
    <m/>
    <m/>
    <m/>
    <m/>
    <n v="1331"/>
    <s v="Jørgen Røkke"/>
    <x v="8"/>
    <x v="8"/>
    <m/>
    <m/>
    <m/>
    <m/>
    <n v="0"/>
    <s v="Ingen avgiftsbehandling"/>
    <s v="Lønnsbilag 10-2025"/>
    <n v="273.36"/>
    <s v="NOK"/>
    <n v="273.36"/>
    <m/>
    <s v="105347.14"/>
  </r>
  <r>
    <n v="500286"/>
    <n v="2025"/>
    <s v="Lønnsbilag 10-2025"/>
    <d v="2025-03-02T00:00:00"/>
    <m/>
    <x v="127"/>
    <x v="127"/>
    <m/>
    <m/>
    <m/>
    <m/>
    <n v="1332"/>
    <s v="Morten Hamre Køber"/>
    <x v="10"/>
    <x v="10"/>
    <m/>
    <m/>
    <m/>
    <m/>
    <n v="0"/>
    <s v="Ingen avgiftsbehandling"/>
    <s v="Lønnsbilag 10-2025"/>
    <n v="91.8"/>
    <s v="NOK"/>
    <n v="91.8"/>
    <m/>
    <s v="105438.94"/>
  </r>
  <r>
    <n v="500286"/>
    <n v="2025"/>
    <s v="Lønnsbilag 10-2025"/>
    <d v="2025-03-02T00:00:00"/>
    <m/>
    <x v="127"/>
    <x v="127"/>
    <m/>
    <m/>
    <m/>
    <m/>
    <n v="1333"/>
    <s v="Elias Lande Olsen"/>
    <x v="6"/>
    <x v="6"/>
    <m/>
    <m/>
    <m/>
    <m/>
    <n v="0"/>
    <s v="Ingen avgiftsbehandling"/>
    <s v="Lønnsbilag 10-2025"/>
    <n v="51"/>
    <s v="NOK"/>
    <n v="51"/>
    <m/>
    <s v="105489.94"/>
  </r>
  <r>
    <n v="500286"/>
    <n v="2025"/>
    <s v="Lønnsbilag 10-2025"/>
    <d v="2025-03-02T00:00:00"/>
    <m/>
    <x v="127"/>
    <x v="127"/>
    <m/>
    <m/>
    <m/>
    <m/>
    <n v="1334"/>
    <s v="Selma Arikan"/>
    <x v="8"/>
    <x v="8"/>
    <m/>
    <m/>
    <m/>
    <m/>
    <n v="0"/>
    <s v="Ingen avgiftsbehandling"/>
    <s v="Lønnsbilag 10-2025"/>
    <n v="229.62"/>
    <s v="NOK"/>
    <n v="229.62"/>
    <m/>
    <s v="105719.56"/>
  </r>
  <r>
    <n v="500286"/>
    <n v="2025"/>
    <s v="Lønnsbilag 10-2025"/>
    <d v="2025-03-02T00:00:00"/>
    <m/>
    <x v="127"/>
    <x v="127"/>
    <m/>
    <m/>
    <m/>
    <m/>
    <n v="1335"/>
    <s v="Mikkel Holand Gillebo"/>
    <x v="8"/>
    <x v="8"/>
    <m/>
    <m/>
    <m/>
    <m/>
    <n v="0"/>
    <s v="Ingen avgiftsbehandling"/>
    <s v="Lønnsbilag 10-2025"/>
    <n v="73.44"/>
    <s v="NOK"/>
    <n v="73.44"/>
    <m/>
    <s v="105793.00"/>
  </r>
  <r>
    <n v="500286"/>
    <n v="2025"/>
    <s v="Lønnsbilag 10-2025"/>
    <d v="2025-03-02T00:00:00"/>
    <m/>
    <x v="127"/>
    <x v="127"/>
    <m/>
    <m/>
    <m/>
    <m/>
    <n v="1337"/>
    <s v="Jens-Christian Landmark"/>
    <x v="6"/>
    <x v="6"/>
    <m/>
    <m/>
    <m/>
    <m/>
    <n v="0"/>
    <s v="Ingen avgiftsbehandling"/>
    <s v="Lønnsbilag 10-2025"/>
    <n v="111.79"/>
    <s v="NOK"/>
    <n v="111.79"/>
    <m/>
    <s v="105904.79"/>
  </r>
  <r>
    <n v="500286"/>
    <n v="2025"/>
    <s v="Lønnsbilag 10-2025"/>
    <d v="2025-03-02T00:00:00"/>
    <m/>
    <x v="127"/>
    <x v="127"/>
    <m/>
    <m/>
    <m/>
    <m/>
    <m/>
    <s v="Sofi Kulvik"/>
    <x v="4"/>
    <x v="4"/>
    <m/>
    <m/>
    <m/>
    <m/>
    <n v="0"/>
    <s v="Ingen avgiftsbehandling"/>
    <s v="Lønnsbilag 10-2025"/>
    <n v="7859.85"/>
    <s v="NOK"/>
    <n v="7859.85"/>
    <m/>
    <s v="113764.64"/>
  </r>
  <r>
    <n v="500413"/>
    <n v="2025"/>
    <s v="Lønnsbilag 11-2025"/>
    <d v="2025-04-01T00:00:00"/>
    <m/>
    <x v="127"/>
    <x v="127"/>
    <m/>
    <m/>
    <m/>
    <m/>
    <n v="77"/>
    <s v="Christopher Dehn"/>
    <x v="5"/>
    <x v="5"/>
    <m/>
    <m/>
    <m/>
    <m/>
    <n v="0"/>
    <s v="Ingen avgiftsbehandling"/>
    <s v="Lønnsbilag 11-2025"/>
    <n v="1967.12"/>
    <s v="NOK"/>
    <n v="1967.12"/>
    <m/>
    <s v="115731.76"/>
  </r>
  <r>
    <n v="500413"/>
    <n v="2025"/>
    <s v="Lønnsbilag 11-2025"/>
    <d v="2025-04-01T00:00:00"/>
    <m/>
    <x v="127"/>
    <x v="127"/>
    <m/>
    <m/>
    <m/>
    <m/>
    <n v="134"/>
    <s v="Andreas Kristiansen Olsen"/>
    <x v="1"/>
    <x v="1"/>
    <m/>
    <m/>
    <m/>
    <m/>
    <n v="0"/>
    <s v="Ingen avgiftsbehandling"/>
    <s v="Lønnsbilag 11-2025"/>
    <n v="516.12"/>
    <s v="NOK"/>
    <n v="516.12"/>
    <m/>
    <s v="116247.88"/>
  </r>
  <r>
    <n v="500413"/>
    <n v="2025"/>
    <s v="Lønnsbilag 11-2025"/>
    <d v="2025-04-01T00:00:00"/>
    <m/>
    <x v="127"/>
    <x v="127"/>
    <m/>
    <m/>
    <m/>
    <m/>
    <n v="134"/>
    <s v="Andreas Kristiansen Olsen"/>
    <x v="8"/>
    <x v="8"/>
    <m/>
    <m/>
    <m/>
    <m/>
    <n v="0"/>
    <s v="Ingen avgiftsbehandling"/>
    <s v="Lønnsbilag 11-2025"/>
    <n v="152.49"/>
    <s v="NOK"/>
    <n v="152.49"/>
    <m/>
    <s v="116400.37"/>
  </r>
  <r>
    <n v="500413"/>
    <n v="2025"/>
    <s v="Lønnsbilag 11-2025"/>
    <d v="2025-04-01T00:00:00"/>
    <m/>
    <x v="127"/>
    <x v="127"/>
    <m/>
    <m/>
    <m/>
    <m/>
    <n v="1217"/>
    <s v="Hezar Salih"/>
    <x v="1"/>
    <x v="1"/>
    <m/>
    <m/>
    <m/>
    <m/>
    <n v="0"/>
    <s v="Ingen avgiftsbehandling"/>
    <s v="Lønnsbilag 11-2025"/>
    <n v="445.74"/>
    <s v="NOK"/>
    <n v="445.74"/>
    <m/>
    <s v="116846.11"/>
  </r>
  <r>
    <n v="500413"/>
    <n v="2025"/>
    <s v="Lønnsbilag 11-2025"/>
    <d v="2025-04-01T00:00:00"/>
    <m/>
    <x v="127"/>
    <x v="127"/>
    <m/>
    <m/>
    <m/>
    <m/>
    <n v="1223"/>
    <s v="Mads Sundbye"/>
    <x v="1"/>
    <x v="1"/>
    <m/>
    <m/>
    <m/>
    <m/>
    <n v="0"/>
    <s v="Ingen avgiftsbehandling"/>
    <s v="Lønnsbilag 11-2025"/>
    <n v="275.39999999999998"/>
    <s v="NOK"/>
    <n v="275.39999999999998"/>
    <m/>
    <s v="117121.51"/>
  </r>
  <r>
    <n v="500413"/>
    <n v="2025"/>
    <s v="Lønnsbilag 11-2025"/>
    <d v="2025-04-01T00:00:00"/>
    <m/>
    <x v="127"/>
    <x v="127"/>
    <m/>
    <m/>
    <m/>
    <m/>
    <n v="1229"/>
    <s v="Eirik Frisnes Wartiainen"/>
    <x v="8"/>
    <x v="8"/>
    <m/>
    <m/>
    <m/>
    <m/>
    <n v="0"/>
    <s v="Ingen avgiftsbehandling"/>
    <s v="Lønnsbilag 11-2025"/>
    <n v="2703"/>
    <s v="NOK"/>
    <n v="2703"/>
    <m/>
    <s v="119824.51"/>
  </r>
  <r>
    <n v="500413"/>
    <n v="2025"/>
    <s v="Lønnsbilag 11-2025"/>
    <d v="2025-04-01T00:00:00"/>
    <m/>
    <x v="127"/>
    <x v="127"/>
    <m/>
    <m/>
    <m/>
    <m/>
    <n v="1229"/>
    <s v="Eirik Frisnes Wartiainen"/>
    <x v="10"/>
    <x v="10"/>
    <m/>
    <m/>
    <m/>
    <m/>
    <n v="0"/>
    <s v="Ingen avgiftsbehandling"/>
    <s v="Lønnsbilag 11-2025"/>
    <n v="1802"/>
    <s v="NOK"/>
    <n v="1802"/>
    <m/>
    <s v="121626.51"/>
  </r>
  <r>
    <n v="500413"/>
    <n v="2025"/>
    <s v="Lønnsbilag 11-2025"/>
    <d v="2025-04-01T00:00:00"/>
    <m/>
    <x v="127"/>
    <x v="127"/>
    <m/>
    <m/>
    <m/>
    <m/>
    <n v="1233"/>
    <s v="Eirik Skaar"/>
    <x v="5"/>
    <x v="5"/>
    <m/>
    <m/>
    <m/>
    <m/>
    <n v="0"/>
    <s v="Ingen avgiftsbehandling"/>
    <s v="Lønnsbilag 11-2025"/>
    <n v="127.1"/>
    <s v="NOK"/>
    <n v="127.1"/>
    <m/>
    <s v="121753.61"/>
  </r>
  <r>
    <n v="500413"/>
    <n v="2025"/>
    <s v="Lønnsbilag 11-2025"/>
    <d v="2025-04-01T00:00:00"/>
    <m/>
    <x v="127"/>
    <x v="127"/>
    <m/>
    <m/>
    <m/>
    <m/>
    <n v="1239"/>
    <s v="Karen Haug Laukeland"/>
    <x v="6"/>
    <x v="6"/>
    <m/>
    <m/>
    <m/>
    <m/>
    <n v="0"/>
    <s v="Ingen avgiftsbehandling"/>
    <s v="Lønnsbilag 11-2025"/>
    <n v="109.01"/>
    <s v="NOK"/>
    <n v="109.01"/>
    <m/>
    <s v="121862.62"/>
  </r>
  <r>
    <n v="500413"/>
    <n v="2025"/>
    <s v="Lønnsbilag 11-2025"/>
    <d v="2025-04-01T00:00:00"/>
    <m/>
    <x v="127"/>
    <x v="127"/>
    <m/>
    <m/>
    <m/>
    <m/>
    <n v="1240"/>
    <s v="Margrethe Hamre Køber"/>
    <x v="10"/>
    <x v="10"/>
    <m/>
    <m/>
    <m/>
    <m/>
    <n v="0"/>
    <s v="Ingen avgiftsbehandling"/>
    <s v="Lønnsbilag 11-2025"/>
    <n v="38.25"/>
    <s v="NOK"/>
    <n v="38.25"/>
    <m/>
    <s v="121900.87"/>
  </r>
  <r>
    <n v="500413"/>
    <n v="2025"/>
    <s v="Lønnsbilag 11-2025"/>
    <d v="2025-04-01T00:00:00"/>
    <m/>
    <x v="127"/>
    <x v="127"/>
    <m/>
    <m/>
    <m/>
    <m/>
    <n v="1240"/>
    <s v="Margrethe Hamre Køber"/>
    <x v="6"/>
    <x v="6"/>
    <m/>
    <m/>
    <m/>
    <m/>
    <n v="0"/>
    <s v="Ingen avgiftsbehandling"/>
    <s v="Lønnsbilag 11-2025"/>
    <n v="72.67"/>
    <s v="NOK"/>
    <n v="72.67"/>
    <m/>
    <s v="121973.54"/>
  </r>
  <r>
    <n v="500413"/>
    <n v="2025"/>
    <s v="Lønnsbilag 11-2025"/>
    <d v="2025-04-01T00:00:00"/>
    <m/>
    <x v="127"/>
    <x v="127"/>
    <m/>
    <m/>
    <m/>
    <m/>
    <n v="1245"/>
    <s v="Fredrik Bjørndal"/>
    <x v="3"/>
    <x v="3"/>
    <m/>
    <m/>
    <m/>
    <m/>
    <n v="0"/>
    <s v="Ingen avgiftsbehandling"/>
    <s v="Lønnsbilag 11-2025"/>
    <n v="688.5"/>
    <s v="NOK"/>
    <n v="688.5"/>
    <m/>
    <s v="122662.04"/>
  </r>
  <r>
    <n v="500413"/>
    <n v="2025"/>
    <s v="Lønnsbilag 11-2025"/>
    <d v="2025-04-01T00:00:00"/>
    <m/>
    <x v="127"/>
    <x v="127"/>
    <m/>
    <m/>
    <m/>
    <m/>
    <n v="1248"/>
    <s v="Marius Tveiten"/>
    <x v="1"/>
    <x v="1"/>
    <m/>
    <m/>
    <m/>
    <m/>
    <n v="0"/>
    <s v="Ingen avgiftsbehandling"/>
    <s v="Lønnsbilag 11-2025"/>
    <n v="174.42"/>
    <s v="NOK"/>
    <n v="174.42"/>
    <m/>
    <s v="122836.46"/>
  </r>
  <r>
    <n v="500413"/>
    <n v="2025"/>
    <s v="Lønnsbilag 11-2025"/>
    <d v="2025-04-01T00:00:00"/>
    <m/>
    <x v="127"/>
    <x v="127"/>
    <m/>
    <m/>
    <m/>
    <m/>
    <n v="1248"/>
    <s v="Marius Tveiten"/>
    <x v="8"/>
    <x v="8"/>
    <m/>
    <m/>
    <m/>
    <m/>
    <n v="0"/>
    <s v="Ingen avgiftsbehandling"/>
    <s v="Lønnsbilag 11-2025"/>
    <n v="137.69999999999999"/>
    <s v="NOK"/>
    <n v="137.69999999999999"/>
    <m/>
    <s v="122974.16"/>
  </r>
  <r>
    <n v="500413"/>
    <n v="2025"/>
    <s v="Lønnsbilag 11-2025"/>
    <d v="2025-04-01T00:00:00"/>
    <m/>
    <x v="127"/>
    <x v="127"/>
    <m/>
    <m/>
    <m/>
    <m/>
    <n v="1249"/>
    <s v="Nora Kristiansen"/>
    <x v="1"/>
    <x v="1"/>
    <m/>
    <m/>
    <m/>
    <m/>
    <n v="0"/>
    <s v="Ingen avgiftsbehandling"/>
    <s v="Lønnsbilag 11-2025"/>
    <n v="137.69999999999999"/>
    <s v="NOK"/>
    <n v="137.69999999999999"/>
    <m/>
    <s v="123111.86"/>
  </r>
  <r>
    <n v="500413"/>
    <n v="2025"/>
    <s v="Lønnsbilag 11-2025"/>
    <d v="2025-04-01T00:00:00"/>
    <m/>
    <x v="127"/>
    <x v="127"/>
    <m/>
    <m/>
    <m/>
    <m/>
    <n v="1249"/>
    <s v="Nora Kristiansen"/>
    <x v="8"/>
    <x v="8"/>
    <m/>
    <m/>
    <m/>
    <m/>
    <n v="0"/>
    <s v="Ingen avgiftsbehandling"/>
    <s v="Lønnsbilag 11-2025"/>
    <n v="339.66"/>
    <s v="NOK"/>
    <n v="339.66"/>
    <m/>
    <s v="123451.52"/>
  </r>
  <r>
    <n v="500413"/>
    <n v="2025"/>
    <s v="Lønnsbilag 11-2025"/>
    <d v="2025-04-01T00:00:00"/>
    <m/>
    <x v="127"/>
    <x v="127"/>
    <m/>
    <m/>
    <m/>
    <m/>
    <n v="1260"/>
    <s v="Sivert Østberg-Tømmervik"/>
    <x v="6"/>
    <x v="6"/>
    <m/>
    <m/>
    <m/>
    <m/>
    <n v="0"/>
    <s v="Ingen avgiftsbehandling"/>
    <s v="Lønnsbilag 11-2025"/>
    <n v="867.2"/>
    <s v="NOK"/>
    <n v="867.2"/>
    <m/>
    <s v="124318.72"/>
  </r>
  <r>
    <n v="500413"/>
    <n v="2025"/>
    <s v="Lønnsbilag 11-2025"/>
    <d v="2025-04-01T00:00:00"/>
    <m/>
    <x v="127"/>
    <x v="127"/>
    <m/>
    <m/>
    <m/>
    <m/>
    <n v="1261"/>
    <s v="Laila Håkonsen"/>
    <x v="8"/>
    <x v="8"/>
    <m/>
    <m/>
    <m/>
    <m/>
    <n v="0"/>
    <s v="Ingen avgiftsbehandling"/>
    <s v="Lønnsbilag 11-2025"/>
    <n v="660"/>
    <s v="NOK"/>
    <n v="660"/>
    <m/>
    <s v="124978.72"/>
  </r>
  <r>
    <n v="500413"/>
    <n v="2025"/>
    <s v="Lønnsbilag 11-2025"/>
    <d v="2025-04-01T00:00:00"/>
    <m/>
    <x v="127"/>
    <x v="127"/>
    <m/>
    <m/>
    <m/>
    <m/>
    <n v="1270"/>
    <s v="Lars Teigland Støre"/>
    <x v="6"/>
    <x v="6"/>
    <m/>
    <m/>
    <m/>
    <m/>
    <n v="0"/>
    <s v="Ingen avgiftsbehandling"/>
    <s v="Lønnsbilag 11-2025"/>
    <n v="180.84"/>
    <s v="NOK"/>
    <n v="180.84"/>
    <m/>
    <s v="125159.56"/>
  </r>
  <r>
    <n v="500413"/>
    <n v="2025"/>
    <s v="Lønnsbilag 11-2025"/>
    <d v="2025-04-01T00:00:00"/>
    <m/>
    <x v="127"/>
    <x v="127"/>
    <m/>
    <m/>
    <m/>
    <m/>
    <n v="1271"/>
    <s v="Nikolai Hamang"/>
    <x v="1"/>
    <x v="1"/>
    <m/>
    <m/>
    <m/>
    <m/>
    <n v="0"/>
    <s v="Ingen avgiftsbehandling"/>
    <s v="Lønnsbilag 11-2025"/>
    <n v="211.14"/>
    <s v="NOK"/>
    <n v="211.14"/>
    <m/>
    <s v="125370.70"/>
  </r>
  <r>
    <n v="500413"/>
    <n v="2025"/>
    <s v="Lønnsbilag 11-2025"/>
    <d v="2025-04-01T00:00:00"/>
    <m/>
    <x v="127"/>
    <x v="127"/>
    <m/>
    <m/>
    <m/>
    <m/>
    <n v="1274"/>
    <s v="Heidi Midtbø Helgesen"/>
    <x v="6"/>
    <x v="6"/>
    <m/>
    <m/>
    <m/>
    <m/>
    <n v="0"/>
    <s v="Ingen avgiftsbehandling"/>
    <s v="Lønnsbilag 11-2025"/>
    <n v="211.97"/>
    <s v="NOK"/>
    <n v="211.97"/>
    <m/>
    <s v="125582.67"/>
  </r>
  <r>
    <n v="500413"/>
    <n v="2025"/>
    <s v="Lønnsbilag 11-2025"/>
    <d v="2025-04-01T00:00:00"/>
    <m/>
    <x v="127"/>
    <x v="127"/>
    <m/>
    <m/>
    <m/>
    <m/>
    <n v="1275"/>
    <s v="Haziz Aasen"/>
    <x v="1"/>
    <x v="1"/>
    <m/>
    <m/>
    <m/>
    <m/>
    <n v="0"/>
    <s v="Ingen avgiftsbehandling"/>
    <s v="Lønnsbilag 11-2025"/>
    <n v="4250"/>
    <s v="NOK"/>
    <n v="4250"/>
    <m/>
    <s v="129832.67"/>
  </r>
  <r>
    <n v="500413"/>
    <n v="2025"/>
    <s v="Lønnsbilag 11-2025"/>
    <d v="2025-04-01T00:00:00"/>
    <m/>
    <x v="127"/>
    <x v="127"/>
    <m/>
    <m/>
    <m/>
    <m/>
    <n v="1279"/>
    <s v="Oda Marie Danielsen"/>
    <x v="8"/>
    <x v="8"/>
    <m/>
    <m/>
    <m/>
    <m/>
    <n v="0"/>
    <s v="Ingen avgiftsbehandling"/>
    <s v="Lønnsbilag 11-2025"/>
    <n v="133.22999999999999"/>
    <s v="NOK"/>
    <n v="133.22999999999999"/>
    <m/>
    <s v="129965.90"/>
  </r>
  <r>
    <n v="500413"/>
    <n v="2025"/>
    <s v="Lønnsbilag 11-2025"/>
    <d v="2025-04-01T00:00:00"/>
    <m/>
    <x v="127"/>
    <x v="127"/>
    <m/>
    <m/>
    <m/>
    <m/>
    <n v="1282"/>
    <s v="Stian Sørensen"/>
    <x v="3"/>
    <x v="3"/>
    <m/>
    <m/>
    <m/>
    <m/>
    <n v="0"/>
    <s v="Ingen avgiftsbehandling"/>
    <s v="Lønnsbilag 11-2025"/>
    <n v="2805"/>
    <s v="NOK"/>
    <n v="2805"/>
    <m/>
    <s v="132770.90"/>
  </r>
  <r>
    <n v="500413"/>
    <n v="2025"/>
    <s v="Lønnsbilag 11-2025"/>
    <d v="2025-04-01T00:00:00"/>
    <m/>
    <x v="127"/>
    <x v="127"/>
    <m/>
    <m/>
    <m/>
    <m/>
    <n v="1285"/>
    <s v="Casper Riekeles"/>
    <x v="1"/>
    <x v="1"/>
    <m/>
    <m/>
    <m/>
    <m/>
    <n v="0"/>
    <s v="Ingen avgiftsbehandling"/>
    <s v="Lønnsbilag 11-2025"/>
    <n v="157.08000000000001"/>
    <s v="NOK"/>
    <n v="157.08000000000001"/>
    <m/>
    <s v="132927.98"/>
  </r>
  <r>
    <n v="500413"/>
    <n v="2025"/>
    <s v="Lønnsbilag 11-2025"/>
    <d v="2025-04-01T00:00:00"/>
    <m/>
    <x v="127"/>
    <x v="127"/>
    <m/>
    <m/>
    <m/>
    <m/>
    <n v="1288"/>
    <s v="Sondre Olsen Heitmann"/>
    <x v="2"/>
    <x v="2"/>
    <m/>
    <m/>
    <m/>
    <m/>
    <n v="0"/>
    <s v="Ingen avgiftsbehandling"/>
    <s v="Lønnsbilag 11-2025"/>
    <n v="163.19999999999999"/>
    <s v="NOK"/>
    <n v="163.19999999999999"/>
    <m/>
    <s v="133091.18"/>
  </r>
  <r>
    <n v="500413"/>
    <n v="2025"/>
    <s v="Lønnsbilag 11-2025"/>
    <d v="2025-04-01T00:00:00"/>
    <m/>
    <x v="127"/>
    <x v="127"/>
    <m/>
    <m/>
    <m/>
    <m/>
    <n v="1298"/>
    <s v="Luis Lyster"/>
    <x v="5"/>
    <x v="5"/>
    <m/>
    <m/>
    <m/>
    <m/>
    <n v="0"/>
    <s v="Ingen avgiftsbehandling"/>
    <s v="Lønnsbilag 11-2025"/>
    <n v="306"/>
    <s v="NOK"/>
    <n v="306"/>
    <m/>
    <s v="133397.18"/>
  </r>
  <r>
    <n v="500413"/>
    <n v="2025"/>
    <s v="Lønnsbilag 11-2025"/>
    <d v="2025-04-01T00:00:00"/>
    <m/>
    <x v="127"/>
    <x v="127"/>
    <m/>
    <m/>
    <m/>
    <m/>
    <n v="1299"/>
    <s v="Katarina Zielinska"/>
    <x v="2"/>
    <x v="2"/>
    <m/>
    <m/>
    <m/>
    <m/>
    <n v="0"/>
    <s v="Ingen avgiftsbehandling"/>
    <s v="Lønnsbilag 11-2025"/>
    <n v="4675"/>
    <s v="NOK"/>
    <n v="4675"/>
    <m/>
    <s v="138072.18"/>
  </r>
  <r>
    <n v="500413"/>
    <n v="2025"/>
    <s v="Lønnsbilag 11-2025"/>
    <d v="2025-04-01T00:00:00"/>
    <m/>
    <x v="127"/>
    <x v="127"/>
    <m/>
    <m/>
    <m/>
    <m/>
    <n v="1305"/>
    <s v="Brage Mikkelsen"/>
    <x v="8"/>
    <x v="8"/>
    <m/>
    <m/>
    <m/>
    <m/>
    <n v="0"/>
    <s v="Ingen avgiftsbehandling"/>
    <s v="Lønnsbilag 11-2025"/>
    <n v="130.56"/>
    <s v="NOK"/>
    <n v="130.56"/>
    <m/>
    <s v="138202.74"/>
  </r>
  <r>
    <n v="500413"/>
    <n v="2025"/>
    <s v="Lønnsbilag 11-2025"/>
    <d v="2025-04-01T00:00:00"/>
    <m/>
    <x v="127"/>
    <x v="127"/>
    <m/>
    <m/>
    <m/>
    <m/>
    <n v="1307"/>
    <s v="Ben Craig Simmons"/>
    <x v="3"/>
    <x v="3"/>
    <m/>
    <m/>
    <m/>
    <m/>
    <n v="0"/>
    <s v="Ingen avgiftsbehandling"/>
    <s v="Lønnsbilag 11-2025"/>
    <n v="3828.82"/>
    <s v="NOK"/>
    <n v="3828.82"/>
    <m/>
    <s v="142031.56"/>
  </r>
  <r>
    <n v="500413"/>
    <n v="2025"/>
    <s v="Lønnsbilag 11-2025"/>
    <d v="2025-04-01T00:00:00"/>
    <m/>
    <x v="127"/>
    <x v="127"/>
    <m/>
    <m/>
    <m/>
    <m/>
    <n v="1308"/>
    <s v="Henrik Falteng Jensen"/>
    <x v="2"/>
    <x v="2"/>
    <m/>
    <m/>
    <m/>
    <m/>
    <n v="0"/>
    <s v="Ingen avgiftsbehandling"/>
    <s v="Lønnsbilag 11-2025"/>
    <n v="265.2"/>
    <s v="NOK"/>
    <n v="265.2"/>
    <m/>
    <s v="142296.76"/>
  </r>
  <r>
    <n v="500413"/>
    <n v="2025"/>
    <s v="Lønnsbilag 11-2025"/>
    <d v="2025-04-01T00:00:00"/>
    <m/>
    <x v="127"/>
    <x v="127"/>
    <m/>
    <m/>
    <m/>
    <m/>
    <n v="1317"/>
    <s v="Markus Madsen"/>
    <x v="5"/>
    <x v="5"/>
    <m/>
    <m/>
    <m/>
    <m/>
    <n v="0"/>
    <s v="Ingen avgiftsbehandling"/>
    <s v="Lønnsbilag 11-2025"/>
    <n v="1020"/>
    <s v="NOK"/>
    <n v="1020"/>
    <m/>
    <s v="143316.76"/>
  </r>
  <r>
    <n v="500413"/>
    <n v="2025"/>
    <s v="Lønnsbilag 11-2025"/>
    <d v="2025-04-01T00:00:00"/>
    <m/>
    <x v="127"/>
    <x v="127"/>
    <m/>
    <m/>
    <m/>
    <m/>
    <n v="1328"/>
    <s v="Jonathan Sten Hagen"/>
    <x v="2"/>
    <x v="2"/>
    <m/>
    <m/>
    <m/>
    <m/>
    <n v="0"/>
    <s v="Ingen avgiftsbehandling"/>
    <s v="Lønnsbilag 11-2025"/>
    <n v="612"/>
    <s v="NOK"/>
    <n v="612"/>
    <m/>
    <s v="143928.76"/>
  </r>
  <r>
    <n v="500413"/>
    <n v="2025"/>
    <s v="Lønnsbilag 11-2025"/>
    <d v="2025-04-01T00:00:00"/>
    <m/>
    <x v="127"/>
    <x v="127"/>
    <m/>
    <m/>
    <m/>
    <m/>
    <n v="1329"/>
    <s v="Oline Søderberg"/>
    <x v="8"/>
    <x v="8"/>
    <m/>
    <m/>
    <m/>
    <m/>
    <n v="0"/>
    <s v="Ingen avgiftsbehandling"/>
    <s v="Lønnsbilag 11-2025"/>
    <n v="122.89"/>
    <s v="NOK"/>
    <n v="122.89"/>
    <m/>
    <s v="144051.65"/>
  </r>
  <r>
    <n v="500413"/>
    <n v="2025"/>
    <s v="Lønnsbilag 11-2025"/>
    <d v="2025-04-01T00:00:00"/>
    <m/>
    <x v="127"/>
    <x v="127"/>
    <m/>
    <m/>
    <m/>
    <m/>
    <n v="1330"/>
    <s v="Magnus Perger"/>
    <x v="6"/>
    <x v="6"/>
    <m/>
    <m/>
    <m/>
    <m/>
    <n v="0"/>
    <s v="Ingen avgiftsbehandling"/>
    <s v="Lønnsbilag 11-2025"/>
    <n v="194.92"/>
    <s v="NOK"/>
    <n v="194.92"/>
    <m/>
    <s v="144246.57"/>
  </r>
  <r>
    <n v="500413"/>
    <n v="2025"/>
    <s v="Lønnsbilag 11-2025"/>
    <d v="2025-04-01T00:00:00"/>
    <m/>
    <x v="127"/>
    <x v="127"/>
    <m/>
    <m/>
    <m/>
    <m/>
    <n v="1331"/>
    <s v="Jørgen Røkke"/>
    <x v="8"/>
    <x v="8"/>
    <m/>
    <m/>
    <m/>
    <m/>
    <n v="0"/>
    <s v="Ingen avgiftsbehandling"/>
    <s v="Lønnsbilag 11-2025"/>
    <n v="350.88"/>
    <s v="NOK"/>
    <n v="350.88"/>
    <m/>
    <s v="144597.45"/>
  </r>
  <r>
    <n v="500413"/>
    <n v="2025"/>
    <s v="Lønnsbilag 11-2025"/>
    <d v="2025-04-01T00:00:00"/>
    <m/>
    <x v="127"/>
    <x v="127"/>
    <m/>
    <m/>
    <m/>
    <m/>
    <n v="1332"/>
    <s v="Morten Hamre Køber"/>
    <x v="10"/>
    <x v="10"/>
    <m/>
    <m/>
    <m/>
    <m/>
    <n v="0"/>
    <s v="Ingen avgiftsbehandling"/>
    <s v="Lønnsbilag 11-2025"/>
    <n v="91.8"/>
    <s v="NOK"/>
    <n v="91.8"/>
    <m/>
    <s v="144689.25"/>
  </r>
  <r>
    <n v="500413"/>
    <n v="2025"/>
    <s v="Lønnsbilag 11-2025"/>
    <d v="2025-04-01T00:00:00"/>
    <m/>
    <x v="127"/>
    <x v="127"/>
    <m/>
    <m/>
    <m/>
    <m/>
    <n v="1333"/>
    <s v="Elias Lande Olsen"/>
    <x v="6"/>
    <x v="6"/>
    <m/>
    <m/>
    <m/>
    <m/>
    <n v="0"/>
    <s v="Ingen avgiftsbehandling"/>
    <s v="Lønnsbilag 11-2025"/>
    <n v="65.790000000000006"/>
    <s v="NOK"/>
    <n v="65.790000000000006"/>
    <m/>
    <s v="144755.04"/>
  </r>
  <r>
    <n v="500413"/>
    <n v="2025"/>
    <s v="Lønnsbilag 11-2025"/>
    <d v="2025-04-01T00:00:00"/>
    <m/>
    <x v="127"/>
    <x v="127"/>
    <m/>
    <m/>
    <m/>
    <m/>
    <n v="1334"/>
    <s v="Selma Arikan"/>
    <x v="8"/>
    <x v="8"/>
    <m/>
    <m/>
    <m/>
    <m/>
    <n v="0"/>
    <s v="Ingen avgiftsbehandling"/>
    <s v="Lønnsbilag 11-2025"/>
    <n v="299.88"/>
    <s v="NOK"/>
    <n v="299.88"/>
    <m/>
    <s v="145054.92"/>
  </r>
  <r>
    <n v="500413"/>
    <n v="2025"/>
    <s v="Lønnsbilag 11-2025"/>
    <d v="2025-04-01T00:00:00"/>
    <m/>
    <x v="127"/>
    <x v="127"/>
    <m/>
    <m/>
    <m/>
    <m/>
    <n v="1335"/>
    <s v="Mikkel Holand Gillebo"/>
    <x v="8"/>
    <x v="8"/>
    <m/>
    <m/>
    <m/>
    <m/>
    <n v="0"/>
    <s v="Ingen avgiftsbehandling"/>
    <s v="Lønnsbilag 11-2025"/>
    <n v="97.92"/>
    <s v="NOK"/>
    <n v="97.92"/>
    <m/>
    <s v="145152.84"/>
  </r>
  <r>
    <n v="500413"/>
    <n v="2025"/>
    <s v="Lønnsbilag 11-2025"/>
    <d v="2025-04-01T00:00:00"/>
    <m/>
    <x v="127"/>
    <x v="127"/>
    <m/>
    <m/>
    <m/>
    <m/>
    <n v="1336"/>
    <s v="Stina Meinicke"/>
    <x v="6"/>
    <x v="6"/>
    <m/>
    <m/>
    <m/>
    <m/>
    <n v="0"/>
    <s v="Ingen avgiftsbehandling"/>
    <s v="Lønnsbilag 11-2025"/>
    <n v="278.45999999999998"/>
    <s v="NOK"/>
    <n v="278.45999999999998"/>
    <m/>
    <s v="145431.30"/>
  </r>
  <r>
    <n v="500413"/>
    <n v="2025"/>
    <s v="Lønnsbilag 11-2025"/>
    <d v="2025-04-01T00:00:00"/>
    <m/>
    <x v="127"/>
    <x v="127"/>
    <m/>
    <m/>
    <m/>
    <m/>
    <n v="1337"/>
    <s v="Jens-Christian Landmark"/>
    <x v="6"/>
    <x v="6"/>
    <m/>
    <m/>
    <m/>
    <m/>
    <n v="0"/>
    <s v="Ingen avgiftsbehandling"/>
    <s v="Lønnsbilag 11-2025"/>
    <n v="279.48"/>
    <s v="NOK"/>
    <n v="279.48"/>
    <m/>
    <s v="145710.78"/>
  </r>
  <r>
    <n v="500413"/>
    <n v="2025"/>
    <s v="Lønnsbilag 11-2025"/>
    <d v="2025-04-01T00:00:00"/>
    <m/>
    <x v="127"/>
    <x v="127"/>
    <m/>
    <m/>
    <m/>
    <m/>
    <m/>
    <s v="Sofi Kulvik"/>
    <x v="4"/>
    <x v="4"/>
    <m/>
    <m/>
    <m/>
    <m/>
    <n v="0"/>
    <s v="Ingen avgiftsbehandling"/>
    <s v="Lønnsbilag 11-2025"/>
    <n v="7629.84"/>
    <s v="NOK"/>
    <n v="7629.84"/>
    <m/>
    <s v="153340.62"/>
  </r>
  <r>
    <n v="500528"/>
    <n v="2025"/>
    <s v="Lønnsbilag 12-2025"/>
    <d v="2025-05-01T00:00:00"/>
    <m/>
    <x v="127"/>
    <x v="127"/>
    <m/>
    <m/>
    <m/>
    <m/>
    <n v="77"/>
    <s v="Christopher Dehn"/>
    <x v="5"/>
    <x v="5"/>
    <m/>
    <m/>
    <m/>
    <m/>
    <n v="0"/>
    <s v="Ingen avgiftsbehandling"/>
    <s v="Lønnsbilag 12-2025"/>
    <n v="1967.13"/>
    <s v="NOK"/>
    <n v="1967.13"/>
    <m/>
    <s v="155307.75"/>
  </r>
  <r>
    <n v="500528"/>
    <n v="2025"/>
    <s v="Lønnsbilag 12-2025"/>
    <d v="2025-05-01T00:00:00"/>
    <m/>
    <x v="127"/>
    <x v="127"/>
    <m/>
    <m/>
    <m/>
    <m/>
    <n v="134"/>
    <s v="Andreas Kristiansen Olsen"/>
    <x v="1"/>
    <x v="1"/>
    <m/>
    <m/>
    <m/>
    <m/>
    <n v="0"/>
    <s v="Ingen avgiftsbehandling"/>
    <s v="Lønnsbilag 12-2025"/>
    <n v="563.04"/>
    <s v="NOK"/>
    <n v="563.04"/>
    <m/>
    <s v="155870.79"/>
  </r>
  <r>
    <n v="500528"/>
    <n v="2025"/>
    <s v="Lønnsbilag 12-2025"/>
    <d v="2025-05-01T00:00:00"/>
    <m/>
    <x v="127"/>
    <x v="127"/>
    <m/>
    <m/>
    <m/>
    <m/>
    <n v="134"/>
    <s v="Andreas Kristiansen Olsen"/>
    <x v="8"/>
    <x v="8"/>
    <m/>
    <m/>
    <m/>
    <m/>
    <n v="0"/>
    <s v="Ingen avgiftsbehandling"/>
    <s v="Lønnsbilag 12-2025"/>
    <n v="328.44"/>
    <s v="NOK"/>
    <n v="328.44"/>
    <m/>
    <s v="156199.23"/>
  </r>
  <r>
    <n v="500528"/>
    <n v="2025"/>
    <s v="Lønnsbilag 12-2025"/>
    <d v="2025-05-01T00:00:00"/>
    <m/>
    <x v="127"/>
    <x v="127"/>
    <m/>
    <m/>
    <m/>
    <m/>
    <n v="1217"/>
    <s v="Hezar Salih"/>
    <x v="1"/>
    <x v="1"/>
    <m/>
    <m/>
    <m/>
    <m/>
    <n v="0"/>
    <s v="Ingen avgiftsbehandling"/>
    <s v="Lønnsbilag 12-2025"/>
    <n v="293.25"/>
    <s v="NOK"/>
    <n v="293.25"/>
    <m/>
    <s v="156492.48"/>
  </r>
  <r>
    <n v="500528"/>
    <n v="2025"/>
    <s v="Lønnsbilag 12-2025"/>
    <d v="2025-05-01T00:00:00"/>
    <m/>
    <x v="127"/>
    <x v="127"/>
    <m/>
    <m/>
    <m/>
    <m/>
    <n v="1223"/>
    <s v="Mads Sundbye"/>
    <x v="1"/>
    <x v="1"/>
    <m/>
    <m/>
    <m/>
    <m/>
    <n v="0"/>
    <s v="Ingen avgiftsbehandling"/>
    <s v="Lønnsbilag 12-2025"/>
    <n v="119.34"/>
    <s v="NOK"/>
    <n v="119.34"/>
    <m/>
    <s v="156611.82"/>
  </r>
  <r>
    <n v="500528"/>
    <n v="2025"/>
    <s v="Lønnsbilag 12-2025"/>
    <d v="2025-05-01T00:00:00"/>
    <m/>
    <x v="127"/>
    <x v="127"/>
    <m/>
    <m/>
    <m/>
    <m/>
    <n v="1229"/>
    <s v="Eirik Frisnes Wartiainen"/>
    <x v="8"/>
    <x v="8"/>
    <m/>
    <m/>
    <m/>
    <m/>
    <n v="0"/>
    <s v="Ingen avgiftsbehandling"/>
    <s v="Lønnsbilag 12-2025"/>
    <n v="2703"/>
    <s v="NOK"/>
    <n v="2703"/>
    <m/>
    <s v="159314.82"/>
  </r>
  <r>
    <n v="500528"/>
    <n v="2025"/>
    <s v="Lønnsbilag 12-2025"/>
    <d v="2025-05-01T00:00:00"/>
    <m/>
    <x v="127"/>
    <x v="127"/>
    <m/>
    <m/>
    <m/>
    <m/>
    <n v="1229"/>
    <s v="Eirik Frisnes Wartiainen"/>
    <x v="10"/>
    <x v="10"/>
    <m/>
    <m/>
    <m/>
    <m/>
    <n v="0"/>
    <s v="Ingen avgiftsbehandling"/>
    <s v="Lønnsbilag 12-2025"/>
    <n v="1802"/>
    <s v="NOK"/>
    <n v="1802"/>
    <m/>
    <s v="161116.82"/>
  </r>
  <r>
    <n v="500528"/>
    <n v="2025"/>
    <s v="Lønnsbilag 12-2025"/>
    <d v="2025-05-01T00:00:00"/>
    <m/>
    <x v="127"/>
    <x v="127"/>
    <m/>
    <m/>
    <m/>
    <m/>
    <n v="1233"/>
    <s v="Eirik Skaar"/>
    <x v="5"/>
    <x v="5"/>
    <m/>
    <m/>
    <m/>
    <m/>
    <n v="0"/>
    <s v="Ingen avgiftsbehandling"/>
    <s v="Lønnsbilag 12-2025"/>
    <n v="1020"/>
    <s v="NOK"/>
    <n v="1020"/>
    <m/>
    <s v="162136.82"/>
  </r>
  <r>
    <n v="500528"/>
    <n v="2025"/>
    <s v="Lønnsbilag 12-2025"/>
    <d v="2025-05-01T00:00:00"/>
    <m/>
    <x v="127"/>
    <x v="127"/>
    <m/>
    <m/>
    <m/>
    <m/>
    <n v="1245"/>
    <s v="Fredrik Bjørndal"/>
    <x v="3"/>
    <x v="3"/>
    <m/>
    <m/>
    <m/>
    <m/>
    <n v="0"/>
    <s v="Ingen avgiftsbehandling"/>
    <s v="Lønnsbilag 12-2025"/>
    <n v="839.46"/>
    <s v="NOK"/>
    <n v="839.46"/>
    <m/>
    <s v="162976.28"/>
  </r>
  <r>
    <n v="500528"/>
    <n v="2025"/>
    <s v="Lønnsbilag 12-2025"/>
    <d v="2025-05-01T00:00:00"/>
    <m/>
    <x v="127"/>
    <x v="127"/>
    <m/>
    <m/>
    <m/>
    <m/>
    <n v="1248"/>
    <s v="Marius Tveiten"/>
    <x v="1"/>
    <x v="1"/>
    <m/>
    <m/>
    <m/>
    <m/>
    <n v="0"/>
    <s v="Ingen avgiftsbehandling"/>
    <s v="Lønnsbilag 12-2025"/>
    <n v="246.21"/>
    <s v="NOK"/>
    <n v="246.21"/>
    <m/>
    <s v="163222.49"/>
  </r>
  <r>
    <n v="500528"/>
    <n v="2025"/>
    <s v="Lønnsbilag 12-2025"/>
    <d v="2025-05-01T00:00:00"/>
    <m/>
    <x v="127"/>
    <x v="127"/>
    <m/>
    <m/>
    <m/>
    <m/>
    <n v="1248"/>
    <s v="Marius Tveiten"/>
    <x v="8"/>
    <x v="8"/>
    <m/>
    <m/>
    <m/>
    <m/>
    <n v="0"/>
    <s v="Ingen avgiftsbehandling"/>
    <s v="Lønnsbilag 12-2025"/>
    <n v="137.69999999999999"/>
    <s v="NOK"/>
    <n v="137.69999999999999"/>
    <m/>
    <s v="163360.19"/>
  </r>
  <r>
    <n v="500528"/>
    <n v="2025"/>
    <s v="Lønnsbilag 12-2025"/>
    <d v="2025-05-01T00:00:00"/>
    <m/>
    <x v="127"/>
    <x v="127"/>
    <m/>
    <m/>
    <m/>
    <m/>
    <n v="1249"/>
    <s v="Nora Kristiansen"/>
    <x v="1"/>
    <x v="1"/>
    <m/>
    <m/>
    <m/>
    <m/>
    <n v="0"/>
    <s v="Ingen avgiftsbehandling"/>
    <s v="Lønnsbilag 12-2025"/>
    <n v="102.45"/>
    <s v="NOK"/>
    <n v="102.45"/>
    <m/>
    <s v="163462.64"/>
  </r>
  <r>
    <n v="500528"/>
    <n v="2025"/>
    <s v="Lønnsbilag 12-2025"/>
    <d v="2025-05-01T00:00:00"/>
    <m/>
    <x v="127"/>
    <x v="127"/>
    <m/>
    <m/>
    <m/>
    <m/>
    <n v="1249"/>
    <s v="Nora Kristiansen"/>
    <x v="8"/>
    <x v="8"/>
    <m/>
    <m/>
    <m/>
    <m/>
    <n v="0"/>
    <s v="Ingen avgiftsbehandling"/>
    <s v="Lønnsbilag 12-2025"/>
    <n v="312.12"/>
    <s v="NOK"/>
    <n v="312.12"/>
    <m/>
    <s v="163774.76"/>
  </r>
  <r>
    <n v="500528"/>
    <n v="2025"/>
    <s v="Lønnsbilag 12-2025"/>
    <d v="2025-05-01T00:00:00"/>
    <m/>
    <x v="127"/>
    <x v="127"/>
    <m/>
    <m/>
    <m/>
    <m/>
    <n v="1260"/>
    <s v="Sivert Østberg-Tømmervik"/>
    <x v="6"/>
    <x v="6"/>
    <m/>
    <m/>
    <m/>
    <m/>
    <n v="0"/>
    <s v="Ingen avgiftsbehandling"/>
    <s v="Lønnsbilag 12-2025"/>
    <n v="206.86"/>
    <s v="NOK"/>
    <n v="206.86"/>
    <m/>
    <s v="163981.62"/>
  </r>
  <r>
    <n v="500528"/>
    <n v="2025"/>
    <s v="Lønnsbilag 12-2025"/>
    <d v="2025-05-01T00:00:00"/>
    <m/>
    <x v="127"/>
    <x v="127"/>
    <m/>
    <m/>
    <m/>
    <m/>
    <n v="1261"/>
    <s v="Laila Håkonsen"/>
    <x v="8"/>
    <x v="8"/>
    <m/>
    <m/>
    <m/>
    <m/>
    <n v="0"/>
    <s v="Ingen avgiftsbehandling"/>
    <s v="Lønnsbilag 12-2025"/>
    <n v="577.5"/>
    <s v="NOK"/>
    <n v="577.5"/>
    <m/>
    <s v="164559.12"/>
  </r>
  <r>
    <n v="500528"/>
    <n v="2025"/>
    <s v="Lønnsbilag 12-2025"/>
    <d v="2025-05-01T00:00:00"/>
    <m/>
    <x v="127"/>
    <x v="127"/>
    <m/>
    <m/>
    <m/>
    <m/>
    <n v="1269"/>
    <s v="Marius Lindbäck Pettersen"/>
    <x v="8"/>
    <x v="8"/>
    <m/>
    <m/>
    <m/>
    <m/>
    <n v="0"/>
    <s v="Ingen avgiftsbehandling"/>
    <s v="Lønnsbilag 12-2025"/>
    <n v="195.84"/>
    <s v="NOK"/>
    <n v="195.84"/>
    <m/>
    <s v="164754.96"/>
  </r>
  <r>
    <n v="500528"/>
    <n v="2025"/>
    <s v="Lønnsbilag 12-2025"/>
    <d v="2025-05-01T00:00:00"/>
    <m/>
    <x v="127"/>
    <x v="127"/>
    <m/>
    <m/>
    <m/>
    <m/>
    <n v="1271"/>
    <s v="Nikolai Hamang"/>
    <x v="1"/>
    <x v="1"/>
    <m/>
    <m/>
    <m/>
    <m/>
    <n v="0"/>
    <s v="Ingen avgiftsbehandling"/>
    <s v="Lønnsbilag 12-2025"/>
    <n v="146.88"/>
    <s v="NOK"/>
    <n v="146.88"/>
    <m/>
    <s v="164901.84"/>
  </r>
  <r>
    <n v="500528"/>
    <n v="2025"/>
    <s v="Lønnsbilag 12-2025"/>
    <d v="2025-05-01T00:00:00"/>
    <m/>
    <x v="127"/>
    <x v="127"/>
    <m/>
    <m/>
    <m/>
    <m/>
    <n v="1275"/>
    <s v="Haziz Aasen"/>
    <x v="1"/>
    <x v="1"/>
    <m/>
    <m/>
    <m/>
    <m/>
    <n v="0"/>
    <s v="Ingen avgiftsbehandling"/>
    <s v="Lønnsbilag 12-2025"/>
    <n v="4249.99"/>
    <s v="NOK"/>
    <n v="4249.99"/>
    <m/>
    <s v="169151.83"/>
  </r>
  <r>
    <n v="500528"/>
    <n v="2025"/>
    <s v="Lønnsbilag 12-2025"/>
    <d v="2025-05-01T00:00:00"/>
    <m/>
    <x v="127"/>
    <x v="127"/>
    <m/>
    <m/>
    <m/>
    <m/>
    <n v="1279"/>
    <s v="Oda Marie Danielsen"/>
    <x v="8"/>
    <x v="8"/>
    <m/>
    <m/>
    <m/>
    <m/>
    <n v="0"/>
    <s v="Ingen avgiftsbehandling"/>
    <s v="Lønnsbilag 12-2025"/>
    <n v="140.37"/>
    <s v="NOK"/>
    <n v="140.37"/>
    <m/>
    <s v="169292.20"/>
  </r>
  <r>
    <n v="500528"/>
    <n v="2025"/>
    <s v="Lønnsbilag 12-2025"/>
    <d v="2025-05-01T00:00:00"/>
    <m/>
    <x v="127"/>
    <x v="127"/>
    <m/>
    <m/>
    <m/>
    <m/>
    <n v="1282"/>
    <s v="Stian Sørensen"/>
    <x v="3"/>
    <x v="3"/>
    <m/>
    <m/>
    <m/>
    <m/>
    <n v="0"/>
    <s v="Ingen avgiftsbehandling"/>
    <s v="Lønnsbilag 12-2025"/>
    <n v="2805"/>
    <s v="NOK"/>
    <n v="2805"/>
    <m/>
    <s v="172097.20"/>
  </r>
  <r>
    <n v="500528"/>
    <n v="2025"/>
    <s v="Lønnsbilag 12-2025"/>
    <d v="2025-05-01T00:00:00"/>
    <m/>
    <x v="127"/>
    <x v="127"/>
    <m/>
    <m/>
    <m/>
    <m/>
    <n v="1285"/>
    <s v="Casper Riekeles"/>
    <x v="1"/>
    <x v="1"/>
    <m/>
    <m/>
    <m/>
    <m/>
    <n v="0"/>
    <s v="Ingen avgiftsbehandling"/>
    <s v="Lønnsbilag 12-2025"/>
    <n v="171.36"/>
    <s v="NOK"/>
    <n v="171.36"/>
    <m/>
    <s v="172268.56"/>
  </r>
  <r>
    <n v="500528"/>
    <n v="2025"/>
    <s v="Lønnsbilag 12-2025"/>
    <d v="2025-05-01T00:00:00"/>
    <m/>
    <x v="127"/>
    <x v="127"/>
    <m/>
    <m/>
    <m/>
    <m/>
    <n v="1288"/>
    <s v="Sondre Olsen Heitmann"/>
    <x v="2"/>
    <x v="2"/>
    <m/>
    <m/>
    <m/>
    <m/>
    <n v="0"/>
    <s v="Ingen avgiftsbehandling"/>
    <s v="Lønnsbilag 12-2025"/>
    <n v="61.2"/>
    <s v="NOK"/>
    <n v="61.2"/>
    <m/>
    <s v="172329.76"/>
  </r>
  <r>
    <n v="500528"/>
    <n v="2025"/>
    <s v="Lønnsbilag 12-2025"/>
    <d v="2025-05-01T00:00:00"/>
    <m/>
    <x v="127"/>
    <x v="127"/>
    <m/>
    <m/>
    <m/>
    <m/>
    <n v="1299"/>
    <s v="Katarina Zielinska"/>
    <x v="2"/>
    <x v="2"/>
    <m/>
    <m/>
    <m/>
    <m/>
    <n v="0"/>
    <s v="Ingen avgiftsbehandling"/>
    <s v="Lønnsbilag 12-2025"/>
    <n v="4675"/>
    <s v="NOK"/>
    <n v="4675"/>
    <m/>
    <s v="177004.76"/>
  </r>
  <r>
    <n v="500528"/>
    <n v="2025"/>
    <s v="Lønnsbilag 12-2025"/>
    <d v="2025-05-01T00:00:00"/>
    <m/>
    <x v="127"/>
    <x v="127"/>
    <m/>
    <m/>
    <m/>
    <m/>
    <n v="1305"/>
    <s v="Brage Mikkelsen"/>
    <x v="8"/>
    <x v="8"/>
    <m/>
    <m/>
    <m/>
    <m/>
    <n v="0"/>
    <s v="Ingen avgiftsbehandling"/>
    <s v="Lønnsbilag 12-2025"/>
    <n v="32.64"/>
    <s v="NOK"/>
    <n v="32.64"/>
    <m/>
    <s v="177037.40"/>
  </r>
  <r>
    <n v="500528"/>
    <n v="2025"/>
    <s v="Lønnsbilag 12-2025"/>
    <d v="2025-05-01T00:00:00"/>
    <m/>
    <x v="127"/>
    <x v="127"/>
    <m/>
    <m/>
    <m/>
    <m/>
    <n v="1307"/>
    <s v="Ben Craig Simmons"/>
    <x v="3"/>
    <x v="3"/>
    <m/>
    <m/>
    <m/>
    <m/>
    <n v="0"/>
    <s v="Ingen avgiftsbehandling"/>
    <s v="Lønnsbilag 12-2025"/>
    <n v="3828.83"/>
    <s v="NOK"/>
    <n v="3828.83"/>
    <m/>
    <s v="180866.23"/>
  </r>
  <r>
    <n v="500528"/>
    <n v="2025"/>
    <s v="Lønnsbilag 12-2025"/>
    <d v="2025-05-01T00:00:00"/>
    <m/>
    <x v="127"/>
    <x v="127"/>
    <m/>
    <m/>
    <m/>
    <m/>
    <n v="1308"/>
    <s v="Henrik Falteng Jensen"/>
    <x v="2"/>
    <x v="2"/>
    <m/>
    <m/>
    <m/>
    <m/>
    <n v="0"/>
    <s v="Ingen avgiftsbehandling"/>
    <s v="Lønnsbilag 12-2025"/>
    <n v="81.599999999999994"/>
    <s v="NOK"/>
    <n v="81.599999999999994"/>
    <m/>
    <s v="180947.83"/>
  </r>
  <r>
    <n v="500528"/>
    <n v="2025"/>
    <s v="Lønnsbilag 12-2025"/>
    <d v="2025-05-01T00:00:00"/>
    <m/>
    <x v="127"/>
    <x v="127"/>
    <m/>
    <m/>
    <m/>
    <m/>
    <n v="1317"/>
    <s v="Markus Madsen"/>
    <x v="5"/>
    <x v="5"/>
    <m/>
    <m/>
    <m/>
    <m/>
    <n v="0"/>
    <s v="Ingen avgiftsbehandling"/>
    <s v="Lønnsbilag 12-2025"/>
    <n v="1020"/>
    <s v="NOK"/>
    <n v="1020"/>
    <m/>
    <s v="181967.83"/>
  </r>
  <r>
    <n v="500528"/>
    <n v="2025"/>
    <s v="Lønnsbilag 12-2025"/>
    <d v="2025-05-01T00:00:00"/>
    <m/>
    <x v="127"/>
    <x v="127"/>
    <m/>
    <m/>
    <m/>
    <m/>
    <n v="1328"/>
    <s v="Jonathan Sten Hagen"/>
    <x v="2"/>
    <x v="2"/>
    <m/>
    <m/>
    <m/>
    <m/>
    <n v="0"/>
    <s v="Ingen avgiftsbehandling"/>
    <s v="Lønnsbilag 12-2025"/>
    <n v="81.599999999999994"/>
    <s v="NOK"/>
    <n v="81.599999999999994"/>
    <m/>
    <s v="182049.43"/>
  </r>
  <r>
    <n v="500528"/>
    <n v="2025"/>
    <s v="Lønnsbilag 12-2025"/>
    <d v="2025-05-01T00:00:00"/>
    <m/>
    <x v="127"/>
    <x v="127"/>
    <m/>
    <m/>
    <m/>
    <m/>
    <n v="1329"/>
    <s v="Oline Søderberg"/>
    <x v="8"/>
    <x v="8"/>
    <m/>
    <m/>
    <m/>
    <m/>
    <n v="0"/>
    <s v="Ingen avgiftsbehandling"/>
    <s v="Lønnsbilag 12-2025"/>
    <n v="81.93"/>
    <s v="NOK"/>
    <n v="81.93"/>
    <m/>
    <s v="182131.36"/>
  </r>
  <r>
    <n v="500528"/>
    <n v="2025"/>
    <s v="Lønnsbilag 12-2025"/>
    <d v="2025-05-01T00:00:00"/>
    <m/>
    <x v="127"/>
    <x v="127"/>
    <m/>
    <m/>
    <m/>
    <m/>
    <n v="1331"/>
    <s v="Jørgen Røkke"/>
    <x v="8"/>
    <x v="8"/>
    <m/>
    <m/>
    <m/>
    <m/>
    <n v="0"/>
    <s v="Ingen avgiftsbehandling"/>
    <s v="Lønnsbilag 12-2025"/>
    <n v="293.76"/>
    <s v="NOK"/>
    <n v="293.76"/>
    <m/>
    <s v="182425.12"/>
  </r>
  <r>
    <n v="500528"/>
    <n v="2025"/>
    <s v="Lønnsbilag 12-2025"/>
    <d v="2025-05-01T00:00:00"/>
    <m/>
    <x v="127"/>
    <x v="127"/>
    <m/>
    <m/>
    <m/>
    <m/>
    <n v="1332"/>
    <s v="Morten Hamre Køber"/>
    <x v="10"/>
    <x v="10"/>
    <m/>
    <m/>
    <m/>
    <m/>
    <n v="0"/>
    <s v="Ingen avgiftsbehandling"/>
    <s v="Lønnsbilag 12-2025"/>
    <n v="91.8"/>
    <s v="NOK"/>
    <n v="91.8"/>
    <m/>
    <s v="182516.92"/>
  </r>
  <r>
    <n v="500528"/>
    <n v="2025"/>
    <s v="Lønnsbilag 12-2025"/>
    <d v="2025-05-01T00:00:00"/>
    <m/>
    <x v="127"/>
    <x v="127"/>
    <m/>
    <m/>
    <m/>
    <m/>
    <n v="1334"/>
    <s v="Selma Arikan"/>
    <x v="8"/>
    <x v="8"/>
    <m/>
    <m/>
    <m/>
    <m/>
    <n v="0"/>
    <s v="Ingen avgiftsbehandling"/>
    <s v="Lønnsbilag 12-2025"/>
    <n v="213.06"/>
    <s v="NOK"/>
    <n v="213.06"/>
    <m/>
    <s v="182729.98"/>
  </r>
  <r>
    <n v="500528"/>
    <n v="2025"/>
    <s v="Lønnsbilag 12-2025"/>
    <d v="2025-05-01T00:00:00"/>
    <m/>
    <x v="127"/>
    <x v="127"/>
    <m/>
    <m/>
    <m/>
    <m/>
    <n v="1335"/>
    <s v="Mikkel Holand Gillebo"/>
    <x v="8"/>
    <x v="8"/>
    <m/>
    <m/>
    <m/>
    <m/>
    <n v="0"/>
    <s v="Ingen avgiftsbehandling"/>
    <s v="Lønnsbilag 12-2025"/>
    <n v="97.92"/>
    <s v="NOK"/>
    <n v="97.92"/>
    <m/>
    <s v="182827.90"/>
  </r>
  <r>
    <n v="500528"/>
    <n v="2025"/>
    <s v="Lønnsbilag 12-2025"/>
    <d v="2025-05-01T00:00:00"/>
    <m/>
    <x v="127"/>
    <x v="127"/>
    <m/>
    <m/>
    <m/>
    <m/>
    <m/>
    <s v="Sofi Kulvik"/>
    <x v="1"/>
    <x v="1"/>
    <m/>
    <m/>
    <m/>
    <m/>
    <n v="0"/>
    <s v="Ingen avgiftsbehandling"/>
    <s v="Lønnsbilag 12-2025"/>
    <n v="279.36"/>
    <s v="NOK"/>
    <n v="279.36"/>
    <m/>
    <s v="183107.26"/>
  </r>
  <r>
    <n v="500528"/>
    <n v="2025"/>
    <s v="Lønnsbilag 12-2025"/>
    <d v="2025-05-01T00:00:00"/>
    <m/>
    <x v="127"/>
    <x v="127"/>
    <m/>
    <m/>
    <m/>
    <m/>
    <m/>
    <s v="Sofi Kulvik"/>
    <x v="4"/>
    <x v="4"/>
    <m/>
    <m/>
    <m/>
    <m/>
    <n v="0"/>
    <s v="Ingen avgiftsbehandling"/>
    <s v="Lønnsbilag 12-2025"/>
    <n v="7560"/>
    <s v="NOK"/>
    <n v="7560"/>
    <m/>
    <s v="190667.26"/>
  </r>
  <r>
    <n v="500572"/>
    <n v="2025"/>
    <s v="Lønnsbilag 13-2025"/>
    <d v="2025-05-02T00:00:00"/>
    <m/>
    <x v="127"/>
    <x v="127"/>
    <m/>
    <m/>
    <m/>
    <m/>
    <n v="1339"/>
    <s v="Alexander Grimstvedt"/>
    <x v="5"/>
    <x v="5"/>
    <m/>
    <m/>
    <m/>
    <m/>
    <n v="0"/>
    <s v="Ingen avgiftsbehandling"/>
    <s v="Lønnsbilag 13-2025"/>
    <n v="1428"/>
    <s v="NOK"/>
    <n v="1428"/>
    <m/>
    <s v="192095.26"/>
  </r>
  <r>
    <n v="500662"/>
    <n v="2025"/>
    <s v="Lønnsbilag 15-2025"/>
    <d v="2025-06-02T00:00:00"/>
    <m/>
    <x v="127"/>
    <x v="127"/>
    <m/>
    <m/>
    <m/>
    <m/>
    <m/>
    <s v="Sofi Kulvik"/>
    <x v="4"/>
    <x v="4"/>
    <m/>
    <m/>
    <m/>
    <m/>
    <n v="0"/>
    <s v="Ingen avgiftsbehandling"/>
    <s v="Lønnsbilag 15-2025"/>
    <n v="-1043.0999999999999"/>
    <s v="NOK"/>
    <n v="-1043.0999999999999"/>
    <m/>
    <s v="191052.16"/>
  </r>
  <r>
    <n v="500662"/>
    <n v="2025"/>
    <s v="Lønnsbilag 15-2025"/>
    <d v="2025-06-02T00:00:00"/>
    <m/>
    <x v="127"/>
    <x v="127"/>
    <m/>
    <m/>
    <m/>
    <m/>
    <n v="1217"/>
    <s v="Hezar Salih"/>
    <x v="1"/>
    <x v="1"/>
    <m/>
    <m/>
    <m/>
    <m/>
    <n v="0"/>
    <s v="Ingen avgiftsbehandling"/>
    <s v="Lønnsbilag 15-2025"/>
    <n v="656.88"/>
    <s v="NOK"/>
    <n v="656.88"/>
    <m/>
    <s v="191709.04"/>
  </r>
  <r>
    <n v="500662"/>
    <n v="2025"/>
    <s v="Lønnsbilag 15-2025"/>
    <d v="2025-06-02T00:00:00"/>
    <m/>
    <x v="127"/>
    <x v="127"/>
    <m/>
    <m/>
    <m/>
    <m/>
    <n v="1223"/>
    <s v="Mads Sundbye"/>
    <x v="1"/>
    <x v="1"/>
    <m/>
    <m/>
    <m/>
    <m/>
    <n v="0"/>
    <s v="Ingen avgiftsbehandling"/>
    <s v="Lønnsbilag 15-2025"/>
    <n v="55.08"/>
    <s v="NOK"/>
    <n v="55.08"/>
    <m/>
    <s v="191764.12"/>
  </r>
  <r>
    <n v="500662"/>
    <n v="2025"/>
    <s v="Lønnsbilag 15-2025"/>
    <d v="2025-06-02T00:00:00"/>
    <m/>
    <x v="127"/>
    <x v="127"/>
    <m/>
    <m/>
    <m/>
    <m/>
    <n v="1229"/>
    <s v="Eirik Frisnes Wartiainen"/>
    <x v="10"/>
    <x v="10"/>
    <m/>
    <m/>
    <m/>
    <m/>
    <n v="0"/>
    <s v="Ingen avgiftsbehandling"/>
    <s v="Lønnsbilag 15-2025"/>
    <n v="173.27"/>
    <s v="NOK"/>
    <n v="173.27"/>
    <m/>
    <s v="191937.39"/>
  </r>
  <r>
    <n v="500662"/>
    <n v="2025"/>
    <s v="Lønnsbilag 15-2025"/>
    <d v="2025-06-02T00:00:00"/>
    <m/>
    <x v="127"/>
    <x v="127"/>
    <m/>
    <m/>
    <m/>
    <m/>
    <n v="1239"/>
    <s v="Karen Haug Laukeland"/>
    <x v="6"/>
    <x v="6"/>
    <m/>
    <m/>
    <m/>
    <m/>
    <n v="0"/>
    <s v="Ingen avgiftsbehandling"/>
    <s v="Lønnsbilag 15-2025"/>
    <n v="72.680000000000007"/>
    <s v="NOK"/>
    <n v="72.680000000000007"/>
    <m/>
    <s v="192010.07"/>
  </r>
  <r>
    <n v="500662"/>
    <n v="2025"/>
    <s v="Lønnsbilag 15-2025"/>
    <d v="2025-06-02T00:00:00"/>
    <m/>
    <x v="127"/>
    <x v="127"/>
    <m/>
    <m/>
    <m/>
    <m/>
    <n v="1240"/>
    <s v="Margrethe Hamre Køber"/>
    <x v="10"/>
    <x v="10"/>
    <m/>
    <m/>
    <m/>
    <m/>
    <n v="0"/>
    <s v="Ingen avgiftsbehandling"/>
    <s v="Lønnsbilag 15-2025"/>
    <n v="34.43"/>
    <s v="NOK"/>
    <n v="34.43"/>
    <m/>
    <s v="192044.50"/>
  </r>
  <r>
    <n v="500662"/>
    <n v="2025"/>
    <s v="Lønnsbilag 15-2025"/>
    <d v="2025-06-02T00:00:00"/>
    <m/>
    <x v="127"/>
    <x v="127"/>
    <m/>
    <m/>
    <m/>
    <m/>
    <n v="1240"/>
    <s v="Margrethe Hamre Køber"/>
    <x v="6"/>
    <x v="6"/>
    <m/>
    <m/>
    <m/>
    <m/>
    <n v="0"/>
    <s v="Ingen avgiftsbehandling"/>
    <s v="Lønnsbilag 15-2025"/>
    <n v="36.340000000000003"/>
    <s v="NOK"/>
    <n v="36.340000000000003"/>
    <m/>
    <s v="192080.84"/>
  </r>
  <r>
    <n v="500662"/>
    <n v="2025"/>
    <s v="Lønnsbilag 15-2025"/>
    <d v="2025-06-02T00:00:00"/>
    <m/>
    <x v="127"/>
    <x v="127"/>
    <m/>
    <m/>
    <m/>
    <m/>
    <n v="1248"/>
    <s v="Marius Tveiten"/>
    <x v="1"/>
    <x v="1"/>
    <m/>
    <m/>
    <m/>
    <m/>
    <n v="0"/>
    <s v="Ingen avgiftsbehandling"/>
    <s v="Lønnsbilag 15-2025"/>
    <n v="293.76"/>
    <s v="NOK"/>
    <n v="293.76"/>
    <m/>
    <s v="192374.60"/>
  </r>
  <r>
    <n v="500662"/>
    <n v="2025"/>
    <s v="Lønnsbilag 15-2025"/>
    <d v="2025-06-02T00:00:00"/>
    <m/>
    <x v="127"/>
    <x v="127"/>
    <m/>
    <m/>
    <m/>
    <m/>
    <n v="1248"/>
    <s v="Marius Tveiten"/>
    <x v="8"/>
    <x v="8"/>
    <m/>
    <m/>
    <m/>
    <m/>
    <n v="0"/>
    <s v="Ingen avgiftsbehandling"/>
    <s v="Lønnsbilag 15-2025"/>
    <n v="91.8"/>
    <s v="NOK"/>
    <n v="91.8"/>
    <m/>
    <s v="192466.40"/>
  </r>
  <r>
    <n v="500662"/>
    <n v="2025"/>
    <s v="Lønnsbilag 15-2025"/>
    <d v="2025-06-02T00:00:00"/>
    <m/>
    <x v="127"/>
    <x v="127"/>
    <m/>
    <m/>
    <m/>
    <m/>
    <n v="1249"/>
    <s v="Nora Kristiansen"/>
    <x v="1"/>
    <x v="1"/>
    <m/>
    <m/>
    <m/>
    <m/>
    <n v="0"/>
    <s v="Ingen avgiftsbehandling"/>
    <s v="Lønnsbilag 15-2025"/>
    <n v="252.45"/>
    <s v="NOK"/>
    <n v="252.45"/>
    <m/>
    <s v="192718.85"/>
  </r>
  <r>
    <n v="500662"/>
    <n v="2025"/>
    <s v="Lønnsbilag 15-2025"/>
    <d v="2025-06-02T00:00:00"/>
    <m/>
    <x v="127"/>
    <x v="127"/>
    <m/>
    <m/>
    <m/>
    <m/>
    <n v="1249"/>
    <s v="Nora Kristiansen"/>
    <x v="8"/>
    <x v="8"/>
    <m/>
    <m/>
    <m/>
    <m/>
    <n v="0"/>
    <s v="Ingen avgiftsbehandling"/>
    <s v="Lønnsbilag 15-2025"/>
    <n v="183.6"/>
    <s v="NOK"/>
    <n v="183.6"/>
    <m/>
    <s v="192902.45"/>
  </r>
  <r>
    <n v="500662"/>
    <n v="2025"/>
    <s v="Lønnsbilag 15-2025"/>
    <d v="2025-06-02T00:00:00"/>
    <m/>
    <x v="127"/>
    <x v="127"/>
    <m/>
    <m/>
    <m/>
    <m/>
    <n v="1260"/>
    <s v="Sivert Østberg-Tømmervik"/>
    <x v="6"/>
    <x v="6"/>
    <m/>
    <m/>
    <m/>
    <m/>
    <n v="0"/>
    <s v="Ingen avgiftsbehandling"/>
    <s v="Lønnsbilag 15-2025"/>
    <n v="620.57000000000005"/>
    <s v="NOK"/>
    <n v="620.57000000000005"/>
    <m/>
    <s v="193523.02"/>
  </r>
  <r>
    <n v="500662"/>
    <n v="2025"/>
    <s v="Lønnsbilag 15-2025"/>
    <d v="2025-06-02T00:00:00"/>
    <m/>
    <x v="127"/>
    <x v="127"/>
    <m/>
    <m/>
    <m/>
    <m/>
    <n v="1261"/>
    <s v="Laila Håkonsen"/>
    <x v="8"/>
    <x v="8"/>
    <m/>
    <m/>
    <m/>
    <m/>
    <n v="0"/>
    <s v="Ingen avgiftsbehandling"/>
    <s v="Lønnsbilag 15-2025"/>
    <n v="577.5"/>
    <s v="NOK"/>
    <n v="577.5"/>
    <m/>
    <s v="194100.52"/>
  </r>
  <r>
    <n v="500662"/>
    <n v="2025"/>
    <s v="Lønnsbilag 15-2025"/>
    <d v="2025-06-02T00:00:00"/>
    <m/>
    <x v="127"/>
    <x v="127"/>
    <m/>
    <m/>
    <m/>
    <m/>
    <n v="1269"/>
    <s v="Marius Lindbäck Pettersen"/>
    <x v="8"/>
    <x v="8"/>
    <m/>
    <m/>
    <m/>
    <m/>
    <n v="0"/>
    <s v="Ingen avgiftsbehandling"/>
    <s v="Lønnsbilag 15-2025"/>
    <n v="65.28"/>
    <s v="NOK"/>
    <n v="65.28"/>
    <m/>
    <s v="194165.80"/>
  </r>
  <r>
    <n v="500662"/>
    <n v="2025"/>
    <s v="Lønnsbilag 15-2025"/>
    <d v="2025-06-02T00:00:00"/>
    <m/>
    <x v="127"/>
    <x v="127"/>
    <m/>
    <m/>
    <m/>
    <m/>
    <n v="1271"/>
    <s v="Nikolai Hamang"/>
    <x v="1"/>
    <x v="1"/>
    <m/>
    <m/>
    <m/>
    <m/>
    <n v="0"/>
    <s v="Ingen avgiftsbehandling"/>
    <s v="Lønnsbilag 15-2025"/>
    <n v="69.36"/>
    <s v="NOK"/>
    <n v="69.36"/>
    <m/>
    <s v="194235.16"/>
  </r>
  <r>
    <n v="500662"/>
    <n v="2025"/>
    <s v="Lønnsbilag 15-2025"/>
    <d v="2025-06-02T00:00:00"/>
    <m/>
    <x v="127"/>
    <x v="127"/>
    <m/>
    <m/>
    <m/>
    <m/>
    <n v="1274"/>
    <s v="Heidi Midtbø Helgesen"/>
    <x v="6"/>
    <x v="6"/>
    <m/>
    <m/>
    <m/>
    <m/>
    <n v="0"/>
    <s v="Ingen avgiftsbehandling"/>
    <s v="Lønnsbilag 15-2025"/>
    <n v="72.67"/>
    <s v="NOK"/>
    <n v="72.67"/>
    <m/>
    <s v="194307.83"/>
  </r>
  <r>
    <n v="500662"/>
    <n v="2025"/>
    <s v="Lønnsbilag 15-2025"/>
    <d v="2025-06-02T00:00:00"/>
    <m/>
    <x v="127"/>
    <x v="127"/>
    <m/>
    <m/>
    <m/>
    <m/>
    <n v="1275"/>
    <s v="Haziz Aasen"/>
    <x v="1"/>
    <x v="1"/>
    <m/>
    <m/>
    <m/>
    <m/>
    <n v="0"/>
    <s v="Ingen avgiftsbehandling"/>
    <s v="Lønnsbilag 15-2025"/>
    <n v="163.46"/>
    <s v="NOK"/>
    <n v="163.46"/>
    <m/>
    <s v="194471.29"/>
  </r>
  <r>
    <n v="500662"/>
    <n v="2025"/>
    <s v="Lønnsbilag 15-2025"/>
    <d v="2025-06-02T00:00:00"/>
    <m/>
    <x v="127"/>
    <x v="127"/>
    <m/>
    <m/>
    <m/>
    <m/>
    <n v="1279"/>
    <s v="Oda Marie Danielsen"/>
    <x v="8"/>
    <x v="8"/>
    <m/>
    <m/>
    <m/>
    <m/>
    <n v="0"/>
    <s v="Ingen avgiftsbehandling"/>
    <s v="Lønnsbilag 15-2025"/>
    <n v="103.53"/>
    <s v="NOK"/>
    <n v="103.53"/>
    <m/>
    <s v="194574.82"/>
  </r>
  <r>
    <n v="500662"/>
    <n v="2025"/>
    <s v="Lønnsbilag 15-2025"/>
    <d v="2025-06-02T00:00:00"/>
    <m/>
    <x v="127"/>
    <x v="127"/>
    <m/>
    <m/>
    <m/>
    <m/>
    <n v="1282"/>
    <s v="Stian Sørensen"/>
    <x v="3"/>
    <x v="3"/>
    <m/>
    <m/>
    <m/>
    <m/>
    <n v="0"/>
    <s v="Ingen avgiftsbehandling"/>
    <s v="Lønnsbilag 15-2025"/>
    <n v="107.88"/>
    <s v="NOK"/>
    <n v="107.88"/>
    <m/>
    <s v="194682.70"/>
  </r>
  <r>
    <n v="500662"/>
    <n v="2025"/>
    <s v="Lønnsbilag 15-2025"/>
    <d v="2025-06-02T00:00:00"/>
    <m/>
    <x v="127"/>
    <x v="127"/>
    <m/>
    <m/>
    <m/>
    <m/>
    <n v="1285"/>
    <s v="Casper Riekeles"/>
    <x v="1"/>
    <x v="1"/>
    <m/>
    <m/>
    <m/>
    <m/>
    <n v="0"/>
    <s v="Ingen avgiftsbehandling"/>
    <s v="Lønnsbilag 15-2025"/>
    <n v="299.88"/>
    <s v="NOK"/>
    <n v="299.88"/>
    <m/>
    <s v="194982.58"/>
  </r>
  <r>
    <n v="500662"/>
    <n v="2025"/>
    <s v="Lønnsbilag 15-2025"/>
    <d v="2025-06-02T00:00:00"/>
    <m/>
    <x v="127"/>
    <x v="127"/>
    <m/>
    <m/>
    <m/>
    <m/>
    <n v="1288"/>
    <s v="Sondre Olsen Heitmann"/>
    <x v="2"/>
    <x v="2"/>
    <m/>
    <m/>
    <m/>
    <m/>
    <n v="0"/>
    <s v="Ingen avgiftsbehandling"/>
    <s v="Lønnsbilag 15-2025"/>
    <n v="377.4"/>
    <s v="NOK"/>
    <n v="377.4"/>
    <m/>
    <s v="195359.98"/>
  </r>
  <r>
    <n v="500662"/>
    <n v="2025"/>
    <s v="Lønnsbilag 15-2025"/>
    <d v="2025-06-02T00:00:00"/>
    <m/>
    <x v="127"/>
    <x v="127"/>
    <m/>
    <m/>
    <m/>
    <m/>
    <n v="1299"/>
    <s v="Katarina Zielinska"/>
    <x v="2"/>
    <x v="2"/>
    <m/>
    <m/>
    <m/>
    <m/>
    <n v="0"/>
    <s v="Ingen avgiftsbehandling"/>
    <s v="Lønnsbilag 15-2025"/>
    <n v="179.81"/>
    <s v="NOK"/>
    <n v="179.81"/>
    <m/>
    <s v="195539.79"/>
  </r>
  <r>
    <n v="500662"/>
    <n v="2025"/>
    <s v="Lønnsbilag 15-2025"/>
    <d v="2025-06-02T00:00:00"/>
    <m/>
    <x v="127"/>
    <x v="127"/>
    <m/>
    <m/>
    <m/>
    <m/>
    <n v="1305"/>
    <s v="Brage Mikkelsen"/>
    <x v="8"/>
    <x v="8"/>
    <m/>
    <m/>
    <m/>
    <m/>
    <n v="0"/>
    <s v="Ingen avgiftsbehandling"/>
    <s v="Lønnsbilag 15-2025"/>
    <n v="32.64"/>
    <s v="NOK"/>
    <n v="32.64"/>
    <m/>
    <s v="195572.43"/>
  </r>
  <r>
    <n v="500662"/>
    <n v="2025"/>
    <s v="Lønnsbilag 15-2025"/>
    <d v="2025-06-02T00:00:00"/>
    <m/>
    <x v="127"/>
    <x v="127"/>
    <m/>
    <m/>
    <m/>
    <m/>
    <n v="1307"/>
    <s v="Ben Craig Simmons"/>
    <x v="3"/>
    <x v="3"/>
    <m/>
    <m/>
    <m/>
    <m/>
    <n v="0"/>
    <s v="Ingen avgiftsbehandling"/>
    <s v="Lønnsbilag 15-2025"/>
    <n v="147.26"/>
    <s v="NOK"/>
    <n v="147.26"/>
    <m/>
    <s v="195719.69"/>
  </r>
  <r>
    <n v="500662"/>
    <n v="2025"/>
    <s v="Lønnsbilag 15-2025"/>
    <d v="2025-06-02T00:00:00"/>
    <m/>
    <x v="127"/>
    <x v="127"/>
    <m/>
    <m/>
    <m/>
    <m/>
    <n v="1317"/>
    <s v="Markus Madsen"/>
    <x v="5"/>
    <x v="5"/>
    <m/>
    <m/>
    <m/>
    <m/>
    <n v="0"/>
    <s v="Ingen avgiftsbehandling"/>
    <s v="Lønnsbilag 15-2025"/>
    <n v="39.229999999999997"/>
    <s v="NOK"/>
    <n v="39.229999999999997"/>
    <m/>
    <s v="195758.92"/>
  </r>
  <r>
    <n v="500662"/>
    <n v="2025"/>
    <s v="Lønnsbilag 15-2025"/>
    <d v="2025-06-02T00:00:00"/>
    <m/>
    <x v="127"/>
    <x v="127"/>
    <m/>
    <m/>
    <m/>
    <m/>
    <n v="1328"/>
    <s v="Jonathan Sten Hagen"/>
    <x v="2"/>
    <x v="2"/>
    <m/>
    <m/>
    <m/>
    <m/>
    <n v="0"/>
    <s v="Ingen avgiftsbehandling"/>
    <s v="Lønnsbilag 15-2025"/>
    <n v="448.8"/>
    <s v="NOK"/>
    <n v="448.8"/>
    <m/>
    <s v="196207.72"/>
  </r>
  <r>
    <n v="500662"/>
    <n v="2025"/>
    <s v="Lønnsbilag 15-2025"/>
    <d v="2025-06-02T00:00:00"/>
    <m/>
    <x v="127"/>
    <x v="127"/>
    <m/>
    <m/>
    <m/>
    <m/>
    <n v="1329"/>
    <s v="Oline Søderberg"/>
    <x v="8"/>
    <x v="8"/>
    <m/>
    <m/>
    <m/>
    <m/>
    <n v="0"/>
    <s v="Ingen avgiftsbehandling"/>
    <s v="Lønnsbilag 15-2025"/>
    <n v="133.33000000000001"/>
    <s v="NOK"/>
    <n v="133.33000000000001"/>
    <m/>
    <s v="196341.05"/>
  </r>
  <r>
    <n v="500662"/>
    <n v="2025"/>
    <s v="Lønnsbilag 15-2025"/>
    <d v="2025-06-02T00:00:00"/>
    <m/>
    <x v="127"/>
    <x v="127"/>
    <m/>
    <m/>
    <m/>
    <m/>
    <n v="1331"/>
    <s v="Jørgen Røkke"/>
    <x v="8"/>
    <x v="8"/>
    <m/>
    <m/>
    <m/>
    <m/>
    <n v="0"/>
    <s v="Ingen avgiftsbehandling"/>
    <s v="Lønnsbilag 15-2025"/>
    <n v="187.68"/>
    <s v="NOK"/>
    <n v="187.68"/>
    <m/>
    <s v="196528.73"/>
  </r>
  <r>
    <n v="500662"/>
    <n v="2025"/>
    <s v="Lønnsbilag 15-2025"/>
    <d v="2025-06-02T00:00:00"/>
    <m/>
    <x v="127"/>
    <x v="127"/>
    <m/>
    <m/>
    <m/>
    <m/>
    <n v="1332"/>
    <s v="Morten Hamre Køber"/>
    <x v="10"/>
    <x v="10"/>
    <m/>
    <m/>
    <m/>
    <m/>
    <n v="0"/>
    <s v="Ingen avgiftsbehandling"/>
    <s v="Lønnsbilag 15-2025"/>
    <n v="91.8"/>
    <s v="NOK"/>
    <n v="91.8"/>
    <m/>
    <s v="196620.53"/>
  </r>
  <r>
    <n v="500662"/>
    <n v="2025"/>
    <s v="Lønnsbilag 15-2025"/>
    <d v="2025-06-02T00:00:00"/>
    <m/>
    <x v="127"/>
    <x v="127"/>
    <m/>
    <m/>
    <m/>
    <m/>
    <n v="1334"/>
    <s v="Selma Arikan"/>
    <x v="1"/>
    <x v="1"/>
    <m/>
    <m/>
    <m/>
    <m/>
    <n v="0"/>
    <s v="Ingen avgiftsbehandling"/>
    <s v="Lønnsbilag 15-2025"/>
    <n v="24.48"/>
    <s v="NOK"/>
    <n v="24.48"/>
    <m/>
    <s v="196645.01"/>
  </r>
  <r>
    <n v="500662"/>
    <n v="2025"/>
    <s v="Lønnsbilag 15-2025"/>
    <d v="2025-06-02T00:00:00"/>
    <m/>
    <x v="127"/>
    <x v="127"/>
    <m/>
    <m/>
    <m/>
    <m/>
    <n v="1334"/>
    <s v="Selma Arikan"/>
    <x v="8"/>
    <x v="8"/>
    <m/>
    <m/>
    <m/>
    <m/>
    <n v="0"/>
    <s v="Ingen avgiftsbehandling"/>
    <s v="Lønnsbilag 15-2025"/>
    <n v="188.66"/>
    <s v="NOK"/>
    <n v="188.66"/>
    <m/>
    <s v="196833.67"/>
  </r>
  <r>
    <n v="500662"/>
    <n v="2025"/>
    <s v="Lønnsbilag 15-2025"/>
    <d v="2025-06-02T00:00:00"/>
    <m/>
    <x v="127"/>
    <x v="127"/>
    <m/>
    <m/>
    <m/>
    <m/>
    <n v="1335"/>
    <s v="Mikkel Holand Gillebo"/>
    <x v="8"/>
    <x v="8"/>
    <m/>
    <m/>
    <m/>
    <m/>
    <n v="0"/>
    <s v="Ingen avgiftsbehandling"/>
    <s v="Lønnsbilag 15-2025"/>
    <n v="114.24"/>
    <s v="NOK"/>
    <n v="114.24"/>
    <m/>
    <s v="196947.91"/>
  </r>
  <r>
    <n v="500662"/>
    <n v="2025"/>
    <s v="Lønnsbilag 15-2025"/>
    <d v="2025-06-02T00:00:00"/>
    <m/>
    <x v="127"/>
    <x v="127"/>
    <m/>
    <m/>
    <m/>
    <m/>
    <n v="1337"/>
    <s v="Jens-Christian Landmark"/>
    <x v="6"/>
    <x v="6"/>
    <m/>
    <m/>
    <m/>
    <m/>
    <n v="0"/>
    <s v="Ingen avgiftsbehandling"/>
    <s v="Lønnsbilag 15-2025"/>
    <n v="111.79"/>
    <s v="NOK"/>
    <n v="111.79"/>
    <m/>
    <s v="197059.70"/>
  </r>
  <r>
    <n v="500662"/>
    <n v="2025"/>
    <s v="Lønnsbilag 15-2025"/>
    <d v="2025-06-02T00:00:00"/>
    <m/>
    <x v="127"/>
    <x v="127"/>
    <m/>
    <m/>
    <m/>
    <m/>
    <n v="1338"/>
    <s v="Nadin Hamed"/>
    <x v="1"/>
    <x v="1"/>
    <m/>
    <m/>
    <m/>
    <m/>
    <n v="0"/>
    <s v="Ingen avgiftsbehandling"/>
    <s v="Lønnsbilag 15-2025"/>
    <n v="73.97"/>
    <s v="NOK"/>
    <n v="73.97"/>
    <m/>
    <s v="197133.67"/>
  </r>
  <r>
    <n v="500662"/>
    <n v="2025"/>
    <s v="Lønnsbilag 15-2025"/>
    <d v="2025-06-02T00:00:00"/>
    <m/>
    <x v="127"/>
    <x v="127"/>
    <m/>
    <m/>
    <m/>
    <m/>
    <n v="1339"/>
    <s v="Alexander Grimstvedt"/>
    <x v="5"/>
    <x v="5"/>
    <m/>
    <m/>
    <m/>
    <m/>
    <n v="0"/>
    <s v="Ingen avgiftsbehandling"/>
    <s v="Lønnsbilag 15-2025"/>
    <n v="530.4"/>
    <s v="NOK"/>
    <n v="530.4"/>
    <m/>
    <s v="197664.07"/>
  </r>
  <r>
    <n v="500662"/>
    <n v="2025"/>
    <s v="Lønnsbilag 15-2025"/>
    <d v="2025-06-02T00:00:00"/>
    <m/>
    <x v="127"/>
    <x v="127"/>
    <m/>
    <m/>
    <m/>
    <m/>
    <n v="134"/>
    <s v="Andreas Kristiansen Olsen"/>
    <x v="1"/>
    <x v="1"/>
    <m/>
    <m/>
    <m/>
    <m/>
    <n v="0"/>
    <s v="Ingen avgiftsbehandling"/>
    <s v="Lønnsbilag 15-2025"/>
    <n v="879.75"/>
    <s v="NOK"/>
    <n v="879.75"/>
    <m/>
    <s v="198543.82"/>
  </r>
  <r>
    <n v="500662"/>
    <n v="2025"/>
    <s v="Lønnsbilag 15-2025"/>
    <d v="2025-06-02T00:00:00"/>
    <m/>
    <x v="127"/>
    <x v="127"/>
    <m/>
    <m/>
    <m/>
    <m/>
    <n v="134"/>
    <s v="Andreas Kristiansen Olsen"/>
    <x v="8"/>
    <x v="8"/>
    <m/>
    <m/>
    <m/>
    <m/>
    <n v="0"/>
    <s v="Ingen avgiftsbehandling"/>
    <s v="Lønnsbilag 15-2025"/>
    <n v="328.44"/>
    <s v="NOK"/>
    <n v="328.44"/>
    <m/>
    <s v="198872.26"/>
  </r>
  <r>
    <n v="500662"/>
    <n v="2025"/>
    <s v="Lønnsbilag 15-2025"/>
    <d v="2025-06-02T00:00:00"/>
    <m/>
    <x v="127"/>
    <x v="127"/>
    <m/>
    <m/>
    <m/>
    <m/>
    <n v="77"/>
    <s v="Christopher Dehn"/>
    <x v="5"/>
    <x v="5"/>
    <m/>
    <m/>
    <m/>
    <m/>
    <n v="0"/>
    <s v="Ingen avgiftsbehandling"/>
    <s v="Lønnsbilag 15-2025"/>
    <n v="75.650000000000006"/>
    <s v="NOK"/>
    <n v="75.650000000000006"/>
    <m/>
    <s v="198947.91"/>
  </r>
  <r>
    <n v="500740"/>
    <n v="2025"/>
    <s v="Lønnsbilag 16-2025"/>
    <d v="2025-06-02T00:00:00"/>
    <m/>
    <x v="127"/>
    <x v="127"/>
    <m/>
    <m/>
    <m/>
    <m/>
    <n v="1245"/>
    <s v="Fredrik Bjørndal"/>
    <x v="5"/>
    <x v="5"/>
    <m/>
    <m/>
    <m/>
    <m/>
    <n v="0"/>
    <s v="Ingen avgiftsbehandling"/>
    <s v="Lønnsbilag 16-2025"/>
    <n v="1224"/>
    <s v="NOK"/>
    <n v="1224"/>
    <m/>
    <s v="200171.91"/>
  </r>
  <r>
    <n v="500740"/>
    <n v="2025"/>
    <s v="Lønnsbilag 16-2025"/>
    <d v="2025-06-02T00:00:00"/>
    <m/>
    <x v="127"/>
    <x v="127"/>
    <m/>
    <m/>
    <m/>
    <m/>
    <n v="1317"/>
    <s v="Markus Madsen"/>
    <x v="5"/>
    <x v="5"/>
    <m/>
    <m/>
    <m/>
    <m/>
    <n v="0"/>
    <s v="Ingen avgiftsbehandling"/>
    <s v="Lønnsbilag 16-2025"/>
    <n v="3275.77"/>
    <s v="NOK"/>
    <n v="3275.77"/>
    <m/>
    <s v="203447.68"/>
  </r>
  <r>
    <n v="500740"/>
    <n v="2025"/>
    <s v="Lønnsbilag 16-2025"/>
    <d v="2025-06-02T00:00:00"/>
    <m/>
    <x v="127"/>
    <x v="127"/>
    <m/>
    <m/>
    <m/>
    <m/>
    <n v="1338"/>
    <s v="Nadin Hamed"/>
    <x v="1"/>
    <x v="1"/>
    <m/>
    <m/>
    <m/>
    <m/>
    <n v="0"/>
    <s v="Ingen avgiftsbehandling"/>
    <s v="Lønnsbilag 16-2025"/>
    <n v="112.1"/>
    <s v="NOK"/>
    <n v="112.1"/>
    <m/>
    <s v="203559.78"/>
  </r>
  <r>
    <n v="500763"/>
    <n v="2025"/>
    <s v="Lønnsbilag 17-2025"/>
    <d v="2025-06-16T00:00:00"/>
    <m/>
    <x v="127"/>
    <x v="127"/>
    <m/>
    <m/>
    <m/>
    <m/>
    <n v="1275"/>
    <s v="Haziz Aasen"/>
    <x v="1"/>
    <x v="1"/>
    <m/>
    <m/>
    <m/>
    <m/>
    <n v="0"/>
    <s v="Ingen avgiftsbehandling"/>
    <s v="Lønnsbilag 17-2025"/>
    <n v="8499.99"/>
    <s v="NOK"/>
    <n v="8499.99"/>
    <m/>
    <s v="212059.77"/>
  </r>
  <r>
    <n v="500818"/>
    <n v="2025"/>
    <s v="Lønnsbilag 18-2025"/>
    <d v="2025-07-01T00:00:00"/>
    <m/>
    <x v="127"/>
    <x v="127"/>
    <m/>
    <m/>
    <m/>
    <m/>
    <m/>
    <s v="Sofi Kulvik"/>
    <x v="1"/>
    <x v="1"/>
    <m/>
    <m/>
    <m/>
    <m/>
    <n v="0"/>
    <s v="Ingen avgiftsbehandling"/>
    <s v="Lønnsbilag 18-2025"/>
    <n v="60.07"/>
    <s v="NOK"/>
    <n v="60.07"/>
    <m/>
    <s v="212119.84"/>
  </r>
  <r>
    <n v="500818"/>
    <n v="2025"/>
    <s v="Lønnsbilag 18-2025"/>
    <d v="2025-07-01T00:00:00"/>
    <m/>
    <x v="127"/>
    <x v="127"/>
    <m/>
    <m/>
    <m/>
    <m/>
    <m/>
    <s v="Sofi Kulvik"/>
    <x v="4"/>
    <x v="4"/>
    <m/>
    <m/>
    <m/>
    <m/>
    <n v="0"/>
    <s v="Ingen avgiftsbehandling"/>
    <s v="Lønnsbilag 18-2025"/>
    <n v="7892.22"/>
    <s v="NOK"/>
    <n v="7892.22"/>
    <m/>
    <s v="220012.06"/>
  </r>
  <r>
    <n v="500818"/>
    <n v="2025"/>
    <s v="Lønnsbilag 18-2025"/>
    <d v="2025-07-01T00:00:00"/>
    <m/>
    <x v="127"/>
    <x v="127"/>
    <m/>
    <m/>
    <m/>
    <m/>
    <n v="1217"/>
    <s v="Hezar Salih"/>
    <x v="1"/>
    <x v="1"/>
    <m/>
    <m/>
    <m/>
    <m/>
    <n v="0"/>
    <s v="Ingen avgiftsbehandling"/>
    <s v="Lønnsbilag 18-2025"/>
    <n v="187.68"/>
    <s v="NOK"/>
    <n v="187.68"/>
    <m/>
    <s v="220199.74"/>
  </r>
  <r>
    <n v="500818"/>
    <n v="2025"/>
    <s v="Lønnsbilag 18-2025"/>
    <d v="2025-07-01T00:00:00"/>
    <m/>
    <x v="127"/>
    <x v="127"/>
    <m/>
    <m/>
    <m/>
    <m/>
    <n v="1223"/>
    <s v="Mads Sundbye"/>
    <x v="1"/>
    <x v="1"/>
    <m/>
    <m/>
    <m/>
    <m/>
    <n v="0"/>
    <s v="Ingen avgiftsbehandling"/>
    <s v="Lønnsbilag 18-2025"/>
    <n v="747.66"/>
    <s v="NOK"/>
    <n v="747.66"/>
    <m/>
    <s v="220947.40"/>
  </r>
  <r>
    <n v="500818"/>
    <n v="2025"/>
    <s v="Lønnsbilag 18-2025"/>
    <d v="2025-07-01T00:00:00"/>
    <m/>
    <x v="127"/>
    <x v="127"/>
    <m/>
    <m/>
    <m/>
    <m/>
    <n v="1229"/>
    <s v="Eirik Frisnes Wartiainen"/>
    <x v="1"/>
    <x v="1"/>
    <m/>
    <m/>
    <m/>
    <m/>
    <n v="0"/>
    <s v="Ingen avgiftsbehandling"/>
    <s v="Lønnsbilag 18-2025"/>
    <n v="1555.71"/>
    <s v="NOK"/>
    <n v="1555.71"/>
    <m/>
    <s v="222503.11"/>
  </r>
  <r>
    <n v="500818"/>
    <n v="2025"/>
    <s v="Lønnsbilag 18-2025"/>
    <d v="2025-07-01T00:00:00"/>
    <m/>
    <x v="127"/>
    <x v="127"/>
    <m/>
    <m/>
    <m/>
    <m/>
    <n v="1229"/>
    <s v="Eirik Frisnes Wartiainen"/>
    <x v="8"/>
    <x v="8"/>
    <m/>
    <m/>
    <m/>
    <m/>
    <n v="0"/>
    <s v="Ingen avgiftsbehandling"/>
    <s v="Lønnsbilag 18-2025"/>
    <n v="1555.7"/>
    <s v="NOK"/>
    <n v="1555.7"/>
    <m/>
    <s v="224058.81"/>
  </r>
  <r>
    <n v="500818"/>
    <n v="2025"/>
    <s v="Lønnsbilag 18-2025"/>
    <d v="2025-07-01T00:00:00"/>
    <m/>
    <x v="127"/>
    <x v="127"/>
    <m/>
    <m/>
    <m/>
    <m/>
    <n v="1229"/>
    <s v="Eirik Frisnes Wartiainen"/>
    <x v="10"/>
    <x v="10"/>
    <m/>
    <m/>
    <m/>
    <m/>
    <n v="0"/>
    <s v="Ingen avgiftsbehandling"/>
    <s v="Lønnsbilag 18-2025"/>
    <n v="1555.7"/>
    <s v="NOK"/>
    <n v="1555.7"/>
    <m/>
    <s v="225614.51"/>
  </r>
  <r>
    <n v="500818"/>
    <n v="2025"/>
    <s v="Lønnsbilag 18-2025"/>
    <d v="2025-07-01T00:00:00"/>
    <m/>
    <x v="127"/>
    <x v="127"/>
    <m/>
    <m/>
    <m/>
    <m/>
    <n v="1240"/>
    <s v="Margrethe Hamre Køber"/>
    <x v="10"/>
    <x v="10"/>
    <m/>
    <m/>
    <m/>
    <m/>
    <n v="0"/>
    <s v="Ingen avgiftsbehandling"/>
    <s v="Lønnsbilag 18-2025"/>
    <n v="544.41999999999996"/>
    <s v="NOK"/>
    <n v="544.41999999999996"/>
    <m/>
    <s v="226158.93"/>
  </r>
  <r>
    <n v="500818"/>
    <n v="2025"/>
    <s v="Lønnsbilag 18-2025"/>
    <d v="2025-07-01T00:00:00"/>
    <m/>
    <x v="127"/>
    <x v="127"/>
    <m/>
    <m/>
    <m/>
    <m/>
    <n v="1240"/>
    <s v="Margrethe Hamre Køber"/>
    <x v="6"/>
    <x v="6"/>
    <m/>
    <m/>
    <m/>
    <m/>
    <n v="0"/>
    <s v="Ingen avgiftsbehandling"/>
    <s v="Lønnsbilag 18-2025"/>
    <n v="36.340000000000003"/>
    <s v="NOK"/>
    <n v="36.340000000000003"/>
    <m/>
    <s v="226195.27"/>
  </r>
  <r>
    <n v="500818"/>
    <n v="2025"/>
    <s v="Lønnsbilag 18-2025"/>
    <d v="2025-07-01T00:00:00"/>
    <m/>
    <x v="127"/>
    <x v="127"/>
    <m/>
    <m/>
    <m/>
    <m/>
    <n v="1248"/>
    <s v="Marius Tveiten"/>
    <x v="1"/>
    <x v="1"/>
    <m/>
    <m/>
    <m/>
    <m/>
    <n v="0"/>
    <s v="Ingen avgiftsbehandling"/>
    <s v="Lønnsbilag 18-2025"/>
    <n v="554.88"/>
    <s v="NOK"/>
    <n v="554.88"/>
    <m/>
    <s v="226750.15"/>
  </r>
  <r>
    <n v="500818"/>
    <n v="2025"/>
    <s v="Lønnsbilag 18-2025"/>
    <d v="2025-07-01T00:00:00"/>
    <m/>
    <x v="127"/>
    <x v="127"/>
    <m/>
    <m/>
    <m/>
    <m/>
    <n v="1248"/>
    <s v="Marius Tveiten"/>
    <x v="8"/>
    <x v="8"/>
    <m/>
    <m/>
    <m/>
    <m/>
    <n v="0"/>
    <s v="Ingen avgiftsbehandling"/>
    <s v="Lønnsbilag 18-2025"/>
    <n v="64.260000000000005"/>
    <s v="NOK"/>
    <n v="64.260000000000005"/>
    <m/>
    <s v="226814.41"/>
  </r>
  <r>
    <n v="500818"/>
    <n v="2025"/>
    <s v="Lønnsbilag 18-2025"/>
    <d v="2025-07-01T00:00:00"/>
    <m/>
    <x v="127"/>
    <x v="127"/>
    <m/>
    <m/>
    <m/>
    <m/>
    <n v="1249"/>
    <s v="Nora Kristiansen"/>
    <x v="1"/>
    <x v="1"/>
    <m/>
    <m/>
    <m/>
    <m/>
    <n v="0"/>
    <s v="Ingen avgiftsbehandling"/>
    <s v="Lønnsbilag 18-2025"/>
    <n v="568.65"/>
    <s v="NOK"/>
    <n v="568.65"/>
    <m/>
    <s v="227383.06"/>
  </r>
  <r>
    <n v="500818"/>
    <n v="2025"/>
    <s v="Lønnsbilag 18-2025"/>
    <d v="2025-07-01T00:00:00"/>
    <m/>
    <x v="127"/>
    <x v="127"/>
    <m/>
    <m/>
    <m/>
    <m/>
    <n v="1249"/>
    <s v="Nora Kristiansen"/>
    <x v="8"/>
    <x v="8"/>
    <m/>
    <m/>
    <m/>
    <m/>
    <n v="0"/>
    <s v="Ingen avgiftsbehandling"/>
    <s v="Lønnsbilag 18-2025"/>
    <n v="238.68"/>
    <s v="NOK"/>
    <n v="238.68"/>
    <m/>
    <s v="227621.74"/>
  </r>
  <r>
    <n v="500818"/>
    <n v="2025"/>
    <s v="Lønnsbilag 18-2025"/>
    <d v="2025-07-01T00:00:00"/>
    <m/>
    <x v="127"/>
    <x v="127"/>
    <m/>
    <m/>
    <m/>
    <m/>
    <n v="1260"/>
    <s v="Sivert Østberg-Tømmervik"/>
    <x v="6"/>
    <x v="6"/>
    <m/>
    <m/>
    <m/>
    <m/>
    <n v="0"/>
    <s v="Ingen avgiftsbehandling"/>
    <s v="Lønnsbilag 18-2025"/>
    <n v="453.49"/>
    <s v="NOK"/>
    <n v="453.49"/>
    <m/>
    <s v="228075.23"/>
  </r>
  <r>
    <n v="500818"/>
    <n v="2025"/>
    <s v="Lønnsbilag 18-2025"/>
    <d v="2025-07-01T00:00:00"/>
    <m/>
    <x v="127"/>
    <x v="127"/>
    <m/>
    <m/>
    <m/>
    <m/>
    <n v="1261"/>
    <s v="Laila Håkonsen"/>
    <x v="8"/>
    <x v="8"/>
    <m/>
    <m/>
    <m/>
    <m/>
    <n v="0"/>
    <s v="Ingen avgiftsbehandling"/>
    <s v="Lønnsbilag 18-2025"/>
    <n v="495"/>
    <s v="NOK"/>
    <n v="495"/>
    <m/>
    <s v="228570.23"/>
  </r>
  <r>
    <n v="500818"/>
    <n v="2025"/>
    <s v="Lønnsbilag 18-2025"/>
    <d v="2025-07-01T00:00:00"/>
    <m/>
    <x v="127"/>
    <x v="127"/>
    <m/>
    <m/>
    <m/>
    <m/>
    <n v="1267"/>
    <s v="Adrian Rojas Vik"/>
    <x v="1"/>
    <x v="1"/>
    <m/>
    <m/>
    <m/>
    <m/>
    <n v="0"/>
    <s v="Ingen avgiftsbehandling"/>
    <s v="Lønnsbilag 18-2025"/>
    <n v="408"/>
    <s v="NOK"/>
    <n v="408"/>
    <m/>
    <s v="228978.23"/>
  </r>
  <r>
    <n v="500818"/>
    <n v="2025"/>
    <s v="Lønnsbilag 18-2025"/>
    <d v="2025-07-01T00:00:00"/>
    <m/>
    <x v="127"/>
    <x v="127"/>
    <m/>
    <m/>
    <m/>
    <m/>
    <n v="1269"/>
    <s v="Marius Lindbäck Pettersen"/>
    <x v="8"/>
    <x v="8"/>
    <m/>
    <m/>
    <m/>
    <m/>
    <n v="0"/>
    <s v="Ingen avgiftsbehandling"/>
    <s v="Lønnsbilag 18-2025"/>
    <n v="24.48"/>
    <s v="NOK"/>
    <n v="24.48"/>
    <m/>
    <s v="229002.71"/>
  </r>
  <r>
    <n v="500818"/>
    <n v="2025"/>
    <s v="Lønnsbilag 18-2025"/>
    <d v="2025-07-01T00:00:00"/>
    <m/>
    <x v="127"/>
    <x v="127"/>
    <m/>
    <m/>
    <m/>
    <m/>
    <n v="1270"/>
    <s v="Lars Teigland Støre"/>
    <x v="6"/>
    <x v="6"/>
    <m/>
    <m/>
    <m/>
    <m/>
    <n v="0"/>
    <s v="Ingen avgiftsbehandling"/>
    <s v="Lønnsbilag 18-2025"/>
    <n v="24.86"/>
    <s v="NOK"/>
    <n v="24.86"/>
    <m/>
    <s v="229027.57"/>
  </r>
  <r>
    <n v="500818"/>
    <n v="2025"/>
    <s v="Lønnsbilag 18-2025"/>
    <d v="2025-07-01T00:00:00"/>
    <m/>
    <x v="127"/>
    <x v="127"/>
    <m/>
    <m/>
    <m/>
    <m/>
    <n v="1271"/>
    <s v="Nikolai Hamang"/>
    <x v="1"/>
    <x v="1"/>
    <m/>
    <m/>
    <m/>
    <m/>
    <n v="0"/>
    <s v="Ingen avgiftsbehandling"/>
    <s v="Lønnsbilag 18-2025"/>
    <n v="165.24"/>
    <s v="NOK"/>
    <n v="165.24"/>
    <m/>
    <s v="229192.81"/>
  </r>
  <r>
    <n v="500818"/>
    <n v="2025"/>
    <s v="Lønnsbilag 18-2025"/>
    <d v="2025-07-01T00:00:00"/>
    <m/>
    <x v="127"/>
    <x v="127"/>
    <m/>
    <m/>
    <m/>
    <m/>
    <n v="1274"/>
    <s v="Heidi Midtbø Helgesen"/>
    <x v="6"/>
    <x v="6"/>
    <m/>
    <m/>
    <m/>
    <m/>
    <n v="0"/>
    <s v="Ingen avgiftsbehandling"/>
    <s v="Lønnsbilag 18-2025"/>
    <n v="109.02"/>
    <s v="NOK"/>
    <n v="109.02"/>
    <m/>
    <s v="229301.83"/>
  </r>
  <r>
    <n v="500818"/>
    <n v="2025"/>
    <s v="Lønnsbilag 18-2025"/>
    <d v="2025-07-01T00:00:00"/>
    <m/>
    <x v="127"/>
    <x v="127"/>
    <m/>
    <m/>
    <m/>
    <m/>
    <n v="1279"/>
    <s v="Oda Marie Danielsen"/>
    <x v="8"/>
    <x v="8"/>
    <m/>
    <m/>
    <m/>
    <m/>
    <n v="0"/>
    <s v="Ingen avgiftsbehandling"/>
    <s v="Lønnsbilag 18-2025"/>
    <n v="121.38"/>
    <s v="NOK"/>
    <n v="121.38"/>
    <m/>
    <s v="229423.21"/>
  </r>
  <r>
    <n v="500818"/>
    <n v="2025"/>
    <s v="Lønnsbilag 18-2025"/>
    <d v="2025-07-01T00:00:00"/>
    <m/>
    <x v="127"/>
    <x v="127"/>
    <m/>
    <m/>
    <m/>
    <m/>
    <n v="1285"/>
    <s v="Casper Riekeles"/>
    <x v="1"/>
    <x v="1"/>
    <m/>
    <m/>
    <m/>
    <m/>
    <n v="0"/>
    <s v="Ingen avgiftsbehandling"/>
    <s v="Lønnsbilag 18-2025"/>
    <n v="114.24"/>
    <s v="NOK"/>
    <n v="114.24"/>
    <m/>
    <s v="229537.45"/>
  </r>
  <r>
    <n v="500818"/>
    <n v="2025"/>
    <s v="Lønnsbilag 18-2025"/>
    <d v="2025-07-01T00:00:00"/>
    <m/>
    <x v="127"/>
    <x v="127"/>
    <m/>
    <m/>
    <m/>
    <m/>
    <n v="1288"/>
    <s v="Sondre Olsen Heitmann"/>
    <x v="2"/>
    <x v="2"/>
    <m/>
    <m/>
    <m/>
    <m/>
    <n v="0"/>
    <s v="Ingen avgiftsbehandling"/>
    <s v="Lønnsbilag 18-2025"/>
    <n v="244.8"/>
    <s v="NOK"/>
    <n v="244.8"/>
    <m/>
    <s v="229782.25"/>
  </r>
  <r>
    <n v="500818"/>
    <n v="2025"/>
    <s v="Lønnsbilag 18-2025"/>
    <d v="2025-07-01T00:00:00"/>
    <m/>
    <x v="127"/>
    <x v="127"/>
    <m/>
    <m/>
    <m/>
    <m/>
    <n v="1299"/>
    <s v="Katarina Zielinska"/>
    <x v="2"/>
    <x v="2"/>
    <m/>
    <m/>
    <m/>
    <m/>
    <n v="0"/>
    <s v="Ingen avgiftsbehandling"/>
    <s v="Lønnsbilag 18-2025"/>
    <n v="4908.75"/>
    <s v="NOK"/>
    <n v="4908.75"/>
    <m/>
    <s v="234691.00"/>
  </r>
  <r>
    <n v="500818"/>
    <n v="2025"/>
    <s v="Lønnsbilag 18-2025"/>
    <d v="2025-07-01T00:00:00"/>
    <m/>
    <x v="127"/>
    <x v="127"/>
    <m/>
    <m/>
    <m/>
    <m/>
    <n v="1305"/>
    <s v="Brage Mikkelsen"/>
    <x v="8"/>
    <x v="8"/>
    <m/>
    <m/>
    <m/>
    <m/>
    <n v="0"/>
    <s v="Ingen avgiftsbehandling"/>
    <s v="Lønnsbilag 18-2025"/>
    <n v="32.64"/>
    <s v="NOK"/>
    <n v="32.64"/>
    <m/>
    <s v="234723.64"/>
  </r>
  <r>
    <n v="500818"/>
    <n v="2025"/>
    <s v="Lønnsbilag 18-2025"/>
    <d v="2025-07-01T00:00:00"/>
    <m/>
    <x v="127"/>
    <x v="127"/>
    <m/>
    <m/>
    <m/>
    <m/>
    <n v="1307"/>
    <s v="Ben Craig Simmons"/>
    <x v="3"/>
    <x v="3"/>
    <m/>
    <m/>
    <m/>
    <m/>
    <n v="0"/>
    <s v="Ingen avgiftsbehandling"/>
    <s v="Lønnsbilag 18-2025"/>
    <n v="3828.82"/>
    <s v="NOK"/>
    <n v="3828.82"/>
    <m/>
    <s v="238552.46"/>
  </r>
  <r>
    <n v="500818"/>
    <n v="2025"/>
    <s v="Lønnsbilag 18-2025"/>
    <d v="2025-07-01T00:00:00"/>
    <m/>
    <x v="127"/>
    <x v="127"/>
    <m/>
    <m/>
    <m/>
    <m/>
    <n v="1328"/>
    <s v="Jonathan Sten Hagen"/>
    <x v="2"/>
    <x v="2"/>
    <m/>
    <m/>
    <m/>
    <m/>
    <n v="0"/>
    <s v="Ingen avgiftsbehandling"/>
    <s v="Lønnsbilag 18-2025"/>
    <n v="285.60000000000002"/>
    <s v="NOK"/>
    <n v="285.60000000000002"/>
    <m/>
    <s v="238838.06"/>
  </r>
  <r>
    <n v="500818"/>
    <n v="2025"/>
    <s v="Lønnsbilag 18-2025"/>
    <d v="2025-07-01T00:00:00"/>
    <m/>
    <x v="127"/>
    <x v="127"/>
    <m/>
    <m/>
    <m/>
    <m/>
    <n v="1329"/>
    <s v="Oline Søderberg"/>
    <x v="8"/>
    <x v="8"/>
    <m/>
    <m/>
    <m/>
    <m/>
    <n v="0"/>
    <s v="Ingen avgiftsbehandling"/>
    <s v="Lønnsbilag 18-2025"/>
    <n v="102.82"/>
    <s v="NOK"/>
    <n v="102.82"/>
    <m/>
    <s v="238940.88"/>
  </r>
  <r>
    <n v="500818"/>
    <n v="2025"/>
    <s v="Lønnsbilag 18-2025"/>
    <d v="2025-07-01T00:00:00"/>
    <m/>
    <x v="127"/>
    <x v="127"/>
    <m/>
    <m/>
    <m/>
    <m/>
    <n v="1331"/>
    <s v="Jørgen Røkke"/>
    <x v="1"/>
    <x v="1"/>
    <m/>
    <m/>
    <m/>
    <m/>
    <n v="0"/>
    <s v="Ingen avgiftsbehandling"/>
    <s v="Lønnsbilag 18-2025"/>
    <n v="444.72"/>
    <s v="NOK"/>
    <n v="444.72"/>
    <m/>
    <s v="239385.60"/>
  </r>
  <r>
    <n v="500818"/>
    <n v="2025"/>
    <s v="Lønnsbilag 18-2025"/>
    <d v="2025-07-01T00:00:00"/>
    <m/>
    <x v="127"/>
    <x v="127"/>
    <m/>
    <m/>
    <m/>
    <m/>
    <n v="1331"/>
    <s v="Jørgen Røkke"/>
    <x v="8"/>
    <x v="8"/>
    <m/>
    <m/>
    <m/>
    <m/>
    <n v="0"/>
    <s v="Ingen avgiftsbehandling"/>
    <s v="Lønnsbilag 18-2025"/>
    <n v="244.8"/>
    <s v="NOK"/>
    <n v="244.8"/>
    <m/>
    <s v="239630.40"/>
  </r>
  <r>
    <n v="500818"/>
    <n v="2025"/>
    <s v="Lønnsbilag 18-2025"/>
    <d v="2025-07-01T00:00:00"/>
    <m/>
    <x v="127"/>
    <x v="127"/>
    <m/>
    <m/>
    <m/>
    <m/>
    <n v="1332"/>
    <s v="Morten Hamre Køber"/>
    <x v="10"/>
    <x v="10"/>
    <m/>
    <m/>
    <m/>
    <m/>
    <n v="0"/>
    <s v="Ingen avgiftsbehandling"/>
    <s v="Lønnsbilag 18-2025"/>
    <n v="510"/>
    <s v="NOK"/>
    <n v="510"/>
    <m/>
    <s v="240140.40"/>
  </r>
  <r>
    <n v="500818"/>
    <n v="2025"/>
    <s v="Lønnsbilag 18-2025"/>
    <d v="2025-07-01T00:00:00"/>
    <m/>
    <x v="127"/>
    <x v="127"/>
    <m/>
    <m/>
    <m/>
    <m/>
    <n v="1334"/>
    <s v="Selma Arikan"/>
    <x v="1"/>
    <x v="1"/>
    <m/>
    <m/>
    <m/>
    <m/>
    <n v="0"/>
    <s v="Ingen avgiftsbehandling"/>
    <s v="Lønnsbilag 18-2025"/>
    <n v="175.44"/>
    <s v="NOK"/>
    <n v="175.44"/>
    <m/>
    <s v="240315.84"/>
  </r>
  <r>
    <n v="500818"/>
    <n v="2025"/>
    <s v="Lønnsbilag 18-2025"/>
    <d v="2025-07-01T00:00:00"/>
    <m/>
    <x v="127"/>
    <x v="127"/>
    <m/>
    <m/>
    <m/>
    <m/>
    <n v="1334"/>
    <s v="Selma Arikan"/>
    <x v="8"/>
    <x v="8"/>
    <m/>
    <m/>
    <m/>
    <m/>
    <n v="0"/>
    <s v="Ingen avgiftsbehandling"/>
    <s v="Lønnsbilag 18-2025"/>
    <n v="560.26"/>
    <s v="NOK"/>
    <n v="560.26"/>
    <m/>
    <s v="240876.10"/>
  </r>
  <r>
    <n v="500818"/>
    <n v="2025"/>
    <s v="Lønnsbilag 18-2025"/>
    <d v="2025-07-01T00:00:00"/>
    <m/>
    <x v="127"/>
    <x v="127"/>
    <m/>
    <m/>
    <m/>
    <m/>
    <n v="1335"/>
    <s v="Mikkel Holand Gillebo"/>
    <x v="8"/>
    <x v="8"/>
    <m/>
    <m/>
    <m/>
    <m/>
    <n v="0"/>
    <s v="Ingen avgiftsbehandling"/>
    <s v="Lønnsbilag 18-2025"/>
    <n v="97.92"/>
    <s v="NOK"/>
    <n v="97.92"/>
    <m/>
    <s v="240974.02"/>
  </r>
  <r>
    <n v="500818"/>
    <n v="2025"/>
    <s v="Lønnsbilag 18-2025"/>
    <d v="2025-07-01T00:00:00"/>
    <m/>
    <x v="127"/>
    <x v="127"/>
    <m/>
    <m/>
    <m/>
    <m/>
    <n v="1338"/>
    <s v="Nadin Hamed"/>
    <x v="1"/>
    <x v="1"/>
    <m/>
    <m/>
    <m/>
    <m/>
    <n v="0"/>
    <s v="Ingen avgiftsbehandling"/>
    <s v="Lønnsbilag 18-2025"/>
    <n v="138.22999999999999"/>
    <s v="NOK"/>
    <n v="138.22999999999999"/>
    <m/>
    <s v="241112.25"/>
  </r>
  <r>
    <n v="500818"/>
    <n v="2025"/>
    <s v="Lønnsbilag 18-2025"/>
    <d v="2025-07-01T00:00:00"/>
    <m/>
    <x v="127"/>
    <x v="127"/>
    <m/>
    <m/>
    <m/>
    <m/>
    <n v="134"/>
    <s v="Andreas Kristiansen Olsen"/>
    <x v="1"/>
    <x v="1"/>
    <m/>
    <m/>
    <m/>
    <m/>
    <n v="0"/>
    <s v="Ingen avgiftsbehandling"/>
    <s v="Lønnsbilag 18-2025"/>
    <n v="422.28"/>
    <s v="NOK"/>
    <n v="422.28"/>
    <m/>
    <s v="241534.53"/>
  </r>
  <r>
    <n v="500818"/>
    <n v="2025"/>
    <s v="Lønnsbilag 18-2025"/>
    <d v="2025-07-01T00:00:00"/>
    <m/>
    <x v="127"/>
    <x v="127"/>
    <m/>
    <m/>
    <m/>
    <m/>
    <n v="134"/>
    <s v="Andreas Kristiansen Olsen"/>
    <x v="8"/>
    <x v="8"/>
    <m/>
    <m/>
    <m/>
    <m/>
    <n v="0"/>
    <s v="Ingen avgiftsbehandling"/>
    <s v="Lønnsbilag 18-2025"/>
    <n v="93.84"/>
    <s v="NOK"/>
    <n v="93.84"/>
    <m/>
    <s v="241628.37"/>
  </r>
  <r>
    <n v="500818"/>
    <n v="2025"/>
    <s v="Lønnsbilag 18-2025"/>
    <d v="2025-07-01T00:00:00"/>
    <m/>
    <x v="127"/>
    <x v="127"/>
    <m/>
    <m/>
    <m/>
    <m/>
    <n v="1341"/>
    <s v="Sondre Harviken"/>
    <x v="1"/>
    <x v="1"/>
    <m/>
    <m/>
    <m/>
    <m/>
    <n v="0"/>
    <s v="Ingen avgiftsbehandling"/>
    <s v="Lønnsbilag 18-2025"/>
    <n v="448.8"/>
    <s v="NOK"/>
    <n v="448.8"/>
    <m/>
    <s v="242077.17"/>
  </r>
  <r>
    <n v="500818"/>
    <n v="2025"/>
    <s v="Lønnsbilag 18-2025"/>
    <d v="2025-07-01T00:00:00"/>
    <m/>
    <x v="127"/>
    <x v="127"/>
    <m/>
    <m/>
    <m/>
    <m/>
    <n v="1341"/>
    <s v="Sondre Harviken"/>
    <x v="8"/>
    <x v="8"/>
    <m/>
    <m/>
    <m/>
    <m/>
    <n v="0"/>
    <s v="Ingen avgiftsbehandling"/>
    <s v="Lønnsbilag 18-2025"/>
    <n v="81.599999999999994"/>
    <s v="NOK"/>
    <n v="81.599999999999994"/>
    <m/>
    <s v="242158.77"/>
  </r>
  <r>
    <n v="500818"/>
    <n v="2025"/>
    <s v="Lønnsbilag 18-2025"/>
    <d v="2025-07-01T00:00:00"/>
    <m/>
    <x v="127"/>
    <x v="127"/>
    <m/>
    <m/>
    <m/>
    <m/>
    <n v="183"/>
    <s v="Marie Laukeland"/>
    <x v="10"/>
    <x v="10"/>
    <m/>
    <m/>
    <m/>
    <m/>
    <n v="0"/>
    <s v="Ingen avgiftsbehandling"/>
    <s v="Lønnsbilag 18-2025"/>
    <n v="510"/>
    <s v="NOK"/>
    <n v="510"/>
    <m/>
    <s v="242668.77"/>
  </r>
  <r>
    <n v="500818"/>
    <n v="2025"/>
    <s v="Lønnsbilag 18-2025"/>
    <d v="2025-07-01T00:00:00"/>
    <m/>
    <x v="127"/>
    <x v="127"/>
    <m/>
    <m/>
    <m/>
    <m/>
    <n v="77"/>
    <s v="Christopher Dehn"/>
    <x v="5"/>
    <x v="5"/>
    <m/>
    <m/>
    <m/>
    <m/>
    <n v="0"/>
    <s v="Ingen avgiftsbehandling"/>
    <s v="Lønnsbilag 18-2025"/>
    <n v="1967.12"/>
    <s v="NOK"/>
    <n v="1967.12"/>
    <m/>
    <s v="244635.89"/>
  </r>
  <r>
    <n v="500889"/>
    <n v="2025"/>
    <s v="Lønnsbilag 19-2025"/>
    <d v="2025-08-03T00:00:00"/>
    <m/>
    <x v="127"/>
    <x v="127"/>
    <m/>
    <m/>
    <m/>
    <m/>
    <m/>
    <s v="Sofi Kulvik"/>
    <x v="4"/>
    <x v="4"/>
    <m/>
    <m/>
    <m/>
    <m/>
    <n v="0"/>
    <s v="Ingen avgiftsbehandling"/>
    <s v="Lønnsbilag 19-2025"/>
    <n v="7832.16"/>
    <s v="NOK"/>
    <n v="7832.16"/>
    <m/>
    <s v="252468.05"/>
  </r>
  <r>
    <n v="500889"/>
    <n v="2025"/>
    <s v="Lønnsbilag 19-2025"/>
    <d v="2025-08-03T00:00:00"/>
    <m/>
    <x v="127"/>
    <x v="127"/>
    <m/>
    <m/>
    <m/>
    <m/>
    <n v="1229"/>
    <s v="Eirik Frisnes Wartiainen"/>
    <x v="1"/>
    <x v="1"/>
    <m/>
    <m/>
    <m/>
    <m/>
    <n v="0"/>
    <s v="Ingen avgiftsbehandling"/>
    <s v="Lønnsbilag 19-2025"/>
    <n v="1555.71"/>
    <s v="NOK"/>
    <n v="1555.71"/>
    <m/>
    <s v="254023.76"/>
  </r>
  <r>
    <n v="500889"/>
    <n v="2025"/>
    <s v="Lønnsbilag 19-2025"/>
    <d v="2025-08-03T00:00:00"/>
    <m/>
    <x v="127"/>
    <x v="127"/>
    <m/>
    <m/>
    <m/>
    <m/>
    <n v="1229"/>
    <s v="Eirik Frisnes Wartiainen"/>
    <x v="8"/>
    <x v="8"/>
    <m/>
    <m/>
    <m/>
    <m/>
    <n v="0"/>
    <s v="Ingen avgiftsbehandling"/>
    <s v="Lønnsbilag 19-2025"/>
    <n v="1555.7"/>
    <s v="NOK"/>
    <n v="1555.7"/>
    <m/>
    <s v="255579.46"/>
  </r>
  <r>
    <n v="500889"/>
    <n v="2025"/>
    <s v="Lønnsbilag 19-2025"/>
    <d v="2025-08-03T00:00:00"/>
    <m/>
    <x v="127"/>
    <x v="127"/>
    <m/>
    <m/>
    <m/>
    <m/>
    <n v="1229"/>
    <s v="Eirik Frisnes Wartiainen"/>
    <x v="10"/>
    <x v="10"/>
    <m/>
    <m/>
    <m/>
    <m/>
    <n v="0"/>
    <s v="Ingen avgiftsbehandling"/>
    <s v="Lønnsbilag 19-2025"/>
    <n v="1555.71"/>
    <s v="NOK"/>
    <n v="1555.71"/>
    <m/>
    <s v="257135.17"/>
  </r>
  <r>
    <n v="500889"/>
    <n v="2025"/>
    <s v="Lønnsbilag 19-2025"/>
    <d v="2025-08-03T00:00:00"/>
    <m/>
    <x v="127"/>
    <x v="127"/>
    <m/>
    <m/>
    <m/>
    <m/>
    <n v="1299"/>
    <s v="Katarina Zielinska"/>
    <x v="2"/>
    <x v="2"/>
    <m/>
    <m/>
    <m/>
    <m/>
    <n v="0"/>
    <s v="Ingen avgiftsbehandling"/>
    <s v="Lønnsbilag 19-2025"/>
    <n v="4908.75"/>
    <s v="NOK"/>
    <n v="4908.75"/>
    <m/>
    <s v="262043.92"/>
  </r>
  <r>
    <n v="500889"/>
    <n v="2025"/>
    <s v="Lønnsbilag 19-2025"/>
    <d v="2025-08-03T00:00:00"/>
    <m/>
    <x v="127"/>
    <x v="127"/>
    <m/>
    <m/>
    <m/>
    <m/>
    <n v="1307"/>
    <s v="Ben Craig Simmons"/>
    <x v="3"/>
    <x v="3"/>
    <m/>
    <m/>
    <m/>
    <m/>
    <n v="0"/>
    <s v="Ingen avgiftsbehandling"/>
    <s v="Lønnsbilag 19-2025"/>
    <n v="3828.83"/>
    <s v="NOK"/>
    <n v="3828.83"/>
    <m/>
    <s v="265872.75"/>
  </r>
  <r>
    <n v="500889"/>
    <n v="2025"/>
    <s v="Lønnsbilag 19-2025"/>
    <d v="2025-08-03T00:00:00"/>
    <m/>
    <x v="127"/>
    <x v="127"/>
    <m/>
    <m/>
    <m/>
    <m/>
    <n v="77"/>
    <s v="Christopher Dehn"/>
    <x v="5"/>
    <x v="5"/>
    <m/>
    <m/>
    <m/>
    <m/>
    <n v="0"/>
    <s v="Ingen avgiftsbehandling"/>
    <s v="Lønnsbilag 19-2025"/>
    <n v="1967.13"/>
    <s v="NOK"/>
    <n v="1967.13"/>
    <m/>
    <s v="267839.88"/>
  </r>
  <r>
    <n v="500936"/>
    <n v="2025"/>
    <s v="Lønnsbilag 20-2025"/>
    <d v="2025-09-01T00:00:00"/>
    <m/>
    <x v="127"/>
    <x v="127"/>
    <m/>
    <m/>
    <m/>
    <m/>
    <m/>
    <s v="Sofi Kulvik"/>
    <x v="4"/>
    <x v="4"/>
    <m/>
    <m/>
    <m/>
    <m/>
    <n v="0"/>
    <s v="Ingen avgiftsbehandling"/>
    <s v="Lønnsbilag 20-2025"/>
    <n v="7832.16"/>
    <s v="NOK"/>
    <n v="7832.16"/>
    <m/>
    <s v="275672.04"/>
  </r>
  <r>
    <n v="500936"/>
    <n v="2025"/>
    <s v="Lønnsbilag 20-2025"/>
    <d v="2025-09-01T00:00:00"/>
    <m/>
    <x v="127"/>
    <x v="127"/>
    <m/>
    <m/>
    <m/>
    <m/>
    <n v="1223"/>
    <s v="Mads Sundbye"/>
    <x v="1"/>
    <x v="1"/>
    <m/>
    <m/>
    <m/>
    <m/>
    <n v="0"/>
    <s v="Ingen avgiftsbehandling"/>
    <s v="Lønnsbilag 20-2025"/>
    <n v="440.64"/>
    <s v="NOK"/>
    <n v="440.64"/>
    <m/>
    <s v="276112.68"/>
  </r>
  <r>
    <n v="500936"/>
    <n v="2025"/>
    <s v="Lønnsbilag 20-2025"/>
    <d v="2025-09-01T00:00:00"/>
    <m/>
    <x v="127"/>
    <x v="127"/>
    <m/>
    <m/>
    <m/>
    <m/>
    <n v="1229"/>
    <s v="Eirik Frisnes Wartiainen"/>
    <x v="1"/>
    <x v="1"/>
    <m/>
    <m/>
    <m/>
    <m/>
    <n v="0"/>
    <s v="Ingen avgiftsbehandling"/>
    <s v="Lønnsbilag 20-2025"/>
    <n v="2333.59"/>
    <s v="NOK"/>
    <n v="2333.59"/>
    <m/>
    <s v="278446.27"/>
  </r>
  <r>
    <n v="500936"/>
    <n v="2025"/>
    <s v="Lønnsbilag 20-2025"/>
    <d v="2025-09-01T00:00:00"/>
    <m/>
    <x v="127"/>
    <x v="127"/>
    <m/>
    <m/>
    <m/>
    <m/>
    <n v="1229"/>
    <s v="Eirik Frisnes Wartiainen"/>
    <x v="8"/>
    <x v="8"/>
    <m/>
    <m/>
    <m/>
    <m/>
    <n v="0"/>
    <s v="Ingen avgiftsbehandling"/>
    <s v="Lønnsbilag 20-2025"/>
    <n v="2333.59"/>
    <s v="NOK"/>
    <n v="2333.59"/>
    <m/>
    <s v="280779.86"/>
  </r>
  <r>
    <n v="500936"/>
    <n v="2025"/>
    <s v="Lønnsbilag 20-2025"/>
    <d v="2025-09-01T00:00:00"/>
    <m/>
    <x v="127"/>
    <x v="127"/>
    <m/>
    <m/>
    <m/>
    <m/>
    <n v="1239"/>
    <s v="Karen Haug Laukeland"/>
    <x v="6"/>
    <x v="6"/>
    <m/>
    <m/>
    <m/>
    <m/>
    <n v="0"/>
    <s v="Ingen avgiftsbehandling"/>
    <s v="Lønnsbilag 20-2025"/>
    <n v="96.9"/>
    <s v="NOK"/>
    <n v="96.9"/>
    <m/>
    <s v="280876.76"/>
  </r>
  <r>
    <n v="500936"/>
    <n v="2025"/>
    <s v="Lønnsbilag 20-2025"/>
    <d v="2025-09-01T00:00:00"/>
    <m/>
    <x v="127"/>
    <x v="127"/>
    <m/>
    <m/>
    <m/>
    <m/>
    <n v="1240"/>
    <s v="Margrethe Hamre Køber"/>
    <x v="6"/>
    <x v="6"/>
    <m/>
    <m/>
    <m/>
    <m/>
    <n v="0"/>
    <s v="Ingen avgiftsbehandling"/>
    <s v="Lønnsbilag 20-2025"/>
    <n v="36.340000000000003"/>
    <s v="NOK"/>
    <n v="36.340000000000003"/>
    <m/>
    <s v="280913.10"/>
  </r>
  <r>
    <n v="500936"/>
    <n v="2025"/>
    <s v="Lønnsbilag 20-2025"/>
    <d v="2025-09-01T00:00:00"/>
    <m/>
    <x v="127"/>
    <x v="127"/>
    <m/>
    <m/>
    <m/>
    <m/>
    <n v="1245"/>
    <s v="Fredrik Bjørndal"/>
    <x v="3"/>
    <x v="3"/>
    <m/>
    <m/>
    <m/>
    <m/>
    <n v="0"/>
    <s v="Ingen avgiftsbehandling"/>
    <s v="Lønnsbilag 20-2025"/>
    <n v="301.92"/>
    <s v="NOK"/>
    <n v="301.92"/>
    <m/>
    <s v="281215.02"/>
  </r>
  <r>
    <n v="500936"/>
    <n v="2025"/>
    <s v="Lønnsbilag 20-2025"/>
    <d v="2025-09-01T00:00:00"/>
    <m/>
    <x v="127"/>
    <x v="127"/>
    <m/>
    <m/>
    <m/>
    <m/>
    <n v="1248"/>
    <s v="Marius Tveiten"/>
    <x v="1"/>
    <x v="1"/>
    <m/>
    <m/>
    <m/>
    <m/>
    <n v="0"/>
    <s v="Ingen avgiftsbehandling"/>
    <s v="Lønnsbilag 20-2025"/>
    <n v="279.99"/>
    <s v="NOK"/>
    <n v="279.99"/>
    <m/>
    <s v="281495.01"/>
  </r>
  <r>
    <n v="500936"/>
    <n v="2025"/>
    <s v="Lønnsbilag 20-2025"/>
    <d v="2025-09-01T00:00:00"/>
    <m/>
    <x v="127"/>
    <x v="127"/>
    <m/>
    <m/>
    <m/>
    <m/>
    <n v="1248"/>
    <s v="Marius Tveiten"/>
    <x v="8"/>
    <x v="8"/>
    <m/>
    <m/>
    <m/>
    <m/>
    <n v="0"/>
    <s v="Ingen avgiftsbehandling"/>
    <s v="Lønnsbilag 20-2025"/>
    <n v="137.69999999999999"/>
    <s v="NOK"/>
    <n v="137.69999999999999"/>
    <m/>
    <s v="281632.71"/>
  </r>
  <r>
    <n v="500936"/>
    <n v="2025"/>
    <s v="Lønnsbilag 20-2025"/>
    <d v="2025-09-01T00:00:00"/>
    <m/>
    <x v="127"/>
    <x v="127"/>
    <m/>
    <m/>
    <m/>
    <m/>
    <n v="1249"/>
    <s v="Nora Kristiansen"/>
    <x v="1"/>
    <x v="1"/>
    <m/>
    <m/>
    <m/>
    <m/>
    <n v="0"/>
    <s v="Ingen avgiftsbehandling"/>
    <s v="Lønnsbilag 20-2025"/>
    <n v="711.45"/>
    <s v="NOK"/>
    <n v="711.45"/>
    <m/>
    <s v="282344.16"/>
  </r>
  <r>
    <n v="500936"/>
    <n v="2025"/>
    <s v="Lønnsbilag 20-2025"/>
    <d v="2025-09-01T00:00:00"/>
    <m/>
    <x v="127"/>
    <x v="127"/>
    <m/>
    <m/>
    <m/>
    <m/>
    <n v="1249"/>
    <s v="Nora Kristiansen"/>
    <x v="8"/>
    <x v="8"/>
    <m/>
    <m/>
    <m/>
    <m/>
    <n v="0"/>
    <s v="Ingen avgiftsbehandling"/>
    <s v="Lønnsbilag 20-2025"/>
    <n v="160.65"/>
    <s v="NOK"/>
    <n v="160.65"/>
    <m/>
    <s v="282504.81"/>
  </r>
  <r>
    <n v="500936"/>
    <n v="2025"/>
    <s v="Lønnsbilag 20-2025"/>
    <d v="2025-09-01T00:00:00"/>
    <m/>
    <x v="127"/>
    <x v="127"/>
    <m/>
    <m/>
    <m/>
    <m/>
    <n v="1260"/>
    <s v="Sivert Østberg-Tømmervik"/>
    <x v="6"/>
    <x v="6"/>
    <m/>
    <m/>
    <m/>
    <m/>
    <n v="0"/>
    <s v="Ingen avgiftsbehandling"/>
    <s v="Lønnsbilag 20-2025"/>
    <n v="262.55"/>
    <s v="NOK"/>
    <n v="262.55"/>
    <m/>
    <s v="282767.36"/>
  </r>
  <r>
    <n v="500936"/>
    <n v="2025"/>
    <s v="Lønnsbilag 20-2025"/>
    <d v="2025-09-01T00:00:00"/>
    <m/>
    <x v="127"/>
    <x v="127"/>
    <m/>
    <m/>
    <m/>
    <m/>
    <n v="1261"/>
    <s v="Laila Håkonsen"/>
    <x v="8"/>
    <x v="8"/>
    <m/>
    <m/>
    <m/>
    <m/>
    <n v="0"/>
    <s v="Ingen avgiftsbehandling"/>
    <s v="Lønnsbilag 20-2025"/>
    <n v="398.75"/>
    <s v="NOK"/>
    <n v="398.75"/>
    <m/>
    <s v="283166.11"/>
  </r>
  <r>
    <n v="500936"/>
    <n v="2025"/>
    <s v="Lønnsbilag 20-2025"/>
    <d v="2025-09-01T00:00:00"/>
    <m/>
    <x v="127"/>
    <x v="127"/>
    <m/>
    <m/>
    <m/>
    <m/>
    <n v="1271"/>
    <s v="Nikolai Hamang"/>
    <x v="1"/>
    <x v="1"/>
    <m/>
    <m/>
    <m/>
    <m/>
    <n v="0"/>
    <s v="Ingen avgiftsbehandling"/>
    <s v="Lønnsbilag 20-2025"/>
    <n v="174.42"/>
    <s v="NOK"/>
    <n v="174.42"/>
    <m/>
    <s v="283340.53"/>
  </r>
  <r>
    <n v="500936"/>
    <n v="2025"/>
    <s v="Lønnsbilag 20-2025"/>
    <d v="2025-09-01T00:00:00"/>
    <m/>
    <x v="127"/>
    <x v="127"/>
    <m/>
    <m/>
    <m/>
    <m/>
    <n v="1274"/>
    <s v="Heidi Midtbø Helgesen"/>
    <x v="6"/>
    <x v="6"/>
    <m/>
    <m/>
    <m/>
    <m/>
    <n v="0"/>
    <s v="Ingen avgiftsbehandling"/>
    <s v="Lønnsbilag 20-2025"/>
    <n v="36.33"/>
    <s v="NOK"/>
    <n v="36.33"/>
    <m/>
    <s v="283376.86"/>
  </r>
  <r>
    <n v="500936"/>
    <n v="2025"/>
    <s v="Lønnsbilag 20-2025"/>
    <d v="2025-09-01T00:00:00"/>
    <m/>
    <x v="127"/>
    <x v="127"/>
    <m/>
    <m/>
    <m/>
    <m/>
    <n v="1285"/>
    <s v="Casper Riekeles"/>
    <x v="1"/>
    <x v="1"/>
    <m/>
    <m/>
    <m/>
    <m/>
    <n v="0"/>
    <s v="Ingen avgiftsbehandling"/>
    <s v="Lønnsbilag 20-2025"/>
    <n v="307.02"/>
    <s v="NOK"/>
    <n v="307.02"/>
    <m/>
    <s v="283683.88"/>
  </r>
  <r>
    <n v="500936"/>
    <n v="2025"/>
    <s v="Lønnsbilag 20-2025"/>
    <d v="2025-09-01T00:00:00"/>
    <m/>
    <x v="127"/>
    <x v="127"/>
    <m/>
    <m/>
    <m/>
    <m/>
    <n v="1299"/>
    <s v="Katarina Zielinska"/>
    <x v="2"/>
    <x v="2"/>
    <m/>
    <m/>
    <m/>
    <m/>
    <n v="0"/>
    <s v="Ingen avgiftsbehandling"/>
    <s v="Lønnsbilag 20-2025"/>
    <n v="4908.75"/>
    <s v="NOK"/>
    <n v="4908.75"/>
    <m/>
    <s v="288592.63"/>
  </r>
  <r>
    <n v="500936"/>
    <n v="2025"/>
    <s v="Lønnsbilag 20-2025"/>
    <d v="2025-09-01T00:00:00"/>
    <m/>
    <x v="127"/>
    <x v="127"/>
    <m/>
    <m/>
    <m/>
    <m/>
    <n v="1307"/>
    <s v="Ben Craig Simmons"/>
    <x v="3"/>
    <x v="3"/>
    <m/>
    <m/>
    <m/>
    <m/>
    <n v="0"/>
    <s v="Ingen avgiftsbehandling"/>
    <s v="Lønnsbilag 20-2025"/>
    <n v="3828.82"/>
    <s v="NOK"/>
    <n v="3828.82"/>
    <m/>
    <s v="292421.45"/>
  </r>
  <r>
    <n v="500936"/>
    <n v="2025"/>
    <s v="Lønnsbilag 20-2025"/>
    <d v="2025-09-01T00:00:00"/>
    <m/>
    <x v="127"/>
    <x v="127"/>
    <m/>
    <m/>
    <m/>
    <m/>
    <n v="1334"/>
    <s v="Selma Arikan"/>
    <x v="1"/>
    <x v="1"/>
    <m/>
    <m/>
    <m/>
    <m/>
    <n v="0"/>
    <s v="Ingen avgiftsbehandling"/>
    <s v="Lønnsbilag 20-2025"/>
    <n v="97.92"/>
    <s v="NOK"/>
    <n v="97.92"/>
    <m/>
    <s v="292519.37"/>
  </r>
  <r>
    <n v="500936"/>
    <n v="2025"/>
    <s v="Lønnsbilag 20-2025"/>
    <d v="2025-09-01T00:00:00"/>
    <m/>
    <x v="127"/>
    <x v="127"/>
    <m/>
    <m/>
    <m/>
    <m/>
    <n v="1338"/>
    <s v="Nadin Hamed"/>
    <x v="1"/>
    <x v="1"/>
    <m/>
    <m/>
    <m/>
    <m/>
    <n v="0"/>
    <s v="Ingen avgiftsbehandling"/>
    <s v="Lønnsbilag 20-2025"/>
    <n v="190.78"/>
    <s v="NOK"/>
    <n v="190.78"/>
    <m/>
    <s v="292710.15"/>
  </r>
  <r>
    <n v="500936"/>
    <n v="2025"/>
    <s v="Lønnsbilag 20-2025"/>
    <d v="2025-09-01T00:00:00"/>
    <m/>
    <x v="127"/>
    <x v="127"/>
    <m/>
    <m/>
    <m/>
    <m/>
    <n v="134"/>
    <s v="Andreas Kristiansen Olsen"/>
    <x v="1"/>
    <x v="1"/>
    <m/>
    <m/>
    <m/>
    <m/>
    <n v="0"/>
    <s v="Ingen avgiftsbehandling"/>
    <s v="Lønnsbilag 20-2025"/>
    <n v="1196.46"/>
    <s v="NOK"/>
    <n v="1196.46"/>
    <m/>
    <s v="293906.61"/>
  </r>
  <r>
    <n v="500936"/>
    <n v="2025"/>
    <s v="Lønnsbilag 20-2025"/>
    <d v="2025-09-01T00:00:00"/>
    <m/>
    <x v="127"/>
    <x v="127"/>
    <m/>
    <m/>
    <m/>
    <m/>
    <n v="1341"/>
    <s v="Sondre Harviken"/>
    <x v="8"/>
    <x v="8"/>
    <m/>
    <m/>
    <m/>
    <m/>
    <n v="0"/>
    <s v="Ingen avgiftsbehandling"/>
    <s v="Lønnsbilag 20-2025"/>
    <n v="179.52"/>
    <s v="NOK"/>
    <n v="179.52"/>
    <m/>
    <s v="294086.13"/>
  </r>
  <r>
    <n v="500936"/>
    <n v="2025"/>
    <s v="Lønnsbilag 20-2025"/>
    <d v="2025-09-01T00:00:00"/>
    <m/>
    <x v="127"/>
    <x v="127"/>
    <m/>
    <m/>
    <m/>
    <m/>
    <n v="156"/>
    <s v="Eskil Kvam"/>
    <x v="1"/>
    <x v="1"/>
    <m/>
    <m/>
    <m/>
    <m/>
    <n v="0"/>
    <s v="Ingen avgiftsbehandling"/>
    <s v="Lønnsbilag 20-2025"/>
    <n v="398.82"/>
    <s v="NOK"/>
    <n v="398.82"/>
    <m/>
    <s v="294484.95"/>
  </r>
  <r>
    <n v="500936"/>
    <n v="2025"/>
    <s v="Lønnsbilag 20-2025"/>
    <d v="2025-09-01T00:00:00"/>
    <m/>
    <x v="127"/>
    <x v="127"/>
    <m/>
    <m/>
    <m/>
    <m/>
    <n v="77"/>
    <s v="Christopher Dehn"/>
    <x v="5"/>
    <x v="5"/>
    <m/>
    <m/>
    <m/>
    <m/>
    <n v="0"/>
    <s v="Ingen avgiftsbehandling"/>
    <s v="Lønnsbilag 20-2025"/>
    <n v="1967.12"/>
    <s v="NOK"/>
    <n v="1967.12"/>
    <m/>
    <s v="296452.07"/>
  </r>
  <r>
    <n v="501038"/>
    <n v="2025"/>
    <s v="Lønnsbilag 22-2025"/>
    <d v="2025-10-01T00:00:00"/>
    <m/>
    <x v="127"/>
    <x v="127"/>
    <m/>
    <m/>
    <m/>
    <m/>
    <m/>
    <s v="Sofi Kulvik"/>
    <x v="4"/>
    <x v="4"/>
    <m/>
    <m/>
    <m/>
    <m/>
    <n v="0"/>
    <s v="Ingen avgiftsbehandling"/>
    <s v="Lønnsbilag 22-2025"/>
    <n v="7904.52"/>
    <s v="NOK"/>
    <n v="7904.52"/>
    <m/>
    <s v="304356.59"/>
  </r>
  <r>
    <n v="501038"/>
    <n v="2025"/>
    <s v="Lønnsbilag 22-2025"/>
    <d v="2025-10-01T00:00:00"/>
    <m/>
    <x v="127"/>
    <x v="127"/>
    <m/>
    <m/>
    <m/>
    <m/>
    <n v="1223"/>
    <s v="Mads Sundbye"/>
    <x v="1"/>
    <x v="1"/>
    <m/>
    <m/>
    <m/>
    <m/>
    <n v="0"/>
    <s v="Ingen avgiftsbehandling"/>
    <s v="Lønnsbilag 22-2025"/>
    <n v="302.94"/>
    <s v="NOK"/>
    <n v="302.94"/>
    <m/>
    <s v="304659.53"/>
  </r>
  <r>
    <n v="501038"/>
    <n v="2025"/>
    <s v="Lønnsbilag 22-2025"/>
    <d v="2025-10-01T00:00:00"/>
    <m/>
    <x v="127"/>
    <x v="127"/>
    <m/>
    <m/>
    <m/>
    <m/>
    <n v="1229"/>
    <s v="Eirik Frisnes Wartiainen"/>
    <x v="1"/>
    <x v="1"/>
    <m/>
    <m/>
    <m/>
    <m/>
    <n v="0"/>
    <s v="Ingen avgiftsbehandling"/>
    <s v="Lønnsbilag 22-2025"/>
    <n v="700.06"/>
    <s v="NOK"/>
    <n v="700.06"/>
    <m/>
    <s v="305359.59"/>
  </r>
  <r>
    <n v="501038"/>
    <n v="2025"/>
    <s v="Lønnsbilag 22-2025"/>
    <d v="2025-10-01T00:00:00"/>
    <m/>
    <x v="127"/>
    <x v="127"/>
    <m/>
    <m/>
    <m/>
    <m/>
    <n v="1229"/>
    <s v="Eirik Frisnes Wartiainen"/>
    <x v="8"/>
    <x v="8"/>
    <m/>
    <m/>
    <m/>
    <m/>
    <n v="0"/>
    <s v="Ingen avgiftsbehandling"/>
    <s v="Lønnsbilag 22-2025"/>
    <n v="1633.49"/>
    <s v="NOK"/>
    <n v="1633.49"/>
    <m/>
    <s v="306993.08"/>
  </r>
  <r>
    <n v="501038"/>
    <n v="2025"/>
    <s v="Lønnsbilag 22-2025"/>
    <d v="2025-10-01T00:00:00"/>
    <m/>
    <x v="127"/>
    <x v="127"/>
    <m/>
    <m/>
    <m/>
    <m/>
    <n v="1229"/>
    <s v="Eirik Frisnes Wartiainen"/>
    <x v="10"/>
    <x v="10"/>
    <m/>
    <m/>
    <m/>
    <m/>
    <n v="0"/>
    <s v="Ingen avgiftsbehandling"/>
    <s v="Lønnsbilag 22-2025"/>
    <n v="2333.56"/>
    <s v="NOK"/>
    <n v="2333.56"/>
    <m/>
    <s v="309326.64"/>
  </r>
  <r>
    <n v="501038"/>
    <n v="2025"/>
    <s v="Lønnsbilag 22-2025"/>
    <d v="2025-10-01T00:00:00"/>
    <m/>
    <x v="127"/>
    <x v="127"/>
    <m/>
    <m/>
    <m/>
    <m/>
    <n v="1239"/>
    <s v="Karen Haug Laukeland"/>
    <x v="6"/>
    <x v="6"/>
    <m/>
    <m/>
    <m/>
    <m/>
    <n v="0"/>
    <s v="Ingen avgiftsbehandling"/>
    <s v="Lønnsbilag 22-2025"/>
    <n v="558.96"/>
    <s v="NOK"/>
    <n v="558.96"/>
    <m/>
    <s v="309885.60"/>
  </r>
  <r>
    <n v="501038"/>
    <n v="2025"/>
    <s v="Lønnsbilag 22-2025"/>
    <d v="2025-10-01T00:00:00"/>
    <m/>
    <x v="127"/>
    <x v="127"/>
    <m/>
    <m/>
    <m/>
    <m/>
    <n v="1240"/>
    <s v="Margrethe Hamre Køber"/>
    <x v="10"/>
    <x v="10"/>
    <m/>
    <m/>
    <m/>
    <m/>
    <n v="0"/>
    <s v="Ingen avgiftsbehandling"/>
    <s v="Lønnsbilag 22-2025"/>
    <n v="38.25"/>
    <s v="NOK"/>
    <n v="38.25"/>
    <m/>
    <s v="309923.85"/>
  </r>
  <r>
    <n v="501038"/>
    <n v="2025"/>
    <s v="Lønnsbilag 22-2025"/>
    <d v="2025-10-01T00:00:00"/>
    <m/>
    <x v="127"/>
    <x v="127"/>
    <m/>
    <m/>
    <m/>
    <m/>
    <n v="1240"/>
    <s v="Margrethe Hamre Køber"/>
    <x v="6"/>
    <x v="6"/>
    <m/>
    <m/>
    <m/>
    <m/>
    <n v="0"/>
    <s v="Ingen avgiftsbehandling"/>
    <s v="Lønnsbilag 22-2025"/>
    <n v="147.26"/>
    <s v="NOK"/>
    <n v="147.26"/>
    <m/>
    <s v="310071.11"/>
  </r>
  <r>
    <n v="501038"/>
    <n v="2025"/>
    <s v="Lønnsbilag 22-2025"/>
    <d v="2025-10-01T00:00:00"/>
    <m/>
    <x v="127"/>
    <x v="127"/>
    <m/>
    <m/>
    <m/>
    <m/>
    <n v="1245"/>
    <s v="Fredrik Bjørndal"/>
    <x v="3"/>
    <x v="3"/>
    <m/>
    <m/>
    <m/>
    <m/>
    <n v="0"/>
    <s v="Ingen avgiftsbehandling"/>
    <s v="Lønnsbilag 22-2025"/>
    <n v="745.37"/>
    <s v="NOK"/>
    <n v="745.37"/>
    <m/>
    <s v="310816.48"/>
  </r>
  <r>
    <n v="501038"/>
    <n v="2025"/>
    <s v="Lønnsbilag 22-2025"/>
    <d v="2025-10-01T00:00:00"/>
    <m/>
    <x v="127"/>
    <x v="127"/>
    <m/>
    <m/>
    <m/>
    <m/>
    <n v="1248"/>
    <s v="Marius Tveiten"/>
    <x v="1"/>
    <x v="1"/>
    <m/>
    <m/>
    <m/>
    <m/>
    <n v="0"/>
    <s v="Ingen avgiftsbehandling"/>
    <s v="Lønnsbilag 22-2025"/>
    <n v="257.04000000000002"/>
    <s v="NOK"/>
    <n v="257.04000000000002"/>
    <m/>
    <s v="311073.52"/>
  </r>
  <r>
    <n v="501038"/>
    <n v="2025"/>
    <s v="Lønnsbilag 22-2025"/>
    <d v="2025-10-01T00:00:00"/>
    <m/>
    <x v="127"/>
    <x v="127"/>
    <m/>
    <m/>
    <m/>
    <m/>
    <n v="1248"/>
    <s v="Marius Tveiten"/>
    <x v="8"/>
    <x v="8"/>
    <m/>
    <m/>
    <m/>
    <m/>
    <n v="0"/>
    <s v="Ingen avgiftsbehandling"/>
    <s v="Lønnsbilag 22-2025"/>
    <n v="156.06"/>
    <s v="NOK"/>
    <n v="156.06"/>
    <m/>
    <s v="311229.58"/>
  </r>
  <r>
    <n v="501038"/>
    <n v="2025"/>
    <s v="Lønnsbilag 22-2025"/>
    <d v="2025-10-01T00:00:00"/>
    <m/>
    <x v="127"/>
    <x v="127"/>
    <m/>
    <m/>
    <m/>
    <m/>
    <n v="1249"/>
    <s v="Nora Kristiansen"/>
    <x v="1"/>
    <x v="1"/>
    <m/>
    <m/>
    <m/>
    <m/>
    <n v="0"/>
    <s v="Ingen avgiftsbehandling"/>
    <s v="Lønnsbilag 22-2025"/>
    <n v="559.98"/>
    <s v="NOK"/>
    <n v="559.98"/>
    <m/>
    <s v="311789.56"/>
  </r>
  <r>
    <n v="501038"/>
    <n v="2025"/>
    <s v="Lønnsbilag 22-2025"/>
    <d v="2025-10-01T00:00:00"/>
    <m/>
    <x v="127"/>
    <x v="127"/>
    <m/>
    <m/>
    <m/>
    <m/>
    <n v="1249"/>
    <s v="Nora Kristiansen"/>
    <x v="8"/>
    <x v="8"/>
    <m/>
    <m/>
    <m/>
    <m/>
    <n v="0"/>
    <s v="Ingen avgiftsbehandling"/>
    <s v="Lønnsbilag 22-2025"/>
    <n v="353.43"/>
    <s v="NOK"/>
    <n v="353.43"/>
    <m/>
    <s v="312142.99"/>
  </r>
  <r>
    <n v="501038"/>
    <n v="2025"/>
    <s v="Lønnsbilag 22-2025"/>
    <d v="2025-10-01T00:00:00"/>
    <m/>
    <x v="127"/>
    <x v="127"/>
    <m/>
    <m/>
    <m/>
    <m/>
    <n v="1260"/>
    <s v="Sivert Østberg-Tømmervik"/>
    <x v="6"/>
    <x v="6"/>
    <m/>
    <m/>
    <m/>
    <m/>
    <n v="0"/>
    <s v="Ingen avgiftsbehandling"/>
    <s v="Lønnsbilag 22-2025"/>
    <n v="843.33"/>
    <s v="NOK"/>
    <n v="843.33"/>
    <m/>
    <s v="312986.32"/>
  </r>
  <r>
    <n v="501038"/>
    <n v="2025"/>
    <s v="Lønnsbilag 22-2025"/>
    <d v="2025-10-01T00:00:00"/>
    <m/>
    <x v="127"/>
    <x v="127"/>
    <m/>
    <m/>
    <m/>
    <m/>
    <n v="1261"/>
    <s v="Laila Håkonsen"/>
    <x v="8"/>
    <x v="8"/>
    <m/>
    <m/>
    <m/>
    <m/>
    <n v="0"/>
    <s v="Ingen avgiftsbehandling"/>
    <s v="Lønnsbilag 22-2025"/>
    <n v="907.5"/>
    <s v="NOK"/>
    <n v="907.5"/>
    <m/>
    <s v="313893.82"/>
  </r>
  <r>
    <n v="501038"/>
    <n v="2025"/>
    <s v="Lønnsbilag 22-2025"/>
    <d v="2025-10-01T00:00:00"/>
    <m/>
    <x v="127"/>
    <x v="127"/>
    <m/>
    <m/>
    <m/>
    <m/>
    <n v="1270"/>
    <s v="Lars Teigland Støre"/>
    <x v="6"/>
    <x v="6"/>
    <m/>
    <m/>
    <m/>
    <m/>
    <n v="0"/>
    <s v="Ingen avgiftsbehandling"/>
    <s v="Lønnsbilag 22-2025"/>
    <n v="54.19"/>
    <s v="NOK"/>
    <n v="54.19"/>
    <m/>
    <s v="313948.01"/>
  </r>
  <r>
    <n v="501038"/>
    <n v="2025"/>
    <s v="Lønnsbilag 22-2025"/>
    <d v="2025-10-01T00:00:00"/>
    <m/>
    <x v="127"/>
    <x v="127"/>
    <m/>
    <m/>
    <m/>
    <m/>
    <n v="1271"/>
    <s v="Nikolai Hamang"/>
    <x v="1"/>
    <x v="1"/>
    <m/>
    <m/>
    <m/>
    <m/>
    <n v="0"/>
    <s v="Ingen avgiftsbehandling"/>
    <s v="Lønnsbilag 22-2025"/>
    <n v="137.69999999999999"/>
    <s v="NOK"/>
    <n v="137.69999999999999"/>
    <m/>
    <s v="314085.71"/>
  </r>
  <r>
    <n v="501038"/>
    <n v="2025"/>
    <s v="Lønnsbilag 22-2025"/>
    <d v="2025-10-01T00:00:00"/>
    <m/>
    <x v="127"/>
    <x v="127"/>
    <m/>
    <m/>
    <m/>
    <m/>
    <n v="1274"/>
    <s v="Heidi Midtbø Helgesen"/>
    <x v="6"/>
    <x v="6"/>
    <m/>
    <m/>
    <m/>
    <m/>
    <n v="0"/>
    <s v="Ingen avgiftsbehandling"/>
    <s v="Lønnsbilag 22-2025"/>
    <n v="187.43"/>
    <s v="NOK"/>
    <n v="187.43"/>
    <m/>
    <s v="314273.14"/>
  </r>
  <r>
    <n v="501038"/>
    <n v="2025"/>
    <s v="Lønnsbilag 22-2025"/>
    <d v="2025-10-01T00:00:00"/>
    <m/>
    <x v="127"/>
    <x v="127"/>
    <m/>
    <m/>
    <m/>
    <m/>
    <n v="1285"/>
    <s v="Casper Riekeles"/>
    <x v="1"/>
    <x v="1"/>
    <m/>
    <m/>
    <m/>
    <m/>
    <n v="0"/>
    <s v="Ingen avgiftsbehandling"/>
    <s v="Lønnsbilag 22-2025"/>
    <n v="249.9"/>
    <s v="NOK"/>
    <n v="249.9"/>
    <m/>
    <s v="314523.04"/>
  </r>
  <r>
    <n v="501038"/>
    <n v="2025"/>
    <s v="Lønnsbilag 22-2025"/>
    <d v="2025-10-01T00:00:00"/>
    <m/>
    <x v="127"/>
    <x v="127"/>
    <m/>
    <m/>
    <m/>
    <m/>
    <n v="1299"/>
    <s v="Katarina Zielinska"/>
    <x v="2"/>
    <x v="2"/>
    <m/>
    <m/>
    <m/>
    <m/>
    <n v="0"/>
    <s v="Ingen avgiftsbehandling"/>
    <s v="Lønnsbilag 22-2025"/>
    <n v="4908.75"/>
    <s v="NOK"/>
    <n v="4908.75"/>
    <m/>
    <s v="319431.79"/>
  </r>
  <r>
    <n v="501038"/>
    <n v="2025"/>
    <s v="Lønnsbilag 22-2025"/>
    <d v="2025-10-01T00:00:00"/>
    <m/>
    <x v="127"/>
    <x v="127"/>
    <m/>
    <m/>
    <m/>
    <m/>
    <n v="1305"/>
    <s v="Brage Mikkelsen"/>
    <x v="8"/>
    <x v="8"/>
    <m/>
    <m/>
    <m/>
    <m/>
    <n v="0"/>
    <s v="Ingen avgiftsbehandling"/>
    <s v="Lønnsbilag 22-2025"/>
    <n v="150.96"/>
    <s v="NOK"/>
    <n v="150.96"/>
    <m/>
    <s v="319582.75"/>
  </r>
  <r>
    <n v="501038"/>
    <n v="2025"/>
    <s v="Lønnsbilag 22-2025"/>
    <d v="2025-10-01T00:00:00"/>
    <m/>
    <x v="127"/>
    <x v="127"/>
    <m/>
    <m/>
    <m/>
    <m/>
    <n v="1307"/>
    <s v="Ben Craig Simmons"/>
    <x v="3"/>
    <x v="3"/>
    <m/>
    <m/>
    <m/>
    <m/>
    <n v="0"/>
    <s v="Ingen avgiftsbehandling"/>
    <s v="Lønnsbilag 22-2025"/>
    <n v="3828.83"/>
    <s v="NOK"/>
    <n v="3828.83"/>
    <m/>
    <s v="323411.58"/>
  </r>
  <r>
    <n v="501038"/>
    <n v="2025"/>
    <s v="Lønnsbilag 22-2025"/>
    <d v="2025-10-01T00:00:00"/>
    <m/>
    <x v="127"/>
    <x v="127"/>
    <m/>
    <m/>
    <m/>
    <m/>
    <n v="1332"/>
    <s v="Morten Hamre Køber"/>
    <x v="10"/>
    <x v="10"/>
    <m/>
    <m/>
    <m/>
    <m/>
    <n v="0"/>
    <s v="Ingen avgiftsbehandling"/>
    <s v="Lønnsbilag 22-2025"/>
    <n v="137.69999999999999"/>
    <s v="NOK"/>
    <n v="137.69999999999999"/>
    <m/>
    <s v="323549.28"/>
  </r>
  <r>
    <n v="501038"/>
    <n v="2025"/>
    <s v="Lønnsbilag 22-2025"/>
    <d v="2025-10-01T00:00:00"/>
    <m/>
    <x v="127"/>
    <x v="127"/>
    <m/>
    <m/>
    <m/>
    <m/>
    <n v="1334"/>
    <s v="Selma Arikan"/>
    <x v="1"/>
    <x v="1"/>
    <m/>
    <m/>
    <m/>
    <m/>
    <n v="0"/>
    <s v="Ingen avgiftsbehandling"/>
    <s v="Lønnsbilag 22-2025"/>
    <n v="228.48"/>
    <s v="NOK"/>
    <n v="228.48"/>
    <m/>
    <s v="323777.76"/>
  </r>
  <r>
    <n v="501038"/>
    <n v="2025"/>
    <s v="Lønnsbilag 22-2025"/>
    <d v="2025-10-01T00:00:00"/>
    <m/>
    <x v="127"/>
    <x v="127"/>
    <m/>
    <m/>
    <m/>
    <m/>
    <n v="1335"/>
    <s v="Mikkel Holand Gillebo"/>
    <x v="8"/>
    <x v="8"/>
    <m/>
    <m/>
    <m/>
    <m/>
    <n v="0"/>
    <s v="Ingen avgiftsbehandling"/>
    <s v="Lønnsbilag 22-2025"/>
    <n v="150.96"/>
    <s v="NOK"/>
    <n v="150.96"/>
    <m/>
    <s v="323928.72"/>
  </r>
  <r>
    <n v="501038"/>
    <n v="2025"/>
    <s v="Lønnsbilag 22-2025"/>
    <d v="2025-10-01T00:00:00"/>
    <m/>
    <x v="127"/>
    <x v="127"/>
    <m/>
    <m/>
    <m/>
    <m/>
    <n v="1338"/>
    <s v="Nadin Hamed"/>
    <x v="1"/>
    <x v="1"/>
    <m/>
    <m/>
    <m/>
    <m/>
    <n v="0"/>
    <s v="Ingen avgiftsbehandling"/>
    <s v="Lønnsbilag 22-2025"/>
    <n v="238.48"/>
    <s v="NOK"/>
    <n v="238.48"/>
    <m/>
    <s v="324167.20"/>
  </r>
  <r>
    <n v="501038"/>
    <n v="2025"/>
    <s v="Lønnsbilag 22-2025"/>
    <d v="2025-10-01T00:00:00"/>
    <m/>
    <x v="127"/>
    <x v="127"/>
    <m/>
    <m/>
    <m/>
    <m/>
    <n v="134"/>
    <s v="Andreas Kristiansen Olsen"/>
    <x v="1"/>
    <x v="1"/>
    <m/>
    <m/>
    <m/>
    <m/>
    <n v="0"/>
    <s v="Ingen avgiftsbehandling"/>
    <s v="Lønnsbilag 22-2025"/>
    <n v="750.72"/>
    <s v="NOK"/>
    <n v="750.72"/>
    <m/>
    <s v="324917.92"/>
  </r>
  <r>
    <n v="501038"/>
    <n v="2025"/>
    <s v="Lønnsbilag 22-2025"/>
    <d v="2025-10-01T00:00:00"/>
    <m/>
    <x v="127"/>
    <x v="127"/>
    <m/>
    <m/>
    <m/>
    <m/>
    <n v="1341"/>
    <s v="Sondre Harviken"/>
    <x v="8"/>
    <x v="8"/>
    <m/>
    <m/>
    <m/>
    <m/>
    <n v="0"/>
    <s v="Ingen avgiftsbehandling"/>
    <s v="Lønnsbilag 22-2025"/>
    <n v="359.04"/>
    <s v="NOK"/>
    <n v="359.04"/>
    <m/>
    <s v="325276.96"/>
  </r>
  <r>
    <n v="501038"/>
    <n v="2025"/>
    <s v="Lønnsbilag 22-2025"/>
    <d v="2025-10-01T00:00:00"/>
    <m/>
    <x v="127"/>
    <x v="127"/>
    <m/>
    <m/>
    <m/>
    <m/>
    <n v="1342"/>
    <s v="Artem Kovrovskii"/>
    <x v="6"/>
    <x v="6"/>
    <m/>
    <m/>
    <m/>
    <m/>
    <n v="0"/>
    <s v="Ingen avgiftsbehandling"/>
    <s v="Lønnsbilag 22-2025"/>
    <n v="195.64"/>
    <s v="NOK"/>
    <n v="195.64"/>
    <m/>
    <s v="325472.60"/>
  </r>
  <r>
    <n v="501038"/>
    <n v="2025"/>
    <s v="Lønnsbilag 22-2025"/>
    <d v="2025-10-01T00:00:00"/>
    <m/>
    <x v="127"/>
    <x v="127"/>
    <m/>
    <m/>
    <m/>
    <m/>
    <n v="1343"/>
    <s v="Andreas Romark Nilsen"/>
    <x v="2"/>
    <x v="2"/>
    <m/>
    <m/>
    <m/>
    <m/>
    <n v="0"/>
    <s v="Ingen avgiftsbehandling"/>
    <s v="Lønnsbilag 22-2025"/>
    <n v="1254.5999999999999"/>
    <s v="NOK"/>
    <n v="1254.5999999999999"/>
    <m/>
    <s v="326727.20"/>
  </r>
  <r>
    <n v="501038"/>
    <n v="2025"/>
    <s v="Lønnsbilag 22-2025"/>
    <d v="2025-10-01T00:00:00"/>
    <m/>
    <x v="127"/>
    <x v="127"/>
    <m/>
    <m/>
    <m/>
    <m/>
    <n v="1345"/>
    <s v="Eskil Nakstad"/>
    <x v="8"/>
    <x v="8"/>
    <m/>
    <m/>
    <m/>
    <m/>
    <n v="0"/>
    <s v="Ingen avgiftsbehandling"/>
    <s v="Lønnsbilag 22-2025"/>
    <n v="114.24"/>
    <s v="NOK"/>
    <n v="114.24"/>
    <m/>
    <s v="326841.44"/>
  </r>
  <r>
    <n v="501038"/>
    <n v="2025"/>
    <s v="Lønnsbilag 22-2025"/>
    <d v="2025-10-01T00:00:00"/>
    <m/>
    <x v="127"/>
    <x v="127"/>
    <m/>
    <m/>
    <m/>
    <m/>
    <n v="1346"/>
    <s v="Emil Smith Gjerde"/>
    <x v="8"/>
    <x v="8"/>
    <m/>
    <m/>
    <m/>
    <m/>
    <n v="0"/>
    <s v="Ingen avgiftsbehandling"/>
    <s v="Lønnsbilag 22-2025"/>
    <n v="114.24"/>
    <s v="NOK"/>
    <n v="114.24"/>
    <m/>
    <s v="326955.68"/>
  </r>
  <r>
    <n v="501038"/>
    <n v="2025"/>
    <s v="Lønnsbilag 22-2025"/>
    <d v="2025-10-01T00:00:00"/>
    <m/>
    <x v="127"/>
    <x v="127"/>
    <m/>
    <m/>
    <m/>
    <m/>
    <n v="1347"/>
    <s v="Selma Svege"/>
    <x v="6"/>
    <x v="6"/>
    <m/>
    <m/>
    <m/>
    <m/>
    <n v="0"/>
    <s v="Ingen avgiftsbehandling"/>
    <s v="Lønnsbilag 22-2025"/>
    <n v="162.56"/>
    <s v="NOK"/>
    <n v="162.56"/>
    <m/>
    <s v="327118.24"/>
  </r>
  <r>
    <n v="501038"/>
    <n v="2025"/>
    <s v="Lønnsbilag 22-2025"/>
    <d v="2025-10-01T00:00:00"/>
    <m/>
    <x v="127"/>
    <x v="127"/>
    <m/>
    <m/>
    <m/>
    <m/>
    <n v="1348"/>
    <s v="Anders Lagesen"/>
    <x v="2"/>
    <x v="2"/>
    <m/>
    <m/>
    <m/>
    <m/>
    <n v="0"/>
    <s v="Ingen avgiftsbehandling"/>
    <s v="Lønnsbilag 22-2025"/>
    <n v="795.6"/>
    <s v="NOK"/>
    <n v="795.6"/>
    <m/>
    <s v="327913.84"/>
  </r>
  <r>
    <n v="501038"/>
    <n v="2025"/>
    <s v="Lønnsbilag 22-2025"/>
    <d v="2025-10-01T00:00:00"/>
    <m/>
    <x v="127"/>
    <x v="127"/>
    <m/>
    <m/>
    <m/>
    <m/>
    <n v="156"/>
    <s v="Eskil Kvam"/>
    <x v="1"/>
    <x v="1"/>
    <m/>
    <m/>
    <m/>
    <m/>
    <n v="0"/>
    <s v="Ingen avgiftsbehandling"/>
    <s v="Lønnsbilag 22-2025"/>
    <n v="351.9"/>
    <s v="NOK"/>
    <n v="351.9"/>
    <m/>
    <s v="328265.74"/>
  </r>
  <r>
    <n v="501038"/>
    <n v="2025"/>
    <s v="Lønnsbilag 22-2025"/>
    <d v="2025-10-01T00:00:00"/>
    <m/>
    <x v="127"/>
    <x v="127"/>
    <m/>
    <m/>
    <m/>
    <m/>
    <n v="77"/>
    <s v="Christopher Dehn"/>
    <x v="5"/>
    <x v="5"/>
    <m/>
    <m/>
    <m/>
    <m/>
    <n v="0"/>
    <s v="Ingen avgiftsbehandling"/>
    <s v="Lønnsbilag 22-2025"/>
    <n v="1967.12"/>
    <s v="NOK"/>
    <n v="1967.12"/>
    <m/>
    <s v="330232.86"/>
  </r>
  <r>
    <n v="501146"/>
    <n v="2025"/>
    <s v="Lønnsbilag 23-2025"/>
    <d v="2025-11-03T00:00:00"/>
    <m/>
    <x v="127"/>
    <x v="127"/>
    <m/>
    <m/>
    <m/>
    <m/>
    <m/>
    <s v="Sofi Kulvik"/>
    <x v="4"/>
    <x v="4"/>
    <m/>
    <m/>
    <m/>
    <m/>
    <n v="0"/>
    <s v="Ingen avgiftsbehandling"/>
    <s v="Lønnsbilag 23-2025"/>
    <n v="8012.09"/>
    <s v="NOK"/>
    <n v="8012.09"/>
    <m/>
    <s v="338244.95"/>
  </r>
  <r>
    <n v="501146"/>
    <n v="2025"/>
    <s v="Lønnsbilag 23-2025"/>
    <d v="2025-11-03T00:00:00"/>
    <m/>
    <x v="127"/>
    <x v="127"/>
    <m/>
    <m/>
    <m/>
    <m/>
    <n v="1223"/>
    <s v="Mads Sundbye"/>
    <x v="1"/>
    <x v="1"/>
    <m/>
    <m/>
    <m/>
    <m/>
    <n v="0"/>
    <s v="Ingen avgiftsbehandling"/>
    <s v="Lønnsbilag 23-2025"/>
    <n v="220.32"/>
    <s v="NOK"/>
    <n v="220.32"/>
    <m/>
    <s v="338465.27"/>
  </r>
  <r>
    <n v="501146"/>
    <n v="2025"/>
    <s v="Lønnsbilag 23-2025"/>
    <d v="2025-11-03T00:00:00"/>
    <m/>
    <x v="127"/>
    <x v="127"/>
    <m/>
    <m/>
    <m/>
    <m/>
    <n v="1229"/>
    <s v="Eirik Frisnes Wartiainen"/>
    <x v="1"/>
    <x v="1"/>
    <m/>
    <m/>
    <m/>
    <m/>
    <n v="0"/>
    <s v="Ingen avgiftsbehandling"/>
    <s v="Lønnsbilag 23-2025"/>
    <n v="700.06"/>
    <s v="NOK"/>
    <n v="700.06"/>
    <m/>
    <s v="339165.33"/>
  </r>
  <r>
    <n v="501146"/>
    <n v="2025"/>
    <s v="Lønnsbilag 23-2025"/>
    <d v="2025-11-03T00:00:00"/>
    <m/>
    <x v="127"/>
    <x v="127"/>
    <m/>
    <m/>
    <m/>
    <m/>
    <n v="1229"/>
    <s v="Eirik Frisnes Wartiainen"/>
    <x v="8"/>
    <x v="8"/>
    <m/>
    <m/>
    <m/>
    <m/>
    <n v="0"/>
    <s v="Ingen avgiftsbehandling"/>
    <s v="Lønnsbilag 23-2025"/>
    <n v="1633.49"/>
    <s v="NOK"/>
    <n v="1633.49"/>
    <m/>
    <s v="340798.82"/>
  </r>
  <r>
    <n v="501146"/>
    <n v="2025"/>
    <s v="Lønnsbilag 23-2025"/>
    <d v="2025-11-03T00:00:00"/>
    <m/>
    <x v="127"/>
    <x v="127"/>
    <m/>
    <m/>
    <m/>
    <m/>
    <n v="1229"/>
    <s v="Eirik Frisnes Wartiainen"/>
    <x v="10"/>
    <x v="10"/>
    <m/>
    <m/>
    <m/>
    <m/>
    <n v="0"/>
    <s v="Ingen avgiftsbehandling"/>
    <s v="Lønnsbilag 23-2025"/>
    <n v="2333.56"/>
    <s v="NOK"/>
    <n v="2333.56"/>
    <m/>
    <s v="343132.38"/>
  </r>
  <r>
    <n v="501146"/>
    <n v="2025"/>
    <s v="Lønnsbilag 23-2025"/>
    <d v="2025-11-03T00:00:00"/>
    <m/>
    <x v="127"/>
    <x v="127"/>
    <m/>
    <m/>
    <m/>
    <m/>
    <n v="1239"/>
    <s v="Karen Haug Laukeland"/>
    <x v="6"/>
    <x v="6"/>
    <m/>
    <m/>
    <m/>
    <m/>
    <n v="0"/>
    <s v="Ingen avgiftsbehandling"/>
    <s v="Lønnsbilag 23-2025"/>
    <n v="503.98"/>
    <s v="NOK"/>
    <n v="503.98"/>
    <m/>
    <s v="343636.36"/>
  </r>
  <r>
    <n v="501146"/>
    <n v="2025"/>
    <s v="Lønnsbilag 23-2025"/>
    <d v="2025-11-03T00:00:00"/>
    <m/>
    <x v="127"/>
    <x v="127"/>
    <m/>
    <m/>
    <m/>
    <m/>
    <n v="1240"/>
    <s v="Margrethe Hamre Køber"/>
    <x v="6"/>
    <x v="6"/>
    <m/>
    <m/>
    <m/>
    <m/>
    <n v="0"/>
    <s v="Ingen avgiftsbehandling"/>
    <s v="Lønnsbilag 23-2025"/>
    <n v="334.69"/>
    <s v="NOK"/>
    <n v="334.69"/>
    <m/>
    <s v="343971.05"/>
  </r>
  <r>
    <n v="501146"/>
    <n v="2025"/>
    <s v="Lønnsbilag 23-2025"/>
    <d v="2025-11-03T00:00:00"/>
    <m/>
    <x v="127"/>
    <x v="127"/>
    <m/>
    <m/>
    <m/>
    <m/>
    <n v="1245"/>
    <s v="Fredrik Bjørndal"/>
    <x v="3"/>
    <x v="3"/>
    <m/>
    <m/>
    <m/>
    <m/>
    <n v="0"/>
    <s v="Ingen avgiftsbehandling"/>
    <s v="Lønnsbilag 23-2025"/>
    <n v="679.32"/>
    <s v="NOK"/>
    <n v="679.32"/>
    <m/>
    <s v="344650.37"/>
  </r>
  <r>
    <n v="501146"/>
    <n v="2025"/>
    <s v="Lønnsbilag 23-2025"/>
    <d v="2025-11-03T00:00:00"/>
    <m/>
    <x v="127"/>
    <x v="127"/>
    <m/>
    <m/>
    <m/>
    <m/>
    <n v="1248"/>
    <s v="Marius Tveiten"/>
    <x v="1"/>
    <x v="1"/>
    <m/>
    <m/>
    <m/>
    <m/>
    <n v="0"/>
    <s v="Ingen avgiftsbehandling"/>
    <s v="Lønnsbilag 23-2025"/>
    <n v="293.76"/>
    <s v="NOK"/>
    <n v="293.76"/>
    <m/>
    <s v="344944.13"/>
  </r>
  <r>
    <n v="501146"/>
    <n v="2025"/>
    <s v="Lønnsbilag 23-2025"/>
    <d v="2025-11-03T00:00:00"/>
    <m/>
    <x v="127"/>
    <x v="127"/>
    <m/>
    <m/>
    <m/>
    <m/>
    <n v="1248"/>
    <s v="Marius Tveiten"/>
    <x v="8"/>
    <x v="8"/>
    <m/>
    <m/>
    <m/>
    <m/>
    <n v="0"/>
    <s v="Ingen avgiftsbehandling"/>
    <s v="Lønnsbilag 23-2025"/>
    <n v="36.72"/>
    <s v="NOK"/>
    <n v="36.72"/>
    <m/>
    <s v="344980.85"/>
  </r>
  <r>
    <n v="501146"/>
    <n v="2025"/>
    <s v="Lønnsbilag 23-2025"/>
    <d v="2025-11-03T00:00:00"/>
    <m/>
    <x v="127"/>
    <x v="127"/>
    <m/>
    <m/>
    <m/>
    <m/>
    <n v="1249"/>
    <s v="Nora Kristiansen"/>
    <x v="1"/>
    <x v="1"/>
    <m/>
    <m/>
    <m/>
    <m/>
    <n v="0"/>
    <s v="Ingen avgiftsbehandling"/>
    <s v="Lønnsbilag 23-2025"/>
    <n v="201.96"/>
    <s v="NOK"/>
    <n v="201.96"/>
    <m/>
    <s v="345182.81"/>
  </r>
  <r>
    <n v="501146"/>
    <n v="2025"/>
    <s v="Lønnsbilag 23-2025"/>
    <d v="2025-11-03T00:00:00"/>
    <m/>
    <x v="127"/>
    <x v="127"/>
    <m/>
    <m/>
    <m/>
    <m/>
    <n v="1249"/>
    <s v="Nora Kristiansen"/>
    <x v="8"/>
    <x v="8"/>
    <m/>
    <m/>
    <m/>
    <m/>
    <n v="0"/>
    <s v="Ingen avgiftsbehandling"/>
    <s v="Lønnsbilag 23-2025"/>
    <n v="399.33"/>
    <s v="NOK"/>
    <n v="399.33"/>
    <m/>
    <s v="345582.14"/>
  </r>
  <r>
    <n v="501146"/>
    <n v="2025"/>
    <s v="Lønnsbilag 23-2025"/>
    <d v="2025-11-03T00:00:00"/>
    <m/>
    <x v="127"/>
    <x v="127"/>
    <m/>
    <m/>
    <m/>
    <m/>
    <n v="1260"/>
    <s v="Sivert Østberg-Tømmervik"/>
    <x v="6"/>
    <x v="6"/>
    <m/>
    <m/>
    <m/>
    <m/>
    <n v="0"/>
    <s v="Ingen avgiftsbehandling"/>
    <s v="Lønnsbilag 23-2025"/>
    <n v="811.52"/>
    <s v="NOK"/>
    <n v="811.52"/>
    <m/>
    <s v="346393.66"/>
  </r>
  <r>
    <n v="501146"/>
    <n v="2025"/>
    <s v="Lønnsbilag 23-2025"/>
    <d v="2025-11-03T00:00:00"/>
    <m/>
    <x v="127"/>
    <x v="127"/>
    <m/>
    <m/>
    <m/>
    <m/>
    <n v="1261"/>
    <s v="Laila Håkonsen"/>
    <x v="8"/>
    <x v="8"/>
    <m/>
    <m/>
    <m/>
    <m/>
    <n v="0"/>
    <s v="Ingen avgiftsbehandling"/>
    <s v="Lønnsbilag 23-2025"/>
    <n v="687.5"/>
    <s v="NOK"/>
    <n v="687.5"/>
    <m/>
    <s v="347081.16"/>
  </r>
  <r>
    <n v="501146"/>
    <n v="2025"/>
    <s v="Lønnsbilag 23-2025"/>
    <d v="2025-11-03T00:00:00"/>
    <m/>
    <x v="127"/>
    <x v="127"/>
    <m/>
    <m/>
    <m/>
    <m/>
    <n v="1270"/>
    <s v="Lars Teigland Støre"/>
    <x v="6"/>
    <x v="6"/>
    <m/>
    <m/>
    <m/>
    <m/>
    <n v="0"/>
    <s v="Ingen avgiftsbehandling"/>
    <s v="Lønnsbilag 23-2025"/>
    <n v="303.45"/>
    <s v="NOK"/>
    <n v="303.45"/>
    <m/>
    <s v="347384.61"/>
  </r>
  <r>
    <n v="501146"/>
    <n v="2025"/>
    <s v="Lønnsbilag 23-2025"/>
    <d v="2025-11-03T00:00:00"/>
    <m/>
    <x v="127"/>
    <x v="127"/>
    <m/>
    <m/>
    <m/>
    <m/>
    <n v="1271"/>
    <s v="Nikolai Hamang"/>
    <x v="1"/>
    <x v="1"/>
    <m/>
    <m/>
    <m/>
    <m/>
    <n v="0"/>
    <s v="Ingen avgiftsbehandling"/>
    <s v="Lønnsbilag 23-2025"/>
    <n v="247.86"/>
    <s v="NOK"/>
    <n v="247.86"/>
    <m/>
    <s v="347632.47"/>
  </r>
  <r>
    <n v="501146"/>
    <n v="2025"/>
    <s v="Lønnsbilag 23-2025"/>
    <d v="2025-11-03T00:00:00"/>
    <m/>
    <x v="127"/>
    <x v="127"/>
    <m/>
    <m/>
    <m/>
    <m/>
    <n v="1274"/>
    <s v="Heidi Midtbø Helgesen"/>
    <x v="6"/>
    <x v="6"/>
    <m/>
    <m/>
    <m/>
    <m/>
    <n v="0"/>
    <s v="Ingen avgiftsbehandling"/>
    <s v="Lønnsbilag 23-2025"/>
    <n v="361.46"/>
    <s v="NOK"/>
    <n v="361.46"/>
    <m/>
    <s v="347993.93"/>
  </r>
  <r>
    <n v="501146"/>
    <n v="2025"/>
    <s v="Lønnsbilag 23-2025"/>
    <d v="2025-11-03T00:00:00"/>
    <m/>
    <x v="127"/>
    <x v="127"/>
    <m/>
    <m/>
    <m/>
    <m/>
    <n v="1285"/>
    <s v="Casper Riekeles"/>
    <x v="1"/>
    <x v="1"/>
    <m/>
    <m/>
    <m/>
    <m/>
    <n v="0"/>
    <s v="Ingen avgiftsbehandling"/>
    <s v="Lønnsbilag 23-2025"/>
    <n v="328.44"/>
    <s v="NOK"/>
    <n v="328.44"/>
    <m/>
    <s v="348322.37"/>
  </r>
  <r>
    <n v="501146"/>
    <n v="2025"/>
    <s v="Lønnsbilag 23-2025"/>
    <d v="2025-11-03T00:00:00"/>
    <m/>
    <x v="127"/>
    <x v="127"/>
    <m/>
    <m/>
    <m/>
    <m/>
    <n v="1299"/>
    <s v="Katarina Zielinska"/>
    <x v="2"/>
    <x v="2"/>
    <m/>
    <m/>
    <m/>
    <m/>
    <n v="0"/>
    <s v="Ingen avgiftsbehandling"/>
    <s v="Lønnsbilag 23-2025"/>
    <n v="4908.75"/>
    <s v="NOK"/>
    <n v="4908.75"/>
    <m/>
    <s v="353231.12"/>
  </r>
  <r>
    <n v="501146"/>
    <n v="2025"/>
    <s v="Lønnsbilag 23-2025"/>
    <d v="2025-11-03T00:00:00"/>
    <m/>
    <x v="127"/>
    <x v="127"/>
    <m/>
    <m/>
    <m/>
    <m/>
    <n v="1303"/>
    <s v="Tess Negusse"/>
    <x v="1"/>
    <x v="1"/>
    <m/>
    <m/>
    <m/>
    <m/>
    <n v="0"/>
    <s v="Ingen avgiftsbehandling"/>
    <s v="Lønnsbilag 23-2025"/>
    <n v="1020"/>
    <s v="NOK"/>
    <n v="1020"/>
    <m/>
    <s v="354251.12"/>
  </r>
  <r>
    <n v="501146"/>
    <n v="2025"/>
    <s v="Lønnsbilag 23-2025"/>
    <d v="2025-11-03T00:00:00"/>
    <m/>
    <x v="127"/>
    <x v="127"/>
    <m/>
    <m/>
    <m/>
    <m/>
    <n v="1307"/>
    <s v="Ben Craig Simmons"/>
    <x v="3"/>
    <x v="3"/>
    <m/>
    <m/>
    <m/>
    <m/>
    <n v="0"/>
    <s v="Ingen avgiftsbehandling"/>
    <s v="Lønnsbilag 23-2025"/>
    <n v="3828.82"/>
    <s v="NOK"/>
    <n v="3828.82"/>
    <m/>
    <s v="358079.94"/>
  </r>
  <r>
    <n v="501146"/>
    <n v="2025"/>
    <s v="Lønnsbilag 23-2025"/>
    <d v="2025-11-03T00:00:00"/>
    <m/>
    <x v="127"/>
    <x v="127"/>
    <m/>
    <m/>
    <m/>
    <m/>
    <n v="1332"/>
    <s v="Morten Hamre Køber"/>
    <x v="10"/>
    <x v="10"/>
    <m/>
    <m/>
    <m/>
    <m/>
    <n v="0"/>
    <s v="Ingen avgiftsbehandling"/>
    <s v="Lønnsbilag 23-2025"/>
    <n v="155.04"/>
    <s v="NOK"/>
    <n v="155.04"/>
    <m/>
    <s v="358234.98"/>
  </r>
  <r>
    <n v="501146"/>
    <n v="2025"/>
    <s v="Lønnsbilag 23-2025"/>
    <d v="2025-11-03T00:00:00"/>
    <m/>
    <x v="127"/>
    <x v="127"/>
    <m/>
    <m/>
    <m/>
    <m/>
    <n v="1334"/>
    <s v="Selma Arikan"/>
    <x v="1"/>
    <x v="1"/>
    <m/>
    <m/>
    <m/>
    <m/>
    <n v="0"/>
    <s v="Ingen avgiftsbehandling"/>
    <s v="Lønnsbilag 23-2025"/>
    <n v="187.68"/>
    <s v="NOK"/>
    <n v="187.68"/>
    <m/>
    <s v="358422.66"/>
  </r>
  <r>
    <n v="501146"/>
    <n v="2025"/>
    <s v="Lønnsbilag 23-2025"/>
    <d v="2025-11-03T00:00:00"/>
    <m/>
    <x v="127"/>
    <x v="127"/>
    <m/>
    <m/>
    <m/>
    <m/>
    <n v="1335"/>
    <s v="Mikkel Holand Gillebo"/>
    <x v="8"/>
    <x v="8"/>
    <m/>
    <m/>
    <m/>
    <m/>
    <n v="0"/>
    <s v="Ingen avgiftsbehandling"/>
    <s v="Lønnsbilag 23-2025"/>
    <n v="130.56"/>
    <s v="NOK"/>
    <n v="130.56"/>
    <m/>
    <s v="358553.22"/>
  </r>
  <r>
    <n v="501146"/>
    <n v="2025"/>
    <s v="Lønnsbilag 23-2025"/>
    <d v="2025-11-03T00:00:00"/>
    <m/>
    <x v="127"/>
    <x v="127"/>
    <m/>
    <m/>
    <m/>
    <m/>
    <n v="1338"/>
    <s v="Nadin Hamed"/>
    <x v="1"/>
    <x v="1"/>
    <m/>
    <m/>
    <m/>
    <m/>
    <n v="0"/>
    <s v="Ingen avgiftsbehandling"/>
    <s v="Lønnsbilag 23-2025"/>
    <n v="513.5"/>
    <s v="NOK"/>
    <n v="513.5"/>
    <m/>
    <s v="359066.72"/>
  </r>
  <r>
    <n v="501146"/>
    <n v="2025"/>
    <s v="Lønnsbilag 23-2025"/>
    <d v="2025-11-03T00:00:00"/>
    <m/>
    <x v="127"/>
    <x v="127"/>
    <m/>
    <m/>
    <m/>
    <m/>
    <n v="134"/>
    <s v="Andreas Kristiansen Olsen"/>
    <x v="1"/>
    <x v="1"/>
    <m/>
    <m/>
    <m/>
    <m/>
    <n v="0"/>
    <s v="Ingen avgiftsbehandling"/>
    <s v="Lønnsbilag 23-2025"/>
    <n v="762.45"/>
    <s v="NOK"/>
    <n v="762.45"/>
    <m/>
    <s v="359829.17"/>
  </r>
  <r>
    <n v="501146"/>
    <n v="2025"/>
    <s v="Lønnsbilag 23-2025"/>
    <d v="2025-11-03T00:00:00"/>
    <m/>
    <x v="127"/>
    <x v="127"/>
    <m/>
    <m/>
    <m/>
    <m/>
    <n v="1340"/>
    <s v="Bernhard Trygve Wielgolaski Rynning"/>
    <x v="2"/>
    <x v="2"/>
    <m/>
    <m/>
    <m/>
    <m/>
    <n v="0"/>
    <s v="Ingen avgiftsbehandling"/>
    <s v="Lønnsbilag 23-2025"/>
    <n v="1264.8"/>
    <s v="NOK"/>
    <n v="1264.8"/>
    <m/>
    <s v="361093.97"/>
  </r>
  <r>
    <n v="501146"/>
    <n v="2025"/>
    <s v="Lønnsbilag 23-2025"/>
    <d v="2025-11-03T00:00:00"/>
    <m/>
    <x v="127"/>
    <x v="127"/>
    <m/>
    <m/>
    <m/>
    <m/>
    <n v="1341"/>
    <s v="Sondre Harviken"/>
    <x v="8"/>
    <x v="8"/>
    <m/>
    <m/>
    <m/>
    <m/>
    <n v="0"/>
    <s v="Ingen avgiftsbehandling"/>
    <s v="Lønnsbilag 23-2025"/>
    <n v="346.8"/>
    <s v="NOK"/>
    <n v="346.8"/>
    <m/>
    <s v="361440.77"/>
  </r>
  <r>
    <n v="501146"/>
    <n v="2025"/>
    <s v="Lønnsbilag 23-2025"/>
    <d v="2025-11-03T00:00:00"/>
    <m/>
    <x v="127"/>
    <x v="127"/>
    <m/>
    <m/>
    <m/>
    <m/>
    <n v="1342"/>
    <s v="Artem Kovrovskii"/>
    <x v="6"/>
    <x v="6"/>
    <m/>
    <m/>
    <m/>
    <m/>
    <n v="0"/>
    <s v="Ingen avgiftsbehandling"/>
    <s v="Lønnsbilag 23-2025"/>
    <n v="181.66"/>
    <s v="NOK"/>
    <n v="181.66"/>
    <m/>
    <s v="361622.43"/>
  </r>
  <r>
    <n v="501146"/>
    <n v="2025"/>
    <s v="Lønnsbilag 23-2025"/>
    <d v="2025-11-03T00:00:00"/>
    <m/>
    <x v="127"/>
    <x v="127"/>
    <m/>
    <m/>
    <m/>
    <m/>
    <n v="1343"/>
    <s v="Andreas Romark Nilsen"/>
    <x v="2"/>
    <x v="2"/>
    <m/>
    <m/>
    <m/>
    <m/>
    <n v="0"/>
    <s v="Ingen avgiftsbehandling"/>
    <s v="Lønnsbilag 23-2025"/>
    <n v="1382.1"/>
    <s v="NOK"/>
    <n v="1382.1"/>
    <m/>
    <s v="363004.53"/>
  </r>
  <r>
    <n v="501146"/>
    <n v="2025"/>
    <s v="Lønnsbilag 23-2025"/>
    <d v="2025-11-03T00:00:00"/>
    <m/>
    <x v="127"/>
    <x v="127"/>
    <m/>
    <m/>
    <m/>
    <m/>
    <n v="1345"/>
    <s v="Eskil Nakstad"/>
    <x v="8"/>
    <x v="8"/>
    <m/>
    <m/>
    <m/>
    <m/>
    <n v="0"/>
    <s v="Ingen avgiftsbehandling"/>
    <s v="Lønnsbilag 23-2025"/>
    <n v="199.92"/>
    <s v="NOK"/>
    <n v="199.92"/>
    <m/>
    <s v="363204.45"/>
  </r>
  <r>
    <n v="501146"/>
    <n v="2025"/>
    <s v="Lønnsbilag 23-2025"/>
    <d v="2025-11-03T00:00:00"/>
    <m/>
    <x v="127"/>
    <x v="127"/>
    <m/>
    <m/>
    <m/>
    <m/>
    <n v="1346"/>
    <s v="Emil Smith Gjerde"/>
    <x v="8"/>
    <x v="8"/>
    <m/>
    <m/>
    <m/>
    <m/>
    <n v="0"/>
    <s v="Ingen avgiftsbehandling"/>
    <s v="Lønnsbilag 23-2025"/>
    <n v="228.48"/>
    <s v="NOK"/>
    <n v="228.48"/>
    <m/>
    <s v="363432.93"/>
  </r>
  <r>
    <n v="501146"/>
    <n v="2025"/>
    <s v="Lønnsbilag 23-2025"/>
    <d v="2025-11-03T00:00:00"/>
    <m/>
    <x v="127"/>
    <x v="127"/>
    <m/>
    <m/>
    <m/>
    <m/>
    <n v="1347"/>
    <s v="Selma Svege"/>
    <x v="6"/>
    <x v="6"/>
    <m/>
    <m/>
    <m/>
    <m/>
    <n v="0"/>
    <s v="Ingen avgiftsbehandling"/>
    <s v="Lønnsbilag 23-2025"/>
    <n v="210.38"/>
    <s v="NOK"/>
    <n v="210.38"/>
    <m/>
    <s v="363643.31"/>
  </r>
  <r>
    <n v="501146"/>
    <n v="2025"/>
    <s v="Lønnsbilag 23-2025"/>
    <d v="2025-11-03T00:00:00"/>
    <m/>
    <x v="127"/>
    <x v="127"/>
    <m/>
    <m/>
    <m/>
    <m/>
    <n v="1348"/>
    <s v="Anders Lagesen"/>
    <x v="2"/>
    <x v="2"/>
    <m/>
    <m/>
    <m/>
    <m/>
    <n v="0"/>
    <s v="Ingen avgiftsbehandling"/>
    <s v="Lønnsbilag 23-2025"/>
    <n v="715.63"/>
    <s v="NOK"/>
    <n v="715.63"/>
    <m/>
    <s v="364358.94"/>
  </r>
  <r>
    <n v="501146"/>
    <n v="2025"/>
    <s v="Lønnsbilag 23-2025"/>
    <d v="2025-11-03T00:00:00"/>
    <m/>
    <x v="127"/>
    <x v="127"/>
    <m/>
    <m/>
    <m/>
    <m/>
    <n v="1351"/>
    <s v="Johan Wiklund"/>
    <x v="3"/>
    <x v="3"/>
    <m/>
    <m/>
    <m/>
    <m/>
    <n v="0"/>
    <s v="Ingen avgiftsbehandling"/>
    <s v="Lønnsbilag 23-2025"/>
    <n v="714"/>
    <s v="NOK"/>
    <n v="714"/>
    <m/>
    <s v="365072.94"/>
  </r>
  <r>
    <n v="501146"/>
    <n v="2025"/>
    <s v="Lønnsbilag 23-2025"/>
    <d v="2025-11-03T00:00:00"/>
    <m/>
    <x v="127"/>
    <x v="127"/>
    <m/>
    <m/>
    <m/>
    <m/>
    <n v="156"/>
    <s v="Eskil Kvam"/>
    <x v="1"/>
    <x v="1"/>
    <m/>
    <m/>
    <m/>
    <m/>
    <n v="0"/>
    <s v="Ingen avgiftsbehandling"/>
    <s v="Lønnsbilag 23-2025"/>
    <n v="222.87"/>
    <s v="NOK"/>
    <n v="222.87"/>
    <m/>
    <s v="365295.81"/>
  </r>
  <r>
    <n v="501146"/>
    <n v="2025"/>
    <s v="Lønnsbilag 23-2025"/>
    <d v="2025-11-03T00:00:00"/>
    <m/>
    <x v="127"/>
    <x v="127"/>
    <m/>
    <m/>
    <m/>
    <m/>
    <n v="77"/>
    <s v="Christopher Dehn"/>
    <x v="5"/>
    <x v="5"/>
    <m/>
    <m/>
    <m/>
    <m/>
    <n v="0"/>
    <s v="Ingen avgiftsbehandling"/>
    <s v="Lønnsbilag 23-2025"/>
    <n v="1967.12"/>
    <s v="NOK"/>
    <n v="1967.12"/>
    <m/>
    <s v="367262.93"/>
  </r>
  <r>
    <n v="501272"/>
    <n v="2025"/>
    <s v="Lønnsbilag 24-2025"/>
    <d v="2025-12-02T00:00:00"/>
    <m/>
    <x v="127"/>
    <x v="127"/>
    <m/>
    <m/>
    <m/>
    <m/>
    <m/>
    <s v="Sofi Kulvik"/>
    <x v="4"/>
    <x v="4"/>
    <m/>
    <m/>
    <m/>
    <m/>
    <n v="0"/>
    <s v="Ingen avgiftsbehandling"/>
    <s v="Lønnsbilag 24-2025"/>
    <n v="7951.8"/>
    <s v="NOK"/>
    <n v="7951.8"/>
    <m/>
    <s v="375214.73"/>
  </r>
  <r>
    <n v="501272"/>
    <n v="2025"/>
    <s v="Lønnsbilag 24-2025"/>
    <d v="2025-12-02T00:00:00"/>
    <m/>
    <x v="127"/>
    <x v="127"/>
    <m/>
    <m/>
    <m/>
    <m/>
    <n v="1223"/>
    <s v="Mads Sundbye"/>
    <x v="1"/>
    <x v="1"/>
    <m/>
    <m/>
    <m/>
    <m/>
    <n v="0"/>
    <s v="Ingen avgiftsbehandling"/>
    <s v="Lønnsbilag 24-2025"/>
    <n v="257.04000000000002"/>
    <s v="NOK"/>
    <n v="257.04000000000002"/>
    <m/>
    <s v="375471.77"/>
  </r>
  <r>
    <n v="501272"/>
    <n v="2025"/>
    <s v="Lønnsbilag 24-2025"/>
    <d v="2025-12-02T00:00:00"/>
    <m/>
    <x v="127"/>
    <x v="127"/>
    <m/>
    <m/>
    <m/>
    <m/>
    <n v="1229"/>
    <s v="Eirik Frisnes Wartiainen"/>
    <x v="1"/>
    <x v="1"/>
    <m/>
    <m/>
    <m/>
    <m/>
    <n v="0"/>
    <s v="Ingen avgiftsbehandling"/>
    <s v="Lønnsbilag 24-2025"/>
    <n v="700.07"/>
    <s v="NOK"/>
    <n v="700.07"/>
    <m/>
    <s v="376171.84"/>
  </r>
  <r>
    <n v="501272"/>
    <n v="2025"/>
    <s v="Lønnsbilag 24-2025"/>
    <d v="2025-12-02T00:00:00"/>
    <m/>
    <x v="127"/>
    <x v="127"/>
    <m/>
    <m/>
    <m/>
    <m/>
    <n v="1229"/>
    <s v="Eirik Frisnes Wartiainen"/>
    <x v="8"/>
    <x v="8"/>
    <m/>
    <m/>
    <m/>
    <m/>
    <n v="0"/>
    <s v="Ingen avgiftsbehandling"/>
    <s v="Lønnsbilag 24-2025"/>
    <n v="1633.49"/>
    <s v="NOK"/>
    <n v="1633.49"/>
    <m/>
    <s v="377805.33"/>
  </r>
  <r>
    <n v="501272"/>
    <n v="2025"/>
    <s v="Lønnsbilag 24-2025"/>
    <d v="2025-12-02T00:00:00"/>
    <m/>
    <x v="127"/>
    <x v="127"/>
    <m/>
    <m/>
    <m/>
    <m/>
    <n v="1229"/>
    <s v="Eirik Frisnes Wartiainen"/>
    <x v="10"/>
    <x v="10"/>
    <m/>
    <m/>
    <m/>
    <m/>
    <n v="0"/>
    <s v="Ingen avgiftsbehandling"/>
    <s v="Lønnsbilag 24-2025"/>
    <n v="2333.5500000000002"/>
    <s v="NOK"/>
    <n v="2333.5500000000002"/>
    <m/>
    <s v="380138.88"/>
  </r>
  <r>
    <n v="501272"/>
    <n v="2025"/>
    <s v="Lønnsbilag 24-2025"/>
    <d v="2025-12-02T00:00:00"/>
    <m/>
    <x v="127"/>
    <x v="127"/>
    <m/>
    <m/>
    <m/>
    <m/>
    <n v="1233"/>
    <s v="Eirik Skaar"/>
    <x v="5"/>
    <x v="5"/>
    <m/>
    <m/>
    <m/>
    <m/>
    <n v="0"/>
    <s v="Ingen avgiftsbehandling"/>
    <s v="Lønnsbilag 24-2025"/>
    <n v="836.4"/>
    <s v="NOK"/>
    <n v="836.4"/>
    <m/>
    <s v="380975.28"/>
  </r>
  <r>
    <n v="501272"/>
    <n v="2025"/>
    <s v="Lønnsbilag 24-2025"/>
    <d v="2025-12-02T00:00:00"/>
    <m/>
    <x v="127"/>
    <x v="127"/>
    <m/>
    <m/>
    <m/>
    <m/>
    <n v="1239"/>
    <s v="Karen Haug Laukeland"/>
    <x v="6"/>
    <x v="6"/>
    <m/>
    <m/>
    <m/>
    <m/>
    <n v="0"/>
    <s v="Ingen avgiftsbehandling"/>
    <s v="Lønnsbilag 24-2025"/>
    <n v="405.24"/>
    <s v="NOK"/>
    <n v="405.24"/>
    <m/>
    <s v="381380.52"/>
  </r>
  <r>
    <n v="501272"/>
    <n v="2025"/>
    <s v="Lønnsbilag 24-2025"/>
    <d v="2025-12-02T00:00:00"/>
    <m/>
    <x v="127"/>
    <x v="127"/>
    <m/>
    <m/>
    <m/>
    <m/>
    <n v="1240"/>
    <s v="Margrethe Hamre Køber"/>
    <x v="6"/>
    <x v="6"/>
    <m/>
    <m/>
    <m/>
    <m/>
    <n v="0"/>
    <s v="Ingen avgiftsbehandling"/>
    <s v="Lønnsbilag 24-2025"/>
    <n v="737.58"/>
    <s v="NOK"/>
    <n v="737.58"/>
    <m/>
    <s v="382118.10"/>
  </r>
  <r>
    <n v="501272"/>
    <n v="2025"/>
    <s v="Lønnsbilag 24-2025"/>
    <d v="2025-12-02T00:00:00"/>
    <m/>
    <x v="127"/>
    <x v="127"/>
    <m/>
    <m/>
    <m/>
    <m/>
    <n v="1245"/>
    <s v="Fredrik Bjørndal"/>
    <x v="3"/>
    <x v="3"/>
    <m/>
    <m/>
    <m/>
    <m/>
    <n v="0"/>
    <s v="Ingen avgiftsbehandling"/>
    <s v="Lønnsbilag 24-2025"/>
    <n v="556.66"/>
    <s v="NOK"/>
    <n v="556.66"/>
    <m/>
    <s v="382674.76"/>
  </r>
  <r>
    <n v="501272"/>
    <n v="2025"/>
    <s v="Lønnsbilag 24-2025"/>
    <d v="2025-12-02T00:00:00"/>
    <m/>
    <x v="127"/>
    <x v="127"/>
    <m/>
    <m/>
    <m/>
    <m/>
    <n v="1248"/>
    <s v="Marius Tveiten"/>
    <x v="1"/>
    <x v="1"/>
    <m/>
    <m/>
    <m/>
    <m/>
    <n v="0"/>
    <s v="Ingen avgiftsbehandling"/>
    <s v="Lønnsbilag 24-2025"/>
    <n v="434.58"/>
    <s v="NOK"/>
    <n v="434.58"/>
    <m/>
    <s v="383109.34"/>
  </r>
  <r>
    <n v="501272"/>
    <n v="2025"/>
    <s v="Lønnsbilag 24-2025"/>
    <d v="2025-12-02T00:00:00"/>
    <m/>
    <x v="127"/>
    <x v="127"/>
    <m/>
    <m/>
    <m/>
    <m/>
    <n v="1248"/>
    <s v="Marius Tveiten"/>
    <x v="8"/>
    <x v="8"/>
    <m/>
    <m/>
    <m/>
    <m/>
    <n v="0"/>
    <s v="Ingen avgiftsbehandling"/>
    <s v="Lønnsbilag 24-2025"/>
    <n v="110.16"/>
    <s v="NOK"/>
    <n v="110.16"/>
    <m/>
    <s v="383219.50"/>
  </r>
  <r>
    <n v="501272"/>
    <n v="2025"/>
    <s v="Lønnsbilag 24-2025"/>
    <d v="2025-12-02T00:00:00"/>
    <m/>
    <x v="127"/>
    <x v="127"/>
    <m/>
    <m/>
    <m/>
    <m/>
    <n v="1249"/>
    <s v="Nora Kristiansen"/>
    <x v="1"/>
    <x v="1"/>
    <m/>
    <m/>
    <m/>
    <m/>
    <n v="0"/>
    <s v="Ingen avgiftsbehandling"/>
    <s v="Lønnsbilag 24-2025"/>
    <n v="133.11000000000001"/>
    <s v="NOK"/>
    <n v="133.11000000000001"/>
    <m/>
    <s v="383352.61"/>
  </r>
  <r>
    <n v="501272"/>
    <n v="2025"/>
    <s v="Lønnsbilag 24-2025"/>
    <d v="2025-12-02T00:00:00"/>
    <m/>
    <x v="127"/>
    <x v="127"/>
    <m/>
    <m/>
    <m/>
    <m/>
    <n v="1249"/>
    <s v="Nora Kristiansen"/>
    <x v="8"/>
    <x v="8"/>
    <m/>
    <m/>
    <m/>
    <m/>
    <n v="0"/>
    <s v="Ingen avgiftsbehandling"/>
    <s v="Lønnsbilag 24-2025"/>
    <n v="201.96"/>
    <s v="NOK"/>
    <n v="201.96"/>
    <m/>
    <s v="383554.57"/>
  </r>
  <r>
    <n v="501272"/>
    <n v="2025"/>
    <s v="Lønnsbilag 24-2025"/>
    <d v="2025-12-02T00:00:00"/>
    <m/>
    <x v="127"/>
    <x v="127"/>
    <m/>
    <m/>
    <m/>
    <m/>
    <n v="1260"/>
    <s v="Sivert Østberg-Tømmervik"/>
    <x v="6"/>
    <x v="6"/>
    <m/>
    <m/>
    <m/>
    <m/>
    <n v="0"/>
    <s v="Ingen avgiftsbehandling"/>
    <s v="Lønnsbilag 24-2025"/>
    <n v="1037.1400000000001"/>
    <s v="NOK"/>
    <n v="1037.1400000000001"/>
    <m/>
    <s v="384591.71"/>
  </r>
  <r>
    <n v="501272"/>
    <n v="2025"/>
    <s v="Lønnsbilag 24-2025"/>
    <d v="2025-12-02T00:00:00"/>
    <m/>
    <x v="127"/>
    <x v="127"/>
    <m/>
    <m/>
    <m/>
    <m/>
    <n v="1261"/>
    <s v="Laila Håkonsen"/>
    <x v="8"/>
    <x v="8"/>
    <m/>
    <m/>
    <m/>
    <m/>
    <n v="0"/>
    <s v="Ingen avgiftsbehandling"/>
    <s v="Lønnsbilag 24-2025"/>
    <n v="591.25"/>
    <s v="NOK"/>
    <n v="591.25"/>
    <m/>
    <s v="385182.96"/>
  </r>
  <r>
    <n v="501272"/>
    <n v="2025"/>
    <s v="Lønnsbilag 24-2025"/>
    <d v="2025-12-02T00:00:00"/>
    <m/>
    <x v="127"/>
    <x v="127"/>
    <m/>
    <m/>
    <m/>
    <m/>
    <n v="1270"/>
    <s v="Lars Teigland Støre"/>
    <x v="6"/>
    <x v="6"/>
    <m/>
    <m/>
    <m/>
    <m/>
    <n v="0"/>
    <s v="Ingen avgiftsbehandling"/>
    <s v="Lønnsbilag 24-2025"/>
    <n v="75.86"/>
    <s v="NOK"/>
    <n v="75.86"/>
    <m/>
    <s v="385258.82"/>
  </r>
  <r>
    <n v="501272"/>
    <n v="2025"/>
    <s v="Lønnsbilag 24-2025"/>
    <d v="2025-12-02T00:00:00"/>
    <m/>
    <x v="127"/>
    <x v="127"/>
    <m/>
    <m/>
    <m/>
    <m/>
    <n v="1271"/>
    <s v="Nikolai Hamang"/>
    <x v="1"/>
    <x v="1"/>
    <m/>
    <m/>
    <m/>
    <m/>
    <n v="0"/>
    <s v="Ingen avgiftsbehandling"/>
    <s v="Lønnsbilag 24-2025"/>
    <n v="316.70999999999998"/>
    <s v="NOK"/>
    <n v="316.70999999999998"/>
    <m/>
    <s v="385575.53"/>
  </r>
  <r>
    <n v="501272"/>
    <n v="2025"/>
    <s v="Lønnsbilag 24-2025"/>
    <d v="2025-12-02T00:00:00"/>
    <m/>
    <x v="127"/>
    <x v="127"/>
    <m/>
    <m/>
    <m/>
    <m/>
    <n v="1274"/>
    <s v="Heidi Midtbø Helgesen"/>
    <x v="6"/>
    <x v="6"/>
    <m/>
    <m/>
    <m/>
    <m/>
    <n v="0"/>
    <s v="Ingen avgiftsbehandling"/>
    <s v="Lønnsbilag 24-2025"/>
    <n v="373.49"/>
    <s v="NOK"/>
    <n v="373.49"/>
    <m/>
    <s v="385949.02"/>
  </r>
  <r>
    <n v="501272"/>
    <n v="2025"/>
    <s v="Lønnsbilag 24-2025"/>
    <d v="2025-12-02T00:00:00"/>
    <m/>
    <x v="127"/>
    <x v="127"/>
    <m/>
    <m/>
    <m/>
    <m/>
    <n v="1285"/>
    <s v="Casper Riekeles"/>
    <x v="1"/>
    <x v="1"/>
    <m/>
    <m/>
    <m/>
    <m/>
    <n v="0"/>
    <s v="Ingen avgiftsbehandling"/>
    <s v="Lønnsbilag 24-2025"/>
    <n v="164.22"/>
    <s v="NOK"/>
    <n v="164.22"/>
    <m/>
    <s v="386113.24"/>
  </r>
  <r>
    <n v="501272"/>
    <n v="2025"/>
    <s v="Lønnsbilag 24-2025"/>
    <d v="2025-12-02T00:00:00"/>
    <m/>
    <x v="127"/>
    <x v="127"/>
    <m/>
    <m/>
    <m/>
    <m/>
    <n v="1299"/>
    <s v="Katarina Zielinska"/>
    <x v="2"/>
    <x v="2"/>
    <m/>
    <m/>
    <m/>
    <m/>
    <n v="0"/>
    <s v="Ingen avgiftsbehandling"/>
    <s v="Lønnsbilag 24-2025"/>
    <n v="4908.75"/>
    <s v="NOK"/>
    <n v="4908.75"/>
    <m/>
    <s v="391021.99"/>
  </r>
  <r>
    <n v="501272"/>
    <n v="2025"/>
    <s v="Lønnsbilag 24-2025"/>
    <d v="2025-12-02T00:00:00"/>
    <m/>
    <x v="127"/>
    <x v="127"/>
    <m/>
    <m/>
    <m/>
    <m/>
    <n v="1307"/>
    <s v="Ben Craig Simmons"/>
    <x v="3"/>
    <x v="3"/>
    <m/>
    <m/>
    <m/>
    <m/>
    <n v="0"/>
    <s v="Ingen avgiftsbehandling"/>
    <s v="Lønnsbilag 24-2025"/>
    <n v="3828.83"/>
    <s v="NOK"/>
    <n v="3828.83"/>
    <m/>
    <s v="394850.82"/>
  </r>
  <r>
    <n v="501272"/>
    <n v="2025"/>
    <s v="Lønnsbilag 24-2025"/>
    <d v="2025-12-02T00:00:00"/>
    <m/>
    <x v="127"/>
    <x v="127"/>
    <m/>
    <m/>
    <m/>
    <m/>
    <n v="1323"/>
    <s v="Axel Aatlo"/>
    <x v="5"/>
    <x v="5"/>
    <m/>
    <m/>
    <m/>
    <m/>
    <n v="0"/>
    <s v="Ingen avgiftsbehandling"/>
    <s v="Lønnsbilag 24-2025"/>
    <n v="1346.4"/>
    <s v="NOK"/>
    <n v="1346.4"/>
    <m/>
    <s v="396197.22"/>
  </r>
  <r>
    <n v="501272"/>
    <n v="2025"/>
    <s v="Lønnsbilag 24-2025"/>
    <d v="2025-12-02T00:00:00"/>
    <m/>
    <x v="127"/>
    <x v="127"/>
    <m/>
    <m/>
    <m/>
    <m/>
    <n v="1332"/>
    <s v="Morten Hamre Køber"/>
    <x v="10"/>
    <x v="10"/>
    <m/>
    <m/>
    <m/>
    <m/>
    <n v="0"/>
    <s v="Ingen avgiftsbehandling"/>
    <s v="Lønnsbilag 24-2025"/>
    <n v="155.04"/>
    <s v="NOK"/>
    <n v="155.04"/>
    <m/>
    <s v="396352.26"/>
  </r>
  <r>
    <n v="501272"/>
    <n v="2025"/>
    <s v="Lønnsbilag 24-2025"/>
    <d v="2025-12-02T00:00:00"/>
    <m/>
    <x v="127"/>
    <x v="127"/>
    <m/>
    <m/>
    <m/>
    <m/>
    <n v="1334"/>
    <s v="Selma Arikan"/>
    <x v="1"/>
    <x v="1"/>
    <m/>
    <m/>
    <m/>
    <m/>
    <n v="0"/>
    <s v="Ingen avgiftsbehandling"/>
    <s v="Lønnsbilag 24-2025"/>
    <n v="155.04"/>
    <s v="NOK"/>
    <n v="155.04"/>
    <m/>
    <s v="396507.30"/>
  </r>
  <r>
    <n v="501272"/>
    <n v="2025"/>
    <s v="Lønnsbilag 24-2025"/>
    <d v="2025-12-02T00:00:00"/>
    <m/>
    <x v="127"/>
    <x v="127"/>
    <m/>
    <m/>
    <m/>
    <m/>
    <n v="1335"/>
    <s v="Mikkel Holand Gillebo"/>
    <x v="8"/>
    <x v="8"/>
    <m/>
    <m/>
    <m/>
    <m/>
    <n v="0"/>
    <s v="Ingen avgiftsbehandling"/>
    <s v="Lønnsbilag 24-2025"/>
    <n v="130.56"/>
    <s v="NOK"/>
    <n v="130.56"/>
    <m/>
    <s v="396637.86"/>
  </r>
  <r>
    <n v="501272"/>
    <n v="2025"/>
    <s v="Lønnsbilag 24-2025"/>
    <d v="2025-12-02T00:00:00"/>
    <m/>
    <x v="127"/>
    <x v="127"/>
    <m/>
    <m/>
    <m/>
    <m/>
    <n v="1338"/>
    <s v="Nadin Hamed"/>
    <x v="1"/>
    <x v="1"/>
    <m/>
    <m/>
    <m/>
    <m/>
    <n v="0"/>
    <s v="Ingen avgiftsbehandling"/>
    <s v="Lønnsbilag 24-2025"/>
    <n v="128.52000000000001"/>
    <s v="NOK"/>
    <n v="128.52000000000001"/>
    <m/>
    <s v="396766.38"/>
  </r>
  <r>
    <n v="501272"/>
    <n v="2025"/>
    <s v="Lønnsbilag 24-2025"/>
    <d v="2025-12-02T00:00:00"/>
    <m/>
    <x v="127"/>
    <x v="127"/>
    <m/>
    <m/>
    <m/>
    <m/>
    <n v="1339"/>
    <s v="Alexander Grimstvedt"/>
    <x v="5"/>
    <x v="5"/>
    <m/>
    <m/>
    <m/>
    <m/>
    <n v="0"/>
    <s v="Ingen avgiftsbehandling"/>
    <s v="Lønnsbilag 24-2025"/>
    <n v="2557.65"/>
    <s v="NOK"/>
    <n v="2557.65"/>
    <m/>
    <s v="399324.03"/>
  </r>
  <r>
    <n v="501272"/>
    <n v="2025"/>
    <s v="Lønnsbilag 24-2025"/>
    <d v="2025-12-02T00:00:00"/>
    <m/>
    <x v="127"/>
    <x v="127"/>
    <m/>
    <m/>
    <m/>
    <m/>
    <n v="134"/>
    <s v="Andreas Kristiansen Olsen"/>
    <x v="1"/>
    <x v="1"/>
    <m/>
    <m/>
    <m/>
    <m/>
    <n v="0"/>
    <s v="Ingen avgiftsbehandling"/>
    <s v="Lønnsbilag 24-2025"/>
    <n v="381.48"/>
    <s v="NOK"/>
    <n v="381.48"/>
    <m/>
    <s v="399705.51"/>
  </r>
  <r>
    <n v="501272"/>
    <n v="2025"/>
    <s v="Lønnsbilag 24-2025"/>
    <d v="2025-12-02T00:00:00"/>
    <m/>
    <x v="127"/>
    <x v="127"/>
    <m/>
    <m/>
    <m/>
    <m/>
    <n v="1341"/>
    <s v="Sondre Harviken"/>
    <x v="8"/>
    <x v="8"/>
    <m/>
    <m/>
    <m/>
    <m/>
    <n v="0"/>
    <s v="Ingen avgiftsbehandling"/>
    <s v="Lønnsbilag 24-2025"/>
    <n v="359.04"/>
    <s v="NOK"/>
    <n v="359.04"/>
    <m/>
    <s v="400064.55"/>
  </r>
  <r>
    <n v="501272"/>
    <n v="2025"/>
    <s v="Lønnsbilag 24-2025"/>
    <d v="2025-12-02T00:00:00"/>
    <m/>
    <x v="127"/>
    <x v="127"/>
    <m/>
    <m/>
    <m/>
    <m/>
    <n v="1342"/>
    <s v="Artem Kovrovskii"/>
    <x v="6"/>
    <x v="6"/>
    <m/>
    <m/>
    <m/>
    <m/>
    <n v="0"/>
    <s v="Ingen avgiftsbehandling"/>
    <s v="Lønnsbilag 24-2025"/>
    <n v="153.71"/>
    <s v="NOK"/>
    <n v="153.71"/>
    <m/>
    <s v="400218.26"/>
  </r>
  <r>
    <n v="501272"/>
    <n v="2025"/>
    <s v="Lønnsbilag 24-2025"/>
    <d v="2025-12-02T00:00:00"/>
    <m/>
    <x v="127"/>
    <x v="127"/>
    <m/>
    <m/>
    <m/>
    <m/>
    <n v="1343"/>
    <s v="Andreas Romark Nilsen"/>
    <x v="2"/>
    <x v="2"/>
    <m/>
    <m/>
    <m/>
    <m/>
    <n v="0"/>
    <s v="Ingen avgiftsbehandling"/>
    <s v="Lønnsbilag 24-2025"/>
    <n v="1091.4000000000001"/>
    <s v="NOK"/>
    <n v="1091.4000000000001"/>
    <m/>
    <s v="401309.66"/>
  </r>
  <r>
    <n v="501272"/>
    <n v="2025"/>
    <s v="Lønnsbilag 24-2025"/>
    <d v="2025-12-02T00:00:00"/>
    <m/>
    <x v="127"/>
    <x v="127"/>
    <m/>
    <m/>
    <m/>
    <m/>
    <n v="1345"/>
    <s v="Eskil Nakstad"/>
    <x v="8"/>
    <x v="8"/>
    <m/>
    <m/>
    <m/>
    <m/>
    <n v="0"/>
    <s v="Ingen avgiftsbehandling"/>
    <s v="Lønnsbilag 24-2025"/>
    <n v="199.92"/>
    <s v="NOK"/>
    <n v="199.92"/>
    <m/>
    <s v="401509.58"/>
  </r>
  <r>
    <n v="501272"/>
    <n v="2025"/>
    <s v="Lønnsbilag 24-2025"/>
    <d v="2025-12-02T00:00:00"/>
    <m/>
    <x v="127"/>
    <x v="127"/>
    <m/>
    <m/>
    <m/>
    <m/>
    <n v="1346"/>
    <s v="Emil Smith Gjerde"/>
    <x v="8"/>
    <x v="8"/>
    <m/>
    <m/>
    <m/>
    <m/>
    <n v="0"/>
    <s v="Ingen avgiftsbehandling"/>
    <s v="Lønnsbilag 24-2025"/>
    <n v="228.48"/>
    <s v="NOK"/>
    <n v="228.48"/>
    <m/>
    <s v="401738.06"/>
  </r>
  <r>
    <n v="501272"/>
    <n v="2025"/>
    <s v="Lønnsbilag 24-2025"/>
    <d v="2025-12-02T00:00:00"/>
    <m/>
    <x v="127"/>
    <x v="127"/>
    <m/>
    <m/>
    <m/>
    <m/>
    <n v="1347"/>
    <s v="Selma Svege"/>
    <x v="6"/>
    <x v="6"/>
    <m/>
    <m/>
    <m/>
    <m/>
    <n v="0"/>
    <s v="Ingen avgiftsbehandling"/>
    <s v="Lønnsbilag 24-2025"/>
    <n v="279.8"/>
    <s v="NOK"/>
    <n v="279.8"/>
    <m/>
    <s v="402017.86"/>
  </r>
  <r>
    <n v="501272"/>
    <n v="2025"/>
    <s v="Lønnsbilag 24-2025"/>
    <d v="2025-12-02T00:00:00"/>
    <m/>
    <x v="127"/>
    <x v="127"/>
    <m/>
    <m/>
    <m/>
    <m/>
    <n v="1348"/>
    <s v="Anders Lagesen"/>
    <x v="2"/>
    <x v="2"/>
    <m/>
    <m/>
    <m/>
    <m/>
    <n v="0"/>
    <s v="Ingen avgiftsbehandling"/>
    <s v="Lønnsbilag 24-2025"/>
    <n v="204"/>
    <s v="NOK"/>
    <n v="204"/>
    <m/>
    <s v="402221.86"/>
  </r>
  <r>
    <n v="501272"/>
    <n v="2025"/>
    <s v="Lønnsbilag 24-2025"/>
    <d v="2025-12-02T00:00:00"/>
    <m/>
    <x v="127"/>
    <x v="127"/>
    <m/>
    <m/>
    <m/>
    <m/>
    <n v="1349"/>
    <s v="Kaja Lilledal Fritzvold"/>
    <x v="6"/>
    <x v="6"/>
    <m/>
    <m/>
    <m/>
    <m/>
    <n v="0"/>
    <s v="Ingen avgiftsbehandling"/>
    <s v="Lønnsbilag 24-2025"/>
    <n v="492.66"/>
    <s v="NOK"/>
    <n v="492.66"/>
    <m/>
    <s v="402714.52"/>
  </r>
  <r>
    <n v="501272"/>
    <n v="2025"/>
    <s v="Lønnsbilag 24-2025"/>
    <d v="2025-12-02T00:00:00"/>
    <m/>
    <x v="127"/>
    <x v="127"/>
    <m/>
    <m/>
    <m/>
    <m/>
    <n v="1350"/>
    <s v="Nora Dahlsrud"/>
    <x v="6"/>
    <x v="6"/>
    <m/>
    <m/>
    <m/>
    <m/>
    <n v="0"/>
    <s v="Ingen avgiftsbehandling"/>
    <s v="Lønnsbilag 24-2025"/>
    <n v="60.24"/>
    <s v="NOK"/>
    <n v="60.24"/>
    <m/>
    <s v="402774.76"/>
  </r>
  <r>
    <n v="501272"/>
    <n v="2025"/>
    <s v="Lønnsbilag 24-2025"/>
    <d v="2025-12-02T00:00:00"/>
    <m/>
    <x v="127"/>
    <x v="127"/>
    <m/>
    <m/>
    <m/>
    <m/>
    <n v="1351"/>
    <s v="Johan Wiklund"/>
    <x v="3"/>
    <x v="3"/>
    <m/>
    <m/>
    <m/>
    <m/>
    <n v="0"/>
    <s v="Ingen avgiftsbehandling"/>
    <s v="Lønnsbilag 24-2025"/>
    <n v="408"/>
    <s v="NOK"/>
    <n v="408"/>
    <m/>
    <s v="403182.76"/>
  </r>
  <r>
    <n v="501272"/>
    <n v="2025"/>
    <s v="Lønnsbilag 24-2025"/>
    <d v="2025-12-02T00:00:00"/>
    <m/>
    <x v="127"/>
    <x v="127"/>
    <m/>
    <m/>
    <m/>
    <m/>
    <n v="1352"/>
    <s v="Ivo Bang Theophiliakis"/>
    <x v="5"/>
    <x v="5"/>
    <m/>
    <m/>
    <m/>
    <m/>
    <n v="0"/>
    <s v="Ingen avgiftsbehandling"/>
    <s v="Lønnsbilag 24-2025"/>
    <n v="357"/>
    <s v="NOK"/>
    <n v="357"/>
    <m/>
    <s v="403539.76"/>
  </r>
  <r>
    <n v="501272"/>
    <n v="2025"/>
    <s v="Lønnsbilag 24-2025"/>
    <d v="2025-12-02T00:00:00"/>
    <m/>
    <x v="127"/>
    <x v="127"/>
    <m/>
    <m/>
    <m/>
    <m/>
    <n v="156"/>
    <s v="Eskil Kvam"/>
    <x v="1"/>
    <x v="1"/>
    <m/>
    <m/>
    <m/>
    <m/>
    <n v="0"/>
    <s v="Ingen avgiftsbehandling"/>
    <s v="Lønnsbilag 24-2025"/>
    <n v="328.44"/>
    <s v="NOK"/>
    <n v="328.44"/>
    <m/>
    <s v="403868.20"/>
  </r>
  <r>
    <n v="501272"/>
    <n v="2025"/>
    <s v="Lønnsbilag 24-2025"/>
    <d v="2025-12-02T00:00:00"/>
    <m/>
    <x v="127"/>
    <x v="127"/>
    <m/>
    <m/>
    <m/>
    <m/>
    <n v="77"/>
    <s v="Christopher Dehn"/>
    <x v="5"/>
    <x v="5"/>
    <m/>
    <m/>
    <m/>
    <m/>
    <n v="0"/>
    <s v="Ingen avgiftsbehandling"/>
    <s v="Lønnsbilag 24-2025"/>
    <n v="1967.12"/>
    <s v="NOK"/>
    <n v="1967.12"/>
    <m/>
    <s v="405835.32"/>
  </r>
  <r>
    <m/>
    <m/>
    <m/>
    <d v="2025-01-01T00:00:00"/>
    <m/>
    <x v="128"/>
    <x v="128"/>
    <m/>
    <m/>
    <m/>
    <m/>
    <m/>
    <m/>
    <x v="0"/>
    <x v="0"/>
    <m/>
    <m/>
    <m/>
    <m/>
    <m/>
    <m/>
    <s v="Inngående saldo"/>
    <n v="0"/>
    <m/>
    <m/>
    <m/>
    <s v="0.00"/>
  </r>
  <r>
    <n v="1017"/>
    <n v="2025"/>
    <s v="Lønn DL q1"/>
    <d v="2025-03-31T00:00:00"/>
    <m/>
    <x v="128"/>
    <x v="128"/>
    <m/>
    <m/>
    <m/>
    <m/>
    <m/>
    <m/>
    <x v="4"/>
    <x v="4"/>
    <m/>
    <m/>
    <m/>
    <m/>
    <n v="0"/>
    <s v="Ingen avgiftsbehandling"/>
    <s v="Lønn DL q1"/>
    <n v="-123041.79"/>
    <s v="NOK"/>
    <n v="-123041.79"/>
    <m/>
    <s v="-123041.79"/>
  </r>
  <r>
    <n v="1017"/>
    <n v="2025"/>
    <s v="Lønn DL q1"/>
    <d v="2025-03-31T00:00:00"/>
    <m/>
    <x v="128"/>
    <x v="128"/>
    <m/>
    <m/>
    <m/>
    <m/>
    <m/>
    <m/>
    <x v="1"/>
    <x v="1"/>
    <m/>
    <m/>
    <m/>
    <m/>
    <n v="0"/>
    <s v="Ingen avgiftsbehandling"/>
    <s v="Lønn DL q1"/>
    <n v="59293.84"/>
    <s v="NOK"/>
    <n v="59293.84"/>
    <m/>
    <s v="-63747.95"/>
  </r>
  <r>
    <n v="1017"/>
    <n v="2025"/>
    <s v="Lønn DL q1"/>
    <d v="2025-03-31T00:00:00"/>
    <m/>
    <x v="128"/>
    <x v="128"/>
    <m/>
    <m/>
    <m/>
    <m/>
    <m/>
    <m/>
    <x v="5"/>
    <x v="5"/>
    <m/>
    <m/>
    <m/>
    <m/>
    <n v="0"/>
    <s v="Ingen avgiftsbehandling"/>
    <s v="Lønn DL q1"/>
    <n v="36161.980000000003"/>
    <s v="NOK"/>
    <n v="36161.980000000003"/>
    <m/>
    <s v="-27585.97"/>
  </r>
  <r>
    <n v="1017"/>
    <n v="2025"/>
    <s v="Lønn DL q1"/>
    <d v="2025-03-31T00:00:00"/>
    <m/>
    <x v="128"/>
    <x v="128"/>
    <m/>
    <m/>
    <m/>
    <m/>
    <m/>
    <m/>
    <x v="6"/>
    <x v="6"/>
    <m/>
    <m/>
    <m/>
    <m/>
    <n v="0"/>
    <s v="Ingen avgiftsbehandling"/>
    <s v="Lønn DL q1"/>
    <n v="8428.36"/>
    <s v="NOK"/>
    <n v="8428.36"/>
    <m/>
    <s v="-19157.61"/>
  </r>
  <r>
    <n v="1017"/>
    <n v="2025"/>
    <s v="Lønn DL q1"/>
    <d v="2025-03-31T00:00:00"/>
    <m/>
    <x v="128"/>
    <x v="128"/>
    <m/>
    <m/>
    <m/>
    <m/>
    <m/>
    <m/>
    <x v="7"/>
    <x v="7"/>
    <m/>
    <m/>
    <m/>
    <m/>
    <n v="0"/>
    <s v="Ingen avgiftsbehandling"/>
    <s v="Lønn DL q1"/>
    <n v="9708"/>
    <s v="NOK"/>
    <n v="9708"/>
    <m/>
    <s v="-9449.61"/>
  </r>
  <r>
    <n v="1017"/>
    <n v="2025"/>
    <s v="Lønn DL q1"/>
    <d v="2025-03-31T00:00:00"/>
    <m/>
    <x v="128"/>
    <x v="128"/>
    <m/>
    <m/>
    <m/>
    <m/>
    <m/>
    <m/>
    <x v="9"/>
    <x v="9"/>
    <m/>
    <m/>
    <m/>
    <m/>
    <n v="0"/>
    <s v="Ingen avgiftsbehandling"/>
    <s v="Lønn DL q1"/>
    <n v="9449.61"/>
    <s v="NOK"/>
    <n v="9449.61"/>
    <m/>
    <s v="0.00"/>
  </r>
  <r>
    <n v="1018"/>
    <n v="2025"/>
    <s v="Lønn DL april og mai"/>
    <d v="2025-05-31T00:00:00"/>
    <m/>
    <x v="128"/>
    <x v="128"/>
    <m/>
    <m/>
    <m/>
    <m/>
    <m/>
    <m/>
    <x v="4"/>
    <x v="4"/>
    <m/>
    <m/>
    <m/>
    <m/>
    <n v="0"/>
    <s v="Ingen avgiftsbehandling"/>
    <s v="Lønn DL april og mai"/>
    <n v="-40626.35"/>
    <s v="NOK"/>
    <n v="-40626.35"/>
    <m/>
    <s v="-40626.35"/>
  </r>
  <r>
    <n v="1018"/>
    <n v="2025"/>
    <s v="Lønn DL april og mai"/>
    <d v="2025-05-31T00:00:00"/>
    <m/>
    <x v="128"/>
    <x v="128"/>
    <m/>
    <m/>
    <m/>
    <m/>
    <m/>
    <m/>
    <x v="1"/>
    <x v="1"/>
    <m/>
    <m/>
    <m/>
    <m/>
    <n v="0"/>
    <s v="Ingen avgiftsbehandling"/>
    <s v="Lønn DL april og mai"/>
    <n v="19577.84"/>
    <s v="NOK"/>
    <n v="19577.84"/>
    <m/>
    <s v="-21048.51"/>
  </r>
  <r>
    <n v="1018"/>
    <n v="2025"/>
    <s v="Lønn DL april og mai"/>
    <d v="2025-05-31T00:00:00"/>
    <m/>
    <x v="128"/>
    <x v="128"/>
    <m/>
    <m/>
    <m/>
    <m/>
    <m/>
    <m/>
    <x v="5"/>
    <x v="5"/>
    <m/>
    <m/>
    <m/>
    <m/>
    <n v="0"/>
    <s v="Ingen avgiftsbehandling"/>
    <s v="Lønn DL april og mai"/>
    <n v="11940.09"/>
    <s v="NOK"/>
    <n v="11940.09"/>
    <m/>
    <s v="-9108.42"/>
  </r>
  <r>
    <n v="1018"/>
    <n v="2025"/>
    <s v="Lønn DL april og mai"/>
    <d v="2025-05-31T00:00:00"/>
    <m/>
    <x v="128"/>
    <x v="128"/>
    <m/>
    <m/>
    <m/>
    <m/>
    <m/>
    <m/>
    <x v="6"/>
    <x v="6"/>
    <m/>
    <m/>
    <m/>
    <m/>
    <n v="0"/>
    <s v="Ingen avgiftsbehandling"/>
    <s v="Lønn DL april og mai"/>
    <n v="2782.91"/>
    <s v="NOK"/>
    <n v="2782.91"/>
    <m/>
    <s v="-6325.51"/>
  </r>
  <r>
    <n v="1018"/>
    <n v="2025"/>
    <s v="Lønn DL april og mai"/>
    <d v="2025-05-31T00:00:00"/>
    <m/>
    <x v="128"/>
    <x v="128"/>
    <m/>
    <m/>
    <m/>
    <m/>
    <m/>
    <m/>
    <x v="7"/>
    <x v="7"/>
    <m/>
    <m/>
    <m/>
    <m/>
    <n v="0"/>
    <s v="Ingen avgiftsbehandling"/>
    <s v="Lønn DL april og mai"/>
    <n v="3205.42"/>
    <s v="NOK"/>
    <n v="3205.42"/>
    <m/>
    <s v="-3120.09"/>
  </r>
  <r>
    <n v="1018"/>
    <n v="2025"/>
    <s v="Lønn DL april og mai"/>
    <d v="2025-05-31T00:00:00"/>
    <m/>
    <x v="128"/>
    <x v="128"/>
    <m/>
    <m/>
    <m/>
    <m/>
    <m/>
    <m/>
    <x v="9"/>
    <x v="9"/>
    <m/>
    <m/>
    <m/>
    <m/>
    <n v="0"/>
    <s v="Ingen avgiftsbehandling"/>
    <s v="Lønn DL april og mai"/>
    <n v="3120.1"/>
    <s v="NOK"/>
    <n v="3120.1"/>
    <m/>
    <s v="0.01"/>
  </r>
  <r>
    <n v="1018"/>
    <n v="2025"/>
    <s v="Lønn DL april og mai"/>
    <d v="2025-05-31T00:00:00"/>
    <m/>
    <x v="128"/>
    <x v="128"/>
    <m/>
    <m/>
    <m/>
    <m/>
    <m/>
    <m/>
    <x v="4"/>
    <x v="4"/>
    <m/>
    <m/>
    <m/>
    <m/>
    <n v="0"/>
    <s v="Ingen avgiftsbehandling"/>
    <s v="Lønn DL april og mai"/>
    <n v="-41741.980000000003"/>
    <s v="NOK"/>
    <n v="-41741.980000000003"/>
    <m/>
    <s v="-41741.97"/>
  </r>
  <r>
    <n v="1018"/>
    <n v="2025"/>
    <s v="Lønn DL april og mai"/>
    <d v="2025-05-31T00:00:00"/>
    <m/>
    <x v="128"/>
    <x v="128"/>
    <m/>
    <m/>
    <m/>
    <m/>
    <m/>
    <m/>
    <x v="1"/>
    <x v="1"/>
    <m/>
    <m/>
    <m/>
    <m/>
    <n v="0"/>
    <s v="Ingen avgiftsbehandling"/>
    <s v="Lønn DL april og mai"/>
    <n v="20115.46"/>
    <s v="NOK"/>
    <n v="20115.46"/>
    <m/>
    <s v="-21626.51"/>
  </r>
  <r>
    <n v="1018"/>
    <n v="2025"/>
    <s v="Lønn DL april og mai"/>
    <d v="2025-05-31T00:00:00"/>
    <m/>
    <x v="128"/>
    <x v="128"/>
    <m/>
    <m/>
    <m/>
    <m/>
    <m/>
    <m/>
    <x v="5"/>
    <x v="5"/>
    <m/>
    <m/>
    <m/>
    <m/>
    <n v="0"/>
    <s v="Ingen avgiftsbehandling"/>
    <s v="Lønn DL april og mai"/>
    <n v="12267.97"/>
    <s v="NOK"/>
    <n v="12267.97"/>
    <m/>
    <s v="-9358.54"/>
  </r>
  <r>
    <n v="1018"/>
    <n v="2025"/>
    <s v="Lønn DL april og mai"/>
    <d v="2025-05-31T00:00:00"/>
    <m/>
    <x v="128"/>
    <x v="128"/>
    <m/>
    <m/>
    <m/>
    <m/>
    <m/>
    <m/>
    <x v="6"/>
    <x v="6"/>
    <m/>
    <m/>
    <m/>
    <m/>
    <n v="0"/>
    <s v="Ingen avgiftsbehandling"/>
    <s v="Lønn DL april og mai"/>
    <n v="2859.33"/>
    <s v="NOK"/>
    <n v="2859.33"/>
    <m/>
    <s v="-6499.21"/>
  </r>
  <r>
    <n v="1018"/>
    <n v="2025"/>
    <s v="Lønn DL april og mai"/>
    <d v="2025-05-31T00:00:00"/>
    <m/>
    <x v="128"/>
    <x v="128"/>
    <m/>
    <m/>
    <m/>
    <m/>
    <m/>
    <m/>
    <x v="7"/>
    <x v="7"/>
    <m/>
    <m/>
    <m/>
    <m/>
    <n v="0"/>
    <s v="Ingen avgiftsbehandling"/>
    <s v="Lønn DL april og mai"/>
    <n v="3293.44"/>
    <s v="NOK"/>
    <n v="3293.44"/>
    <m/>
    <s v="-3205.77"/>
  </r>
  <r>
    <n v="1018"/>
    <n v="2025"/>
    <s v="Lønn DL april og mai"/>
    <d v="2025-05-31T00:00:00"/>
    <m/>
    <x v="128"/>
    <x v="128"/>
    <m/>
    <m/>
    <m/>
    <m/>
    <m/>
    <m/>
    <x v="9"/>
    <x v="9"/>
    <m/>
    <m/>
    <m/>
    <m/>
    <n v="0"/>
    <s v="Ingen avgiftsbehandling"/>
    <s v="Lønn DL april og mai"/>
    <n v="3205.77"/>
    <s v="NOK"/>
    <n v="3205.77"/>
    <m/>
    <s v="0.00"/>
  </r>
  <r>
    <n v="1323"/>
    <n v="2025"/>
    <s v="Lønn juni"/>
    <d v="2025-06-30T00:00:00"/>
    <m/>
    <x v="128"/>
    <x v="128"/>
    <m/>
    <m/>
    <m/>
    <m/>
    <m/>
    <m/>
    <x v="4"/>
    <x v="4"/>
    <m/>
    <m/>
    <m/>
    <m/>
    <n v="0"/>
    <s v="Ingen avgiftsbehandling"/>
    <s v="Lønn juni"/>
    <n v="5554.12"/>
    <s v="NOK"/>
    <n v="5554.12"/>
    <m/>
    <s v="5554.12"/>
  </r>
  <r>
    <n v="1323"/>
    <n v="2025"/>
    <s v="Lønn juni"/>
    <d v="2025-06-30T00:00:00"/>
    <m/>
    <x v="128"/>
    <x v="128"/>
    <m/>
    <m/>
    <m/>
    <m/>
    <m/>
    <m/>
    <x v="1"/>
    <x v="1"/>
    <m/>
    <m/>
    <m/>
    <m/>
    <n v="0"/>
    <s v="Ingen avgiftsbehandling"/>
    <s v="Lønn juni"/>
    <n v="-2676.53"/>
    <s v="NOK"/>
    <n v="-2676.53"/>
    <m/>
    <s v="2877.59"/>
  </r>
  <r>
    <n v="1323"/>
    <n v="2025"/>
    <s v="Lønn juni"/>
    <d v="2025-06-30T00:00:00"/>
    <m/>
    <x v="128"/>
    <x v="128"/>
    <m/>
    <m/>
    <m/>
    <m/>
    <m/>
    <m/>
    <x v="5"/>
    <x v="5"/>
    <m/>
    <m/>
    <m/>
    <m/>
    <n v="0"/>
    <s v="Ingen avgiftsbehandling"/>
    <s v="Lønn juni"/>
    <n v="-1632.35"/>
    <s v="NOK"/>
    <n v="-1632.35"/>
    <m/>
    <s v="1245.24"/>
  </r>
  <r>
    <n v="1323"/>
    <n v="2025"/>
    <s v="Lønn juni"/>
    <d v="2025-06-30T00:00:00"/>
    <m/>
    <x v="128"/>
    <x v="128"/>
    <m/>
    <m/>
    <m/>
    <m/>
    <m/>
    <m/>
    <x v="6"/>
    <x v="6"/>
    <m/>
    <m/>
    <m/>
    <m/>
    <n v="0"/>
    <s v="Ingen avgiftsbehandling"/>
    <s v="Lønn juni"/>
    <n v="-380.46"/>
    <s v="NOK"/>
    <n v="-380.46"/>
    <m/>
    <s v="864.78"/>
  </r>
  <r>
    <n v="1323"/>
    <n v="2025"/>
    <s v="Lønn juni"/>
    <d v="2025-06-30T00:00:00"/>
    <m/>
    <x v="128"/>
    <x v="128"/>
    <m/>
    <m/>
    <m/>
    <m/>
    <m/>
    <m/>
    <x v="7"/>
    <x v="7"/>
    <m/>
    <m/>
    <m/>
    <m/>
    <n v="0"/>
    <s v="Ingen avgiftsbehandling"/>
    <s v="Lønn juni"/>
    <n v="-438.22"/>
    <s v="NOK"/>
    <n v="-438.22"/>
    <m/>
    <s v="426.56"/>
  </r>
  <r>
    <n v="1323"/>
    <n v="2025"/>
    <s v="Lønn juni"/>
    <d v="2025-06-30T00:00:00"/>
    <m/>
    <x v="128"/>
    <x v="128"/>
    <m/>
    <m/>
    <m/>
    <m/>
    <m/>
    <m/>
    <x v="9"/>
    <x v="9"/>
    <m/>
    <m/>
    <m/>
    <m/>
    <n v="0"/>
    <s v="Ingen avgiftsbehandling"/>
    <s v="Lønn juni"/>
    <n v="-426.56"/>
    <s v="NOK"/>
    <n v="-426.56"/>
    <m/>
    <s v="0.00"/>
  </r>
  <r>
    <n v="1324"/>
    <n v="2025"/>
    <s v="Lønn Juli"/>
    <d v="2025-07-31T00:00:00"/>
    <m/>
    <x v="128"/>
    <x v="128"/>
    <m/>
    <m/>
    <m/>
    <m/>
    <m/>
    <m/>
    <x v="4"/>
    <x v="4"/>
    <m/>
    <m/>
    <m/>
    <m/>
    <n v="0"/>
    <s v="Ingen avgiftsbehandling"/>
    <s v="Lønn Juli"/>
    <n v="-41703.64"/>
    <s v="NOK"/>
    <n v="-41703.64"/>
    <m/>
    <s v="-41703.64"/>
  </r>
  <r>
    <n v="1324"/>
    <n v="2025"/>
    <s v="Lønn Juli"/>
    <d v="2025-07-31T00:00:00"/>
    <m/>
    <x v="128"/>
    <x v="128"/>
    <m/>
    <m/>
    <m/>
    <m/>
    <m/>
    <m/>
    <x v="1"/>
    <x v="1"/>
    <m/>
    <m/>
    <m/>
    <m/>
    <n v="0"/>
    <s v="Ingen avgiftsbehandling"/>
    <s v="Lønn Juli"/>
    <n v="20096.98"/>
    <s v="NOK"/>
    <n v="20096.98"/>
    <m/>
    <s v="-21606.66"/>
  </r>
  <r>
    <n v="1324"/>
    <n v="2025"/>
    <s v="Lønn Juli"/>
    <d v="2025-07-31T00:00:00"/>
    <m/>
    <x v="128"/>
    <x v="128"/>
    <m/>
    <m/>
    <m/>
    <m/>
    <m/>
    <m/>
    <x v="5"/>
    <x v="5"/>
    <m/>
    <m/>
    <m/>
    <m/>
    <n v="0"/>
    <s v="Ingen avgiftsbehandling"/>
    <s v="Lønn Juli"/>
    <n v="12256.7"/>
    <s v="NOK"/>
    <n v="12256.7"/>
    <m/>
    <s v="-9349.96"/>
  </r>
  <r>
    <n v="1324"/>
    <n v="2025"/>
    <s v="Lønn Juli"/>
    <d v="2025-07-31T00:00:00"/>
    <m/>
    <x v="128"/>
    <x v="128"/>
    <m/>
    <m/>
    <m/>
    <m/>
    <m/>
    <m/>
    <x v="6"/>
    <x v="6"/>
    <m/>
    <m/>
    <m/>
    <m/>
    <n v="0"/>
    <s v="Ingen avgiftsbehandling"/>
    <s v="Lønn Juli"/>
    <n v="2856.7"/>
    <s v="NOK"/>
    <n v="2856.7"/>
    <m/>
    <s v="-6493.26"/>
  </r>
  <r>
    <n v="1324"/>
    <n v="2025"/>
    <s v="Lønn Juli"/>
    <d v="2025-07-31T00:00:00"/>
    <m/>
    <x v="128"/>
    <x v="128"/>
    <m/>
    <m/>
    <m/>
    <m/>
    <m/>
    <m/>
    <x v="7"/>
    <x v="7"/>
    <m/>
    <m/>
    <m/>
    <m/>
    <n v="0"/>
    <s v="Ingen avgiftsbehandling"/>
    <s v="Lønn Juli"/>
    <n v="3290.42"/>
    <s v="NOK"/>
    <n v="3290.42"/>
    <m/>
    <s v="-3202.84"/>
  </r>
  <r>
    <n v="1324"/>
    <n v="2025"/>
    <s v="Lønn Juli"/>
    <d v="2025-07-31T00:00:00"/>
    <m/>
    <x v="128"/>
    <x v="128"/>
    <m/>
    <m/>
    <m/>
    <m/>
    <m/>
    <m/>
    <x v="9"/>
    <x v="9"/>
    <m/>
    <m/>
    <m/>
    <m/>
    <n v="0"/>
    <s v="Ingen avgiftsbehandling"/>
    <s v="Lønn Juli"/>
    <n v="3202.84"/>
    <s v="NOK"/>
    <n v="3202.84"/>
    <m/>
    <s v="0.00"/>
  </r>
  <r>
    <n v="1325"/>
    <n v="2025"/>
    <s v="August"/>
    <d v="2025-08-31T00:00:00"/>
    <m/>
    <x v="128"/>
    <x v="128"/>
    <m/>
    <m/>
    <m/>
    <m/>
    <m/>
    <m/>
    <x v="4"/>
    <x v="4"/>
    <m/>
    <m/>
    <m/>
    <m/>
    <n v="0"/>
    <s v="Ingen avgiftsbehandling"/>
    <s v="August"/>
    <n v="-41703.64"/>
    <s v="NOK"/>
    <n v="-41703.64"/>
    <m/>
    <s v="-41703.64"/>
  </r>
  <r>
    <n v="1325"/>
    <n v="2025"/>
    <s v="August"/>
    <d v="2025-08-31T00:00:00"/>
    <m/>
    <x v="128"/>
    <x v="128"/>
    <m/>
    <m/>
    <m/>
    <m/>
    <m/>
    <m/>
    <x v="1"/>
    <x v="1"/>
    <m/>
    <m/>
    <m/>
    <m/>
    <n v="0"/>
    <s v="Ingen avgiftsbehandling"/>
    <s v="August"/>
    <n v="20096.98"/>
    <s v="NOK"/>
    <n v="20096.98"/>
    <m/>
    <s v="-21606.66"/>
  </r>
  <r>
    <n v="1325"/>
    <n v="2025"/>
    <s v="August"/>
    <d v="2025-08-31T00:00:00"/>
    <m/>
    <x v="128"/>
    <x v="128"/>
    <m/>
    <m/>
    <m/>
    <m/>
    <m/>
    <m/>
    <x v="5"/>
    <x v="5"/>
    <m/>
    <m/>
    <m/>
    <m/>
    <n v="0"/>
    <s v="Ingen avgiftsbehandling"/>
    <s v="August"/>
    <n v="12256.7"/>
    <s v="NOK"/>
    <n v="12256.7"/>
    <m/>
    <s v="-9349.96"/>
  </r>
  <r>
    <n v="1325"/>
    <n v="2025"/>
    <s v="August"/>
    <d v="2025-08-31T00:00:00"/>
    <m/>
    <x v="128"/>
    <x v="128"/>
    <m/>
    <m/>
    <m/>
    <m/>
    <m/>
    <m/>
    <x v="6"/>
    <x v="6"/>
    <m/>
    <m/>
    <m/>
    <m/>
    <n v="0"/>
    <s v="Ingen avgiftsbehandling"/>
    <s v="August"/>
    <n v="2856.7"/>
    <s v="NOK"/>
    <n v="2856.7"/>
    <m/>
    <s v="-6493.26"/>
  </r>
  <r>
    <n v="1325"/>
    <n v="2025"/>
    <s v="August"/>
    <d v="2025-08-31T00:00:00"/>
    <m/>
    <x v="128"/>
    <x v="128"/>
    <m/>
    <m/>
    <m/>
    <m/>
    <m/>
    <m/>
    <x v="7"/>
    <x v="7"/>
    <m/>
    <m/>
    <m/>
    <m/>
    <n v="0"/>
    <s v="Ingen avgiftsbehandling"/>
    <s v="August"/>
    <n v="3290.42"/>
    <s v="NOK"/>
    <n v="3290.42"/>
    <m/>
    <s v="-3202.84"/>
  </r>
  <r>
    <n v="1325"/>
    <n v="2025"/>
    <s v="August"/>
    <d v="2025-08-31T00:00:00"/>
    <m/>
    <x v="128"/>
    <x v="128"/>
    <m/>
    <m/>
    <m/>
    <m/>
    <m/>
    <m/>
    <x v="9"/>
    <x v="9"/>
    <m/>
    <m/>
    <m/>
    <m/>
    <n v="0"/>
    <s v="Ingen avgiftsbehandling"/>
    <s v="August"/>
    <n v="3202.84"/>
    <s v="NOK"/>
    <n v="3202.84"/>
    <m/>
    <s v="0.00"/>
  </r>
  <r>
    <n v="1853"/>
    <n v="2025"/>
    <s v="September"/>
    <d v="2025-09-30T00:00:00"/>
    <m/>
    <x v="128"/>
    <x v="128"/>
    <m/>
    <m/>
    <m/>
    <m/>
    <m/>
    <m/>
    <x v="4"/>
    <x v="4"/>
    <m/>
    <m/>
    <m/>
    <m/>
    <n v="0"/>
    <s v="Ingen avgiftsbehandling"/>
    <s v="September"/>
    <n v="-41703.64"/>
    <s v="NOK"/>
    <n v="-41703.64"/>
    <m/>
    <s v="-41703.64"/>
  </r>
  <r>
    <n v="1853"/>
    <n v="2025"/>
    <s v="September"/>
    <d v="2025-09-30T00:00:00"/>
    <m/>
    <x v="128"/>
    <x v="128"/>
    <m/>
    <m/>
    <m/>
    <m/>
    <m/>
    <m/>
    <x v="1"/>
    <x v="1"/>
    <m/>
    <m/>
    <m/>
    <m/>
    <n v="0"/>
    <s v="Ingen avgiftsbehandling"/>
    <s v="September"/>
    <n v="20096.98"/>
    <s v="NOK"/>
    <n v="20096.98"/>
    <m/>
    <s v="-21606.66"/>
  </r>
  <r>
    <n v="1853"/>
    <n v="2025"/>
    <s v="September"/>
    <d v="2025-09-30T00:00:00"/>
    <m/>
    <x v="128"/>
    <x v="128"/>
    <m/>
    <m/>
    <m/>
    <m/>
    <m/>
    <m/>
    <x v="5"/>
    <x v="5"/>
    <m/>
    <m/>
    <m/>
    <m/>
    <n v="0"/>
    <s v="Ingen avgiftsbehandling"/>
    <s v="September"/>
    <n v="12256.7"/>
    <s v="NOK"/>
    <n v="12256.7"/>
    <m/>
    <s v="-9349.96"/>
  </r>
  <r>
    <n v="1853"/>
    <n v="2025"/>
    <s v="September"/>
    <d v="2025-09-30T00:00:00"/>
    <m/>
    <x v="128"/>
    <x v="128"/>
    <m/>
    <m/>
    <m/>
    <m/>
    <m/>
    <m/>
    <x v="6"/>
    <x v="6"/>
    <m/>
    <m/>
    <m/>
    <m/>
    <n v="0"/>
    <s v="Ingen avgiftsbehandling"/>
    <s v="September"/>
    <n v="2856.7"/>
    <s v="NOK"/>
    <n v="2856.7"/>
    <m/>
    <s v="-6493.26"/>
  </r>
  <r>
    <n v="1853"/>
    <n v="2025"/>
    <s v="September"/>
    <d v="2025-09-30T00:00:00"/>
    <m/>
    <x v="128"/>
    <x v="128"/>
    <m/>
    <m/>
    <m/>
    <m/>
    <m/>
    <m/>
    <x v="7"/>
    <x v="7"/>
    <m/>
    <m/>
    <m/>
    <m/>
    <n v="0"/>
    <s v="Ingen avgiftsbehandling"/>
    <s v="September"/>
    <n v="3290.42"/>
    <s v="NOK"/>
    <n v="3290.42"/>
    <m/>
    <s v="-3202.84"/>
  </r>
  <r>
    <n v="1853"/>
    <n v="2025"/>
    <s v="September"/>
    <d v="2025-09-30T00:00:00"/>
    <m/>
    <x v="128"/>
    <x v="128"/>
    <m/>
    <m/>
    <m/>
    <m/>
    <m/>
    <m/>
    <x v="9"/>
    <x v="9"/>
    <m/>
    <m/>
    <m/>
    <m/>
    <n v="0"/>
    <s v="Ingen avgiftsbehandling"/>
    <s v="September"/>
    <n v="3202.84"/>
    <s v="NOK"/>
    <n v="3202.84"/>
    <m/>
    <s v="0.00"/>
  </r>
  <r>
    <n v="1854"/>
    <n v="2025"/>
    <s v="Oktober"/>
    <d v="2025-10-31T00:00:00"/>
    <m/>
    <x v="128"/>
    <x v="128"/>
    <m/>
    <m/>
    <m/>
    <m/>
    <m/>
    <m/>
    <x v="4"/>
    <x v="4"/>
    <m/>
    <m/>
    <m/>
    <m/>
    <n v="0"/>
    <s v="Ingen avgiftsbehandling"/>
    <s v="Oktober"/>
    <n v="-42088.93"/>
    <s v="NOK"/>
    <n v="-42088.93"/>
    <m/>
    <s v="-42088.93"/>
  </r>
  <r>
    <n v="1854"/>
    <n v="2025"/>
    <s v="Oktober"/>
    <d v="2025-10-31T00:00:00"/>
    <m/>
    <x v="128"/>
    <x v="128"/>
    <m/>
    <m/>
    <m/>
    <m/>
    <m/>
    <m/>
    <x v="1"/>
    <x v="1"/>
    <m/>
    <m/>
    <m/>
    <m/>
    <n v="0"/>
    <s v="Ingen avgiftsbehandling"/>
    <s v="Oktober"/>
    <n v="20282.66"/>
    <s v="NOK"/>
    <n v="20282.66"/>
    <m/>
    <s v="-21806.27"/>
  </r>
  <r>
    <n v="1854"/>
    <n v="2025"/>
    <s v="Oktober"/>
    <d v="2025-10-31T00:00:00"/>
    <m/>
    <x v="128"/>
    <x v="128"/>
    <m/>
    <m/>
    <m/>
    <m/>
    <m/>
    <m/>
    <x v="5"/>
    <x v="5"/>
    <m/>
    <m/>
    <m/>
    <m/>
    <n v="0"/>
    <s v="Ingen avgiftsbehandling"/>
    <s v="Oktober"/>
    <n v="12369.94"/>
    <s v="NOK"/>
    <n v="12369.94"/>
    <m/>
    <s v="-9436.33"/>
  </r>
  <r>
    <n v="1854"/>
    <n v="2025"/>
    <s v="Oktober"/>
    <d v="2025-10-31T00:00:00"/>
    <m/>
    <x v="128"/>
    <x v="128"/>
    <m/>
    <m/>
    <m/>
    <m/>
    <m/>
    <m/>
    <x v="6"/>
    <x v="6"/>
    <m/>
    <m/>
    <m/>
    <m/>
    <n v="0"/>
    <s v="Ingen avgiftsbehandling"/>
    <s v="Oktober"/>
    <n v="2883.09"/>
    <s v="NOK"/>
    <n v="2883.09"/>
    <m/>
    <s v="-6553.24"/>
  </r>
  <r>
    <n v="1854"/>
    <n v="2025"/>
    <s v="Oktober"/>
    <d v="2025-10-31T00:00:00"/>
    <m/>
    <x v="128"/>
    <x v="128"/>
    <m/>
    <m/>
    <m/>
    <m/>
    <m/>
    <m/>
    <x v="7"/>
    <x v="7"/>
    <m/>
    <m/>
    <m/>
    <m/>
    <n v="0"/>
    <s v="Ingen avgiftsbehandling"/>
    <s v="Oktober"/>
    <n v="3320.82"/>
    <s v="NOK"/>
    <n v="3320.82"/>
    <m/>
    <s v="-3232.42"/>
  </r>
  <r>
    <n v="1854"/>
    <n v="2025"/>
    <s v="Oktober"/>
    <d v="2025-10-31T00:00:00"/>
    <m/>
    <x v="128"/>
    <x v="128"/>
    <m/>
    <m/>
    <m/>
    <m/>
    <m/>
    <m/>
    <x v="9"/>
    <x v="9"/>
    <m/>
    <m/>
    <m/>
    <m/>
    <n v="0"/>
    <s v="Ingen avgiftsbehandling"/>
    <s v="Oktober"/>
    <n v="3232.42"/>
    <s v="NOK"/>
    <n v="3232.42"/>
    <m/>
    <s v="0.00"/>
  </r>
  <r>
    <n v="2342"/>
    <n v="2025"/>
    <s v="november"/>
    <d v="2025-11-30T00:00:00"/>
    <m/>
    <x v="128"/>
    <x v="128"/>
    <m/>
    <m/>
    <m/>
    <m/>
    <m/>
    <m/>
    <x v="4"/>
    <x v="4"/>
    <m/>
    <m/>
    <m/>
    <m/>
    <n v="0"/>
    <s v="Ingen avgiftsbehandling"/>
    <s v="november"/>
    <n v="-41703.64"/>
    <s v="NOK"/>
    <n v="-41703.64"/>
    <m/>
    <s v="-41703.64"/>
  </r>
  <r>
    <n v="2342"/>
    <n v="2025"/>
    <s v="november"/>
    <d v="2025-11-30T00:00:00"/>
    <m/>
    <x v="128"/>
    <x v="128"/>
    <m/>
    <m/>
    <m/>
    <m/>
    <m/>
    <m/>
    <x v="1"/>
    <x v="1"/>
    <m/>
    <m/>
    <m/>
    <m/>
    <n v="0"/>
    <s v="Ingen avgiftsbehandling"/>
    <s v="november"/>
    <n v="20096.98"/>
    <s v="NOK"/>
    <n v="20096.98"/>
    <m/>
    <s v="-21606.66"/>
  </r>
  <r>
    <n v="2342"/>
    <n v="2025"/>
    <s v="november"/>
    <d v="2025-11-30T00:00:00"/>
    <m/>
    <x v="128"/>
    <x v="128"/>
    <m/>
    <m/>
    <m/>
    <m/>
    <m/>
    <m/>
    <x v="5"/>
    <x v="5"/>
    <m/>
    <m/>
    <m/>
    <m/>
    <n v="0"/>
    <s v="Ingen avgiftsbehandling"/>
    <s v="november"/>
    <n v="12256.7"/>
    <s v="NOK"/>
    <n v="12256.7"/>
    <m/>
    <s v="-9349.96"/>
  </r>
  <r>
    <n v="2342"/>
    <n v="2025"/>
    <s v="november"/>
    <d v="2025-11-30T00:00:00"/>
    <m/>
    <x v="128"/>
    <x v="128"/>
    <m/>
    <m/>
    <m/>
    <m/>
    <m/>
    <m/>
    <x v="6"/>
    <x v="6"/>
    <m/>
    <m/>
    <m/>
    <m/>
    <n v="0"/>
    <s v="Ingen avgiftsbehandling"/>
    <s v="november"/>
    <n v="2856.7"/>
    <s v="NOK"/>
    <n v="2856.7"/>
    <m/>
    <s v="-6493.26"/>
  </r>
  <r>
    <n v="2342"/>
    <n v="2025"/>
    <s v="november"/>
    <d v="2025-11-30T00:00:00"/>
    <m/>
    <x v="128"/>
    <x v="128"/>
    <m/>
    <m/>
    <m/>
    <m/>
    <m/>
    <m/>
    <x v="7"/>
    <x v="7"/>
    <m/>
    <m/>
    <m/>
    <m/>
    <n v="0"/>
    <s v="Ingen avgiftsbehandling"/>
    <s v="november"/>
    <n v="3290.42"/>
    <s v="NOK"/>
    <n v="3290.42"/>
    <m/>
    <s v="-3202.84"/>
  </r>
  <r>
    <n v="2342"/>
    <n v="2025"/>
    <s v="november"/>
    <d v="2025-11-30T00:00:00"/>
    <m/>
    <x v="128"/>
    <x v="128"/>
    <m/>
    <m/>
    <m/>
    <m/>
    <m/>
    <m/>
    <x v="9"/>
    <x v="9"/>
    <m/>
    <m/>
    <m/>
    <m/>
    <n v="0"/>
    <s v="Ingen avgiftsbehandling"/>
    <s v="november"/>
    <n v="3202.84"/>
    <s v="NOK"/>
    <n v="3202.84"/>
    <m/>
    <s v="0.00"/>
  </r>
  <r>
    <n v="2560"/>
    <n v="2025"/>
    <s v="Desember"/>
    <d v="2025-12-31T00:00:00"/>
    <m/>
    <x v="128"/>
    <x v="128"/>
    <m/>
    <m/>
    <m/>
    <m/>
    <m/>
    <m/>
    <x v="4"/>
    <x v="4"/>
    <m/>
    <m/>
    <m/>
    <m/>
    <n v="0"/>
    <s v="Ingen avgiftsbehandling"/>
    <s v="Desember"/>
    <n v="-41703.64"/>
    <s v="NOK"/>
    <n v="-41703.64"/>
    <m/>
    <s v="-41703.64"/>
  </r>
  <r>
    <n v="2560"/>
    <n v="2025"/>
    <s v="Desember"/>
    <d v="2025-12-31T00:00:00"/>
    <m/>
    <x v="128"/>
    <x v="128"/>
    <m/>
    <m/>
    <m/>
    <m/>
    <m/>
    <m/>
    <x v="1"/>
    <x v="1"/>
    <m/>
    <m/>
    <m/>
    <m/>
    <n v="0"/>
    <s v="Ingen avgiftsbehandling"/>
    <s v="Desember"/>
    <n v="20096.98"/>
    <s v="NOK"/>
    <n v="20096.98"/>
    <m/>
    <s v="-21606.66"/>
  </r>
  <r>
    <n v="2560"/>
    <n v="2025"/>
    <s v="Desember"/>
    <d v="2025-12-31T00:00:00"/>
    <m/>
    <x v="128"/>
    <x v="128"/>
    <m/>
    <m/>
    <m/>
    <m/>
    <m/>
    <m/>
    <x v="5"/>
    <x v="5"/>
    <m/>
    <m/>
    <m/>
    <m/>
    <n v="0"/>
    <s v="Ingen avgiftsbehandling"/>
    <s v="Desember"/>
    <n v="12256.7"/>
    <s v="NOK"/>
    <n v="12256.7"/>
    <m/>
    <s v="-9349.96"/>
  </r>
  <r>
    <n v="2560"/>
    <n v="2025"/>
    <s v="Desember"/>
    <d v="2025-12-31T00:00:00"/>
    <m/>
    <x v="128"/>
    <x v="128"/>
    <m/>
    <m/>
    <m/>
    <m/>
    <m/>
    <m/>
    <x v="6"/>
    <x v="6"/>
    <m/>
    <m/>
    <m/>
    <m/>
    <n v="0"/>
    <s v="Ingen avgiftsbehandling"/>
    <s v="Desember"/>
    <n v="2856.7"/>
    <s v="NOK"/>
    <n v="2856.7"/>
    <m/>
    <s v="-6493.26"/>
  </r>
  <r>
    <n v="2560"/>
    <n v="2025"/>
    <s v="Desember"/>
    <d v="2025-12-31T00:00:00"/>
    <m/>
    <x v="128"/>
    <x v="128"/>
    <m/>
    <m/>
    <m/>
    <m/>
    <m/>
    <m/>
    <x v="7"/>
    <x v="7"/>
    <m/>
    <m/>
    <m/>
    <m/>
    <n v="0"/>
    <s v="Ingen avgiftsbehandling"/>
    <s v="Desember"/>
    <n v="3290.42"/>
    <s v="NOK"/>
    <n v="3290.42"/>
    <m/>
    <s v="-3202.84"/>
  </r>
  <r>
    <n v="2560"/>
    <n v="2025"/>
    <s v="Desember"/>
    <d v="2025-12-31T00:00:00"/>
    <m/>
    <x v="128"/>
    <x v="128"/>
    <m/>
    <m/>
    <m/>
    <m/>
    <m/>
    <m/>
    <x v="9"/>
    <x v="9"/>
    <m/>
    <m/>
    <m/>
    <m/>
    <n v="0"/>
    <s v="Ingen avgiftsbehandling"/>
    <s v="Desember"/>
    <n v="3202.84"/>
    <s v="NOK"/>
    <n v="3202.84"/>
    <m/>
    <s v="0.00"/>
  </r>
  <r>
    <m/>
    <m/>
    <m/>
    <d v="2025-01-01T00:00:00"/>
    <m/>
    <x v="129"/>
    <x v="129"/>
    <m/>
    <m/>
    <m/>
    <m/>
    <m/>
    <m/>
    <x v="0"/>
    <x v="0"/>
    <m/>
    <m/>
    <m/>
    <m/>
    <m/>
    <m/>
    <s v="Inngående saldo"/>
    <n v="0"/>
    <m/>
    <m/>
    <m/>
    <s v="0.00"/>
  </r>
  <r>
    <n v="500002"/>
    <n v="2025"/>
    <s v="Lønnsbilag 1-2025"/>
    <d v="2025-01-01T00:00:00"/>
    <m/>
    <x v="129"/>
    <x v="129"/>
    <m/>
    <m/>
    <m/>
    <m/>
    <n v="77"/>
    <s v="Christopher Dehn"/>
    <x v="5"/>
    <x v="5"/>
    <m/>
    <m/>
    <m/>
    <m/>
    <n v="0"/>
    <s v="Ingen avgiftsbehandling"/>
    <s v="Lønnsbilag 1-2025"/>
    <n v="2719.26"/>
    <s v="NOK"/>
    <n v="2719.26"/>
    <m/>
    <s v="2719.26"/>
  </r>
  <r>
    <n v="500002"/>
    <n v="2025"/>
    <s v="Lønnsbilag 1-2025"/>
    <d v="2025-01-01T00:00:00"/>
    <m/>
    <x v="129"/>
    <x v="129"/>
    <m/>
    <m/>
    <m/>
    <m/>
    <n v="134"/>
    <s v="Andreas Kristiansen Olsen"/>
    <x v="1"/>
    <x v="1"/>
    <m/>
    <m/>
    <m/>
    <m/>
    <n v="0"/>
    <s v="Ingen avgiftsbehandling"/>
    <s v="Lønnsbilag 1-2025"/>
    <n v="372.24"/>
    <s v="NOK"/>
    <n v="372.24"/>
    <m/>
    <s v="3091.50"/>
  </r>
  <r>
    <n v="500002"/>
    <n v="2025"/>
    <s v="Lønnsbilag 1-2025"/>
    <d v="2025-01-01T00:00:00"/>
    <m/>
    <x v="129"/>
    <x v="129"/>
    <m/>
    <m/>
    <m/>
    <m/>
    <n v="134"/>
    <s v="Andreas Kristiansen Olsen"/>
    <x v="8"/>
    <x v="8"/>
    <m/>
    <m/>
    <m/>
    <m/>
    <n v="0"/>
    <s v="Ingen avgiftsbehandling"/>
    <s v="Lønnsbilag 1-2025"/>
    <n v="387.75"/>
    <s v="NOK"/>
    <n v="387.75"/>
    <m/>
    <s v="3479.25"/>
  </r>
  <r>
    <n v="500002"/>
    <n v="2025"/>
    <s v="Lønnsbilag 1-2025"/>
    <d v="2025-01-01T00:00:00"/>
    <m/>
    <x v="129"/>
    <x v="129"/>
    <m/>
    <m/>
    <m/>
    <m/>
    <n v="1223"/>
    <s v="Mads Sundbye"/>
    <x v="1"/>
    <x v="1"/>
    <m/>
    <m/>
    <m/>
    <m/>
    <n v="0"/>
    <s v="Ingen avgiftsbehandling"/>
    <s v="Lønnsbilag 1-2025"/>
    <n v="275.66000000000003"/>
    <s v="NOK"/>
    <n v="275.66000000000003"/>
    <m/>
    <s v="3754.91"/>
  </r>
  <r>
    <n v="500002"/>
    <n v="2025"/>
    <s v="Lønnsbilag 1-2025"/>
    <d v="2025-01-01T00:00:00"/>
    <m/>
    <x v="129"/>
    <x v="129"/>
    <m/>
    <m/>
    <m/>
    <m/>
    <n v="1229"/>
    <s v="Eirik Frisnes Wartiainen"/>
    <x v="8"/>
    <x v="8"/>
    <m/>
    <m/>
    <m/>
    <m/>
    <n v="0"/>
    <s v="Ingen avgiftsbehandling"/>
    <s v="Lønnsbilag 1-2025"/>
    <n v="2491"/>
    <s v="NOK"/>
    <n v="2491"/>
    <m/>
    <s v="6245.91"/>
  </r>
  <r>
    <n v="500002"/>
    <n v="2025"/>
    <s v="Lønnsbilag 1-2025"/>
    <d v="2025-01-01T00:00:00"/>
    <m/>
    <x v="129"/>
    <x v="129"/>
    <m/>
    <m/>
    <m/>
    <m/>
    <n v="1229"/>
    <s v="Eirik Frisnes Wartiainen"/>
    <x v="10"/>
    <x v="10"/>
    <m/>
    <m/>
    <m/>
    <m/>
    <n v="0"/>
    <s v="Ingen avgiftsbehandling"/>
    <s v="Lønnsbilag 1-2025"/>
    <n v="2491"/>
    <s v="NOK"/>
    <n v="2491"/>
    <m/>
    <s v="8736.91"/>
  </r>
  <r>
    <n v="500002"/>
    <n v="2025"/>
    <s v="Lønnsbilag 1-2025"/>
    <d v="2025-01-01T00:00:00"/>
    <m/>
    <x v="129"/>
    <x v="129"/>
    <m/>
    <m/>
    <m/>
    <m/>
    <n v="1239"/>
    <s v="Karen Haug Laukeland"/>
    <x v="6"/>
    <x v="6"/>
    <m/>
    <m/>
    <m/>
    <m/>
    <n v="0"/>
    <s v="Ingen avgiftsbehandling"/>
    <s v="Lønnsbilag 1-2025"/>
    <n v="150.69"/>
    <s v="NOK"/>
    <n v="150.69"/>
    <m/>
    <s v="8887.60"/>
  </r>
  <r>
    <n v="500002"/>
    <n v="2025"/>
    <s v="Lønnsbilag 1-2025"/>
    <d v="2025-01-01T00:00:00"/>
    <m/>
    <x v="129"/>
    <x v="129"/>
    <m/>
    <m/>
    <m/>
    <m/>
    <n v="1240"/>
    <s v="Margrethe Hamre Køber"/>
    <x v="6"/>
    <x v="6"/>
    <m/>
    <m/>
    <m/>
    <m/>
    <n v="0"/>
    <s v="Ingen avgiftsbehandling"/>
    <s v="Lønnsbilag 1-2025"/>
    <n v="150.69"/>
    <s v="NOK"/>
    <n v="150.69"/>
    <m/>
    <s v="9038.29"/>
  </r>
  <r>
    <n v="500002"/>
    <n v="2025"/>
    <s v="Lønnsbilag 1-2025"/>
    <d v="2025-01-01T00:00:00"/>
    <m/>
    <x v="129"/>
    <x v="129"/>
    <m/>
    <m/>
    <m/>
    <m/>
    <n v="1245"/>
    <s v="Fredrik Bjørndal"/>
    <x v="3"/>
    <x v="3"/>
    <m/>
    <m/>
    <m/>
    <m/>
    <n v="0"/>
    <s v="Ingen avgiftsbehandling"/>
    <s v="Lønnsbilag 1-2025"/>
    <n v="1084.01"/>
    <s v="NOK"/>
    <n v="1084.01"/>
    <m/>
    <s v="10122.30"/>
  </r>
  <r>
    <n v="500002"/>
    <n v="2025"/>
    <s v="Lønnsbilag 1-2025"/>
    <d v="2025-01-01T00:00:00"/>
    <m/>
    <x v="129"/>
    <x v="129"/>
    <m/>
    <m/>
    <m/>
    <m/>
    <n v="1248"/>
    <s v="Marius Tveiten"/>
    <x v="1"/>
    <x v="1"/>
    <m/>
    <m/>
    <m/>
    <m/>
    <n v="0"/>
    <s v="Ingen avgiftsbehandling"/>
    <s v="Lønnsbilag 1-2025"/>
    <n v="167.79"/>
    <s v="NOK"/>
    <n v="167.79"/>
    <m/>
    <s v="10290.09"/>
  </r>
  <r>
    <n v="500002"/>
    <n v="2025"/>
    <s v="Lønnsbilag 1-2025"/>
    <d v="2025-01-01T00:00:00"/>
    <m/>
    <x v="129"/>
    <x v="129"/>
    <m/>
    <m/>
    <m/>
    <m/>
    <n v="1248"/>
    <s v="Marius Tveiten"/>
    <x v="8"/>
    <x v="8"/>
    <m/>
    <m/>
    <m/>
    <m/>
    <n v="0"/>
    <s v="Ingen avgiftsbehandling"/>
    <s v="Lønnsbilag 1-2025"/>
    <n v="95.88"/>
    <s v="NOK"/>
    <n v="95.88"/>
    <m/>
    <s v="10385.97"/>
  </r>
  <r>
    <n v="500002"/>
    <n v="2025"/>
    <s v="Lønnsbilag 1-2025"/>
    <d v="2025-01-01T00:00:00"/>
    <m/>
    <x v="129"/>
    <x v="129"/>
    <m/>
    <m/>
    <m/>
    <m/>
    <n v="1249"/>
    <s v="Nora Kristiansen"/>
    <x v="1"/>
    <x v="1"/>
    <m/>
    <m/>
    <m/>
    <m/>
    <n v="0"/>
    <s v="Ingen avgiftsbehandling"/>
    <s v="Lønnsbilag 1-2025"/>
    <n v="119.85"/>
    <s v="NOK"/>
    <n v="119.85"/>
    <m/>
    <s v="10505.82"/>
  </r>
  <r>
    <n v="500002"/>
    <n v="2025"/>
    <s v="Lønnsbilag 1-2025"/>
    <d v="2025-01-01T00:00:00"/>
    <m/>
    <x v="129"/>
    <x v="129"/>
    <m/>
    <m/>
    <m/>
    <m/>
    <n v="1249"/>
    <s v="Nora Kristiansen"/>
    <x v="8"/>
    <x v="8"/>
    <m/>
    <m/>
    <m/>
    <m/>
    <n v="0"/>
    <s v="Ingen avgiftsbehandling"/>
    <s v="Lønnsbilag 1-2025"/>
    <n v="293.63"/>
    <s v="NOK"/>
    <n v="293.63"/>
    <m/>
    <s v="10799.45"/>
  </r>
  <r>
    <n v="500002"/>
    <n v="2025"/>
    <s v="Lønnsbilag 1-2025"/>
    <d v="2025-01-01T00:00:00"/>
    <m/>
    <x v="129"/>
    <x v="129"/>
    <m/>
    <m/>
    <m/>
    <m/>
    <n v="1260"/>
    <s v="Sivert Østberg-Tømmervik"/>
    <x v="6"/>
    <x v="6"/>
    <m/>
    <m/>
    <m/>
    <m/>
    <n v="0"/>
    <s v="Ingen avgiftsbehandling"/>
    <s v="Lønnsbilag 1-2025"/>
    <n v="516.91"/>
    <s v="NOK"/>
    <n v="516.91"/>
    <m/>
    <s v="11316.36"/>
  </r>
  <r>
    <n v="500002"/>
    <n v="2025"/>
    <s v="Lønnsbilag 1-2025"/>
    <d v="2025-01-01T00:00:00"/>
    <m/>
    <x v="129"/>
    <x v="129"/>
    <m/>
    <m/>
    <m/>
    <m/>
    <n v="1261"/>
    <s v="Laila Håkonsen"/>
    <x v="8"/>
    <x v="8"/>
    <m/>
    <m/>
    <m/>
    <m/>
    <n v="0"/>
    <s v="Ingen avgiftsbehandling"/>
    <s v="Lønnsbilag 1-2025"/>
    <n v="558.36"/>
    <s v="NOK"/>
    <n v="558.36"/>
    <m/>
    <s v="11874.72"/>
  </r>
  <r>
    <n v="500002"/>
    <n v="2025"/>
    <s v="Lønnsbilag 1-2025"/>
    <d v="2025-01-01T00:00:00"/>
    <m/>
    <x v="129"/>
    <x v="129"/>
    <m/>
    <m/>
    <m/>
    <m/>
    <n v="1269"/>
    <s v="Marius Lindbäck Pettersen"/>
    <x v="8"/>
    <x v="8"/>
    <m/>
    <m/>
    <m/>
    <m/>
    <n v="0"/>
    <s v="Ingen avgiftsbehandling"/>
    <s v="Lønnsbilag 1-2025"/>
    <n v="158.63"/>
    <s v="NOK"/>
    <n v="158.63"/>
    <m/>
    <s v="12033.35"/>
  </r>
  <r>
    <n v="500002"/>
    <n v="2025"/>
    <s v="Lønnsbilag 1-2025"/>
    <d v="2025-01-01T00:00:00"/>
    <m/>
    <x v="129"/>
    <x v="129"/>
    <m/>
    <m/>
    <m/>
    <m/>
    <n v="1270"/>
    <s v="Lars Teigland Støre"/>
    <x v="6"/>
    <x v="6"/>
    <m/>
    <m/>
    <m/>
    <m/>
    <n v="0"/>
    <s v="Ingen avgiftsbehandling"/>
    <s v="Lønnsbilag 1-2025"/>
    <n v="231.87"/>
    <s v="NOK"/>
    <n v="231.87"/>
    <m/>
    <s v="12265.22"/>
  </r>
  <r>
    <n v="500002"/>
    <n v="2025"/>
    <s v="Lønnsbilag 1-2025"/>
    <d v="2025-01-01T00:00:00"/>
    <m/>
    <x v="129"/>
    <x v="129"/>
    <m/>
    <m/>
    <m/>
    <m/>
    <n v="1271"/>
    <s v="Nikolai Hamang"/>
    <x v="1"/>
    <x v="1"/>
    <m/>
    <m/>
    <m/>
    <m/>
    <n v="0"/>
    <s v="Ingen avgiftsbehandling"/>
    <s v="Lønnsbilag 1-2025"/>
    <n v="95.88"/>
    <s v="NOK"/>
    <n v="95.88"/>
    <m/>
    <s v="12361.10"/>
  </r>
  <r>
    <n v="500002"/>
    <n v="2025"/>
    <s v="Lønnsbilag 1-2025"/>
    <d v="2025-01-01T00:00:00"/>
    <m/>
    <x v="129"/>
    <x v="129"/>
    <m/>
    <m/>
    <m/>
    <m/>
    <n v="1272"/>
    <s v="Jakob August Strøm"/>
    <x v="1"/>
    <x v="1"/>
    <m/>
    <m/>
    <m/>
    <m/>
    <n v="0"/>
    <s v="Ingen avgiftsbehandling"/>
    <s v="Lønnsbilag 1-2025"/>
    <n v="143.82"/>
    <s v="NOK"/>
    <n v="143.82"/>
    <m/>
    <s v="12504.92"/>
  </r>
  <r>
    <n v="500002"/>
    <n v="2025"/>
    <s v="Lønnsbilag 1-2025"/>
    <d v="2025-01-01T00:00:00"/>
    <m/>
    <x v="129"/>
    <x v="129"/>
    <m/>
    <m/>
    <m/>
    <m/>
    <n v="1274"/>
    <s v="Heidi Midtbø Helgesen"/>
    <x v="6"/>
    <x v="6"/>
    <m/>
    <m/>
    <m/>
    <m/>
    <n v="0"/>
    <s v="Ingen avgiftsbehandling"/>
    <s v="Lønnsbilag 1-2025"/>
    <n v="406.87"/>
    <s v="NOK"/>
    <n v="406.87"/>
    <m/>
    <s v="12911.79"/>
  </r>
  <r>
    <n v="500002"/>
    <n v="2025"/>
    <s v="Lønnsbilag 1-2025"/>
    <d v="2025-01-01T00:00:00"/>
    <m/>
    <x v="129"/>
    <x v="129"/>
    <m/>
    <m/>
    <m/>
    <m/>
    <n v="1275"/>
    <s v="Haziz Aasen"/>
    <x v="1"/>
    <x v="1"/>
    <m/>
    <m/>
    <m/>
    <m/>
    <n v="0"/>
    <s v="Ingen avgiftsbehandling"/>
    <s v="Lønnsbilag 1-2025"/>
    <n v="5874.99"/>
    <s v="NOK"/>
    <n v="5874.99"/>
    <m/>
    <s v="18786.78"/>
  </r>
  <r>
    <n v="500002"/>
    <n v="2025"/>
    <s v="Lønnsbilag 1-2025"/>
    <d v="2025-01-01T00:00:00"/>
    <m/>
    <x v="129"/>
    <x v="129"/>
    <m/>
    <m/>
    <m/>
    <m/>
    <n v="1279"/>
    <s v="Oda Marie Danielsen"/>
    <x v="8"/>
    <x v="8"/>
    <m/>
    <m/>
    <m/>
    <m/>
    <n v="0"/>
    <s v="Ingen avgiftsbehandling"/>
    <s v="Lønnsbilag 1-2025"/>
    <n v="90.18"/>
    <s v="NOK"/>
    <n v="90.18"/>
    <m/>
    <s v="18876.96"/>
  </r>
  <r>
    <n v="500002"/>
    <n v="2025"/>
    <s v="Lønnsbilag 1-2025"/>
    <d v="2025-01-01T00:00:00"/>
    <m/>
    <x v="129"/>
    <x v="129"/>
    <m/>
    <m/>
    <m/>
    <m/>
    <n v="1282"/>
    <s v="Stian Sørensen"/>
    <x v="3"/>
    <x v="3"/>
    <m/>
    <m/>
    <m/>
    <m/>
    <n v="0"/>
    <s v="Ingen avgiftsbehandling"/>
    <s v="Lønnsbilag 1-2025"/>
    <n v="3877.5"/>
    <s v="NOK"/>
    <n v="3877.5"/>
    <m/>
    <s v="22754.46"/>
  </r>
  <r>
    <n v="500002"/>
    <n v="2025"/>
    <s v="Lønnsbilag 1-2025"/>
    <d v="2025-01-01T00:00:00"/>
    <m/>
    <x v="129"/>
    <x v="129"/>
    <m/>
    <m/>
    <m/>
    <m/>
    <n v="1288"/>
    <s v="Sondre Olsen Heitmann"/>
    <x v="2"/>
    <x v="2"/>
    <m/>
    <m/>
    <m/>
    <m/>
    <n v="0"/>
    <s v="Ingen avgiftsbehandling"/>
    <s v="Lønnsbilag 1-2025"/>
    <n v="225.6"/>
    <s v="NOK"/>
    <n v="225.6"/>
    <m/>
    <s v="22980.06"/>
  </r>
  <r>
    <n v="500002"/>
    <n v="2025"/>
    <s v="Lønnsbilag 1-2025"/>
    <d v="2025-01-01T00:00:00"/>
    <m/>
    <x v="129"/>
    <x v="129"/>
    <m/>
    <m/>
    <m/>
    <m/>
    <n v="1298"/>
    <s v="Luis Lyster"/>
    <x v="5"/>
    <x v="5"/>
    <m/>
    <m/>
    <m/>
    <m/>
    <n v="0"/>
    <s v="Ingen avgiftsbehandling"/>
    <s v="Lønnsbilag 1-2025"/>
    <n v="846"/>
    <s v="NOK"/>
    <n v="846"/>
    <m/>
    <s v="23826.06"/>
  </r>
  <r>
    <n v="500002"/>
    <n v="2025"/>
    <s v="Lønnsbilag 1-2025"/>
    <d v="2025-01-01T00:00:00"/>
    <m/>
    <x v="129"/>
    <x v="129"/>
    <m/>
    <m/>
    <m/>
    <m/>
    <n v="1299"/>
    <s v="Katarina Zielinska"/>
    <x v="2"/>
    <x v="2"/>
    <m/>
    <m/>
    <m/>
    <m/>
    <n v="0"/>
    <s v="Ingen avgiftsbehandling"/>
    <s v="Lønnsbilag 1-2025"/>
    <n v="6462.5"/>
    <s v="NOK"/>
    <n v="6462.5"/>
    <m/>
    <s v="30288.56"/>
  </r>
  <r>
    <n v="500002"/>
    <n v="2025"/>
    <s v="Lønnsbilag 1-2025"/>
    <d v="2025-01-01T00:00:00"/>
    <m/>
    <x v="129"/>
    <x v="129"/>
    <m/>
    <m/>
    <m/>
    <m/>
    <n v="1305"/>
    <s v="Brage Mikkelsen"/>
    <x v="8"/>
    <x v="8"/>
    <m/>
    <m/>
    <m/>
    <m/>
    <n v="0"/>
    <s v="Ingen avgiftsbehandling"/>
    <s v="Lønnsbilag 1-2025"/>
    <n v="158.63"/>
    <s v="NOK"/>
    <n v="158.63"/>
    <m/>
    <s v="30447.19"/>
  </r>
  <r>
    <n v="500002"/>
    <n v="2025"/>
    <s v="Lønnsbilag 1-2025"/>
    <d v="2025-01-01T00:00:00"/>
    <m/>
    <x v="129"/>
    <x v="129"/>
    <m/>
    <m/>
    <m/>
    <m/>
    <n v="1307"/>
    <s v="Ben Craig Simmons"/>
    <x v="3"/>
    <x v="3"/>
    <m/>
    <m/>
    <m/>
    <m/>
    <n v="0"/>
    <s v="Ingen avgiftsbehandling"/>
    <s v="Lønnsbilag 1-2025"/>
    <n v="5292.79"/>
    <s v="NOK"/>
    <n v="5292.79"/>
    <m/>
    <s v="35739.98"/>
  </r>
  <r>
    <n v="500002"/>
    <n v="2025"/>
    <s v="Lønnsbilag 1-2025"/>
    <d v="2025-01-01T00:00:00"/>
    <m/>
    <x v="129"/>
    <x v="129"/>
    <m/>
    <m/>
    <m/>
    <m/>
    <n v="1308"/>
    <s v="Henrik Falteng Jensen"/>
    <x v="2"/>
    <x v="2"/>
    <m/>
    <m/>
    <m/>
    <m/>
    <n v="0"/>
    <s v="Ingen avgiftsbehandling"/>
    <s v="Lønnsbilag 1-2025"/>
    <n v="564"/>
    <s v="NOK"/>
    <n v="564"/>
    <m/>
    <s v="36303.98"/>
  </r>
  <r>
    <n v="500002"/>
    <n v="2025"/>
    <s v="Lønnsbilag 1-2025"/>
    <d v="2025-01-01T00:00:00"/>
    <m/>
    <x v="129"/>
    <x v="129"/>
    <m/>
    <m/>
    <m/>
    <m/>
    <n v="1310"/>
    <s v="Armani Wahidullah"/>
    <x v="1"/>
    <x v="1"/>
    <m/>
    <m/>
    <m/>
    <m/>
    <n v="0"/>
    <s v="Ingen avgiftsbehandling"/>
    <s v="Lønnsbilag 1-2025"/>
    <n v="119.15"/>
    <s v="NOK"/>
    <n v="119.15"/>
    <m/>
    <s v="36423.13"/>
  </r>
  <r>
    <n v="500002"/>
    <n v="2025"/>
    <s v="Lønnsbilag 1-2025"/>
    <d v="2025-01-01T00:00:00"/>
    <m/>
    <x v="129"/>
    <x v="129"/>
    <m/>
    <m/>
    <m/>
    <m/>
    <n v="1317"/>
    <s v="Markus Madsen"/>
    <x v="5"/>
    <x v="5"/>
    <m/>
    <m/>
    <m/>
    <m/>
    <n v="0"/>
    <s v="Ingen avgiftsbehandling"/>
    <s v="Lønnsbilag 1-2025"/>
    <n v="1410"/>
    <s v="NOK"/>
    <n v="1410"/>
    <m/>
    <s v="37833.13"/>
  </r>
  <r>
    <n v="500002"/>
    <n v="2025"/>
    <s v="Lønnsbilag 1-2025"/>
    <d v="2025-01-01T00:00:00"/>
    <m/>
    <x v="129"/>
    <x v="129"/>
    <m/>
    <m/>
    <m/>
    <m/>
    <n v="1328"/>
    <s v="Jonathan Sten Hagen"/>
    <x v="2"/>
    <x v="2"/>
    <m/>
    <m/>
    <m/>
    <m/>
    <n v="0"/>
    <s v="Ingen avgiftsbehandling"/>
    <s v="Lønnsbilag 1-2025"/>
    <n v="507.6"/>
    <s v="NOK"/>
    <n v="507.6"/>
    <m/>
    <s v="38340.73"/>
  </r>
  <r>
    <n v="500002"/>
    <n v="2025"/>
    <s v="Lønnsbilag 1-2025"/>
    <d v="2025-01-01T00:00:00"/>
    <m/>
    <x v="129"/>
    <x v="129"/>
    <m/>
    <m/>
    <m/>
    <m/>
    <n v="1329"/>
    <s v="Oline Søderberg"/>
    <x v="8"/>
    <x v="8"/>
    <m/>
    <m/>
    <m/>
    <m/>
    <n v="0"/>
    <s v="Ingen avgiftsbehandling"/>
    <s v="Lønnsbilag 1-2025"/>
    <n v="162.22"/>
    <s v="NOK"/>
    <n v="162.22"/>
    <m/>
    <s v="38502.95"/>
  </r>
  <r>
    <n v="500002"/>
    <n v="2025"/>
    <s v="Lønnsbilag 1-2025"/>
    <d v="2025-01-01T00:00:00"/>
    <m/>
    <x v="129"/>
    <x v="129"/>
    <m/>
    <m/>
    <m/>
    <m/>
    <n v="1330"/>
    <s v="Magnus Perger"/>
    <x v="6"/>
    <x v="6"/>
    <m/>
    <m/>
    <m/>
    <m/>
    <n v="0"/>
    <s v="Ingen avgiftsbehandling"/>
    <s v="Lønnsbilag 1-2025"/>
    <n v="269.45"/>
    <s v="NOK"/>
    <n v="269.45"/>
    <m/>
    <s v="38772.40"/>
  </r>
  <r>
    <n v="500002"/>
    <n v="2025"/>
    <s v="Lønnsbilag 1-2025"/>
    <d v="2025-01-01T00:00:00"/>
    <m/>
    <x v="129"/>
    <x v="129"/>
    <m/>
    <m/>
    <m/>
    <m/>
    <n v="1331"/>
    <s v="Jørgen Røkke"/>
    <x v="8"/>
    <x v="8"/>
    <m/>
    <m/>
    <m/>
    <m/>
    <n v="0"/>
    <s v="Ingen avgiftsbehandling"/>
    <s v="Lønnsbilag 1-2025"/>
    <n v="327.83"/>
    <s v="NOK"/>
    <n v="327.83"/>
    <m/>
    <s v="39100.23"/>
  </r>
  <r>
    <n v="500002"/>
    <n v="2025"/>
    <s v="Lønnsbilag 1-2025"/>
    <d v="2025-01-01T00:00:00"/>
    <m/>
    <x v="129"/>
    <x v="129"/>
    <m/>
    <m/>
    <m/>
    <m/>
    <n v="1332"/>
    <s v="Morten Hamre Køber"/>
    <x v="10"/>
    <x v="10"/>
    <m/>
    <m/>
    <m/>
    <m/>
    <n v="0"/>
    <s v="Ingen avgiftsbehandling"/>
    <s v="Lønnsbilag 1-2025"/>
    <n v="84.6"/>
    <s v="NOK"/>
    <n v="84.6"/>
    <m/>
    <s v="39184.83"/>
  </r>
  <r>
    <n v="500002"/>
    <n v="2025"/>
    <s v="Lønnsbilag 1-2025"/>
    <d v="2025-01-01T00:00:00"/>
    <m/>
    <x v="129"/>
    <x v="129"/>
    <m/>
    <m/>
    <m/>
    <m/>
    <n v="1333"/>
    <s v="Elias Lande Olsen"/>
    <x v="6"/>
    <x v="6"/>
    <m/>
    <m/>
    <m/>
    <m/>
    <n v="0"/>
    <s v="Ingen avgiftsbehandling"/>
    <s v="Lønnsbilag 1-2025"/>
    <n v="26.44"/>
    <s v="NOK"/>
    <n v="26.44"/>
    <m/>
    <s v="39211.27"/>
  </r>
  <r>
    <n v="500002"/>
    <n v="2025"/>
    <s v="Lønnsbilag 1-2025"/>
    <d v="2025-01-01T00:00:00"/>
    <m/>
    <x v="129"/>
    <x v="129"/>
    <m/>
    <m/>
    <m/>
    <m/>
    <n v="1334"/>
    <s v="Selma Arikan"/>
    <x v="8"/>
    <x v="8"/>
    <m/>
    <m/>
    <m/>
    <m/>
    <n v="0"/>
    <s v="Ingen avgiftsbehandling"/>
    <s v="Lønnsbilag 1-2025"/>
    <n v="307.02999999999997"/>
    <s v="NOK"/>
    <n v="307.02999999999997"/>
    <m/>
    <s v="39518.30"/>
  </r>
  <r>
    <n v="500002"/>
    <n v="2025"/>
    <s v="Lønnsbilag 1-2025"/>
    <d v="2025-01-01T00:00:00"/>
    <m/>
    <x v="129"/>
    <x v="129"/>
    <m/>
    <m/>
    <m/>
    <m/>
    <m/>
    <s v="Sofi Kulvik"/>
    <x v="4"/>
    <x v="4"/>
    <m/>
    <m/>
    <m/>
    <m/>
    <n v="0"/>
    <s v="Ingen avgiftsbehandling"/>
    <s v="Lønnsbilag 1-2025"/>
    <n v="8883"/>
    <s v="NOK"/>
    <n v="8883"/>
    <m/>
    <s v="48401.30"/>
  </r>
  <r>
    <n v="500059"/>
    <n v="2025"/>
    <s v="Reversering av bilag 500002-2025. Lønnsbilag 1-2025"/>
    <d v="2025-01-01T00:00:00"/>
    <m/>
    <x v="129"/>
    <x v="129"/>
    <m/>
    <m/>
    <m/>
    <m/>
    <n v="77"/>
    <s v="Christopher Dehn"/>
    <x v="5"/>
    <x v="5"/>
    <m/>
    <m/>
    <m/>
    <m/>
    <n v="0"/>
    <s v="Ingen avgiftsbehandling"/>
    <s v="Reversering av bilag 500002-2025. Lønnsbilag 1-2025"/>
    <n v="-2719.26"/>
    <s v="NOK"/>
    <n v="-2719.26"/>
    <m/>
    <s v="45682.04"/>
  </r>
  <r>
    <n v="500059"/>
    <n v="2025"/>
    <s v="Reversering av bilag 500002-2025. Lønnsbilag 1-2025"/>
    <d v="2025-01-01T00:00:00"/>
    <m/>
    <x v="129"/>
    <x v="129"/>
    <m/>
    <m/>
    <m/>
    <m/>
    <n v="134"/>
    <s v="Andreas Kristiansen Olsen"/>
    <x v="1"/>
    <x v="1"/>
    <m/>
    <m/>
    <m/>
    <m/>
    <n v="0"/>
    <s v="Ingen avgiftsbehandling"/>
    <s v="Reversering av bilag 500002-2025. Lønnsbilag 1-2025"/>
    <n v="-372.24"/>
    <s v="NOK"/>
    <n v="-372.24"/>
    <m/>
    <s v="45309.80"/>
  </r>
  <r>
    <n v="500059"/>
    <n v="2025"/>
    <s v="Reversering av bilag 500002-2025. Lønnsbilag 1-2025"/>
    <d v="2025-01-01T00:00:00"/>
    <m/>
    <x v="129"/>
    <x v="129"/>
    <m/>
    <m/>
    <m/>
    <m/>
    <n v="134"/>
    <s v="Andreas Kristiansen Olsen"/>
    <x v="8"/>
    <x v="8"/>
    <m/>
    <m/>
    <m/>
    <m/>
    <n v="0"/>
    <s v="Ingen avgiftsbehandling"/>
    <s v="Reversering av bilag 500002-2025. Lønnsbilag 1-2025"/>
    <n v="-387.75"/>
    <s v="NOK"/>
    <n v="-387.75"/>
    <m/>
    <s v="44922.05"/>
  </r>
  <r>
    <n v="500059"/>
    <n v="2025"/>
    <s v="Reversering av bilag 500002-2025. Lønnsbilag 1-2025"/>
    <d v="2025-01-01T00:00:00"/>
    <m/>
    <x v="129"/>
    <x v="129"/>
    <m/>
    <m/>
    <m/>
    <m/>
    <n v="1223"/>
    <s v="Mads Sundbye"/>
    <x v="1"/>
    <x v="1"/>
    <m/>
    <m/>
    <m/>
    <m/>
    <n v="0"/>
    <s v="Ingen avgiftsbehandling"/>
    <s v="Reversering av bilag 500002-2025. Lønnsbilag 1-2025"/>
    <n v="-275.66000000000003"/>
    <s v="NOK"/>
    <n v="-275.66000000000003"/>
    <m/>
    <s v="44646.39"/>
  </r>
  <r>
    <n v="500059"/>
    <n v="2025"/>
    <s v="Reversering av bilag 500002-2025. Lønnsbilag 1-2025"/>
    <d v="2025-01-01T00:00:00"/>
    <m/>
    <x v="129"/>
    <x v="129"/>
    <m/>
    <m/>
    <m/>
    <m/>
    <n v="1229"/>
    <s v="Eirik Frisnes Wartiainen"/>
    <x v="8"/>
    <x v="8"/>
    <m/>
    <m/>
    <m/>
    <m/>
    <n v="0"/>
    <s v="Ingen avgiftsbehandling"/>
    <s v="Reversering av bilag 500002-2025. Lønnsbilag 1-2025"/>
    <n v="-2491"/>
    <s v="NOK"/>
    <n v="-2491"/>
    <m/>
    <s v="42155.39"/>
  </r>
  <r>
    <n v="500059"/>
    <n v="2025"/>
    <s v="Reversering av bilag 500002-2025. Lønnsbilag 1-2025"/>
    <d v="2025-01-01T00:00:00"/>
    <m/>
    <x v="129"/>
    <x v="129"/>
    <m/>
    <m/>
    <m/>
    <m/>
    <n v="1229"/>
    <s v="Eirik Frisnes Wartiainen"/>
    <x v="10"/>
    <x v="10"/>
    <m/>
    <m/>
    <m/>
    <m/>
    <n v="0"/>
    <s v="Ingen avgiftsbehandling"/>
    <s v="Reversering av bilag 500002-2025. Lønnsbilag 1-2025"/>
    <n v="-2491"/>
    <s v="NOK"/>
    <n v="-2491"/>
    <m/>
    <s v="39664.39"/>
  </r>
  <r>
    <n v="500059"/>
    <n v="2025"/>
    <s v="Reversering av bilag 500002-2025. Lønnsbilag 1-2025"/>
    <d v="2025-01-01T00:00:00"/>
    <m/>
    <x v="129"/>
    <x v="129"/>
    <m/>
    <m/>
    <m/>
    <m/>
    <n v="1239"/>
    <s v="Karen Haug Laukeland"/>
    <x v="6"/>
    <x v="6"/>
    <m/>
    <m/>
    <m/>
    <m/>
    <n v="0"/>
    <s v="Ingen avgiftsbehandling"/>
    <s v="Reversering av bilag 500002-2025. Lønnsbilag 1-2025"/>
    <n v="-150.69"/>
    <s v="NOK"/>
    <n v="-150.69"/>
    <m/>
    <s v="39513.70"/>
  </r>
  <r>
    <n v="500059"/>
    <n v="2025"/>
    <s v="Reversering av bilag 500002-2025. Lønnsbilag 1-2025"/>
    <d v="2025-01-01T00:00:00"/>
    <m/>
    <x v="129"/>
    <x v="129"/>
    <m/>
    <m/>
    <m/>
    <m/>
    <n v="1240"/>
    <s v="Margrethe Hamre Køber"/>
    <x v="6"/>
    <x v="6"/>
    <m/>
    <m/>
    <m/>
    <m/>
    <n v="0"/>
    <s v="Ingen avgiftsbehandling"/>
    <s v="Reversering av bilag 500002-2025. Lønnsbilag 1-2025"/>
    <n v="-150.69"/>
    <s v="NOK"/>
    <n v="-150.69"/>
    <m/>
    <s v="39363.01"/>
  </r>
  <r>
    <n v="500059"/>
    <n v="2025"/>
    <s v="Reversering av bilag 500002-2025. Lønnsbilag 1-2025"/>
    <d v="2025-01-01T00:00:00"/>
    <m/>
    <x v="129"/>
    <x v="129"/>
    <m/>
    <m/>
    <m/>
    <m/>
    <n v="1245"/>
    <s v="Fredrik Bjørndal"/>
    <x v="3"/>
    <x v="3"/>
    <m/>
    <m/>
    <m/>
    <m/>
    <n v="0"/>
    <s v="Ingen avgiftsbehandling"/>
    <s v="Reversering av bilag 500002-2025. Lønnsbilag 1-2025"/>
    <n v="-1084.01"/>
    <s v="NOK"/>
    <n v="-1084.01"/>
    <m/>
    <s v="38279.00"/>
  </r>
  <r>
    <n v="500059"/>
    <n v="2025"/>
    <s v="Reversering av bilag 500002-2025. Lønnsbilag 1-2025"/>
    <d v="2025-01-01T00:00:00"/>
    <m/>
    <x v="129"/>
    <x v="129"/>
    <m/>
    <m/>
    <m/>
    <m/>
    <n v="1248"/>
    <s v="Marius Tveiten"/>
    <x v="1"/>
    <x v="1"/>
    <m/>
    <m/>
    <m/>
    <m/>
    <n v="0"/>
    <s v="Ingen avgiftsbehandling"/>
    <s v="Reversering av bilag 500002-2025. Lønnsbilag 1-2025"/>
    <n v="-167.79"/>
    <s v="NOK"/>
    <n v="-167.79"/>
    <m/>
    <s v="38111.21"/>
  </r>
  <r>
    <n v="500059"/>
    <n v="2025"/>
    <s v="Reversering av bilag 500002-2025. Lønnsbilag 1-2025"/>
    <d v="2025-01-01T00:00:00"/>
    <m/>
    <x v="129"/>
    <x v="129"/>
    <m/>
    <m/>
    <m/>
    <m/>
    <n v="1248"/>
    <s v="Marius Tveiten"/>
    <x v="8"/>
    <x v="8"/>
    <m/>
    <m/>
    <m/>
    <m/>
    <n v="0"/>
    <s v="Ingen avgiftsbehandling"/>
    <s v="Reversering av bilag 500002-2025. Lønnsbilag 1-2025"/>
    <n v="-95.88"/>
    <s v="NOK"/>
    <n v="-95.88"/>
    <m/>
    <s v="38015.33"/>
  </r>
  <r>
    <n v="500059"/>
    <n v="2025"/>
    <s v="Reversering av bilag 500002-2025. Lønnsbilag 1-2025"/>
    <d v="2025-01-01T00:00:00"/>
    <m/>
    <x v="129"/>
    <x v="129"/>
    <m/>
    <m/>
    <m/>
    <m/>
    <n v="1249"/>
    <s v="Nora Kristiansen"/>
    <x v="1"/>
    <x v="1"/>
    <m/>
    <m/>
    <m/>
    <m/>
    <n v="0"/>
    <s v="Ingen avgiftsbehandling"/>
    <s v="Reversering av bilag 500002-2025. Lønnsbilag 1-2025"/>
    <n v="-119.85"/>
    <s v="NOK"/>
    <n v="-119.85"/>
    <m/>
    <s v="37895.48"/>
  </r>
  <r>
    <n v="500059"/>
    <n v="2025"/>
    <s v="Reversering av bilag 500002-2025. Lønnsbilag 1-2025"/>
    <d v="2025-01-01T00:00:00"/>
    <m/>
    <x v="129"/>
    <x v="129"/>
    <m/>
    <m/>
    <m/>
    <m/>
    <n v="1249"/>
    <s v="Nora Kristiansen"/>
    <x v="8"/>
    <x v="8"/>
    <m/>
    <m/>
    <m/>
    <m/>
    <n v="0"/>
    <s v="Ingen avgiftsbehandling"/>
    <s v="Reversering av bilag 500002-2025. Lønnsbilag 1-2025"/>
    <n v="-293.63"/>
    <s v="NOK"/>
    <n v="-293.63"/>
    <m/>
    <s v="37601.85"/>
  </r>
  <r>
    <n v="500059"/>
    <n v="2025"/>
    <s v="Reversering av bilag 500002-2025. Lønnsbilag 1-2025"/>
    <d v="2025-01-01T00:00:00"/>
    <m/>
    <x v="129"/>
    <x v="129"/>
    <m/>
    <m/>
    <m/>
    <m/>
    <n v="1260"/>
    <s v="Sivert Østberg-Tømmervik"/>
    <x v="6"/>
    <x v="6"/>
    <m/>
    <m/>
    <m/>
    <m/>
    <n v="0"/>
    <s v="Ingen avgiftsbehandling"/>
    <s v="Reversering av bilag 500002-2025. Lønnsbilag 1-2025"/>
    <n v="-516.91"/>
    <s v="NOK"/>
    <n v="-516.91"/>
    <m/>
    <s v="37084.94"/>
  </r>
  <r>
    <n v="500059"/>
    <n v="2025"/>
    <s v="Reversering av bilag 500002-2025. Lønnsbilag 1-2025"/>
    <d v="2025-01-01T00:00:00"/>
    <m/>
    <x v="129"/>
    <x v="129"/>
    <m/>
    <m/>
    <m/>
    <m/>
    <n v="1261"/>
    <s v="Laila Håkonsen"/>
    <x v="8"/>
    <x v="8"/>
    <m/>
    <m/>
    <m/>
    <m/>
    <n v="0"/>
    <s v="Ingen avgiftsbehandling"/>
    <s v="Reversering av bilag 500002-2025. Lønnsbilag 1-2025"/>
    <n v="-558.36"/>
    <s v="NOK"/>
    <n v="-558.36"/>
    <m/>
    <s v="36526.58"/>
  </r>
  <r>
    <n v="500059"/>
    <n v="2025"/>
    <s v="Reversering av bilag 500002-2025. Lønnsbilag 1-2025"/>
    <d v="2025-01-01T00:00:00"/>
    <m/>
    <x v="129"/>
    <x v="129"/>
    <m/>
    <m/>
    <m/>
    <m/>
    <n v="1269"/>
    <s v="Marius Lindbäck Pettersen"/>
    <x v="8"/>
    <x v="8"/>
    <m/>
    <m/>
    <m/>
    <m/>
    <n v="0"/>
    <s v="Ingen avgiftsbehandling"/>
    <s v="Reversering av bilag 500002-2025. Lønnsbilag 1-2025"/>
    <n v="-158.63"/>
    <s v="NOK"/>
    <n v="-158.63"/>
    <m/>
    <s v="36367.95"/>
  </r>
  <r>
    <n v="500059"/>
    <n v="2025"/>
    <s v="Reversering av bilag 500002-2025. Lønnsbilag 1-2025"/>
    <d v="2025-01-01T00:00:00"/>
    <m/>
    <x v="129"/>
    <x v="129"/>
    <m/>
    <m/>
    <m/>
    <m/>
    <n v="1270"/>
    <s v="Lars Teigland Støre"/>
    <x v="6"/>
    <x v="6"/>
    <m/>
    <m/>
    <m/>
    <m/>
    <n v="0"/>
    <s v="Ingen avgiftsbehandling"/>
    <s v="Reversering av bilag 500002-2025. Lønnsbilag 1-2025"/>
    <n v="-231.87"/>
    <s v="NOK"/>
    <n v="-231.87"/>
    <m/>
    <s v="36136.08"/>
  </r>
  <r>
    <n v="500059"/>
    <n v="2025"/>
    <s v="Reversering av bilag 500002-2025. Lønnsbilag 1-2025"/>
    <d v="2025-01-01T00:00:00"/>
    <m/>
    <x v="129"/>
    <x v="129"/>
    <m/>
    <m/>
    <m/>
    <m/>
    <n v="1271"/>
    <s v="Nikolai Hamang"/>
    <x v="1"/>
    <x v="1"/>
    <m/>
    <m/>
    <m/>
    <m/>
    <n v="0"/>
    <s v="Ingen avgiftsbehandling"/>
    <s v="Reversering av bilag 500002-2025. Lønnsbilag 1-2025"/>
    <n v="-95.88"/>
    <s v="NOK"/>
    <n v="-95.88"/>
    <m/>
    <s v="36040.20"/>
  </r>
  <r>
    <n v="500059"/>
    <n v="2025"/>
    <s v="Reversering av bilag 500002-2025. Lønnsbilag 1-2025"/>
    <d v="2025-01-01T00:00:00"/>
    <m/>
    <x v="129"/>
    <x v="129"/>
    <m/>
    <m/>
    <m/>
    <m/>
    <n v="1272"/>
    <s v="Jakob August Strøm"/>
    <x v="1"/>
    <x v="1"/>
    <m/>
    <m/>
    <m/>
    <m/>
    <n v="0"/>
    <s v="Ingen avgiftsbehandling"/>
    <s v="Reversering av bilag 500002-2025. Lønnsbilag 1-2025"/>
    <n v="-143.82"/>
    <s v="NOK"/>
    <n v="-143.82"/>
    <m/>
    <s v="35896.38"/>
  </r>
  <r>
    <n v="500059"/>
    <n v="2025"/>
    <s v="Reversering av bilag 500002-2025. Lønnsbilag 1-2025"/>
    <d v="2025-01-01T00:00:00"/>
    <m/>
    <x v="129"/>
    <x v="129"/>
    <m/>
    <m/>
    <m/>
    <m/>
    <n v="1274"/>
    <s v="Heidi Midtbø Helgesen"/>
    <x v="6"/>
    <x v="6"/>
    <m/>
    <m/>
    <m/>
    <m/>
    <n v="0"/>
    <s v="Ingen avgiftsbehandling"/>
    <s v="Reversering av bilag 500002-2025. Lønnsbilag 1-2025"/>
    <n v="-406.87"/>
    <s v="NOK"/>
    <n v="-406.87"/>
    <m/>
    <s v="35489.51"/>
  </r>
  <r>
    <n v="500059"/>
    <n v="2025"/>
    <s v="Reversering av bilag 500002-2025. Lønnsbilag 1-2025"/>
    <d v="2025-01-01T00:00:00"/>
    <m/>
    <x v="129"/>
    <x v="129"/>
    <m/>
    <m/>
    <m/>
    <m/>
    <n v="1275"/>
    <s v="Haziz Aasen"/>
    <x v="1"/>
    <x v="1"/>
    <m/>
    <m/>
    <m/>
    <m/>
    <n v="0"/>
    <s v="Ingen avgiftsbehandling"/>
    <s v="Reversering av bilag 500002-2025. Lønnsbilag 1-2025"/>
    <n v="-5874.99"/>
    <s v="NOK"/>
    <n v="-5874.99"/>
    <m/>
    <s v="29614.52"/>
  </r>
  <r>
    <n v="500059"/>
    <n v="2025"/>
    <s v="Reversering av bilag 500002-2025. Lønnsbilag 1-2025"/>
    <d v="2025-01-01T00:00:00"/>
    <m/>
    <x v="129"/>
    <x v="129"/>
    <m/>
    <m/>
    <m/>
    <m/>
    <n v="1279"/>
    <s v="Oda Marie Danielsen"/>
    <x v="8"/>
    <x v="8"/>
    <m/>
    <m/>
    <m/>
    <m/>
    <n v="0"/>
    <s v="Ingen avgiftsbehandling"/>
    <s v="Reversering av bilag 500002-2025. Lønnsbilag 1-2025"/>
    <n v="-90.18"/>
    <s v="NOK"/>
    <n v="-90.18"/>
    <m/>
    <s v="29524.34"/>
  </r>
  <r>
    <n v="500059"/>
    <n v="2025"/>
    <s v="Reversering av bilag 500002-2025. Lønnsbilag 1-2025"/>
    <d v="2025-01-01T00:00:00"/>
    <m/>
    <x v="129"/>
    <x v="129"/>
    <m/>
    <m/>
    <m/>
    <m/>
    <n v="1282"/>
    <s v="Stian Sørensen"/>
    <x v="3"/>
    <x v="3"/>
    <m/>
    <m/>
    <m/>
    <m/>
    <n v="0"/>
    <s v="Ingen avgiftsbehandling"/>
    <s v="Reversering av bilag 500002-2025. Lønnsbilag 1-2025"/>
    <n v="-3877.5"/>
    <s v="NOK"/>
    <n v="-3877.5"/>
    <m/>
    <s v="25646.84"/>
  </r>
  <r>
    <n v="500059"/>
    <n v="2025"/>
    <s v="Reversering av bilag 500002-2025. Lønnsbilag 1-2025"/>
    <d v="2025-01-01T00:00:00"/>
    <m/>
    <x v="129"/>
    <x v="129"/>
    <m/>
    <m/>
    <m/>
    <m/>
    <n v="1288"/>
    <s v="Sondre Olsen Heitmann"/>
    <x v="2"/>
    <x v="2"/>
    <m/>
    <m/>
    <m/>
    <m/>
    <n v="0"/>
    <s v="Ingen avgiftsbehandling"/>
    <s v="Reversering av bilag 500002-2025. Lønnsbilag 1-2025"/>
    <n v="-225.6"/>
    <s v="NOK"/>
    <n v="-225.6"/>
    <m/>
    <s v="25421.24"/>
  </r>
  <r>
    <n v="500059"/>
    <n v="2025"/>
    <s v="Reversering av bilag 500002-2025. Lønnsbilag 1-2025"/>
    <d v="2025-01-01T00:00:00"/>
    <m/>
    <x v="129"/>
    <x v="129"/>
    <m/>
    <m/>
    <m/>
    <m/>
    <n v="1298"/>
    <s v="Luis Lyster"/>
    <x v="5"/>
    <x v="5"/>
    <m/>
    <m/>
    <m/>
    <m/>
    <n v="0"/>
    <s v="Ingen avgiftsbehandling"/>
    <s v="Reversering av bilag 500002-2025. Lønnsbilag 1-2025"/>
    <n v="-846"/>
    <s v="NOK"/>
    <n v="-846"/>
    <m/>
    <s v="24575.24"/>
  </r>
  <r>
    <n v="500059"/>
    <n v="2025"/>
    <s v="Reversering av bilag 500002-2025. Lønnsbilag 1-2025"/>
    <d v="2025-01-01T00:00:00"/>
    <m/>
    <x v="129"/>
    <x v="129"/>
    <m/>
    <m/>
    <m/>
    <m/>
    <n v="1299"/>
    <s v="Katarina Zielinska"/>
    <x v="2"/>
    <x v="2"/>
    <m/>
    <m/>
    <m/>
    <m/>
    <n v="0"/>
    <s v="Ingen avgiftsbehandling"/>
    <s v="Reversering av bilag 500002-2025. Lønnsbilag 1-2025"/>
    <n v="-6462.5"/>
    <s v="NOK"/>
    <n v="-6462.5"/>
    <m/>
    <s v="18112.74"/>
  </r>
  <r>
    <n v="500059"/>
    <n v="2025"/>
    <s v="Reversering av bilag 500002-2025. Lønnsbilag 1-2025"/>
    <d v="2025-01-01T00:00:00"/>
    <m/>
    <x v="129"/>
    <x v="129"/>
    <m/>
    <m/>
    <m/>
    <m/>
    <n v="1305"/>
    <s v="Brage Mikkelsen"/>
    <x v="8"/>
    <x v="8"/>
    <m/>
    <m/>
    <m/>
    <m/>
    <n v="0"/>
    <s v="Ingen avgiftsbehandling"/>
    <s v="Reversering av bilag 500002-2025. Lønnsbilag 1-2025"/>
    <n v="-158.63"/>
    <s v="NOK"/>
    <n v="-158.63"/>
    <m/>
    <s v="17954.11"/>
  </r>
  <r>
    <n v="500059"/>
    <n v="2025"/>
    <s v="Reversering av bilag 500002-2025. Lønnsbilag 1-2025"/>
    <d v="2025-01-01T00:00:00"/>
    <m/>
    <x v="129"/>
    <x v="129"/>
    <m/>
    <m/>
    <m/>
    <m/>
    <n v="1307"/>
    <s v="Ben Craig Simmons"/>
    <x v="3"/>
    <x v="3"/>
    <m/>
    <m/>
    <m/>
    <m/>
    <n v="0"/>
    <s v="Ingen avgiftsbehandling"/>
    <s v="Reversering av bilag 500002-2025. Lønnsbilag 1-2025"/>
    <n v="-5292.79"/>
    <s v="NOK"/>
    <n v="-5292.79"/>
    <m/>
    <s v="12661.32"/>
  </r>
  <r>
    <n v="500059"/>
    <n v="2025"/>
    <s v="Reversering av bilag 500002-2025. Lønnsbilag 1-2025"/>
    <d v="2025-01-01T00:00:00"/>
    <m/>
    <x v="129"/>
    <x v="129"/>
    <m/>
    <m/>
    <m/>
    <m/>
    <n v="1308"/>
    <s v="Henrik Falteng Jensen"/>
    <x v="2"/>
    <x v="2"/>
    <m/>
    <m/>
    <m/>
    <m/>
    <n v="0"/>
    <s v="Ingen avgiftsbehandling"/>
    <s v="Reversering av bilag 500002-2025. Lønnsbilag 1-2025"/>
    <n v="-564"/>
    <s v="NOK"/>
    <n v="-564"/>
    <m/>
    <s v="12097.32"/>
  </r>
  <r>
    <n v="500059"/>
    <n v="2025"/>
    <s v="Reversering av bilag 500002-2025. Lønnsbilag 1-2025"/>
    <d v="2025-01-01T00:00:00"/>
    <m/>
    <x v="129"/>
    <x v="129"/>
    <m/>
    <m/>
    <m/>
    <m/>
    <n v="1310"/>
    <s v="Armani Wahidullah"/>
    <x v="1"/>
    <x v="1"/>
    <m/>
    <m/>
    <m/>
    <m/>
    <n v="0"/>
    <s v="Ingen avgiftsbehandling"/>
    <s v="Reversering av bilag 500002-2025. Lønnsbilag 1-2025"/>
    <n v="-119.15"/>
    <s v="NOK"/>
    <n v="-119.15"/>
    <m/>
    <s v="11978.17"/>
  </r>
  <r>
    <n v="500059"/>
    <n v="2025"/>
    <s v="Reversering av bilag 500002-2025. Lønnsbilag 1-2025"/>
    <d v="2025-01-01T00:00:00"/>
    <m/>
    <x v="129"/>
    <x v="129"/>
    <m/>
    <m/>
    <m/>
    <m/>
    <n v="1317"/>
    <s v="Markus Madsen"/>
    <x v="5"/>
    <x v="5"/>
    <m/>
    <m/>
    <m/>
    <m/>
    <n v="0"/>
    <s v="Ingen avgiftsbehandling"/>
    <s v="Reversering av bilag 500002-2025. Lønnsbilag 1-2025"/>
    <n v="-1410"/>
    <s v="NOK"/>
    <n v="-1410"/>
    <m/>
    <s v="10568.17"/>
  </r>
  <r>
    <n v="500059"/>
    <n v="2025"/>
    <s v="Reversering av bilag 500002-2025. Lønnsbilag 1-2025"/>
    <d v="2025-01-01T00:00:00"/>
    <m/>
    <x v="129"/>
    <x v="129"/>
    <m/>
    <m/>
    <m/>
    <m/>
    <n v="1328"/>
    <s v="Jonathan Sten Hagen"/>
    <x v="2"/>
    <x v="2"/>
    <m/>
    <m/>
    <m/>
    <m/>
    <n v="0"/>
    <s v="Ingen avgiftsbehandling"/>
    <s v="Reversering av bilag 500002-2025. Lønnsbilag 1-2025"/>
    <n v="-507.6"/>
    <s v="NOK"/>
    <n v="-507.6"/>
    <m/>
    <s v="10060.57"/>
  </r>
  <r>
    <n v="500059"/>
    <n v="2025"/>
    <s v="Reversering av bilag 500002-2025. Lønnsbilag 1-2025"/>
    <d v="2025-01-01T00:00:00"/>
    <m/>
    <x v="129"/>
    <x v="129"/>
    <m/>
    <m/>
    <m/>
    <m/>
    <n v="1329"/>
    <s v="Oline Søderberg"/>
    <x v="8"/>
    <x v="8"/>
    <m/>
    <m/>
    <m/>
    <m/>
    <n v="0"/>
    <s v="Ingen avgiftsbehandling"/>
    <s v="Reversering av bilag 500002-2025. Lønnsbilag 1-2025"/>
    <n v="-162.22"/>
    <s v="NOK"/>
    <n v="-162.22"/>
    <m/>
    <s v="9898.35"/>
  </r>
  <r>
    <n v="500059"/>
    <n v="2025"/>
    <s v="Reversering av bilag 500002-2025. Lønnsbilag 1-2025"/>
    <d v="2025-01-01T00:00:00"/>
    <m/>
    <x v="129"/>
    <x v="129"/>
    <m/>
    <m/>
    <m/>
    <m/>
    <n v="1330"/>
    <s v="Magnus Perger"/>
    <x v="6"/>
    <x v="6"/>
    <m/>
    <m/>
    <m/>
    <m/>
    <n v="0"/>
    <s v="Ingen avgiftsbehandling"/>
    <s v="Reversering av bilag 500002-2025. Lønnsbilag 1-2025"/>
    <n v="-269.45"/>
    <s v="NOK"/>
    <n v="-269.45"/>
    <m/>
    <s v="9628.90"/>
  </r>
  <r>
    <n v="500059"/>
    <n v="2025"/>
    <s v="Reversering av bilag 500002-2025. Lønnsbilag 1-2025"/>
    <d v="2025-01-01T00:00:00"/>
    <m/>
    <x v="129"/>
    <x v="129"/>
    <m/>
    <m/>
    <m/>
    <m/>
    <n v="1331"/>
    <s v="Jørgen Røkke"/>
    <x v="8"/>
    <x v="8"/>
    <m/>
    <m/>
    <m/>
    <m/>
    <n v="0"/>
    <s v="Ingen avgiftsbehandling"/>
    <s v="Reversering av bilag 500002-2025. Lønnsbilag 1-2025"/>
    <n v="-327.83"/>
    <s v="NOK"/>
    <n v="-327.83"/>
    <m/>
    <s v="9301.07"/>
  </r>
  <r>
    <n v="500059"/>
    <n v="2025"/>
    <s v="Reversering av bilag 500002-2025. Lønnsbilag 1-2025"/>
    <d v="2025-01-01T00:00:00"/>
    <m/>
    <x v="129"/>
    <x v="129"/>
    <m/>
    <m/>
    <m/>
    <m/>
    <n v="1332"/>
    <s v="Morten Hamre Køber"/>
    <x v="10"/>
    <x v="10"/>
    <m/>
    <m/>
    <m/>
    <m/>
    <n v="0"/>
    <s v="Ingen avgiftsbehandling"/>
    <s v="Reversering av bilag 500002-2025. Lønnsbilag 1-2025"/>
    <n v="-84.6"/>
    <s v="NOK"/>
    <n v="-84.6"/>
    <m/>
    <s v="9216.47"/>
  </r>
  <r>
    <n v="500059"/>
    <n v="2025"/>
    <s v="Reversering av bilag 500002-2025. Lønnsbilag 1-2025"/>
    <d v="2025-01-01T00:00:00"/>
    <m/>
    <x v="129"/>
    <x v="129"/>
    <m/>
    <m/>
    <m/>
    <m/>
    <n v="1333"/>
    <s v="Elias Lande Olsen"/>
    <x v="6"/>
    <x v="6"/>
    <m/>
    <m/>
    <m/>
    <m/>
    <n v="0"/>
    <s v="Ingen avgiftsbehandling"/>
    <s v="Reversering av bilag 500002-2025. Lønnsbilag 1-2025"/>
    <n v="-26.44"/>
    <s v="NOK"/>
    <n v="-26.44"/>
    <m/>
    <s v="9190.03"/>
  </r>
  <r>
    <n v="500059"/>
    <n v="2025"/>
    <s v="Reversering av bilag 500002-2025. Lønnsbilag 1-2025"/>
    <d v="2025-01-01T00:00:00"/>
    <m/>
    <x v="129"/>
    <x v="129"/>
    <m/>
    <m/>
    <m/>
    <m/>
    <n v="1334"/>
    <s v="Selma Arikan"/>
    <x v="8"/>
    <x v="8"/>
    <m/>
    <m/>
    <m/>
    <m/>
    <n v="0"/>
    <s v="Ingen avgiftsbehandling"/>
    <s v="Reversering av bilag 500002-2025. Lønnsbilag 1-2025"/>
    <n v="-307.02999999999997"/>
    <s v="NOK"/>
    <n v="-307.02999999999997"/>
    <m/>
    <s v="8883.00"/>
  </r>
  <r>
    <n v="500059"/>
    <n v="2025"/>
    <s v="Reversering av bilag 500002-2025. Lønnsbilag 1-2025"/>
    <d v="2025-01-01T00:00:00"/>
    <m/>
    <x v="129"/>
    <x v="129"/>
    <m/>
    <m/>
    <m/>
    <m/>
    <m/>
    <s v="Sofi Kulvik"/>
    <x v="4"/>
    <x v="4"/>
    <m/>
    <m/>
    <m/>
    <m/>
    <n v="0"/>
    <s v="Ingen avgiftsbehandling"/>
    <s v="Reversering av bilag 500002-2025. Lønnsbilag 1-2025"/>
    <n v="-8883"/>
    <s v="NOK"/>
    <n v="-8883"/>
    <m/>
    <s v="0.00"/>
  </r>
  <r>
    <n v="500060"/>
    <n v="2025"/>
    <s v="Lønnsbilag 3-2025"/>
    <d v="2025-01-01T00:00:00"/>
    <m/>
    <x v="129"/>
    <x v="129"/>
    <m/>
    <m/>
    <m/>
    <m/>
    <n v="77"/>
    <s v="Christopher Dehn"/>
    <x v="5"/>
    <x v="5"/>
    <m/>
    <m/>
    <m/>
    <m/>
    <n v="0"/>
    <s v="Ingen avgiftsbehandling"/>
    <s v="Lønnsbilag 3-2025"/>
    <n v="2719.26"/>
    <s v="NOK"/>
    <n v="2719.26"/>
    <m/>
    <s v="2719.26"/>
  </r>
  <r>
    <n v="500060"/>
    <n v="2025"/>
    <s v="Lønnsbilag 3-2025"/>
    <d v="2025-01-01T00:00:00"/>
    <m/>
    <x v="129"/>
    <x v="129"/>
    <m/>
    <m/>
    <m/>
    <m/>
    <n v="134"/>
    <s v="Andreas Kristiansen Olsen"/>
    <x v="1"/>
    <x v="1"/>
    <m/>
    <m/>
    <m/>
    <m/>
    <n v="0"/>
    <s v="Ingen avgiftsbehandling"/>
    <s v="Lønnsbilag 3-2025"/>
    <n v="372.24"/>
    <s v="NOK"/>
    <n v="372.24"/>
    <m/>
    <s v="3091.50"/>
  </r>
  <r>
    <n v="500060"/>
    <n v="2025"/>
    <s v="Lønnsbilag 3-2025"/>
    <d v="2025-01-01T00:00:00"/>
    <m/>
    <x v="129"/>
    <x v="129"/>
    <m/>
    <m/>
    <m/>
    <m/>
    <n v="134"/>
    <s v="Andreas Kristiansen Olsen"/>
    <x v="8"/>
    <x v="8"/>
    <m/>
    <m/>
    <m/>
    <m/>
    <n v="0"/>
    <s v="Ingen avgiftsbehandling"/>
    <s v="Lønnsbilag 3-2025"/>
    <n v="387.75"/>
    <s v="NOK"/>
    <n v="387.75"/>
    <m/>
    <s v="3479.25"/>
  </r>
  <r>
    <n v="500060"/>
    <n v="2025"/>
    <s v="Lønnsbilag 3-2025"/>
    <d v="2025-01-01T00:00:00"/>
    <m/>
    <x v="129"/>
    <x v="129"/>
    <m/>
    <m/>
    <m/>
    <m/>
    <n v="1223"/>
    <s v="Mads Sundbye"/>
    <x v="1"/>
    <x v="1"/>
    <m/>
    <m/>
    <m/>
    <m/>
    <n v="0"/>
    <s v="Ingen avgiftsbehandling"/>
    <s v="Lønnsbilag 3-2025"/>
    <n v="275.66000000000003"/>
    <s v="NOK"/>
    <n v="275.66000000000003"/>
    <m/>
    <s v="3754.91"/>
  </r>
  <r>
    <n v="500060"/>
    <n v="2025"/>
    <s v="Lønnsbilag 3-2025"/>
    <d v="2025-01-01T00:00:00"/>
    <m/>
    <x v="129"/>
    <x v="129"/>
    <m/>
    <m/>
    <m/>
    <m/>
    <n v="1229"/>
    <s v="Eirik Frisnes Wartiainen"/>
    <x v="8"/>
    <x v="8"/>
    <m/>
    <m/>
    <m/>
    <m/>
    <n v="0"/>
    <s v="Ingen avgiftsbehandling"/>
    <s v="Lønnsbilag 3-2025"/>
    <n v="2491"/>
    <s v="NOK"/>
    <n v="2491"/>
    <m/>
    <s v="6245.91"/>
  </r>
  <r>
    <n v="500060"/>
    <n v="2025"/>
    <s v="Lønnsbilag 3-2025"/>
    <d v="2025-01-01T00:00:00"/>
    <m/>
    <x v="129"/>
    <x v="129"/>
    <m/>
    <m/>
    <m/>
    <m/>
    <n v="1229"/>
    <s v="Eirik Frisnes Wartiainen"/>
    <x v="10"/>
    <x v="10"/>
    <m/>
    <m/>
    <m/>
    <m/>
    <n v="0"/>
    <s v="Ingen avgiftsbehandling"/>
    <s v="Lønnsbilag 3-2025"/>
    <n v="2491"/>
    <s v="NOK"/>
    <n v="2491"/>
    <m/>
    <s v="8736.91"/>
  </r>
  <r>
    <n v="500060"/>
    <n v="2025"/>
    <s v="Lønnsbilag 3-2025"/>
    <d v="2025-01-01T00:00:00"/>
    <m/>
    <x v="129"/>
    <x v="129"/>
    <m/>
    <m/>
    <m/>
    <m/>
    <n v="1239"/>
    <s v="Karen Haug Laukeland"/>
    <x v="6"/>
    <x v="6"/>
    <m/>
    <m/>
    <m/>
    <m/>
    <n v="0"/>
    <s v="Ingen avgiftsbehandling"/>
    <s v="Lønnsbilag 3-2025"/>
    <n v="150.69"/>
    <s v="NOK"/>
    <n v="150.69"/>
    <m/>
    <s v="8887.60"/>
  </r>
  <r>
    <n v="500060"/>
    <n v="2025"/>
    <s v="Lønnsbilag 3-2025"/>
    <d v="2025-01-01T00:00:00"/>
    <m/>
    <x v="129"/>
    <x v="129"/>
    <m/>
    <m/>
    <m/>
    <m/>
    <n v="1240"/>
    <s v="Margrethe Hamre Køber"/>
    <x v="6"/>
    <x v="6"/>
    <m/>
    <m/>
    <m/>
    <m/>
    <n v="0"/>
    <s v="Ingen avgiftsbehandling"/>
    <s v="Lønnsbilag 3-2025"/>
    <n v="150.69"/>
    <s v="NOK"/>
    <n v="150.69"/>
    <m/>
    <s v="9038.29"/>
  </r>
  <r>
    <n v="500060"/>
    <n v="2025"/>
    <s v="Lønnsbilag 3-2025"/>
    <d v="2025-01-01T00:00:00"/>
    <m/>
    <x v="129"/>
    <x v="129"/>
    <m/>
    <m/>
    <m/>
    <m/>
    <n v="1245"/>
    <s v="Fredrik Bjørndal"/>
    <x v="3"/>
    <x v="3"/>
    <m/>
    <m/>
    <m/>
    <m/>
    <n v="0"/>
    <s v="Ingen avgiftsbehandling"/>
    <s v="Lønnsbilag 3-2025"/>
    <n v="1084.01"/>
    <s v="NOK"/>
    <n v="1084.01"/>
    <m/>
    <s v="10122.30"/>
  </r>
  <r>
    <n v="500060"/>
    <n v="2025"/>
    <s v="Lønnsbilag 3-2025"/>
    <d v="2025-01-01T00:00:00"/>
    <m/>
    <x v="129"/>
    <x v="129"/>
    <m/>
    <m/>
    <m/>
    <m/>
    <n v="1248"/>
    <s v="Marius Tveiten"/>
    <x v="1"/>
    <x v="1"/>
    <m/>
    <m/>
    <m/>
    <m/>
    <n v="0"/>
    <s v="Ingen avgiftsbehandling"/>
    <s v="Lønnsbilag 3-2025"/>
    <n v="167.79"/>
    <s v="NOK"/>
    <n v="167.79"/>
    <m/>
    <s v="10290.09"/>
  </r>
  <r>
    <n v="500060"/>
    <n v="2025"/>
    <s v="Lønnsbilag 3-2025"/>
    <d v="2025-01-01T00:00:00"/>
    <m/>
    <x v="129"/>
    <x v="129"/>
    <m/>
    <m/>
    <m/>
    <m/>
    <n v="1248"/>
    <s v="Marius Tveiten"/>
    <x v="8"/>
    <x v="8"/>
    <m/>
    <m/>
    <m/>
    <m/>
    <n v="0"/>
    <s v="Ingen avgiftsbehandling"/>
    <s v="Lønnsbilag 3-2025"/>
    <n v="95.88"/>
    <s v="NOK"/>
    <n v="95.88"/>
    <m/>
    <s v="10385.97"/>
  </r>
  <r>
    <n v="500060"/>
    <n v="2025"/>
    <s v="Lønnsbilag 3-2025"/>
    <d v="2025-01-01T00:00:00"/>
    <m/>
    <x v="129"/>
    <x v="129"/>
    <m/>
    <m/>
    <m/>
    <m/>
    <n v="1249"/>
    <s v="Nora Kristiansen"/>
    <x v="1"/>
    <x v="1"/>
    <m/>
    <m/>
    <m/>
    <m/>
    <n v="0"/>
    <s v="Ingen avgiftsbehandling"/>
    <s v="Lønnsbilag 3-2025"/>
    <n v="119.85"/>
    <s v="NOK"/>
    <n v="119.85"/>
    <m/>
    <s v="10505.82"/>
  </r>
  <r>
    <n v="500060"/>
    <n v="2025"/>
    <s v="Lønnsbilag 3-2025"/>
    <d v="2025-01-01T00:00:00"/>
    <m/>
    <x v="129"/>
    <x v="129"/>
    <m/>
    <m/>
    <m/>
    <m/>
    <n v="1249"/>
    <s v="Nora Kristiansen"/>
    <x v="8"/>
    <x v="8"/>
    <m/>
    <m/>
    <m/>
    <m/>
    <n v="0"/>
    <s v="Ingen avgiftsbehandling"/>
    <s v="Lønnsbilag 3-2025"/>
    <n v="293.63"/>
    <s v="NOK"/>
    <n v="293.63"/>
    <m/>
    <s v="10799.45"/>
  </r>
  <r>
    <n v="500060"/>
    <n v="2025"/>
    <s v="Lønnsbilag 3-2025"/>
    <d v="2025-01-01T00:00:00"/>
    <m/>
    <x v="129"/>
    <x v="129"/>
    <m/>
    <m/>
    <m/>
    <m/>
    <n v="1260"/>
    <s v="Sivert Østberg-Tømmervik"/>
    <x v="6"/>
    <x v="6"/>
    <m/>
    <m/>
    <m/>
    <m/>
    <n v="0"/>
    <s v="Ingen avgiftsbehandling"/>
    <s v="Lønnsbilag 3-2025"/>
    <n v="516.91"/>
    <s v="NOK"/>
    <n v="516.91"/>
    <m/>
    <s v="11316.36"/>
  </r>
  <r>
    <n v="500060"/>
    <n v="2025"/>
    <s v="Lønnsbilag 3-2025"/>
    <d v="2025-01-01T00:00:00"/>
    <m/>
    <x v="129"/>
    <x v="129"/>
    <m/>
    <m/>
    <m/>
    <m/>
    <n v="1261"/>
    <s v="Laila Håkonsen"/>
    <x v="8"/>
    <x v="8"/>
    <m/>
    <m/>
    <m/>
    <m/>
    <n v="0"/>
    <s v="Ingen avgiftsbehandling"/>
    <s v="Lønnsbilag 3-2025"/>
    <n v="558.36"/>
    <s v="NOK"/>
    <n v="558.36"/>
    <m/>
    <s v="11874.72"/>
  </r>
  <r>
    <n v="500060"/>
    <n v="2025"/>
    <s v="Lønnsbilag 3-2025"/>
    <d v="2025-01-01T00:00:00"/>
    <m/>
    <x v="129"/>
    <x v="129"/>
    <m/>
    <m/>
    <m/>
    <m/>
    <n v="1269"/>
    <s v="Marius Lindbäck Pettersen"/>
    <x v="8"/>
    <x v="8"/>
    <m/>
    <m/>
    <m/>
    <m/>
    <n v="0"/>
    <s v="Ingen avgiftsbehandling"/>
    <s v="Lønnsbilag 3-2025"/>
    <n v="158.63"/>
    <s v="NOK"/>
    <n v="158.63"/>
    <m/>
    <s v="12033.35"/>
  </r>
  <r>
    <n v="500060"/>
    <n v="2025"/>
    <s v="Lønnsbilag 3-2025"/>
    <d v="2025-01-01T00:00:00"/>
    <m/>
    <x v="129"/>
    <x v="129"/>
    <m/>
    <m/>
    <m/>
    <m/>
    <n v="1270"/>
    <s v="Lars Teigland Støre"/>
    <x v="6"/>
    <x v="6"/>
    <m/>
    <m/>
    <m/>
    <m/>
    <n v="0"/>
    <s v="Ingen avgiftsbehandling"/>
    <s v="Lønnsbilag 3-2025"/>
    <n v="231.87"/>
    <s v="NOK"/>
    <n v="231.87"/>
    <m/>
    <s v="12265.22"/>
  </r>
  <r>
    <n v="500060"/>
    <n v="2025"/>
    <s v="Lønnsbilag 3-2025"/>
    <d v="2025-01-01T00:00:00"/>
    <m/>
    <x v="129"/>
    <x v="129"/>
    <m/>
    <m/>
    <m/>
    <m/>
    <n v="1271"/>
    <s v="Nikolai Hamang"/>
    <x v="1"/>
    <x v="1"/>
    <m/>
    <m/>
    <m/>
    <m/>
    <n v="0"/>
    <s v="Ingen avgiftsbehandling"/>
    <s v="Lønnsbilag 3-2025"/>
    <n v="95.88"/>
    <s v="NOK"/>
    <n v="95.88"/>
    <m/>
    <s v="12361.10"/>
  </r>
  <r>
    <n v="500060"/>
    <n v="2025"/>
    <s v="Lønnsbilag 3-2025"/>
    <d v="2025-01-01T00:00:00"/>
    <m/>
    <x v="129"/>
    <x v="129"/>
    <m/>
    <m/>
    <m/>
    <m/>
    <n v="1272"/>
    <s v="Jakob August Strøm"/>
    <x v="1"/>
    <x v="1"/>
    <m/>
    <m/>
    <m/>
    <m/>
    <n v="0"/>
    <s v="Ingen avgiftsbehandling"/>
    <s v="Lønnsbilag 3-2025"/>
    <n v="143.82"/>
    <s v="NOK"/>
    <n v="143.82"/>
    <m/>
    <s v="12504.92"/>
  </r>
  <r>
    <n v="500060"/>
    <n v="2025"/>
    <s v="Lønnsbilag 3-2025"/>
    <d v="2025-01-01T00:00:00"/>
    <m/>
    <x v="129"/>
    <x v="129"/>
    <m/>
    <m/>
    <m/>
    <m/>
    <n v="1274"/>
    <s v="Heidi Midtbø Helgesen"/>
    <x v="6"/>
    <x v="6"/>
    <m/>
    <m/>
    <m/>
    <m/>
    <n v="0"/>
    <s v="Ingen avgiftsbehandling"/>
    <s v="Lønnsbilag 3-2025"/>
    <n v="406.87"/>
    <s v="NOK"/>
    <n v="406.87"/>
    <m/>
    <s v="12911.79"/>
  </r>
  <r>
    <n v="500060"/>
    <n v="2025"/>
    <s v="Lønnsbilag 3-2025"/>
    <d v="2025-01-01T00:00:00"/>
    <m/>
    <x v="129"/>
    <x v="129"/>
    <m/>
    <m/>
    <m/>
    <m/>
    <n v="1275"/>
    <s v="Haziz Aasen"/>
    <x v="1"/>
    <x v="1"/>
    <m/>
    <m/>
    <m/>
    <m/>
    <n v="0"/>
    <s v="Ingen avgiftsbehandling"/>
    <s v="Lønnsbilag 3-2025"/>
    <n v="5874.99"/>
    <s v="NOK"/>
    <n v="5874.99"/>
    <m/>
    <s v="18786.78"/>
  </r>
  <r>
    <n v="500060"/>
    <n v="2025"/>
    <s v="Lønnsbilag 3-2025"/>
    <d v="2025-01-01T00:00:00"/>
    <m/>
    <x v="129"/>
    <x v="129"/>
    <m/>
    <m/>
    <m/>
    <m/>
    <n v="1279"/>
    <s v="Oda Marie Danielsen"/>
    <x v="8"/>
    <x v="8"/>
    <m/>
    <m/>
    <m/>
    <m/>
    <n v="0"/>
    <s v="Ingen avgiftsbehandling"/>
    <s v="Lønnsbilag 3-2025"/>
    <n v="90.18"/>
    <s v="NOK"/>
    <n v="90.18"/>
    <m/>
    <s v="18876.96"/>
  </r>
  <r>
    <n v="500060"/>
    <n v="2025"/>
    <s v="Lønnsbilag 3-2025"/>
    <d v="2025-01-01T00:00:00"/>
    <m/>
    <x v="129"/>
    <x v="129"/>
    <m/>
    <m/>
    <m/>
    <m/>
    <n v="1282"/>
    <s v="Stian Sørensen"/>
    <x v="3"/>
    <x v="3"/>
    <m/>
    <m/>
    <m/>
    <m/>
    <n v="0"/>
    <s v="Ingen avgiftsbehandling"/>
    <s v="Lønnsbilag 3-2025"/>
    <n v="3877.5"/>
    <s v="NOK"/>
    <n v="3877.5"/>
    <m/>
    <s v="22754.46"/>
  </r>
  <r>
    <n v="500060"/>
    <n v="2025"/>
    <s v="Lønnsbilag 3-2025"/>
    <d v="2025-01-01T00:00:00"/>
    <m/>
    <x v="129"/>
    <x v="129"/>
    <m/>
    <m/>
    <m/>
    <m/>
    <n v="1288"/>
    <s v="Sondre Olsen Heitmann"/>
    <x v="2"/>
    <x v="2"/>
    <m/>
    <m/>
    <m/>
    <m/>
    <n v="0"/>
    <s v="Ingen avgiftsbehandling"/>
    <s v="Lønnsbilag 3-2025"/>
    <n v="225.6"/>
    <s v="NOK"/>
    <n v="225.6"/>
    <m/>
    <s v="22980.06"/>
  </r>
  <r>
    <n v="500060"/>
    <n v="2025"/>
    <s v="Lønnsbilag 3-2025"/>
    <d v="2025-01-01T00:00:00"/>
    <m/>
    <x v="129"/>
    <x v="129"/>
    <m/>
    <m/>
    <m/>
    <m/>
    <n v="1298"/>
    <s v="Luis Lyster"/>
    <x v="5"/>
    <x v="5"/>
    <m/>
    <m/>
    <m/>
    <m/>
    <n v="0"/>
    <s v="Ingen avgiftsbehandling"/>
    <s v="Lønnsbilag 3-2025"/>
    <n v="846"/>
    <s v="NOK"/>
    <n v="846"/>
    <m/>
    <s v="23826.06"/>
  </r>
  <r>
    <n v="500060"/>
    <n v="2025"/>
    <s v="Lønnsbilag 3-2025"/>
    <d v="2025-01-01T00:00:00"/>
    <m/>
    <x v="129"/>
    <x v="129"/>
    <m/>
    <m/>
    <m/>
    <m/>
    <n v="1299"/>
    <s v="Katarina Zielinska"/>
    <x v="2"/>
    <x v="2"/>
    <m/>
    <m/>
    <m/>
    <m/>
    <n v="0"/>
    <s v="Ingen avgiftsbehandling"/>
    <s v="Lønnsbilag 3-2025"/>
    <n v="6462.5"/>
    <s v="NOK"/>
    <n v="6462.5"/>
    <m/>
    <s v="30288.56"/>
  </r>
  <r>
    <n v="500060"/>
    <n v="2025"/>
    <s v="Lønnsbilag 3-2025"/>
    <d v="2025-01-01T00:00:00"/>
    <m/>
    <x v="129"/>
    <x v="129"/>
    <m/>
    <m/>
    <m/>
    <m/>
    <n v="1305"/>
    <s v="Brage Mikkelsen"/>
    <x v="8"/>
    <x v="8"/>
    <m/>
    <m/>
    <m/>
    <m/>
    <n v="0"/>
    <s v="Ingen avgiftsbehandling"/>
    <s v="Lønnsbilag 3-2025"/>
    <n v="158.63"/>
    <s v="NOK"/>
    <n v="158.63"/>
    <m/>
    <s v="30447.19"/>
  </r>
  <r>
    <n v="500060"/>
    <n v="2025"/>
    <s v="Lønnsbilag 3-2025"/>
    <d v="2025-01-01T00:00:00"/>
    <m/>
    <x v="129"/>
    <x v="129"/>
    <m/>
    <m/>
    <m/>
    <m/>
    <n v="1307"/>
    <s v="Ben Craig Simmons"/>
    <x v="3"/>
    <x v="3"/>
    <m/>
    <m/>
    <m/>
    <m/>
    <n v="0"/>
    <s v="Ingen avgiftsbehandling"/>
    <s v="Lønnsbilag 3-2025"/>
    <n v="5292.79"/>
    <s v="NOK"/>
    <n v="5292.79"/>
    <m/>
    <s v="35739.98"/>
  </r>
  <r>
    <n v="500060"/>
    <n v="2025"/>
    <s v="Lønnsbilag 3-2025"/>
    <d v="2025-01-01T00:00:00"/>
    <m/>
    <x v="129"/>
    <x v="129"/>
    <m/>
    <m/>
    <m/>
    <m/>
    <n v="1308"/>
    <s v="Henrik Falteng Jensen"/>
    <x v="2"/>
    <x v="2"/>
    <m/>
    <m/>
    <m/>
    <m/>
    <n v="0"/>
    <s v="Ingen avgiftsbehandling"/>
    <s v="Lønnsbilag 3-2025"/>
    <n v="564"/>
    <s v="NOK"/>
    <n v="564"/>
    <m/>
    <s v="36303.98"/>
  </r>
  <r>
    <n v="500060"/>
    <n v="2025"/>
    <s v="Lønnsbilag 3-2025"/>
    <d v="2025-01-01T00:00:00"/>
    <m/>
    <x v="129"/>
    <x v="129"/>
    <m/>
    <m/>
    <m/>
    <m/>
    <n v="1310"/>
    <s v="Armani Wahidullah"/>
    <x v="1"/>
    <x v="1"/>
    <m/>
    <m/>
    <m/>
    <m/>
    <n v="0"/>
    <s v="Ingen avgiftsbehandling"/>
    <s v="Lønnsbilag 3-2025"/>
    <n v="119.15"/>
    <s v="NOK"/>
    <n v="119.15"/>
    <m/>
    <s v="36423.13"/>
  </r>
  <r>
    <n v="500060"/>
    <n v="2025"/>
    <s v="Lønnsbilag 3-2025"/>
    <d v="2025-01-01T00:00:00"/>
    <m/>
    <x v="129"/>
    <x v="129"/>
    <m/>
    <m/>
    <m/>
    <m/>
    <n v="1317"/>
    <s v="Markus Madsen"/>
    <x v="5"/>
    <x v="5"/>
    <m/>
    <m/>
    <m/>
    <m/>
    <n v="0"/>
    <s v="Ingen avgiftsbehandling"/>
    <s v="Lønnsbilag 3-2025"/>
    <n v="1410"/>
    <s v="NOK"/>
    <n v="1410"/>
    <m/>
    <s v="37833.13"/>
  </r>
  <r>
    <n v="500060"/>
    <n v="2025"/>
    <s v="Lønnsbilag 3-2025"/>
    <d v="2025-01-01T00:00:00"/>
    <m/>
    <x v="129"/>
    <x v="129"/>
    <m/>
    <m/>
    <m/>
    <m/>
    <n v="1328"/>
    <s v="Jonathan Sten Hagen"/>
    <x v="2"/>
    <x v="2"/>
    <m/>
    <m/>
    <m/>
    <m/>
    <n v="0"/>
    <s v="Ingen avgiftsbehandling"/>
    <s v="Lønnsbilag 3-2025"/>
    <n v="507.6"/>
    <s v="NOK"/>
    <n v="507.6"/>
    <m/>
    <s v="38340.73"/>
  </r>
  <r>
    <n v="500060"/>
    <n v="2025"/>
    <s v="Lønnsbilag 3-2025"/>
    <d v="2025-01-01T00:00:00"/>
    <m/>
    <x v="129"/>
    <x v="129"/>
    <m/>
    <m/>
    <m/>
    <m/>
    <n v="1329"/>
    <s v="Oline Søderberg"/>
    <x v="8"/>
    <x v="8"/>
    <m/>
    <m/>
    <m/>
    <m/>
    <n v="0"/>
    <s v="Ingen avgiftsbehandling"/>
    <s v="Lønnsbilag 3-2025"/>
    <n v="162.22"/>
    <s v="NOK"/>
    <n v="162.22"/>
    <m/>
    <s v="38502.95"/>
  </r>
  <r>
    <n v="500060"/>
    <n v="2025"/>
    <s v="Lønnsbilag 3-2025"/>
    <d v="2025-01-01T00:00:00"/>
    <m/>
    <x v="129"/>
    <x v="129"/>
    <m/>
    <m/>
    <m/>
    <m/>
    <n v="1330"/>
    <s v="Magnus Perger"/>
    <x v="6"/>
    <x v="6"/>
    <m/>
    <m/>
    <m/>
    <m/>
    <n v="0"/>
    <s v="Ingen avgiftsbehandling"/>
    <s v="Lønnsbilag 3-2025"/>
    <n v="269.45"/>
    <s v="NOK"/>
    <n v="269.45"/>
    <m/>
    <s v="38772.40"/>
  </r>
  <r>
    <n v="500060"/>
    <n v="2025"/>
    <s v="Lønnsbilag 3-2025"/>
    <d v="2025-01-01T00:00:00"/>
    <m/>
    <x v="129"/>
    <x v="129"/>
    <m/>
    <m/>
    <m/>
    <m/>
    <n v="1331"/>
    <s v="Jørgen Røkke"/>
    <x v="8"/>
    <x v="8"/>
    <m/>
    <m/>
    <m/>
    <m/>
    <n v="0"/>
    <s v="Ingen avgiftsbehandling"/>
    <s v="Lønnsbilag 3-2025"/>
    <n v="327.83"/>
    <s v="NOK"/>
    <n v="327.83"/>
    <m/>
    <s v="39100.23"/>
  </r>
  <r>
    <n v="500060"/>
    <n v="2025"/>
    <s v="Lønnsbilag 3-2025"/>
    <d v="2025-01-01T00:00:00"/>
    <m/>
    <x v="129"/>
    <x v="129"/>
    <m/>
    <m/>
    <m/>
    <m/>
    <n v="1332"/>
    <s v="Morten Hamre Køber"/>
    <x v="10"/>
    <x v="10"/>
    <m/>
    <m/>
    <m/>
    <m/>
    <n v="0"/>
    <s v="Ingen avgiftsbehandling"/>
    <s v="Lønnsbilag 3-2025"/>
    <n v="84.6"/>
    <s v="NOK"/>
    <n v="84.6"/>
    <m/>
    <s v="39184.83"/>
  </r>
  <r>
    <n v="500060"/>
    <n v="2025"/>
    <s v="Lønnsbilag 3-2025"/>
    <d v="2025-01-01T00:00:00"/>
    <m/>
    <x v="129"/>
    <x v="129"/>
    <m/>
    <m/>
    <m/>
    <m/>
    <n v="1333"/>
    <s v="Elias Lande Olsen"/>
    <x v="6"/>
    <x v="6"/>
    <m/>
    <m/>
    <m/>
    <m/>
    <n v="0"/>
    <s v="Ingen avgiftsbehandling"/>
    <s v="Lønnsbilag 3-2025"/>
    <n v="26.44"/>
    <s v="NOK"/>
    <n v="26.44"/>
    <m/>
    <s v="39211.27"/>
  </r>
  <r>
    <n v="500060"/>
    <n v="2025"/>
    <s v="Lønnsbilag 3-2025"/>
    <d v="2025-01-01T00:00:00"/>
    <m/>
    <x v="129"/>
    <x v="129"/>
    <m/>
    <m/>
    <m/>
    <m/>
    <n v="1334"/>
    <s v="Selma Arikan"/>
    <x v="8"/>
    <x v="8"/>
    <m/>
    <m/>
    <m/>
    <m/>
    <n v="0"/>
    <s v="Ingen avgiftsbehandling"/>
    <s v="Lønnsbilag 3-2025"/>
    <n v="307.02999999999997"/>
    <s v="NOK"/>
    <n v="307.02999999999997"/>
    <m/>
    <s v="39518.30"/>
  </r>
  <r>
    <n v="500060"/>
    <n v="2025"/>
    <s v="Lønnsbilag 3-2025"/>
    <d v="2025-01-01T00:00:00"/>
    <m/>
    <x v="129"/>
    <x v="129"/>
    <m/>
    <m/>
    <m/>
    <m/>
    <m/>
    <s v="Sofi Kulvik"/>
    <x v="4"/>
    <x v="4"/>
    <m/>
    <m/>
    <m/>
    <m/>
    <n v="0"/>
    <s v="Ingen avgiftsbehandling"/>
    <s v="Lønnsbilag 3-2025"/>
    <n v="8883"/>
    <s v="NOK"/>
    <n v="8883"/>
    <m/>
    <s v="48401.30"/>
  </r>
  <r>
    <n v="500061"/>
    <n v="2025"/>
    <s v="Lønnsbilag 4-2025"/>
    <d v="2025-01-01T00:00:00"/>
    <m/>
    <x v="129"/>
    <x v="129"/>
    <m/>
    <m/>
    <m/>
    <m/>
    <n v="1233"/>
    <s v="Eirik Skaar"/>
    <x v="5"/>
    <x v="5"/>
    <m/>
    <m/>
    <m/>
    <m/>
    <n v="0"/>
    <s v="Ingen avgiftsbehandling"/>
    <s v="Lønnsbilag 4-2025"/>
    <n v="423"/>
    <s v="NOK"/>
    <n v="423"/>
    <m/>
    <s v="48824.30"/>
  </r>
  <r>
    <n v="500062"/>
    <n v="2025"/>
    <s v="Reversering av bilag 500061-2025. Lønnsbilag 4-2025"/>
    <d v="2025-01-01T00:00:00"/>
    <m/>
    <x v="129"/>
    <x v="129"/>
    <m/>
    <m/>
    <m/>
    <m/>
    <n v="1233"/>
    <s v="Eirik Skaar"/>
    <x v="5"/>
    <x v="5"/>
    <m/>
    <m/>
    <m/>
    <m/>
    <n v="0"/>
    <s v="Ingen avgiftsbehandling"/>
    <s v="Reversering av bilag 500061-2025. Lønnsbilag 4-2025"/>
    <n v="-423"/>
    <s v="NOK"/>
    <n v="-423"/>
    <m/>
    <s v="48401.30"/>
  </r>
  <r>
    <n v="500126"/>
    <n v="2025"/>
    <s v="Lønnsbilag 7-2025"/>
    <d v="2025-02-01T00:00:00"/>
    <m/>
    <x v="129"/>
    <x v="129"/>
    <m/>
    <m/>
    <m/>
    <m/>
    <n v="77"/>
    <s v="Christopher Dehn"/>
    <x v="5"/>
    <x v="5"/>
    <m/>
    <m/>
    <m/>
    <m/>
    <n v="0"/>
    <s v="Ingen avgiftsbehandling"/>
    <s v="Lønnsbilag 7-2025"/>
    <n v="2719.26"/>
    <s v="NOK"/>
    <n v="2719.26"/>
    <m/>
    <s v="51120.56"/>
  </r>
  <r>
    <n v="500126"/>
    <n v="2025"/>
    <s v="Lønnsbilag 7-2025"/>
    <d v="2025-02-01T00:00:00"/>
    <m/>
    <x v="129"/>
    <x v="129"/>
    <m/>
    <m/>
    <m/>
    <m/>
    <n v="134"/>
    <s v="Andreas Kristiansen Olsen"/>
    <x v="1"/>
    <x v="1"/>
    <m/>
    <m/>
    <m/>
    <m/>
    <n v="0"/>
    <s v="Ingen avgiftsbehandling"/>
    <s v="Lønnsbilag 7-2025"/>
    <n v="449.79"/>
    <s v="NOK"/>
    <n v="449.79"/>
    <m/>
    <s v="51570.35"/>
  </r>
  <r>
    <n v="500126"/>
    <n v="2025"/>
    <s v="Lønnsbilag 7-2025"/>
    <d v="2025-02-01T00:00:00"/>
    <m/>
    <x v="129"/>
    <x v="129"/>
    <m/>
    <m/>
    <m/>
    <m/>
    <n v="134"/>
    <s v="Andreas Kristiansen Olsen"/>
    <x v="8"/>
    <x v="8"/>
    <m/>
    <m/>
    <m/>
    <m/>
    <n v="0"/>
    <s v="Ingen avgiftsbehandling"/>
    <s v="Lønnsbilag 7-2025"/>
    <n v="217.14"/>
    <s v="NOK"/>
    <n v="217.14"/>
    <m/>
    <s v="51787.49"/>
  </r>
  <r>
    <n v="500126"/>
    <n v="2025"/>
    <s v="Lønnsbilag 7-2025"/>
    <d v="2025-02-01T00:00:00"/>
    <m/>
    <x v="129"/>
    <x v="129"/>
    <m/>
    <m/>
    <m/>
    <m/>
    <n v="134"/>
    <s v="Andreas Kristiansen Olsen"/>
    <x v="4"/>
    <x v="4"/>
    <m/>
    <m/>
    <m/>
    <m/>
    <n v="0"/>
    <s v="Ingen avgiftsbehandling"/>
    <s v="Lønnsbilag 7-2025"/>
    <n v="62.04"/>
    <s v="NOK"/>
    <n v="62.04"/>
    <m/>
    <s v="51849.53"/>
  </r>
  <r>
    <n v="500126"/>
    <n v="2025"/>
    <s v="Lønnsbilag 7-2025"/>
    <d v="2025-02-01T00:00:00"/>
    <m/>
    <x v="129"/>
    <x v="129"/>
    <m/>
    <m/>
    <m/>
    <m/>
    <n v="1223"/>
    <s v="Mads Sundbye"/>
    <x v="1"/>
    <x v="1"/>
    <m/>
    <m/>
    <m/>
    <m/>
    <n v="0"/>
    <s v="Ingen avgiftsbehandling"/>
    <s v="Lønnsbilag 7-2025"/>
    <n v="239.7"/>
    <s v="NOK"/>
    <n v="239.7"/>
    <m/>
    <s v="52089.23"/>
  </r>
  <r>
    <n v="500126"/>
    <n v="2025"/>
    <s v="Lønnsbilag 7-2025"/>
    <d v="2025-02-01T00:00:00"/>
    <m/>
    <x v="129"/>
    <x v="129"/>
    <m/>
    <m/>
    <m/>
    <m/>
    <n v="1229"/>
    <s v="Eirik Frisnes Wartiainen"/>
    <x v="10"/>
    <x v="10"/>
    <m/>
    <m/>
    <m/>
    <m/>
    <n v="0"/>
    <s v="Ingen avgiftsbehandling"/>
    <s v="Lønnsbilag 7-2025"/>
    <n v="3113.75"/>
    <s v="NOK"/>
    <n v="3113.75"/>
    <m/>
    <s v="55202.98"/>
  </r>
  <r>
    <n v="500126"/>
    <n v="2025"/>
    <s v="Lønnsbilag 7-2025"/>
    <d v="2025-02-01T00:00:00"/>
    <m/>
    <x v="129"/>
    <x v="129"/>
    <m/>
    <m/>
    <m/>
    <m/>
    <n v="1239"/>
    <s v="Karen Haug Laukeland"/>
    <x v="6"/>
    <x v="6"/>
    <m/>
    <m/>
    <m/>
    <m/>
    <n v="0"/>
    <s v="Ingen avgiftsbehandling"/>
    <s v="Lønnsbilag 7-2025"/>
    <n v="259.52999999999997"/>
    <s v="NOK"/>
    <n v="259.52999999999997"/>
    <m/>
    <s v="55462.51"/>
  </r>
  <r>
    <n v="500126"/>
    <n v="2025"/>
    <s v="Lønnsbilag 7-2025"/>
    <d v="2025-02-01T00:00:00"/>
    <m/>
    <x v="129"/>
    <x v="129"/>
    <m/>
    <m/>
    <m/>
    <m/>
    <n v="1240"/>
    <s v="Margrethe Hamre Køber"/>
    <x v="6"/>
    <x v="6"/>
    <m/>
    <m/>
    <m/>
    <m/>
    <n v="0"/>
    <s v="Ingen avgiftsbehandling"/>
    <s v="Lønnsbilag 7-2025"/>
    <n v="259.52999999999997"/>
    <s v="NOK"/>
    <n v="259.52999999999997"/>
    <m/>
    <s v="55722.04"/>
  </r>
  <r>
    <n v="500126"/>
    <n v="2025"/>
    <s v="Lønnsbilag 7-2025"/>
    <d v="2025-02-01T00:00:00"/>
    <m/>
    <x v="129"/>
    <x v="129"/>
    <m/>
    <m/>
    <m/>
    <m/>
    <n v="1245"/>
    <s v="Fredrik Bjørndal"/>
    <x v="3"/>
    <x v="3"/>
    <m/>
    <m/>
    <m/>
    <m/>
    <n v="0"/>
    <s v="Ingen avgiftsbehandling"/>
    <s v="Lønnsbilag 7-2025"/>
    <n v="1032.68"/>
    <s v="NOK"/>
    <n v="1032.68"/>
    <m/>
    <s v="56754.72"/>
  </r>
  <r>
    <n v="500126"/>
    <n v="2025"/>
    <s v="Lønnsbilag 7-2025"/>
    <d v="2025-02-01T00:00:00"/>
    <m/>
    <x v="129"/>
    <x v="129"/>
    <m/>
    <m/>
    <m/>
    <m/>
    <n v="1248"/>
    <s v="Marius Tveiten"/>
    <x v="1"/>
    <x v="1"/>
    <m/>
    <m/>
    <m/>
    <m/>
    <n v="0"/>
    <s v="Ingen avgiftsbehandling"/>
    <s v="Lønnsbilag 7-2025"/>
    <n v="239.7"/>
    <s v="NOK"/>
    <n v="239.7"/>
    <m/>
    <s v="56994.42"/>
  </r>
  <r>
    <n v="500126"/>
    <n v="2025"/>
    <s v="Lønnsbilag 7-2025"/>
    <d v="2025-02-01T00:00:00"/>
    <m/>
    <x v="129"/>
    <x v="129"/>
    <m/>
    <m/>
    <m/>
    <m/>
    <n v="1248"/>
    <s v="Marius Tveiten"/>
    <x v="8"/>
    <x v="8"/>
    <m/>
    <m/>
    <m/>
    <m/>
    <n v="0"/>
    <s v="Ingen avgiftsbehandling"/>
    <s v="Lønnsbilag 7-2025"/>
    <n v="179.78"/>
    <s v="NOK"/>
    <n v="179.78"/>
    <m/>
    <s v="57174.20"/>
  </r>
  <r>
    <n v="500126"/>
    <n v="2025"/>
    <s v="Lønnsbilag 7-2025"/>
    <d v="2025-02-01T00:00:00"/>
    <m/>
    <x v="129"/>
    <x v="129"/>
    <m/>
    <m/>
    <m/>
    <m/>
    <n v="1249"/>
    <s v="Nora Kristiansen"/>
    <x v="1"/>
    <x v="1"/>
    <m/>
    <m/>
    <m/>
    <m/>
    <n v="0"/>
    <s v="Ingen avgiftsbehandling"/>
    <s v="Lønnsbilag 7-2025"/>
    <n v="203.75"/>
    <s v="NOK"/>
    <n v="203.75"/>
    <m/>
    <s v="57377.95"/>
  </r>
  <r>
    <n v="500126"/>
    <n v="2025"/>
    <s v="Lønnsbilag 7-2025"/>
    <d v="2025-02-01T00:00:00"/>
    <m/>
    <x v="129"/>
    <x v="129"/>
    <m/>
    <m/>
    <m/>
    <m/>
    <n v="1249"/>
    <s v="Nora Kristiansen"/>
    <x v="8"/>
    <x v="8"/>
    <m/>
    <m/>
    <m/>
    <m/>
    <n v="0"/>
    <s v="Ingen avgiftsbehandling"/>
    <s v="Lønnsbilag 7-2025"/>
    <n v="497.38"/>
    <s v="NOK"/>
    <n v="497.38"/>
    <m/>
    <s v="57875.33"/>
  </r>
  <r>
    <n v="500126"/>
    <n v="2025"/>
    <s v="Lønnsbilag 7-2025"/>
    <d v="2025-02-01T00:00:00"/>
    <m/>
    <x v="129"/>
    <x v="129"/>
    <m/>
    <m/>
    <m/>
    <m/>
    <n v="1260"/>
    <s v="Sivert Østberg-Tømmervik"/>
    <x v="6"/>
    <x v="6"/>
    <m/>
    <m/>
    <m/>
    <m/>
    <n v="0"/>
    <s v="Ingen avgiftsbehandling"/>
    <s v="Lønnsbilag 7-2025"/>
    <n v="1033.81"/>
    <s v="NOK"/>
    <n v="1033.81"/>
    <m/>
    <s v="58909.14"/>
  </r>
  <r>
    <n v="500126"/>
    <n v="2025"/>
    <s v="Lønnsbilag 7-2025"/>
    <d v="2025-02-01T00:00:00"/>
    <m/>
    <x v="129"/>
    <x v="129"/>
    <m/>
    <m/>
    <m/>
    <m/>
    <n v="1261"/>
    <s v="Laila Håkonsen"/>
    <x v="8"/>
    <x v="8"/>
    <m/>
    <m/>
    <m/>
    <m/>
    <n v="0"/>
    <s v="Ingen avgiftsbehandling"/>
    <s v="Lønnsbilag 7-2025"/>
    <n v="775.5"/>
    <s v="NOK"/>
    <n v="775.5"/>
    <m/>
    <s v="59684.64"/>
  </r>
  <r>
    <n v="500126"/>
    <n v="2025"/>
    <s v="Lønnsbilag 7-2025"/>
    <d v="2025-02-01T00:00:00"/>
    <m/>
    <x v="129"/>
    <x v="129"/>
    <m/>
    <m/>
    <m/>
    <m/>
    <n v="1270"/>
    <s v="Lars Teigland Støre"/>
    <x v="6"/>
    <x v="6"/>
    <m/>
    <m/>
    <m/>
    <m/>
    <n v="0"/>
    <s v="Ingen avgiftsbehandling"/>
    <s v="Lønnsbilag 7-2025"/>
    <n v="166.12"/>
    <s v="NOK"/>
    <n v="166.12"/>
    <m/>
    <s v="59850.76"/>
  </r>
  <r>
    <n v="500126"/>
    <n v="2025"/>
    <s v="Lønnsbilag 7-2025"/>
    <d v="2025-02-01T00:00:00"/>
    <m/>
    <x v="129"/>
    <x v="129"/>
    <m/>
    <m/>
    <m/>
    <m/>
    <n v="1271"/>
    <s v="Nikolai Hamang"/>
    <x v="1"/>
    <x v="1"/>
    <m/>
    <m/>
    <m/>
    <m/>
    <n v="0"/>
    <s v="Ingen avgiftsbehandling"/>
    <s v="Lønnsbilag 7-2025"/>
    <n v="191.76"/>
    <s v="NOK"/>
    <n v="191.76"/>
    <m/>
    <s v="60042.52"/>
  </r>
  <r>
    <n v="500126"/>
    <n v="2025"/>
    <s v="Lønnsbilag 7-2025"/>
    <d v="2025-02-01T00:00:00"/>
    <m/>
    <x v="129"/>
    <x v="129"/>
    <m/>
    <m/>
    <m/>
    <m/>
    <n v="1274"/>
    <s v="Heidi Midtbø Helgesen"/>
    <x v="6"/>
    <x v="6"/>
    <m/>
    <m/>
    <m/>
    <m/>
    <n v="0"/>
    <s v="Ingen avgiftsbehandling"/>
    <s v="Lønnsbilag 7-2025"/>
    <n v="460.45"/>
    <s v="NOK"/>
    <n v="460.45"/>
    <m/>
    <s v="60502.97"/>
  </r>
  <r>
    <n v="500126"/>
    <n v="2025"/>
    <s v="Lønnsbilag 7-2025"/>
    <d v="2025-02-01T00:00:00"/>
    <m/>
    <x v="129"/>
    <x v="129"/>
    <m/>
    <m/>
    <m/>
    <m/>
    <n v="1275"/>
    <s v="Haziz Aasen"/>
    <x v="1"/>
    <x v="1"/>
    <m/>
    <m/>
    <m/>
    <m/>
    <n v="0"/>
    <s v="Ingen avgiftsbehandling"/>
    <s v="Lønnsbilag 7-2025"/>
    <n v="5874.99"/>
    <s v="NOK"/>
    <n v="5874.99"/>
    <m/>
    <s v="66377.96"/>
  </r>
  <r>
    <n v="500126"/>
    <n v="2025"/>
    <s v="Lønnsbilag 7-2025"/>
    <d v="2025-02-01T00:00:00"/>
    <m/>
    <x v="129"/>
    <x v="129"/>
    <m/>
    <m/>
    <m/>
    <m/>
    <n v="1279"/>
    <s v="Oda Marie Danielsen"/>
    <x v="8"/>
    <x v="8"/>
    <m/>
    <m/>
    <m/>
    <m/>
    <n v="0"/>
    <s v="Ingen avgiftsbehandling"/>
    <s v="Lønnsbilag 7-2025"/>
    <n v="180.37"/>
    <s v="NOK"/>
    <n v="180.37"/>
    <m/>
    <s v="66558.33"/>
  </r>
  <r>
    <n v="500126"/>
    <n v="2025"/>
    <s v="Lønnsbilag 7-2025"/>
    <d v="2025-02-01T00:00:00"/>
    <m/>
    <x v="129"/>
    <x v="129"/>
    <m/>
    <m/>
    <m/>
    <m/>
    <n v="1282"/>
    <s v="Stian Sørensen"/>
    <x v="3"/>
    <x v="3"/>
    <m/>
    <m/>
    <m/>
    <m/>
    <n v="0"/>
    <s v="Ingen avgiftsbehandling"/>
    <s v="Lønnsbilag 7-2025"/>
    <n v="3877.5"/>
    <s v="NOK"/>
    <n v="3877.5"/>
    <m/>
    <s v="70435.83"/>
  </r>
  <r>
    <n v="500126"/>
    <n v="2025"/>
    <s v="Lønnsbilag 7-2025"/>
    <d v="2025-02-01T00:00:00"/>
    <m/>
    <x v="129"/>
    <x v="129"/>
    <m/>
    <m/>
    <m/>
    <m/>
    <n v="1285"/>
    <s v="Casper Riekeles"/>
    <x v="1"/>
    <x v="1"/>
    <m/>
    <m/>
    <m/>
    <m/>
    <n v="0"/>
    <s v="Ingen avgiftsbehandling"/>
    <s v="Lønnsbilag 7-2025"/>
    <n v="64.16"/>
    <s v="NOK"/>
    <n v="64.16"/>
    <m/>
    <s v="70499.99"/>
  </r>
  <r>
    <n v="500126"/>
    <n v="2025"/>
    <s v="Lønnsbilag 7-2025"/>
    <d v="2025-02-01T00:00:00"/>
    <m/>
    <x v="129"/>
    <x v="129"/>
    <m/>
    <m/>
    <m/>
    <m/>
    <n v="1288"/>
    <s v="Sondre Olsen Heitmann"/>
    <x v="2"/>
    <x v="2"/>
    <m/>
    <m/>
    <m/>
    <m/>
    <n v="0"/>
    <s v="Ingen avgiftsbehandling"/>
    <s v="Lønnsbilag 7-2025"/>
    <n v="338.4"/>
    <s v="NOK"/>
    <n v="338.4"/>
    <m/>
    <s v="70838.39"/>
  </r>
  <r>
    <n v="500126"/>
    <n v="2025"/>
    <s v="Lønnsbilag 7-2025"/>
    <d v="2025-02-01T00:00:00"/>
    <m/>
    <x v="129"/>
    <x v="129"/>
    <m/>
    <m/>
    <m/>
    <m/>
    <n v="1298"/>
    <s v="Luis Lyster"/>
    <x v="5"/>
    <x v="5"/>
    <m/>
    <m/>
    <m/>
    <m/>
    <n v="0"/>
    <s v="Ingen avgiftsbehandling"/>
    <s v="Lønnsbilag 7-2025"/>
    <n v="846"/>
    <s v="NOK"/>
    <n v="846"/>
    <m/>
    <s v="71684.39"/>
  </r>
  <r>
    <n v="500126"/>
    <n v="2025"/>
    <s v="Lønnsbilag 7-2025"/>
    <d v="2025-02-01T00:00:00"/>
    <m/>
    <x v="129"/>
    <x v="129"/>
    <m/>
    <m/>
    <m/>
    <m/>
    <n v="1299"/>
    <s v="Katarina Zielinska"/>
    <x v="2"/>
    <x v="2"/>
    <m/>
    <m/>
    <m/>
    <m/>
    <n v="0"/>
    <s v="Ingen avgiftsbehandling"/>
    <s v="Lønnsbilag 7-2025"/>
    <n v="6462.5"/>
    <s v="NOK"/>
    <n v="6462.5"/>
    <m/>
    <s v="78146.89"/>
  </r>
  <r>
    <n v="500126"/>
    <n v="2025"/>
    <s v="Lønnsbilag 7-2025"/>
    <d v="2025-02-01T00:00:00"/>
    <m/>
    <x v="129"/>
    <x v="129"/>
    <m/>
    <m/>
    <m/>
    <m/>
    <n v="1305"/>
    <s v="Brage Mikkelsen"/>
    <x v="8"/>
    <x v="8"/>
    <m/>
    <m/>
    <m/>
    <m/>
    <n v="0"/>
    <s v="Ingen avgiftsbehandling"/>
    <s v="Lønnsbilag 7-2025"/>
    <n v="169.2"/>
    <s v="NOK"/>
    <n v="169.2"/>
    <m/>
    <s v="78316.09"/>
  </r>
  <r>
    <n v="500126"/>
    <n v="2025"/>
    <s v="Lønnsbilag 7-2025"/>
    <d v="2025-02-01T00:00:00"/>
    <m/>
    <x v="129"/>
    <x v="129"/>
    <m/>
    <m/>
    <m/>
    <m/>
    <n v="1307"/>
    <s v="Ben Craig Simmons"/>
    <x v="3"/>
    <x v="3"/>
    <m/>
    <m/>
    <m/>
    <m/>
    <n v="0"/>
    <s v="Ingen avgiftsbehandling"/>
    <s v="Lønnsbilag 7-2025"/>
    <n v="5292.79"/>
    <s v="NOK"/>
    <n v="5292.79"/>
    <m/>
    <s v="83608.88"/>
  </r>
  <r>
    <n v="500126"/>
    <n v="2025"/>
    <s v="Lønnsbilag 7-2025"/>
    <d v="2025-02-01T00:00:00"/>
    <m/>
    <x v="129"/>
    <x v="129"/>
    <m/>
    <m/>
    <m/>
    <m/>
    <n v="1308"/>
    <s v="Henrik Falteng Jensen"/>
    <x v="2"/>
    <x v="2"/>
    <m/>
    <m/>
    <m/>
    <m/>
    <n v="0"/>
    <s v="Ingen avgiftsbehandling"/>
    <s v="Lønnsbilag 7-2025"/>
    <n v="648.6"/>
    <s v="NOK"/>
    <n v="648.6"/>
    <m/>
    <s v="84257.48"/>
  </r>
  <r>
    <n v="500126"/>
    <n v="2025"/>
    <s v="Lønnsbilag 7-2025"/>
    <d v="2025-02-01T00:00:00"/>
    <m/>
    <x v="129"/>
    <x v="129"/>
    <m/>
    <m/>
    <m/>
    <m/>
    <n v="1317"/>
    <s v="Markus Madsen"/>
    <x v="5"/>
    <x v="5"/>
    <m/>
    <m/>
    <m/>
    <m/>
    <n v="0"/>
    <s v="Ingen avgiftsbehandling"/>
    <s v="Lønnsbilag 7-2025"/>
    <n v="1410"/>
    <s v="NOK"/>
    <n v="1410"/>
    <m/>
    <s v="85667.48"/>
  </r>
  <r>
    <n v="500126"/>
    <n v="2025"/>
    <s v="Lønnsbilag 7-2025"/>
    <d v="2025-02-01T00:00:00"/>
    <m/>
    <x v="129"/>
    <x v="129"/>
    <m/>
    <m/>
    <m/>
    <m/>
    <n v="1328"/>
    <s v="Jonathan Sten Hagen"/>
    <x v="2"/>
    <x v="2"/>
    <m/>
    <m/>
    <m/>
    <m/>
    <n v="0"/>
    <s v="Ingen avgiftsbehandling"/>
    <s v="Lønnsbilag 7-2025"/>
    <n v="705"/>
    <s v="NOK"/>
    <n v="705"/>
    <m/>
    <s v="86372.48"/>
  </r>
  <r>
    <n v="500126"/>
    <n v="2025"/>
    <s v="Lønnsbilag 7-2025"/>
    <d v="2025-02-01T00:00:00"/>
    <m/>
    <x v="129"/>
    <x v="129"/>
    <m/>
    <m/>
    <m/>
    <m/>
    <n v="1329"/>
    <s v="Oline Søderberg"/>
    <x v="8"/>
    <x v="8"/>
    <m/>
    <m/>
    <m/>
    <m/>
    <n v="0"/>
    <s v="Ingen avgiftsbehandling"/>
    <s v="Lønnsbilag 7-2025"/>
    <n v="161.37"/>
    <s v="NOK"/>
    <n v="161.37"/>
    <m/>
    <s v="86533.85"/>
  </r>
  <r>
    <n v="500126"/>
    <n v="2025"/>
    <s v="Lønnsbilag 7-2025"/>
    <d v="2025-02-01T00:00:00"/>
    <m/>
    <x v="129"/>
    <x v="129"/>
    <m/>
    <m/>
    <m/>
    <m/>
    <n v="1330"/>
    <s v="Magnus Perger"/>
    <x v="6"/>
    <x v="6"/>
    <m/>
    <m/>
    <m/>
    <m/>
    <n v="0"/>
    <s v="Ingen avgiftsbehandling"/>
    <s v="Lønnsbilag 7-2025"/>
    <n v="272.52999999999997"/>
    <s v="NOK"/>
    <n v="272.52999999999997"/>
    <m/>
    <s v="86806.38"/>
  </r>
  <r>
    <n v="500126"/>
    <n v="2025"/>
    <s v="Lønnsbilag 7-2025"/>
    <d v="2025-02-01T00:00:00"/>
    <m/>
    <x v="129"/>
    <x v="129"/>
    <m/>
    <m/>
    <m/>
    <m/>
    <n v="1331"/>
    <s v="Jørgen Røkke"/>
    <x v="8"/>
    <x v="8"/>
    <m/>
    <m/>
    <m/>
    <m/>
    <n v="0"/>
    <s v="Ingen avgiftsbehandling"/>
    <s v="Lønnsbilag 7-2025"/>
    <n v="264.38"/>
    <s v="NOK"/>
    <n v="264.38"/>
    <m/>
    <s v="87070.76"/>
  </r>
  <r>
    <n v="500126"/>
    <n v="2025"/>
    <s v="Lønnsbilag 7-2025"/>
    <d v="2025-02-01T00:00:00"/>
    <m/>
    <x v="129"/>
    <x v="129"/>
    <m/>
    <m/>
    <m/>
    <m/>
    <n v="1332"/>
    <s v="Morten Hamre Køber"/>
    <x v="10"/>
    <x v="10"/>
    <m/>
    <m/>
    <m/>
    <m/>
    <n v="0"/>
    <s v="Ingen avgiftsbehandling"/>
    <s v="Lønnsbilag 7-2025"/>
    <n v="169.2"/>
    <s v="NOK"/>
    <n v="169.2"/>
    <m/>
    <s v="87239.96"/>
  </r>
  <r>
    <n v="500126"/>
    <n v="2025"/>
    <s v="Lønnsbilag 7-2025"/>
    <d v="2025-02-01T00:00:00"/>
    <m/>
    <x v="129"/>
    <x v="129"/>
    <m/>
    <m/>
    <m/>
    <m/>
    <n v="1333"/>
    <s v="Elias Lande Olsen"/>
    <x v="6"/>
    <x v="6"/>
    <m/>
    <m/>
    <m/>
    <m/>
    <n v="0"/>
    <s v="Ingen avgiftsbehandling"/>
    <s v="Lønnsbilag 7-2025"/>
    <n v="176.25"/>
    <s v="NOK"/>
    <n v="176.25"/>
    <m/>
    <s v="87416.21"/>
  </r>
  <r>
    <n v="500126"/>
    <n v="2025"/>
    <s v="Lønnsbilag 7-2025"/>
    <d v="2025-02-01T00:00:00"/>
    <m/>
    <x v="129"/>
    <x v="129"/>
    <m/>
    <m/>
    <m/>
    <m/>
    <n v="1334"/>
    <s v="Selma Arikan"/>
    <x v="8"/>
    <x v="8"/>
    <m/>
    <m/>
    <m/>
    <m/>
    <n v="0"/>
    <s v="Ingen avgiftsbehandling"/>
    <s v="Lønnsbilag 7-2025"/>
    <n v="371.18"/>
    <s v="NOK"/>
    <n v="371.18"/>
    <m/>
    <s v="87787.39"/>
  </r>
  <r>
    <n v="500126"/>
    <n v="2025"/>
    <s v="Lønnsbilag 7-2025"/>
    <d v="2025-02-01T00:00:00"/>
    <m/>
    <x v="129"/>
    <x v="129"/>
    <m/>
    <m/>
    <m/>
    <m/>
    <n v="1335"/>
    <s v="Mikkel Holand Gillebo"/>
    <x v="8"/>
    <x v="8"/>
    <m/>
    <m/>
    <m/>
    <m/>
    <n v="0"/>
    <s v="Ingen avgiftsbehandling"/>
    <s v="Lønnsbilag 7-2025"/>
    <n v="82.49"/>
    <s v="NOK"/>
    <n v="82.49"/>
    <m/>
    <s v="87869.88"/>
  </r>
  <r>
    <n v="500126"/>
    <n v="2025"/>
    <s v="Lønnsbilag 7-2025"/>
    <d v="2025-02-01T00:00:00"/>
    <m/>
    <x v="129"/>
    <x v="129"/>
    <m/>
    <m/>
    <m/>
    <m/>
    <n v="1336"/>
    <s v="Stina Meinicke"/>
    <x v="6"/>
    <x v="6"/>
    <m/>
    <m/>
    <m/>
    <m/>
    <n v="0"/>
    <s v="Ingen avgiftsbehandling"/>
    <s v="Lønnsbilag 7-2025"/>
    <n v="241.96"/>
    <s v="NOK"/>
    <n v="241.96"/>
    <m/>
    <s v="88111.84"/>
  </r>
  <r>
    <n v="500126"/>
    <n v="2025"/>
    <s v="Lønnsbilag 7-2025"/>
    <d v="2025-02-01T00:00:00"/>
    <m/>
    <x v="129"/>
    <x v="129"/>
    <m/>
    <m/>
    <m/>
    <m/>
    <m/>
    <s v="Sofi Kulvik"/>
    <x v="4"/>
    <x v="4"/>
    <m/>
    <m/>
    <m/>
    <m/>
    <n v="0"/>
    <s v="Ingen avgiftsbehandling"/>
    <s v="Lønnsbilag 7-2025"/>
    <n v="9033.4500000000007"/>
    <s v="NOK"/>
    <n v="9033.4500000000007"/>
    <m/>
    <s v="97145.29"/>
  </r>
  <r>
    <n v="500179"/>
    <n v="2025"/>
    <s v="Lønnsbilag 8-2025"/>
    <d v="2025-02-03T00:00:00"/>
    <m/>
    <x v="129"/>
    <x v="129"/>
    <m/>
    <m/>
    <m/>
    <m/>
    <n v="1217"/>
    <s v="Hezar Salih"/>
    <x v="1"/>
    <x v="1"/>
    <m/>
    <m/>
    <m/>
    <m/>
    <n v="0"/>
    <s v="Ingen avgiftsbehandling"/>
    <s v="Lønnsbilag 8-2025"/>
    <n v="186.12"/>
    <s v="NOK"/>
    <n v="186.12"/>
    <m/>
    <s v="97331.41"/>
  </r>
  <r>
    <n v="500179"/>
    <n v="2025"/>
    <s v="Lønnsbilag 8-2025"/>
    <d v="2025-02-03T00:00:00"/>
    <m/>
    <x v="129"/>
    <x v="129"/>
    <m/>
    <m/>
    <m/>
    <m/>
    <n v="1248"/>
    <s v="Marius Tveiten"/>
    <x v="8"/>
    <x v="8"/>
    <m/>
    <m/>
    <m/>
    <m/>
    <n v="0"/>
    <s v="Ingen avgiftsbehandling"/>
    <s v="Lønnsbilag 8-2025"/>
    <n v="59.93"/>
    <s v="NOK"/>
    <n v="59.93"/>
    <m/>
    <s v="97391.34"/>
  </r>
  <r>
    <n v="500179"/>
    <n v="2025"/>
    <s v="Lønnsbilag 8-2025"/>
    <d v="2025-02-03T00:00:00"/>
    <m/>
    <x v="129"/>
    <x v="129"/>
    <m/>
    <m/>
    <m/>
    <m/>
    <n v="1260"/>
    <s v="Sivert Østberg-Tømmervik"/>
    <x v="6"/>
    <x v="6"/>
    <m/>
    <m/>
    <m/>
    <m/>
    <n v="0"/>
    <s v="Ingen avgiftsbehandling"/>
    <s v="Lønnsbilag 8-2025"/>
    <n v="158.37"/>
    <s v="NOK"/>
    <n v="158.37"/>
    <m/>
    <s v="97549.71"/>
  </r>
  <r>
    <n v="500179"/>
    <n v="2025"/>
    <s v="Lønnsbilag 8-2025"/>
    <d v="2025-02-03T00:00:00"/>
    <m/>
    <x v="129"/>
    <x v="129"/>
    <m/>
    <m/>
    <m/>
    <m/>
    <n v="1288"/>
    <s v="Sondre Olsen Heitmann"/>
    <x v="2"/>
    <x v="2"/>
    <m/>
    <m/>
    <m/>
    <m/>
    <n v="0"/>
    <s v="Ingen avgiftsbehandling"/>
    <s v="Lønnsbilag 8-2025"/>
    <n v="141"/>
    <s v="NOK"/>
    <n v="141"/>
    <m/>
    <s v="97690.71"/>
  </r>
  <r>
    <n v="500179"/>
    <n v="2025"/>
    <s v="Lønnsbilag 8-2025"/>
    <d v="2025-02-03T00:00:00"/>
    <m/>
    <x v="129"/>
    <x v="129"/>
    <m/>
    <m/>
    <m/>
    <m/>
    <n v="1328"/>
    <s v="Jonathan Sten Hagen"/>
    <x v="2"/>
    <x v="2"/>
    <m/>
    <m/>
    <m/>
    <m/>
    <n v="0"/>
    <s v="Ingen avgiftsbehandling"/>
    <s v="Lønnsbilag 8-2025"/>
    <n v="84.6"/>
    <s v="NOK"/>
    <n v="84.6"/>
    <m/>
    <s v="97775.31"/>
  </r>
  <r>
    <n v="175"/>
    <n v="2025"/>
    <s v="Refusjon av sykepenger februar"/>
    <d v="2025-02-03T00:00:00"/>
    <m/>
    <x v="129"/>
    <x v="129"/>
    <m/>
    <m/>
    <m/>
    <m/>
    <m/>
    <s v="Sofi Kulvik"/>
    <x v="4"/>
    <x v="4"/>
    <m/>
    <m/>
    <m/>
    <m/>
    <n v="0"/>
    <s v="Ingen avgiftsbehandling"/>
    <s v="Refusjon av sykepenger februar"/>
    <n v="-4035.42"/>
    <s v="NOK"/>
    <n v="-4035.42"/>
    <m/>
    <s v="93739.89"/>
  </r>
  <r>
    <n v="500187"/>
    <n v="2025"/>
    <s v="Lønnsbilag 9-2025"/>
    <d v="2025-02-05T00:00:00"/>
    <m/>
    <x v="129"/>
    <x v="129"/>
    <m/>
    <m/>
    <m/>
    <m/>
    <n v="1233"/>
    <s v="Eirik Skaar"/>
    <x v="5"/>
    <x v="5"/>
    <m/>
    <m/>
    <m/>
    <m/>
    <n v="0"/>
    <s v="Ingen avgiftsbehandling"/>
    <s v="Lønnsbilag 9-2025"/>
    <n v="846"/>
    <s v="NOK"/>
    <n v="846"/>
    <m/>
    <s v="94585.89"/>
  </r>
  <r>
    <n v="176"/>
    <n v="2025"/>
    <s v="Pensjon januar"/>
    <d v="2025-02-28T00:00:00"/>
    <m/>
    <x v="129"/>
    <x v="129"/>
    <m/>
    <m/>
    <m/>
    <m/>
    <m/>
    <m/>
    <x v="4"/>
    <x v="4"/>
    <m/>
    <m/>
    <m/>
    <m/>
    <n v="0"/>
    <s v="Ingen avgiftsbehandling"/>
    <s v="Pensjon januar IDRETTSLAGET JUTUL (Bærum)"/>
    <n v="1076.73"/>
    <s v="NOK"/>
    <n v="1076.73"/>
    <m/>
    <s v="95662.62"/>
  </r>
  <r>
    <n v="500286"/>
    <n v="2025"/>
    <s v="Lønnsbilag 10-2025"/>
    <d v="2025-03-02T00:00:00"/>
    <m/>
    <x v="129"/>
    <x v="129"/>
    <m/>
    <m/>
    <m/>
    <m/>
    <n v="77"/>
    <s v="Christopher Dehn"/>
    <x v="5"/>
    <x v="5"/>
    <m/>
    <m/>
    <m/>
    <m/>
    <n v="0"/>
    <s v="Ingen avgiftsbehandling"/>
    <s v="Lønnsbilag 10-2025"/>
    <n v="2719.26"/>
    <s v="NOK"/>
    <n v="2719.26"/>
    <m/>
    <s v="98381.88"/>
  </r>
  <r>
    <n v="500286"/>
    <n v="2025"/>
    <s v="Lønnsbilag 10-2025"/>
    <d v="2025-03-02T00:00:00"/>
    <m/>
    <x v="129"/>
    <x v="129"/>
    <m/>
    <m/>
    <m/>
    <m/>
    <n v="134"/>
    <s v="Andreas Kristiansen Olsen"/>
    <x v="1"/>
    <x v="1"/>
    <m/>
    <m/>
    <m/>
    <m/>
    <n v="0"/>
    <s v="Ingen avgiftsbehandling"/>
    <s v="Lønnsbilag 10-2025"/>
    <n v="381.05"/>
    <s v="NOK"/>
    <n v="381.05"/>
    <m/>
    <s v="98762.93"/>
  </r>
  <r>
    <n v="500286"/>
    <n v="2025"/>
    <s v="Lønnsbilag 10-2025"/>
    <d v="2025-03-02T00:00:00"/>
    <m/>
    <x v="129"/>
    <x v="129"/>
    <m/>
    <m/>
    <m/>
    <m/>
    <n v="134"/>
    <s v="Andreas Kristiansen Olsen"/>
    <x v="8"/>
    <x v="8"/>
    <m/>
    <m/>
    <m/>
    <m/>
    <n v="0"/>
    <s v="Ingen avgiftsbehandling"/>
    <s v="Lønnsbilag 10-2025"/>
    <n v="97.29"/>
    <s v="NOK"/>
    <n v="97.29"/>
    <m/>
    <s v="98860.22"/>
  </r>
  <r>
    <n v="500286"/>
    <n v="2025"/>
    <s v="Lønnsbilag 10-2025"/>
    <d v="2025-03-02T00:00:00"/>
    <m/>
    <x v="129"/>
    <x v="129"/>
    <m/>
    <m/>
    <m/>
    <m/>
    <n v="1223"/>
    <s v="Mads Sundbye"/>
    <x v="1"/>
    <x v="1"/>
    <m/>
    <m/>
    <m/>
    <m/>
    <n v="0"/>
    <s v="Ingen avgiftsbehandling"/>
    <s v="Lønnsbilag 10-2025"/>
    <n v="203.04"/>
    <s v="NOK"/>
    <n v="203.04"/>
    <m/>
    <s v="99063.26"/>
  </r>
  <r>
    <n v="500286"/>
    <n v="2025"/>
    <s v="Lønnsbilag 10-2025"/>
    <d v="2025-03-02T00:00:00"/>
    <m/>
    <x v="129"/>
    <x v="129"/>
    <m/>
    <m/>
    <m/>
    <m/>
    <n v="1229"/>
    <s v="Eirik Frisnes Wartiainen"/>
    <x v="1"/>
    <x v="1"/>
    <m/>
    <m/>
    <m/>
    <m/>
    <n v="0"/>
    <s v="Ingen avgiftsbehandling"/>
    <s v="Lønnsbilag 10-2025"/>
    <n v="3736.5"/>
    <s v="NOK"/>
    <n v="3736.5"/>
    <m/>
    <s v="102799.76"/>
  </r>
  <r>
    <n v="500286"/>
    <n v="2025"/>
    <s v="Lønnsbilag 10-2025"/>
    <d v="2025-03-02T00:00:00"/>
    <m/>
    <x v="129"/>
    <x v="129"/>
    <m/>
    <m/>
    <m/>
    <m/>
    <n v="1229"/>
    <s v="Eirik Frisnes Wartiainen"/>
    <x v="10"/>
    <x v="10"/>
    <m/>
    <m/>
    <m/>
    <m/>
    <n v="0"/>
    <s v="Ingen avgiftsbehandling"/>
    <s v="Lønnsbilag 10-2025"/>
    <n v="2490.91"/>
    <s v="NOK"/>
    <n v="2490.91"/>
    <m/>
    <s v="105290.67"/>
  </r>
  <r>
    <n v="500286"/>
    <n v="2025"/>
    <s v="Lønnsbilag 10-2025"/>
    <d v="2025-03-02T00:00:00"/>
    <m/>
    <x v="129"/>
    <x v="129"/>
    <m/>
    <m/>
    <m/>
    <m/>
    <n v="1233"/>
    <s v="Eirik Skaar"/>
    <x v="5"/>
    <x v="5"/>
    <m/>
    <m/>
    <m/>
    <m/>
    <n v="0"/>
    <s v="Ingen avgiftsbehandling"/>
    <s v="Lønnsbilag 10-2025"/>
    <n v="423.03"/>
    <s v="NOK"/>
    <n v="423.03"/>
    <m/>
    <s v="105713.70"/>
  </r>
  <r>
    <n v="500286"/>
    <n v="2025"/>
    <s v="Lønnsbilag 10-2025"/>
    <d v="2025-03-02T00:00:00"/>
    <m/>
    <x v="129"/>
    <x v="129"/>
    <m/>
    <m/>
    <m/>
    <m/>
    <n v="1239"/>
    <s v="Karen Haug Laukeland"/>
    <x v="6"/>
    <x v="6"/>
    <m/>
    <m/>
    <m/>
    <m/>
    <n v="0"/>
    <s v="Ingen avgiftsbehandling"/>
    <s v="Lønnsbilag 10-2025"/>
    <n v="217.67"/>
    <s v="NOK"/>
    <n v="217.67"/>
    <m/>
    <s v="105931.37"/>
  </r>
  <r>
    <n v="500286"/>
    <n v="2025"/>
    <s v="Lønnsbilag 10-2025"/>
    <d v="2025-03-02T00:00:00"/>
    <m/>
    <x v="129"/>
    <x v="129"/>
    <m/>
    <m/>
    <m/>
    <m/>
    <n v="1240"/>
    <s v="Margrethe Hamre Køber"/>
    <x v="10"/>
    <x v="10"/>
    <m/>
    <m/>
    <m/>
    <m/>
    <n v="0"/>
    <s v="Ingen avgiftsbehandling"/>
    <s v="Lønnsbilag 10-2025"/>
    <n v="158.63"/>
    <s v="NOK"/>
    <n v="158.63"/>
    <m/>
    <s v="106090.00"/>
  </r>
  <r>
    <n v="500286"/>
    <n v="2025"/>
    <s v="Lønnsbilag 10-2025"/>
    <d v="2025-03-02T00:00:00"/>
    <m/>
    <x v="129"/>
    <x v="129"/>
    <m/>
    <m/>
    <m/>
    <m/>
    <n v="1240"/>
    <s v="Margrethe Hamre Køber"/>
    <x v="6"/>
    <x v="6"/>
    <m/>
    <m/>
    <m/>
    <m/>
    <n v="0"/>
    <s v="Ingen avgiftsbehandling"/>
    <s v="Lønnsbilag 10-2025"/>
    <n v="217.67"/>
    <s v="NOK"/>
    <n v="217.67"/>
    <m/>
    <s v="106307.67"/>
  </r>
  <r>
    <n v="500286"/>
    <n v="2025"/>
    <s v="Lønnsbilag 10-2025"/>
    <d v="2025-03-02T00:00:00"/>
    <m/>
    <x v="129"/>
    <x v="129"/>
    <m/>
    <m/>
    <m/>
    <m/>
    <n v="1245"/>
    <s v="Fredrik Bjørndal"/>
    <x v="3"/>
    <x v="3"/>
    <m/>
    <m/>
    <m/>
    <m/>
    <n v="0"/>
    <s v="Ingen avgiftsbehandling"/>
    <s v="Lønnsbilag 10-2025"/>
    <n v="1051.93"/>
    <s v="NOK"/>
    <n v="1051.93"/>
    <m/>
    <s v="107359.60"/>
  </r>
  <r>
    <n v="500286"/>
    <n v="2025"/>
    <s v="Lønnsbilag 10-2025"/>
    <d v="2025-03-02T00:00:00"/>
    <m/>
    <x v="129"/>
    <x v="129"/>
    <m/>
    <m/>
    <m/>
    <m/>
    <n v="1248"/>
    <s v="Marius Tveiten"/>
    <x v="1"/>
    <x v="1"/>
    <m/>
    <m/>
    <m/>
    <m/>
    <n v="0"/>
    <s v="Ingen avgiftsbehandling"/>
    <s v="Lønnsbilag 10-2025"/>
    <n v="139.59"/>
    <s v="NOK"/>
    <n v="139.59"/>
    <m/>
    <s v="107499.19"/>
  </r>
  <r>
    <n v="500286"/>
    <n v="2025"/>
    <s v="Lønnsbilag 10-2025"/>
    <d v="2025-03-02T00:00:00"/>
    <m/>
    <x v="129"/>
    <x v="129"/>
    <m/>
    <m/>
    <m/>
    <m/>
    <n v="1248"/>
    <s v="Marius Tveiten"/>
    <x v="8"/>
    <x v="8"/>
    <m/>
    <m/>
    <m/>
    <m/>
    <n v="0"/>
    <s v="Ingen avgiftsbehandling"/>
    <s v="Lønnsbilag 10-2025"/>
    <n v="190.35"/>
    <s v="NOK"/>
    <n v="190.35"/>
    <m/>
    <s v="107689.54"/>
  </r>
  <r>
    <n v="500286"/>
    <n v="2025"/>
    <s v="Lønnsbilag 10-2025"/>
    <d v="2025-03-02T00:00:00"/>
    <m/>
    <x v="129"/>
    <x v="129"/>
    <m/>
    <m/>
    <m/>
    <m/>
    <n v="1249"/>
    <s v="Nora Kristiansen"/>
    <x v="1"/>
    <x v="1"/>
    <m/>
    <m/>
    <m/>
    <m/>
    <n v="0"/>
    <s v="Ingen avgiftsbehandling"/>
    <s v="Lønnsbilag 10-2025"/>
    <n v="152.28"/>
    <s v="NOK"/>
    <n v="152.28"/>
    <m/>
    <s v="107841.82"/>
  </r>
  <r>
    <n v="500286"/>
    <n v="2025"/>
    <s v="Lønnsbilag 10-2025"/>
    <d v="2025-03-02T00:00:00"/>
    <m/>
    <x v="129"/>
    <x v="129"/>
    <m/>
    <m/>
    <m/>
    <m/>
    <n v="1249"/>
    <s v="Nora Kristiansen"/>
    <x v="8"/>
    <x v="8"/>
    <m/>
    <m/>
    <m/>
    <m/>
    <n v="0"/>
    <s v="Ingen avgiftsbehandling"/>
    <s v="Lønnsbilag 10-2025"/>
    <n v="401.77"/>
    <s v="NOK"/>
    <n v="401.77"/>
    <m/>
    <s v="108243.59"/>
  </r>
  <r>
    <n v="500286"/>
    <n v="2025"/>
    <s v="Lønnsbilag 10-2025"/>
    <d v="2025-03-02T00:00:00"/>
    <m/>
    <x v="129"/>
    <x v="129"/>
    <m/>
    <m/>
    <m/>
    <m/>
    <n v="1260"/>
    <s v="Sivert Østberg-Tømmervik"/>
    <x v="6"/>
    <x v="6"/>
    <m/>
    <m/>
    <m/>
    <m/>
    <n v="0"/>
    <s v="Ingen avgiftsbehandling"/>
    <s v="Lønnsbilag 10-2025"/>
    <n v="1330.37"/>
    <s v="NOK"/>
    <n v="1330.37"/>
    <m/>
    <s v="109573.96"/>
  </r>
  <r>
    <n v="500286"/>
    <n v="2025"/>
    <s v="Lønnsbilag 10-2025"/>
    <d v="2025-03-02T00:00:00"/>
    <m/>
    <x v="129"/>
    <x v="129"/>
    <m/>
    <m/>
    <m/>
    <m/>
    <n v="1261"/>
    <s v="Laila Håkonsen"/>
    <x v="8"/>
    <x v="8"/>
    <m/>
    <m/>
    <m/>
    <m/>
    <n v="0"/>
    <s v="Ingen avgiftsbehandling"/>
    <s v="Lønnsbilag 10-2025"/>
    <n v="559.91"/>
    <s v="NOK"/>
    <n v="559.91"/>
    <m/>
    <s v="110133.87"/>
  </r>
  <r>
    <n v="500286"/>
    <n v="2025"/>
    <s v="Lønnsbilag 10-2025"/>
    <d v="2025-03-02T00:00:00"/>
    <m/>
    <x v="129"/>
    <x v="129"/>
    <m/>
    <m/>
    <m/>
    <m/>
    <n v="1270"/>
    <s v="Lars Teigland Støre"/>
    <x v="6"/>
    <x v="6"/>
    <m/>
    <m/>
    <m/>
    <m/>
    <n v="0"/>
    <s v="Ingen avgiftsbehandling"/>
    <s v="Lønnsbilag 10-2025"/>
    <n v="267.16000000000003"/>
    <s v="NOK"/>
    <n v="267.16000000000003"/>
    <m/>
    <s v="110401.03"/>
  </r>
  <r>
    <n v="500286"/>
    <n v="2025"/>
    <s v="Lønnsbilag 10-2025"/>
    <d v="2025-03-02T00:00:00"/>
    <m/>
    <x v="129"/>
    <x v="129"/>
    <m/>
    <m/>
    <m/>
    <m/>
    <n v="1271"/>
    <s v="Nikolai Hamang"/>
    <x v="1"/>
    <x v="1"/>
    <m/>
    <m/>
    <m/>
    <m/>
    <n v="0"/>
    <s v="Ingen avgiftsbehandling"/>
    <s v="Lønnsbilag 10-2025"/>
    <n v="126.9"/>
    <s v="NOK"/>
    <n v="126.9"/>
    <m/>
    <s v="110527.93"/>
  </r>
  <r>
    <n v="500286"/>
    <n v="2025"/>
    <s v="Lønnsbilag 10-2025"/>
    <d v="2025-03-02T00:00:00"/>
    <m/>
    <x v="129"/>
    <x v="129"/>
    <m/>
    <m/>
    <m/>
    <m/>
    <n v="1274"/>
    <s v="Heidi Midtbø Helgesen"/>
    <x v="6"/>
    <x v="6"/>
    <m/>
    <m/>
    <m/>
    <m/>
    <n v="0"/>
    <s v="Ingen avgiftsbehandling"/>
    <s v="Lønnsbilag 10-2025"/>
    <n v="510.69"/>
    <s v="NOK"/>
    <n v="510.69"/>
    <m/>
    <s v="111038.62"/>
  </r>
  <r>
    <n v="500286"/>
    <n v="2025"/>
    <s v="Lønnsbilag 10-2025"/>
    <d v="2025-03-02T00:00:00"/>
    <m/>
    <x v="129"/>
    <x v="129"/>
    <m/>
    <m/>
    <m/>
    <m/>
    <n v="1275"/>
    <s v="Haziz Aasen"/>
    <x v="1"/>
    <x v="1"/>
    <m/>
    <m/>
    <m/>
    <m/>
    <n v="0"/>
    <s v="Ingen avgiftsbehandling"/>
    <s v="Lønnsbilag 10-2025"/>
    <n v="5874.99"/>
    <s v="NOK"/>
    <n v="5874.99"/>
    <m/>
    <s v="116913.61"/>
  </r>
  <r>
    <n v="500286"/>
    <n v="2025"/>
    <s v="Lønnsbilag 10-2025"/>
    <d v="2025-03-02T00:00:00"/>
    <m/>
    <x v="129"/>
    <x v="129"/>
    <m/>
    <m/>
    <m/>
    <m/>
    <n v="1279"/>
    <s v="Oda Marie Danielsen"/>
    <x v="8"/>
    <x v="8"/>
    <m/>
    <m/>
    <m/>
    <m/>
    <n v="0"/>
    <s v="Ingen avgiftsbehandling"/>
    <s v="Lønnsbilag 10-2025"/>
    <n v="138.18"/>
    <s v="NOK"/>
    <n v="138.18"/>
    <m/>
    <s v="117051.79"/>
  </r>
  <r>
    <n v="500286"/>
    <n v="2025"/>
    <s v="Lønnsbilag 10-2025"/>
    <d v="2025-03-02T00:00:00"/>
    <m/>
    <x v="129"/>
    <x v="129"/>
    <m/>
    <m/>
    <m/>
    <m/>
    <n v="1282"/>
    <s v="Stian Sørensen"/>
    <x v="3"/>
    <x v="3"/>
    <m/>
    <m/>
    <m/>
    <m/>
    <n v="0"/>
    <s v="Ingen avgiftsbehandling"/>
    <s v="Lønnsbilag 10-2025"/>
    <n v="3877.5"/>
    <s v="NOK"/>
    <n v="3877.5"/>
    <m/>
    <s v="120929.29"/>
  </r>
  <r>
    <n v="500286"/>
    <n v="2025"/>
    <s v="Lønnsbilag 10-2025"/>
    <d v="2025-03-02T00:00:00"/>
    <m/>
    <x v="129"/>
    <x v="129"/>
    <m/>
    <m/>
    <m/>
    <m/>
    <n v="1285"/>
    <s v="Casper Riekeles"/>
    <x v="1"/>
    <x v="1"/>
    <m/>
    <m/>
    <m/>
    <m/>
    <n v="0"/>
    <s v="Ingen avgiftsbehandling"/>
    <s v="Lønnsbilag 10-2025"/>
    <n v="88.83"/>
    <s v="NOK"/>
    <n v="88.83"/>
    <m/>
    <s v="121018.12"/>
  </r>
  <r>
    <n v="500286"/>
    <n v="2025"/>
    <s v="Lønnsbilag 10-2025"/>
    <d v="2025-03-02T00:00:00"/>
    <m/>
    <x v="129"/>
    <x v="129"/>
    <m/>
    <m/>
    <m/>
    <m/>
    <n v="1288"/>
    <s v="Sondre Olsen Heitmann"/>
    <x v="2"/>
    <x v="2"/>
    <m/>
    <m/>
    <m/>
    <m/>
    <n v="0"/>
    <s v="Ingen avgiftsbehandling"/>
    <s v="Lønnsbilag 10-2025"/>
    <n v="324.3"/>
    <s v="NOK"/>
    <n v="324.3"/>
    <m/>
    <s v="121342.42"/>
  </r>
  <r>
    <n v="500286"/>
    <n v="2025"/>
    <s v="Lønnsbilag 10-2025"/>
    <d v="2025-03-02T00:00:00"/>
    <m/>
    <x v="129"/>
    <x v="129"/>
    <m/>
    <m/>
    <m/>
    <m/>
    <n v="1298"/>
    <s v="Luis Lyster"/>
    <x v="5"/>
    <x v="5"/>
    <m/>
    <m/>
    <m/>
    <m/>
    <n v="0"/>
    <s v="Ingen avgiftsbehandling"/>
    <s v="Lønnsbilag 10-2025"/>
    <n v="846"/>
    <s v="NOK"/>
    <n v="846"/>
    <m/>
    <s v="122188.42"/>
  </r>
  <r>
    <n v="500286"/>
    <n v="2025"/>
    <s v="Lønnsbilag 10-2025"/>
    <d v="2025-03-02T00:00:00"/>
    <m/>
    <x v="129"/>
    <x v="129"/>
    <m/>
    <m/>
    <m/>
    <m/>
    <n v="1299"/>
    <s v="Katarina Zielinska"/>
    <x v="2"/>
    <x v="2"/>
    <m/>
    <m/>
    <m/>
    <m/>
    <n v="0"/>
    <s v="Ingen avgiftsbehandling"/>
    <s v="Lønnsbilag 10-2025"/>
    <n v="6462.5"/>
    <s v="NOK"/>
    <n v="6462.5"/>
    <m/>
    <s v="128650.92"/>
  </r>
  <r>
    <n v="500286"/>
    <n v="2025"/>
    <s v="Lønnsbilag 10-2025"/>
    <d v="2025-03-02T00:00:00"/>
    <m/>
    <x v="129"/>
    <x v="129"/>
    <m/>
    <m/>
    <m/>
    <m/>
    <n v="1305"/>
    <s v="Brage Mikkelsen"/>
    <x v="8"/>
    <x v="8"/>
    <m/>
    <m/>
    <m/>
    <m/>
    <n v="0"/>
    <s v="Ingen avgiftsbehandling"/>
    <s v="Lønnsbilag 10-2025"/>
    <n v="135.36000000000001"/>
    <s v="NOK"/>
    <n v="135.36000000000001"/>
    <m/>
    <s v="128786.28"/>
  </r>
  <r>
    <n v="500286"/>
    <n v="2025"/>
    <s v="Lønnsbilag 10-2025"/>
    <d v="2025-03-02T00:00:00"/>
    <m/>
    <x v="129"/>
    <x v="129"/>
    <m/>
    <m/>
    <m/>
    <m/>
    <n v="1307"/>
    <s v="Ben Craig Simmons"/>
    <x v="3"/>
    <x v="3"/>
    <m/>
    <m/>
    <m/>
    <m/>
    <n v="0"/>
    <s v="Ingen avgiftsbehandling"/>
    <s v="Lønnsbilag 10-2025"/>
    <n v="5292.79"/>
    <s v="NOK"/>
    <n v="5292.79"/>
    <m/>
    <s v="134079.07"/>
  </r>
  <r>
    <n v="500286"/>
    <n v="2025"/>
    <s v="Lønnsbilag 10-2025"/>
    <d v="2025-03-02T00:00:00"/>
    <m/>
    <x v="129"/>
    <x v="129"/>
    <m/>
    <m/>
    <m/>
    <m/>
    <n v="1308"/>
    <s v="Henrik Falteng Jensen"/>
    <x v="2"/>
    <x v="2"/>
    <m/>
    <m/>
    <m/>
    <m/>
    <n v="0"/>
    <s v="Ingen avgiftsbehandling"/>
    <s v="Lønnsbilag 10-2025"/>
    <n v="282"/>
    <s v="NOK"/>
    <n v="282"/>
    <m/>
    <s v="134361.07"/>
  </r>
  <r>
    <n v="500286"/>
    <n v="2025"/>
    <s v="Lønnsbilag 10-2025"/>
    <d v="2025-03-02T00:00:00"/>
    <m/>
    <x v="129"/>
    <x v="129"/>
    <m/>
    <m/>
    <m/>
    <m/>
    <n v="1317"/>
    <s v="Markus Madsen"/>
    <x v="5"/>
    <x v="5"/>
    <m/>
    <m/>
    <m/>
    <m/>
    <n v="0"/>
    <s v="Ingen avgiftsbehandling"/>
    <s v="Lønnsbilag 10-2025"/>
    <n v="2746.34"/>
    <s v="NOK"/>
    <n v="2746.34"/>
    <m/>
    <s v="137107.41"/>
  </r>
  <r>
    <n v="500286"/>
    <n v="2025"/>
    <s v="Lønnsbilag 10-2025"/>
    <d v="2025-03-02T00:00:00"/>
    <m/>
    <x v="129"/>
    <x v="129"/>
    <m/>
    <m/>
    <m/>
    <m/>
    <n v="1328"/>
    <s v="Jonathan Sten Hagen"/>
    <x v="2"/>
    <x v="2"/>
    <m/>
    <m/>
    <m/>
    <m/>
    <n v="0"/>
    <s v="Ingen avgiftsbehandling"/>
    <s v="Lønnsbilag 10-2025"/>
    <n v="987"/>
    <s v="NOK"/>
    <n v="987"/>
    <m/>
    <s v="138094.41"/>
  </r>
  <r>
    <n v="500286"/>
    <n v="2025"/>
    <s v="Lønnsbilag 10-2025"/>
    <d v="2025-03-02T00:00:00"/>
    <m/>
    <x v="129"/>
    <x v="129"/>
    <m/>
    <m/>
    <m/>
    <m/>
    <n v="1329"/>
    <s v="Oline Søderberg"/>
    <x v="8"/>
    <x v="8"/>
    <m/>
    <m/>
    <m/>
    <m/>
    <n v="0"/>
    <s v="Ingen avgiftsbehandling"/>
    <s v="Lønnsbilag 10-2025"/>
    <n v="151.65"/>
    <s v="NOK"/>
    <n v="151.65"/>
    <m/>
    <s v="138246.06"/>
  </r>
  <r>
    <n v="500286"/>
    <n v="2025"/>
    <s v="Lønnsbilag 10-2025"/>
    <d v="2025-03-02T00:00:00"/>
    <m/>
    <x v="129"/>
    <x v="129"/>
    <m/>
    <m/>
    <m/>
    <m/>
    <n v="1330"/>
    <s v="Magnus Perger"/>
    <x v="6"/>
    <x v="6"/>
    <m/>
    <m/>
    <m/>
    <m/>
    <n v="0"/>
    <s v="Ingen avgiftsbehandling"/>
    <s v="Lønnsbilag 10-2025"/>
    <n v="490.79"/>
    <s v="NOK"/>
    <n v="490.79"/>
    <m/>
    <s v="138736.85"/>
  </r>
  <r>
    <n v="500286"/>
    <n v="2025"/>
    <s v="Lønnsbilag 10-2025"/>
    <d v="2025-03-02T00:00:00"/>
    <m/>
    <x v="129"/>
    <x v="129"/>
    <m/>
    <m/>
    <m/>
    <m/>
    <n v="1331"/>
    <s v="Jørgen Røkke"/>
    <x v="8"/>
    <x v="8"/>
    <m/>
    <m/>
    <m/>
    <m/>
    <n v="0"/>
    <s v="Ingen avgiftsbehandling"/>
    <s v="Lønnsbilag 10-2025"/>
    <n v="377.88"/>
    <s v="NOK"/>
    <n v="377.88"/>
    <m/>
    <s v="139114.73"/>
  </r>
  <r>
    <n v="500286"/>
    <n v="2025"/>
    <s v="Lønnsbilag 10-2025"/>
    <d v="2025-03-02T00:00:00"/>
    <m/>
    <x v="129"/>
    <x v="129"/>
    <m/>
    <m/>
    <m/>
    <m/>
    <n v="1332"/>
    <s v="Morten Hamre Køber"/>
    <x v="10"/>
    <x v="10"/>
    <m/>
    <m/>
    <m/>
    <m/>
    <n v="0"/>
    <s v="Ingen avgiftsbehandling"/>
    <s v="Lønnsbilag 10-2025"/>
    <n v="126.9"/>
    <s v="NOK"/>
    <n v="126.9"/>
    <m/>
    <s v="139241.63"/>
  </r>
  <r>
    <n v="500286"/>
    <n v="2025"/>
    <s v="Lønnsbilag 10-2025"/>
    <d v="2025-03-02T00:00:00"/>
    <m/>
    <x v="129"/>
    <x v="129"/>
    <m/>
    <m/>
    <m/>
    <m/>
    <n v="1333"/>
    <s v="Elias Lande Olsen"/>
    <x v="6"/>
    <x v="6"/>
    <m/>
    <m/>
    <m/>
    <m/>
    <n v="0"/>
    <s v="Ingen avgiftsbehandling"/>
    <s v="Lønnsbilag 10-2025"/>
    <n v="70.5"/>
    <s v="NOK"/>
    <n v="70.5"/>
    <m/>
    <s v="139312.13"/>
  </r>
  <r>
    <n v="500286"/>
    <n v="2025"/>
    <s v="Lønnsbilag 10-2025"/>
    <d v="2025-03-02T00:00:00"/>
    <m/>
    <x v="129"/>
    <x v="129"/>
    <m/>
    <m/>
    <m/>
    <m/>
    <n v="1334"/>
    <s v="Selma Arikan"/>
    <x v="8"/>
    <x v="8"/>
    <m/>
    <m/>
    <m/>
    <m/>
    <n v="0"/>
    <s v="Ingen avgiftsbehandling"/>
    <s v="Lønnsbilag 10-2025"/>
    <n v="317.42"/>
    <s v="NOK"/>
    <n v="317.42"/>
    <m/>
    <s v="139629.55"/>
  </r>
  <r>
    <n v="500286"/>
    <n v="2025"/>
    <s v="Lønnsbilag 10-2025"/>
    <d v="2025-03-02T00:00:00"/>
    <m/>
    <x v="129"/>
    <x v="129"/>
    <m/>
    <m/>
    <m/>
    <m/>
    <n v="1335"/>
    <s v="Mikkel Holand Gillebo"/>
    <x v="8"/>
    <x v="8"/>
    <m/>
    <m/>
    <m/>
    <m/>
    <n v="0"/>
    <s v="Ingen avgiftsbehandling"/>
    <s v="Lønnsbilag 10-2025"/>
    <n v="101.52"/>
    <s v="NOK"/>
    <n v="101.52"/>
    <m/>
    <s v="139731.07"/>
  </r>
  <r>
    <n v="500286"/>
    <n v="2025"/>
    <s v="Lønnsbilag 10-2025"/>
    <d v="2025-03-02T00:00:00"/>
    <m/>
    <x v="129"/>
    <x v="129"/>
    <m/>
    <m/>
    <m/>
    <m/>
    <n v="1337"/>
    <s v="Jens-Christian Landmark"/>
    <x v="6"/>
    <x v="6"/>
    <m/>
    <m/>
    <m/>
    <m/>
    <n v="0"/>
    <s v="Ingen avgiftsbehandling"/>
    <s v="Lønnsbilag 10-2025"/>
    <n v="154.54"/>
    <s v="NOK"/>
    <n v="154.54"/>
    <m/>
    <s v="139885.61"/>
  </r>
  <r>
    <n v="500286"/>
    <n v="2025"/>
    <s v="Lønnsbilag 10-2025"/>
    <d v="2025-03-02T00:00:00"/>
    <m/>
    <x v="129"/>
    <x v="129"/>
    <m/>
    <m/>
    <m/>
    <m/>
    <m/>
    <s v="Sofi Kulvik"/>
    <x v="4"/>
    <x v="4"/>
    <m/>
    <m/>
    <m/>
    <m/>
    <n v="0"/>
    <s v="Ingen avgiftsbehandling"/>
    <s v="Lønnsbilag 10-2025"/>
    <n v="9235.32"/>
    <s v="NOK"/>
    <n v="9235.32"/>
    <m/>
    <s v="149120.93"/>
  </r>
  <r>
    <n v="404"/>
    <n v="2025"/>
    <s v="Pensjon feb"/>
    <d v="2025-03-31T00:00:00"/>
    <m/>
    <x v="129"/>
    <x v="129"/>
    <m/>
    <m/>
    <m/>
    <m/>
    <m/>
    <m/>
    <x v="4"/>
    <x v="4"/>
    <m/>
    <m/>
    <m/>
    <m/>
    <n v="0"/>
    <s v="Ingen avgiftsbehandling"/>
    <s v="Pensjon feb IDRETTSLAGET JUTUL (Bærum)"/>
    <n v="991.44"/>
    <s v="NOK"/>
    <n v="991.44"/>
    <m/>
    <s v="150112.37"/>
  </r>
  <r>
    <n v="405"/>
    <n v="2025"/>
    <s v="Pensjon mars"/>
    <d v="2025-03-31T00:00:00"/>
    <m/>
    <x v="129"/>
    <x v="129"/>
    <m/>
    <m/>
    <m/>
    <m/>
    <m/>
    <m/>
    <x v="4"/>
    <x v="4"/>
    <m/>
    <m/>
    <m/>
    <m/>
    <n v="0"/>
    <s v="Ingen avgiftsbehandling"/>
    <s v="Pensjon mars IDRETTSLAGET JUTUL (Bærum)"/>
    <n v="1698.78"/>
    <s v="NOK"/>
    <n v="1698.78"/>
    <m/>
    <s v="151811.15"/>
  </r>
  <r>
    <n v="500413"/>
    <n v="2025"/>
    <s v="Lønnsbilag 11-2025"/>
    <d v="2025-04-01T00:00:00"/>
    <m/>
    <x v="129"/>
    <x v="129"/>
    <m/>
    <m/>
    <m/>
    <m/>
    <n v="77"/>
    <s v="Christopher Dehn"/>
    <x v="5"/>
    <x v="5"/>
    <m/>
    <m/>
    <m/>
    <m/>
    <n v="0"/>
    <s v="Ingen avgiftsbehandling"/>
    <s v="Lønnsbilag 11-2025"/>
    <n v="2719.26"/>
    <s v="NOK"/>
    <n v="2719.26"/>
    <m/>
    <s v="154530.41"/>
  </r>
  <r>
    <n v="500413"/>
    <n v="2025"/>
    <s v="Lønnsbilag 11-2025"/>
    <d v="2025-04-01T00:00:00"/>
    <m/>
    <x v="129"/>
    <x v="129"/>
    <m/>
    <m/>
    <m/>
    <m/>
    <n v="134"/>
    <s v="Andreas Kristiansen Olsen"/>
    <x v="1"/>
    <x v="1"/>
    <m/>
    <m/>
    <m/>
    <m/>
    <n v="0"/>
    <s v="Ingen avgiftsbehandling"/>
    <s v="Lønnsbilag 11-2025"/>
    <n v="713.46"/>
    <s v="NOK"/>
    <n v="713.46"/>
    <m/>
    <s v="155243.87"/>
  </r>
  <r>
    <n v="500413"/>
    <n v="2025"/>
    <s v="Lønnsbilag 11-2025"/>
    <d v="2025-04-01T00:00:00"/>
    <m/>
    <x v="129"/>
    <x v="129"/>
    <m/>
    <m/>
    <m/>
    <m/>
    <n v="134"/>
    <s v="Andreas Kristiansen Olsen"/>
    <x v="8"/>
    <x v="8"/>
    <m/>
    <m/>
    <m/>
    <m/>
    <n v="0"/>
    <s v="Ingen avgiftsbehandling"/>
    <s v="Lønnsbilag 11-2025"/>
    <n v="210.8"/>
    <s v="NOK"/>
    <n v="210.8"/>
    <m/>
    <s v="155454.67"/>
  </r>
  <r>
    <n v="500413"/>
    <n v="2025"/>
    <s v="Lønnsbilag 11-2025"/>
    <d v="2025-04-01T00:00:00"/>
    <m/>
    <x v="129"/>
    <x v="129"/>
    <m/>
    <m/>
    <m/>
    <m/>
    <n v="1217"/>
    <s v="Hezar Salih"/>
    <x v="1"/>
    <x v="1"/>
    <m/>
    <m/>
    <m/>
    <m/>
    <n v="0"/>
    <s v="Ingen avgiftsbehandling"/>
    <s v="Lønnsbilag 11-2025"/>
    <n v="616.16999999999996"/>
    <s v="NOK"/>
    <n v="616.16999999999996"/>
    <m/>
    <s v="156070.84"/>
  </r>
  <r>
    <n v="500413"/>
    <n v="2025"/>
    <s v="Lønnsbilag 11-2025"/>
    <d v="2025-04-01T00:00:00"/>
    <m/>
    <x v="129"/>
    <x v="129"/>
    <m/>
    <m/>
    <m/>
    <m/>
    <n v="1223"/>
    <s v="Mads Sundbye"/>
    <x v="1"/>
    <x v="1"/>
    <m/>
    <m/>
    <m/>
    <m/>
    <n v="0"/>
    <s v="Ingen avgiftsbehandling"/>
    <s v="Lønnsbilag 11-2025"/>
    <n v="380.7"/>
    <s v="NOK"/>
    <n v="380.7"/>
    <m/>
    <s v="156451.54"/>
  </r>
  <r>
    <n v="500413"/>
    <n v="2025"/>
    <s v="Lønnsbilag 11-2025"/>
    <d v="2025-04-01T00:00:00"/>
    <m/>
    <x v="129"/>
    <x v="129"/>
    <m/>
    <m/>
    <m/>
    <m/>
    <n v="1229"/>
    <s v="Eirik Frisnes Wartiainen"/>
    <x v="8"/>
    <x v="8"/>
    <m/>
    <m/>
    <m/>
    <m/>
    <n v="0"/>
    <s v="Ingen avgiftsbehandling"/>
    <s v="Lønnsbilag 11-2025"/>
    <n v="3736.5"/>
    <s v="NOK"/>
    <n v="3736.5"/>
    <m/>
    <s v="160188.04"/>
  </r>
  <r>
    <n v="500413"/>
    <n v="2025"/>
    <s v="Lønnsbilag 11-2025"/>
    <d v="2025-04-01T00:00:00"/>
    <m/>
    <x v="129"/>
    <x v="129"/>
    <m/>
    <m/>
    <m/>
    <m/>
    <n v="1229"/>
    <s v="Eirik Frisnes Wartiainen"/>
    <x v="10"/>
    <x v="10"/>
    <m/>
    <m/>
    <m/>
    <m/>
    <n v="0"/>
    <s v="Ingen avgiftsbehandling"/>
    <s v="Lønnsbilag 11-2025"/>
    <n v="2491"/>
    <s v="NOK"/>
    <n v="2491"/>
    <m/>
    <s v="162679.04"/>
  </r>
  <r>
    <n v="500413"/>
    <n v="2025"/>
    <s v="Lønnsbilag 11-2025"/>
    <d v="2025-04-01T00:00:00"/>
    <m/>
    <x v="129"/>
    <x v="129"/>
    <m/>
    <m/>
    <m/>
    <m/>
    <n v="1233"/>
    <s v="Eirik Skaar"/>
    <x v="5"/>
    <x v="5"/>
    <m/>
    <m/>
    <m/>
    <m/>
    <n v="0"/>
    <s v="Ingen avgiftsbehandling"/>
    <s v="Lønnsbilag 11-2025"/>
    <n v="175.71"/>
    <s v="NOK"/>
    <n v="175.71"/>
    <m/>
    <s v="162854.75"/>
  </r>
  <r>
    <n v="500413"/>
    <n v="2025"/>
    <s v="Lønnsbilag 11-2025"/>
    <d v="2025-04-01T00:00:00"/>
    <m/>
    <x v="129"/>
    <x v="129"/>
    <m/>
    <m/>
    <m/>
    <m/>
    <n v="1239"/>
    <s v="Karen Haug Laukeland"/>
    <x v="6"/>
    <x v="6"/>
    <m/>
    <m/>
    <m/>
    <m/>
    <n v="0"/>
    <s v="Ingen avgiftsbehandling"/>
    <s v="Lønnsbilag 11-2025"/>
    <n v="150.69"/>
    <s v="NOK"/>
    <n v="150.69"/>
    <m/>
    <s v="163005.44"/>
  </r>
  <r>
    <n v="500413"/>
    <n v="2025"/>
    <s v="Lønnsbilag 11-2025"/>
    <d v="2025-04-01T00:00:00"/>
    <m/>
    <x v="129"/>
    <x v="129"/>
    <m/>
    <m/>
    <m/>
    <m/>
    <n v="1240"/>
    <s v="Margrethe Hamre Køber"/>
    <x v="10"/>
    <x v="10"/>
    <m/>
    <m/>
    <m/>
    <m/>
    <n v="0"/>
    <s v="Ingen avgiftsbehandling"/>
    <s v="Lønnsbilag 11-2025"/>
    <n v="52.88"/>
    <s v="NOK"/>
    <n v="52.88"/>
    <m/>
    <s v="163058.32"/>
  </r>
  <r>
    <n v="500413"/>
    <n v="2025"/>
    <s v="Lønnsbilag 11-2025"/>
    <d v="2025-04-01T00:00:00"/>
    <m/>
    <x v="129"/>
    <x v="129"/>
    <m/>
    <m/>
    <m/>
    <m/>
    <n v="1240"/>
    <s v="Margrethe Hamre Køber"/>
    <x v="6"/>
    <x v="6"/>
    <m/>
    <m/>
    <m/>
    <m/>
    <n v="0"/>
    <s v="Ingen avgiftsbehandling"/>
    <s v="Lønnsbilag 11-2025"/>
    <n v="100.46"/>
    <s v="NOK"/>
    <n v="100.46"/>
    <m/>
    <s v="163158.78"/>
  </r>
  <r>
    <n v="500413"/>
    <n v="2025"/>
    <s v="Lønnsbilag 11-2025"/>
    <d v="2025-04-01T00:00:00"/>
    <m/>
    <x v="129"/>
    <x v="129"/>
    <m/>
    <m/>
    <m/>
    <m/>
    <n v="1245"/>
    <s v="Fredrik Bjørndal"/>
    <x v="3"/>
    <x v="3"/>
    <m/>
    <m/>
    <m/>
    <m/>
    <n v="0"/>
    <s v="Ingen avgiftsbehandling"/>
    <s v="Lønnsbilag 11-2025"/>
    <n v="1134.3499999999999"/>
    <s v="NOK"/>
    <n v="1134.3499999999999"/>
    <m/>
    <s v="164293.13"/>
  </r>
  <r>
    <n v="500413"/>
    <n v="2025"/>
    <s v="Lønnsbilag 11-2025"/>
    <d v="2025-04-01T00:00:00"/>
    <m/>
    <x v="129"/>
    <x v="129"/>
    <m/>
    <m/>
    <m/>
    <m/>
    <n v="1248"/>
    <s v="Marius Tveiten"/>
    <x v="1"/>
    <x v="1"/>
    <m/>
    <m/>
    <m/>
    <m/>
    <n v="0"/>
    <s v="Ingen avgiftsbehandling"/>
    <s v="Lønnsbilag 11-2025"/>
    <n v="241.11"/>
    <s v="NOK"/>
    <n v="241.11"/>
    <m/>
    <s v="164534.24"/>
  </r>
  <r>
    <n v="500413"/>
    <n v="2025"/>
    <s v="Lønnsbilag 11-2025"/>
    <d v="2025-04-01T00:00:00"/>
    <m/>
    <x v="129"/>
    <x v="129"/>
    <m/>
    <m/>
    <m/>
    <m/>
    <n v="1248"/>
    <s v="Marius Tveiten"/>
    <x v="8"/>
    <x v="8"/>
    <m/>
    <m/>
    <m/>
    <m/>
    <n v="0"/>
    <s v="Ingen avgiftsbehandling"/>
    <s v="Lønnsbilag 11-2025"/>
    <n v="190.35"/>
    <s v="NOK"/>
    <n v="190.35"/>
    <m/>
    <s v="164724.59"/>
  </r>
  <r>
    <n v="500413"/>
    <n v="2025"/>
    <s v="Lønnsbilag 11-2025"/>
    <d v="2025-04-01T00:00:00"/>
    <m/>
    <x v="129"/>
    <x v="129"/>
    <m/>
    <m/>
    <m/>
    <m/>
    <n v="1249"/>
    <s v="Nora Kristiansen"/>
    <x v="1"/>
    <x v="1"/>
    <m/>
    <m/>
    <m/>
    <m/>
    <n v="0"/>
    <s v="Ingen avgiftsbehandling"/>
    <s v="Lønnsbilag 11-2025"/>
    <n v="190.35"/>
    <s v="NOK"/>
    <n v="190.35"/>
    <m/>
    <s v="164914.94"/>
  </r>
  <r>
    <n v="500413"/>
    <n v="2025"/>
    <s v="Lønnsbilag 11-2025"/>
    <d v="2025-04-01T00:00:00"/>
    <m/>
    <x v="129"/>
    <x v="129"/>
    <m/>
    <m/>
    <m/>
    <m/>
    <n v="1249"/>
    <s v="Nora Kristiansen"/>
    <x v="8"/>
    <x v="8"/>
    <m/>
    <m/>
    <m/>
    <m/>
    <n v="0"/>
    <s v="Ingen avgiftsbehandling"/>
    <s v="Lønnsbilag 11-2025"/>
    <n v="469.53"/>
    <s v="NOK"/>
    <n v="469.53"/>
    <m/>
    <s v="165384.47"/>
  </r>
  <r>
    <n v="500413"/>
    <n v="2025"/>
    <s v="Lønnsbilag 11-2025"/>
    <d v="2025-04-01T00:00:00"/>
    <m/>
    <x v="129"/>
    <x v="129"/>
    <m/>
    <m/>
    <m/>
    <m/>
    <n v="1260"/>
    <s v="Sivert Østberg-Tømmervik"/>
    <x v="6"/>
    <x v="6"/>
    <m/>
    <m/>
    <m/>
    <m/>
    <n v="0"/>
    <s v="Ingen avgiftsbehandling"/>
    <s v="Lønnsbilag 11-2025"/>
    <n v="1198.78"/>
    <s v="NOK"/>
    <n v="1198.78"/>
    <m/>
    <s v="166583.25"/>
  </r>
  <r>
    <n v="500413"/>
    <n v="2025"/>
    <s v="Lønnsbilag 11-2025"/>
    <d v="2025-04-01T00:00:00"/>
    <m/>
    <x v="129"/>
    <x v="129"/>
    <m/>
    <m/>
    <m/>
    <m/>
    <n v="1261"/>
    <s v="Laila Håkonsen"/>
    <x v="8"/>
    <x v="8"/>
    <m/>
    <m/>
    <m/>
    <m/>
    <n v="0"/>
    <s v="Ingen avgiftsbehandling"/>
    <s v="Lønnsbilag 11-2025"/>
    <n v="744.48"/>
    <s v="NOK"/>
    <n v="744.48"/>
    <m/>
    <s v="167327.73"/>
  </r>
  <r>
    <n v="500413"/>
    <n v="2025"/>
    <s v="Lønnsbilag 11-2025"/>
    <d v="2025-04-01T00:00:00"/>
    <m/>
    <x v="129"/>
    <x v="129"/>
    <m/>
    <m/>
    <m/>
    <m/>
    <n v="1270"/>
    <s v="Lars Teigland Støre"/>
    <x v="6"/>
    <x v="6"/>
    <m/>
    <m/>
    <m/>
    <m/>
    <n v="0"/>
    <s v="Ingen avgiftsbehandling"/>
    <s v="Lønnsbilag 11-2025"/>
    <n v="249.98"/>
    <s v="NOK"/>
    <n v="249.98"/>
    <m/>
    <s v="167577.71"/>
  </r>
  <r>
    <n v="500413"/>
    <n v="2025"/>
    <s v="Lønnsbilag 11-2025"/>
    <d v="2025-04-01T00:00:00"/>
    <m/>
    <x v="129"/>
    <x v="129"/>
    <m/>
    <m/>
    <m/>
    <m/>
    <n v="1271"/>
    <s v="Nikolai Hamang"/>
    <x v="1"/>
    <x v="1"/>
    <m/>
    <m/>
    <m/>
    <m/>
    <n v="0"/>
    <s v="Ingen avgiftsbehandling"/>
    <s v="Lønnsbilag 11-2025"/>
    <n v="291.87"/>
    <s v="NOK"/>
    <n v="291.87"/>
    <m/>
    <s v="167869.58"/>
  </r>
  <r>
    <n v="500413"/>
    <n v="2025"/>
    <s v="Lønnsbilag 11-2025"/>
    <d v="2025-04-01T00:00:00"/>
    <m/>
    <x v="129"/>
    <x v="129"/>
    <m/>
    <m/>
    <m/>
    <m/>
    <n v="1274"/>
    <s v="Heidi Midtbø Helgesen"/>
    <x v="6"/>
    <x v="6"/>
    <m/>
    <m/>
    <m/>
    <m/>
    <n v="0"/>
    <s v="Ingen avgiftsbehandling"/>
    <s v="Lønnsbilag 11-2025"/>
    <n v="293.02"/>
    <s v="NOK"/>
    <n v="293.02"/>
    <m/>
    <s v="168162.60"/>
  </r>
  <r>
    <n v="500413"/>
    <n v="2025"/>
    <s v="Lønnsbilag 11-2025"/>
    <d v="2025-04-01T00:00:00"/>
    <m/>
    <x v="129"/>
    <x v="129"/>
    <m/>
    <m/>
    <m/>
    <m/>
    <n v="1275"/>
    <s v="Haziz Aasen"/>
    <x v="1"/>
    <x v="1"/>
    <m/>
    <m/>
    <m/>
    <m/>
    <n v="0"/>
    <s v="Ingen avgiftsbehandling"/>
    <s v="Lønnsbilag 11-2025"/>
    <n v="5874.99"/>
    <s v="NOK"/>
    <n v="5874.99"/>
    <m/>
    <s v="174037.59"/>
  </r>
  <r>
    <n v="500413"/>
    <n v="2025"/>
    <s v="Lønnsbilag 11-2025"/>
    <d v="2025-04-01T00:00:00"/>
    <m/>
    <x v="129"/>
    <x v="129"/>
    <m/>
    <m/>
    <m/>
    <m/>
    <n v="1279"/>
    <s v="Oda Marie Danielsen"/>
    <x v="8"/>
    <x v="8"/>
    <m/>
    <m/>
    <m/>
    <m/>
    <n v="0"/>
    <s v="Ingen avgiftsbehandling"/>
    <s v="Lønnsbilag 11-2025"/>
    <n v="184.17"/>
    <s v="NOK"/>
    <n v="184.17"/>
    <m/>
    <s v="174221.76"/>
  </r>
  <r>
    <n v="500413"/>
    <n v="2025"/>
    <s v="Lønnsbilag 11-2025"/>
    <d v="2025-04-01T00:00:00"/>
    <m/>
    <x v="129"/>
    <x v="129"/>
    <m/>
    <m/>
    <m/>
    <m/>
    <n v="1282"/>
    <s v="Stian Sørensen"/>
    <x v="3"/>
    <x v="3"/>
    <m/>
    <m/>
    <m/>
    <m/>
    <n v="0"/>
    <s v="Ingen avgiftsbehandling"/>
    <s v="Lønnsbilag 11-2025"/>
    <n v="3877.5"/>
    <s v="NOK"/>
    <n v="3877.5"/>
    <m/>
    <s v="178099.26"/>
  </r>
  <r>
    <n v="500413"/>
    <n v="2025"/>
    <s v="Lønnsbilag 11-2025"/>
    <d v="2025-04-01T00:00:00"/>
    <m/>
    <x v="129"/>
    <x v="129"/>
    <m/>
    <m/>
    <m/>
    <m/>
    <n v="1285"/>
    <s v="Casper Riekeles"/>
    <x v="1"/>
    <x v="1"/>
    <m/>
    <m/>
    <m/>
    <m/>
    <n v="0"/>
    <s v="Ingen avgiftsbehandling"/>
    <s v="Lønnsbilag 11-2025"/>
    <n v="217.14"/>
    <s v="NOK"/>
    <n v="217.14"/>
    <m/>
    <s v="178316.40"/>
  </r>
  <r>
    <n v="500413"/>
    <n v="2025"/>
    <s v="Lønnsbilag 11-2025"/>
    <d v="2025-04-01T00:00:00"/>
    <m/>
    <x v="129"/>
    <x v="129"/>
    <m/>
    <m/>
    <m/>
    <m/>
    <n v="1288"/>
    <s v="Sondre Olsen Heitmann"/>
    <x v="2"/>
    <x v="2"/>
    <m/>
    <m/>
    <m/>
    <m/>
    <n v="0"/>
    <s v="Ingen avgiftsbehandling"/>
    <s v="Lønnsbilag 11-2025"/>
    <n v="225.6"/>
    <s v="NOK"/>
    <n v="225.6"/>
    <m/>
    <s v="178542.00"/>
  </r>
  <r>
    <n v="500413"/>
    <n v="2025"/>
    <s v="Lønnsbilag 11-2025"/>
    <d v="2025-04-01T00:00:00"/>
    <m/>
    <x v="129"/>
    <x v="129"/>
    <m/>
    <m/>
    <m/>
    <m/>
    <n v="1298"/>
    <s v="Luis Lyster"/>
    <x v="5"/>
    <x v="5"/>
    <m/>
    <m/>
    <m/>
    <m/>
    <n v="0"/>
    <s v="Ingen avgiftsbehandling"/>
    <s v="Lønnsbilag 11-2025"/>
    <n v="423"/>
    <s v="NOK"/>
    <n v="423"/>
    <m/>
    <s v="178965.00"/>
  </r>
  <r>
    <n v="500413"/>
    <n v="2025"/>
    <s v="Lønnsbilag 11-2025"/>
    <d v="2025-04-01T00:00:00"/>
    <m/>
    <x v="129"/>
    <x v="129"/>
    <m/>
    <m/>
    <m/>
    <m/>
    <n v="1299"/>
    <s v="Katarina Zielinska"/>
    <x v="2"/>
    <x v="2"/>
    <m/>
    <m/>
    <m/>
    <m/>
    <n v="0"/>
    <s v="Ingen avgiftsbehandling"/>
    <s v="Lønnsbilag 11-2025"/>
    <n v="6462.5"/>
    <s v="NOK"/>
    <n v="6462.5"/>
    <m/>
    <s v="185427.50"/>
  </r>
  <r>
    <n v="500413"/>
    <n v="2025"/>
    <s v="Lønnsbilag 11-2025"/>
    <d v="2025-04-01T00:00:00"/>
    <m/>
    <x v="129"/>
    <x v="129"/>
    <m/>
    <m/>
    <m/>
    <m/>
    <n v="1305"/>
    <s v="Brage Mikkelsen"/>
    <x v="8"/>
    <x v="8"/>
    <m/>
    <m/>
    <m/>
    <m/>
    <n v="0"/>
    <s v="Ingen avgiftsbehandling"/>
    <s v="Lønnsbilag 11-2025"/>
    <n v="180.48"/>
    <s v="NOK"/>
    <n v="180.48"/>
    <m/>
    <s v="185607.98"/>
  </r>
  <r>
    <n v="500413"/>
    <n v="2025"/>
    <s v="Lønnsbilag 11-2025"/>
    <d v="2025-04-01T00:00:00"/>
    <m/>
    <x v="129"/>
    <x v="129"/>
    <m/>
    <m/>
    <m/>
    <m/>
    <n v="1307"/>
    <s v="Ben Craig Simmons"/>
    <x v="3"/>
    <x v="3"/>
    <m/>
    <m/>
    <m/>
    <m/>
    <n v="0"/>
    <s v="Ingen avgiftsbehandling"/>
    <s v="Lønnsbilag 11-2025"/>
    <n v="5292.79"/>
    <s v="NOK"/>
    <n v="5292.79"/>
    <m/>
    <s v="190900.77"/>
  </r>
  <r>
    <n v="500413"/>
    <n v="2025"/>
    <s v="Lønnsbilag 11-2025"/>
    <d v="2025-04-01T00:00:00"/>
    <m/>
    <x v="129"/>
    <x v="129"/>
    <m/>
    <m/>
    <m/>
    <m/>
    <n v="1308"/>
    <s v="Henrik Falteng Jensen"/>
    <x v="2"/>
    <x v="2"/>
    <m/>
    <m/>
    <m/>
    <m/>
    <n v="0"/>
    <s v="Ingen avgiftsbehandling"/>
    <s v="Lønnsbilag 11-2025"/>
    <n v="366.6"/>
    <s v="NOK"/>
    <n v="366.6"/>
    <m/>
    <s v="191267.37"/>
  </r>
  <r>
    <n v="500413"/>
    <n v="2025"/>
    <s v="Lønnsbilag 11-2025"/>
    <d v="2025-04-01T00:00:00"/>
    <m/>
    <x v="129"/>
    <x v="129"/>
    <m/>
    <m/>
    <m/>
    <m/>
    <n v="1317"/>
    <s v="Markus Madsen"/>
    <x v="5"/>
    <x v="5"/>
    <m/>
    <m/>
    <m/>
    <m/>
    <n v="0"/>
    <s v="Ingen avgiftsbehandling"/>
    <s v="Lønnsbilag 11-2025"/>
    <n v="1410"/>
    <s v="NOK"/>
    <n v="1410"/>
    <m/>
    <s v="192677.37"/>
  </r>
  <r>
    <n v="500413"/>
    <n v="2025"/>
    <s v="Lønnsbilag 11-2025"/>
    <d v="2025-04-01T00:00:00"/>
    <m/>
    <x v="129"/>
    <x v="129"/>
    <m/>
    <m/>
    <m/>
    <m/>
    <n v="1328"/>
    <s v="Jonathan Sten Hagen"/>
    <x v="2"/>
    <x v="2"/>
    <m/>
    <m/>
    <m/>
    <m/>
    <n v="0"/>
    <s v="Ingen avgiftsbehandling"/>
    <s v="Lønnsbilag 11-2025"/>
    <n v="846"/>
    <s v="NOK"/>
    <n v="846"/>
    <m/>
    <s v="193523.37"/>
  </r>
  <r>
    <n v="500413"/>
    <n v="2025"/>
    <s v="Lønnsbilag 11-2025"/>
    <d v="2025-04-01T00:00:00"/>
    <m/>
    <x v="129"/>
    <x v="129"/>
    <m/>
    <m/>
    <m/>
    <m/>
    <n v="1329"/>
    <s v="Oline Søderberg"/>
    <x v="8"/>
    <x v="8"/>
    <m/>
    <m/>
    <m/>
    <m/>
    <n v="0"/>
    <s v="Ingen avgiftsbehandling"/>
    <s v="Lønnsbilag 11-2025"/>
    <n v="169.88"/>
    <s v="NOK"/>
    <n v="169.88"/>
    <m/>
    <s v="193693.25"/>
  </r>
  <r>
    <n v="500413"/>
    <n v="2025"/>
    <s v="Lønnsbilag 11-2025"/>
    <d v="2025-04-01T00:00:00"/>
    <m/>
    <x v="129"/>
    <x v="129"/>
    <m/>
    <m/>
    <m/>
    <m/>
    <n v="1330"/>
    <s v="Magnus Perger"/>
    <x v="6"/>
    <x v="6"/>
    <m/>
    <m/>
    <m/>
    <m/>
    <n v="0"/>
    <s v="Ingen avgiftsbehandling"/>
    <s v="Lønnsbilag 11-2025"/>
    <n v="269.45"/>
    <s v="NOK"/>
    <n v="269.45"/>
    <m/>
    <s v="193962.70"/>
  </r>
  <r>
    <n v="500413"/>
    <n v="2025"/>
    <s v="Lønnsbilag 11-2025"/>
    <d v="2025-04-01T00:00:00"/>
    <m/>
    <x v="129"/>
    <x v="129"/>
    <m/>
    <m/>
    <m/>
    <m/>
    <n v="1331"/>
    <s v="Jørgen Røkke"/>
    <x v="8"/>
    <x v="8"/>
    <m/>
    <m/>
    <m/>
    <m/>
    <n v="0"/>
    <s v="Ingen avgiftsbehandling"/>
    <s v="Lønnsbilag 11-2025"/>
    <n v="485.04"/>
    <s v="NOK"/>
    <n v="485.04"/>
    <m/>
    <s v="194447.74"/>
  </r>
  <r>
    <n v="500413"/>
    <n v="2025"/>
    <s v="Lønnsbilag 11-2025"/>
    <d v="2025-04-01T00:00:00"/>
    <m/>
    <x v="129"/>
    <x v="129"/>
    <m/>
    <m/>
    <m/>
    <m/>
    <n v="1332"/>
    <s v="Morten Hamre Køber"/>
    <x v="10"/>
    <x v="10"/>
    <m/>
    <m/>
    <m/>
    <m/>
    <n v="0"/>
    <s v="Ingen avgiftsbehandling"/>
    <s v="Lønnsbilag 11-2025"/>
    <n v="126.9"/>
    <s v="NOK"/>
    <n v="126.9"/>
    <m/>
    <s v="194574.64"/>
  </r>
  <r>
    <n v="500413"/>
    <n v="2025"/>
    <s v="Lønnsbilag 11-2025"/>
    <d v="2025-04-01T00:00:00"/>
    <m/>
    <x v="129"/>
    <x v="129"/>
    <m/>
    <m/>
    <m/>
    <m/>
    <n v="1333"/>
    <s v="Elias Lande Olsen"/>
    <x v="6"/>
    <x v="6"/>
    <m/>
    <m/>
    <m/>
    <m/>
    <n v="0"/>
    <s v="Ingen avgiftsbehandling"/>
    <s v="Lønnsbilag 11-2025"/>
    <n v="90.95"/>
    <s v="NOK"/>
    <n v="90.95"/>
    <m/>
    <s v="194665.59"/>
  </r>
  <r>
    <n v="500413"/>
    <n v="2025"/>
    <s v="Lønnsbilag 11-2025"/>
    <d v="2025-04-01T00:00:00"/>
    <m/>
    <x v="129"/>
    <x v="129"/>
    <m/>
    <m/>
    <m/>
    <m/>
    <n v="1334"/>
    <s v="Selma Arikan"/>
    <x v="8"/>
    <x v="8"/>
    <m/>
    <m/>
    <m/>
    <m/>
    <n v="0"/>
    <s v="Ingen avgiftsbehandling"/>
    <s v="Lønnsbilag 11-2025"/>
    <n v="414.54"/>
    <s v="NOK"/>
    <n v="414.54"/>
    <m/>
    <s v="195080.13"/>
  </r>
  <r>
    <n v="500413"/>
    <n v="2025"/>
    <s v="Lønnsbilag 11-2025"/>
    <d v="2025-04-01T00:00:00"/>
    <m/>
    <x v="129"/>
    <x v="129"/>
    <m/>
    <m/>
    <m/>
    <m/>
    <n v="1335"/>
    <s v="Mikkel Holand Gillebo"/>
    <x v="8"/>
    <x v="8"/>
    <m/>
    <m/>
    <m/>
    <m/>
    <n v="0"/>
    <s v="Ingen avgiftsbehandling"/>
    <s v="Lønnsbilag 11-2025"/>
    <n v="135.36000000000001"/>
    <s v="NOK"/>
    <n v="135.36000000000001"/>
    <m/>
    <s v="195215.49"/>
  </r>
  <r>
    <n v="500413"/>
    <n v="2025"/>
    <s v="Lønnsbilag 11-2025"/>
    <d v="2025-04-01T00:00:00"/>
    <m/>
    <x v="129"/>
    <x v="129"/>
    <m/>
    <m/>
    <m/>
    <m/>
    <n v="1336"/>
    <s v="Stina Meinicke"/>
    <x v="6"/>
    <x v="6"/>
    <m/>
    <m/>
    <m/>
    <m/>
    <n v="0"/>
    <s v="Ingen avgiftsbehandling"/>
    <s v="Lønnsbilag 11-2025"/>
    <n v="384.93"/>
    <s v="NOK"/>
    <n v="384.93"/>
    <m/>
    <s v="195600.42"/>
  </r>
  <r>
    <n v="500413"/>
    <n v="2025"/>
    <s v="Lønnsbilag 11-2025"/>
    <d v="2025-04-01T00:00:00"/>
    <m/>
    <x v="129"/>
    <x v="129"/>
    <m/>
    <m/>
    <m/>
    <m/>
    <n v="1337"/>
    <s v="Jens-Christian Landmark"/>
    <x v="6"/>
    <x v="6"/>
    <m/>
    <m/>
    <m/>
    <m/>
    <n v="0"/>
    <s v="Ingen avgiftsbehandling"/>
    <s v="Lønnsbilag 11-2025"/>
    <n v="386.34"/>
    <s v="NOK"/>
    <n v="386.34"/>
    <m/>
    <s v="195986.76"/>
  </r>
  <r>
    <n v="500413"/>
    <n v="2025"/>
    <s v="Lønnsbilag 11-2025"/>
    <d v="2025-04-01T00:00:00"/>
    <m/>
    <x v="129"/>
    <x v="129"/>
    <m/>
    <m/>
    <m/>
    <m/>
    <m/>
    <s v="Sofi Kulvik"/>
    <x v="4"/>
    <x v="4"/>
    <m/>
    <m/>
    <m/>
    <m/>
    <n v="0"/>
    <s v="Ingen avgiftsbehandling"/>
    <s v="Lønnsbilag 11-2025"/>
    <n v="8965.06"/>
    <s v="NOK"/>
    <n v="8965.06"/>
    <m/>
    <s v="204951.82"/>
  </r>
  <r>
    <n v="500528"/>
    <n v="2025"/>
    <s v="Lønnsbilag 12-2025"/>
    <d v="2025-05-01T00:00:00"/>
    <m/>
    <x v="129"/>
    <x v="129"/>
    <m/>
    <m/>
    <m/>
    <m/>
    <n v="77"/>
    <s v="Christopher Dehn"/>
    <x v="5"/>
    <x v="5"/>
    <m/>
    <m/>
    <m/>
    <m/>
    <n v="0"/>
    <s v="Ingen avgiftsbehandling"/>
    <s v="Lønnsbilag 12-2025"/>
    <n v="2719.26"/>
    <s v="NOK"/>
    <n v="2719.26"/>
    <m/>
    <s v="207671.08"/>
  </r>
  <r>
    <n v="500528"/>
    <n v="2025"/>
    <s v="Lønnsbilag 12-2025"/>
    <d v="2025-05-01T00:00:00"/>
    <m/>
    <x v="129"/>
    <x v="129"/>
    <m/>
    <m/>
    <m/>
    <m/>
    <n v="134"/>
    <s v="Andreas Kristiansen Olsen"/>
    <x v="1"/>
    <x v="1"/>
    <m/>
    <m/>
    <m/>
    <m/>
    <n v="0"/>
    <s v="Ingen avgiftsbehandling"/>
    <s v="Lønnsbilag 12-2025"/>
    <n v="778.32"/>
    <s v="NOK"/>
    <n v="778.32"/>
    <m/>
    <s v="208449.40"/>
  </r>
  <r>
    <n v="500528"/>
    <n v="2025"/>
    <s v="Lønnsbilag 12-2025"/>
    <d v="2025-05-01T00:00:00"/>
    <m/>
    <x v="129"/>
    <x v="129"/>
    <m/>
    <m/>
    <m/>
    <m/>
    <n v="134"/>
    <s v="Andreas Kristiansen Olsen"/>
    <x v="8"/>
    <x v="8"/>
    <m/>
    <m/>
    <m/>
    <m/>
    <n v="0"/>
    <s v="Ingen avgiftsbehandling"/>
    <s v="Lønnsbilag 12-2025"/>
    <n v="454.02"/>
    <s v="NOK"/>
    <n v="454.02"/>
    <m/>
    <s v="208903.42"/>
  </r>
  <r>
    <n v="500528"/>
    <n v="2025"/>
    <s v="Lønnsbilag 12-2025"/>
    <d v="2025-05-01T00:00:00"/>
    <m/>
    <x v="129"/>
    <x v="129"/>
    <m/>
    <m/>
    <m/>
    <m/>
    <n v="1217"/>
    <s v="Hezar Salih"/>
    <x v="1"/>
    <x v="1"/>
    <m/>
    <m/>
    <m/>
    <m/>
    <n v="0"/>
    <s v="Ingen avgiftsbehandling"/>
    <s v="Lønnsbilag 12-2025"/>
    <n v="405.38"/>
    <s v="NOK"/>
    <n v="405.38"/>
    <m/>
    <s v="209308.80"/>
  </r>
  <r>
    <n v="500528"/>
    <n v="2025"/>
    <s v="Lønnsbilag 12-2025"/>
    <d v="2025-05-01T00:00:00"/>
    <m/>
    <x v="129"/>
    <x v="129"/>
    <m/>
    <m/>
    <m/>
    <m/>
    <n v="1223"/>
    <s v="Mads Sundbye"/>
    <x v="1"/>
    <x v="1"/>
    <m/>
    <m/>
    <m/>
    <m/>
    <n v="0"/>
    <s v="Ingen avgiftsbehandling"/>
    <s v="Lønnsbilag 12-2025"/>
    <n v="164.97"/>
    <s v="NOK"/>
    <n v="164.97"/>
    <m/>
    <s v="209473.77"/>
  </r>
  <r>
    <n v="500528"/>
    <n v="2025"/>
    <s v="Lønnsbilag 12-2025"/>
    <d v="2025-05-01T00:00:00"/>
    <m/>
    <x v="129"/>
    <x v="129"/>
    <m/>
    <m/>
    <m/>
    <m/>
    <n v="1229"/>
    <s v="Eirik Frisnes Wartiainen"/>
    <x v="8"/>
    <x v="8"/>
    <m/>
    <m/>
    <m/>
    <m/>
    <n v="0"/>
    <s v="Ingen avgiftsbehandling"/>
    <s v="Lønnsbilag 12-2025"/>
    <n v="3736.5"/>
    <s v="NOK"/>
    <n v="3736.5"/>
    <m/>
    <s v="213210.27"/>
  </r>
  <r>
    <n v="500528"/>
    <n v="2025"/>
    <s v="Lønnsbilag 12-2025"/>
    <d v="2025-05-01T00:00:00"/>
    <m/>
    <x v="129"/>
    <x v="129"/>
    <m/>
    <m/>
    <m/>
    <m/>
    <n v="1229"/>
    <s v="Eirik Frisnes Wartiainen"/>
    <x v="10"/>
    <x v="10"/>
    <m/>
    <m/>
    <m/>
    <m/>
    <n v="0"/>
    <s v="Ingen avgiftsbehandling"/>
    <s v="Lønnsbilag 12-2025"/>
    <n v="2491"/>
    <s v="NOK"/>
    <n v="2491"/>
    <m/>
    <s v="215701.27"/>
  </r>
  <r>
    <n v="500528"/>
    <n v="2025"/>
    <s v="Lønnsbilag 12-2025"/>
    <d v="2025-05-01T00:00:00"/>
    <m/>
    <x v="129"/>
    <x v="129"/>
    <m/>
    <m/>
    <m/>
    <m/>
    <n v="1233"/>
    <s v="Eirik Skaar"/>
    <x v="5"/>
    <x v="5"/>
    <m/>
    <m/>
    <m/>
    <m/>
    <n v="0"/>
    <s v="Ingen avgiftsbehandling"/>
    <s v="Lønnsbilag 12-2025"/>
    <n v="1410"/>
    <s v="NOK"/>
    <n v="1410"/>
    <m/>
    <s v="217111.27"/>
  </r>
  <r>
    <n v="500528"/>
    <n v="2025"/>
    <s v="Lønnsbilag 12-2025"/>
    <d v="2025-05-01T00:00:00"/>
    <m/>
    <x v="129"/>
    <x v="129"/>
    <m/>
    <m/>
    <m/>
    <m/>
    <n v="1245"/>
    <s v="Fredrik Bjørndal"/>
    <x v="3"/>
    <x v="3"/>
    <m/>
    <m/>
    <m/>
    <m/>
    <n v="0"/>
    <s v="Ingen avgiftsbehandling"/>
    <s v="Lønnsbilag 12-2025"/>
    <n v="1384.48"/>
    <s v="NOK"/>
    <n v="1384.48"/>
    <m/>
    <s v="218495.75"/>
  </r>
  <r>
    <n v="500528"/>
    <n v="2025"/>
    <s v="Lønnsbilag 12-2025"/>
    <d v="2025-05-01T00:00:00"/>
    <m/>
    <x v="129"/>
    <x v="129"/>
    <m/>
    <m/>
    <m/>
    <m/>
    <n v="1248"/>
    <s v="Marius Tveiten"/>
    <x v="1"/>
    <x v="1"/>
    <m/>
    <m/>
    <m/>
    <m/>
    <n v="0"/>
    <s v="Ingen avgiftsbehandling"/>
    <s v="Lønnsbilag 12-2025"/>
    <n v="340.35"/>
    <s v="NOK"/>
    <n v="340.35"/>
    <m/>
    <s v="218836.10"/>
  </r>
  <r>
    <n v="500528"/>
    <n v="2025"/>
    <s v="Lønnsbilag 12-2025"/>
    <d v="2025-05-01T00:00:00"/>
    <m/>
    <x v="129"/>
    <x v="129"/>
    <m/>
    <m/>
    <m/>
    <m/>
    <n v="1248"/>
    <s v="Marius Tveiten"/>
    <x v="8"/>
    <x v="8"/>
    <m/>
    <m/>
    <m/>
    <m/>
    <n v="0"/>
    <s v="Ingen avgiftsbehandling"/>
    <s v="Lønnsbilag 12-2025"/>
    <n v="190.35"/>
    <s v="NOK"/>
    <n v="190.35"/>
    <m/>
    <s v="219026.45"/>
  </r>
  <r>
    <n v="500528"/>
    <n v="2025"/>
    <s v="Lønnsbilag 12-2025"/>
    <d v="2025-05-01T00:00:00"/>
    <m/>
    <x v="129"/>
    <x v="129"/>
    <m/>
    <m/>
    <m/>
    <m/>
    <n v="1249"/>
    <s v="Nora Kristiansen"/>
    <x v="1"/>
    <x v="1"/>
    <m/>
    <m/>
    <m/>
    <m/>
    <n v="0"/>
    <s v="Ingen avgiftsbehandling"/>
    <s v="Lønnsbilag 12-2025"/>
    <n v="141.62"/>
    <s v="NOK"/>
    <n v="141.62"/>
    <m/>
    <s v="219168.07"/>
  </r>
  <r>
    <n v="500528"/>
    <n v="2025"/>
    <s v="Lønnsbilag 12-2025"/>
    <d v="2025-05-01T00:00:00"/>
    <m/>
    <x v="129"/>
    <x v="129"/>
    <m/>
    <m/>
    <m/>
    <m/>
    <n v="1249"/>
    <s v="Nora Kristiansen"/>
    <x v="8"/>
    <x v="8"/>
    <m/>
    <m/>
    <m/>
    <m/>
    <n v="0"/>
    <s v="Ingen avgiftsbehandling"/>
    <s v="Lønnsbilag 12-2025"/>
    <n v="431.46"/>
    <s v="NOK"/>
    <n v="431.46"/>
    <m/>
    <s v="219599.53"/>
  </r>
  <r>
    <n v="500528"/>
    <n v="2025"/>
    <s v="Lønnsbilag 12-2025"/>
    <d v="2025-05-01T00:00:00"/>
    <m/>
    <x v="129"/>
    <x v="129"/>
    <m/>
    <m/>
    <m/>
    <m/>
    <n v="1260"/>
    <s v="Sivert Østberg-Tømmervik"/>
    <x v="6"/>
    <x v="6"/>
    <m/>
    <m/>
    <m/>
    <m/>
    <n v="0"/>
    <s v="Ingen avgiftsbehandling"/>
    <s v="Lønnsbilag 12-2025"/>
    <n v="285.95"/>
    <s v="NOK"/>
    <n v="285.95"/>
    <m/>
    <s v="219885.48"/>
  </r>
  <r>
    <n v="500528"/>
    <n v="2025"/>
    <s v="Lønnsbilag 12-2025"/>
    <d v="2025-05-01T00:00:00"/>
    <m/>
    <x v="129"/>
    <x v="129"/>
    <m/>
    <m/>
    <m/>
    <m/>
    <n v="1261"/>
    <s v="Laila Håkonsen"/>
    <x v="8"/>
    <x v="8"/>
    <m/>
    <m/>
    <m/>
    <m/>
    <n v="0"/>
    <s v="Ingen avgiftsbehandling"/>
    <s v="Lønnsbilag 12-2025"/>
    <n v="651.41999999999996"/>
    <s v="NOK"/>
    <n v="651.41999999999996"/>
    <m/>
    <s v="220536.90"/>
  </r>
  <r>
    <n v="500528"/>
    <n v="2025"/>
    <s v="Lønnsbilag 12-2025"/>
    <d v="2025-05-01T00:00:00"/>
    <m/>
    <x v="129"/>
    <x v="129"/>
    <m/>
    <m/>
    <m/>
    <m/>
    <n v="1269"/>
    <s v="Marius Lindbäck Pettersen"/>
    <x v="8"/>
    <x v="8"/>
    <m/>
    <m/>
    <m/>
    <m/>
    <n v="0"/>
    <s v="Ingen avgiftsbehandling"/>
    <s v="Lønnsbilag 12-2025"/>
    <n v="270.72000000000003"/>
    <s v="NOK"/>
    <n v="270.72000000000003"/>
    <m/>
    <s v="220807.62"/>
  </r>
  <r>
    <n v="500528"/>
    <n v="2025"/>
    <s v="Lønnsbilag 12-2025"/>
    <d v="2025-05-01T00:00:00"/>
    <m/>
    <x v="129"/>
    <x v="129"/>
    <m/>
    <m/>
    <m/>
    <m/>
    <n v="1271"/>
    <s v="Nikolai Hamang"/>
    <x v="1"/>
    <x v="1"/>
    <m/>
    <m/>
    <m/>
    <m/>
    <n v="0"/>
    <s v="Ingen avgiftsbehandling"/>
    <s v="Lønnsbilag 12-2025"/>
    <n v="203.04"/>
    <s v="NOK"/>
    <n v="203.04"/>
    <m/>
    <s v="221010.66"/>
  </r>
  <r>
    <n v="500528"/>
    <n v="2025"/>
    <s v="Lønnsbilag 12-2025"/>
    <d v="2025-05-01T00:00:00"/>
    <m/>
    <x v="129"/>
    <x v="129"/>
    <m/>
    <m/>
    <m/>
    <m/>
    <n v="1275"/>
    <s v="Haziz Aasen"/>
    <x v="1"/>
    <x v="1"/>
    <m/>
    <m/>
    <m/>
    <m/>
    <n v="0"/>
    <s v="Ingen avgiftsbehandling"/>
    <s v="Lønnsbilag 12-2025"/>
    <n v="5874.99"/>
    <s v="NOK"/>
    <n v="5874.99"/>
    <m/>
    <s v="226885.65"/>
  </r>
  <r>
    <n v="500528"/>
    <n v="2025"/>
    <s v="Lønnsbilag 12-2025"/>
    <d v="2025-05-01T00:00:00"/>
    <m/>
    <x v="129"/>
    <x v="129"/>
    <m/>
    <m/>
    <m/>
    <m/>
    <n v="1279"/>
    <s v="Oda Marie Danielsen"/>
    <x v="8"/>
    <x v="8"/>
    <m/>
    <m/>
    <m/>
    <m/>
    <n v="0"/>
    <s v="Ingen avgiftsbehandling"/>
    <s v="Lønnsbilag 12-2025"/>
    <n v="194.04"/>
    <s v="NOK"/>
    <n v="194.04"/>
    <m/>
    <s v="227079.69"/>
  </r>
  <r>
    <n v="500528"/>
    <n v="2025"/>
    <s v="Lønnsbilag 12-2025"/>
    <d v="2025-05-01T00:00:00"/>
    <m/>
    <x v="129"/>
    <x v="129"/>
    <m/>
    <m/>
    <m/>
    <m/>
    <n v="1282"/>
    <s v="Stian Sørensen"/>
    <x v="3"/>
    <x v="3"/>
    <m/>
    <m/>
    <m/>
    <m/>
    <n v="0"/>
    <s v="Ingen avgiftsbehandling"/>
    <s v="Lønnsbilag 12-2025"/>
    <n v="3877.5"/>
    <s v="NOK"/>
    <n v="3877.5"/>
    <m/>
    <s v="230957.19"/>
  </r>
  <r>
    <n v="500528"/>
    <n v="2025"/>
    <s v="Lønnsbilag 12-2025"/>
    <d v="2025-05-01T00:00:00"/>
    <m/>
    <x v="129"/>
    <x v="129"/>
    <m/>
    <m/>
    <m/>
    <m/>
    <n v="1285"/>
    <s v="Casper Riekeles"/>
    <x v="1"/>
    <x v="1"/>
    <m/>
    <m/>
    <m/>
    <m/>
    <n v="0"/>
    <s v="Ingen avgiftsbehandling"/>
    <s v="Lønnsbilag 12-2025"/>
    <n v="236.88"/>
    <s v="NOK"/>
    <n v="236.88"/>
    <m/>
    <s v="231194.07"/>
  </r>
  <r>
    <n v="500528"/>
    <n v="2025"/>
    <s v="Lønnsbilag 12-2025"/>
    <d v="2025-05-01T00:00:00"/>
    <m/>
    <x v="129"/>
    <x v="129"/>
    <m/>
    <m/>
    <m/>
    <m/>
    <n v="1288"/>
    <s v="Sondre Olsen Heitmann"/>
    <x v="2"/>
    <x v="2"/>
    <m/>
    <m/>
    <m/>
    <m/>
    <n v="0"/>
    <s v="Ingen avgiftsbehandling"/>
    <s v="Lønnsbilag 12-2025"/>
    <n v="84.6"/>
    <s v="NOK"/>
    <n v="84.6"/>
    <m/>
    <s v="231278.67"/>
  </r>
  <r>
    <n v="500528"/>
    <n v="2025"/>
    <s v="Lønnsbilag 12-2025"/>
    <d v="2025-05-01T00:00:00"/>
    <m/>
    <x v="129"/>
    <x v="129"/>
    <m/>
    <m/>
    <m/>
    <m/>
    <n v="1299"/>
    <s v="Katarina Zielinska"/>
    <x v="2"/>
    <x v="2"/>
    <m/>
    <m/>
    <m/>
    <m/>
    <n v="0"/>
    <s v="Ingen avgiftsbehandling"/>
    <s v="Lønnsbilag 12-2025"/>
    <n v="6462.5"/>
    <s v="NOK"/>
    <n v="6462.5"/>
    <m/>
    <s v="237741.17"/>
  </r>
  <r>
    <n v="500528"/>
    <n v="2025"/>
    <s v="Lønnsbilag 12-2025"/>
    <d v="2025-05-01T00:00:00"/>
    <m/>
    <x v="129"/>
    <x v="129"/>
    <m/>
    <m/>
    <m/>
    <m/>
    <n v="1305"/>
    <s v="Brage Mikkelsen"/>
    <x v="8"/>
    <x v="8"/>
    <m/>
    <m/>
    <m/>
    <m/>
    <n v="0"/>
    <s v="Ingen avgiftsbehandling"/>
    <s v="Lønnsbilag 12-2025"/>
    <n v="45.12"/>
    <s v="NOK"/>
    <n v="45.12"/>
    <m/>
    <s v="237786.29"/>
  </r>
  <r>
    <n v="500528"/>
    <n v="2025"/>
    <s v="Lønnsbilag 12-2025"/>
    <d v="2025-05-01T00:00:00"/>
    <m/>
    <x v="129"/>
    <x v="129"/>
    <m/>
    <m/>
    <m/>
    <m/>
    <n v="1307"/>
    <s v="Ben Craig Simmons"/>
    <x v="3"/>
    <x v="3"/>
    <m/>
    <m/>
    <m/>
    <m/>
    <n v="0"/>
    <s v="Ingen avgiftsbehandling"/>
    <s v="Lønnsbilag 12-2025"/>
    <n v="5292.79"/>
    <s v="NOK"/>
    <n v="5292.79"/>
    <m/>
    <s v="243079.08"/>
  </r>
  <r>
    <n v="500528"/>
    <n v="2025"/>
    <s v="Lønnsbilag 12-2025"/>
    <d v="2025-05-01T00:00:00"/>
    <m/>
    <x v="129"/>
    <x v="129"/>
    <m/>
    <m/>
    <m/>
    <m/>
    <n v="1308"/>
    <s v="Henrik Falteng Jensen"/>
    <x v="2"/>
    <x v="2"/>
    <m/>
    <m/>
    <m/>
    <m/>
    <n v="0"/>
    <s v="Ingen avgiftsbehandling"/>
    <s v="Lønnsbilag 12-2025"/>
    <n v="112.8"/>
    <s v="NOK"/>
    <n v="112.8"/>
    <m/>
    <s v="243191.88"/>
  </r>
  <r>
    <n v="500528"/>
    <n v="2025"/>
    <s v="Lønnsbilag 12-2025"/>
    <d v="2025-05-01T00:00:00"/>
    <m/>
    <x v="129"/>
    <x v="129"/>
    <m/>
    <m/>
    <m/>
    <m/>
    <n v="1317"/>
    <s v="Markus Madsen"/>
    <x v="5"/>
    <x v="5"/>
    <m/>
    <m/>
    <m/>
    <m/>
    <n v="0"/>
    <s v="Ingen avgiftsbehandling"/>
    <s v="Lønnsbilag 12-2025"/>
    <n v="1410"/>
    <s v="NOK"/>
    <n v="1410"/>
    <m/>
    <s v="244601.88"/>
  </r>
  <r>
    <n v="500528"/>
    <n v="2025"/>
    <s v="Lønnsbilag 12-2025"/>
    <d v="2025-05-01T00:00:00"/>
    <m/>
    <x v="129"/>
    <x v="129"/>
    <m/>
    <m/>
    <m/>
    <m/>
    <n v="1328"/>
    <s v="Jonathan Sten Hagen"/>
    <x v="2"/>
    <x v="2"/>
    <m/>
    <m/>
    <m/>
    <m/>
    <n v="0"/>
    <s v="Ingen avgiftsbehandling"/>
    <s v="Lønnsbilag 12-2025"/>
    <n v="112.8"/>
    <s v="NOK"/>
    <n v="112.8"/>
    <m/>
    <s v="244714.68"/>
  </r>
  <r>
    <n v="500528"/>
    <n v="2025"/>
    <s v="Lønnsbilag 12-2025"/>
    <d v="2025-05-01T00:00:00"/>
    <m/>
    <x v="129"/>
    <x v="129"/>
    <m/>
    <m/>
    <m/>
    <m/>
    <n v="1329"/>
    <s v="Oline Søderberg"/>
    <x v="8"/>
    <x v="8"/>
    <m/>
    <m/>
    <m/>
    <m/>
    <n v="0"/>
    <s v="Ingen avgiftsbehandling"/>
    <s v="Lønnsbilag 12-2025"/>
    <n v="113.25"/>
    <s v="NOK"/>
    <n v="113.25"/>
    <m/>
    <s v="244827.93"/>
  </r>
  <r>
    <n v="500528"/>
    <n v="2025"/>
    <s v="Lønnsbilag 12-2025"/>
    <d v="2025-05-01T00:00:00"/>
    <m/>
    <x v="129"/>
    <x v="129"/>
    <m/>
    <m/>
    <m/>
    <m/>
    <n v="1331"/>
    <s v="Jørgen Røkke"/>
    <x v="8"/>
    <x v="8"/>
    <m/>
    <m/>
    <m/>
    <m/>
    <n v="0"/>
    <s v="Ingen avgiftsbehandling"/>
    <s v="Lønnsbilag 12-2025"/>
    <n v="406.08"/>
    <s v="NOK"/>
    <n v="406.08"/>
    <m/>
    <s v="245234.01"/>
  </r>
  <r>
    <n v="500528"/>
    <n v="2025"/>
    <s v="Lønnsbilag 12-2025"/>
    <d v="2025-05-01T00:00:00"/>
    <m/>
    <x v="129"/>
    <x v="129"/>
    <m/>
    <m/>
    <m/>
    <m/>
    <n v="1332"/>
    <s v="Morten Hamre Køber"/>
    <x v="10"/>
    <x v="10"/>
    <m/>
    <m/>
    <m/>
    <m/>
    <n v="0"/>
    <s v="Ingen avgiftsbehandling"/>
    <s v="Lønnsbilag 12-2025"/>
    <n v="126.9"/>
    <s v="NOK"/>
    <n v="126.9"/>
    <m/>
    <s v="245360.91"/>
  </r>
  <r>
    <n v="500528"/>
    <n v="2025"/>
    <s v="Lønnsbilag 12-2025"/>
    <d v="2025-05-01T00:00:00"/>
    <m/>
    <x v="129"/>
    <x v="129"/>
    <m/>
    <m/>
    <m/>
    <m/>
    <n v="1334"/>
    <s v="Selma Arikan"/>
    <x v="8"/>
    <x v="8"/>
    <m/>
    <m/>
    <m/>
    <m/>
    <n v="0"/>
    <s v="Ingen avgiftsbehandling"/>
    <s v="Lønnsbilag 12-2025"/>
    <n v="294.52"/>
    <s v="NOK"/>
    <n v="294.52"/>
    <m/>
    <s v="245655.43"/>
  </r>
  <r>
    <n v="500528"/>
    <n v="2025"/>
    <s v="Lønnsbilag 12-2025"/>
    <d v="2025-05-01T00:00:00"/>
    <m/>
    <x v="129"/>
    <x v="129"/>
    <m/>
    <m/>
    <m/>
    <m/>
    <n v="1335"/>
    <s v="Mikkel Holand Gillebo"/>
    <x v="8"/>
    <x v="8"/>
    <m/>
    <m/>
    <m/>
    <m/>
    <n v="0"/>
    <s v="Ingen avgiftsbehandling"/>
    <s v="Lønnsbilag 12-2025"/>
    <n v="135.36000000000001"/>
    <s v="NOK"/>
    <n v="135.36000000000001"/>
    <m/>
    <s v="245790.79"/>
  </r>
  <r>
    <n v="500528"/>
    <n v="2025"/>
    <s v="Lønnsbilag 12-2025"/>
    <d v="2025-05-01T00:00:00"/>
    <m/>
    <x v="129"/>
    <x v="129"/>
    <m/>
    <m/>
    <m/>
    <m/>
    <m/>
    <s v="Sofi Kulvik"/>
    <x v="1"/>
    <x v="1"/>
    <m/>
    <m/>
    <m/>
    <m/>
    <n v="0"/>
    <s v="Ingen avgiftsbehandling"/>
    <s v="Lønnsbilag 12-2025"/>
    <n v="328.25"/>
    <s v="NOK"/>
    <n v="328.25"/>
    <m/>
    <s v="246119.04"/>
  </r>
  <r>
    <n v="500528"/>
    <n v="2025"/>
    <s v="Lønnsbilag 12-2025"/>
    <d v="2025-05-01T00:00:00"/>
    <m/>
    <x v="129"/>
    <x v="129"/>
    <m/>
    <m/>
    <m/>
    <m/>
    <m/>
    <s v="Sofi Kulvik"/>
    <x v="4"/>
    <x v="4"/>
    <m/>
    <m/>
    <m/>
    <m/>
    <n v="0"/>
    <s v="Ingen avgiftsbehandling"/>
    <s v="Lønnsbilag 12-2025"/>
    <n v="8883"/>
    <s v="NOK"/>
    <n v="8883"/>
    <m/>
    <s v="255002.04"/>
  </r>
  <r>
    <n v="500572"/>
    <n v="2025"/>
    <s v="Lønnsbilag 13-2025"/>
    <d v="2025-05-02T00:00:00"/>
    <m/>
    <x v="129"/>
    <x v="129"/>
    <m/>
    <m/>
    <m/>
    <m/>
    <n v="1233"/>
    <s v="Eirik Skaar"/>
    <x v="5"/>
    <x v="5"/>
    <m/>
    <m/>
    <m/>
    <m/>
    <n v="0"/>
    <s v="Ingen avgiftsbehandling"/>
    <s v="Lønnsbilag 13-2025"/>
    <n v="423"/>
    <s v="NOK"/>
    <n v="423"/>
    <m/>
    <s v="255425.04"/>
  </r>
  <r>
    <n v="500572"/>
    <n v="2025"/>
    <s v="Lønnsbilag 13-2025"/>
    <d v="2025-05-02T00:00:00"/>
    <m/>
    <x v="129"/>
    <x v="129"/>
    <m/>
    <m/>
    <m/>
    <m/>
    <n v="1339"/>
    <s v="Alexander Grimstvedt"/>
    <x v="5"/>
    <x v="5"/>
    <m/>
    <m/>
    <m/>
    <m/>
    <n v="0"/>
    <s v="Ingen avgiftsbehandling"/>
    <s v="Lønnsbilag 13-2025"/>
    <n v="1974"/>
    <s v="NOK"/>
    <n v="1974"/>
    <m/>
    <s v="257399.04"/>
  </r>
  <r>
    <n v="500661"/>
    <n v="2025"/>
    <s v="Lønnsbilag 14-2025"/>
    <d v="2025-06-02T00:00:00"/>
    <m/>
    <x v="129"/>
    <x v="129"/>
    <m/>
    <m/>
    <m/>
    <m/>
    <n v="1216"/>
    <s v="Oda Lyng Bjørkevoll"/>
    <x v="6"/>
    <x v="6"/>
    <m/>
    <m/>
    <m/>
    <m/>
    <n v="0"/>
    <s v="Ingen avgiftsbehandling"/>
    <s v="Lønnsbilag 14-2025"/>
    <n v="-75.150000000000006"/>
    <s v="NOK"/>
    <n v="-75.150000000000006"/>
    <m/>
    <s v="257323.89"/>
  </r>
  <r>
    <n v="500661"/>
    <n v="2025"/>
    <s v="Lønnsbilag 14-2025"/>
    <d v="2025-06-02T00:00:00"/>
    <m/>
    <x v="129"/>
    <x v="129"/>
    <m/>
    <m/>
    <m/>
    <m/>
    <n v="1216"/>
    <s v="Oda Lyng Bjørkevoll"/>
    <x v="6"/>
    <x v="6"/>
    <m/>
    <m/>
    <m/>
    <m/>
    <n v="0"/>
    <s v="Ingen avgiftsbehandling"/>
    <s v="Lønnsbilag 14-2025"/>
    <n v="75.150000000000006"/>
    <s v="NOK"/>
    <n v="75.150000000000006"/>
    <m/>
    <s v="257399.04"/>
  </r>
  <r>
    <n v="500661"/>
    <n v="2025"/>
    <s v="Lønnsbilag 14-2025"/>
    <d v="2025-06-02T00:00:00"/>
    <m/>
    <x v="129"/>
    <x v="129"/>
    <m/>
    <m/>
    <m/>
    <m/>
    <n v="1233"/>
    <s v="Eirik Skaar"/>
    <x v="5"/>
    <x v="5"/>
    <m/>
    <m/>
    <m/>
    <m/>
    <n v="0"/>
    <s v="Ingen avgiftsbehandling"/>
    <s v="Lønnsbilag 14-2025"/>
    <n v="-352.36"/>
    <s v="NOK"/>
    <n v="-352.36"/>
    <m/>
    <s v="257046.68"/>
  </r>
  <r>
    <n v="500661"/>
    <n v="2025"/>
    <s v="Lønnsbilag 14-2025"/>
    <d v="2025-06-02T00:00:00"/>
    <m/>
    <x v="129"/>
    <x v="129"/>
    <m/>
    <m/>
    <m/>
    <m/>
    <n v="1233"/>
    <s v="Eirik Skaar"/>
    <x v="5"/>
    <x v="5"/>
    <m/>
    <m/>
    <m/>
    <m/>
    <n v="0"/>
    <s v="Ingen avgiftsbehandling"/>
    <s v="Lønnsbilag 14-2025"/>
    <n v="352.36"/>
    <s v="NOK"/>
    <n v="352.36"/>
    <m/>
    <s v="257399.04"/>
  </r>
  <r>
    <n v="500661"/>
    <n v="2025"/>
    <s v="Lønnsbilag 14-2025"/>
    <d v="2025-06-02T00:00:00"/>
    <m/>
    <x v="129"/>
    <x v="129"/>
    <m/>
    <m/>
    <m/>
    <m/>
    <n v="1234"/>
    <s v="Olav Øritsland"/>
    <x v="5"/>
    <x v="5"/>
    <m/>
    <m/>
    <m/>
    <m/>
    <n v="0"/>
    <s v="Ingen avgiftsbehandling"/>
    <s v="Lønnsbilag 14-2025"/>
    <n v="-75.150000000000006"/>
    <s v="NOK"/>
    <n v="-75.150000000000006"/>
    <m/>
    <s v="257323.89"/>
  </r>
  <r>
    <n v="500661"/>
    <n v="2025"/>
    <s v="Lønnsbilag 14-2025"/>
    <d v="2025-06-02T00:00:00"/>
    <m/>
    <x v="129"/>
    <x v="129"/>
    <m/>
    <m/>
    <m/>
    <m/>
    <n v="1234"/>
    <s v="Olav Øritsland"/>
    <x v="5"/>
    <x v="5"/>
    <m/>
    <m/>
    <m/>
    <m/>
    <n v="0"/>
    <s v="Ingen avgiftsbehandling"/>
    <s v="Lønnsbilag 14-2025"/>
    <n v="75.150000000000006"/>
    <s v="NOK"/>
    <n v="75.150000000000006"/>
    <m/>
    <s v="257399.04"/>
  </r>
  <r>
    <n v="500661"/>
    <n v="2025"/>
    <s v="Lønnsbilag 14-2025"/>
    <d v="2025-06-02T00:00:00"/>
    <m/>
    <x v="129"/>
    <x v="129"/>
    <m/>
    <m/>
    <m/>
    <m/>
    <n v="124"/>
    <s v="Henrik Holen"/>
    <x v="8"/>
    <x v="8"/>
    <m/>
    <m/>
    <m/>
    <m/>
    <n v="0"/>
    <s v="Ingen avgiftsbehandling"/>
    <s v="Lønnsbilag 14-2025"/>
    <n v="-25.89"/>
    <s v="NOK"/>
    <n v="-25.89"/>
    <m/>
    <s v="257373.15"/>
  </r>
  <r>
    <n v="500661"/>
    <n v="2025"/>
    <s v="Lønnsbilag 14-2025"/>
    <d v="2025-06-02T00:00:00"/>
    <m/>
    <x v="129"/>
    <x v="129"/>
    <m/>
    <m/>
    <m/>
    <m/>
    <n v="124"/>
    <s v="Henrik Holen"/>
    <x v="8"/>
    <x v="8"/>
    <m/>
    <m/>
    <m/>
    <m/>
    <n v="0"/>
    <s v="Ingen avgiftsbehandling"/>
    <s v="Lønnsbilag 14-2025"/>
    <n v="25.89"/>
    <s v="NOK"/>
    <n v="25.89"/>
    <m/>
    <s v="257399.04"/>
  </r>
  <r>
    <n v="500661"/>
    <n v="2025"/>
    <s v="Lønnsbilag 14-2025"/>
    <d v="2025-06-02T00:00:00"/>
    <m/>
    <x v="129"/>
    <x v="129"/>
    <m/>
    <m/>
    <m/>
    <m/>
    <n v="1250"/>
    <s v="Nora Sofie Lilledal-Fritzvold"/>
    <x v="1"/>
    <x v="1"/>
    <m/>
    <m/>
    <m/>
    <m/>
    <n v="0"/>
    <s v="Ingen avgiftsbehandling"/>
    <s v="Lønnsbilag 14-2025"/>
    <n v="-5.61"/>
    <s v="NOK"/>
    <n v="-5.61"/>
    <m/>
    <s v="257393.43"/>
  </r>
  <r>
    <n v="500661"/>
    <n v="2025"/>
    <s v="Lønnsbilag 14-2025"/>
    <d v="2025-06-02T00:00:00"/>
    <m/>
    <x v="129"/>
    <x v="129"/>
    <m/>
    <m/>
    <m/>
    <m/>
    <n v="1250"/>
    <s v="Nora Sofie Lilledal-Fritzvold"/>
    <x v="1"/>
    <x v="1"/>
    <m/>
    <m/>
    <m/>
    <m/>
    <n v="0"/>
    <s v="Ingen avgiftsbehandling"/>
    <s v="Lønnsbilag 14-2025"/>
    <n v="5.61"/>
    <s v="NOK"/>
    <n v="5.61"/>
    <m/>
    <s v="257399.04"/>
  </r>
  <r>
    <n v="500661"/>
    <n v="2025"/>
    <s v="Lønnsbilag 14-2025"/>
    <d v="2025-06-02T00:00:00"/>
    <m/>
    <x v="129"/>
    <x v="129"/>
    <m/>
    <m/>
    <m/>
    <m/>
    <n v="1254"/>
    <s v="Jens Ek"/>
    <x v="6"/>
    <x v="6"/>
    <m/>
    <m/>
    <m/>
    <m/>
    <n v="0"/>
    <s v="Ingen avgiftsbehandling"/>
    <s v="Lønnsbilag 14-2025"/>
    <n v="-64.16"/>
    <s v="NOK"/>
    <n v="-64.16"/>
    <m/>
    <s v="257334.88"/>
  </r>
  <r>
    <n v="500661"/>
    <n v="2025"/>
    <s v="Lønnsbilag 14-2025"/>
    <d v="2025-06-02T00:00:00"/>
    <m/>
    <x v="129"/>
    <x v="129"/>
    <m/>
    <m/>
    <m/>
    <m/>
    <n v="1254"/>
    <s v="Jens Ek"/>
    <x v="6"/>
    <x v="6"/>
    <m/>
    <m/>
    <m/>
    <m/>
    <n v="0"/>
    <s v="Ingen avgiftsbehandling"/>
    <s v="Lønnsbilag 14-2025"/>
    <n v="64.16"/>
    <s v="NOK"/>
    <n v="64.16"/>
    <m/>
    <s v="257399.04"/>
  </r>
  <r>
    <n v="500661"/>
    <n v="2025"/>
    <s v="Lønnsbilag 14-2025"/>
    <d v="2025-06-02T00:00:00"/>
    <m/>
    <x v="129"/>
    <x v="129"/>
    <m/>
    <m/>
    <m/>
    <m/>
    <n v="1272"/>
    <s v="Jakob August Strøm"/>
    <x v="1"/>
    <x v="1"/>
    <m/>
    <m/>
    <m/>
    <m/>
    <n v="0"/>
    <s v="Ingen avgiftsbehandling"/>
    <s v="Lønnsbilag 14-2025"/>
    <n v="-457.4"/>
    <s v="NOK"/>
    <n v="-457.4"/>
    <m/>
    <s v="256941.64"/>
  </r>
  <r>
    <n v="500661"/>
    <n v="2025"/>
    <s v="Lønnsbilag 14-2025"/>
    <d v="2025-06-02T00:00:00"/>
    <m/>
    <x v="129"/>
    <x v="129"/>
    <m/>
    <m/>
    <m/>
    <m/>
    <n v="1272"/>
    <s v="Jakob August Strøm"/>
    <x v="1"/>
    <x v="1"/>
    <m/>
    <m/>
    <m/>
    <m/>
    <n v="0"/>
    <s v="Ingen avgiftsbehandling"/>
    <s v="Lønnsbilag 14-2025"/>
    <n v="457.4"/>
    <s v="NOK"/>
    <n v="457.4"/>
    <m/>
    <s v="257399.04"/>
  </r>
  <r>
    <n v="500661"/>
    <n v="2025"/>
    <s v="Lønnsbilag 14-2025"/>
    <d v="2025-06-02T00:00:00"/>
    <m/>
    <x v="129"/>
    <x v="129"/>
    <m/>
    <m/>
    <m/>
    <m/>
    <n v="1283"/>
    <s v="Lykke Lundby"/>
    <x v="1"/>
    <x v="1"/>
    <m/>
    <m/>
    <m/>
    <m/>
    <n v="0"/>
    <s v="Ingen avgiftsbehandling"/>
    <s v="Lønnsbilag 14-2025"/>
    <n v="-120.15"/>
    <s v="NOK"/>
    <n v="-120.15"/>
    <m/>
    <s v="257278.89"/>
  </r>
  <r>
    <n v="500661"/>
    <n v="2025"/>
    <s v="Lønnsbilag 14-2025"/>
    <d v="2025-06-02T00:00:00"/>
    <m/>
    <x v="129"/>
    <x v="129"/>
    <m/>
    <m/>
    <m/>
    <m/>
    <n v="1283"/>
    <s v="Lykke Lundby"/>
    <x v="1"/>
    <x v="1"/>
    <m/>
    <m/>
    <m/>
    <m/>
    <n v="0"/>
    <s v="Ingen avgiftsbehandling"/>
    <s v="Lønnsbilag 14-2025"/>
    <n v="120.15"/>
    <s v="NOK"/>
    <n v="120.15"/>
    <m/>
    <s v="257399.04"/>
  </r>
  <r>
    <n v="500661"/>
    <n v="2025"/>
    <s v="Lønnsbilag 14-2025"/>
    <d v="2025-06-02T00:00:00"/>
    <m/>
    <x v="129"/>
    <x v="129"/>
    <m/>
    <m/>
    <m/>
    <m/>
    <n v="1292"/>
    <s v="William Duesund"/>
    <x v="5"/>
    <x v="5"/>
    <m/>
    <m/>
    <m/>
    <m/>
    <n v="0"/>
    <s v="Ingen avgiftsbehandling"/>
    <s v="Lønnsbilag 14-2025"/>
    <n v="-47.46"/>
    <s v="NOK"/>
    <n v="-47.46"/>
    <m/>
    <s v="257351.58"/>
  </r>
  <r>
    <n v="500661"/>
    <n v="2025"/>
    <s v="Lønnsbilag 14-2025"/>
    <d v="2025-06-02T00:00:00"/>
    <m/>
    <x v="129"/>
    <x v="129"/>
    <m/>
    <m/>
    <m/>
    <m/>
    <n v="1292"/>
    <s v="William Duesund"/>
    <x v="5"/>
    <x v="5"/>
    <m/>
    <m/>
    <m/>
    <m/>
    <n v="0"/>
    <s v="Ingen avgiftsbehandling"/>
    <s v="Lønnsbilag 14-2025"/>
    <n v="47.46"/>
    <s v="NOK"/>
    <n v="47.46"/>
    <m/>
    <s v="257399.04"/>
  </r>
  <r>
    <n v="500661"/>
    <n v="2025"/>
    <s v="Lønnsbilag 14-2025"/>
    <d v="2025-06-02T00:00:00"/>
    <m/>
    <x v="129"/>
    <x v="129"/>
    <m/>
    <m/>
    <m/>
    <m/>
    <n v="1293"/>
    <s v="William Skogheim"/>
    <x v="8"/>
    <x v="8"/>
    <m/>
    <m/>
    <m/>
    <m/>
    <n v="0"/>
    <s v="Ingen avgiftsbehandling"/>
    <s v="Lønnsbilag 14-2025"/>
    <n v="-17.61"/>
    <s v="NOK"/>
    <n v="-17.61"/>
    <m/>
    <s v="257381.43"/>
  </r>
  <r>
    <n v="500661"/>
    <n v="2025"/>
    <s v="Lønnsbilag 14-2025"/>
    <d v="2025-06-02T00:00:00"/>
    <m/>
    <x v="129"/>
    <x v="129"/>
    <m/>
    <m/>
    <m/>
    <m/>
    <n v="1293"/>
    <s v="William Skogheim"/>
    <x v="8"/>
    <x v="8"/>
    <m/>
    <m/>
    <m/>
    <m/>
    <n v="0"/>
    <s v="Ingen avgiftsbehandling"/>
    <s v="Lønnsbilag 14-2025"/>
    <n v="17.61"/>
    <s v="NOK"/>
    <n v="17.61"/>
    <m/>
    <s v="257399.04"/>
  </r>
  <r>
    <n v="500661"/>
    <n v="2025"/>
    <s v="Lønnsbilag 14-2025"/>
    <d v="2025-06-02T00:00:00"/>
    <m/>
    <x v="129"/>
    <x v="129"/>
    <m/>
    <m/>
    <m/>
    <m/>
    <n v="1296"/>
    <s v="Asbjørn Ringstad Norevik"/>
    <x v="8"/>
    <x v="8"/>
    <m/>
    <m/>
    <m/>
    <m/>
    <n v="0"/>
    <s v="Ingen avgiftsbehandling"/>
    <s v="Lønnsbilag 14-2025"/>
    <n v="-67.239999999999995"/>
    <s v="NOK"/>
    <n v="-67.239999999999995"/>
    <m/>
    <s v="257331.80"/>
  </r>
  <r>
    <n v="500661"/>
    <n v="2025"/>
    <s v="Lønnsbilag 14-2025"/>
    <d v="2025-06-02T00:00:00"/>
    <m/>
    <x v="129"/>
    <x v="129"/>
    <m/>
    <m/>
    <m/>
    <m/>
    <n v="1296"/>
    <s v="Asbjørn Ringstad Norevik"/>
    <x v="8"/>
    <x v="8"/>
    <m/>
    <m/>
    <m/>
    <m/>
    <n v="0"/>
    <s v="Ingen avgiftsbehandling"/>
    <s v="Lønnsbilag 14-2025"/>
    <n v="67.239999999999995"/>
    <s v="NOK"/>
    <n v="67.239999999999995"/>
    <m/>
    <s v="257399.04"/>
  </r>
  <r>
    <n v="500661"/>
    <n v="2025"/>
    <s v="Lønnsbilag 14-2025"/>
    <d v="2025-06-02T00:00:00"/>
    <m/>
    <x v="129"/>
    <x v="129"/>
    <m/>
    <m/>
    <m/>
    <m/>
    <n v="1298"/>
    <s v="Luis Lyster"/>
    <x v="5"/>
    <x v="5"/>
    <m/>
    <m/>
    <m/>
    <m/>
    <n v="0"/>
    <s v="Ingen avgiftsbehandling"/>
    <s v="Lønnsbilag 14-2025"/>
    <n v="-647.19000000000005"/>
    <s v="NOK"/>
    <n v="-647.19000000000005"/>
    <m/>
    <s v="256751.85"/>
  </r>
  <r>
    <n v="500661"/>
    <n v="2025"/>
    <s v="Lønnsbilag 14-2025"/>
    <d v="2025-06-02T00:00:00"/>
    <m/>
    <x v="129"/>
    <x v="129"/>
    <m/>
    <m/>
    <m/>
    <m/>
    <n v="1298"/>
    <s v="Luis Lyster"/>
    <x v="5"/>
    <x v="5"/>
    <m/>
    <m/>
    <m/>
    <m/>
    <n v="0"/>
    <s v="Ingen avgiftsbehandling"/>
    <s v="Lønnsbilag 14-2025"/>
    <n v="647.19000000000005"/>
    <s v="NOK"/>
    <n v="647.19000000000005"/>
    <m/>
    <s v="257399.04"/>
  </r>
  <r>
    <n v="500661"/>
    <n v="2025"/>
    <s v="Lønnsbilag 14-2025"/>
    <d v="2025-06-02T00:00:00"/>
    <m/>
    <x v="129"/>
    <x v="129"/>
    <m/>
    <m/>
    <m/>
    <m/>
    <n v="1302"/>
    <s v="Elin Kristiansen"/>
    <x v="8"/>
    <x v="8"/>
    <m/>
    <m/>
    <m/>
    <m/>
    <n v="0"/>
    <s v="Ingen avgiftsbehandling"/>
    <s v="Lønnsbilag 14-2025"/>
    <n v="-358.11"/>
    <s v="NOK"/>
    <n v="-358.11"/>
    <m/>
    <s v="257040.93"/>
  </r>
  <r>
    <n v="500661"/>
    <n v="2025"/>
    <s v="Lønnsbilag 14-2025"/>
    <d v="2025-06-02T00:00:00"/>
    <m/>
    <x v="129"/>
    <x v="129"/>
    <m/>
    <m/>
    <m/>
    <m/>
    <n v="1302"/>
    <s v="Elin Kristiansen"/>
    <x v="8"/>
    <x v="8"/>
    <m/>
    <m/>
    <m/>
    <m/>
    <n v="0"/>
    <s v="Ingen avgiftsbehandling"/>
    <s v="Lønnsbilag 14-2025"/>
    <n v="358.11"/>
    <s v="NOK"/>
    <n v="358.11"/>
    <m/>
    <s v="257399.04"/>
  </r>
  <r>
    <n v="500661"/>
    <n v="2025"/>
    <s v="Lønnsbilag 14-2025"/>
    <d v="2025-06-02T00:00:00"/>
    <m/>
    <x v="129"/>
    <x v="129"/>
    <m/>
    <m/>
    <m/>
    <m/>
    <n v="1306"/>
    <s v="Roj Haval"/>
    <x v="8"/>
    <x v="8"/>
    <m/>
    <m/>
    <m/>
    <m/>
    <n v="0"/>
    <s v="Ingen avgiftsbehandling"/>
    <s v="Lønnsbilag 14-2025"/>
    <n v="-146.47999999999999"/>
    <s v="NOK"/>
    <n v="-146.47999999999999"/>
    <m/>
    <s v="257252.56"/>
  </r>
  <r>
    <n v="500661"/>
    <n v="2025"/>
    <s v="Lønnsbilag 14-2025"/>
    <d v="2025-06-02T00:00:00"/>
    <m/>
    <x v="129"/>
    <x v="129"/>
    <m/>
    <m/>
    <m/>
    <m/>
    <n v="1306"/>
    <s v="Roj Haval"/>
    <x v="8"/>
    <x v="8"/>
    <m/>
    <m/>
    <m/>
    <m/>
    <n v="0"/>
    <s v="Ingen avgiftsbehandling"/>
    <s v="Lønnsbilag 14-2025"/>
    <n v="146.47999999999999"/>
    <s v="NOK"/>
    <n v="146.47999999999999"/>
    <m/>
    <s v="257399.04"/>
  </r>
  <r>
    <n v="500661"/>
    <n v="2025"/>
    <s v="Lønnsbilag 14-2025"/>
    <d v="2025-06-02T00:00:00"/>
    <m/>
    <x v="129"/>
    <x v="129"/>
    <m/>
    <m/>
    <m/>
    <m/>
    <n v="1309"/>
    <s v="Thea Toven"/>
    <x v="10"/>
    <x v="10"/>
    <m/>
    <m/>
    <m/>
    <m/>
    <n v="0"/>
    <s v="Ingen avgiftsbehandling"/>
    <s v="Lønnsbilag 14-2025"/>
    <n v="-52.35"/>
    <s v="NOK"/>
    <n v="-52.35"/>
    <m/>
    <s v="257346.69"/>
  </r>
  <r>
    <n v="500661"/>
    <n v="2025"/>
    <s v="Lønnsbilag 14-2025"/>
    <d v="2025-06-02T00:00:00"/>
    <m/>
    <x v="129"/>
    <x v="129"/>
    <m/>
    <m/>
    <m/>
    <m/>
    <n v="1309"/>
    <s v="Thea Toven"/>
    <x v="10"/>
    <x v="10"/>
    <m/>
    <m/>
    <m/>
    <m/>
    <n v="0"/>
    <s v="Ingen avgiftsbehandling"/>
    <s v="Lønnsbilag 14-2025"/>
    <n v="52.35"/>
    <s v="NOK"/>
    <n v="52.35"/>
    <m/>
    <s v="257399.04"/>
  </r>
  <r>
    <n v="500661"/>
    <n v="2025"/>
    <s v="Lønnsbilag 14-2025"/>
    <d v="2025-06-02T00:00:00"/>
    <m/>
    <x v="129"/>
    <x v="129"/>
    <m/>
    <m/>
    <m/>
    <m/>
    <n v="1310"/>
    <s v="Armani Wahidullah"/>
    <x v="1"/>
    <x v="1"/>
    <m/>
    <m/>
    <m/>
    <m/>
    <n v="0"/>
    <s v="Ingen avgiftsbehandling"/>
    <s v="Lønnsbilag 14-2025"/>
    <n v="-173.72"/>
    <s v="NOK"/>
    <n v="-173.72"/>
    <m/>
    <s v="257225.32"/>
  </r>
  <r>
    <n v="500661"/>
    <n v="2025"/>
    <s v="Lønnsbilag 14-2025"/>
    <d v="2025-06-02T00:00:00"/>
    <m/>
    <x v="129"/>
    <x v="129"/>
    <m/>
    <m/>
    <m/>
    <m/>
    <n v="1310"/>
    <s v="Armani Wahidullah"/>
    <x v="1"/>
    <x v="1"/>
    <m/>
    <m/>
    <m/>
    <m/>
    <n v="0"/>
    <s v="Ingen avgiftsbehandling"/>
    <s v="Lønnsbilag 14-2025"/>
    <n v="173.72"/>
    <s v="NOK"/>
    <n v="173.72"/>
    <m/>
    <s v="257399.04"/>
  </r>
  <r>
    <n v="500661"/>
    <n v="2025"/>
    <s v="Lønnsbilag 14-2025"/>
    <d v="2025-06-02T00:00:00"/>
    <m/>
    <x v="129"/>
    <x v="129"/>
    <m/>
    <m/>
    <m/>
    <m/>
    <n v="1311"/>
    <s v="Mikael Fatahi"/>
    <x v="8"/>
    <x v="8"/>
    <m/>
    <m/>
    <m/>
    <m/>
    <n v="0"/>
    <s v="Ingen avgiftsbehandling"/>
    <s v="Lønnsbilag 14-2025"/>
    <n v="-115.96"/>
    <s v="NOK"/>
    <n v="-115.96"/>
    <m/>
    <s v="257283.08"/>
  </r>
  <r>
    <n v="500661"/>
    <n v="2025"/>
    <s v="Lønnsbilag 14-2025"/>
    <d v="2025-06-02T00:00:00"/>
    <m/>
    <x v="129"/>
    <x v="129"/>
    <m/>
    <m/>
    <m/>
    <m/>
    <n v="1311"/>
    <s v="Mikael Fatahi"/>
    <x v="8"/>
    <x v="8"/>
    <m/>
    <m/>
    <m/>
    <m/>
    <n v="0"/>
    <s v="Ingen avgiftsbehandling"/>
    <s v="Lønnsbilag 14-2025"/>
    <n v="115.96"/>
    <s v="NOK"/>
    <n v="115.96"/>
    <m/>
    <s v="257399.04"/>
  </r>
  <r>
    <n v="500661"/>
    <n v="2025"/>
    <s v="Lønnsbilag 14-2025"/>
    <d v="2025-06-02T00:00:00"/>
    <m/>
    <x v="129"/>
    <x v="129"/>
    <m/>
    <m/>
    <m/>
    <m/>
    <n v="1312"/>
    <s v="Fatbardh Simnica"/>
    <x v="1"/>
    <x v="1"/>
    <m/>
    <m/>
    <m/>
    <m/>
    <n v="0"/>
    <s v="Ingen avgiftsbehandling"/>
    <s v="Lønnsbilag 14-2025"/>
    <n v="-188.89"/>
    <s v="NOK"/>
    <n v="-188.89"/>
    <m/>
    <s v="257210.15"/>
  </r>
  <r>
    <n v="500661"/>
    <n v="2025"/>
    <s v="Lønnsbilag 14-2025"/>
    <d v="2025-06-02T00:00:00"/>
    <m/>
    <x v="129"/>
    <x v="129"/>
    <m/>
    <m/>
    <m/>
    <m/>
    <n v="1312"/>
    <s v="Fatbardh Simnica"/>
    <x v="1"/>
    <x v="1"/>
    <m/>
    <m/>
    <m/>
    <m/>
    <n v="0"/>
    <s v="Ingen avgiftsbehandling"/>
    <s v="Lønnsbilag 14-2025"/>
    <n v="188.89"/>
    <s v="NOK"/>
    <n v="188.89"/>
    <m/>
    <s v="257399.04"/>
  </r>
  <r>
    <n v="500661"/>
    <n v="2025"/>
    <s v="Lønnsbilag 14-2025"/>
    <d v="2025-06-02T00:00:00"/>
    <m/>
    <x v="129"/>
    <x v="129"/>
    <m/>
    <m/>
    <m/>
    <m/>
    <n v="1313"/>
    <s v="Mathias Berg Mellem"/>
    <x v="8"/>
    <x v="8"/>
    <m/>
    <m/>
    <m/>
    <m/>
    <n v="0"/>
    <s v="Ingen avgiftsbehandling"/>
    <s v="Lønnsbilag 14-2025"/>
    <n v="-71.05"/>
    <s v="NOK"/>
    <n v="-71.05"/>
    <m/>
    <s v="257327.99"/>
  </r>
  <r>
    <n v="500661"/>
    <n v="2025"/>
    <s v="Lønnsbilag 14-2025"/>
    <d v="2025-06-02T00:00:00"/>
    <m/>
    <x v="129"/>
    <x v="129"/>
    <m/>
    <m/>
    <m/>
    <m/>
    <n v="1313"/>
    <s v="Mathias Berg Mellem"/>
    <x v="8"/>
    <x v="8"/>
    <m/>
    <m/>
    <m/>
    <m/>
    <n v="0"/>
    <s v="Ingen avgiftsbehandling"/>
    <s v="Lønnsbilag 14-2025"/>
    <n v="71.05"/>
    <s v="NOK"/>
    <n v="71.05"/>
    <m/>
    <s v="257399.04"/>
  </r>
  <r>
    <n v="500661"/>
    <n v="2025"/>
    <s v="Lønnsbilag 14-2025"/>
    <d v="2025-06-02T00:00:00"/>
    <m/>
    <x v="129"/>
    <x v="129"/>
    <m/>
    <m/>
    <m/>
    <m/>
    <n v="1314"/>
    <s v="Thorvald Lødøen"/>
    <x v="10"/>
    <x v="10"/>
    <m/>
    <m/>
    <m/>
    <m/>
    <n v="0"/>
    <s v="Ingen avgiftsbehandling"/>
    <s v="Lønnsbilag 14-2025"/>
    <n v="-71.91"/>
    <s v="NOK"/>
    <n v="-71.91"/>
    <m/>
    <s v="257327.13"/>
  </r>
  <r>
    <n v="500661"/>
    <n v="2025"/>
    <s v="Lønnsbilag 14-2025"/>
    <d v="2025-06-02T00:00:00"/>
    <m/>
    <x v="129"/>
    <x v="129"/>
    <m/>
    <m/>
    <m/>
    <m/>
    <n v="1314"/>
    <s v="Thorvald Lødøen"/>
    <x v="10"/>
    <x v="10"/>
    <m/>
    <m/>
    <m/>
    <m/>
    <n v="0"/>
    <s v="Ingen avgiftsbehandling"/>
    <s v="Lønnsbilag 14-2025"/>
    <n v="71.91"/>
    <s v="NOK"/>
    <n v="71.91"/>
    <m/>
    <s v="257399.04"/>
  </r>
  <r>
    <n v="500661"/>
    <n v="2025"/>
    <s v="Lønnsbilag 14-2025"/>
    <d v="2025-06-02T00:00:00"/>
    <m/>
    <x v="129"/>
    <x v="129"/>
    <m/>
    <m/>
    <m/>
    <m/>
    <n v="1315"/>
    <s v="Jonas Myrstad"/>
    <x v="10"/>
    <x v="10"/>
    <m/>
    <m/>
    <m/>
    <m/>
    <n v="0"/>
    <s v="Ingen avgiftsbehandling"/>
    <s v="Lønnsbilag 14-2025"/>
    <n v="-71.91"/>
    <s v="NOK"/>
    <n v="-71.91"/>
    <m/>
    <s v="257327.13"/>
  </r>
  <r>
    <n v="500661"/>
    <n v="2025"/>
    <s v="Lønnsbilag 14-2025"/>
    <d v="2025-06-02T00:00:00"/>
    <m/>
    <x v="129"/>
    <x v="129"/>
    <m/>
    <m/>
    <m/>
    <m/>
    <n v="1315"/>
    <s v="Jonas Myrstad"/>
    <x v="10"/>
    <x v="10"/>
    <m/>
    <m/>
    <m/>
    <m/>
    <n v="0"/>
    <s v="Ingen avgiftsbehandling"/>
    <s v="Lønnsbilag 14-2025"/>
    <n v="71.91"/>
    <s v="NOK"/>
    <n v="71.91"/>
    <m/>
    <s v="257399.04"/>
  </r>
  <r>
    <n v="500661"/>
    <n v="2025"/>
    <s v="Lønnsbilag 14-2025"/>
    <d v="2025-06-02T00:00:00"/>
    <m/>
    <x v="129"/>
    <x v="129"/>
    <m/>
    <m/>
    <m/>
    <m/>
    <n v="1316"/>
    <s v="Mads Agner Matheson Matheson"/>
    <x v="10"/>
    <x v="10"/>
    <m/>
    <m/>
    <m/>
    <m/>
    <n v="0"/>
    <s v="Ingen avgiftsbehandling"/>
    <s v="Lønnsbilag 14-2025"/>
    <n v="-28.76"/>
    <s v="NOK"/>
    <n v="-28.76"/>
    <m/>
    <s v="257370.28"/>
  </r>
  <r>
    <n v="500661"/>
    <n v="2025"/>
    <s v="Lønnsbilag 14-2025"/>
    <d v="2025-06-02T00:00:00"/>
    <m/>
    <x v="129"/>
    <x v="129"/>
    <m/>
    <m/>
    <m/>
    <m/>
    <n v="1316"/>
    <s v="Mads Agner Matheson Matheson"/>
    <x v="10"/>
    <x v="10"/>
    <m/>
    <m/>
    <m/>
    <m/>
    <n v="0"/>
    <s v="Ingen avgiftsbehandling"/>
    <s v="Lønnsbilag 14-2025"/>
    <n v="28.76"/>
    <s v="NOK"/>
    <n v="28.76"/>
    <m/>
    <s v="257399.04"/>
  </r>
  <r>
    <n v="500661"/>
    <n v="2025"/>
    <s v="Lønnsbilag 14-2025"/>
    <d v="2025-06-02T00:00:00"/>
    <m/>
    <x v="129"/>
    <x v="129"/>
    <m/>
    <m/>
    <m/>
    <m/>
    <n v="1318"/>
    <s v="Nikolas Roland Kvanli"/>
    <x v="5"/>
    <x v="5"/>
    <m/>
    <m/>
    <m/>
    <m/>
    <n v="0"/>
    <s v="Ingen avgiftsbehandling"/>
    <s v="Lønnsbilag 14-2025"/>
    <n v="-86.29"/>
    <s v="NOK"/>
    <n v="-86.29"/>
    <m/>
    <s v="257312.75"/>
  </r>
  <r>
    <n v="500661"/>
    <n v="2025"/>
    <s v="Lønnsbilag 14-2025"/>
    <d v="2025-06-02T00:00:00"/>
    <m/>
    <x v="129"/>
    <x v="129"/>
    <m/>
    <m/>
    <m/>
    <m/>
    <n v="1318"/>
    <s v="Nikolas Roland Kvanli"/>
    <x v="5"/>
    <x v="5"/>
    <m/>
    <m/>
    <m/>
    <m/>
    <n v="0"/>
    <s v="Ingen avgiftsbehandling"/>
    <s v="Lønnsbilag 14-2025"/>
    <n v="86.29"/>
    <s v="NOK"/>
    <n v="86.29"/>
    <m/>
    <s v="257399.04"/>
  </r>
  <r>
    <n v="500661"/>
    <n v="2025"/>
    <s v="Lønnsbilag 14-2025"/>
    <d v="2025-06-02T00:00:00"/>
    <m/>
    <x v="129"/>
    <x v="129"/>
    <m/>
    <m/>
    <m/>
    <m/>
    <n v="1319"/>
    <s v="Frida Ibsen"/>
    <x v="1"/>
    <x v="1"/>
    <m/>
    <m/>
    <m/>
    <m/>
    <n v="0"/>
    <s v="Ingen avgiftsbehandling"/>
    <s v="Lønnsbilag 14-2025"/>
    <n v="-28.76"/>
    <s v="NOK"/>
    <n v="-28.76"/>
    <m/>
    <s v="257370.28"/>
  </r>
  <r>
    <n v="500661"/>
    <n v="2025"/>
    <s v="Lønnsbilag 14-2025"/>
    <d v="2025-06-02T00:00:00"/>
    <m/>
    <x v="129"/>
    <x v="129"/>
    <m/>
    <m/>
    <m/>
    <m/>
    <n v="1319"/>
    <s v="Frida Ibsen"/>
    <x v="1"/>
    <x v="1"/>
    <m/>
    <m/>
    <m/>
    <m/>
    <n v="0"/>
    <s v="Ingen avgiftsbehandling"/>
    <s v="Lønnsbilag 14-2025"/>
    <n v="28.76"/>
    <s v="NOK"/>
    <n v="28.76"/>
    <m/>
    <s v="257399.04"/>
  </r>
  <r>
    <n v="500661"/>
    <n v="2025"/>
    <s v="Lønnsbilag 14-2025"/>
    <d v="2025-06-02T00:00:00"/>
    <m/>
    <x v="129"/>
    <x v="129"/>
    <m/>
    <m/>
    <m/>
    <m/>
    <n v="1320"/>
    <s v="Nora Øvergaard"/>
    <x v="1"/>
    <x v="1"/>
    <m/>
    <m/>
    <m/>
    <m/>
    <n v="0"/>
    <s v="Ingen avgiftsbehandling"/>
    <s v="Lønnsbilag 14-2025"/>
    <n v="-28.76"/>
    <s v="NOK"/>
    <n v="-28.76"/>
    <m/>
    <s v="257370.28"/>
  </r>
  <r>
    <n v="500661"/>
    <n v="2025"/>
    <s v="Lønnsbilag 14-2025"/>
    <d v="2025-06-02T00:00:00"/>
    <m/>
    <x v="129"/>
    <x v="129"/>
    <m/>
    <m/>
    <m/>
    <m/>
    <n v="1320"/>
    <s v="Nora Øvergaard"/>
    <x v="1"/>
    <x v="1"/>
    <m/>
    <m/>
    <m/>
    <m/>
    <n v="0"/>
    <s v="Ingen avgiftsbehandling"/>
    <s v="Lønnsbilag 14-2025"/>
    <n v="28.76"/>
    <s v="NOK"/>
    <n v="28.76"/>
    <m/>
    <s v="257399.04"/>
  </r>
  <r>
    <n v="500661"/>
    <n v="2025"/>
    <s v="Lønnsbilag 14-2025"/>
    <d v="2025-06-02T00:00:00"/>
    <m/>
    <x v="129"/>
    <x v="129"/>
    <m/>
    <m/>
    <m/>
    <m/>
    <n v="1321"/>
    <s v="Eira Hammerstad"/>
    <x v="1"/>
    <x v="1"/>
    <m/>
    <m/>
    <m/>
    <m/>
    <n v="0"/>
    <s v="Ingen avgiftsbehandling"/>
    <s v="Lønnsbilag 14-2025"/>
    <n v="-28.76"/>
    <s v="NOK"/>
    <n v="-28.76"/>
    <m/>
    <s v="257370.28"/>
  </r>
  <r>
    <n v="500661"/>
    <n v="2025"/>
    <s v="Lønnsbilag 14-2025"/>
    <d v="2025-06-02T00:00:00"/>
    <m/>
    <x v="129"/>
    <x v="129"/>
    <m/>
    <m/>
    <m/>
    <m/>
    <n v="1321"/>
    <s v="Eira Hammerstad"/>
    <x v="1"/>
    <x v="1"/>
    <m/>
    <m/>
    <m/>
    <m/>
    <n v="0"/>
    <s v="Ingen avgiftsbehandling"/>
    <s v="Lønnsbilag 14-2025"/>
    <n v="28.76"/>
    <s v="NOK"/>
    <n v="28.76"/>
    <m/>
    <s v="257399.04"/>
  </r>
  <r>
    <n v="500661"/>
    <n v="2025"/>
    <s v="Lønnsbilag 14-2025"/>
    <d v="2025-06-02T00:00:00"/>
    <m/>
    <x v="129"/>
    <x v="129"/>
    <m/>
    <m/>
    <m/>
    <m/>
    <n v="1322"/>
    <s v="William Skoglund"/>
    <x v="8"/>
    <x v="8"/>
    <m/>
    <m/>
    <m/>
    <m/>
    <n v="0"/>
    <s v="Ingen avgiftsbehandling"/>
    <s v="Lønnsbilag 14-2025"/>
    <n v="-43.67"/>
    <s v="NOK"/>
    <n v="-43.67"/>
    <m/>
    <s v="257355.37"/>
  </r>
  <r>
    <n v="500661"/>
    <n v="2025"/>
    <s v="Lønnsbilag 14-2025"/>
    <d v="2025-06-02T00:00:00"/>
    <m/>
    <x v="129"/>
    <x v="129"/>
    <m/>
    <m/>
    <m/>
    <m/>
    <n v="1322"/>
    <s v="William Skoglund"/>
    <x v="8"/>
    <x v="8"/>
    <m/>
    <m/>
    <m/>
    <m/>
    <n v="0"/>
    <s v="Ingen avgiftsbehandling"/>
    <s v="Lønnsbilag 14-2025"/>
    <n v="43.67"/>
    <s v="NOK"/>
    <n v="43.67"/>
    <m/>
    <s v="257399.04"/>
  </r>
  <r>
    <n v="500661"/>
    <n v="2025"/>
    <s v="Lønnsbilag 14-2025"/>
    <d v="2025-06-02T00:00:00"/>
    <m/>
    <x v="129"/>
    <x v="129"/>
    <m/>
    <m/>
    <m/>
    <m/>
    <n v="1323"/>
    <s v="Axel Aatlo"/>
    <x v="5"/>
    <x v="5"/>
    <m/>
    <m/>
    <m/>
    <m/>
    <n v="0"/>
    <s v="Ingen avgiftsbehandling"/>
    <s v="Lønnsbilag 14-2025"/>
    <n v="-67.239999999999995"/>
    <s v="NOK"/>
    <n v="-67.239999999999995"/>
    <m/>
    <s v="257331.80"/>
  </r>
  <r>
    <n v="500661"/>
    <n v="2025"/>
    <s v="Lønnsbilag 14-2025"/>
    <d v="2025-06-02T00:00:00"/>
    <m/>
    <x v="129"/>
    <x v="129"/>
    <m/>
    <m/>
    <m/>
    <m/>
    <n v="1323"/>
    <s v="Axel Aatlo"/>
    <x v="5"/>
    <x v="5"/>
    <m/>
    <m/>
    <m/>
    <m/>
    <n v="0"/>
    <s v="Ingen avgiftsbehandling"/>
    <s v="Lønnsbilag 14-2025"/>
    <n v="67.239999999999995"/>
    <s v="NOK"/>
    <n v="67.239999999999995"/>
    <m/>
    <s v="257399.04"/>
  </r>
  <r>
    <n v="500661"/>
    <n v="2025"/>
    <s v="Lønnsbilag 14-2025"/>
    <d v="2025-06-02T00:00:00"/>
    <m/>
    <x v="129"/>
    <x v="129"/>
    <m/>
    <m/>
    <m/>
    <m/>
    <n v="1324"/>
    <s v="Stian Weseth"/>
    <x v="5"/>
    <x v="5"/>
    <m/>
    <m/>
    <m/>
    <m/>
    <n v="0"/>
    <s v="Ingen avgiftsbehandling"/>
    <s v="Lønnsbilag 14-2025"/>
    <n v="-114.7"/>
    <s v="NOK"/>
    <n v="-114.7"/>
    <m/>
    <s v="257284.34"/>
  </r>
  <r>
    <n v="500661"/>
    <n v="2025"/>
    <s v="Lønnsbilag 14-2025"/>
    <d v="2025-06-02T00:00:00"/>
    <m/>
    <x v="129"/>
    <x v="129"/>
    <m/>
    <m/>
    <m/>
    <m/>
    <n v="1324"/>
    <s v="Stian Weseth"/>
    <x v="5"/>
    <x v="5"/>
    <m/>
    <m/>
    <m/>
    <m/>
    <n v="0"/>
    <s v="Ingen avgiftsbehandling"/>
    <s v="Lønnsbilag 14-2025"/>
    <n v="114.7"/>
    <s v="NOK"/>
    <n v="114.7"/>
    <m/>
    <s v="257399.04"/>
  </r>
  <r>
    <n v="500661"/>
    <n v="2025"/>
    <s v="Lønnsbilag 14-2025"/>
    <d v="2025-06-02T00:00:00"/>
    <m/>
    <x v="129"/>
    <x v="129"/>
    <m/>
    <m/>
    <m/>
    <m/>
    <n v="1325"/>
    <s v="Daniel Olsen"/>
    <x v="5"/>
    <x v="5"/>
    <m/>
    <m/>
    <m/>
    <m/>
    <n v="0"/>
    <s v="Ingen avgiftsbehandling"/>
    <s v="Lønnsbilag 14-2025"/>
    <n v="-75.150000000000006"/>
    <s v="NOK"/>
    <n v="-75.150000000000006"/>
    <m/>
    <s v="257323.89"/>
  </r>
  <r>
    <n v="500661"/>
    <n v="2025"/>
    <s v="Lønnsbilag 14-2025"/>
    <d v="2025-06-02T00:00:00"/>
    <m/>
    <x v="129"/>
    <x v="129"/>
    <m/>
    <m/>
    <m/>
    <m/>
    <n v="1325"/>
    <s v="Daniel Olsen"/>
    <x v="5"/>
    <x v="5"/>
    <m/>
    <m/>
    <m/>
    <m/>
    <n v="0"/>
    <s v="Ingen avgiftsbehandling"/>
    <s v="Lønnsbilag 14-2025"/>
    <n v="75.150000000000006"/>
    <s v="NOK"/>
    <n v="75.150000000000006"/>
    <m/>
    <s v="257399.04"/>
  </r>
  <r>
    <n v="500661"/>
    <n v="2025"/>
    <s v="Lønnsbilag 14-2025"/>
    <d v="2025-06-02T00:00:00"/>
    <m/>
    <x v="129"/>
    <x v="129"/>
    <m/>
    <m/>
    <m/>
    <m/>
    <n v="1326"/>
    <s v="Amy Elton Proskurnicki"/>
    <x v="5"/>
    <x v="5"/>
    <m/>
    <m/>
    <m/>
    <m/>
    <n v="0"/>
    <s v="Ingen avgiftsbehandling"/>
    <s v="Lønnsbilag 14-2025"/>
    <n v="-57.53"/>
    <s v="NOK"/>
    <n v="-57.53"/>
    <m/>
    <s v="257341.51"/>
  </r>
  <r>
    <n v="500661"/>
    <n v="2025"/>
    <s v="Lønnsbilag 14-2025"/>
    <d v="2025-06-02T00:00:00"/>
    <m/>
    <x v="129"/>
    <x v="129"/>
    <m/>
    <m/>
    <m/>
    <m/>
    <n v="1326"/>
    <s v="Amy Elton Proskurnicki"/>
    <x v="5"/>
    <x v="5"/>
    <m/>
    <m/>
    <m/>
    <m/>
    <n v="0"/>
    <s v="Ingen avgiftsbehandling"/>
    <s v="Lønnsbilag 14-2025"/>
    <n v="57.53"/>
    <s v="NOK"/>
    <n v="57.53"/>
    <m/>
    <s v="257399.04"/>
  </r>
  <r>
    <n v="500661"/>
    <n v="2025"/>
    <s v="Lønnsbilag 14-2025"/>
    <d v="2025-06-02T00:00:00"/>
    <m/>
    <x v="129"/>
    <x v="129"/>
    <m/>
    <m/>
    <m/>
    <m/>
    <n v="1327"/>
    <s v="Eskild Øvstedal"/>
    <x v="5"/>
    <x v="5"/>
    <m/>
    <m/>
    <m/>
    <m/>
    <n v="0"/>
    <s v="Ingen avgiftsbehandling"/>
    <s v="Lønnsbilag 14-2025"/>
    <n v="-43.15"/>
    <s v="NOK"/>
    <n v="-43.15"/>
    <m/>
    <s v="257355.89"/>
  </r>
  <r>
    <n v="500661"/>
    <n v="2025"/>
    <s v="Lønnsbilag 14-2025"/>
    <d v="2025-06-02T00:00:00"/>
    <m/>
    <x v="129"/>
    <x v="129"/>
    <m/>
    <m/>
    <m/>
    <m/>
    <n v="1327"/>
    <s v="Eskild Øvstedal"/>
    <x v="5"/>
    <x v="5"/>
    <m/>
    <m/>
    <m/>
    <m/>
    <n v="0"/>
    <s v="Ingen avgiftsbehandling"/>
    <s v="Lønnsbilag 14-2025"/>
    <n v="43.15"/>
    <s v="NOK"/>
    <n v="43.15"/>
    <m/>
    <s v="257399.04"/>
  </r>
  <r>
    <n v="500661"/>
    <n v="2025"/>
    <s v="Lønnsbilag 14-2025"/>
    <d v="2025-06-02T00:00:00"/>
    <m/>
    <x v="129"/>
    <x v="129"/>
    <m/>
    <m/>
    <m/>
    <m/>
    <n v="146"/>
    <s v="Sebastian Tverli"/>
    <x v="2"/>
    <x v="2"/>
    <m/>
    <m/>
    <m/>
    <m/>
    <n v="0"/>
    <s v="Ingen avgiftsbehandling"/>
    <s v="Lønnsbilag 14-2025"/>
    <n v="-192.72"/>
    <s v="NOK"/>
    <n v="-192.72"/>
    <m/>
    <s v="257206.32"/>
  </r>
  <r>
    <n v="500661"/>
    <n v="2025"/>
    <s v="Lønnsbilag 14-2025"/>
    <d v="2025-06-02T00:00:00"/>
    <m/>
    <x v="129"/>
    <x v="129"/>
    <m/>
    <m/>
    <m/>
    <m/>
    <n v="146"/>
    <s v="Sebastian Tverli"/>
    <x v="2"/>
    <x v="2"/>
    <m/>
    <m/>
    <m/>
    <m/>
    <n v="0"/>
    <s v="Ingen avgiftsbehandling"/>
    <s v="Lønnsbilag 14-2025"/>
    <n v="192.72"/>
    <s v="NOK"/>
    <n v="192.72"/>
    <m/>
    <s v="257399.04"/>
  </r>
  <r>
    <n v="500661"/>
    <n v="2025"/>
    <s v="Lønnsbilag 14-2025"/>
    <d v="2025-06-02T00:00:00"/>
    <m/>
    <x v="129"/>
    <x v="129"/>
    <m/>
    <m/>
    <m/>
    <m/>
    <n v="150"/>
    <s v="Veera Bjørgan"/>
    <x v="10"/>
    <x v="10"/>
    <m/>
    <m/>
    <m/>
    <m/>
    <n v="0"/>
    <s v="Ingen avgiftsbehandling"/>
    <s v="Lønnsbilag 14-2025"/>
    <n v="-258.88"/>
    <s v="NOK"/>
    <n v="-258.88"/>
    <m/>
    <s v="257140.16"/>
  </r>
  <r>
    <n v="500661"/>
    <n v="2025"/>
    <s v="Lønnsbilag 14-2025"/>
    <d v="2025-06-02T00:00:00"/>
    <m/>
    <x v="129"/>
    <x v="129"/>
    <m/>
    <m/>
    <m/>
    <m/>
    <n v="150"/>
    <s v="Veera Bjørgan"/>
    <x v="10"/>
    <x v="10"/>
    <m/>
    <m/>
    <m/>
    <m/>
    <n v="0"/>
    <s v="Ingen avgiftsbehandling"/>
    <s v="Lønnsbilag 14-2025"/>
    <n v="258.88"/>
    <s v="NOK"/>
    <n v="258.88"/>
    <m/>
    <s v="257399.04"/>
  </r>
  <r>
    <n v="500661"/>
    <n v="2025"/>
    <s v="Lønnsbilag 14-2025"/>
    <d v="2025-06-02T00:00:00"/>
    <m/>
    <x v="129"/>
    <x v="129"/>
    <m/>
    <m/>
    <m/>
    <m/>
    <n v="155"/>
    <s v="Julie Sofie Franksdatter Aas"/>
    <x v="6"/>
    <x v="6"/>
    <m/>
    <m/>
    <m/>
    <m/>
    <n v="0"/>
    <s v="Ingen avgiftsbehandling"/>
    <s v="Lønnsbilag 14-2025"/>
    <n v="-208.81"/>
    <s v="NOK"/>
    <n v="-208.81"/>
    <m/>
    <s v="257190.23"/>
  </r>
  <r>
    <n v="500661"/>
    <n v="2025"/>
    <s v="Lønnsbilag 14-2025"/>
    <d v="2025-06-02T00:00:00"/>
    <m/>
    <x v="129"/>
    <x v="129"/>
    <m/>
    <m/>
    <m/>
    <m/>
    <n v="155"/>
    <s v="Julie Sofie Franksdatter Aas"/>
    <x v="6"/>
    <x v="6"/>
    <m/>
    <m/>
    <m/>
    <m/>
    <n v="0"/>
    <s v="Ingen avgiftsbehandling"/>
    <s v="Lønnsbilag 14-2025"/>
    <n v="208.81"/>
    <s v="NOK"/>
    <n v="208.81"/>
    <m/>
    <s v="257399.04"/>
  </r>
  <r>
    <n v="500661"/>
    <n v="2025"/>
    <s v="Lønnsbilag 14-2025"/>
    <d v="2025-06-02T00:00:00"/>
    <m/>
    <x v="129"/>
    <x v="129"/>
    <m/>
    <m/>
    <m/>
    <m/>
    <n v="156"/>
    <s v="Eskil Kvam"/>
    <x v="1"/>
    <x v="1"/>
    <m/>
    <m/>
    <m/>
    <m/>
    <n v="0"/>
    <s v="Ingen avgiftsbehandling"/>
    <s v="Lønnsbilag 14-2025"/>
    <n v="-627.85"/>
    <s v="NOK"/>
    <n v="-627.85"/>
    <m/>
    <s v="256771.19"/>
  </r>
  <r>
    <n v="500661"/>
    <n v="2025"/>
    <s v="Lønnsbilag 14-2025"/>
    <d v="2025-06-02T00:00:00"/>
    <m/>
    <x v="129"/>
    <x v="129"/>
    <m/>
    <m/>
    <m/>
    <m/>
    <n v="156"/>
    <s v="Eskil Kvam"/>
    <x v="1"/>
    <x v="1"/>
    <m/>
    <m/>
    <m/>
    <m/>
    <n v="0"/>
    <s v="Ingen avgiftsbehandling"/>
    <s v="Lønnsbilag 14-2025"/>
    <n v="627.85"/>
    <s v="NOK"/>
    <n v="627.85"/>
    <m/>
    <s v="257399.04"/>
  </r>
  <r>
    <n v="500661"/>
    <n v="2025"/>
    <s v="Lønnsbilag 14-2025"/>
    <d v="2025-06-02T00:00:00"/>
    <m/>
    <x v="129"/>
    <x v="129"/>
    <m/>
    <m/>
    <m/>
    <m/>
    <n v="179"/>
    <s v="Daniel Røste"/>
    <x v="8"/>
    <x v="8"/>
    <m/>
    <m/>
    <m/>
    <m/>
    <n v="0"/>
    <s v="Ingen avgiftsbehandling"/>
    <s v="Lønnsbilag 14-2025"/>
    <n v="-179.7"/>
    <s v="NOK"/>
    <n v="-179.7"/>
    <m/>
    <s v="257219.34"/>
  </r>
  <r>
    <n v="500661"/>
    <n v="2025"/>
    <s v="Lønnsbilag 14-2025"/>
    <d v="2025-06-02T00:00:00"/>
    <m/>
    <x v="129"/>
    <x v="129"/>
    <m/>
    <m/>
    <m/>
    <m/>
    <n v="179"/>
    <s v="Daniel Røste"/>
    <x v="8"/>
    <x v="8"/>
    <m/>
    <m/>
    <m/>
    <m/>
    <n v="0"/>
    <s v="Ingen avgiftsbehandling"/>
    <s v="Lønnsbilag 14-2025"/>
    <n v="179.7"/>
    <s v="NOK"/>
    <n v="179.7"/>
    <m/>
    <s v="257399.04"/>
  </r>
  <r>
    <n v="500662"/>
    <n v="2025"/>
    <s v="Lønnsbilag 15-2025"/>
    <d v="2025-06-02T00:00:00"/>
    <m/>
    <x v="129"/>
    <x v="129"/>
    <m/>
    <m/>
    <m/>
    <m/>
    <m/>
    <s v="Sofi Kulvik"/>
    <x v="4"/>
    <x v="4"/>
    <m/>
    <m/>
    <m/>
    <m/>
    <n v="0"/>
    <s v="Ingen avgiftsbehandling"/>
    <s v="Lønnsbilag 15-2025"/>
    <n v="-12047.41"/>
    <s v="NOK"/>
    <n v="-12047.41"/>
    <m/>
    <s v="245351.63"/>
  </r>
  <r>
    <n v="500662"/>
    <n v="2025"/>
    <s v="Lønnsbilag 15-2025"/>
    <d v="2025-06-02T00:00:00"/>
    <m/>
    <x v="129"/>
    <x v="129"/>
    <m/>
    <m/>
    <m/>
    <m/>
    <m/>
    <s v="Sofi Kulvik"/>
    <x v="4"/>
    <x v="4"/>
    <m/>
    <m/>
    <m/>
    <m/>
    <n v="0"/>
    <s v="Ingen avgiftsbehandling"/>
    <s v="Lønnsbilag 15-2025"/>
    <n v="10821.78"/>
    <s v="NOK"/>
    <n v="10821.78"/>
    <m/>
    <s v="256173.41"/>
  </r>
  <r>
    <n v="500662"/>
    <n v="2025"/>
    <s v="Lønnsbilag 15-2025"/>
    <d v="2025-06-02T00:00:00"/>
    <m/>
    <x v="129"/>
    <x v="129"/>
    <m/>
    <m/>
    <m/>
    <m/>
    <n v="1217"/>
    <s v="Hezar Salih"/>
    <x v="1"/>
    <x v="1"/>
    <m/>
    <m/>
    <m/>
    <m/>
    <n v="0"/>
    <s v="Ingen avgiftsbehandling"/>
    <s v="Lønnsbilag 15-2025"/>
    <n v="-512.82000000000005"/>
    <s v="NOK"/>
    <n v="-512.82000000000005"/>
    <m/>
    <s v="255660.59"/>
  </r>
  <r>
    <n v="500662"/>
    <n v="2025"/>
    <s v="Lønnsbilag 15-2025"/>
    <d v="2025-06-02T00:00:00"/>
    <m/>
    <x v="129"/>
    <x v="129"/>
    <m/>
    <m/>
    <m/>
    <m/>
    <n v="1217"/>
    <s v="Hezar Salih"/>
    <x v="1"/>
    <x v="1"/>
    <m/>
    <m/>
    <m/>
    <m/>
    <n v="0"/>
    <s v="Ingen avgiftsbehandling"/>
    <s v="Lønnsbilag 15-2025"/>
    <n v="1420.86"/>
    <s v="NOK"/>
    <n v="1420.86"/>
    <m/>
    <s v="257081.45"/>
  </r>
  <r>
    <n v="500662"/>
    <n v="2025"/>
    <s v="Lønnsbilag 15-2025"/>
    <d v="2025-06-02T00:00:00"/>
    <m/>
    <x v="129"/>
    <x v="129"/>
    <m/>
    <m/>
    <m/>
    <m/>
    <n v="1223"/>
    <s v="Mads Sundbye"/>
    <x v="1"/>
    <x v="1"/>
    <m/>
    <m/>
    <m/>
    <m/>
    <n v="0"/>
    <s v="Ingen avgiftsbehandling"/>
    <s v="Lønnsbilag 15-2025"/>
    <n v="-419.86"/>
    <s v="NOK"/>
    <n v="-419.86"/>
    <m/>
    <s v="256661.59"/>
  </r>
  <r>
    <n v="500662"/>
    <n v="2025"/>
    <s v="Lønnsbilag 15-2025"/>
    <d v="2025-06-02T00:00:00"/>
    <m/>
    <x v="129"/>
    <x v="129"/>
    <m/>
    <m/>
    <m/>
    <m/>
    <n v="1223"/>
    <s v="Mads Sundbye"/>
    <x v="1"/>
    <x v="1"/>
    <m/>
    <m/>
    <m/>
    <m/>
    <n v="0"/>
    <s v="Ingen avgiftsbehandling"/>
    <s v="Lønnsbilag 15-2025"/>
    <n v="496"/>
    <s v="NOK"/>
    <n v="496"/>
    <m/>
    <s v="257157.59"/>
  </r>
  <r>
    <n v="500662"/>
    <n v="2025"/>
    <s v="Lønnsbilag 15-2025"/>
    <d v="2025-06-02T00:00:00"/>
    <m/>
    <x v="129"/>
    <x v="129"/>
    <m/>
    <m/>
    <m/>
    <m/>
    <n v="1229"/>
    <s v="Eirik Frisnes Wartiainen"/>
    <x v="10"/>
    <x v="10"/>
    <m/>
    <m/>
    <m/>
    <m/>
    <n v="0"/>
    <s v="Ingen avgiftsbehandling"/>
    <s v="Lønnsbilag 15-2025"/>
    <n v="-3826.61"/>
    <s v="NOK"/>
    <n v="-3826.61"/>
    <m/>
    <s v="253330.98"/>
  </r>
  <r>
    <n v="500662"/>
    <n v="2025"/>
    <s v="Lønnsbilag 15-2025"/>
    <d v="2025-06-02T00:00:00"/>
    <m/>
    <x v="129"/>
    <x v="129"/>
    <m/>
    <m/>
    <m/>
    <m/>
    <n v="1229"/>
    <s v="Eirik Frisnes Wartiainen"/>
    <x v="10"/>
    <x v="10"/>
    <m/>
    <m/>
    <m/>
    <m/>
    <n v="0"/>
    <s v="Ingen avgiftsbehandling"/>
    <s v="Lønnsbilag 15-2025"/>
    <n v="4066.13"/>
    <s v="NOK"/>
    <n v="4066.13"/>
    <m/>
    <s v="257397.11"/>
  </r>
  <r>
    <n v="500662"/>
    <n v="2025"/>
    <s v="Lønnsbilag 15-2025"/>
    <d v="2025-06-02T00:00:00"/>
    <m/>
    <x v="129"/>
    <x v="129"/>
    <m/>
    <m/>
    <m/>
    <m/>
    <n v="1239"/>
    <s v="Karen Haug Laukeland"/>
    <x v="6"/>
    <x v="6"/>
    <m/>
    <m/>
    <m/>
    <m/>
    <n v="0"/>
    <s v="Ingen avgiftsbehandling"/>
    <s v="Lønnsbilag 15-2025"/>
    <n v="-276.85000000000002"/>
    <s v="NOK"/>
    <n v="-276.85000000000002"/>
    <m/>
    <s v="257120.26"/>
  </r>
  <r>
    <n v="500662"/>
    <n v="2025"/>
    <s v="Lønnsbilag 15-2025"/>
    <d v="2025-06-02T00:00:00"/>
    <m/>
    <x v="129"/>
    <x v="129"/>
    <m/>
    <m/>
    <m/>
    <m/>
    <n v="1239"/>
    <s v="Karen Haug Laukeland"/>
    <x v="6"/>
    <x v="6"/>
    <m/>
    <m/>
    <m/>
    <m/>
    <n v="0"/>
    <s v="Ingen avgiftsbehandling"/>
    <s v="Lønnsbilag 15-2025"/>
    <n v="377.32"/>
    <s v="NOK"/>
    <n v="377.32"/>
    <m/>
    <s v="257497.58"/>
  </r>
  <r>
    <n v="500662"/>
    <n v="2025"/>
    <s v="Lønnsbilag 15-2025"/>
    <d v="2025-06-02T00:00:00"/>
    <m/>
    <x v="129"/>
    <x v="129"/>
    <m/>
    <m/>
    <m/>
    <m/>
    <n v="1240"/>
    <s v="Margrethe Hamre Køber"/>
    <x v="6"/>
    <x v="6"/>
    <m/>
    <m/>
    <m/>
    <m/>
    <n v="0"/>
    <s v="Ingen avgiftsbehandling"/>
    <s v="Lønnsbilag 15-2025"/>
    <n v="-293.93"/>
    <s v="NOK"/>
    <n v="-293.93"/>
    <m/>
    <s v="257203.65"/>
  </r>
  <r>
    <n v="500662"/>
    <n v="2025"/>
    <s v="Lønnsbilag 15-2025"/>
    <d v="2025-06-02T00:00:00"/>
    <m/>
    <x v="129"/>
    <x v="129"/>
    <m/>
    <m/>
    <m/>
    <m/>
    <n v="1240"/>
    <s v="Margrethe Hamre Køber"/>
    <x v="10"/>
    <x v="10"/>
    <m/>
    <m/>
    <m/>
    <m/>
    <n v="0"/>
    <s v="Ingen avgiftsbehandling"/>
    <s v="Lønnsbilag 15-2025"/>
    <n v="47.59"/>
    <s v="NOK"/>
    <n v="47.59"/>
    <m/>
    <s v="257251.24"/>
  </r>
  <r>
    <n v="500662"/>
    <n v="2025"/>
    <s v="Lønnsbilag 15-2025"/>
    <d v="2025-06-02T00:00:00"/>
    <m/>
    <x v="129"/>
    <x v="129"/>
    <m/>
    <m/>
    <m/>
    <m/>
    <n v="1240"/>
    <s v="Margrethe Hamre Køber"/>
    <x v="6"/>
    <x v="6"/>
    <m/>
    <m/>
    <m/>
    <m/>
    <n v="0"/>
    <s v="Ingen avgiftsbehandling"/>
    <s v="Lønnsbilag 15-2025"/>
    <n v="344.16"/>
    <s v="NOK"/>
    <n v="344.16"/>
    <m/>
    <s v="257595.40"/>
  </r>
  <r>
    <n v="500662"/>
    <n v="2025"/>
    <s v="Lønnsbilag 15-2025"/>
    <d v="2025-06-02T00:00:00"/>
    <m/>
    <x v="129"/>
    <x v="129"/>
    <m/>
    <m/>
    <m/>
    <m/>
    <n v="1245"/>
    <s v="Fredrik Bjørndal"/>
    <x v="3"/>
    <x v="3"/>
    <m/>
    <m/>
    <m/>
    <m/>
    <n v="0"/>
    <s v="Ingen avgiftsbehandling"/>
    <s v="Lønnsbilag 15-2025"/>
    <n v="-1757.05"/>
    <s v="NOK"/>
    <n v="-1757.05"/>
    <m/>
    <s v="255838.35"/>
  </r>
  <r>
    <n v="500662"/>
    <n v="2025"/>
    <s v="Lønnsbilag 15-2025"/>
    <d v="2025-06-02T00:00:00"/>
    <m/>
    <x v="129"/>
    <x v="129"/>
    <m/>
    <m/>
    <m/>
    <m/>
    <n v="1245"/>
    <s v="Fredrik Bjørndal"/>
    <x v="3"/>
    <x v="3"/>
    <m/>
    <m/>
    <m/>
    <m/>
    <n v="0"/>
    <s v="Ingen avgiftsbehandling"/>
    <s v="Lønnsbilag 15-2025"/>
    <n v="1927.31"/>
    <s v="NOK"/>
    <n v="1927.31"/>
    <m/>
    <s v="257765.66"/>
  </r>
  <r>
    <n v="500662"/>
    <n v="2025"/>
    <s v="Lønnsbilag 15-2025"/>
    <d v="2025-06-02T00:00:00"/>
    <m/>
    <x v="129"/>
    <x v="129"/>
    <m/>
    <m/>
    <m/>
    <m/>
    <n v="1248"/>
    <s v="Marius Tveiten"/>
    <x v="1"/>
    <x v="1"/>
    <m/>
    <m/>
    <m/>
    <m/>
    <n v="0"/>
    <s v="Ingen avgiftsbehandling"/>
    <s v="Lønnsbilag 15-2025"/>
    <n v="-491.04"/>
    <s v="NOK"/>
    <n v="-491.04"/>
    <m/>
    <s v="257274.62"/>
  </r>
  <r>
    <n v="500662"/>
    <n v="2025"/>
    <s v="Lønnsbilag 15-2025"/>
    <d v="2025-06-02T00:00:00"/>
    <m/>
    <x v="129"/>
    <x v="129"/>
    <m/>
    <m/>
    <m/>
    <m/>
    <n v="1248"/>
    <s v="Marius Tveiten"/>
    <x v="1"/>
    <x v="1"/>
    <m/>
    <m/>
    <m/>
    <m/>
    <n v="0"/>
    <s v="Ingen avgiftsbehandling"/>
    <s v="Lønnsbilag 15-2025"/>
    <n v="897.12"/>
    <s v="NOK"/>
    <n v="897.12"/>
    <m/>
    <s v="258171.74"/>
  </r>
  <r>
    <n v="500662"/>
    <n v="2025"/>
    <s v="Lønnsbilag 15-2025"/>
    <d v="2025-06-02T00:00:00"/>
    <m/>
    <x v="129"/>
    <x v="129"/>
    <m/>
    <m/>
    <m/>
    <m/>
    <n v="1248"/>
    <s v="Marius Tveiten"/>
    <x v="8"/>
    <x v="8"/>
    <m/>
    <m/>
    <m/>
    <m/>
    <n v="0"/>
    <s v="Ingen avgiftsbehandling"/>
    <s v="Lønnsbilag 15-2025"/>
    <n v="126.9"/>
    <s v="NOK"/>
    <n v="126.9"/>
    <m/>
    <s v="258298.64"/>
  </r>
  <r>
    <n v="500662"/>
    <n v="2025"/>
    <s v="Lønnsbilag 15-2025"/>
    <d v="2025-06-02T00:00:00"/>
    <m/>
    <x v="129"/>
    <x v="129"/>
    <m/>
    <m/>
    <m/>
    <m/>
    <n v="1249"/>
    <s v="Nora Kristiansen"/>
    <x v="1"/>
    <x v="1"/>
    <m/>
    <m/>
    <m/>
    <m/>
    <n v="0"/>
    <s v="Ingen avgiftsbehandling"/>
    <s v="Lønnsbilag 15-2025"/>
    <n v="-768.43"/>
    <s v="NOK"/>
    <n v="-768.43"/>
    <m/>
    <s v="257530.21"/>
  </r>
  <r>
    <n v="500662"/>
    <n v="2025"/>
    <s v="Lønnsbilag 15-2025"/>
    <d v="2025-06-02T00:00:00"/>
    <m/>
    <x v="129"/>
    <x v="129"/>
    <m/>
    <m/>
    <m/>
    <m/>
    <n v="1249"/>
    <s v="Nora Kristiansen"/>
    <x v="1"/>
    <x v="1"/>
    <m/>
    <m/>
    <m/>
    <m/>
    <n v="0"/>
    <s v="Ingen avgiftsbehandling"/>
    <s v="Lønnsbilag 15-2025"/>
    <n v="1117.4100000000001"/>
    <s v="NOK"/>
    <n v="1117.4100000000001"/>
    <m/>
    <s v="258647.62"/>
  </r>
  <r>
    <n v="500662"/>
    <n v="2025"/>
    <s v="Lønnsbilag 15-2025"/>
    <d v="2025-06-02T00:00:00"/>
    <m/>
    <x v="129"/>
    <x v="129"/>
    <m/>
    <m/>
    <m/>
    <m/>
    <n v="1249"/>
    <s v="Nora Kristiansen"/>
    <x v="8"/>
    <x v="8"/>
    <m/>
    <m/>
    <m/>
    <m/>
    <n v="0"/>
    <s v="Ingen avgiftsbehandling"/>
    <s v="Lønnsbilag 15-2025"/>
    <n v="253.8"/>
    <s v="NOK"/>
    <n v="253.8"/>
    <m/>
    <s v="258901.42"/>
  </r>
  <r>
    <n v="500662"/>
    <n v="2025"/>
    <s v="Lønnsbilag 15-2025"/>
    <d v="2025-06-02T00:00:00"/>
    <m/>
    <x v="129"/>
    <x v="129"/>
    <m/>
    <m/>
    <m/>
    <m/>
    <n v="1260"/>
    <s v="Sivert Østberg-Tømmervik"/>
    <x v="6"/>
    <x v="6"/>
    <m/>
    <m/>
    <m/>
    <m/>
    <n v="0"/>
    <s v="Ingen avgiftsbehandling"/>
    <s v="Lønnsbilag 15-2025"/>
    <n v="-487.23"/>
    <s v="NOK"/>
    <n v="-487.23"/>
    <m/>
    <s v="258414.19"/>
  </r>
  <r>
    <n v="500662"/>
    <n v="2025"/>
    <s v="Lønnsbilag 15-2025"/>
    <d v="2025-06-02T00:00:00"/>
    <m/>
    <x v="129"/>
    <x v="129"/>
    <m/>
    <m/>
    <m/>
    <m/>
    <n v="1260"/>
    <s v="Sivert Østberg-Tømmervik"/>
    <x v="6"/>
    <x v="6"/>
    <m/>
    <m/>
    <m/>
    <m/>
    <n v="0"/>
    <s v="Ingen avgiftsbehandling"/>
    <s v="Lønnsbilag 15-2025"/>
    <n v="1345.08"/>
    <s v="NOK"/>
    <n v="1345.08"/>
    <m/>
    <s v="259759.27"/>
  </r>
  <r>
    <n v="500662"/>
    <n v="2025"/>
    <s v="Lønnsbilag 15-2025"/>
    <d v="2025-06-02T00:00:00"/>
    <m/>
    <x v="129"/>
    <x v="129"/>
    <m/>
    <m/>
    <m/>
    <m/>
    <n v="1261"/>
    <s v="Laila Håkonsen"/>
    <x v="8"/>
    <x v="8"/>
    <m/>
    <m/>
    <m/>
    <m/>
    <n v="0"/>
    <s v="Ingen avgiftsbehandling"/>
    <s v="Lønnsbilag 15-2025"/>
    <n v="-664.45"/>
    <s v="NOK"/>
    <n v="-664.45"/>
    <m/>
    <s v="259094.82"/>
  </r>
  <r>
    <n v="500662"/>
    <n v="2025"/>
    <s v="Lønnsbilag 15-2025"/>
    <d v="2025-06-02T00:00:00"/>
    <m/>
    <x v="129"/>
    <x v="129"/>
    <m/>
    <m/>
    <m/>
    <m/>
    <n v="1261"/>
    <s v="Laila Håkonsen"/>
    <x v="8"/>
    <x v="8"/>
    <m/>
    <m/>
    <m/>
    <m/>
    <n v="0"/>
    <s v="Ingen avgiftsbehandling"/>
    <s v="Lønnsbilag 15-2025"/>
    <n v="-149.83000000000001"/>
    <s v="NOK"/>
    <n v="-149.83000000000001"/>
    <m/>
    <s v="258944.99"/>
  </r>
  <r>
    <n v="500662"/>
    <n v="2025"/>
    <s v="Lønnsbilag 15-2025"/>
    <d v="2025-06-02T00:00:00"/>
    <m/>
    <x v="129"/>
    <x v="129"/>
    <m/>
    <m/>
    <m/>
    <m/>
    <n v="1261"/>
    <s v="Laila Håkonsen"/>
    <x v="8"/>
    <x v="8"/>
    <m/>
    <m/>
    <m/>
    <m/>
    <n v="0"/>
    <s v="Ingen avgiftsbehandling"/>
    <s v="Lønnsbilag 15-2025"/>
    <n v="1465.7"/>
    <s v="NOK"/>
    <n v="1465.7"/>
    <m/>
    <s v="260410.69"/>
  </r>
  <r>
    <n v="500662"/>
    <n v="2025"/>
    <s v="Lønnsbilag 15-2025"/>
    <d v="2025-06-02T00:00:00"/>
    <m/>
    <x v="129"/>
    <x v="129"/>
    <m/>
    <m/>
    <m/>
    <m/>
    <n v="1269"/>
    <s v="Marius Lindbäck Pettersen"/>
    <x v="8"/>
    <x v="8"/>
    <m/>
    <m/>
    <m/>
    <m/>
    <n v="0"/>
    <s v="Ingen avgiftsbehandling"/>
    <s v="Lønnsbilag 15-2025"/>
    <n v="-36.67"/>
    <s v="NOK"/>
    <n v="-36.67"/>
    <m/>
    <s v="260374.02"/>
  </r>
  <r>
    <n v="500662"/>
    <n v="2025"/>
    <s v="Lønnsbilag 15-2025"/>
    <d v="2025-06-02T00:00:00"/>
    <m/>
    <x v="129"/>
    <x v="129"/>
    <m/>
    <m/>
    <m/>
    <m/>
    <n v="1269"/>
    <s v="Marius Lindbäck Pettersen"/>
    <x v="8"/>
    <x v="8"/>
    <m/>
    <m/>
    <m/>
    <m/>
    <n v="0"/>
    <s v="Ingen avgiftsbehandling"/>
    <s v="Lønnsbilag 15-2025"/>
    <n v="126.91"/>
    <s v="NOK"/>
    <n v="126.91"/>
    <m/>
    <s v="260500.93"/>
  </r>
  <r>
    <n v="500662"/>
    <n v="2025"/>
    <s v="Lønnsbilag 15-2025"/>
    <d v="2025-06-02T00:00:00"/>
    <m/>
    <x v="129"/>
    <x v="129"/>
    <m/>
    <m/>
    <m/>
    <m/>
    <n v="1270"/>
    <s v="Lars Teigland Støre"/>
    <x v="6"/>
    <x v="6"/>
    <m/>
    <m/>
    <m/>
    <m/>
    <n v="0"/>
    <s v="Ingen avgiftsbehandling"/>
    <s v="Lønnsbilag 15-2025"/>
    <n v="-134"/>
    <s v="NOK"/>
    <n v="-134"/>
    <m/>
    <s v="260366.93"/>
  </r>
  <r>
    <n v="500662"/>
    <n v="2025"/>
    <s v="Lønnsbilag 15-2025"/>
    <d v="2025-06-02T00:00:00"/>
    <m/>
    <x v="129"/>
    <x v="129"/>
    <m/>
    <m/>
    <m/>
    <m/>
    <n v="1270"/>
    <s v="Lars Teigland Støre"/>
    <x v="6"/>
    <x v="6"/>
    <m/>
    <m/>
    <m/>
    <m/>
    <n v="0"/>
    <s v="Ingen avgiftsbehandling"/>
    <s v="Lønnsbilag 15-2025"/>
    <n v="134"/>
    <s v="NOK"/>
    <n v="134"/>
    <m/>
    <s v="260500.93"/>
  </r>
  <r>
    <n v="500662"/>
    <n v="2025"/>
    <s v="Lønnsbilag 15-2025"/>
    <d v="2025-06-02T00:00:00"/>
    <m/>
    <x v="129"/>
    <x v="129"/>
    <m/>
    <m/>
    <m/>
    <m/>
    <n v="1271"/>
    <s v="Nikolai Hamang"/>
    <x v="1"/>
    <x v="1"/>
    <m/>
    <m/>
    <m/>
    <m/>
    <n v="0"/>
    <s v="Ingen avgiftsbehandling"/>
    <s v="Lønnsbilag 15-2025"/>
    <n v="-152.44999999999999"/>
    <s v="NOK"/>
    <n v="-152.44999999999999"/>
    <m/>
    <s v="260348.48"/>
  </r>
  <r>
    <n v="500662"/>
    <n v="2025"/>
    <s v="Lønnsbilag 15-2025"/>
    <d v="2025-06-02T00:00:00"/>
    <m/>
    <x v="129"/>
    <x v="129"/>
    <m/>
    <m/>
    <m/>
    <m/>
    <n v="1271"/>
    <s v="Nikolai Hamang"/>
    <x v="1"/>
    <x v="1"/>
    <m/>
    <m/>
    <m/>
    <m/>
    <n v="0"/>
    <s v="Ingen avgiftsbehandling"/>
    <s v="Lønnsbilag 15-2025"/>
    <n v="248.33"/>
    <s v="NOK"/>
    <n v="248.33"/>
    <m/>
    <s v="260596.81"/>
  </r>
  <r>
    <n v="500662"/>
    <n v="2025"/>
    <s v="Lønnsbilag 15-2025"/>
    <d v="2025-06-02T00:00:00"/>
    <m/>
    <x v="129"/>
    <x v="129"/>
    <m/>
    <m/>
    <m/>
    <m/>
    <n v="1274"/>
    <s v="Heidi Midtbø Helgesen"/>
    <x v="6"/>
    <x v="6"/>
    <m/>
    <m/>
    <m/>
    <m/>
    <n v="0"/>
    <s v="Ingen avgiftsbehandling"/>
    <s v="Lønnsbilag 15-2025"/>
    <n v="-279.60000000000002"/>
    <s v="NOK"/>
    <n v="-279.60000000000002"/>
    <m/>
    <s v="260317.21"/>
  </r>
  <r>
    <n v="500662"/>
    <n v="2025"/>
    <s v="Lønnsbilag 15-2025"/>
    <d v="2025-06-02T00:00:00"/>
    <m/>
    <x v="129"/>
    <x v="129"/>
    <m/>
    <m/>
    <m/>
    <m/>
    <n v="1274"/>
    <s v="Heidi Midtbø Helgesen"/>
    <x v="6"/>
    <x v="6"/>
    <m/>
    <m/>
    <m/>
    <m/>
    <n v="0"/>
    <s v="Ingen avgiftsbehandling"/>
    <s v="Lønnsbilag 15-2025"/>
    <n v="380.06"/>
    <s v="NOK"/>
    <n v="380.06"/>
    <m/>
    <s v="260697.27"/>
  </r>
  <r>
    <n v="500662"/>
    <n v="2025"/>
    <s v="Lønnsbilag 15-2025"/>
    <d v="2025-06-02T00:00:00"/>
    <m/>
    <x v="129"/>
    <x v="129"/>
    <m/>
    <m/>
    <m/>
    <m/>
    <n v="1275"/>
    <s v="Haziz Aasen"/>
    <x v="1"/>
    <x v="1"/>
    <m/>
    <m/>
    <m/>
    <m/>
    <n v="0"/>
    <s v="Ingen avgiftsbehandling"/>
    <s v="Lønnsbilag 15-2025"/>
    <n v="-5915.12"/>
    <s v="NOK"/>
    <n v="-5915.12"/>
    <m/>
    <s v="254782.15"/>
  </r>
  <r>
    <n v="500662"/>
    <n v="2025"/>
    <s v="Lønnsbilag 15-2025"/>
    <d v="2025-06-02T00:00:00"/>
    <m/>
    <x v="129"/>
    <x v="129"/>
    <m/>
    <m/>
    <m/>
    <m/>
    <n v="1275"/>
    <s v="Haziz Aasen"/>
    <x v="1"/>
    <x v="1"/>
    <m/>
    <m/>
    <m/>
    <m/>
    <n v="0"/>
    <s v="Ingen avgiftsbehandling"/>
    <s v="Lønnsbilag 15-2025"/>
    <n v="6141.09"/>
    <s v="NOK"/>
    <n v="6141.09"/>
    <m/>
    <s v="260923.24"/>
  </r>
  <r>
    <n v="500662"/>
    <n v="2025"/>
    <s v="Lønnsbilag 15-2025"/>
    <d v="2025-06-02T00:00:00"/>
    <m/>
    <x v="129"/>
    <x v="129"/>
    <m/>
    <m/>
    <m/>
    <m/>
    <n v="1279"/>
    <s v="Oda Marie Danielsen"/>
    <x v="8"/>
    <x v="8"/>
    <m/>
    <m/>
    <m/>
    <m/>
    <n v="0"/>
    <s v="Ingen avgiftsbehandling"/>
    <s v="Lønnsbilag 15-2025"/>
    <n v="-106.78"/>
    <s v="NOK"/>
    <n v="-106.78"/>
    <m/>
    <s v="260816.46"/>
  </r>
  <r>
    <n v="500662"/>
    <n v="2025"/>
    <s v="Lønnsbilag 15-2025"/>
    <d v="2025-06-02T00:00:00"/>
    <m/>
    <x v="129"/>
    <x v="129"/>
    <m/>
    <m/>
    <m/>
    <m/>
    <n v="1279"/>
    <s v="Oda Marie Danielsen"/>
    <x v="8"/>
    <x v="8"/>
    <m/>
    <m/>
    <m/>
    <m/>
    <n v="0"/>
    <s v="Ingen avgiftsbehandling"/>
    <s v="Lønnsbilag 15-2025"/>
    <n v="249.89"/>
    <s v="NOK"/>
    <n v="249.89"/>
    <m/>
    <s v="261066.35"/>
  </r>
  <r>
    <n v="500662"/>
    <n v="2025"/>
    <s v="Lønnsbilag 15-2025"/>
    <d v="2025-06-02T00:00:00"/>
    <m/>
    <x v="129"/>
    <x v="129"/>
    <m/>
    <m/>
    <m/>
    <m/>
    <n v="1282"/>
    <s v="Stian Sørensen"/>
    <x v="3"/>
    <x v="3"/>
    <m/>
    <m/>
    <m/>
    <m/>
    <n v="0"/>
    <s v="Ingen avgiftsbehandling"/>
    <s v="Lønnsbilag 15-2025"/>
    <n v="-4365.7700000000004"/>
    <s v="NOK"/>
    <n v="-4365.7700000000004"/>
    <m/>
    <s v="256700.58"/>
  </r>
  <r>
    <n v="500662"/>
    <n v="2025"/>
    <s v="Lønnsbilag 15-2025"/>
    <d v="2025-06-02T00:00:00"/>
    <m/>
    <x v="129"/>
    <x v="129"/>
    <m/>
    <m/>
    <m/>
    <m/>
    <n v="1282"/>
    <s v="Stian Sørensen"/>
    <x v="3"/>
    <x v="3"/>
    <m/>
    <m/>
    <m/>
    <m/>
    <n v="0"/>
    <s v="Ingen avgiftsbehandling"/>
    <s v="Lønnsbilag 15-2025"/>
    <n v="4514.8999999999996"/>
    <s v="NOK"/>
    <n v="4514.8999999999996"/>
    <m/>
    <s v="261215.48"/>
  </r>
  <r>
    <n v="500662"/>
    <n v="2025"/>
    <s v="Lønnsbilag 15-2025"/>
    <d v="2025-06-02T00:00:00"/>
    <m/>
    <x v="129"/>
    <x v="129"/>
    <m/>
    <m/>
    <m/>
    <m/>
    <n v="1285"/>
    <s v="Casper Riekeles"/>
    <x v="1"/>
    <x v="1"/>
    <m/>
    <m/>
    <m/>
    <m/>
    <n v="0"/>
    <s v="Ingen avgiftsbehandling"/>
    <s v="Lønnsbilag 15-2025"/>
    <n v="414.54"/>
    <s v="NOK"/>
    <n v="414.54"/>
    <m/>
    <s v="261630.02"/>
  </r>
  <r>
    <n v="500662"/>
    <n v="2025"/>
    <s v="Lønnsbilag 15-2025"/>
    <d v="2025-06-02T00:00:00"/>
    <m/>
    <x v="129"/>
    <x v="129"/>
    <m/>
    <m/>
    <m/>
    <m/>
    <n v="1288"/>
    <s v="Sondre Olsen Heitmann"/>
    <x v="2"/>
    <x v="2"/>
    <m/>
    <m/>
    <m/>
    <m/>
    <n v="0"/>
    <s v="Ingen avgiftsbehandling"/>
    <s v="Lønnsbilag 15-2025"/>
    <n v="-782.98"/>
    <s v="NOK"/>
    <n v="-782.98"/>
    <m/>
    <s v="260847.04"/>
  </r>
  <r>
    <n v="500662"/>
    <n v="2025"/>
    <s v="Lønnsbilag 15-2025"/>
    <d v="2025-06-02T00:00:00"/>
    <m/>
    <x v="129"/>
    <x v="129"/>
    <m/>
    <m/>
    <m/>
    <m/>
    <n v="1288"/>
    <s v="Sondre Olsen Heitmann"/>
    <x v="2"/>
    <x v="2"/>
    <m/>
    <m/>
    <m/>
    <m/>
    <n v="0"/>
    <s v="Ingen avgiftsbehandling"/>
    <s v="Lønnsbilag 15-2025"/>
    <n v="1304.68"/>
    <s v="NOK"/>
    <n v="1304.68"/>
    <m/>
    <s v="262151.72"/>
  </r>
  <r>
    <n v="500662"/>
    <n v="2025"/>
    <s v="Lønnsbilag 15-2025"/>
    <d v="2025-06-02T00:00:00"/>
    <m/>
    <x v="129"/>
    <x v="129"/>
    <m/>
    <m/>
    <m/>
    <m/>
    <n v="1299"/>
    <s v="Katarina Zielinska"/>
    <x v="2"/>
    <x v="2"/>
    <m/>
    <m/>
    <m/>
    <m/>
    <n v="0"/>
    <s v="Ingen avgiftsbehandling"/>
    <s v="Lønnsbilag 15-2025"/>
    <n v="-6951.3"/>
    <s v="NOK"/>
    <n v="-6951.3"/>
    <m/>
    <s v="255200.42"/>
  </r>
  <r>
    <n v="500662"/>
    <n v="2025"/>
    <s v="Lønnsbilag 15-2025"/>
    <d v="2025-06-02T00:00:00"/>
    <m/>
    <x v="129"/>
    <x v="129"/>
    <m/>
    <m/>
    <m/>
    <m/>
    <n v="1299"/>
    <s v="Katarina Zielinska"/>
    <x v="2"/>
    <x v="2"/>
    <m/>
    <m/>
    <m/>
    <m/>
    <n v="0"/>
    <s v="Ingen avgiftsbehandling"/>
    <s v="Lønnsbilag 15-2025"/>
    <n v="7199.86"/>
    <s v="NOK"/>
    <n v="7199.86"/>
    <m/>
    <s v="262400.28"/>
  </r>
  <r>
    <n v="500662"/>
    <n v="2025"/>
    <s v="Lønnsbilag 15-2025"/>
    <d v="2025-06-02T00:00:00"/>
    <m/>
    <x v="129"/>
    <x v="129"/>
    <m/>
    <m/>
    <m/>
    <m/>
    <n v="1305"/>
    <s v="Brage Mikkelsen"/>
    <x v="8"/>
    <x v="8"/>
    <m/>
    <m/>
    <m/>
    <m/>
    <n v="0"/>
    <s v="Ingen avgiftsbehandling"/>
    <s v="Lønnsbilag 15-2025"/>
    <n v="-207.82"/>
    <s v="NOK"/>
    <n v="-207.82"/>
    <m/>
    <s v="262192.46"/>
  </r>
  <r>
    <n v="500662"/>
    <n v="2025"/>
    <s v="Lønnsbilag 15-2025"/>
    <d v="2025-06-02T00:00:00"/>
    <m/>
    <x v="129"/>
    <x v="129"/>
    <m/>
    <m/>
    <m/>
    <m/>
    <n v="1305"/>
    <s v="Brage Mikkelsen"/>
    <x v="8"/>
    <x v="8"/>
    <m/>
    <m/>
    <m/>
    <m/>
    <n v="0"/>
    <s v="Ingen avgiftsbehandling"/>
    <s v="Lønnsbilag 15-2025"/>
    <n v="252.94"/>
    <s v="NOK"/>
    <n v="252.94"/>
    <m/>
    <s v="262445.40"/>
  </r>
  <r>
    <n v="500662"/>
    <n v="2025"/>
    <s v="Lønnsbilag 15-2025"/>
    <d v="2025-06-02T00:00:00"/>
    <m/>
    <x v="129"/>
    <x v="129"/>
    <m/>
    <m/>
    <m/>
    <m/>
    <n v="1307"/>
    <s v="Ben Craig Simmons"/>
    <x v="3"/>
    <x v="3"/>
    <m/>
    <m/>
    <m/>
    <m/>
    <n v="0"/>
    <s v="Ingen avgiftsbehandling"/>
    <s v="Lønnsbilag 15-2025"/>
    <n v="-6478.37"/>
    <s v="NOK"/>
    <n v="-6478.37"/>
    <m/>
    <s v="255967.03"/>
  </r>
  <r>
    <n v="500662"/>
    <n v="2025"/>
    <s v="Lønnsbilag 15-2025"/>
    <d v="2025-06-02T00:00:00"/>
    <m/>
    <x v="129"/>
    <x v="129"/>
    <m/>
    <m/>
    <m/>
    <m/>
    <n v="1307"/>
    <s v="Ben Craig Simmons"/>
    <x v="3"/>
    <x v="3"/>
    <m/>
    <m/>
    <m/>
    <m/>
    <n v="0"/>
    <s v="Ingen avgiftsbehandling"/>
    <s v="Lønnsbilag 15-2025"/>
    <n v="6681.94"/>
    <s v="NOK"/>
    <n v="6681.94"/>
    <m/>
    <s v="262648.97"/>
  </r>
  <r>
    <n v="500662"/>
    <n v="2025"/>
    <s v="Lønnsbilag 15-2025"/>
    <d v="2025-06-02T00:00:00"/>
    <m/>
    <x v="129"/>
    <x v="129"/>
    <m/>
    <m/>
    <m/>
    <m/>
    <n v="1308"/>
    <s v="Henrik Falteng Jensen"/>
    <x v="2"/>
    <x v="2"/>
    <m/>
    <m/>
    <m/>
    <m/>
    <n v="0"/>
    <s v="Ingen avgiftsbehandling"/>
    <s v="Lønnsbilag 15-2025"/>
    <n v="-995.23"/>
    <s v="NOK"/>
    <n v="-995.23"/>
    <m/>
    <s v="261653.74"/>
  </r>
  <r>
    <n v="500662"/>
    <n v="2025"/>
    <s v="Lønnsbilag 15-2025"/>
    <d v="2025-06-02T00:00:00"/>
    <m/>
    <x v="129"/>
    <x v="129"/>
    <m/>
    <m/>
    <m/>
    <m/>
    <n v="1308"/>
    <s v="Henrik Falteng Jensen"/>
    <x v="2"/>
    <x v="2"/>
    <m/>
    <m/>
    <m/>
    <m/>
    <n v="0"/>
    <s v="Ingen avgiftsbehandling"/>
    <s v="Lønnsbilag 15-2025"/>
    <n v="995.23"/>
    <s v="NOK"/>
    <n v="995.23"/>
    <m/>
    <s v="262648.97"/>
  </r>
  <r>
    <n v="500662"/>
    <n v="2025"/>
    <s v="Lønnsbilag 15-2025"/>
    <d v="2025-06-02T00:00:00"/>
    <m/>
    <x v="129"/>
    <x v="129"/>
    <m/>
    <m/>
    <m/>
    <m/>
    <n v="1317"/>
    <s v="Markus Madsen"/>
    <x v="5"/>
    <x v="5"/>
    <m/>
    <m/>
    <m/>
    <m/>
    <n v="0"/>
    <s v="Ingen avgiftsbehandling"/>
    <s v="Lønnsbilag 15-2025"/>
    <n v="-719.1"/>
    <s v="NOK"/>
    <n v="-719.1"/>
    <m/>
    <s v="261929.87"/>
  </r>
  <r>
    <n v="500662"/>
    <n v="2025"/>
    <s v="Lønnsbilag 15-2025"/>
    <d v="2025-06-02T00:00:00"/>
    <m/>
    <x v="129"/>
    <x v="129"/>
    <m/>
    <m/>
    <m/>
    <m/>
    <n v="1317"/>
    <s v="Markus Madsen"/>
    <x v="5"/>
    <x v="5"/>
    <m/>
    <m/>
    <m/>
    <m/>
    <n v="0"/>
    <s v="Ingen avgiftsbehandling"/>
    <s v="Lønnsbilag 15-2025"/>
    <n v="815.13"/>
    <s v="NOK"/>
    <n v="815.13"/>
    <m/>
    <s v="262745.00"/>
  </r>
  <r>
    <n v="500662"/>
    <n v="2025"/>
    <s v="Lønnsbilag 15-2025"/>
    <d v="2025-06-02T00:00:00"/>
    <m/>
    <x v="129"/>
    <x v="129"/>
    <m/>
    <m/>
    <m/>
    <m/>
    <n v="1328"/>
    <s v="Jonathan Sten Hagen"/>
    <x v="2"/>
    <x v="2"/>
    <m/>
    <m/>
    <m/>
    <m/>
    <n v="0"/>
    <s v="Ingen avgiftsbehandling"/>
    <s v="Lønnsbilag 15-2025"/>
    <n v="-218.61"/>
    <s v="NOK"/>
    <n v="-218.61"/>
    <m/>
    <s v="262526.39"/>
  </r>
  <r>
    <n v="500662"/>
    <n v="2025"/>
    <s v="Lønnsbilag 15-2025"/>
    <d v="2025-06-02T00:00:00"/>
    <m/>
    <x v="129"/>
    <x v="129"/>
    <m/>
    <m/>
    <m/>
    <m/>
    <n v="1328"/>
    <s v="Jonathan Sten Hagen"/>
    <x v="2"/>
    <x v="2"/>
    <m/>
    <m/>
    <m/>
    <m/>
    <n v="0"/>
    <s v="Ingen avgiftsbehandling"/>
    <s v="Lønnsbilag 15-2025"/>
    <n v="839.01"/>
    <s v="NOK"/>
    <n v="839.01"/>
    <m/>
    <s v="263365.40"/>
  </r>
  <r>
    <n v="500662"/>
    <n v="2025"/>
    <s v="Lønnsbilag 15-2025"/>
    <d v="2025-06-02T00:00:00"/>
    <m/>
    <x v="129"/>
    <x v="129"/>
    <m/>
    <m/>
    <m/>
    <m/>
    <n v="1329"/>
    <s v="Oline Søderberg"/>
    <x v="8"/>
    <x v="8"/>
    <m/>
    <m/>
    <m/>
    <m/>
    <n v="0"/>
    <s v="Ingen avgiftsbehandling"/>
    <s v="Lønnsbilag 15-2025"/>
    <n v="-47.47"/>
    <s v="NOK"/>
    <n v="-47.47"/>
    <m/>
    <s v="263317.93"/>
  </r>
  <r>
    <n v="500662"/>
    <n v="2025"/>
    <s v="Lønnsbilag 15-2025"/>
    <d v="2025-06-02T00:00:00"/>
    <m/>
    <x v="129"/>
    <x v="129"/>
    <m/>
    <m/>
    <m/>
    <m/>
    <n v="1329"/>
    <s v="Oline Søderberg"/>
    <x v="8"/>
    <x v="8"/>
    <m/>
    <m/>
    <m/>
    <m/>
    <n v="0"/>
    <s v="Ingen avgiftsbehandling"/>
    <s v="Lønnsbilag 15-2025"/>
    <n v="231.79"/>
    <s v="NOK"/>
    <n v="231.79"/>
    <m/>
    <s v="263549.72"/>
  </r>
  <r>
    <n v="500662"/>
    <n v="2025"/>
    <s v="Lønnsbilag 15-2025"/>
    <d v="2025-06-02T00:00:00"/>
    <m/>
    <x v="129"/>
    <x v="129"/>
    <m/>
    <m/>
    <m/>
    <m/>
    <n v="1330"/>
    <s v="Magnus Perger"/>
    <x v="6"/>
    <x v="6"/>
    <m/>
    <m/>
    <m/>
    <m/>
    <n v="0"/>
    <s v="Ingen avgiftsbehandling"/>
    <s v="Lønnsbilag 15-2025"/>
    <n v="-202.44"/>
    <s v="NOK"/>
    <n v="-202.44"/>
    <m/>
    <s v="263347.28"/>
  </r>
  <r>
    <n v="500662"/>
    <n v="2025"/>
    <s v="Lønnsbilag 15-2025"/>
    <d v="2025-06-02T00:00:00"/>
    <m/>
    <x v="129"/>
    <x v="129"/>
    <m/>
    <m/>
    <m/>
    <m/>
    <n v="1330"/>
    <s v="Magnus Perger"/>
    <x v="6"/>
    <x v="6"/>
    <m/>
    <m/>
    <m/>
    <m/>
    <n v="0"/>
    <s v="Ingen avgiftsbehandling"/>
    <s v="Lønnsbilag 15-2025"/>
    <n v="202.44"/>
    <s v="NOK"/>
    <n v="202.44"/>
    <m/>
    <s v="263549.72"/>
  </r>
  <r>
    <n v="500662"/>
    <n v="2025"/>
    <s v="Lønnsbilag 15-2025"/>
    <d v="2025-06-02T00:00:00"/>
    <m/>
    <x v="129"/>
    <x v="129"/>
    <m/>
    <m/>
    <m/>
    <m/>
    <n v="1331"/>
    <s v="Jørgen Røkke"/>
    <x v="8"/>
    <x v="8"/>
    <m/>
    <m/>
    <m/>
    <m/>
    <n v="0"/>
    <s v="Ingen avgiftsbehandling"/>
    <s v="Lønnsbilag 15-2025"/>
    <n v="-74.430000000000007"/>
    <s v="NOK"/>
    <n v="-74.430000000000007"/>
    <m/>
    <s v="263475.29"/>
  </r>
  <r>
    <n v="500662"/>
    <n v="2025"/>
    <s v="Lønnsbilag 15-2025"/>
    <d v="2025-06-02T00:00:00"/>
    <m/>
    <x v="129"/>
    <x v="129"/>
    <m/>
    <m/>
    <m/>
    <m/>
    <n v="1331"/>
    <s v="Jørgen Røkke"/>
    <x v="8"/>
    <x v="8"/>
    <m/>
    <m/>
    <m/>
    <m/>
    <n v="0"/>
    <s v="Ingen avgiftsbehandling"/>
    <s v="Lønnsbilag 15-2025"/>
    <n v="333.87"/>
    <s v="NOK"/>
    <n v="333.87"/>
    <m/>
    <s v="263809.16"/>
  </r>
  <r>
    <n v="500662"/>
    <n v="2025"/>
    <s v="Lønnsbilag 15-2025"/>
    <d v="2025-06-02T00:00:00"/>
    <m/>
    <x v="129"/>
    <x v="129"/>
    <m/>
    <m/>
    <m/>
    <m/>
    <n v="1332"/>
    <s v="Morten Hamre Køber"/>
    <x v="10"/>
    <x v="10"/>
    <m/>
    <m/>
    <m/>
    <m/>
    <n v="0"/>
    <s v="Ingen avgiftsbehandling"/>
    <s v="Lønnsbilag 15-2025"/>
    <n v="-47.46"/>
    <s v="NOK"/>
    <n v="-47.46"/>
    <m/>
    <s v="263761.70"/>
  </r>
  <r>
    <n v="500662"/>
    <n v="2025"/>
    <s v="Lønnsbilag 15-2025"/>
    <d v="2025-06-02T00:00:00"/>
    <m/>
    <x v="129"/>
    <x v="129"/>
    <m/>
    <m/>
    <m/>
    <m/>
    <n v="1332"/>
    <s v="Morten Hamre Køber"/>
    <x v="10"/>
    <x v="10"/>
    <m/>
    <m/>
    <m/>
    <m/>
    <n v="0"/>
    <s v="Ingen avgiftsbehandling"/>
    <s v="Lønnsbilag 15-2025"/>
    <n v="174.36"/>
    <s v="NOK"/>
    <n v="174.36"/>
    <m/>
    <s v="263936.06"/>
  </r>
  <r>
    <n v="500662"/>
    <n v="2025"/>
    <s v="Lønnsbilag 15-2025"/>
    <d v="2025-06-02T00:00:00"/>
    <m/>
    <x v="129"/>
    <x v="129"/>
    <m/>
    <m/>
    <m/>
    <m/>
    <n v="1333"/>
    <s v="Elias Lande Olsen"/>
    <x v="6"/>
    <x v="6"/>
    <m/>
    <m/>
    <m/>
    <m/>
    <n v="0"/>
    <s v="Ingen avgiftsbehandling"/>
    <s v="Lønnsbilag 15-2025"/>
    <n v="-20.67"/>
    <s v="NOK"/>
    <n v="-20.67"/>
    <m/>
    <s v="263915.39"/>
  </r>
  <r>
    <n v="500662"/>
    <n v="2025"/>
    <s v="Lønnsbilag 15-2025"/>
    <d v="2025-06-02T00:00:00"/>
    <m/>
    <x v="129"/>
    <x v="129"/>
    <m/>
    <m/>
    <m/>
    <m/>
    <n v="1333"/>
    <s v="Elias Lande Olsen"/>
    <x v="6"/>
    <x v="6"/>
    <m/>
    <m/>
    <m/>
    <m/>
    <n v="0"/>
    <s v="Ingen avgiftsbehandling"/>
    <s v="Lønnsbilag 15-2025"/>
    <n v="20.67"/>
    <s v="NOK"/>
    <n v="20.67"/>
    <m/>
    <s v="263936.06"/>
  </r>
  <r>
    <n v="500662"/>
    <n v="2025"/>
    <s v="Lønnsbilag 15-2025"/>
    <d v="2025-06-02T00:00:00"/>
    <m/>
    <x v="129"/>
    <x v="129"/>
    <m/>
    <m/>
    <m/>
    <m/>
    <n v="1334"/>
    <s v="Selma Arikan"/>
    <x v="8"/>
    <x v="8"/>
    <m/>
    <m/>
    <m/>
    <m/>
    <n v="0"/>
    <s v="Ingen avgiftsbehandling"/>
    <s v="Lønnsbilag 15-2025"/>
    <n v="-15.89"/>
    <s v="NOK"/>
    <n v="-15.89"/>
    <m/>
    <s v="263920.17"/>
  </r>
  <r>
    <n v="500662"/>
    <n v="2025"/>
    <s v="Lønnsbilag 15-2025"/>
    <d v="2025-06-02T00:00:00"/>
    <m/>
    <x v="129"/>
    <x v="129"/>
    <m/>
    <m/>
    <m/>
    <m/>
    <n v="1334"/>
    <s v="Selma Arikan"/>
    <x v="1"/>
    <x v="1"/>
    <m/>
    <m/>
    <m/>
    <m/>
    <n v="0"/>
    <s v="Ingen avgiftsbehandling"/>
    <s v="Lønnsbilag 15-2025"/>
    <n v="33.840000000000003"/>
    <s v="NOK"/>
    <n v="33.840000000000003"/>
    <m/>
    <s v="263954.01"/>
  </r>
  <r>
    <n v="500662"/>
    <n v="2025"/>
    <s v="Lønnsbilag 15-2025"/>
    <d v="2025-06-02T00:00:00"/>
    <m/>
    <x v="129"/>
    <x v="129"/>
    <m/>
    <m/>
    <m/>
    <m/>
    <n v="1334"/>
    <s v="Selma Arikan"/>
    <x v="8"/>
    <x v="8"/>
    <m/>
    <m/>
    <m/>
    <m/>
    <n v="0"/>
    <s v="Ingen avgiftsbehandling"/>
    <s v="Lønnsbilag 15-2025"/>
    <n v="276.69"/>
    <s v="NOK"/>
    <n v="276.69"/>
    <m/>
    <s v="264230.70"/>
  </r>
  <r>
    <n v="500662"/>
    <n v="2025"/>
    <s v="Lønnsbilag 15-2025"/>
    <d v="2025-06-02T00:00:00"/>
    <m/>
    <x v="129"/>
    <x v="129"/>
    <m/>
    <m/>
    <m/>
    <m/>
    <n v="1335"/>
    <s v="Mikkel Holand Gillebo"/>
    <x v="8"/>
    <x v="8"/>
    <m/>
    <m/>
    <m/>
    <m/>
    <n v="0"/>
    <s v="Ingen avgiftsbehandling"/>
    <s v="Lønnsbilag 15-2025"/>
    <n v="157.91999999999999"/>
    <s v="NOK"/>
    <n v="157.91999999999999"/>
    <m/>
    <s v="264388.62"/>
  </r>
  <r>
    <n v="500662"/>
    <n v="2025"/>
    <s v="Lønnsbilag 15-2025"/>
    <d v="2025-06-02T00:00:00"/>
    <m/>
    <x v="129"/>
    <x v="129"/>
    <m/>
    <m/>
    <m/>
    <m/>
    <n v="1337"/>
    <s v="Jens-Christian Landmark"/>
    <x v="6"/>
    <x v="6"/>
    <m/>
    <m/>
    <m/>
    <m/>
    <n v="0"/>
    <s v="Ingen avgiftsbehandling"/>
    <s v="Lønnsbilag 15-2025"/>
    <n v="154.54"/>
    <s v="NOK"/>
    <n v="154.54"/>
    <m/>
    <s v="264543.16"/>
  </r>
  <r>
    <n v="500662"/>
    <n v="2025"/>
    <s v="Lønnsbilag 15-2025"/>
    <d v="2025-06-02T00:00:00"/>
    <m/>
    <x v="129"/>
    <x v="129"/>
    <m/>
    <m/>
    <m/>
    <m/>
    <n v="1338"/>
    <s v="Nadin Hamed"/>
    <x v="1"/>
    <x v="1"/>
    <m/>
    <m/>
    <m/>
    <m/>
    <n v="0"/>
    <s v="Ingen avgiftsbehandling"/>
    <s v="Lønnsbilag 15-2025"/>
    <n v="102.25"/>
    <s v="NOK"/>
    <n v="102.25"/>
    <m/>
    <s v="264645.41"/>
  </r>
  <r>
    <n v="500662"/>
    <n v="2025"/>
    <s v="Lønnsbilag 15-2025"/>
    <d v="2025-06-02T00:00:00"/>
    <m/>
    <x v="129"/>
    <x v="129"/>
    <m/>
    <m/>
    <m/>
    <m/>
    <n v="1339"/>
    <s v="Alexander Grimstvedt"/>
    <x v="5"/>
    <x v="5"/>
    <m/>
    <m/>
    <m/>
    <m/>
    <n v="0"/>
    <s v="Ingen avgiftsbehandling"/>
    <s v="Lønnsbilag 15-2025"/>
    <n v="733.2"/>
    <s v="NOK"/>
    <n v="733.2"/>
    <m/>
    <s v="265378.61"/>
  </r>
  <r>
    <n v="500662"/>
    <n v="2025"/>
    <s v="Lønnsbilag 15-2025"/>
    <d v="2025-06-02T00:00:00"/>
    <m/>
    <x v="129"/>
    <x v="129"/>
    <m/>
    <m/>
    <m/>
    <m/>
    <n v="134"/>
    <s v="Andreas Kristiansen Olsen"/>
    <x v="1"/>
    <x v="1"/>
    <m/>
    <m/>
    <m/>
    <m/>
    <n v="0"/>
    <s v="Ingen avgiftsbehandling"/>
    <s v="Lønnsbilag 15-2025"/>
    <n v="-1310.06"/>
    <s v="NOK"/>
    <n v="-1310.06"/>
    <m/>
    <s v="264068.55"/>
  </r>
  <r>
    <n v="500662"/>
    <n v="2025"/>
    <s v="Lønnsbilag 15-2025"/>
    <d v="2025-06-02T00:00:00"/>
    <m/>
    <x v="129"/>
    <x v="129"/>
    <m/>
    <m/>
    <m/>
    <m/>
    <n v="134"/>
    <s v="Andreas Kristiansen Olsen"/>
    <x v="1"/>
    <x v="1"/>
    <m/>
    <m/>
    <m/>
    <m/>
    <n v="0"/>
    <s v="Ingen avgiftsbehandling"/>
    <s v="Lønnsbilag 15-2025"/>
    <n v="2526.1799999999998"/>
    <s v="NOK"/>
    <n v="2526.1799999999998"/>
    <m/>
    <s v="266594.73"/>
  </r>
  <r>
    <n v="500662"/>
    <n v="2025"/>
    <s v="Lønnsbilag 15-2025"/>
    <d v="2025-06-02T00:00:00"/>
    <m/>
    <x v="129"/>
    <x v="129"/>
    <m/>
    <m/>
    <m/>
    <m/>
    <n v="134"/>
    <s v="Andreas Kristiansen Olsen"/>
    <x v="8"/>
    <x v="8"/>
    <m/>
    <m/>
    <m/>
    <m/>
    <n v="0"/>
    <s v="Ingen avgiftsbehandling"/>
    <s v="Lønnsbilag 15-2025"/>
    <n v="454.02"/>
    <s v="NOK"/>
    <n v="454.02"/>
    <m/>
    <s v="267048.75"/>
  </r>
  <r>
    <n v="500662"/>
    <n v="2025"/>
    <s v="Lønnsbilag 15-2025"/>
    <d v="2025-06-02T00:00:00"/>
    <m/>
    <x v="129"/>
    <x v="129"/>
    <m/>
    <m/>
    <m/>
    <m/>
    <n v="77"/>
    <s v="Christopher Dehn"/>
    <x v="5"/>
    <x v="5"/>
    <m/>
    <m/>
    <m/>
    <m/>
    <n v="0"/>
    <s v="Ingen avgiftsbehandling"/>
    <s v="Lønnsbilag 15-2025"/>
    <n v="-3309.61"/>
    <s v="NOK"/>
    <n v="-3309.61"/>
    <m/>
    <s v="263739.14"/>
  </r>
  <r>
    <n v="500662"/>
    <n v="2025"/>
    <s v="Lønnsbilag 15-2025"/>
    <d v="2025-06-02T00:00:00"/>
    <m/>
    <x v="129"/>
    <x v="129"/>
    <m/>
    <m/>
    <m/>
    <m/>
    <n v="77"/>
    <s v="Christopher Dehn"/>
    <x v="5"/>
    <x v="5"/>
    <m/>
    <m/>
    <m/>
    <m/>
    <n v="0"/>
    <s v="Ingen avgiftsbehandling"/>
    <s v="Lønnsbilag 15-2025"/>
    <n v="3414.19"/>
    <s v="NOK"/>
    <n v="3414.19"/>
    <m/>
    <s v="267153.33"/>
  </r>
  <r>
    <n v="500740"/>
    <n v="2025"/>
    <s v="Lønnsbilag 16-2025"/>
    <d v="2025-06-02T00:00:00"/>
    <m/>
    <x v="129"/>
    <x v="129"/>
    <m/>
    <m/>
    <m/>
    <m/>
    <n v="1245"/>
    <s v="Fredrik Bjørndal"/>
    <x v="5"/>
    <x v="5"/>
    <m/>
    <m/>
    <m/>
    <m/>
    <n v="0"/>
    <s v="Ingen avgiftsbehandling"/>
    <s v="Lønnsbilag 16-2025"/>
    <n v="1692"/>
    <s v="NOK"/>
    <n v="1692"/>
    <m/>
    <s v="268845.33"/>
  </r>
  <r>
    <n v="500740"/>
    <n v="2025"/>
    <s v="Lønnsbilag 16-2025"/>
    <d v="2025-06-02T00:00:00"/>
    <m/>
    <x v="129"/>
    <x v="129"/>
    <m/>
    <m/>
    <m/>
    <m/>
    <n v="1317"/>
    <s v="Markus Madsen"/>
    <x v="5"/>
    <x v="5"/>
    <m/>
    <m/>
    <m/>
    <m/>
    <n v="0"/>
    <s v="Ingen avgiftsbehandling"/>
    <s v="Lønnsbilag 16-2025"/>
    <n v="4528.2700000000004"/>
    <s v="NOK"/>
    <n v="4528.2700000000004"/>
    <m/>
    <s v="273373.60"/>
  </r>
  <r>
    <n v="500740"/>
    <n v="2025"/>
    <s v="Lønnsbilag 16-2025"/>
    <d v="2025-06-02T00:00:00"/>
    <m/>
    <x v="129"/>
    <x v="129"/>
    <m/>
    <m/>
    <m/>
    <m/>
    <n v="1338"/>
    <s v="Nadin Hamed"/>
    <x v="1"/>
    <x v="1"/>
    <m/>
    <m/>
    <m/>
    <m/>
    <n v="0"/>
    <s v="Ingen avgiftsbehandling"/>
    <s v="Lønnsbilag 16-2025"/>
    <n v="154.96"/>
    <s v="NOK"/>
    <n v="154.96"/>
    <m/>
    <s v="273528.56"/>
  </r>
  <r>
    <n v="500763"/>
    <n v="2025"/>
    <s v="Lønnsbilag 17-2025"/>
    <d v="2025-06-16T00:00:00"/>
    <m/>
    <x v="129"/>
    <x v="129"/>
    <m/>
    <m/>
    <m/>
    <m/>
    <n v="1275"/>
    <s v="Haziz Aasen"/>
    <x v="1"/>
    <x v="1"/>
    <m/>
    <m/>
    <m/>
    <m/>
    <n v="0"/>
    <s v="Ingen avgiftsbehandling"/>
    <s v="Lønnsbilag 17-2025"/>
    <n v="-4217.79"/>
    <s v="NOK"/>
    <n v="-4217.79"/>
    <m/>
    <s v="269310.77"/>
  </r>
  <r>
    <n v="500763"/>
    <n v="2025"/>
    <s v="Lønnsbilag 17-2025"/>
    <d v="2025-06-16T00:00:00"/>
    <m/>
    <x v="129"/>
    <x v="129"/>
    <m/>
    <m/>
    <m/>
    <m/>
    <n v="1275"/>
    <s v="Haziz Aasen"/>
    <x v="1"/>
    <x v="1"/>
    <m/>
    <m/>
    <m/>
    <m/>
    <n v="0"/>
    <s v="Ingen avgiftsbehandling"/>
    <s v="Lønnsbilag 17-2025"/>
    <n v="27717.77"/>
    <s v="NOK"/>
    <n v="27717.77"/>
    <m/>
    <s v="297028.54"/>
  </r>
  <r>
    <n v="500818"/>
    <n v="2025"/>
    <s v="Lønnsbilag 18-2025"/>
    <d v="2025-07-01T00:00:00"/>
    <m/>
    <x v="129"/>
    <x v="129"/>
    <m/>
    <m/>
    <m/>
    <m/>
    <m/>
    <s v="Sofi Kulvik"/>
    <x v="1"/>
    <x v="1"/>
    <m/>
    <m/>
    <m/>
    <m/>
    <n v="0"/>
    <s v="Ingen avgiftsbehandling"/>
    <s v="Lønnsbilag 18-2025"/>
    <n v="70.569999999999993"/>
    <s v="NOK"/>
    <n v="70.569999999999993"/>
    <m/>
    <s v="297099.11"/>
  </r>
  <r>
    <n v="500818"/>
    <n v="2025"/>
    <s v="Lønnsbilag 18-2025"/>
    <d v="2025-07-01T00:00:00"/>
    <m/>
    <x v="129"/>
    <x v="129"/>
    <m/>
    <m/>
    <m/>
    <m/>
    <m/>
    <s v="Sofi Kulvik"/>
    <x v="4"/>
    <x v="4"/>
    <m/>
    <m/>
    <m/>
    <m/>
    <n v="0"/>
    <s v="Ingen avgiftsbehandling"/>
    <s v="Lønnsbilag 18-2025"/>
    <n v="9273.36"/>
    <s v="NOK"/>
    <n v="9273.36"/>
    <m/>
    <s v="306372.47"/>
  </r>
  <r>
    <n v="500818"/>
    <n v="2025"/>
    <s v="Lønnsbilag 18-2025"/>
    <d v="2025-07-01T00:00:00"/>
    <m/>
    <x v="129"/>
    <x v="129"/>
    <m/>
    <m/>
    <m/>
    <m/>
    <n v="1217"/>
    <s v="Hezar Salih"/>
    <x v="1"/>
    <x v="1"/>
    <m/>
    <m/>
    <m/>
    <m/>
    <n v="0"/>
    <s v="Ingen avgiftsbehandling"/>
    <s v="Lønnsbilag 18-2025"/>
    <n v="259.44"/>
    <s v="NOK"/>
    <n v="259.44"/>
    <m/>
    <s v="306631.91"/>
  </r>
  <r>
    <n v="500818"/>
    <n v="2025"/>
    <s v="Lønnsbilag 18-2025"/>
    <d v="2025-07-01T00:00:00"/>
    <m/>
    <x v="129"/>
    <x v="129"/>
    <m/>
    <m/>
    <m/>
    <m/>
    <n v="1223"/>
    <s v="Mads Sundbye"/>
    <x v="1"/>
    <x v="1"/>
    <m/>
    <m/>
    <m/>
    <m/>
    <n v="0"/>
    <s v="Ingen avgiftsbehandling"/>
    <s v="Lønnsbilag 18-2025"/>
    <n v="1033.53"/>
    <s v="NOK"/>
    <n v="1033.53"/>
    <m/>
    <s v="307665.44"/>
  </r>
  <r>
    <n v="500818"/>
    <n v="2025"/>
    <s v="Lønnsbilag 18-2025"/>
    <d v="2025-07-01T00:00:00"/>
    <m/>
    <x v="129"/>
    <x v="129"/>
    <m/>
    <m/>
    <m/>
    <m/>
    <n v="1229"/>
    <s v="Eirik Frisnes Wartiainen"/>
    <x v="1"/>
    <x v="1"/>
    <m/>
    <m/>
    <m/>
    <m/>
    <n v="0"/>
    <s v="Ingen avgiftsbehandling"/>
    <s v="Lønnsbilag 18-2025"/>
    <n v="2150.5300000000002"/>
    <s v="NOK"/>
    <n v="2150.5300000000002"/>
    <m/>
    <s v="309815.97"/>
  </r>
  <r>
    <n v="500818"/>
    <n v="2025"/>
    <s v="Lønnsbilag 18-2025"/>
    <d v="2025-07-01T00:00:00"/>
    <m/>
    <x v="129"/>
    <x v="129"/>
    <m/>
    <m/>
    <m/>
    <m/>
    <n v="1229"/>
    <s v="Eirik Frisnes Wartiainen"/>
    <x v="8"/>
    <x v="8"/>
    <m/>
    <m/>
    <m/>
    <m/>
    <n v="0"/>
    <s v="Ingen avgiftsbehandling"/>
    <s v="Lønnsbilag 18-2025"/>
    <n v="2150.5300000000002"/>
    <s v="NOK"/>
    <n v="2150.5300000000002"/>
    <m/>
    <s v="311966.50"/>
  </r>
  <r>
    <n v="500818"/>
    <n v="2025"/>
    <s v="Lønnsbilag 18-2025"/>
    <d v="2025-07-01T00:00:00"/>
    <m/>
    <x v="129"/>
    <x v="129"/>
    <m/>
    <m/>
    <m/>
    <m/>
    <n v="1229"/>
    <s v="Eirik Frisnes Wartiainen"/>
    <x v="10"/>
    <x v="10"/>
    <m/>
    <m/>
    <m/>
    <m/>
    <n v="0"/>
    <s v="Ingen avgiftsbehandling"/>
    <s v="Lønnsbilag 18-2025"/>
    <n v="2150.5300000000002"/>
    <s v="NOK"/>
    <n v="2150.5300000000002"/>
    <m/>
    <s v="314117.03"/>
  </r>
  <r>
    <n v="500818"/>
    <n v="2025"/>
    <s v="Lønnsbilag 18-2025"/>
    <d v="2025-07-01T00:00:00"/>
    <m/>
    <x v="129"/>
    <x v="129"/>
    <m/>
    <m/>
    <m/>
    <m/>
    <n v="1240"/>
    <s v="Margrethe Hamre Køber"/>
    <x v="10"/>
    <x v="10"/>
    <m/>
    <m/>
    <m/>
    <m/>
    <n v="0"/>
    <s v="Ingen avgiftsbehandling"/>
    <s v="Lønnsbilag 18-2025"/>
    <n v="752.59"/>
    <s v="NOK"/>
    <n v="752.59"/>
    <m/>
    <s v="314869.62"/>
  </r>
  <r>
    <n v="500818"/>
    <n v="2025"/>
    <s v="Lønnsbilag 18-2025"/>
    <d v="2025-07-01T00:00:00"/>
    <m/>
    <x v="129"/>
    <x v="129"/>
    <m/>
    <m/>
    <m/>
    <m/>
    <n v="1240"/>
    <s v="Margrethe Hamre Køber"/>
    <x v="6"/>
    <x v="6"/>
    <m/>
    <m/>
    <m/>
    <m/>
    <n v="0"/>
    <s v="Ingen avgiftsbehandling"/>
    <s v="Lønnsbilag 18-2025"/>
    <n v="50.23"/>
    <s v="NOK"/>
    <n v="50.23"/>
    <m/>
    <s v="314919.85"/>
  </r>
  <r>
    <n v="500818"/>
    <n v="2025"/>
    <s v="Lønnsbilag 18-2025"/>
    <d v="2025-07-01T00:00:00"/>
    <m/>
    <x v="129"/>
    <x v="129"/>
    <m/>
    <m/>
    <m/>
    <m/>
    <n v="1248"/>
    <s v="Marius Tveiten"/>
    <x v="1"/>
    <x v="1"/>
    <m/>
    <m/>
    <m/>
    <m/>
    <n v="0"/>
    <s v="Ingen avgiftsbehandling"/>
    <s v="Lønnsbilag 18-2025"/>
    <n v="767.04"/>
    <s v="NOK"/>
    <n v="767.04"/>
    <m/>
    <s v="315686.89"/>
  </r>
  <r>
    <n v="500818"/>
    <n v="2025"/>
    <s v="Lønnsbilag 18-2025"/>
    <d v="2025-07-01T00:00:00"/>
    <m/>
    <x v="129"/>
    <x v="129"/>
    <m/>
    <m/>
    <m/>
    <m/>
    <n v="1248"/>
    <s v="Marius Tveiten"/>
    <x v="8"/>
    <x v="8"/>
    <m/>
    <m/>
    <m/>
    <m/>
    <n v="0"/>
    <s v="Ingen avgiftsbehandling"/>
    <s v="Lønnsbilag 18-2025"/>
    <n v="88.83"/>
    <s v="NOK"/>
    <n v="88.83"/>
    <m/>
    <s v="315775.72"/>
  </r>
  <r>
    <n v="500818"/>
    <n v="2025"/>
    <s v="Lønnsbilag 18-2025"/>
    <d v="2025-07-01T00:00:00"/>
    <m/>
    <x v="129"/>
    <x v="129"/>
    <m/>
    <m/>
    <m/>
    <m/>
    <n v="1249"/>
    <s v="Nora Kristiansen"/>
    <x v="1"/>
    <x v="1"/>
    <m/>
    <m/>
    <m/>
    <m/>
    <n v="0"/>
    <s v="Ingen avgiftsbehandling"/>
    <s v="Lønnsbilag 18-2025"/>
    <n v="786.08"/>
    <s v="NOK"/>
    <n v="786.08"/>
    <m/>
    <s v="316561.80"/>
  </r>
  <r>
    <n v="500818"/>
    <n v="2025"/>
    <s v="Lønnsbilag 18-2025"/>
    <d v="2025-07-01T00:00:00"/>
    <m/>
    <x v="129"/>
    <x v="129"/>
    <m/>
    <m/>
    <m/>
    <m/>
    <n v="1249"/>
    <s v="Nora Kristiansen"/>
    <x v="8"/>
    <x v="8"/>
    <m/>
    <m/>
    <m/>
    <m/>
    <n v="0"/>
    <s v="Ingen avgiftsbehandling"/>
    <s v="Lønnsbilag 18-2025"/>
    <n v="329.94"/>
    <s v="NOK"/>
    <n v="329.94"/>
    <m/>
    <s v="316891.74"/>
  </r>
  <r>
    <n v="500818"/>
    <n v="2025"/>
    <s v="Lønnsbilag 18-2025"/>
    <d v="2025-07-01T00:00:00"/>
    <m/>
    <x v="129"/>
    <x v="129"/>
    <m/>
    <m/>
    <m/>
    <m/>
    <n v="1260"/>
    <s v="Sivert Østberg-Tømmervik"/>
    <x v="6"/>
    <x v="6"/>
    <m/>
    <m/>
    <m/>
    <m/>
    <n v="0"/>
    <s v="Ingen avgiftsbehandling"/>
    <s v="Lønnsbilag 18-2025"/>
    <n v="626.89"/>
    <s v="NOK"/>
    <n v="626.89"/>
    <m/>
    <s v="317518.63"/>
  </r>
  <r>
    <n v="500818"/>
    <n v="2025"/>
    <s v="Lønnsbilag 18-2025"/>
    <d v="2025-07-01T00:00:00"/>
    <m/>
    <x v="129"/>
    <x v="129"/>
    <m/>
    <m/>
    <m/>
    <m/>
    <n v="1261"/>
    <s v="Laila Håkonsen"/>
    <x v="8"/>
    <x v="8"/>
    <m/>
    <m/>
    <m/>
    <m/>
    <n v="0"/>
    <s v="Ingen avgiftsbehandling"/>
    <s v="Lønnsbilag 18-2025"/>
    <n v="558.36"/>
    <s v="NOK"/>
    <n v="558.36"/>
    <m/>
    <s v="318076.99"/>
  </r>
  <r>
    <n v="500818"/>
    <n v="2025"/>
    <s v="Lønnsbilag 18-2025"/>
    <d v="2025-07-01T00:00:00"/>
    <m/>
    <x v="129"/>
    <x v="129"/>
    <m/>
    <m/>
    <m/>
    <m/>
    <n v="1267"/>
    <s v="Adrian Rojas Vik"/>
    <x v="1"/>
    <x v="1"/>
    <m/>
    <m/>
    <m/>
    <m/>
    <n v="0"/>
    <s v="Ingen avgiftsbehandling"/>
    <s v="Lønnsbilag 18-2025"/>
    <n v="564"/>
    <s v="NOK"/>
    <n v="564"/>
    <m/>
    <s v="318640.99"/>
  </r>
  <r>
    <n v="500818"/>
    <n v="2025"/>
    <s v="Lønnsbilag 18-2025"/>
    <d v="2025-07-01T00:00:00"/>
    <m/>
    <x v="129"/>
    <x v="129"/>
    <m/>
    <m/>
    <m/>
    <m/>
    <n v="1269"/>
    <s v="Marius Lindbäck Pettersen"/>
    <x v="8"/>
    <x v="8"/>
    <m/>
    <m/>
    <m/>
    <m/>
    <n v="0"/>
    <s v="Ingen avgiftsbehandling"/>
    <s v="Lønnsbilag 18-2025"/>
    <n v="33.840000000000003"/>
    <s v="NOK"/>
    <n v="33.840000000000003"/>
    <m/>
    <s v="318674.83"/>
  </r>
  <r>
    <n v="500818"/>
    <n v="2025"/>
    <s v="Lønnsbilag 18-2025"/>
    <d v="2025-07-01T00:00:00"/>
    <m/>
    <x v="129"/>
    <x v="129"/>
    <m/>
    <m/>
    <m/>
    <m/>
    <n v="1270"/>
    <s v="Lars Teigland Støre"/>
    <x v="6"/>
    <x v="6"/>
    <m/>
    <m/>
    <m/>
    <m/>
    <n v="0"/>
    <s v="Ingen avgiftsbehandling"/>
    <s v="Lønnsbilag 18-2025"/>
    <n v="34.369999999999997"/>
    <s v="NOK"/>
    <n v="34.369999999999997"/>
    <m/>
    <s v="318709.20"/>
  </r>
  <r>
    <n v="500818"/>
    <n v="2025"/>
    <s v="Lønnsbilag 18-2025"/>
    <d v="2025-07-01T00:00:00"/>
    <m/>
    <x v="129"/>
    <x v="129"/>
    <m/>
    <m/>
    <m/>
    <m/>
    <n v="1271"/>
    <s v="Nikolai Hamang"/>
    <x v="1"/>
    <x v="1"/>
    <m/>
    <m/>
    <m/>
    <m/>
    <n v="0"/>
    <s v="Ingen avgiftsbehandling"/>
    <s v="Lønnsbilag 18-2025"/>
    <n v="228.42"/>
    <s v="NOK"/>
    <n v="228.42"/>
    <m/>
    <s v="318937.62"/>
  </r>
  <r>
    <n v="500818"/>
    <n v="2025"/>
    <s v="Lønnsbilag 18-2025"/>
    <d v="2025-07-01T00:00:00"/>
    <m/>
    <x v="129"/>
    <x v="129"/>
    <m/>
    <m/>
    <m/>
    <m/>
    <n v="1274"/>
    <s v="Heidi Midtbø Helgesen"/>
    <x v="6"/>
    <x v="6"/>
    <m/>
    <m/>
    <m/>
    <m/>
    <n v="0"/>
    <s v="Ingen avgiftsbehandling"/>
    <s v="Lønnsbilag 18-2025"/>
    <n v="150.69"/>
    <s v="NOK"/>
    <n v="150.69"/>
    <m/>
    <s v="319088.31"/>
  </r>
  <r>
    <n v="500818"/>
    <n v="2025"/>
    <s v="Lønnsbilag 18-2025"/>
    <d v="2025-07-01T00:00:00"/>
    <m/>
    <x v="129"/>
    <x v="129"/>
    <m/>
    <m/>
    <m/>
    <m/>
    <n v="1279"/>
    <s v="Oda Marie Danielsen"/>
    <x v="8"/>
    <x v="8"/>
    <m/>
    <m/>
    <m/>
    <m/>
    <n v="0"/>
    <s v="Ingen avgiftsbehandling"/>
    <s v="Lønnsbilag 18-2025"/>
    <n v="167.79"/>
    <s v="NOK"/>
    <n v="167.79"/>
    <m/>
    <s v="319256.10"/>
  </r>
  <r>
    <n v="500818"/>
    <n v="2025"/>
    <s v="Lønnsbilag 18-2025"/>
    <d v="2025-07-01T00:00:00"/>
    <m/>
    <x v="129"/>
    <x v="129"/>
    <m/>
    <m/>
    <m/>
    <m/>
    <n v="1285"/>
    <s v="Casper Riekeles"/>
    <x v="1"/>
    <x v="1"/>
    <m/>
    <m/>
    <m/>
    <m/>
    <n v="0"/>
    <s v="Ingen avgiftsbehandling"/>
    <s v="Lønnsbilag 18-2025"/>
    <n v="157.91999999999999"/>
    <s v="NOK"/>
    <n v="157.91999999999999"/>
    <m/>
    <s v="319414.02"/>
  </r>
  <r>
    <n v="500818"/>
    <n v="2025"/>
    <s v="Lønnsbilag 18-2025"/>
    <d v="2025-07-01T00:00:00"/>
    <m/>
    <x v="129"/>
    <x v="129"/>
    <m/>
    <m/>
    <m/>
    <m/>
    <n v="1288"/>
    <s v="Sondre Olsen Heitmann"/>
    <x v="2"/>
    <x v="2"/>
    <m/>
    <m/>
    <m/>
    <m/>
    <n v="0"/>
    <s v="Ingen avgiftsbehandling"/>
    <s v="Lønnsbilag 18-2025"/>
    <n v="338.4"/>
    <s v="NOK"/>
    <n v="338.4"/>
    <m/>
    <s v="319752.42"/>
  </r>
  <r>
    <n v="500818"/>
    <n v="2025"/>
    <s v="Lønnsbilag 18-2025"/>
    <d v="2025-07-01T00:00:00"/>
    <m/>
    <x v="129"/>
    <x v="129"/>
    <m/>
    <m/>
    <m/>
    <m/>
    <n v="1299"/>
    <s v="Katarina Zielinska"/>
    <x v="2"/>
    <x v="2"/>
    <m/>
    <m/>
    <m/>
    <m/>
    <n v="0"/>
    <s v="Ingen avgiftsbehandling"/>
    <s v="Lønnsbilag 18-2025"/>
    <n v="6785.63"/>
    <s v="NOK"/>
    <n v="6785.63"/>
    <m/>
    <s v="326538.05"/>
  </r>
  <r>
    <n v="500818"/>
    <n v="2025"/>
    <s v="Lønnsbilag 18-2025"/>
    <d v="2025-07-01T00:00:00"/>
    <m/>
    <x v="129"/>
    <x v="129"/>
    <m/>
    <m/>
    <m/>
    <m/>
    <n v="1305"/>
    <s v="Brage Mikkelsen"/>
    <x v="8"/>
    <x v="8"/>
    <m/>
    <m/>
    <m/>
    <m/>
    <n v="0"/>
    <s v="Ingen avgiftsbehandling"/>
    <s v="Lønnsbilag 18-2025"/>
    <n v="45.12"/>
    <s v="NOK"/>
    <n v="45.12"/>
    <m/>
    <s v="326583.17"/>
  </r>
  <r>
    <n v="500818"/>
    <n v="2025"/>
    <s v="Lønnsbilag 18-2025"/>
    <d v="2025-07-01T00:00:00"/>
    <m/>
    <x v="129"/>
    <x v="129"/>
    <m/>
    <m/>
    <m/>
    <m/>
    <n v="1307"/>
    <s v="Ben Craig Simmons"/>
    <x v="3"/>
    <x v="3"/>
    <m/>
    <m/>
    <m/>
    <m/>
    <n v="0"/>
    <s v="Ingen avgiftsbehandling"/>
    <s v="Lønnsbilag 18-2025"/>
    <n v="5292.79"/>
    <s v="NOK"/>
    <n v="5292.79"/>
    <m/>
    <s v="331875.96"/>
  </r>
  <r>
    <n v="500818"/>
    <n v="2025"/>
    <s v="Lønnsbilag 18-2025"/>
    <d v="2025-07-01T00:00:00"/>
    <m/>
    <x v="129"/>
    <x v="129"/>
    <m/>
    <m/>
    <m/>
    <m/>
    <n v="1328"/>
    <s v="Jonathan Sten Hagen"/>
    <x v="2"/>
    <x v="2"/>
    <m/>
    <m/>
    <m/>
    <m/>
    <n v="0"/>
    <s v="Ingen avgiftsbehandling"/>
    <s v="Lønnsbilag 18-2025"/>
    <n v="394.8"/>
    <s v="NOK"/>
    <n v="394.8"/>
    <m/>
    <s v="332270.76"/>
  </r>
  <r>
    <n v="500818"/>
    <n v="2025"/>
    <s v="Lønnsbilag 18-2025"/>
    <d v="2025-07-01T00:00:00"/>
    <m/>
    <x v="129"/>
    <x v="129"/>
    <m/>
    <m/>
    <m/>
    <m/>
    <n v="1329"/>
    <s v="Oline Søderberg"/>
    <x v="8"/>
    <x v="8"/>
    <m/>
    <m/>
    <m/>
    <m/>
    <n v="0"/>
    <s v="Ingen avgiftsbehandling"/>
    <s v="Lønnsbilag 18-2025"/>
    <n v="142.13"/>
    <s v="NOK"/>
    <n v="142.13"/>
    <m/>
    <s v="332412.89"/>
  </r>
  <r>
    <n v="500818"/>
    <n v="2025"/>
    <s v="Lønnsbilag 18-2025"/>
    <d v="2025-07-01T00:00:00"/>
    <m/>
    <x v="129"/>
    <x v="129"/>
    <m/>
    <m/>
    <m/>
    <m/>
    <n v="1331"/>
    <s v="Jørgen Røkke"/>
    <x v="1"/>
    <x v="1"/>
    <m/>
    <m/>
    <m/>
    <m/>
    <n v="0"/>
    <s v="Ingen avgiftsbehandling"/>
    <s v="Lønnsbilag 18-2025"/>
    <n v="614.76"/>
    <s v="NOK"/>
    <n v="614.76"/>
    <m/>
    <s v="333027.65"/>
  </r>
  <r>
    <n v="500818"/>
    <n v="2025"/>
    <s v="Lønnsbilag 18-2025"/>
    <d v="2025-07-01T00:00:00"/>
    <m/>
    <x v="129"/>
    <x v="129"/>
    <m/>
    <m/>
    <m/>
    <m/>
    <n v="1331"/>
    <s v="Jørgen Røkke"/>
    <x v="8"/>
    <x v="8"/>
    <m/>
    <m/>
    <m/>
    <m/>
    <n v="0"/>
    <s v="Ingen avgiftsbehandling"/>
    <s v="Lønnsbilag 18-2025"/>
    <n v="338.4"/>
    <s v="NOK"/>
    <n v="338.4"/>
    <m/>
    <s v="333366.05"/>
  </r>
  <r>
    <n v="500818"/>
    <n v="2025"/>
    <s v="Lønnsbilag 18-2025"/>
    <d v="2025-07-01T00:00:00"/>
    <m/>
    <x v="129"/>
    <x v="129"/>
    <m/>
    <m/>
    <m/>
    <m/>
    <n v="1332"/>
    <s v="Morten Hamre Køber"/>
    <x v="10"/>
    <x v="10"/>
    <m/>
    <m/>
    <m/>
    <m/>
    <n v="0"/>
    <s v="Ingen avgiftsbehandling"/>
    <s v="Lønnsbilag 18-2025"/>
    <n v="705"/>
    <s v="NOK"/>
    <n v="705"/>
    <m/>
    <s v="334071.05"/>
  </r>
  <r>
    <n v="500818"/>
    <n v="2025"/>
    <s v="Lønnsbilag 18-2025"/>
    <d v="2025-07-01T00:00:00"/>
    <m/>
    <x v="129"/>
    <x v="129"/>
    <m/>
    <m/>
    <m/>
    <m/>
    <n v="1334"/>
    <s v="Selma Arikan"/>
    <x v="1"/>
    <x v="1"/>
    <m/>
    <m/>
    <m/>
    <m/>
    <n v="0"/>
    <s v="Ingen avgiftsbehandling"/>
    <s v="Lønnsbilag 18-2025"/>
    <n v="242.52"/>
    <s v="NOK"/>
    <n v="242.52"/>
    <m/>
    <s v="334313.57"/>
  </r>
  <r>
    <n v="500818"/>
    <n v="2025"/>
    <s v="Lønnsbilag 18-2025"/>
    <d v="2025-07-01T00:00:00"/>
    <m/>
    <x v="129"/>
    <x v="129"/>
    <m/>
    <m/>
    <m/>
    <m/>
    <n v="1334"/>
    <s v="Selma Arikan"/>
    <x v="8"/>
    <x v="8"/>
    <m/>
    <m/>
    <m/>
    <m/>
    <n v="0"/>
    <s v="Ingen avgiftsbehandling"/>
    <s v="Lønnsbilag 18-2025"/>
    <n v="774.48"/>
    <s v="NOK"/>
    <n v="774.48"/>
    <m/>
    <s v="335088.05"/>
  </r>
  <r>
    <n v="500818"/>
    <n v="2025"/>
    <s v="Lønnsbilag 18-2025"/>
    <d v="2025-07-01T00:00:00"/>
    <m/>
    <x v="129"/>
    <x v="129"/>
    <m/>
    <m/>
    <m/>
    <m/>
    <n v="1335"/>
    <s v="Mikkel Holand Gillebo"/>
    <x v="8"/>
    <x v="8"/>
    <m/>
    <m/>
    <m/>
    <m/>
    <n v="0"/>
    <s v="Ingen avgiftsbehandling"/>
    <s v="Lønnsbilag 18-2025"/>
    <n v="135.36000000000001"/>
    <s v="NOK"/>
    <n v="135.36000000000001"/>
    <m/>
    <s v="335223.41"/>
  </r>
  <r>
    <n v="500818"/>
    <n v="2025"/>
    <s v="Lønnsbilag 18-2025"/>
    <d v="2025-07-01T00:00:00"/>
    <m/>
    <x v="129"/>
    <x v="129"/>
    <m/>
    <m/>
    <m/>
    <m/>
    <n v="1338"/>
    <s v="Nadin Hamed"/>
    <x v="1"/>
    <x v="1"/>
    <m/>
    <m/>
    <m/>
    <m/>
    <n v="0"/>
    <s v="Ingen avgiftsbehandling"/>
    <s v="Lønnsbilag 18-2025"/>
    <n v="191.08"/>
    <s v="NOK"/>
    <n v="191.08"/>
    <m/>
    <s v="335414.49"/>
  </r>
  <r>
    <n v="500818"/>
    <n v="2025"/>
    <s v="Lønnsbilag 18-2025"/>
    <d v="2025-07-01T00:00:00"/>
    <m/>
    <x v="129"/>
    <x v="129"/>
    <m/>
    <m/>
    <m/>
    <m/>
    <n v="134"/>
    <s v="Andreas Kristiansen Olsen"/>
    <x v="1"/>
    <x v="1"/>
    <m/>
    <m/>
    <m/>
    <m/>
    <n v="0"/>
    <s v="Ingen avgiftsbehandling"/>
    <s v="Lønnsbilag 18-2025"/>
    <n v="583.74"/>
    <s v="NOK"/>
    <n v="583.74"/>
    <m/>
    <s v="335998.23"/>
  </r>
  <r>
    <n v="500818"/>
    <n v="2025"/>
    <s v="Lønnsbilag 18-2025"/>
    <d v="2025-07-01T00:00:00"/>
    <m/>
    <x v="129"/>
    <x v="129"/>
    <m/>
    <m/>
    <m/>
    <m/>
    <n v="134"/>
    <s v="Andreas Kristiansen Olsen"/>
    <x v="8"/>
    <x v="8"/>
    <m/>
    <m/>
    <m/>
    <m/>
    <n v="0"/>
    <s v="Ingen avgiftsbehandling"/>
    <s v="Lønnsbilag 18-2025"/>
    <n v="129.72"/>
    <s v="NOK"/>
    <n v="129.72"/>
    <m/>
    <s v="336127.95"/>
  </r>
  <r>
    <n v="500818"/>
    <n v="2025"/>
    <s v="Lønnsbilag 18-2025"/>
    <d v="2025-07-01T00:00:00"/>
    <m/>
    <x v="129"/>
    <x v="129"/>
    <m/>
    <m/>
    <m/>
    <m/>
    <n v="1341"/>
    <s v="Sondre Harviken"/>
    <x v="1"/>
    <x v="1"/>
    <m/>
    <m/>
    <m/>
    <m/>
    <n v="0"/>
    <s v="Ingen avgiftsbehandling"/>
    <s v="Lønnsbilag 18-2025"/>
    <n v="620.4"/>
    <s v="NOK"/>
    <n v="620.4"/>
    <m/>
    <s v="336748.35"/>
  </r>
  <r>
    <n v="500818"/>
    <n v="2025"/>
    <s v="Lønnsbilag 18-2025"/>
    <d v="2025-07-01T00:00:00"/>
    <m/>
    <x v="129"/>
    <x v="129"/>
    <m/>
    <m/>
    <m/>
    <m/>
    <n v="1341"/>
    <s v="Sondre Harviken"/>
    <x v="8"/>
    <x v="8"/>
    <m/>
    <m/>
    <m/>
    <m/>
    <n v="0"/>
    <s v="Ingen avgiftsbehandling"/>
    <s v="Lønnsbilag 18-2025"/>
    <n v="112.8"/>
    <s v="NOK"/>
    <n v="112.8"/>
    <m/>
    <s v="336861.15"/>
  </r>
  <r>
    <n v="500818"/>
    <n v="2025"/>
    <s v="Lønnsbilag 18-2025"/>
    <d v="2025-07-01T00:00:00"/>
    <m/>
    <x v="129"/>
    <x v="129"/>
    <m/>
    <m/>
    <m/>
    <m/>
    <n v="183"/>
    <s v="Marie Laukeland"/>
    <x v="10"/>
    <x v="10"/>
    <m/>
    <m/>
    <m/>
    <m/>
    <n v="0"/>
    <s v="Ingen avgiftsbehandling"/>
    <s v="Lønnsbilag 18-2025"/>
    <n v="705"/>
    <s v="NOK"/>
    <n v="705"/>
    <m/>
    <s v="337566.15"/>
  </r>
  <r>
    <n v="500818"/>
    <n v="2025"/>
    <s v="Lønnsbilag 18-2025"/>
    <d v="2025-07-01T00:00:00"/>
    <m/>
    <x v="129"/>
    <x v="129"/>
    <m/>
    <m/>
    <m/>
    <m/>
    <n v="77"/>
    <s v="Christopher Dehn"/>
    <x v="5"/>
    <x v="5"/>
    <m/>
    <m/>
    <m/>
    <m/>
    <n v="0"/>
    <s v="Ingen avgiftsbehandling"/>
    <s v="Lønnsbilag 18-2025"/>
    <n v="2719.26"/>
    <s v="NOK"/>
    <n v="2719.26"/>
    <m/>
    <s v="340285.41"/>
  </r>
  <r>
    <n v="500889"/>
    <n v="2025"/>
    <s v="Lønnsbilag 19-2025"/>
    <d v="2025-08-03T00:00:00"/>
    <m/>
    <x v="129"/>
    <x v="129"/>
    <m/>
    <m/>
    <m/>
    <m/>
    <m/>
    <s v="Sofi Kulvik"/>
    <x v="4"/>
    <x v="4"/>
    <m/>
    <m/>
    <m/>
    <m/>
    <n v="0"/>
    <s v="Ingen avgiftsbehandling"/>
    <s v="Lønnsbilag 19-2025"/>
    <n v="9202.7900000000009"/>
    <s v="NOK"/>
    <n v="9202.7900000000009"/>
    <m/>
    <s v="349488.20"/>
  </r>
  <r>
    <n v="500889"/>
    <n v="2025"/>
    <s v="Lønnsbilag 19-2025"/>
    <d v="2025-08-03T00:00:00"/>
    <m/>
    <x v="129"/>
    <x v="129"/>
    <m/>
    <m/>
    <m/>
    <m/>
    <n v="1229"/>
    <s v="Eirik Frisnes Wartiainen"/>
    <x v="1"/>
    <x v="1"/>
    <m/>
    <m/>
    <m/>
    <m/>
    <n v="0"/>
    <s v="Ingen avgiftsbehandling"/>
    <s v="Lønnsbilag 19-2025"/>
    <n v="2150.5300000000002"/>
    <s v="NOK"/>
    <n v="2150.5300000000002"/>
    <m/>
    <s v="351638.73"/>
  </r>
  <r>
    <n v="500889"/>
    <n v="2025"/>
    <s v="Lønnsbilag 19-2025"/>
    <d v="2025-08-03T00:00:00"/>
    <m/>
    <x v="129"/>
    <x v="129"/>
    <m/>
    <m/>
    <m/>
    <m/>
    <n v="1229"/>
    <s v="Eirik Frisnes Wartiainen"/>
    <x v="8"/>
    <x v="8"/>
    <m/>
    <m/>
    <m/>
    <m/>
    <n v="0"/>
    <s v="Ingen avgiftsbehandling"/>
    <s v="Lønnsbilag 19-2025"/>
    <n v="2150.5300000000002"/>
    <s v="NOK"/>
    <n v="2150.5300000000002"/>
    <m/>
    <s v="353789.26"/>
  </r>
  <r>
    <n v="500889"/>
    <n v="2025"/>
    <s v="Lønnsbilag 19-2025"/>
    <d v="2025-08-03T00:00:00"/>
    <m/>
    <x v="129"/>
    <x v="129"/>
    <m/>
    <m/>
    <m/>
    <m/>
    <n v="1229"/>
    <s v="Eirik Frisnes Wartiainen"/>
    <x v="10"/>
    <x v="10"/>
    <m/>
    <m/>
    <m/>
    <m/>
    <n v="0"/>
    <s v="Ingen avgiftsbehandling"/>
    <s v="Lønnsbilag 19-2025"/>
    <n v="2150.5300000000002"/>
    <s v="NOK"/>
    <n v="2150.5300000000002"/>
    <m/>
    <s v="355939.79"/>
  </r>
  <r>
    <n v="500889"/>
    <n v="2025"/>
    <s v="Lønnsbilag 19-2025"/>
    <d v="2025-08-03T00:00:00"/>
    <m/>
    <x v="129"/>
    <x v="129"/>
    <m/>
    <m/>
    <m/>
    <m/>
    <n v="1299"/>
    <s v="Katarina Zielinska"/>
    <x v="2"/>
    <x v="2"/>
    <m/>
    <m/>
    <m/>
    <m/>
    <n v="0"/>
    <s v="Ingen avgiftsbehandling"/>
    <s v="Lønnsbilag 19-2025"/>
    <n v="6785.63"/>
    <s v="NOK"/>
    <n v="6785.63"/>
    <m/>
    <s v="362725.42"/>
  </r>
  <r>
    <n v="500889"/>
    <n v="2025"/>
    <s v="Lønnsbilag 19-2025"/>
    <d v="2025-08-03T00:00:00"/>
    <m/>
    <x v="129"/>
    <x v="129"/>
    <m/>
    <m/>
    <m/>
    <m/>
    <n v="1307"/>
    <s v="Ben Craig Simmons"/>
    <x v="3"/>
    <x v="3"/>
    <m/>
    <m/>
    <m/>
    <m/>
    <n v="0"/>
    <s v="Ingen avgiftsbehandling"/>
    <s v="Lønnsbilag 19-2025"/>
    <n v="5292.79"/>
    <s v="NOK"/>
    <n v="5292.79"/>
    <m/>
    <s v="368018.21"/>
  </r>
  <r>
    <n v="500889"/>
    <n v="2025"/>
    <s v="Lønnsbilag 19-2025"/>
    <d v="2025-08-03T00:00:00"/>
    <m/>
    <x v="129"/>
    <x v="129"/>
    <m/>
    <m/>
    <m/>
    <m/>
    <n v="77"/>
    <s v="Christopher Dehn"/>
    <x v="5"/>
    <x v="5"/>
    <m/>
    <m/>
    <m/>
    <m/>
    <n v="0"/>
    <s v="Ingen avgiftsbehandling"/>
    <s v="Lønnsbilag 19-2025"/>
    <n v="2719.26"/>
    <s v="NOK"/>
    <n v="2719.26"/>
    <m/>
    <s v="370737.47"/>
  </r>
  <r>
    <n v="500936"/>
    <n v="2025"/>
    <s v="Lønnsbilag 20-2025"/>
    <d v="2025-09-01T00:00:00"/>
    <m/>
    <x v="129"/>
    <x v="129"/>
    <m/>
    <m/>
    <m/>
    <m/>
    <m/>
    <s v="Sofi Kulvik"/>
    <x v="4"/>
    <x v="4"/>
    <m/>
    <m/>
    <m/>
    <m/>
    <n v="0"/>
    <s v="Ingen avgiftsbehandling"/>
    <s v="Lønnsbilag 20-2025"/>
    <n v="9202.7900000000009"/>
    <s v="NOK"/>
    <n v="9202.7900000000009"/>
    <m/>
    <s v="379940.26"/>
  </r>
  <r>
    <n v="500936"/>
    <n v="2025"/>
    <s v="Lønnsbilag 20-2025"/>
    <d v="2025-09-01T00:00:00"/>
    <m/>
    <x v="129"/>
    <x v="129"/>
    <m/>
    <m/>
    <m/>
    <m/>
    <n v="1223"/>
    <s v="Mads Sundbye"/>
    <x v="1"/>
    <x v="1"/>
    <m/>
    <m/>
    <m/>
    <m/>
    <n v="0"/>
    <s v="Ingen avgiftsbehandling"/>
    <s v="Lønnsbilag 20-2025"/>
    <n v="609.12"/>
    <s v="NOK"/>
    <n v="609.12"/>
    <m/>
    <s v="380549.38"/>
  </r>
  <r>
    <n v="500936"/>
    <n v="2025"/>
    <s v="Lønnsbilag 20-2025"/>
    <d v="2025-09-01T00:00:00"/>
    <m/>
    <x v="129"/>
    <x v="129"/>
    <m/>
    <m/>
    <m/>
    <m/>
    <n v="1229"/>
    <s v="Eirik Frisnes Wartiainen"/>
    <x v="1"/>
    <x v="1"/>
    <m/>
    <m/>
    <m/>
    <m/>
    <n v="0"/>
    <s v="Ingen avgiftsbehandling"/>
    <s v="Lønnsbilag 20-2025"/>
    <n v="3225.84"/>
    <s v="NOK"/>
    <n v="3225.84"/>
    <m/>
    <s v="383775.22"/>
  </r>
  <r>
    <n v="500936"/>
    <n v="2025"/>
    <s v="Lønnsbilag 20-2025"/>
    <d v="2025-09-01T00:00:00"/>
    <m/>
    <x v="129"/>
    <x v="129"/>
    <m/>
    <m/>
    <m/>
    <m/>
    <n v="1229"/>
    <s v="Eirik Frisnes Wartiainen"/>
    <x v="8"/>
    <x v="8"/>
    <m/>
    <m/>
    <m/>
    <m/>
    <n v="0"/>
    <s v="Ingen avgiftsbehandling"/>
    <s v="Lønnsbilag 20-2025"/>
    <n v="3225.84"/>
    <s v="NOK"/>
    <n v="3225.84"/>
    <m/>
    <s v="387001.06"/>
  </r>
  <r>
    <n v="500936"/>
    <n v="2025"/>
    <s v="Lønnsbilag 20-2025"/>
    <d v="2025-09-01T00:00:00"/>
    <m/>
    <x v="129"/>
    <x v="129"/>
    <m/>
    <m/>
    <m/>
    <m/>
    <n v="1239"/>
    <s v="Karen Haug Laukeland"/>
    <x v="6"/>
    <x v="6"/>
    <m/>
    <m/>
    <m/>
    <m/>
    <n v="0"/>
    <s v="Ingen avgiftsbehandling"/>
    <s v="Lønnsbilag 20-2025"/>
    <n v="133.94999999999999"/>
    <s v="NOK"/>
    <n v="133.94999999999999"/>
    <m/>
    <s v="387135.01"/>
  </r>
  <r>
    <n v="500936"/>
    <n v="2025"/>
    <s v="Lønnsbilag 20-2025"/>
    <d v="2025-09-01T00:00:00"/>
    <m/>
    <x v="129"/>
    <x v="129"/>
    <m/>
    <m/>
    <m/>
    <m/>
    <n v="1240"/>
    <s v="Margrethe Hamre Køber"/>
    <x v="6"/>
    <x v="6"/>
    <m/>
    <m/>
    <m/>
    <m/>
    <n v="0"/>
    <s v="Ingen avgiftsbehandling"/>
    <s v="Lønnsbilag 20-2025"/>
    <n v="50.23"/>
    <s v="NOK"/>
    <n v="50.23"/>
    <m/>
    <s v="387185.24"/>
  </r>
  <r>
    <n v="500936"/>
    <n v="2025"/>
    <s v="Lønnsbilag 20-2025"/>
    <d v="2025-09-01T00:00:00"/>
    <m/>
    <x v="129"/>
    <x v="129"/>
    <m/>
    <m/>
    <m/>
    <m/>
    <n v="1245"/>
    <s v="Fredrik Bjørndal"/>
    <x v="3"/>
    <x v="3"/>
    <m/>
    <m/>
    <m/>
    <m/>
    <n v="0"/>
    <s v="Ingen avgiftsbehandling"/>
    <s v="Lønnsbilag 20-2025"/>
    <n v="459.8"/>
    <s v="NOK"/>
    <n v="459.8"/>
    <m/>
    <s v="387645.04"/>
  </r>
  <r>
    <n v="500936"/>
    <n v="2025"/>
    <s v="Lønnsbilag 20-2025"/>
    <d v="2025-09-01T00:00:00"/>
    <m/>
    <x v="129"/>
    <x v="129"/>
    <m/>
    <m/>
    <m/>
    <m/>
    <n v="1248"/>
    <s v="Marius Tveiten"/>
    <x v="1"/>
    <x v="1"/>
    <m/>
    <m/>
    <m/>
    <m/>
    <n v="0"/>
    <s v="Ingen avgiftsbehandling"/>
    <s v="Lønnsbilag 20-2025"/>
    <n v="387.05"/>
    <s v="NOK"/>
    <n v="387.05"/>
    <m/>
    <s v="388032.09"/>
  </r>
  <r>
    <n v="500936"/>
    <n v="2025"/>
    <s v="Lønnsbilag 20-2025"/>
    <d v="2025-09-01T00:00:00"/>
    <m/>
    <x v="129"/>
    <x v="129"/>
    <m/>
    <m/>
    <m/>
    <m/>
    <n v="1248"/>
    <s v="Marius Tveiten"/>
    <x v="8"/>
    <x v="8"/>
    <m/>
    <m/>
    <m/>
    <m/>
    <n v="0"/>
    <s v="Ingen avgiftsbehandling"/>
    <s v="Lønnsbilag 20-2025"/>
    <n v="190.35"/>
    <s v="NOK"/>
    <n v="190.35"/>
    <m/>
    <s v="388222.44"/>
  </r>
  <r>
    <n v="500936"/>
    <n v="2025"/>
    <s v="Lønnsbilag 20-2025"/>
    <d v="2025-09-01T00:00:00"/>
    <m/>
    <x v="129"/>
    <x v="129"/>
    <m/>
    <m/>
    <m/>
    <m/>
    <n v="1249"/>
    <s v="Nora Kristiansen"/>
    <x v="1"/>
    <x v="1"/>
    <m/>
    <m/>
    <m/>
    <m/>
    <n v="0"/>
    <s v="Ingen avgiftsbehandling"/>
    <s v="Lønnsbilag 20-2025"/>
    <n v="983.48"/>
    <s v="NOK"/>
    <n v="983.48"/>
    <m/>
    <s v="389205.92"/>
  </r>
  <r>
    <n v="500936"/>
    <n v="2025"/>
    <s v="Lønnsbilag 20-2025"/>
    <d v="2025-09-01T00:00:00"/>
    <m/>
    <x v="129"/>
    <x v="129"/>
    <m/>
    <m/>
    <m/>
    <m/>
    <n v="1249"/>
    <s v="Nora Kristiansen"/>
    <x v="8"/>
    <x v="8"/>
    <m/>
    <m/>
    <m/>
    <m/>
    <n v="0"/>
    <s v="Ingen avgiftsbehandling"/>
    <s v="Lønnsbilag 20-2025"/>
    <n v="222.08"/>
    <s v="NOK"/>
    <n v="222.08"/>
    <m/>
    <s v="389428.00"/>
  </r>
  <r>
    <n v="500936"/>
    <n v="2025"/>
    <s v="Lønnsbilag 20-2025"/>
    <d v="2025-09-01T00:00:00"/>
    <m/>
    <x v="129"/>
    <x v="129"/>
    <m/>
    <m/>
    <m/>
    <m/>
    <n v="1260"/>
    <s v="Sivert Østberg-Tømmervik"/>
    <x v="6"/>
    <x v="6"/>
    <m/>
    <m/>
    <m/>
    <m/>
    <n v="0"/>
    <s v="Ingen avgiftsbehandling"/>
    <s v="Lønnsbilag 20-2025"/>
    <n v="362.93"/>
    <s v="NOK"/>
    <n v="362.93"/>
    <m/>
    <s v="389790.93"/>
  </r>
  <r>
    <n v="500936"/>
    <n v="2025"/>
    <s v="Lønnsbilag 20-2025"/>
    <d v="2025-09-01T00:00:00"/>
    <m/>
    <x v="129"/>
    <x v="129"/>
    <m/>
    <m/>
    <m/>
    <m/>
    <n v="1261"/>
    <s v="Laila Håkonsen"/>
    <x v="8"/>
    <x v="8"/>
    <m/>
    <m/>
    <m/>
    <m/>
    <n v="0"/>
    <s v="Ingen avgiftsbehandling"/>
    <s v="Lønnsbilag 20-2025"/>
    <n v="449.79"/>
    <s v="NOK"/>
    <n v="449.79"/>
    <m/>
    <s v="390240.72"/>
  </r>
  <r>
    <n v="500936"/>
    <n v="2025"/>
    <s v="Lønnsbilag 20-2025"/>
    <d v="2025-09-01T00:00:00"/>
    <m/>
    <x v="129"/>
    <x v="129"/>
    <m/>
    <m/>
    <m/>
    <m/>
    <n v="1271"/>
    <s v="Nikolai Hamang"/>
    <x v="1"/>
    <x v="1"/>
    <m/>
    <m/>
    <m/>
    <m/>
    <n v="0"/>
    <s v="Ingen avgiftsbehandling"/>
    <s v="Lønnsbilag 20-2025"/>
    <n v="241.11"/>
    <s v="NOK"/>
    <n v="241.11"/>
    <m/>
    <s v="390481.83"/>
  </r>
  <r>
    <n v="500936"/>
    <n v="2025"/>
    <s v="Lønnsbilag 20-2025"/>
    <d v="2025-09-01T00:00:00"/>
    <m/>
    <x v="129"/>
    <x v="129"/>
    <m/>
    <m/>
    <m/>
    <m/>
    <n v="1274"/>
    <s v="Heidi Midtbø Helgesen"/>
    <x v="6"/>
    <x v="6"/>
    <m/>
    <m/>
    <m/>
    <m/>
    <n v="0"/>
    <s v="Ingen avgiftsbehandling"/>
    <s v="Lønnsbilag 20-2025"/>
    <n v="50.23"/>
    <s v="NOK"/>
    <n v="50.23"/>
    <m/>
    <s v="390532.06"/>
  </r>
  <r>
    <n v="500936"/>
    <n v="2025"/>
    <s v="Lønnsbilag 20-2025"/>
    <d v="2025-09-01T00:00:00"/>
    <m/>
    <x v="129"/>
    <x v="129"/>
    <m/>
    <m/>
    <m/>
    <m/>
    <n v="1285"/>
    <s v="Casper Riekeles"/>
    <x v="1"/>
    <x v="1"/>
    <m/>
    <m/>
    <m/>
    <m/>
    <n v="0"/>
    <s v="Ingen avgiftsbehandling"/>
    <s v="Lønnsbilag 20-2025"/>
    <n v="424.41"/>
    <s v="NOK"/>
    <n v="424.41"/>
    <m/>
    <s v="390956.47"/>
  </r>
  <r>
    <n v="500936"/>
    <n v="2025"/>
    <s v="Lønnsbilag 20-2025"/>
    <d v="2025-09-01T00:00:00"/>
    <m/>
    <x v="129"/>
    <x v="129"/>
    <m/>
    <m/>
    <m/>
    <m/>
    <n v="1299"/>
    <s v="Katarina Zielinska"/>
    <x v="2"/>
    <x v="2"/>
    <m/>
    <m/>
    <m/>
    <m/>
    <n v="0"/>
    <s v="Ingen avgiftsbehandling"/>
    <s v="Lønnsbilag 20-2025"/>
    <n v="6785.63"/>
    <s v="NOK"/>
    <n v="6785.63"/>
    <m/>
    <s v="397742.10"/>
  </r>
  <r>
    <n v="500936"/>
    <n v="2025"/>
    <s v="Lønnsbilag 20-2025"/>
    <d v="2025-09-01T00:00:00"/>
    <m/>
    <x v="129"/>
    <x v="129"/>
    <m/>
    <m/>
    <m/>
    <m/>
    <n v="1307"/>
    <s v="Ben Craig Simmons"/>
    <x v="3"/>
    <x v="3"/>
    <m/>
    <m/>
    <m/>
    <m/>
    <n v="0"/>
    <s v="Ingen avgiftsbehandling"/>
    <s v="Lønnsbilag 20-2025"/>
    <n v="5292.79"/>
    <s v="NOK"/>
    <n v="5292.79"/>
    <m/>
    <s v="403034.89"/>
  </r>
  <r>
    <n v="500936"/>
    <n v="2025"/>
    <s v="Lønnsbilag 20-2025"/>
    <d v="2025-09-01T00:00:00"/>
    <m/>
    <x v="129"/>
    <x v="129"/>
    <m/>
    <m/>
    <m/>
    <m/>
    <n v="1334"/>
    <s v="Selma Arikan"/>
    <x v="1"/>
    <x v="1"/>
    <m/>
    <m/>
    <m/>
    <m/>
    <n v="0"/>
    <s v="Ingen avgiftsbehandling"/>
    <s v="Lønnsbilag 20-2025"/>
    <n v="135.36000000000001"/>
    <s v="NOK"/>
    <n v="135.36000000000001"/>
    <m/>
    <s v="403170.25"/>
  </r>
  <r>
    <n v="500936"/>
    <n v="2025"/>
    <s v="Lønnsbilag 20-2025"/>
    <d v="2025-09-01T00:00:00"/>
    <m/>
    <x v="129"/>
    <x v="129"/>
    <m/>
    <m/>
    <m/>
    <m/>
    <n v="1338"/>
    <s v="Nadin Hamed"/>
    <x v="1"/>
    <x v="1"/>
    <m/>
    <m/>
    <m/>
    <m/>
    <n v="0"/>
    <s v="Ingen avgiftsbehandling"/>
    <s v="Lønnsbilag 20-2025"/>
    <n v="263.73"/>
    <s v="NOK"/>
    <n v="263.73"/>
    <m/>
    <s v="403433.98"/>
  </r>
  <r>
    <n v="500936"/>
    <n v="2025"/>
    <s v="Lønnsbilag 20-2025"/>
    <d v="2025-09-01T00:00:00"/>
    <m/>
    <x v="129"/>
    <x v="129"/>
    <m/>
    <m/>
    <m/>
    <m/>
    <n v="134"/>
    <s v="Andreas Kristiansen Olsen"/>
    <x v="1"/>
    <x v="1"/>
    <m/>
    <m/>
    <m/>
    <m/>
    <n v="0"/>
    <s v="Ingen avgiftsbehandling"/>
    <s v="Lønnsbilag 20-2025"/>
    <n v="1653.93"/>
    <s v="NOK"/>
    <n v="1653.93"/>
    <m/>
    <s v="405087.91"/>
  </r>
  <r>
    <n v="500936"/>
    <n v="2025"/>
    <s v="Lønnsbilag 20-2025"/>
    <d v="2025-09-01T00:00:00"/>
    <m/>
    <x v="129"/>
    <x v="129"/>
    <m/>
    <m/>
    <m/>
    <m/>
    <n v="1341"/>
    <s v="Sondre Harviken"/>
    <x v="8"/>
    <x v="8"/>
    <m/>
    <m/>
    <m/>
    <m/>
    <n v="0"/>
    <s v="Ingen avgiftsbehandling"/>
    <s v="Lønnsbilag 20-2025"/>
    <n v="248.16"/>
    <s v="NOK"/>
    <n v="248.16"/>
    <m/>
    <s v="405336.07"/>
  </r>
  <r>
    <n v="500936"/>
    <n v="2025"/>
    <s v="Lønnsbilag 20-2025"/>
    <d v="2025-09-01T00:00:00"/>
    <m/>
    <x v="129"/>
    <x v="129"/>
    <m/>
    <m/>
    <m/>
    <m/>
    <n v="156"/>
    <s v="Eskil Kvam"/>
    <x v="1"/>
    <x v="1"/>
    <m/>
    <m/>
    <m/>
    <m/>
    <n v="0"/>
    <s v="Ingen avgiftsbehandling"/>
    <s v="Lønnsbilag 20-2025"/>
    <n v="551.30999999999995"/>
    <s v="NOK"/>
    <n v="551.30999999999995"/>
    <m/>
    <s v="405887.38"/>
  </r>
  <r>
    <n v="500936"/>
    <n v="2025"/>
    <s v="Lønnsbilag 20-2025"/>
    <d v="2025-09-01T00:00:00"/>
    <m/>
    <x v="129"/>
    <x v="129"/>
    <m/>
    <m/>
    <m/>
    <m/>
    <n v="77"/>
    <s v="Christopher Dehn"/>
    <x v="5"/>
    <x v="5"/>
    <m/>
    <m/>
    <m/>
    <m/>
    <n v="0"/>
    <s v="Ingen avgiftsbehandling"/>
    <s v="Lønnsbilag 20-2025"/>
    <n v="2719.26"/>
    <s v="NOK"/>
    <n v="2719.26"/>
    <m/>
    <s v="408606.64"/>
  </r>
  <r>
    <n v="500961"/>
    <n v="2025"/>
    <s v="Lønnsbilag 21-2025"/>
    <d v="2025-09-03T00:00:00"/>
    <m/>
    <x v="129"/>
    <x v="129"/>
    <m/>
    <m/>
    <m/>
    <m/>
    <n v="1282"/>
    <s v="Stian Sørensen"/>
    <x v="3"/>
    <x v="3"/>
    <m/>
    <m/>
    <m/>
    <m/>
    <n v="0"/>
    <s v="Ingen avgiftsbehandling"/>
    <s v="Lønnsbilag 21-2025"/>
    <n v="-1992.74"/>
    <s v="NOK"/>
    <n v="-1992.74"/>
    <m/>
    <s v="406613.90"/>
  </r>
  <r>
    <n v="500961"/>
    <n v="2025"/>
    <s v="Lønnsbilag 21-2025"/>
    <d v="2025-09-03T00:00:00"/>
    <m/>
    <x v="129"/>
    <x v="129"/>
    <m/>
    <m/>
    <m/>
    <m/>
    <n v="1282"/>
    <s v="Stian Sørensen"/>
    <x v="3"/>
    <x v="3"/>
    <m/>
    <m/>
    <m/>
    <m/>
    <n v="0"/>
    <s v="Ingen avgiftsbehandling"/>
    <s v="Lønnsbilag 21-2025"/>
    <n v="1992.74"/>
    <s v="NOK"/>
    <n v="1992.74"/>
    <m/>
    <s v="408606.64"/>
  </r>
  <r>
    <n v="501038"/>
    <n v="2025"/>
    <s v="Lønnsbilag 22-2025"/>
    <d v="2025-10-01T00:00:00"/>
    <m/>
    <x v="129"/>
    <x v="129"/>
    <m/>
    <m/>
    <m/>
    <m/>
    <m/>
    <s v="Sofi Kulvik"/>
    <x v="4"/>
    <x v="4"/>
    <m/>
    <m/>
    <m/>
    <m/>
    <n v="0"/>
    <s v="Ingen avgiftsbehandling"/>
    <s v="Lønnsbilag 22-2025"/>
    <n v="9287.81"/>
    <s v="NOK"/>
    <n v="9287.81"/>
    <m/>
    <s v="417894.45"/>
  </r>
  <r>
    <n v="501038"/>
    <n v="2025"/>
    <s v="Lønnsbilag 22-2025"/>
    <d v="2025-10-01T00:00:00"/>
    <m/>
    <x v="129"/>
    <x v="129"/>
    <m/>
    <m/>
    <m/>
    <m/>
    <n v="1223"/>
    <s v="Mads Sundbye"/>
    <x v="1"/>
    <x v="1"/>
    <m/>
    <m/>
    <m/>
    <m/>
    <n v="0"/>
    <s v="Ingen avgiftsbehandling"/>
    <s v="Lønnsbilag 22-2025"/>
    <n v="418.77"/>
    <s v="NOK"/>
    <n v="418.77"/>
    <m/>
    <s v="418313.22"/>
  </r>
  <r>
    <n v="501038"/>
    <n v="2025"/>
    <s v="Lønnsbilag 22-2025"/>
    <d v="2025-10-01T00:00:00"/>
    <m/>
    <x v="129"/>
    <x v="129"/>
    <m/>
    <m/>
    <m/>
    <m/>
    <n v="1229"/>
    <s v="Eirik Frisnes Wartiainen"/>
    <x v="1"/>
    <x v="1"/>
    <m/>
    <m/>
    <m/>
    <m/>
    <n v="0"/>
    <s v="Ingen avgiftsbehandling"/>
    <s v="Lønnsbilag 22-2025"/>
    <n v="967.74"/>
    <s v="NOK"/>
    <n v="967.74"/>
    <m/>
    <s v="419280.96"/>
  </r>
  <r>
    <n v="501038"/>
    <n v="2025"/>
    <s v="Lønnsbilag 22-2025"/>
    <d v="2025-10-01T00:00:00"/>
    <m/>
    <x v="129"/>
    <x v="129"/>
    <m/>
    <m/>
    <m/>
    <m/>
    <n v="1229"/>
    <s v="Eirik Frisnes Wartiainen"/>
    <x v="8"/>
    <x v="8"/>
    <m/>
    <m/>
    <m/>
    <m/>
    <n v="0"/>
    <s v="Ingen avgiftsbehandling"/>
    <s v="Lønnsbilag 22-2025"/>
    <n v="2258.06"/>
    <s v="NOK"/>
    <n v="2258.06"/>
    <m/>
    <s v="421539.02"/>
  </r>
  <r>
    <n v="501038"/>
    <n v="2025"/>
    <s v="Lønnsbilag 22-2025"/>
    <d v="2025-10-01T00:00:00"/>
    <m/>
    <x v="129"/>
    <x v="129"/>
    <m/>
    <m/>
    <m/>
    <m/>
    <n v="1229"/>
    <s v="Eirik Frisnes Wartiainen"/>
    <x v="10"/>
    <x v="10"/>
    <m/>
    <m/>
    <m/>
    <m/>
    <n v="0"/>
    <s v="Ingen avgiftsbehandling"/>
    <s v="Lønnsbilag 22-2025"/>
    <n v="3225.8"/>
    <s v="NOK"/>
    <n v="3225.8"/>
    <m/>
    <s v="424764.82"/>
  </r>
  <r>
    <n v="501038"/>
    <n v="2025"/>
    <s v="Lønnsbilag 22-2025"/>
    <d v="2025-10-01T00:00:00"/>
    <m/>
    <x v="129"/>
    <x v="129"/>
    <m/>
    <m/>
    <m/>
    <m/>
    <n v="1239"/>
    <s v="Karen Haug Laukeland"/>
    <x v="6"/>
    <x v="6"/>
    <m/>
    <m/>
    <m/>
    <m/>
    <n v="0"/>
    <s v="Ingen avgiftsbehandling"/>
    <s v="Lønnsbilag 22-2025"/>
    <n v="772.68"/>
    <s v="NOK"/>
    <n v="772.68"/>
    <m/>
    <s v="425537.50"/>
  </r>
  <r>
    <n v="501038"/>
    <n v="2025"/>
    <s v="Lønnsbilag 22-2025"/>
    <d v="2025-10-01T00:00:00"/>
    <m/>
    <x v="129"/>
    <x v="129"/>
    <m/>
    <m/>
    <m/>
    <m/>
    <n v="1240"/>
    <s v="Margrethe Hamre Køber"/>
    <x v="10"/>
    <x v="10"/>
    <m/>
    <m/>
    <m/>
    <m/>
    <n v="0"/>
    <s v="Ingen avgiftsbehandling"/>
    <s v="Lønnsbilag 22-2025"/>
    <n v="52.88"/>
    <s v="NOK"/>
    <n v="52.88"/>
    <m/>
    <s v="425590.38"/>
  </r>
  <r>
    <n v="501038"/>
    <n v="2025"/>
    <s v="Lønnsbilag 22-2025"/>
    <d v="2025-10-01T00:00:00"/>
    <m/>
    <x v="129"/>
    <x v="129"/>
    <m/>
    <m/>
    <m/>
    <m/>
    <n v="1240"/>
    <s v="Margrethe Hamre Køber"/>
    <x v="6"/>
    <x v="6"/>
    <m/>
    <m/>
    <m/>
    <m/>
    <n v="0"/>
    <s v="Ingen avgiftsbehandling"/>
    <s v="Lønnsbilag 22-2025"/>
    <n v="203.57"/>
    <s v="NOK"/>
    <n v="203.57"/>
    <m/>
    <s v="425793.95"/>
  </r>
  <r>
    <n v="501038"/>
    <n v="2025"/>
    <s v="Lønnsbilag 22-2025"/>
    <d v="2025-10-01T00:00:00"/>
    <m/>
    <x v="129"/>
    <x v="129"/>
    <m/>
    <m/>
    <m/>
    <m/>
    <n v="1245"/>
    <s v="Fredrik Bjørndal"/>
    <x v="3"/>
    <x v="3"/>
    <m/>
    <m/>
    <m/>
    <m/>
    <n v="0"/>
    <s v="Ingen avgiftsbehandling"/>
    <s v="Lønnsbilag 22-2025"/>
    <n v="1130.04"/>
    <s v="NOK"/>
    <n v="1130.04"/>
    <m/>
    <s v="426923.99"/>
  </r>
  <r>
    <n v="501038"/>
    <n v="2025"/>
    <s v="Lønnsbilag 22-2025"/>
    <d v="2025-10-01T00:00:00"/>
    <m/>
    <x v="129"/>
    <x v="129"/>
    <m/>
    <m/>
    <m/>
    <m/>
    <n v="1248"/>
    <s v="Marius Tveiten"/>
    <x v="1"/>
    <x v="1"/>
    <m/>
    <m/>
    <m/>
    <m/>
    <n v="0"/>
    <s v="Ingen avgiftsbehandling"/>
    <s v="Lønnsbilag 22-2025"/>
    <n v="496.46"/>
    <s v="NOK"/>
    <n v="496.46"/>
    <m/>
    <s v="427420.45"/>
  </r>
  <r>
    <n v="501038"/>
    <n v="2025"/>
    <s v="Lønnsbilag 22-2025"/>
    <d v="2025-10-01T00:00:00"/>
    <m/>
    <x v="129"/>
    <x v="129"/>
    <m/>
    <m/>
    <m/>
    <m/>
    <n v="1248"/>
    <s v="Marius Tveiten"/>
    <x v="8"/>
    <x v="8"/>
    <m/>
    <m/>
    <m/>
    <m/>
    <n v="0"/>
    <s v="Ingen avgiftsbehandling"/>
    <s v="Lønnsbilag 22-2025"/>
    <n v="215.73"/>
    <s v="NOK"/>
    <n v="215.73"/>
    <m/>
    <s v="427636.18"/>
  </r>
  <r>
    <n v="501038"/>
    <n v="2025"/>
    <s v="Lønnsbilag 22-2025"/>
    <d v="2025-10-01T00:00:00"/>
    <m/>
    <x v="129"/>
    <x v="129"/>
    <m/>
    <m/>
    <m/>
    <m/>
    <n v="1249"/>
    <s v="Nora Kristiansen"/>
    <x v="1"/>
    <x v="1"/>
    <m/>
    <m/>
    <m/>
    <m/>
    <n v="0"/>
    <s v="Ingen avgiftsbehandling"/>
    <s v="Lønnsbilag 22-2025"/>
    <n v="774.09"/>
    <s v="NOK"/>
    <n v="774.09"/>
    <m/>
    <s v="428410.27"/>
  </r>
  <r>
    <n v="501038"/>
    <n v="2025"/>
    <s v="Lønnsbilag 22-2025"/>
    <d v="2025-10-01T00:00:00"/>
    <m/>
    <x v="129"/>
    <x v="129"/>
    <m/>
    <m/>
    <m/>
    <m/>
    <n v="1249"/>
    <s v="Nora Kristiansen"/>
    <x v="8"/>
    <x v="8"/>
    <m/>
    <m/>
    <m/>
    <m/>
    <n v="0"/>
    <s v="Ingen avgiftsbehandling"/>
    <s v="Lønnsbilag 22-2025"/>
    <n v="488.57"/>
    <s v="NOK"/>
    <n v="488.57"/>
    <m/>
    <s v="428898.84"/>
  </r>
  <r>
    <n v="501038"/>
    <n v="2025"/>
    <s v="Lønnsbilag 22-2025"/>
    <d v="2025-10-01T00:00:00"/>
    <m/>
    <x v="129"/>
    <x v="129"/>
    <m/>
    <m/>
    <m/>
    <m/>
    <n v="1260"/>
    <s v="Sivert Østberg-Tømmervik"/>
    <x v="6"/>
    <x v="6"/>
    <m/>
    <m/>
    <m/>
    <m/>
    <n v="0"/>
    <s v="Ingen avgiftsbehandling"/>
    <s v="Lønnsbilag 22-2025"/>
    <n v="1165.79"/>
    <s v="NOK"/>
    <n v="1165.79"/>
    <m/>
    <s v="430064.63"/>
  </r>
  <r>
    <n v="501038"/>
    <n v="2025"/>
    <s v="Lønnsbilag 22-2025"/>
    <d v="2025-10-01T00:00:00"/>
    <m/>
    <x v="129"/>
    <x v="129"/>
    <m/>
    <m/>
    <m/>
    <m/>
    <n v="1261"/>
    <s v="Laila Håkonsen"/>
    <x v="8"/>
    <x v="8"/>
    <m/>
    <m/>
    <m/>
    <m/>
    <n v="0"/>
    <s v="Ingen avgiftsbehandling"/>
    <s v="Lønnsbilag 22-2025"/>
    <n v="1023.66"/>
    <s v="NOK"/>
    <n v="1023.66"/>
    <m/>
    <s v="431088.29"/>
  </r>
  <r>
    <n v="501038"/>
    <n v="2025"/>
    <s v="Lønnsbilag 22-2025"/>
    <d v="2025-10-01T00:00:00"/>
    <m/>
    <x v="129"/>
    <x v="129"/>
    <m/>
    <m/>
    <m/>
    <m/>
    <n v="1270"/>
    <s v="Lars Teigland Støre"/>
    <x v="6"/>
    <x v="6"/>
    <m/>
    <m/>
    <m/>
    <m/>
    <n v="0"/>
    <s v="Ingen avgiftsbehandling"/>
    <s v="Lønnsbilag 22-2025"/>
    <n v="74.91"/>
    <s v="NOK"/>
    <n v="74.91"/>
    <m/>
    <s v="431163.20"/>
  </r>
  <r>
    <n v="501038"/>
    <n v="2025"/>
    <s v="Lønnsbilag 22-2025"/>
    <d v="2025-10-01T00:00:00"/>
    <m/>
    <x v="129"/>
    <x v="129"/>
    <m/>
    <m/>
    <m/>
    <m/>
    <n v="1271"/>
    <s v="Nikolai Hamang"/>
    <x v="1"/>
    <x v="1"/>
    <m/>
    <m/>
    <m/>
    <m/>
    <n v="0"/>
    <s v="Ingen avgiftsbehandling"/>
    <s v="Lønnsbilag 22-2025"/>
    <n v="190.35"/>
    <s v="NOK"/>
    <n v="190.35"/>
    <m/>
    <s v="431353.55"/>
  </r>
  <r>
    <n v="501038"/>
    <n v="2025"/>
    <s v="Lønnsbilag 22-2025"/>
    <d v="2025-10-01T00:00:00"/>
    <m/>
    <x v="129"/>
    <x v="129"/>
    <m/>
    <m/>
    <m/>
    <m/>
    <n v="1274"/>
    <s v="Heidi Midtbø Helgesen"/>
    <x v="6"/>
    <x v="6"/>
    <m/>
    <m/>
    <m/>
    <m/>
    <n v="0"/>
    <s v="Ingen avgiftsbehandling"/>
    <s v="Lønnsbilag 22-2025"/>
    <n v="259.08999999999997"/>
    <s v="NOK"/>
    <n v="259.08999999999997"/>
    <m/>
    <s v="431612.64"/>
  </r>
  <r>
    <n v="501038"/>
    <n v="2025"/>
    <s v="Lønnsbilag 22-2025"/>
    <d v="2025-10-01T00:00:00"/>
    <m/>
    <x v="129"/>
    <x v="129"/>
    <m/>
    <m/>
    <m/>
    <m/>
    <n v="1285"/>
    <s v="Casper Riekeles"/>
    <x v="1"/>
    <x v="1"/>
    <m/>
    <m/>
    <m/>
    <m/>
    <n v="0"/>
    <s v="Ingen avgiftsbehandling"/>
    <s v="Lønnsbilag 22-2025"/>
    <n v="345.45"/>
    <s v="NOK"/>
    <n v="345.45"/>
    <m/>
    <s v="431958.09"/>
  </r>
  <r>
    <n v="501038"/>
    <n v="2025"/>
    <s v="Lønnsbilag 22-2025"/>
    <d v="2025-10-01T00:00:00"/>
    <m/>
    <x v="129"/>
    <x v="129"/>
    <m/>
    <m/>
    <m/>
    <m/>
    <n v="1299"/>
    <s v="Katarina Zielinska"/>
    <x v="2"/>
    <x v="2"/>
    <m/>
    <m/>
    <m/>
    <m/>
    <n v="0"/>
    <s v="Ingen avgiftsbehandling"/>
    <s v="Lønnsbilag 22-2025"/>
    <n v="6785.63"/>
    <s v="NOK"/>
    <n v="6785.63"/>
    <m/>
    <s v="438743.72"/>
  </r>
  <r>
    <n v="501038"/>
    <n v="2025"/>
    <s v="Lønnsbilag 22-2025"/>
    <d v="2025-10-01T00:00:00"/>
    <m/>
    <x v="129"/>
    <x v="129"/>
    <m/>
    <m/>
    <m/>
    <m/>
    <n v="1305"/>
    <s v="Brage Mikkelsen"/>
    <x v="8"/>
    <x v="8"/>
    <m/>
    <m/>
    <m/>
    <m/>
    <n v="0"/>
    <s v="Ingen avgiftsbehandling"/>
    <s v="Lønnsbilag 22-2025"/>
    <n v="208.68"/>
    <s v="NOK"/>
    <n v="208.68"/>
    <m/>
    <s v="438952.40"/>
  </r>
  <r>
    <n v="501038"/>
    <n v="2025"/>
    <s v="Lønnsbilag 22-2025"/>
    <d v="2025-10-01T00:00:00"/>
    <m/>
    <x v="129"/>
    <x v="129"/>
    <m/>
    <m/>
    <m/>
    <m/>
    <n v="1307"/>
    <s v="Ben Craig Simmons"/>
    <x v="3"/>
    <x v="3"/>
    <m/>
    <m/>
    <m/>
    <m/>
    <n v="0"/>
    <s v="Ingen avgiftsbehandling"/>
    <s v="Lønnsbilag 22-2025"/>
    <n v="5292.79"/>
    <s v="NOK"/>
    <n v="5292.79"/>
    <m/>
    <s v="444245.19"/>
  </r>
  <r>
    <n v="501038"/>
    <n v="2025"/>
    <s v="Lønnsbilag 22-2025"/>
    <d v="2025-10-01T00:00:00"/>
    <m/>
    <x v="129"/>
    <x v="129"/>
    <m/>
    <m/>
    <m/>
    <m/>
    <n v="1332"/>
    <s v="Morten Hamre Køber"/>
    <x v="10"/>
    <x v="10"/>
    <m/>
    <m/>
    <m/>
    <m/>
    <n v="0"/>
    <s v="Ingen avgiftsbehandling"/>
    <s v="Lønnsbilag 22-2025"/>
    <n v="190.35"/>
    <s v="NOK"/>
    <n v="190.35"/>
    <m/>
    <s v="444435.54"/>
  </r>
  <r>
    <n v="501038"/>
    <n v="2025"/>
    <s v="Lønnsbilag 22-2025"/>
    <d v="2025-10-01T00:00:00"/>
    <m/>
    <x v="129"/>
    <x v="129"/>
    <m/>
    <m/>
    <m/>
    <m/>
    <n v="1334"/>
    <s v="Selma Arikan"/>
    <x v="1"/>
    <x v="1"/>
    <m/>
    <m/>
    <m/>
    <m/>
    <n v="0"/>
    <s v="Ingen avgiftsbehandling"/>
    <s v="Lønnsbilag 22-2025"/>
    <n v="315.83999999999997"/>
    <s v="NOK"/>
    <n v="315.83999999999997"/>
    <m/>
    <s v="444751.38"/>
  </r>
  <r>
    <n v="501038"/>
    <n v="2025"/>
    <s v="Lønnsbilag 22-2025"/>
    <d v="2025-10-01T00:00:00"/>
    <m/>
    <x v="129"/>
    <x v="129"/>
    <m/>
    <m/>
    <m/>
    <m/>
    <n v="1335"/>
    <s v="Mikkel Holand Gillebo"/>
    <x v="8"/>
    <x v="8"/>
    <m/>
    <m/>
    <m/>
    <m/>
    <n v="0"/>
    <s v="Ingen avgiftsbehandling"/>
    <s v="Lønnsbilag 22-2025"/>
    <n v="208.68"/>
    <s v="NOK"/>
    <n v="208.68"/>
    <m/>
    <s v="444960.06"/>
  </r>
  <r>
    <n v="501038"/>
    <n v="2025"/>
    <s v="Lønnsbilag 22-2025"/>
    <d v="2025-10-01T00:00:00"/>
    <m/>
    <x v="129"/>
    <x v="129"/>
    <m/>
    <m/>
    <m/>
    <m/>
    <n v="1338"/>
    <s v="Nadin Hamed"/>
    <x v="1"/>
    <x v="1"/>
    <m/>
    <m/>
    <m/>
    <m/>
    <n v="0"/>
    <s v="Ingen avgiftsbehandling"/>
    <s v="Lønnsbilag 22-2025"/>
    <n v="329.66"/>
    <s v="NOK"/>
    <n v="329.66"/>
    <m/>
    <s v="445289.72"/>
  </r>
  <r>
    <n v="501038"/>
    <n v="2025"/>
    <s v="Lønnsbilag 22-2025"/>
    <d v="2025-10-01T00:00:00"/>
    <m/>
    <x v="129"/>
    <x v="129"/>
    <m/>
    <m/>
    <m/>
    <m/>
    <n v="134"/>
    <s v="Andreas Kristiansen Olsen"/>
    <x v="1"/>
    <x v="1"/>
    <m/>
    <m/>
    <m/>
    <m/>
    <n v="0"/>
    <s v="Ingen avgiftsbehandling"/>
    <s v="Lønnsbilag 22-2025"/>
    <n v="1037.76"/>
    <s v="NOK"/>
    <n v="1037.76"/>
    <m/>
    <s v="446327.48"/>
  </r>
  <r>
    <n v="501038"/>
    <n v="2025"/>
    <s v="Lønnsbilag 22-2025"/>
    <d v="2025-10-01T00:00:00"/>
    <m/>
    <x v="129"/>
    <x v="129"/>
    <m/>
    <m/>
    <m/>
    <m/>
    <n v="1341"/>
    <s v="Sondre Harviken"/>
    <x v="8"/>
    <x v="8"/>
    <m/>
    <m/>
    <m/>
    <m/>
    <n v="0"/>
    <s v="Ingen avgiftsbehandling"/>
    <s v="Lønnsbilag 22-2025"/>
    <n v="496.32"/>
    <s v="NOK"/>
    <n v="496.32"/>
    <m/>
    <s v="446823.80"/>
  </r>
  <r>
    <n v="501038"/>
    <n v="2025"/>
    <s v="Lønnsbilag 22-2025"/>
    <d v="2025-10-01T00:00:00"/>
    <m/>
    <x v="129"/>
    <x v="129"/>
    <m/>
    <m/>
    <m/>
    <m/>
    <n v="1342"/>
    <s v="Artem Kovrovskii"/>
    <x v="6"/>
    <x v="6"/>
    <m/>
    <m/>
    <m/>
    <m/>
    <n v="0"/>
    <s v="Ingen avgiftsbehandling"/>
    <s v="Lønnsbilag 22-2025"/>
    <n v="270.44"/>
    <s v="NOK"/>
    <n v="270.44"/>
    <m/>
    <s v="447094.24"/>
  </r>
  <r>
    <n v="501038"/>
    <n v="2025"/>
    <s v="Lønnsbilag 22-2025"/>
    <d v="2025-10-01T00:00:00"/>
    <m/>
    <x v="129"/>
    <x v="129"/>
    <m/>
    <m/>
    <m/>
    <m/>
    <n v="1343"/>
    <s v="Andreas Romark Nilsen"/>
    <x v="2"/>
    <x v="2"/>
    <m/>
    <m/>
    <m/>
    <m/>
    <n v="0"/>
    <s v="Ingen avgiftsbehandling"/>
    <s v="Lønnsbilag 22-2025"/>
    <n v="1734.3"/>
    <s v="NOK"/>
    <n v="1734.3"/>
    <m/>
    <s v="448828.54"/>
  </r>
  <r>
    <n v="501038"/>
    <n v="2025"/>
    <s v="Lønnsbilag 22-2025"/>
    <d v="2025-10-01T00:00:00"/>
    <m/>
    <x v="129"/>
    <x v="129"/>
    <m/>
    <m/>
    <m/>
    <m/>
    <n v="1345"/>
    <s v="Eskil Nakstad"/>
    <x v="8"/>
    <x v="8"/>
    <m/>
    <m/>
    <m/>
    <m/>
    <n v="0"/>
    <s v="Ingen avgiftsbehandling"/>
    <s v="Lønnsbilag 22-2025"/>
    <n v="157.91999999999999"/>
    <s v="NOK"/>
    <n v="157.91999999999999"/>
    <m/>
    <s v="448986.46"/>
  </r>
  <r>
    <n v="501038"/>
    <n v="2025"/>
    <s v="Lønnsbilag 22-2025"/>
    <d v="2025-10-01T00:00:00"/>
    <m/>
    <x v="129"/>
    <x v="129"/>
    <m/>
    <m/>
    <m/>
    <m/>
    <n v="1346"/>
    <s v="Emil Smith Gjerde"/>
    <x v="8"/>
    <x v="8"/>
    <m/>
    <m/>
    <m/>
    <m/>
    <n v="0"/>
    <s v="Ingen avgiftsbehandling"/>
    <s v="Lønnsbilag 22-2025"/>
    <n v="157.91999999999999"/>
    <s v="NOK"/>
    <n v="157.91999999999999"/>
    <m/>
    <s v="449144.38"/>
  </r>
  <r>
    <n v="501038"/>
    <n v="2025"/>
    <s v="Lønnsbilag 22-2025"/>
    <d v="2025-10-01T00:00:00"/>
    <m/>
    <x v="129"/>
    <x v="129"/>
    <m/>
    <m/>
    <m/>
    <m/>
    <n v="1347"/>
    <s v="Selma Svege"/>
    <x v="6"/>
    <x v="6"/>
    <m/>
    <m/>
    <m/>
    <m/>
    <n v="0"/>
    <s v="Ingen avgiftsbehandling"/>
    <s v="Lønnsbilag 22-2025"/>
    <n v="224.72"/>
    <s v="NOK"/>
    <n v="224.72"/>
    <m/>
    <s v="449369.10"/>
  </r>
  <r>
    <n v="501038"/>
    <n v="2025"/>
    <s v="Lønnsbilag 22-2025"/>
    <d v="2025-10-01T00:00:00"/>
    <m/>
    <x v="129"/>
    <x v="129"/>
    <m/>
    <m/>
    <m/>
    <m/>
    <n v="1348"/>
    <s v="Anders Lagesen"/>
    <x v="2"/>
    <x v="2"/>
    <m/>
    <m/>
    <m/>
    <m/>
    <n v="0"/>
    <s v="Ingen avgiftsbehandling"/>
    <s v="Lønnsbilag 22-2025"/>
    <n v="1099.8"/>
    <s v="NOK"/>
    <n v="1099.8"/>
    <m/>
    <s v="450468.90"/>
  </r>
  <r>
    <n v="501038"/>
    <n v="2025"/>
    <s v="Lønnsbilag 22-2025"/>
    <d v="2025-10-01T00:00:00"/>
    <m/>
    <x v="129"/>
    <x v="129"/>
    <m/>
    <m/>
    <m/>
    <m/>
    <n v="156"/>
    <s v="Eskil Kvam"/>
    <x v="1"/>
    <x v="1"/>
    <m/>
    <m/>
    <m/>
    <m/>
    <n v="0"/>
    <s v="Ingen avgiftsbehandling"/>
    <s v="Lønnsbilag 22-2025"/>
    <n v="486.45"/>
    <s v="NOK"/>
    <n v="486.45"/>
    <m/>
    <s v="450955.35"/>
  </r>
  <r>
    <n v="501038"/>
    <n v="2025"/>
    <s v="Lønnsbilag 22-2025"/>
    <d v="2025-10-01T00:00:00"/>
    <m/>
    <x v="129"/>
    <x v="129"/>
    <m/>
    <m/>
    <m/>
    <m/>
    <n v="77"/>
    <s v="Christopher Dehn"/>
    <x v="5"/>
    <x v="5"/>
    <m/>
    <m/>
    <m/>
    <m/>
    <n v="0"/>
    <s v="Ingen avgiftsbehandling"/>
    <s v="Lønnsbilag 22-2025"/>
    <n v="2719.26"/>
    <s v="NOK"/>
    <n v="2719.26"/>
    <m/>
    <s v="453674.61"/>
  </r>
  <r>
    <n v="501146"/>
    <n v="2025"/>
    <s v="Lønnsbilag 23-2025"/>
    <d v="2025-11-03T00:00:00"/>
    <m/>
    <x v="129"/>
    <x v="129"/>
    <m/>
    <m/>
    <m/>
    <m/>
    <m/>
    <s v="Sofi Kulvik"/>
    <x v="4"/>
    <x v="4"/>
    <m/>
    <m/>
    <m/>
    <m/>
    <n v="0"/>
    <s v="Ingen avgiftsbehandling"/>
    <s v="Lønnsbilag 23-2025"/>
    <n v="9414.2099999999991"/>
    <s v="NOK"/>
    <n v="9414.2099999999991"/>
    <m/>
    <s v="463088.82"/>
  </r>
  <r>
    <n v="501146"/>
    <n v="2025"/>
    <s v="Lønnsbilag 23-2025"/>
    <d v="2025-11-03T00:00:00"/>
    <m/>
    <x v="129"/>
    <x v="129"/>
    <m/>
    <m/>
    <m/>
    <m/>
    <n v="1223"/>
    <s v="Mads Sundbye"/>
    <x v="1"/>
    <x v="1"/>
    <m/>
    <m/>
    <m/>
    <m/>
    <n v="0"/>
    <s v="Ingen avgiftsbehandling"/>
    <s v="Lønnsbilag 23-2025"/>
    <n v="304.56"/>
    <s v="NOK"/>
    <n v="304.56"/>
    <m/>
    <s v="463393.38"/>
  </r>
  <r>
    <n v="501146"/>
    <n v="2025"/>
    <s v="Lønnsbilag 23-2025"/>
    <d v="2025-11-03T00:00:00"/>
    <m/>
    <x v="129"/>
    <x v="129"/>
    <m/>
    <m/>
    <m/>
    <m/>
    <n v="1229"/>
    <s v="Eirik Frisnes Wartiainen"/>
    <x v="1"/>
    <x v="1"/>
    <m/>
    <m/>
    <m/>
    <m/>
    <n v="0"/>
    <s v="Ingen avgiftsbehandling"/>
    <s v="Lønnsbilag 23-2025"/>
    <n v="967.74"/>
    <s v="NOK"/>
    <n v="967.74"/>
    <m/>
    <s v="464361.12"/>
  </r>
  <r>
    <n v="501146"/>
    <n v="2025"/>
    <s v="Lønnsbilag 23-2025"/>
    <d v="2025-11-03T00:00:00"/>
    <m/>
    <x v="129"/>
    <x v="129"/>
    <m/>
    <m/>
    <m/>
    <m/>
    <n v="1229"/>
    <s v="Eirik Frisnes Wartiainen"/>
    <x v="8"/>
    <x v="8"/>
    <m/>
    <m/>
    <m/>
    <m/>
    <n v="0"/>
    <s v="Ingen avgiftsbehandling"/>
    <s v="Lønnsbilag 23-2025"/>
    <n v="2258.06"/>
    <s v="NOK"/>
    <n v="2258.06"/>
    <m/>
    <s v="466619.18"/>
  </r>
  <r>
    <n v="501146"/>
    <n v="2025"/>
    <s v="Lønnsbilag 23-2025"/>
    <d v="2025-11-03T00:00:00"/>
    <m/>
    <x v="129"/>
    <x v="129"/>
    <m/>
    <m/>
    <m/>
    <m/>
    <n v="1229"/>
    <s v="Eirik Frisnes Wartiainen"/>
    <x v="10"/>
    <x v="10"/>
    <m/>
    <m/>
    <m/>
    <m/>
    <n v="0"/>
    <s v="Ingen avgiftsbehandling"/>
    <s v="Lønnsbilag 23-2025"/>
    <n v="3225.8"/>
    <s v="NOK"/>
    <n v="3225.8"/>
    <m/>
    <s v="469844.98"/>
  </r>
  <r>
    <n v="501146"/>
    <n v="2025"/>
    <s v="Lønnsbilag 23-2025"/>
    <d v="2025-11-03T00:00:00"/>
    <m/>
    <x v="129"/>
    <x v="129"/>
    <m/>
    <m/>
    <m/>
    <m/>
    <n v="1239"/>
    <s v="Karen Haug Laukeland"/>
    <x v="6"/>
    <x v="6"/>
    <m/>
    <m/>
    <m/>
    <m/>
    <n v="0"/>
    <s v="Ingen avgiftsbehandling"/>
    <s v="Lønnsbilag 23-2025"/>
    <n v="696.68"/>
    <s v="NOK"/>
    <n v="696.68"/>
    <m/>
    <s v="470541.66"/>
  </r>
  <r>
    <n v="501146"/>
    <n v="2025"/>
    <s v="Lønnsbilag 23-2025"/>
    <d v="2025-11-03T00:00:00"/>
    <m/>
    <x v="129"/>
    <x v="129"/>
    <m/>
    <m/>
    <m/>
    <m/>
    <n v="1240"/>
    <s v="Margrethe Hamre Køber"/>
    <x v="6"/>
    <x v="6"/>
    <m/>
    <m/>
    <m/>
    <m/>
    <n v="0"/>
    <s v="Ingen avgiftsbehandling"/>
    <s v="Lønnsbilag 23-2025"/>
    <n v="462.66"/>
    <s v="NOK"/>
    <n v="462.66"/>
    <m/>
    <s v="471004.32"/>
  </r>
  <r>
    <n v="501146"/>
    <n v="2025"/>
    <s v="Lønnsbilag 23-2025"/>
    <d v="2025-11-03T00:00:00"/>
    <m/>
    <x v="129"/>
    <x v="129"/>
    <m/>
    <m/>
    <m/>
    <m/>
    <n v="1245"/>
    <s v="Fredrik Bjørndal"/>
    <x v="3"/>
    <x v="3"/>
    <m/>
    <m/>
    <m/>
    <m/>
    <n v="0"/>
    <s v="Ingen avgiftsbehandling"/>
    <s v="Lønnsbilag 23-2025"/>
    <n v="1100.43"/>
    <s v="NOK"/>
    <n v="1100.43"/>
    <m/>
    <s v="472104.75"/>
  </r>
  <r>
    <n v="501146"/>
    <n v="2025"/>
    <s v="Lønnsbilag 23-2025"/>
    <d v="2025-11-03T00:00:00"/>
    <m/>
    <x v="129"/>
    <x v="129"/>
    <m/>
    <m/>
    <m/>
    <m/>
    <n v="1248"/>
    <s v="Marius Tveiten"/>
    <x v="1"/>
    <x v="1"/>
    <m/>
    <m/>
    <m/>
    <m/>
    <n v="0"/>
    <s v="Ingen avgiftsbehandling"/>
    <s v="Lønnsbilag 23-2025"/>
    <n v="406.08"/>
    <s v="NOK"/>
    <n v="406.08"/>
    <m/>
    <s v="472510.83"/>
  </r>
  <r>
    <n v="501146"/>
    <n v="2025"/>
    <s v="Lønnsbilag 23-2025"/>
    <d v="2025-11-03T00:00:00"/>
    <m/>
    <x v="129"/>
    <x v="129"/>
    <m/>
    <m/>
    <m/>
    <m/>
    <n v="1248"/>
    <s v="Marius Tveiten"/>
    <x v="8"/>
    <x v="8"/>
    <m/>
    <m/>
    <m/>
    <m/>
    <n v="0"/>
    <s v="Ingen avgiftsbehandling"/>
    <s v="Lønnsbilag 23-2025"/>
    <n v="50.76"/>
    <s v="NOK"/>
    <n v="50.76"/>
    <m/>
    <s v="472561.59"/>
  </r>
  <r>
    <n v="501146"/>
    <n v="2025"/>
    <s v="Lønnsbilag 23-2025"/>
    <d v="2025-11-03T00:00:00"/>
    <m/>
    <x v="129"/>
    <x v="129"/>
    <m/>
    <m/>
    <m/>
    <m/>
    <n v="1249"/>
    <s v="Nora Kristiansen"/>
    <x v="1"/>
    <x v="1"/>
    <m/>
    <m/>
    <m/>
    <m/>
    <n v="0"/>
    <s v="Ingen avgiftsbehandling"/>
    <s v="Lønnsbilag 23-2025"/>
    <n v="279.18"/>
    <s v="NOK"/>
    <n v="279.18"/>
    <m/>
    <s v="472840.77"/>
  </r>
  <r>
    <n v="501146"/>
    <n v="2025"/>
    <s v="Lønnsbilag 23-2025"/>
    <d v="2025-11-03T00:00:00"/>
    <m/>
    <x v="129"/>
    <x v="129"/>
    <m/>
    <m/>
    <m/>
    <m/>
    <n v="1249"/>
    <s v="Nora Kristiansen"/>
    <x v="8"/>
    <x v="8"/>
    <m/>
    <m/>
    <m/>
    <m/>
    <n v="0"/>
    <s v="Ingen avgiftsbehandling"/>
    <s v="Lønnsbilag 23-2025"/>
    <n v="552.02"/>
    <s v="NOK"/>
    <n v="552.02"/>
    <m/>
    <s v="473392.79"/>
  </r>
  <r>
    <n v="501146"/>
    <n v="2025"/>
    <s v="Lønnsbilag 23-2025"/>
    <d v="2025-11-03T00:00:00"/>
    <m/>
    <x v="129"/>
    <x v="129"/>
    <m/>
    <m/>
    <m/>
    <m/>
    <n v="1260"/>
    <s v="Sivert Østberg-Tømmervik"/>
    <x v="6"/>
    <x v="6"/>
    <m/>
    <m/>
    <m/>
    <m/>
    <n v="0"/>
    <s v="Ingen avgiftsbehandling"/>
    <s v="Lønnsbilag 23-2025"/>
    <n v="1121.8"/>
    <s v="NOK"/>
    <n v="1121.8"/>
    <m/>
    <s v="474514.59"/>
  </r>
  <r>
    <n v="501146"/>
    <n v="2025"/>
    <s v="Lønnsbilag 23-2025"/>
    <d v="2025-11-03T00:00:00"/>
    <m/>
    <x v="129"/>
    <x v="129"/>
    <m/>
    <m/>
    <m/>
    <m/>
    <n v="1261"/>
    <s v="Laila Håkonsen"/>
    <x v="8"/>
    <x v="8"/>
    <m/>
    <m/>
    <m/>
    <m/>
    <n v="0"/>
    <s v="Ingen avgiftsbehandling"/>
    <s v="Lønnsbilag 23-2025"/>
    <n v="775.5"/>
    <s v="NOK"/>
    <n v="775.5"/>
    <m/>
    <s v="475290.09"/>
  </r>
  <r>
    <n v="501146"/>
    <n v="2025"/>
    <s v="Lønnsbilag 23-2025"/>
    <d v="2025-11-03T00:00:00"/>
    <m/>
    <x v="129"/>
    <x v="129"/>
    <m/>
    <m/>
    <m/>
    <m/>
    <n v="1270"/>
    <s v="Lars Teigland Støre"/>
    <x v="6"/>
    <x v="6"/>
    <m/>
    <m/>
    <m/>
    <m/>
    <n v="0"/>
    <s v="Ingen avgiftsbehandling"/>
    <s v="Lønnsbilag 23-2025"/>
    <n v="419.48"/>
    <s v="NOK"/>
    <n v="419.48"/>
    <m/>
    <s v="475709.57"/>
  </r>
  <r>
    <n v="501146"/>
    <n v="2025"/>
    <s v="Lønnsbilag 23-2025"/>
    <d v="2025-11-03T00:00:00"/>
    <m/>
    <x v="129"/>
    <x v="129"/>
    <m/>
    <m/>
    <m/>
    <m/>
    <n v="1271"/>
    <s v="Nikolai Hamang"/>
    <x v="1"/>
    <x v="1"/>
    <m/>
    <m/>
    <m/>
    <m/>
    <n v="0"/>
    <s v="Ingen avgiftsbehandling"/>
    <s v="Lønnsbilag 23-2025"/>
    <n v="342.63"/>
    <s v="NOK"/>
    <n v="342.63"/>
    <m/>
    <s v="476052.20"/>
  </r>
  <r>
    <n v="501146"/>
    <n v="2025"/>
    <s v="Lønnsbilag 23-2025"/>
    <d v="2025-11-03T00:00:00"/>
    <m/>
    <x v="129"/>
    <x v="129"/>
    <m/>
    <m/>
    <m/>
    <m/>
    <n v="1274"/>
    <s v="Heidi Midtbø Helgesen"/>
    <x v="6"/>
    <x v="6"/>
    <m/>
    <m/>
    <m/>
    <m/>
    <n v="0"/>
    <s v="Ingen avgiftsbehandling"/>
    <s v="Lønnsbilag 23-2025"/>
    <n v="499.67"/>
    <s v="NOK"/>
    <n v="499.67"/>
    <m/>
    <s v="476551.87"/>
  </r>
  <r>
    <n v="501146"/>
    <n v="2025"/>
    <s v="Lønnsbilag 23-2025"/>
    <d v="2025-11-03T00:00:00"/>
    <m/>
    <x v="129"/>
    <x v="129"/>
    <m/>
    <m/>
    <m/>
    <m/>
    <n v="1285"/>
    <s v="Casper Riekeles"/>
    <x v="1"/>
    <x v="1"/>
    <m/>
    <m/>
    <m/>
    <m/>
    <n v="0"/>
    <s v="Ingen avgiftsbehandling"/>
    <s v="Lønnsbilag 23-2025"/>
    <n v="454.02"/>
    <s v="NOK"/>
    <n v="454.02"/>
    <m/>
    <s v="477005.89"/>
  </r>
  <r>
    <n v="501146"/>
    <n v="2025"/>
    <s v="Lønnsbilag 23-2025"/>
    <d v="2025-11-03T00:00:00"/>
    <m/>
    <x v="129"/>
    <x v="129"/>
    <m/>
    <m/>
    <m/>
    <m/>
    <n v="1299"/>
    <s v="Katarina Zielinska"/>
    <x v="2"/>
    <x v="2"/>
    <m/>
    <m/>
    <m/>
    <m/>
    <n v="0"/>
    <s v="Ingen avgiftsbehandling"/>
    <s v="Lønnsbilag 23-2025"/>
    <n v="6785.63"/>
    <s v="NOK"/>
    <n v="6785.63"/>
    <m/>
    <s v="483791.52"/>
  </r>
  <r>
    <n v="501146"/>
    <n v="2025"/>
    <s v="Lønnsbilag 23-2025"/>
    <d v="2025-11-03T00:00:00"/>
    <m/>
    <x v="129"/>
    <x v="129"/>
    <m/>
    <m/>
    <m/>
    <m/>
    <n v="1303"/>
    <s v="Tess Negusse"/>
    <x v="1"/>
    <x v="1"/>
    <m/>
    <m/>
    <m/>
    <m/>
    <n v="0"/>
    <s v="Ingen avgiftsbehandling"/>
    <s v="Lønnsbilag 23-2025"/>
    <n v="1410"/>
    <s v="NOK"/>
    <n v="1410"/>
    <m/>
    <s v="485201.52"/>
  </r>
  <r>
    <n v="501146"/>
    <n v="2025"/>
    <s v="Lønnsbilag 23-2025"/>
    <d v="2025-11-03T00:00:00"/>
    <m/>
    <x v="129"/>
    <x v="129"/>
    <m/>
    <m/>
    <m/>
    <m/>
    <n v="1307"/>
    <s v="Ben Craig Simmons"/>
    <x v="3"/>
    <x v="3"/>
    <m/>
    <m/>
    <m/>
    <m/>
    <n v="0"/>
    <s v="Ingen avgiftsbehandling"/>
    <s v="Lønnsbilag 23-2025"/>
    <n v="5292.79"/>
    <s v="NOK"/>
    <n v="5292.79"/>
    <m/>
    <s v="490494.31"/>
  </r>
  <r>
    <n v="501146"/>
    <n v="2025"/>
    <s v="Lønnsbilag 23-2025"/>
    <d v="2025-11-03T00:00:00"/>
    <m/>
    <x v="129"/>
    <x v="129"/>
    <m/>
    <m/>
    <m/>
    <m/>
    <n v="1332"/>
    <s v="Morten Hamre Køber"/>
    <x v="10"/>
    <x v="10"/>
    <m/>
    <m/>
    <m/>
    <m/>
    <n v="0"/>
    <s v="Ingen avgiftsbehandling"/>
    <s v="Lønnsbilag 23-2025"/>
    <n v="214.32"/>
    <s v="NOK"/>
    <n v="214.32"/>
    <m/>
    <s v="490708.63"/>
  </r>
  <r>
    <n v="501146"/>
    <n v="2025"/>
    <s v="Lønnsbilag 23-2025"/>
    <d v="2025-11-03T00:00:00"/>
    <m/>
    <x v="129"/>
    <x v="129"/>
    <m/>
    <m/>
    <m/>
    <m/>
    <n v="1334"/>
    <s v="Selma Arikan"/>
    <x v="1"/>
    <x v="1"/>
    <m/>
    <m/>
    <m/>
    <m/>
    <n v="0"/>
    <s v="Ingen avgiftsbehandling"/>
    <s v="Lønnsbilag 23-2025"/>
    <n v="259.44"/>
    <s v="NOK"/>
    <n v="259.44"/>
    <m/>
    <s v="490968.07"/>
  </r>
  <r>
    <n v="501146"/>
    <n v="2025"/>
    <s v="Lønnsbilag 23-2025"/>
    <d v="2025-11-03T00:00:00"/>
    <m/>
    <x v="129"/>
    <x v="129"/>
    <m/>
    <m/>
    <m/>
    <m/>
    <n v="1335"/>
    <s v="Mikkel Holand Gillebo"/>
    <x v="8"/>
    <x v="8"/>
    <m/>
    <m/>
    <m/>
    <m/>
    <n v="0"/>
    <s v="Ingen avgiftsbehandling"/>
    <s v="Lønnsbilag 23-2025"/>
    <n v="180.48"/>
    <s v="NOK"/>
    <n v="180.48"/>
    <m/>
    <s v="491148.55"/>
  </r>
  <r>
    <n v="501146"/>
    <n v="2025"/>
    <s v="Lønnsbilag 23-2025"/>
    <d v="2025-11-03T00:00:00"/>
    <m/>
    <x v="129"/>
    <x v="129"/>
    <m/>
    <m/>
    <m/>
    <m/>
    <n v="1338"/>
    <s v="Nadin Hamed"/>
    <x v="1"/>
    <x v="1"/>
    <m/>
    <m/>
    <m/>
    <m/>
    <n v="0"/>
    <s v="Ingen avgiftsbehandling"/>
    <s v="Lønnsbilag 23-2025"/>
    <n v="709.85"/>
    <s v="NOK"/>
    <n v="709.85"/>
    <m/>
    <s v="491858.40"/>
  </r>
  <r>
    <n v="501146"/>
    <n v="2025"/>
    <s v="Lønnsbilag 23-2025"/>
    <d v="2025-11-03T00:00:00"/>
    <m/>
    <x v="129"/>
    <x v="129"/>
    <m/>
    <m/>
    <m/>
    <m/>
    <n v="134"/>
    <s v="Andreas Kristiansen Olsen"/>
    <x v="1"/>
    <x v="1"/>
    <m/>
    <m/>
    <m/>
    <m/>
    <n v="0"/>
    <s v="Ingen avgiftsbehandling"/>
    <s v="Lønnsbilag 23-2025"/>
    <n v="1053.98"/>
    <s v="NOK"/>
    <n v="1053.98"/>
    <m/>
    <s v="492912.38"/>
  </r>
  <r>
    <n v="501146"/>
    <n v="2025"/>
    <s v="Lønnsbilag 23-2025"/>
    <d v="2025-11-03T00:00:00"/>
    <m/>
    <x v="129"/>
    <x v="129"/>
    <m/>
    <m/>
    <m/>
    <m/>
    <n v="1340"/>
    <s v="Bernhard Trygve Wielgolaski Rynning"/>
    <x v="2"/>
    <x v="2"/>
    <m/>
    <m/>
    <m/>
    <m/>
    <n v="0"/>
    <s v="Ingen avgiftsbehandling"/>
    <s v="Lønnsbilag 23-2025"/>
    <n v="1748.4"/>
    <s v="NOK"/>
    <n v="1748.4"/>
    <m/>
    <s v="494660.78"/>
  </r>
  <r>
    <n v="501146"/>
    <n v="2025"/>
    <s v="Lønnsbilag 23-2025"/>
    <d v="2025-11-03T00:00:00"/>
    <m/>
    <x v="129"/>
    <x v="129"/>
    <m/>
    <m/>
    <m/>
    <m/>
    <n v="1341"/>
    <s v="Sondre Harviken"/>
    <x v="8"/>
    <x v="8"/>
    <m/>
    <m/>
    <m/>
    <m/>
    <n v="0"/>
    <s v="Ingen avgiftsbehandling"/>
    <s v="Lønnsbilag 23-2025"/>
    <n v="479.4"/>
    <s v="NOK"/>
    <n v="479.4"/>
    <m/>
    <s v="495140.18"/>
  </r>
  <r>
    <n v="501146"/>
    <n v="2025"/>
    <s v="Lønnsbilag 23-2025"/>
    <d v="2025-11-03T00:00:00"/>
    <m/>
    <x v="129"/>
    <x v="129"/>
    <m/>
    <m/>
    <m/>
    <m/>
    <n v="1342"/>
    <s v="Artem Kovrovskii"/>
    <x v="6"/>
    <x v="6"/>
    <m/>
    <m/>
    <m/>
    <m/>
    <n v="0"/>
    <s v="Ingen avgiftsbehandling"/>
    <s v="Lønnsbilag 23-2025"/>
    <n v="251.12"/>
    <s v="NOK"/>
    <n v="251.12"/>
    <m/>
    <s v="495391.30"/>
  </r>
  <r>
    <n v="501146"/>
    <n v="2025"/>
    <s v="Lønnsbilag 23-2025"/>
    <d v="2025-11-03T00:00:00"/>
    <m/>
    <x v="129"/>
    <x v="129"/>
    <m/>
    <m/>
    <m/>
    <m/>
    <n v="1343"/>
    <s v="Andreas Romark Nilsen"/>
    <x v="2"/>
    <x v="2"/>
    <m/>
    <m/>
    <m/>
    <m/>
    <n v="0"/>
    <s v="Ingen avgiftsbehandling"/>
    <s v="Lønnsbilag 23-2025"/>
    <n v="1910.55"/>
    <s v="NOK"/>
    <n v="1910.55"/>
    <m/>
    <s v="497301.85"/>
  </r>
  <r>
    <n v="501146"/>
    <n v="2025"/>
    <s v="Lønnsbilag 23-2025"/>
    <d v="2025-11-03T00:00:00"/>
    <m/>
    <x v="129"/>
    <x v="129"/>
    <m/>
    <m/>
    <m/>
    <m/>
    <n v="1345"/>
    <s v="Eskil Nakstad"/>
    <x v="8"/>
    <x v="8"/>
    <m/>
    <m/>
    <m/>
    <m/>
    <n v="0"/>
    <s v="Ingen avgiftsbehandling"/>
    <s v="Lønnsbilag 23-2025"/>
    <n v="276.36"/>
    <s v="NOK"/>
    <n v="276.36"/>
    <m/>
    <s v="497578.21"/>
  </r>
  <r>
    <n v="501146"/>
    <n v="2025"/>
    <s v="Lønnsbilag 23-2025"/>
    <d v="2025-11-03T00:00:00"/>
    <m/>
    <x v="129"/>
    <x v="129"/>
    <m/>
    <m/>
    <m/>
    <m/>
    <n v="1346"/>
    <s v="Emil Smith Gjerde"/>
    <x v="8"/>
    <x v="8"/>
    <m/>
    <m/>
    <m/>
    <m/>
    <n v="0"/>
    <s v="Ingen avgiftsbehandling"/>
    <s v="Lønnsbilag 23-2025"/>
    <n v="315.83999999999997"/>
    <s v="NOK"/>
    <n v="315.83999999999997"/>
    <m/>
    <s v="497894.05"/>
  </r>
  <r>
    <n v="501146"/>
    <n v="2025"/>
    <s v="Lønnsbilag 23-2025"/>
    <d v="2025-11-03T00:00:00"/>
    <m/>
    <x v="129"/>
    <x v="129"/>
    <m/>
    <m/>
    <m/>
    <m/>
    <n v="1347"/>
    <s v="Selma Svege"/>
    <x v="6"/>
    <x v="6"/>
    <m/>
    <m/>
    <m/>
    <m/>
    <n v="0"/>
    <s v="Ingen avgiftsbehandling"/>
    <s v="Lønnsbilag 23-2025"/>
    <n v="290.81"/>
    <s v="NOK"/>
    <n v="290.81"/>
    <m/>
    <s v="498184.86"/>
  </r>
  <r>
    <n v="501146"/>
    <n v="2025"/>
    <s v="Lønnsbilag 23-2025"/>
    <d v="2025-11-03T00:00:00"/>
    <m/>
    <x v="129"/>
    <x v="129"/>
    <m/>
    <m/>
    <m/>
    <m/>
    <n v="1348"/>
    <s v="Anders Lagesen"/>
    <x v="2"/>
    <x v="2"/>
    <m/>
    <m/>
    <m/>
    <m/>
    <n v="0"/>
    <s v="Ingen avgiftsbehandling"/>
    <s v="Lønnsbilag 23-2025"/>
    <n v="989.26"/>
    <s v="NOK"/>
    <n v="989.26"/>
    <m/>
    <s v="499174.12"/>
  </r>
  <r>
    <n v="501146"/>
    <n v="2025"/>
    <s v="Lønnsbilag 23-2025"/>
    <d v="2025-11-03T00:00:00"/>
    <m/>
    <x v="129"/>
    <x v="129"/>
    <m/>
    <m/>
    <m/>
    <m/>
    <n v="1351"/>
    <s v="Johan Wiklund"/>
    <x v="3"/>
    <x v="3"/>
    <m/>
    <m/>
    <m/>
    <m/>
    <n v="0"/>
    <s v="Ingen avgiftsbehandling"/>
    <s v="Lønnsbilag 23-2025"/>
    <n v="987"/>
    <s v="NOK"/>
    <n v="987"/>
    <m/>
    <s v="500161.12"/>
  </r>
  <r>
    <n v="501146"/>
    <n v="2025"/>
    <s v="Lønnsbilag 23-2025"/>
    <d v="2025-11-03T00:00:00"/>
    <m/>
    <x v="129"/>
    <x v="129"/>
    <m/>
    <m/>
    <m/>
    <m/>
    <n v="156"/>
    <s v="Eskil Kvam"/>
    <x v="1"/>
    <x v="1"/>
    <m/>
    <m/>
    <m/>
    <m/>
    <n v="0"/>
    <s v="Ingen avgiftsbehandling"/>
    <s v="Lønnsbilag 23-2025"/>
    <n v="308.08999999999997"/>
    <s v="NOK"/>
    <n v="308.08999999999997"/>
    <m/>
    <s v="500469.21"/>
  </r>
  <r>
    <n v="501146"/>
    <n v="2025"/>
    <s v="Lønnsbilag 23-2025"/>
    <d v="2025-11-03T00:00:00"/>
    <m/>
    <x v="129"/>
    <x v="129"/>
    <m/>
    <m/>
    <m/>
    <m/>
    <n v="77"/>
    <s v="Christopher Dehn"/>
    <x v="5"/>
    <x v="5"/>
    <m/>
    <m/>
    <m/>
    <m/>
    <n v="0"/>
    <s v="Ingen avgiftsbehandling"/>
    <s v="Lønnsbilag 23-2025"/>
    <n v="2719.26"/>
    <s v="NOK"/>
    <n v="2719.26"/>
    <m/>
    <s v="503188.47"/>
  </r>
  <r>
    <n v="501272"/>
    <n v="2025"/>
    <s v="Lønnsbilag 24-2025"/>
    <d v="2025-12-02T00:00:00"/>
    <m/>
    <x v="129"/>
    <x v="129"/>
    <m/>
    <m/>
    <m/>
    <m/>
    <m/>
    <s v="Sofi Kulvik"/>
    <x v="4"/>
    <x v="4"/>
    <m/>
    <m/>
    <m/>
    <m/>
    <n v="0"/>
    <s v="Ingen avgiftsbehandling"/>
    <s v="Lønnsbilag 24-2025"/>
    <n v="9343.36"/>
    <s v="NOK"/>
    <n v="9343.36"/>
    <m/>
    <s v="512531.83"/>
  </r>
  <r>
    <n v="501272"/>
    <n v="2025"/>
    <s v="Lønnsbilag 24-2025"/>
    <d v="2025-12-02T00:00:00"/>
    <m/>
    <x v="129"/>
    <x v="129"/>
    <m/>
    <m/>
    <m/>
    <m/>
    <n v="1223"/>
    <s v="Mads Sundbye"/>
    <x v="1"/>
    <x v="1"/>
    <m/>
    <m/>
    <m/>
    <m/>
    <n v="0"/>
    <s v="Ingen avgiftsbehandling"/>
    <s v="Lønnsbilag 24-2025"/>
    <n v="355.32"/>
    <s v="NOK"/>
    <n v="355.32"/>
    <m/>
    <s v="512887.15"/>
  </r>
  <r>
    <n v="501272"/>
    <n v="2025"/>
    <s v="Lønnsbilag 24-2025"/>
    <d v="2025-12-02T00:00:00"/>
    <m/>
    <x v="129"/>
    <x v="129"/>
    <m/>
    <m/>
    <m/>
    <m/>
    <n v="1229"/>
    <s v="Eirik Frisnes Wartiainen"/>
    <x v="1"/>
    <x v="1"/>
    <m/>
    <m/>
    <m/>
    <m/>
    <n v="0"/>
    <s v="Ingen avgiftsbehandling"/>
    <s v="Lønnsbilag 24-2025"/>
    <n v="967.74"/>
    <s v="NOK"/>
    <n v="967.74"/>
    <m/>
    <s v="513854.89"/>
  </r>
  <r>
    <n v="501272"/>
    <n v="2025"/>
    <s v="Lønnsbilag 24-2025"/>
    <d v="2025-12-02T00:00:00"/>
    <m/>
    <x v="129"/>
    <x v="129"/>
    <m/>
    <m/>
    <m/>
    <m/>
    <n v="1229"/>
    <s v="Eirik Frisnes Wartiainen"/>
    <x v="8"/>
    <x v="8"/>
    <m/>
    <m/>
    <m/>
    <m/>
    <n v="0"/>
    <s v="Ingen avgiftsbehandling"/>
    <s v="Lønnsbilag 24-2025"/>
    <n v="2258.06"/>
    <s v="NOK"/>
    <n v="2258.06"/>
    <m/>
    <s v="516112.95"/>
  </r>
  <r>
    <n v="501272"/>
    <n v="2025"/>
    <s v="Lønnsbilag 24-2025"/>
    <d v="2025-12-02T00:00:00"/>
    <m/>
    <x v="129"/>
    <x v="129"/>
    <m/>
    <m/>
    <m/>
    <m/>
    <n v="1229"/>
    <s v="Eirik Frisnes Wartiainen"/>
    <x v="10"/>
    <x v="10"/>
    <m/>
    <m/>
    <m/>
    <m/>
    <n v="0"/>
    <s v="Ingen avgiftsbehandling"/>
    <s v="Lønnsbilag 24-2025"/>
    <n v="3225.8"/>
    <s v="NOK"/>
    <n v="3225.8"/>
    <m/>
    <s v="519338.75"/>
  </r>
  <r>
    <n v="501272"/>
    <n v="2025"/>
    <s v="Lønnsbilag 24-2025"/>
    <d v="2025-12-02T00:00:00"/>
    <m/>
    <x v="129"/>
    <x v="129"/>
    <m/>
    <m/>
    <m/>
    <m/>
    <n v="1233"/>
    <s v="Eirik Skaar"/>
    <x v="5"/>
    <x v="5"/>
    <m/>
    <m/>
    <m/>
    <m/>
    <n v="0"/>
    <s v="Ingen avgiftsbehandling"/>
    <s v="Lønnsbilag 24-2025"/>
    <n v="1156.2"/>
    <s v="NOK"/>
    <n v="1156.2"/>
    <m/>
    <s v="520494.95"/>
  </r>
  <r>
    <n v="501272"/>
    <n v="2025"/>
    <s v="Lønnsbilag 24-2025"/>
    <d v="2025-12-02T00:00:00"/>
    <m/>
    <x v="129"/>
    <x v="129"/>
    <m/>
    <m/>
    <m/>
    <m/>
    <n v="1239"/>
    <s v="Karen Haug Laukeland"/>
    <x v="6"/>
    <x v="6"/>
    <m/>
    <m/>
    <m/>
    <m/>
    <n v="0"/>
    <s v="Ingen avgiftsbehandling"/>
    <s v="Lønnsbilag 24-2025"/>
    <n v="560.19000000000005"/>
    <s v="NOK"/>
    <n v="560.19000000000005"/>
    <m/>
    <s v="521055.14"/>
  </r>
  <r>
    <n v="501272"/>
    <n v="2025"/>
    <s v="Lønnsbilag 24-2025"/>
    <d v="2025-12-02T00:00:00"/>
    <m/>
    <x v="129"/>
    <x v="129"/>
    <m/>
    <m/>
    <m/>
    <m/>
    <n v="1240"/>
    <s v="Margrethe Hamre Køber"/>
    <x v="6"/>
    <x v="6"/>
    <m/>
    <m/>
    <m/>
    <m/>
    <n v="0"/>
    <s v="Ingen avgiftsbehandling"/>
    <s v="Lønnsbilag 24-2025"/>
    <n v="1019.61"/>
    <s v="NOK"/>
    <n v="1019.61"/>
    <m/>
    <s v="522074.75"/>
  </r>
  <r>
    <n v="501272"/>
    <n v="2025"/>
    <s v="Lønnsbilag 24-2025"/>
    <d v="2025-12-02T00:00:00"/>
    <m/>
    <x v="129"/>
    <x v="129"/>
    <m/>
    <m/>
    <m/>
    <m/>
    <n v="1245"/>
    <s v="Fredrik Bjørndal"/>
    <x v="3"/>
    <x v="3"/>
    <m/>
    <m/>
    <m/>
    <m/>
    <n v="0"/>
    <s v="Ingen avgiftsbehandling"/>
    <s v="Lønnsbilag 24-2025"/>
    <n v="877.09"/>
    <s v="NOK"/>
    <n v="877.09"/>
    <m/>
    <s v="522951.84"/>
  </r>
  <r>
    <n v="501272"/>
    <n v="2025"/>
    <s v="Lønnsbilag 24-2025"/>
    <d v="2025-12-02T00:00:00"/>
    <m/>
    <x v="129"/>
    <x v="129"/>
    <m/>
    <m/>
    <m/>
    <m/>
    <n v="1248"/>
    <s v="Marius Tveiten"/>
    <x v="1"/>
    <x v="1"/>
    <m/>
    <m/>
    <m/>
    <m/>
    <n v="0"/>
    <s v="Ingen avgiftsbehandling"/>
    <s v="Lønnsbilag 24-2025"/>
    <n v="600.74"/>
    <s v="NOK"/>
    <n v="600.74"/>
    <m/>
    <s v="523552.58"/>
  </r>
  <r>
    <n v="501272"/>
    <n v="2025"/>
    <s v="Lønnsbilag 24-2025"/>
    <d v="2025-12-02T00:00:00"/>
    <m/>
    <x v="129"/>
    <x v="129"/>
    <m/>
    <m/>
    <m/>
    <m/>
    <n v="1248"/>
    <s v="Marius Tveiten"/>
    <x v="8"/>
    <x v="8"/>
    <m/>
    <m/>
    <m/>
    <m/>
    <n v="0"/>
    <s v="Ingen avgiftsbehandling"/>
    <s v="Lønnsbilag 24-2025"/>
    <n v="152.28"/>
    <s v="NOK"/>
    <n v="152.28"/>
    <m/>
    <s v="523704.86"/>
  </r>
  <r>
    <n v="501272"/>
    <n v="2025"/>
    <s v="Lønnsbilag 24-2025"/>
    <d v="2025-12-02T00:00:00"/>
    <m/>
    <x v="129"/>
    <x v="129"/>
    <m/>
    <m/>
    <m/>
    <m/>
    <n v="1249"/>
    <s v="Nora Kristiansen"/>
    <x v="1"/>
    <x v="1"/>
    <m/>
    <m/>
    <m/>
    <m/>
    <n v="0"/>
    <s v="Ingen avgiftsbehandling"/>
    <s v="Lønnsbilag 24-2025"/>
    <n v="184.01"/>
    <s v="NOK"/>
    <n v="184.01"/>
    <m/>
    <s v="523888.87"/>
  </r>
  <r>
    <n v="501272"/>
    <n v="2025"/>
    <s v="Lønnsbilag 24-2025"/>
    <d v="2025-12-02T00:00:00"/>
    <m/>
    <x v="129"/>
    <x v="129"/>
    <m/>
    <m/>
    <m/>
    <m/>
    <n v="1249"/>
    <s v="Nora Kristiansen"/>
    <x v="8"/>
    <x v="8"/>
    <m/>
    <m/>
    <m/>
    <m/>
    <n v="0"/>
    <s v="Ingen avgiftsbehandling"/>
    <s v="Lønnsbilag 24-2025"/>
    <n v="279.18"/>
    <s v="NOK"/>
    <n v="279.18"/>
    <m/>
    <s v="524168.05"/>
  </r>
  <r>
    <n v="501272"/>
    <n v="2025"/>
    <s v="Lønnsbilag 24-2025"/>
    <d v="2025-12-02T00:00:00"/>
    <m/>
    <x v="129"/>
    <x v="129"/>
    <m/>
    <m/>
    <m/>
    <m/>
    <n v="1260"/>
    <s v="Sivert Østberg-Tømmervik"/>
    <x v="6"/>
    <x v="6"/>
    <m/>
    <m/>
    <m/>
    <m/>
    <n v="0"/>
    <s v="Ingen avgiftsbehandling"/>
    <s v="Lønnsbilag 24-2025"/>
    <n v="1687.64"/>
    <s v="NOK"/>
    <n v="1687.64"/>
    <m/>
    <s v="525855.69"/>
  </r>
  <r>
    <n v="501272"/>
    <n v="2025"/>
    <s v="Lønnsbilag 24-2025"/>
    <d v="2025-12-02T00:00:00"/>
    <m/>
    <x v="129"/>
    <x v="129"/>
    <m/>
    <m/>
    <m/>
    <m/>
    <n v="1261"/>
    <s v="Laila Håkonsen"/>
    <x v="8"/>
    <x v="8"/>
    <m/>
    <m/>
    <m/>
    <m/>
    <n v="0"/>
    <s v="Ingen avgiftsbehandling"/>
    <s v="Lønnsbilag 24-2025"/>
    <n v="666.93"/>
    <s v="NOK"/>
    <n v="666.93"/>
    <m/>
    <s v="526522.62"/>
  </r>
  <r>
    <n v="501272"/>
    <n v="2025"/>
    <s v="Lønnsbilag 24-2025"/>
    <d v="2025-12-02T00:00:00"/>
    <m/>
    <x v="129"/>
    <x v="129"/>
    <m/>
    <m/>
    <m/>
    <m/>
    <n v="1270"/>
    <s v="Lars Teigland Støre"/>
    <x v="6"/>
    <x v="6"/>
    <m/>
    <m/>
    <m/>
    <m/>
    <n v="0"/>
    <s v="Ingen avgiftsbehandling"/>
    <s v="Lønnsbilag 24-2025"/>
    <n v="104.87"/>
    <s v="NOK"/>
    <n v="104.87"/>
    <m/>
    <s v="526627.49"/>
  </r>
  <r>
    <n v="501272"/>
    <n v="2025"/>
    <s v="Lønnsbilag 24-2025"/>
    <d v="2025-12-02T00:00:00"/>
    <m/>
    <x v="129"/>
    <x v="129"/>
    <m/>
    <m/>
    <m/>
    <m/>
    <n v="1271"/>
    <s v="Nikolai Hamang"/>
    <x v="1"/>
    <x v="1"/>
    <m/>
    <m/>
    <m/>
    <m/>
    <n v="0"/>
    <s v="Ingen avgiftsbehandling"/>
    <s v="Lønnsbilag 24-2025"/>
    <n v="437.81"/>
    <s v="NOK"/>
    <n v="437.81"/>
    <m/>
    <s v="527065.30"/>
  </r>
  <r>
    <n v="501272"/>
    <n v="2025"/>
    <s v="Lønnsbilag 24-2025"/>
    <d v="2025-12-02T00:00:00"/>
    <m/>
    <x v="129"/>
    <x v="129"/>
    <m/>
    <m/>
    <m/>
    <m/>
    <n v="1274"/>
    <s v="Heidi Midtbø Helgesen"/>
    <x v="6"/>
    <x v="6"/>
    <m/>
    <m/>
    <m/>
    <m/>
    <n v="0"/>
    <s v="Ingen avgiftsbehandling"/>
    <s v="Lønnsbilag 24-2025"/>
    <n v="516.29"/>
    <s v="NOK"/>
    <n v="516.29"/>
    <m/>
    <s v="527581.59"/>
  </r>
  <r>
    <n v="501272"/>
    <n v="2025"/>
    <s v="Lønnsbilag 24-2025"/>
    <d v="2025-12-02T00:00:00"/>
    <m/>
    <x v="129"/>
    <x v="129"/>
    <m/>
    <m/>
    <m/>
    <m/>
    <n v="1285"/>
    <s v="Casper Riekeles"/>
    <x v="1"/>
    <x v="1"/>
    <m/>
    <m/>
    <m/>
    <m/>
    <n v="0"/>
    <s v="Ingen avgiftsbehandling"/>
    <s v="Lønnsbilag 24-2025"/>
    <n v="227.01"/>
    <s v="NOK"/>
    <n v="227.01"/>
    <m/>
    <s v="527808.60"/>
  </r>
  <r>
    <n v="501272"/>
    <n v="2025"/>
    <s v="Lønnsbilag 24-2025"/>
    <d v="2025-12-02T00:00:00"/>
    <m/>
    <x v="129"/>
    <x v="129"/>
    <m/>
    <m/>
    <m/>
    <m/>
    <n v="1299"/>
    <s v="Katarina Zielinska"/>
    <x v="2"/>
    <x v="2"/>
    <m/>
    <m/>
    <m/>
    <m/>
    <n v="0"/>
    <s v="Ingen avgiftsbehandling"/>
    <s v="Lønnsbilag 24-2025"/>
    <n v="6785.63"/>
    <s v="NOK"/>
    <n v="6785.63"/>
    <m/>
    <s v="534594.23"/>
  </r>
  <r>
    <n v="501272"/>
    <n v="2025"/>
    <s v="Lønnsbilag 24-2025"/>
    <d v="2025-12-02T00:00:00"/>
    <m/>
    <x v="129"/>
    <x v="129"/>
    <m/>
    <m/>
    <m/>
    <m/>
    <n v="1307"/>
    <s v="Ben Craig Simmons"/>
    <x v="3"/>
    <x v="3"/>
    <m/>
    <m/>
    <m/>
    <m/>
    <n v="0"/>
    <s v="Ingen avgiftsbehandling"/>
    <s v="Lønnsbilag 24-2025"/>
    <n v="5292.79"/>
    <s v="NOK"/>
    <n v="5292.79"/>
    <m/>
    <s v="539887.02"/>
  </r>
  <r>
    <n v="501272"/>
    <n v="2025"/>
    <s v="Lønnsbilag 24-2025"/>
    <d v="2025-12-02T00:00:00"/>
    <m/>
    <x v="129"/>
    <x v="129"/>
    <m/>
    <m/>
    <m/>
    <m/>
    <n v="1323"/>
    <s v="Axel Aatlo"/>
    <x v="5"/>
    <x v="5"/>
    <m/>
    <m/>
    <m/>
    <m/>
    <n v="0"/>
    <s v="Ingen avgiftsbehandling"/>
    <s v="Lønnsbilag 24-2025"/>
    <n v="1861.2"/>
    <s v="NOK"/>
    <n v="1861.2"/>
    <m/>
    <s v="541748.22"/>
  </r>
  <r>
    <n v="501272"/>
    <n v="2025"/>
    <s v="Lønnsbilag 24-2025"/>
    <d v="2025-12-02T00:00:00"/>
    <m/>
    <x v="129"/>
    <x v="129"/>
    <m/>
    <m/>
    <m/>
    <m/>
    <n v="1332"/>
    <s v="Morten Hamre Køber"/>
    <x v="10"/>
    <x v="10"/>
    <m/>
    <m/>
    <m/>
    <m/>
    <n v="0"/>
    <s v="Ingen avgiftsbehandling"/>
    <s v="Lønnsbilag 24-2025"/>
    <n v="214.32"/>
    <s v="NOK"/>
    <n v="214.32"/>
    <m/>
    <s v="541962.54"/>
  </r>
  <r>
    <n v="501272"/>
    <n v="2025"/>
    <s v="Lønnsbilag 24-2025"/>
    <d v="2025-12-02T00:00:00"/>
    <m/>
    <x v="129"/>
    <x v="129"/>
    <m/>
    <m/>
    <m/>
    <m/>
    <n v="1334"/>
    <s v="Selma Arikan"/>
    <x v="1"/>
    <x v="1"/>
    <m/>
    <m/>
    <m/>
    <m/>
    <n v="0"/>
    <s v="Ingen avgiftsbehandling"/>
    <s v="Lønnsbilag 24-2025"/>
    <n v="214.32"/>
    <s v="NOK"/>
    <n v="214.32"/>
    <m/>
    <s v="542176.86"/>
  </r>
  <r>
    <n v="501272"/>
    <n v="2025"/>
    <s v="Lønnsbilag 24-2025"/>
    <d v="2025-12-02T00:00:00"/>
    <m/>
    <x v="129"/>
    <x v="129"/>
    <m/>
    <m/>
    <m/>
    <m/>
    <n v="1335"/>
    <s v="Mikkel Holand Gillebo"/>
    <x v="8"/>
    <x v="8"/>
    <m/>
    <m/>
    <m/>
    <m/>
    <n v="0"/>
    <s v="Ingen avgiftsbehandling"/>
    <s v="Lønnsbilag 24-2025"/>
    <n v="180.48"/>
    <s v="NOK"/>
    <n v="180.48"/>
    <m/>
    <s v="542357.34"/>
  </r>
  <r>
    <n v="501272"/>
    <n v="2025"/>
    <s v="Lønnsbilag 24-2025"/>
    <d v="2025-12-02T00:00:00"/>
    <m/>
    <x v="129"/>
    <x v="129"/>
    <m/>
    <m/>
    <m/>
    <m/>
    <n v="1338"/>
    <s v="Nadin Hamed"/>
    <x v="1"/>
    <x v="1"/>
    <m/>
    <m/>
    <m/>
    <m/>
    <n v="0"/>
    <s v="Ingen avgiftsbehandling"/>
    <s v="Lønnsbilag 24-2025"/>
    <n v="177.66"/>
    <s v="NOK"/>
    <n v="177.66"/>
    <m/>
    <s v="542535.00"/>
  </r>
  <r>
    <n v="501272"/>
    <n v="2025"/>
    <s v="Lønnsbilag 24-2025"/>
    <d v="2025-12-02T00:00:00"/>
    <m/>
    <x v="129"/>
    <x v="129"/>
    <m/>
    <m/>
    <m/>
    <m/>
    <n v="1339"/>
    <s v="Alexander Grimstvedt"/>
    <x v="5"/>
    <x v="5"/>
    <m/>
    <m/>
    <m/>
    <m/>
    <n v="0"/>
    <s v="Ingen avgiftsbehandling"/>
    <s v="Lønnsbilag 24-2025"/>
    <n v="3535.58"/>
    <s v="NOK"/>
    <n v="3535.58"/>
    <m/>
    <s v="546070.58"/>
  </r>
  <r>
    <n v="501272"/>
    <n v="2025"/>
    <s v="Lønnsbilag 24-2025"/>
    <d v="2025-12-02T00:00:00"/>
    <m/>
    <x v="129"/>
    <x v="129"/>
    <m/>
    <m/>
    <m/>
    <m/>
    <n v="134"/>
    <s v="Andreas Kristiansen Olsen"/>
    <x v="1"/>
    <x v="1"/>
    <m/>
    <m/>
    <m/>
    <m/>
    <n v="0"/>
    <s v="Ingen avgiftsbehandling"/>
    <s v="Lønnsbilag 24-2025"/>
    <n v="527.34"/>
    <s v="NOK"/>
    <n v="527.34"/>
    <m/>
    <s v="546597.92"/>
  </r>
  <r>
    <n v="501272"/>
    <n v="2025"/>
    <s v="Lønnsbilag 24-2025"/>
    <d v="2025-12-02T00:00:00"/>
    <m/>
    <x v="129"/>
    <x v="129"/>
    <m/>
    <m/>
    <m/>
    <m/>
    <n v="1341"/>
    <s v="Sondre Harviken"/>
    <x v="8"/>
    <x v="8"/>
    <m/>
    <m/>
    <m/>
    <m/>
    <n v="0"/>
    <s v="Ingen avgiftsbehandling"/>
    <s v="Lønnsbilag 24-2025"/>
    <n v="496.32"/>
    <s v="NOK"/>
    <n v="496.32"/>
    <m/>
    <s v="547094.24"/>
  </r>
  <r>
    <n v="501272"/>
    <n v="2025"/>
    <s v="Lønnsbilag 24-2025"/>
    <d v="2025-12-02T00:00:00"/>
    <m/>
    <x v="129"/>
    <x v="129"/>
    <m/>
    <m/>
    <m/>
    <m/>
    <n v="1342"/>
    <s v="Artem Kovrovskii"/>
    <x v="6"/>
    <x v="6"/>
    <m/>
    <m/>
    <m/>
    <m/>
    <n v="0"/>
    <s v="Ingen avgiftsbehandling"/>
    <s v="Lønnsbilag 24-2025"/>
    <n v="212.49"/>
    <s v="NOK"/>
    <n v="212.49"/>
    <m/>
    <s v="547306.73"/>
  </r>
  <r>
    <n v="501272"/>
    <n v="2025"/>
    <s v="Lønnsbilag 24-2025"/>
    <d v="2025-12-02T00:00:00"/>
    <m/>
    <x v="129"/>
    <x v="129"/>
    <m/>
    <m/>
    <m/>
    <m/>
    <n v="1343"/>
    <s v="Andreas Romark Nilsen"/>
    <x v="2"/>
    <x v="2"/>
    <m/>
    <m/>
    <m/>
    <m/>
    <n v="0"/>
    <s v="Ingen avgiftsbehandling"/>
    <s v="Lønnsbilag 24-2025"/>
    <n v="1508.7"/>
    <s v="NOK"/>
    <n v="1508.7"/>
    <m/>
    <s v="548815.43"/>
  </r>
  <r>
    <n v="501272"/>
    <n v="2025"/>
    <s v="Lønnsbilag 24-2025"/>
    <d v="2025-12-02T00:00:00"/>
    <m/>
    <x v="129"/>
    <x v="129"/>
    <m/>
    <m/>
    <m/>
    <m/>
    <n v="1345"/>
    <s v="Eskil Nakstad"/>
    <x v="8"/>
    <x v="8"/>
    <m/>
    <m/>
    <m/>
    <m/>
    <n v="0"/>
    <s v="Ingen avgiftsbehandling"/>
    <s v="Lønnsbilag 24-2025"/>
    <n v="276.36"/>
    <s v="NOK"/>
    <n v="276.36"/>
    <m/>
    <s v="549091.79"/>
  </r>
  <r>
    <n v="501272"/>
    <n v="2025"/>
    <s v="Lønnsbilag 24-2025"/>
    <d v="2025-12-02T00:00:00"/>
    <m/>
    <x v="129"/>
    <x v="129"/>
    <m/>
    <m/>
    <m/>
    <m/>
    <n v="1346"/>
    <s v="Emil Smith Gjerde"/>
    <x v="8"/>
    <x v="8"/>
    <m/>
    <m/>
    <m/>
    <m/>
    <n v="0"/>
    <s v="Ingen avgiftsbehandling"/>
    <s v="Lønnsbilag 24-2025"/>
    <n v="315.83999999999997"/>
    <s v="NOK"/>
    <n v="315.83999999999997"/>
    <m/>
    <s v="549407.63"/>
  </r>
  <r>
    <n v="501272"/>
    <n v="2025"/>
    <s v="Lønnsbilag 24-2025"/>
    <d v="2025-12-02T00:00:00"/>
    <m/>
    <x v="129"/>
    <x v="129"/>
    <m/>
    <m/>
    <m/>
    <m/>
    <n v="1347"/>
    <s v="Selma Svege"/>
    <x v="6"/>
    <x v="6"/>
    <m/>
    <m/>
    <m/>
    <m/>
    <n v="0"/>
    <s v="Ingen avgiftsbehandling"/>
    <s v="Lønnsbilag 24-2025"/>
    <n v="386.78"/>
    <s v="NOK"/>
    <n v="386.78"/>
    <m/>
    <s v="549794.41"/>
  </r>
  <r>
    <n v="501272"/>
    <n v="2025"/>
    <s v="Lønnsbilag 24-2025"/>
    <d v="2025-12-02T00:00:00"/>
    <m/>
    <x v="129"/>
    <x v="129"/>
    <m/>
    <m/>
    <m/>
    <m/>
    <n v="1348"/>
    <s v="Anders Lagesen"/>
    <x v="2"/>
    <x v="2"/>
    <m/>
    <m/>
    <m/>
    <m/>
    <n v="0"/>
    <s v="Ingen avgiftsbehandling"/>
    <s v="Lønnsbilag 24-2025"/>
    <n v="282"/>
    <s v="NOK"/>
    <n v="282"/>
    <m/>
    <s v="550076.41"/>
  </r>
  <r>
    <n v="501272"/>
    <n v="2025"/>
    <s v="Lønnsbilag 24-2025"/>
    <d v="2025-12-02T00:00:00"/>
    <m/>
    <x v="129"/>
    <x v="129"/>
    <m/>
    <m/>
    <m/>
    <m/>
    <n v="1349"/>
    <s v="Kaja Lilledal Fritzvold"/>
    <x v="6"/>
    <x v="6"/>
    <m/>
    <m/>
    <m/>
    <m/>
    <n v="0"/>
    <s v="Ingen avgiftsbehandling"/>
    <s v="Lønnsbilag 24-2025"/>
    <n v="681.03"/>
    <s v="NOK"/>
    <n v="681.03"/>
    <m/>
    <s v="550757.44"/>
  </r>
  <r>
    <n v="501272"/>
    <n v="2025"/>
    <s v="Lønnsbilag 24-2025"/>
    <d v="2025-12-02T00:00:00"/>
    <m/>
    <x v="129"/>
    <x v="129"/>
    <m/>
    <m/>
    <m/>
    <m/>
    <n v="1350"/>
    <s v="Nora Dahlsrud"/>
    <x v="6"/>
    <x v="6"/>
    <m/>
    <m/>
    <m/>
    <m/>
    <n v="0"/>
    <s v="Ingen avgiftsbehandling"/>
    <s v="Lønnsbilag 24-2025"/>
    <n v="83.28"/>
    <s v="NOK"/>
    <n v="83.28"/>
    <m/>
    <s v="550840.72"/>
  </r>
  <r>
    <n v="501272"/>
    <n v="2025"/>
    <s v="Lønnsbilag 24-2025"/>
    <d v="2025-12-02T00:00:00"/>
    <m/>
    <x v="129"/>
    <x v="129"/>
    <m/>
    <m/>
    <m/>
    <m/>
    <n v="1351"/>
    <s v="Johan Wiklund"/>
    <x v="3"/>
    <x v="3"/>
    <m/>
    <m/>
    <m/>
    <m/>
    <n v="0"/>
    <s v="Ingen avgiftsbehandling"/>
    <s v="Lønnsbilag 24-2025"/>
    <n v="564"/>
    <s v="NOK"/>
    <n v="564"/>
    <m/>
    <s v="551404.72"/>
  </r>
  <r>
    <n v="501272"/>
    <n v="2025"/>
    <s v="Lønnsbilag 24-2025"/>
    <d v="2025-12-02T00:00:00"/>
    <m/>
    <x v="129"/>
    <x v="129"/>
    <m/>
    <m/>
    <m/>
    <m/>
    <n v="1352"/>
    <s v="Ivo Bang Theophiliakis"/>
    <x v="5"/>
    <x v="5"/>
    <m/>
    <m/>
    <m/>
    <m/>
    <n v="0"/>
    <s v="Ingen avgiftsbehandling"/>
    <s v="Lønnsbilag 24-2025"/>
    <n v="493.5"/>
    <s v="NOK"/>
    <n v="493.5"/>
    <m/>
    <s v="551898.22"/>
  </r>
  <r>
    <n v="501272"/>
    <n v="2025"/>
    <s v="Lønnsbilag 24-2025"/>
    <d v="2025-12-02T00:00:00"/>
    <m/>
    <x v="129"/>
    <x v="129"/>
    <m/>
    <m/>
    <m/>
    <m/>
    <n v="156"/>
    <s v="Eskil Kvam"/>
    <x v="1"/>
    <x v="1"/>
    <m/>
    <m/>
    <m/>
    <m/>
    <n v="0"/>
    <s v="Ingen avgiftsbehandling"/>
    <s v="Lønnsbilag 24-2025"/>
    <n v="454.02"/>
    <s v="NOK"/>
    <n v="454.02"/>
    <m/>
    <s v="552352.24"/>
  </r>
  <r>
    <n v="501272"/>
    <n v="2025"/>
    <s v="Lønnsbilag 24-2025"/>
    <d v="2025-12-02T00:00:00"/>
    <m/>
    <x v="129"/>
    <x v="129"/>
    <m/>
    <m/>
    <m/>
    <m/>
    <n v="77"/>
    <s v="Christopher Dehn"/>
    <x v="5"/>
    <x v="5"/>
    <m/>
    <m/>
    <m/>
    <m/>
    <n v="0"/>
    <s v="Ingen avgiftsbehandling"/>
    <s v="Lønnsbilag 24-2025"/>
    <n v="2719.26"/>
    <s v="NOK"/>
    <n v="2719.26"/>
    <m/>
    <s v="555071.50"/>
  </r>
  <r>
    <n v="2483"/>
    <n v="2025"/>
    <s v="Pensjon desember"/>
    <d v="2025-12-31T00:00:00"/>
    <m/>
    <x v="129"/>
    <x v="129"/>
    <m/>
    <m/>
    <m/>
    <m/>
    <m/>
    <m/>
    <x v="4"/>
    <x v="4"/>
    <m/>
    <m/>
    <m/>
    <m/>
    <n v="0"/>
    <s v="Ingen avgiftsbehandling"/>
    <s v="Pensjon desember IDRETTSLAGET JUTUL (Bærum)"/>
    <n v="9637.8799999999992"/>
    <s v="NOK"/>
    <n v="9637.8799999999992"/>
    <m/>
    <s v="564709.38"/>
  </r>
  <r>
    <n v="2484"/>
    <n v="2025"/>
    <s v="Refusjon av sykepenger desember"/>
    <d v="2025-12-31T00:00:00"/>
    <m/>
    <x v="129"/>
    <x v="129"/>
    <m/>
    <m/>
    <m/>
    <m/>
    <m/>
    <s v="Sofi Kulvik"/>
    <x v="4"/>
    <x v="4"/>
    <m/>
    <m/>
    <m/>
    <m/>
    <n v="0"/>
    <s v="Ingen avgiftsbehandling"/>
    <s v="Refusjon av sykepenger desember"/>
    <n v="-619.84"/>
    <s v="NOK"/>
    <n v="-619.84"/>
    <m/>
    <s v="564089.54"/>
  </r>
  <r>
    <n v="2497"/>
    <n v="2025"/>
    <s v="aga ansatte under 10K"/>
    <d v="2025-12-31T00:00:00"/>
    <m/>
    <x v="129"/>
    <x v="129"/>
    <m/>
    <m/>
    <m/>
    <m/>
    <m/>
    <m/>
    <x v="1"/>
    <x v="1"/>
    <m/>
    <m/>
    <m/>
    <m/>
    <n v="0"/>
    <s v="Ingen avgiftsbehandling"/>
    <s v="aga ansatte under 10K"/>
    <n v="2351.88"/>
    <s v="NOK"/>
    <n v="2351.88"/>
    <m/>
    <s v="566441.42"/>
  </r>
  <r>
    <n v="2497"/>
    <n v="2025"/>
    <s v="aga ansatte under 10K"/>
    <d v="2025-12-31T00:00:00"/>
    <m/>
    <x v="129"/>
    <x v="129"/>
    <m/>
    <m/>
    <m/>
    <m/>
    <m/>
    <m/>
    <x v="5"/>
    <x v="5"/>
    <m/>
    <m/>
    <m/>
    <m/>
    <n v="0"/>
    <s v="Ingen avgiftsbehandling"/>
    <s v="aga ansatte under 10K"/>
    <n v="10611.24"/>
    <s v="NOK"/>
    <n v="10611.24"/>
    <m/>
    <s v="577052.66"/>
  </r>
  <r>
    <n v="2497"/>
    <n v="2025"/>
    <s v="aga ansatte under 10K"/>
    <d v="2025-12-31T00:00:00"/>
    <m/>
    <x v="129"/>
    <x v="129"/>
    <m/>
    <m/>
    <m/>
    <m/>
    <m/>
    <m/>
    <x v="4"/>
    <x v="4"/>
    <m/>
    <m/>
    <m/>
    <m/>
    <n v="0"/>
    <s v="Ingen avgiftsbehandling"/>
    <s v="aga ansatte under 10K"/>
    <n v="98.7"/>
    <s v="NOK"/>
    <n v="98.7"/>
    <m/>
    <s v="577151.36"/>
  </r>
  <r>
    <n v="2497"/>
    <n v="2025"/>
    <s v="aga ansatte under 10K"/>
    <d v="2025-12-31T00:00:00"/>
    <m/>
    <x v="129"/>
    <x v="129"/>
    <m/>
    <m/>
    <m/>
    <m/>
    <m/>
    <m/>
    <x v="10"/>
    <x v="10"/>
    <m/>
    <m/>
    <m/>
    <m/>
    <n v="0"/>
    <s v="Ingen avgiftsbehandling"/>
    <s v="aga ansatte under 10K"/>
    <n v="1071.5999999999999"/>
    <s v="NOK"/>
    <n v="1071.5999999999999"/>
    <m/>
    <s v="578222.96"/>
  </r>
  <r>
    <m/>
    <m/>
    <m/>
    <d v="2025-01-01T00:00:00"/>
    <m/>
    <x v="130"/>
    <x v="130"/>
    <m/>
    <m/>
    <m/>
    <m/>
    <m/>
    <m/>
    <x v="0"/>
    <x v="0"/>
    <m/>
    <m/>
    <m/>
    <m/>
    <m/>
    <m/>
    <s v="Inngående saldo"/>
    <n v="0"/>
    <m/>
    <m/>
    <m/>
    <s v="0.00"/>
  </r>
  <r>
    <n v="500002"/>
    <n v="2025"/>
    <s v="Lønnsbilag 1-2025"/>
    <d v="2025-01-01T00:00:00"/>
    <m/>
    <x v="130"/>
    <x v="130"/>
    <m/>
    <m/>
    <m/>
    <m/>
    <n v="77"/>
    <s v="Christopher Dehn"/>
    <x v="5"/>
    <x v="5"/>
    <m/>
    <m/>
    <m/>
    <m/>
    <n v="0"/>
    <s v="Ingen avgiftsbehandling"/>
    <s v="Lønnsbilag 1-2025"/>
    <n v="277.36"/>
    <s v="NOK"/>
    <n v="277.36"/>
    <m/>
    <s v="277.36"/>
  </r>
  <r>
    <n v="500002"/>
    <n v="2025"/>
    <s v="Lønnsbilag 1-2025"/>
    <d v="2025-01-01T00:00:00"/>
    <m/>
    <x v="130"/>
    <x v="130"/>
    <m/>
    <m/>
    <m/>
    <m/>
    <n v="1229"/>
    <s v="Eirik Frisnes Wartiainen"/>
    <x v="8"/>
    <x v="8"/>
    <m/>
    <m/>
    <m/>
    <m/>
    <n v="0"/>
    <s v="Ingen avgiftsbehandling"/>
    <s v="Lønnsbilag 1-2025"/>
    <n v="254.08"/>
    <s v="NOK"/>
    <n v="254.08"/>
    <m/>
    <s v="531.44"/>
  </r>
  <r>
    <n v="500002"/>
    <n v="2025"/>
    <s v="Lønnsbilag 1-2025"/>
    <d v="2025-01-01T00:00:00"/>
    <m/>
    <x v="130"/>
    <x v="130"/>
    <m/>
    <m/>
    <m/>
    <m/>
    <n v="1229"/>
    <s v="Eirik Frisnes Wartiainen"/>
    <x v="10"/>
    <x v="10"/>
    <m/>
    <m/>
    <m/>
    <m/>
    <n v="0"/>
    <s v="Ingen avgiftsbehandling"/>
    <s v="Lønnsbilag 1-2025"/>
    <n v="254.08"/>
    <s v="NOK"/>
    <n v="254.08"/>
    <m/>
    <s v="785.52"/>
  </r>
  <r>
    <n v="500002"/>
    <n v="2025"/>
    <s v="Lønnsbilag 1-2025"/>
    <d v="2025-01-01T00:00:00"/>
    <m/>
    <x v="130"/>
    <x v="130"/>
    <m/>
    <m/>
    <m/>
    <m/>
    <n v="1245"/>
    <s v="Fredrik Bjørndal"/>
    <x v="3"/>
    <x v="3"/>
    <m/>
    <m/>
    <m/>
    <m/>
    <n v="0"/>
    <s v="Ingen avgiftsbehandling"/>
    <s v="Lønnsbilag 1-2025"/>
    <n v="97.08"/>
    <s v="NOK"/>
    <n v="97.08"/>
    <m/>
    <s v="882.60"/>
  </r>
  <r>
    <n v="500002"/>
    <n v="2025"/>
    <s v="Lønnsbilag 1-2025"/>
    <d v="2025-01-01T00:00:00"/>
    <m/>
    <x v="130"/>
    <x v="130"/>
    <m/>
    <m/>
    <m/>
    <m/>
    <n v="1269"/>
    <s v="Marius Lindbäck Pettersen"/>
    <x v="8"/>
    <x v="8"/>
    <m/>
    <m/>
    <m/>
    <m/>
    <n v="0"/>
    <s v="Ingen avgiftsbehandling"/>
    <s v="Lønnsbilag 1-2025"/>
    <n v="16.18"/>
    <s v="NOK"/>
    <n v="16.18"/>
    <m/>
    <s v="898.78"/>
  </r>
  <r>
    <n v="500002"/>
    <n v="2025"/>
    <s v="Lønnsbilag 1-2025"/>
    <d v="2025-01-01T00:00:00"/>
    <m/>
    <x v="130"/>
    <x v="130"/>
    <m/>
    <m/>
    <m/>
    <m/>
    <n v="1275"/>
    <s v="Haziz Aasen"/>
    <x v="1"/>
    <x v="1"/>
    <m/>
    <m/>
    <m/>
    <m/>
    <n v="0"/>
    <s v="Ingen avgiftsbehandling"/>
    <s v="Lønnsbilag 1-2025"/>
    <n v="599.25"/>
    <s v="NOK"/>
    <n v="599.25"/>
    <m/>
    <s v="1498.03"/>
  </r>
  <r>
    <n v="500002"/>
    <n v="2025"/>
    <s v="Lønnsbilag 1-2025"/>
    <d v="2025-01-01T00:00:00"/>
    <m/>
    <x v="130"/>
    <x v="130"/>
    <m/>
    <m/>
    <m/>
    <m/>
    <n v="1279"/>
    <s v="Oda Marie Danielsen"/>
    <x v="8"/>
    <x v="8"/>
    <m/>
    <m/>
    <m/>
    <m/>
    <n v="0"/>
    <s v="Ingen avgiftsbehandling"/>
    <s v="Lønnsbilag 1-2025"/>
    <n v="9.1999999999999993"/>
    <s v="NOK"/>
    <n v="9.1999999999999993"/>
    <m/>
    <s v="1507.23"/>
  </r>
  <r>
    <n v="500002"/>
    <n v="2025"/>
    <s v="Lønnsbilag 1-2025"/>
    <d v="2025-01-01T00:00:00"/>
    <m/>
    <x v="130"/>
    <x v="130"/>
    <m/>
    <m/>
    <m/>
    <m/>
    <n v="1282"/>
    <s v="Stian Sørensen"/>
    <x v="3"/>
    <x v="3"/>
    <m/>
    <m/>
    <m/>
    <m/>
    <n v="0"/>
    <s v="Ingen avgiftsbehandling"/>
    <s v="Lønnsbilag 1-2025"/>
    <n v="395.51"/>
    <s v="NOK"/>
    <n v="395.51"/>
    <m/>
    <s v="1902.74"/>
  </r>
  <r>
    <n v="500002"/>
    <n v="2025"/>
    <s v="Lønnsbilag 1-2025"/>
    <d v="2025-01-01T00:00:00"/>
    <m/>
    <x v="130"/>
    <x v="130"/>
    <m/>
    <m/>
    <m/>
    <m/>
    <n v="1298"/>
    <s v="Luis Lyster"/>
    <x v="5"/>
    <x v="5"/>
    <m/>
    <m/>
    <m/>
    <m/>
    <n v="0"/>
    <s v="Ingen avgiftsbehandling"/>
    <s v="Lønnsbilag 1-2025"/>
    <n v="86.29"/>
    <s v="NOK"/>
    <n v="86.29"/>
    <m/>
    <s v="1989.03"/>
  </r>
  <r>
    <n v="500002"/>
    <n v="2025"/>
    <s v="Lønnsbilag 1-2025"/>
    <d v="2025-01-01T00:00:00"/>
    <m/>
    <x v="130"/>
    <x v="130"/>
    <m/>
    <m/>
    <m/>
    <m/>
    <n v="1299"/>
    <s v="Katarina Zielinska"/>
    <x v="2"/>
    <x v="2"/>
    <m/>
    <m/>
    <m/>
    <m/>
    <n v="0"/>
    <s v="Ingen avgiftsbehandling"/>
    <s v="Lønnsbilag 1-2025"/>
    <n v="659.18"/>
    <s v="NOK"/>
    <n v="659.18"/>
    <m/>
    <s v="2648.21"/>
  </r>
  <r>
    <n v="500002"/>
    <n v="2025"/>
    <s v="Lønnsbilag 1-2025"/>
    <d v="2025-01-01T00:00:00"/>
    <m/>
    <x v="130"/>
    <x v="130"/>
    <m/>
    <m/>
    <m/>
    <m/>
    <n v="1307"/>
    <s v="Ben Craig Simmons"/>
    <x v="3"/>
    <x v="3"/>
    <m/>
    <m/>
    <m/>
    <m/>
    <n v="0"/>
    <s v="Ingen avgiftsbehandling"/>
    <s v="Lønnsbilag 1-2025"/>
    <n v="539.87"/>
    <s v="NOK"/>
    <n v="539.87"/>
    <m/>
    <s v="3188.08"/>
  </r>
  <r>
    <n v="500002"/>
    <n v="2025"/>
    <s v="Lønnsbilag 1-2025"/>
    <d v="2025-01-01T00:00:00"/>
    <m/>
    <x v="130"/>
    <x v="130"/>
    <m/>
    <m/>
    <m/>
    <m/>
    <n v="1308"/>
    <s v="Henrik Falteng Jensen"/>
    <x v="2"/>
    <x v="2"/>
    <m/>
    <m/>
    <m/>
    <m/>
    <n v="0"/>
    <s v="Ingen avgiftsbehandling"/>
    <s v="Lønnsbilag 1-2025"/>
    <n v="57.53"/>
    <s v="NOK"/>
    <n v="57.53"/>
    <m/>
    <s v="3245.61"/>
  </r>
  <r>
    <n v="500002"/>
    <n v="2025"/>
    <s v="Lønnsbilag 1-2025"/>
    <d v="2025-01-01T00:00:00"/>
    <m/>
    <x v="130"/>
    <x v="130"/>
    <m/>
    <m/>
    <m/>
    <m/>
    <n v="1317"/>
    <s v="Markus Madsen"/>
    <x v="5"/>
    <x v="5"/>
    <m/>
    <m/>
    <m/>
    <m/>
    <n v="0"/>
    <s v="Ingen avgiftsbehandling"/>
    <s v="Lønnsbilag 1-2025"/>
    <n v="143.82"/>
    <s v="NOK"/>
    <n v="143.82"/>
    <m/>
    <s v="3389.43"/>
  </r>
  <r>
    <n v="500002"/>
    <n v="2025"/>
    <s v="Lønnsbilag 1-2025"/>
    <d v="2025-01-01T00:00:00"/>
    <m/>
    <x v="130"/>
    <x v="130"/>
    <m/>
    <m/>
    <m/>
    <m/>
    <n v="1328"/>
    <s v="Jonathan Sten Hagen"/>
    <x v="2"/>
    <x v="2"/>
    <m/>
    <m/>
    <m/>
    <m/>
    <n v="0"/>
    <s v="Ingen avgiftsbehandling"/>
    <s v="Lønnsbilag 1-2025"/>
    <n v="51.78"/>
    <s v="NOK"/>
    <n v="51.78"/>
    <m/>
    <s v="3441.21"/>
  </r>
  <r>
    <n v="500002"/>
    <n v="2025"/>
    <s v="Lønnsbilag 1-2025"/>
    <d v="2025-01-01T00:00:00"/>
    <m/>
    <x v="130"/>
    <x v="130"/>
    <m/>
    <m/>
    <m/>
    <m/>
    <n v="1329"/>
    <s v="Oline Søderberg"/>
    <x v="8"/>
    <x v="8"/>
    <m/>
    <m/>
    <m/>
    <m/>
    <n v="0"/>
    <s v="Ingen avgiftsbehandling"/>
    <s v="Lønnsbilag 1-2025"/>
    <n v="16.55"/>
    <s v="NOK"/>
    <n v="16.55"/>
    <m/>
    <s v="3457.76"/>
  </r>
  <r>
    <n v="500002"/>
    <n v="2025"/>
    <s v="Lønnsbilag 1-2025"/>
    <d v="2025-01-01T00:00:00"/>
    <m/>
    <x v="130"/>
    <x v="130"/>
    <m/>
    <m/>
    <m/>
    <m/>
    <n v="1331"/>
    <s v="Jørgen Røkke"/>
    <x v="8"/>
    <x v="8"/>
    <m/>
    <m/>
    <m/>
    <m/>
    <n v="0"/>
    <s v="Ingen avgiftsbehandling"/>
    <s v="Lønnsbilag 1-2025"/>
    <n v="33.44"/>
    <s v="NOK"/>
    <n v="33.44"/>
    <m/>
    <s v="3491.20"/>
  </r>
  <r>
    <n v="500002"/>
    <n v="2025"/>
    <s v="Lønnsbilag 1-2025"/>
    <d v="2025-01-01T00:00:00"/>
    <m/>
    <x v="130"/>
    <x v="130"/>
    <m/>
    <m/>
    <m/>
    <m/>
    <n v="1332"/>
    <s v="Morten Hamre Køber"/>
    <x v="10"/>
    <x v="10"/>
    <m/>
    <m/>
    <m/>
    <m/>
    <n v="0"/>
    <s v="Ingen avgiftsbehandling"/>
    <s v="Lønnsbilag 1-2025"/>
    <n v="8.6300000000000008"/>
    <s v="NOK"/>
    <n v="8.6300000000000008"/>
    <m/>
    <s v="3499.83"/>
  </r>
  <r>
    <n v="500002"/>
    <n v="2025"/>
    <s v="Lønnsbilag 1-2025"/>
    <d v="2025-01-01T00:00:00"/>
    <m/>
    <x v="130"/>
    <x v="130"/>
    <m/>
    <m/>
    <m/>
    <m/>
    <n v="1333"/>
    <s v="Elias Lande Olsen"/>
    <x v="6"/>
    <x v="6"/>
    <m/>
    <m/>
    <m/>
    <m/>
    <n v="0"/>
    <s v="Ingen avgiftsbehandling"/>
    <s v="Lønnsbilag 1-2025"/>
    <n v="2.7"/>
    <s v="NOK"/>
    <n v="2.7"/>
    <m/>
    <s v="3502.53"/>
  </r>
  <r>
    <n v="500002"/>
    <n v="2025"/>
    <s v="Lønnsbilag 1-2025"/>
    <d v="2025-01-01T00:00:00"/>
    <m/>
    <x v="130"/>
    <x v="130"/>
    <m/>
    <m/>
    <m/>
    <m/>
    <n v="1334"/>
    <s v="Selma Arikan"/>
    <x v="8"/>
    <x v="8"/>
    <m/>
    <m/>
    <m/>
    <m/>
    <n v="0"/>
    <s v="Ingen avgiftsbehandling"/>
    <s v="Lønnsbilag 1-2025"/>
    <n v="31.32"/>
    <s v="NOK"/>
    <n v="31.32"/>
    <m/>
    <s v="3533.85"/>
  </r>
  <r>
    <n v="500002"/>
    <n v="2025"/>
    <s v="Lønnsbilag 1-2025"/>
    <d v="2025-01-01T00:00:00"/>
    <m/>
    <x v="130"/>
    <x v="130"/>
    <m/>
    <m/>
    <m/>
    <m/>
    <m/>
    <s v="Sofi Kulvik"/>
    <x v="4"/>
    <x v="4"/>
    <m/>
    <m/>
    <m/>
    <m/>
    <n v="0"/>
    <s v="Ingen avgiftsbehandling"/>
    <s v="Lønnsbilag 1-2025"/>
    <n v="1065.96"/>
    <s v="NOK"/>
    <n v="1065.96"/>
    <m/>
    <s v="4599.81"/>
  </r>
  <r>
    <n v="500059"/>
    <n v="2025"/>
    <s v="Reversering av bilag 500002-2025. Lønnsbilag 1-2025"/>
    <d v="2025-01-01T00:00:00"/>
    <m/>
    <x v="130"/>
    <x v="130"/>
    <m/>
    <m/>
    <m/>
    <m/>
    <n v="77"/>
    <s v="Christopher Dehn"/>
    <x v="5"/>
    <x v="5"/>
    <m/>
    <m/>
    <m/>
    <m/>
    <n v="0"/>
    <s v="Ingen avgiftsbehandling"/>
    <s v="Reversering av bilag 500002-2025. Lønnsbilag 1-2025"/>
    <n v="-277.36"/>
    <s v="NOK"/>
    <n v="-277.36"/>
    <m/>
    <s v="4322.45"/>
  </r>
  <r>
    <n v="500059"/>
    <n v="2025"/>
    <s v="Reversering av bilag 500002-2025. Lønnsbilag 1-2025"/>
    <d v="2025-01-01T00:00:00"/>
    <m/>
    <x v="130"/>
    <x v="130"/>
    <m/>
    <m/>
    <m/>
    <m/>
    <n v="1229"/>
    <s v="Eirik Frisnes Wartiainen"/>
    <x v="8"/>
    <x v="8"/>
    <m/>
    <m/>
    <m/>
    <m/>
    <n v="0"/>
    <s v="Ingen avgiftsbehandling"/>
    <s v="Reversering av bilag 500002-2025. Lønnsbilag 1-2025"/>
    <n v="-254.08"/>
    <s v="NOK"/>
    <n v="-254.08"/>
    <m/>
    <s v="4068.37"/>
  </r>
  <r>
    <n v="500059"/>
    <n v="2025"/>
    <s v="Reversering av bilag 500002-2025. Lønnsbilag 1-2025"/>
    <d v="2025-01-01T00:00:00"/>
    <m/>
    <x v="130"/>
    <x v="130"/>
    <m/>
    <m/>
    <m/>
    <m/>
    <n v="1229"/>
    <s v="Eirik Frisnes Wartiainen"/>
    <x v="10"/>
    <x v="10"/>
    <m/>
    <m/>
    <m/>
    <m/>
    <n v="0"/>
    <s v="Ingen avgiftsbehandling"/>
    <s v="Reversering av bilag 500002-2025. Lønnsbilag 1-2025"/>
    <n v="-254.08"/>
    <s v="NOK"/>
    <n v="-254.08"/>
    <m/>
    <s v="3814.29"/>
  </r>
  <r>
    <n v="500059"/>
    <n v="2025"/>
    <s v="Reversering av bilag 500002-2025. Lønnsbilag 1-2025"/>
    <d v="2025-01-01T00:00:00"/>
    <m/>
    <x v="130"/>
    <x v="130"/>
    <m/>
    <m/>
    <m/>
    <m/>
    <n v="1245"/>
    <s v="Fredrik Bjørndal"/>
    <x v="3"/>
    <x v="3"/>
    <m/>
    <m/>
    <m/>
    <m/>
    <n v="0"/>
    <s v="Ingen avgiftsbehandling"/>
    <s v="Reversering av bilag 500002-2025. Lønnsbilag 1-2025"/>
    <n v="-97.08"/>
    <s v="NOK"/>
    <n v="-97.08"/>
    <m/>
    <s v="3717.21"/>
  </r>
  <r>
    <n v="500059"/>
    <n v="2025"/>
    <s v="Reversering av bilag 500002-2025. Lønnsbilag 1-2025"/>
    <d v="2025-01-01T00:00:00"/>
    <m/>
    <x v="130"/>
    <x v="130"/>
    <m/>
    <m/>
    <m/>
    <m/>
    <n v="1269"/>
    <s v="Marius Lindbäck Pettersen"/>
    <x v="8"/>
    <x v="8"/>
    <m/>
    <m/>
    <m/>
    <m/>
    <n v="0"/>
    <s v="Ingen avgiftsbehandling"/>
    <s v="Reversering av bilag 500002-2025. Lønnsbilag 1-2025"/>
    <n v="-16.18"/>
    <s v="NOK"/>
    <n v="-16.18"/>
    <m/>
    <s v="3701.03"/>
  </r>
  <r>
    <n v="500059"/>
    <n v="2025"/>
    <s v="Reversering av bilag 500002-2025. Lønnsbilag 1-2025"/>
    <d v="2025-01-01T00:00:00"/>
    <m/>
    <x v="130"/>
    <x v="130"/>
    <m/>
    <m/>
    <m/>
    <m/>
    <n v="1275"/>
    <s v="Haziz Aasen"/>
    <x v="1"/>
    <x v="1"/>
    <m/>
    <m/>
    <m/>
    <m/>
    <n v="0"/>
    <s v="Ingen avgiftsbehandling"/>
    <s v="Reversering av bilag 500002-2025. Lønnsbilag 1-2025"/>
    <n v="-599.25"/>
    <s v="NOK"/>
    <n v="-599.25"/>
    <m/>
    <s v="3101.78"/>
  </r>
  <r>
    <n v="500059"/>
    <n v="2025"/>
    <s v="Reversering av bilag 500002-2025. Lønnsbilag 1-2025"/>
    <d v="2025-01-01T00:00:00"/>
    <m/>
    <x v="130"/>
    <x v="130"/>
    <m/>
    <m/>
    <m/>
    <m/>
    <n v="1279"/>
    <s v="Oda Marie Danielsen"/>
    <x v="8"/>
    <x v="8"/>
    <m/>
    <m/>
    <m/>
    <m/>
    <n v="0"/>
    <s v="Ingen avgiftsbehandling"/>
    <s v="Reversering av bilag 500002-2025. Lønnsbilag 1-2025"/>
    <n v="-9.1999999999999993"/>
    <s v="NOK"/>
    <n v="-9.1999999999999993"/>
    <m/>
    <s v="3092.58"/>
  </r>
  <r>
    <n v="500059"/>
    <n v="2025"/>
    <s v="Reversering av bilag 500002-2025. Lønnsbilag 1-2025"/>
    <d v="2025-01-01T00:00:00"/>
    <m/>
    <x v="130"/>
    <x v="130"/>
    <m/>
    <m/>
    <m/>
    <m/>
    <n v="1282"/>
    <s v="Stian Sørensen"/>
    <x v="3"/>
    <x v="3"/>
    <m/>
    <m/>
    <m/>
    <m/>
    <n v="0"/>
    <s v="Ingen avgiftsbehandling"/>
    <s v="Reversering av bilag 500002-2025. Lønnsbilag 1-2025"/>
    <n v="-395.51"/>
    <s v="NOK"/>
    <n v="-395.51"/>
    <m/>
    <s v="2697.07"/>
  </r>
  <r>
    <n v="500059"/>
    <n v="2025"/>
    <s v="Reversering av bilag 500002-2025. Lønnsbilag 1-2025"/>
    <d v="2025-01-01T00:00:00"/>
    <m/>
    <x v="130"/>
    <x v="130"/>
    <m/>
    <m/>
    <m/>
    <m/>
    <n v="1298"/>
    <s v="Luis Lyster"/>
    <x v="5"/>
    <x v="5"/>
    <m/>
    <m/>
    <m/>
    <m/>
    <n v="0"/>
    <s v="Ingen avgiftsbehandling"/>
    <s v="Reversering av bilag 500002-2025. Lønnsbilag 1-2025"/>
    <n v="-86.29"/>
    <s v="NOK"/>
    <n v="-86.29"/>
    <m/>
    <s v="2610.78"/>
  </r>
  <r>
    <n v="500059"/>
    <n v="2025"/>
    <s v="Reversering av bilag 500002-2025. Lønnsbilag 1-2025"/>
    <d v="2025-01-01T00:00:00"/>
    <m/>
    <x v="130"/>
    <x v="130"/>
    <m/>
    <m/>
    <m/>
    <m/>
    <n v="1299"/>
    <s v="Katarina Zielinska"/>
    <x v="2"/>
    <x v="2"/>
    <m/>
    <m/>
    <m/>
    <m/>
    <n v="0"/>
    <s v="Ingen avgiftsbehandling"/>
    <s v="Reversering av bilag 500002-2025. Lønnsbilag 1-2025"/>
    <n v="-659.18"/>
    <s v="NOK"/>
    <n v="-659.18"/>
    <m/>
    <s v="1951.60"/>
  </r>
  <r>
    <n v="500059"/>
    <n v="2025"/>
    <s v="Reversering av bilag 500002-2025. Lønnsbilag 1-2025"/>
    <d v="2025-01-01T00:00:00"/>
    <m/>
    <x v="130"/>
    <x v="130"/>
    <m/>
    <m/>
    <m/>
    <m/>
    <n v="1307"/>
    <s v="Ben Craig Simmons"/>
    <x v="3"/>
    <x v="3"/>
    <m/>
    <m/>
    <m/>
    <m/>
    <n v="0"/>
    <s v="Ingen avgiftsbehandling"/>
    <s v="Reversering av bilag 500002-2025. Lønnsbilag 1-2025"/>
    <n v="-539.87"/>
    <s v="NOK"/>
    <n v="-539.87"/>
    <m/>
    <s v="1411.73"/>
  </r>
  <r>
    <n v="500059"/>
    <n v="2025"/>
    <s v="Reversering av bilag 500002-2025. Lønnsbilag 1-2025"/>
    <d v="2025-01-01T00:00:00"/>
    <m/>
    <x v="130"/>
    <x v="130"/>
    <m/>
    <m/>
    <m/>
    <m/>
    <n v="1308"/>
    <s v="Henrik Falteng Jensen"/>
    <x v="2"/>
    <x v="2"/>
    <m/>
    <m/>
    <m/>
    <m/>
    <n v="0"/>
    <s v="Ingen avgiftsbehandling"/>
    <s v="Reversering av bilag 500002-2025. Lønnsbilag 1-2025"/>
    <n v="-57.53"/>
    <s v="NOK"/>
    <n v="-57.53"/>
    <m/>
    <s v="1354.20"/>
  </r>
  <r>
    <n v="500059"/>
    <n v="2025"/>
    <s v="Reversering av bilag 500002-2025. Lønnsbilag 1-2025"/>
    <d v="2025-01-01T00:00:00"/>
    <m/>
    <x v="130"/>
    <x v="130"/>
    <m/>
    <m/>
    <m/>
    <m/>
    <n v="1317"/>
    <s v="Markus Madsen"/>
    <x v="5"/>
    <x v="5"/>
    <m/>
    <m/>
    <m/>
    <m/>
    <n v="0"/>
    <s v="Ingen avgiftsbehandling"/>
    <s v="Reversering av bilag 500002-2025. Lønnsbilag 1-2025"/>
    <n v="-143.82"/>
    <s v="NOK"/>
    <n v="-143.82"/>
    <m/>
    <s v="1210.38"/>
  </r>
  <r>
    <n v="500059"/>
    <n v="2025"/>
    <s v="Reversering av bilag 500002-2025. Lønnsbilag 1-2025"/>
    <d v="2025-01-01T00:00:00"/>
    <m/>
    <x v="130"/>
    <x v="130"/>
    <m/>
    <m/>
    <m/>
    <m/>
    <n v="1328"/>
    <s v="Jonathan Sten Hagen"/>
    <x v="2"/>
    <x v="2"/>
    <m/>
    <m/>
    <m/>
    <m/>
    <n v="0"/>
    <s v="Ingen avgiftsbehandling"/>
    <s v="Reversering av bilag 500002-2025. Lønnsbilag 1-2025"/>
    <n v="-51.78"/>
    <s v="NOK"/>
    <n v="-51.78"/>
    <m/>
    <s v="1158.60"/>
  </r>
  <r>
    <n v="500059"/>
    <n v="2025"/>
    <s v="Reversering av bilag 500002-2025. Lønnsbilag 1-2025"/>
    <d v="2025-01-01T00:00:00"/>
    <m/>
    <x v="130"/>
    <x v="130"/>
    <m/>
    <m/>
    <m/>
    <m/>
    <n v="1329"/>
    <s v="Oline Søderberg"/>
    <x v="8"/>
    <x v="8"/>
    <m/>
    <m/>
    <m/>
    <m/>
    <n v="0"/>
    <s v="Ingen avgiftsbehandling"/>
    <s v="Reversering av bilag 500002-2025. Lønnsbilag 1-2025"/>
    <n v="-16.55"/>
    <s v="NOK"/>
    <n v="-16.55"/>
    <m/>
    <s v="1142.05"/>
  </r>
  <r>
    <n v="500059"/>
    <n v="2025"/>
    <s v="Reversering av bilag 500002-2025. Lønnsbilag 1-2025"/>
    <d v="2025-01-01T00:00:00"/>
    <m/>
    <x v="130"/>
    <x v="130"/>
    <m/>
    <m/>
    <m/>
    <m/>
    <n v="1331"/>
    <s v="Jørgen Røkke"/>
    <x v="8"/>
    <x v="8"/>
    <m/>
    <m/>
    <m/>
    <m/>
    <n v="0"/>
    <s v="Ingen avgiftsbehandling"/>
    <s v="Reversering av bilag 500002-2025. Lønnsbilag 1-2025"/>
    <n v="-33.44"/>
    <s v="NOK"/>
    <n v="-33.44"/>
    <m/>
    <s v="1108.61"/>
  </r>
  <r>
    <n v="500059"/>
    <n v="2025"/>
    <s v="Reversering av bilag 500002-2025. Lønnsbilag 1-2025"/>
    <d v="2025-01-01T00:00:00"/>
    <m/>
    <x v="130"/>
    <x v="130"/>
    <m/>
    <m/>
    <m/>
    <m/>
    <n v="1332"/>
    <s v="Morten Hamre Køber"/>
    <x v="10"/>
    <x v="10"/>
    <m/>
    <m/>
    <m/>
    <m/>
    <n v="0"/>
    <s v="Ingen avgiftsbehandling"/>
    <s v="Reversering av bilag 500002-2025. Lønnsbilag 1-2025"/>
    <n v="-8.6300000000000008"/>
    <s v="NOK"/>
    <n v="-8.6300000000000008"/>
    <m/>
    <s v="1099.98"/>
  </r>
  <r>
    <n v="500059"/>
    <n v="2025"/>
    <s v="Reversering av bilag 500002-2025. Lønnsbilag 1-2025"/>
    <d v="2025-01-01T00:00:00"/>
    <m/>
    <x v="130"/>
    <x v="130"/>
    <m/>
    <m/>
    <m/>
    <m/>
    <n v="1333"/>
    <s v="Elias Lande Olsen"/>
    <x v="6"/>
    <x v="6"/>
    <m/>
    <m/>
    <m/>
    <m/>
    <n v="0"/>
    <s v="Ingen avgiftsbehandling"/>
    <s v="Reversering av bilag 500002-2025. Lønnsbilag 1-2025"/>
    <n v="-2.7"/>
    <s v="NOK"/>
    <n v="-2.7"/>
    <m/>
    <s v="1097.28"/>
  </r>
  <r>
    <n v="500059"/>
    <n v="2025"/>
    <s v="Reversering av bilag 500002-2025. Lønnsbilag 1-2025"/>
    <d v="2025-01-01T00:00:00"/>
    <m/>
    <x v="130"/>
    <x v="130"/>
    <m/>
    <m/>
    <m/>
    <m/>
    <n v="1334"/>
    <s v="Selma Arikan"/>
    <x v="8"/>
    <x v="8"/>
    <m/>
    <m/>
    <m/>
    <m/>
    <n v="0"/>
    <s v="Ingen avgiftsbehandling"/>
    <s v="Reversering av bilag 500002-2025. Lønnsbilag 1-2025"/>
    <n v="-31.32"/>
    <s v="NOK"/>
    <n v="-31.32"/>
    <m/>
    <s v="1065.96"/>
  </r>
  <r>
    <n v="500059"/>
    <n v="2025"/>
    <s v="Reversering av bilag 500002-2025. Lønnsbilag 1-2025"/>
    <d v="2025-01-01T00:00:00"/>
    <m/>
    <x v="130"/>
    <x v="130"/>
    <m/>
    <m/>
    <m/>
    <m/>
    <m/>
    <s v="Sofi Kulvik"/>
    <x v="4"/>
    <x v="4"/>
    <m/>
    <m/>
    <m/>
    <m/>
    <n v="0"/>
    <s v="Ingen avgiftsbehandling"/>
    <s v="Reversering av bilag 500002-2025. Lønnsbilag 1-2025"/>
    <n v="-1065.96"/>
    <s v="NOK"/>
    <n v="-1065.96"/>
    <m/>
    <s v="0.00"/>
  </r>
  <r>
    <n v="500060"/>
    <n v="2025"/>
    <s v="Lønnsbilag 3-2025"/>
    <d v="2025-01-01T00:00:00"/>
    <m/>
    <x v="130"/>
    <x v="130"/>
    <m/>
    <m/>
    <m/>
    <m/>
    <n v="77"/>
    <s v="Christopher Dehn"/>
    <x v="5"/>
    <x v="5"/>
    <m/>
    <m/>
    <m/>
    <m/>
    <n v="0"/>
    <s v="Ingen avgiftsbehandling"/>
    <s v="Lønnsbilag 3-2025"/>
    <n v="277.36"/>
    <s v="NOK"/>
    <n v="277.36"/>
    <m/>
    <s v="277.36"/>
  </r>
  <r>
    <n v="500060"/>
    <n v="2025"/>
    <s v="Lønnsbilag 3-2025"/>
    <d v="2025-01-01T00:00:00"/>
    <m/>
    <x v="130"/>
    <x v="130"/>
    <m/>
    <m/>
    <m/>
    <m/>
    <n v="1229"/>
    <s v="Eirik Frisnes Wartiainen"/>
    <x v="8"/>
    <x v="8"/>
    <m/>
    <m/>
    <m/>
    <m/>
    <n v="0"/>
    <s v="Ingen avgiftsbehandling"/>
    <s v="Lønnsbilag 3-2025"/>
    <n v="254.08"/>
    <s v="NOK"/>
    <n v="254.08"/>
    <m/>
    <s v="531.44"/>
  </r>
  <r>
    <n v="500060"/>
    <n v="2025"/>
    <s v="Lønnsbilag 3-2025"/>
    <d v="2025-01-01T00:00:00"/>
    <m/>
    <x v="130"/>
    <x v="130"/>
    <m/>
    <m/>
    <m/>
    <m/>
    <n v="1229"/>
    <s v="Eirik Frisnes Wartiainen"/>
    <x v="10"/>
    <x v="10"/>
    <m/>
    <m/>
    <m/>
    <m/>
    <n v="0"/>
    <s v="Ingen avgiftsbehandling"/>
    <s v="Lønnsbilag 3-2025"/>
    <n v="254.08"/>
    <s v="NOK"/>
    <n v="254.08"/>
    <m/>
    <s v="785.52"/>
  </r>
  <r>
    <n v="500060"/>
    <n v="2025"/>
    <s v="Lønnsbilag 3-2025"/>
    <d v="2025-01-01T00:00:00"/>
    <m/>
    <x v="130"/>
    <x v="130"/>
    <m/>
    <m/>
    <m/>
    <m/>
    <n v="1245"/>
    <s v="Fredrik Bjørndal"/>
    <x v="3"/>
    <x v="3"/>
    <m/>
    <m/>
    <m/>
    <m/>
    <n v="0"/>
    <s v="Ingen avgiftsbehandling"/>
    <s v="Lønnsbilag 3-2025"/>
    <n v="97.08"/>
    <s v="NOK"/>
    <n v="97.08"/>
    <m/>
    <s v="882.60"/>
  </r>
  <r>
    <n v="500060"/>
    <n v="2025"/>
    <s v="Lønnsbilag 3-2025"/>
    <d v="2025-01-01T00:00:00"/>
    <m/>
    <x v="130"/>
    <x v="130"/>
    <m/>
    <m/>
    <m/>
    <m/>
    <n v="1269"/>
    <s v="Marius Lindbäck Pettersen"/>
    <x v="8"/>
    <x v="8"/>
    <m/>
    <m/>
    <m/>
    <m/>
    <n v="0"/>
    <s v="Ingen avgiftsbehandling"/>
    <s v="Lønnsbilag 3-2025"/>
    <n v="16.18"/>
    <s v="NOK"/>
    <n v="16.18"/>
    <m/>
    <s v="898.78"/>
  </r>
  <r>
    <n v="500060"/>
    <n v="2025"/>
    <s v="Lønnsbilag 3-2025"/>
    <d v="2025-01-01T00:00:00"/>
    <m/>
    <x v="130"/>
    <x v="130"/>
    <m/>
    <m/>
    <m/>
    <m/>
    <n v="1275"/>
    <s v="Haziz Aasen"/>
    <x v="1"/>
    <x v="1"/>
    <m/>
    <m/>
    <m/>
    <m/>
    <n v="0"/>
    <s v="Ingen avgiftsbehandling"/>
    <s v="Lønnsbilag 3-2025"/>
    <n v="599.25"/>
    <s v="NOK"/>
    <n v="599.25"/>
    <m/>
    <s v="1498.03"/>
  </r>
  <r>
    <n v="500060"/>
    <n v="2025"/>
    <s v="Lønnsbilag 3-2025"/>
    <d v="2025-01-01T00:00:00"/>
    <m/>
    <x v="130"/>
    <x v="130"/>
    <m/>
    <m/>
    <m/>
    <m/>
    <n v="1279"/>
    <s v="Oda Marie Danielsen"/>
    <x v="8"/>
    <x v="8"/>
    <m/>
    <m/>
    <m/>
    <m/>
    <n v="0"/>
    <s v="Ingen avgiftsbehandling"/>
    <s v="Lønnsbilag 3-2025"/>
    <n v="9.1999999999999993"/>
    <s v="NOK"/>
    <n v="9.1999999999999993"/>
    <m/>
    <s v="1507.23"/>
  </r>
  <r>
    <n v="500060"/>
    <n v="2025"/>
    <s v="Lønnsbilag 3-2025"/>
    <d v="2025-01-01T00:00:00"/>
    <m/>
    <x v="130"/>
    <x v="130"/>
    <m/>
    <m/>
    <m/>
    <m/>
    <n v="1282"/>
    <s v="Stian Sørensen"/>
    <x v="3"/>
    <x v="3"/>
    <m/>
    <m/>
    <m/>
    <m/>
    <n v="0"/>
    <s v="Ingen avgiftsbehandling"/>
    <s v="Lønnsbilag 3-2025"/>
    <n v="395.51"/>
    <s v="NOK"/>
    <n v="395.51"/>
    <m/>
    <s v="1902.74"/>
  </r>
  <r>
    <n v="500060"/>
    <n v="2025"/>
    <s v="Lønnsbilag 3-2025"/>
    <d v="2025-01-01T00:00:00"/>
    <m/>
    <x v="130"/>
    <x v="130"/>
    <m/>
    <m/>
    <m/>
    <m/>
    <n v="1298"/>
    <s v="Luis Lyster"/>
    <x v="5"/>
    <x v="5"/>
    <m/>
    <m/>
    <m/>
    <m/>
    <n v="0"/>
    <s v="Ingen avgiftsbehandling"/>
    <s v="Lønnsbilag 3-2025"/>
    <n v="86.29"/>
    <s v="NOK"/>
    <n v="86.29"/>
    <m/>
    <s v="1989.03"/>
  </r>
  <r>
    <n v="500060"/>
    <n v="2025"/>
    <s v="Lønnsbilag 3-2025"/>
    <d v="2025-01-01T00:00:00"/>
    <m/>
    <x v="130"/>
    <x v="130"/>
    <m/>
    <m/>
    <m/>
    <m/>
    <n v="1299"/>
    <s v="Katarina Zielinska"/>
    <x v="2"/>
    <x v="2"/>
    <m/>
    <m/>
    <m/>
    <m/>
    <n v="0"/>
    <s v="Ingen avgiftsbehandling"/>
    <s v="Lønnsbilag 3-2025"/>
    <n v="659.18"/>
    <s v="NOK"/>
    <n v="659.18"/>
    <m/>
    <s v="2648.21"/>
  </r>
  <r>
    <n v="500060"/>
    <n v="2025"/>
    <s v="Lønnsbilag 3-2025"/>
    <d v="2025-01-01T00:00:00"/>
    <m/>
    <x v="130"/>
    <x v="130"/>
    <m/>
    <m/>
    <m/>
    <m/>
    <n v="1307"/>
    <s v="Ben Craig Simmons"/>
    <x v="3"/>
    <x v="3"/>
    <m/>
    <m/>
    <m/>
    <m/>
    <n v="0"/>
    <s v="Ingen avgiftsbehandling"/>
    <s v="Lønnsbilag 3-2025"/>
    <n v="539.87"/>
    <s v="NOK"/>
    <n v="539.87"/>
    <m/>
    <s v="3188.08"/>
  </r>
  <r>
    <n v="500060"/>
    <n v="2025"/>
    <s v="Lønnsbilag 3-2025"/>
    <d v="2025-01-01T00:00:00"/>
    <m/>
    <x v="130"/>
    <x v="130"/>
    <m/>
    <m/>
    <m/>
    <m/>
    <n v="1308"/>
    <s v="Henrik Falteng Jensen"/>
    <x v="2"/>
    <x v="2"/>
    <m/>
    <m/>
    <m/>
    <m/>
    <n v="0"/>
    <s v="Ingen avgiftsbehandling"/>
    <s v="Lønnsbilag 3-2025"/>
    <n v="57.53"/>
    <s v="NOK"/>
    <n v="57.53"/>
    <m/>
    <s v="3245.61"/>
  </r>
  <r>
    <n v="500060"/>
    <n v="2025"/>
    <s v="Lønnsbilag 3-2025"/>
    <d v="2025-01-01T00:00:00"/>
    <m/>
    <x v="130"/>
    <x v="130"/>
    <m/>
    <m/>
    <m/>
    <m/>
    <n v="1317"/>
    <s v="Markus Madsen"/>
    <x v="5"/>
    <x v="5"/>
    <m/>
    <m/>
    <m/>
    <m/>
    <n v="0"/>
    <s v="Ingen avgiftsbehandling"/>
    <s v="Lønnsbilag 3-2025"/>
    <n v="143.82"/>
    <s v="NOK"/>
    <n v="143.82"/>
    <m/>
    <s v="3389.43"/>
  </r>
  <r>
    <n v="500060"/>
    <n v="2025"/>
    <s v="Lønnsbilag 3-2025"/>
    <d v="2025-01-01T00:00:00"/>
    <m/>
    <x v="130"/>
    <x v="130"/>
    <m/>
    <m/>
    <m/>
    <m/>
    <n v="1328"/>
    <s v="Jonathan Sten Hagen"/>
    <x v="2"/>
    <x v="2"/>
    <m/>
    <m/>
    <m/>
    <m/>
    <n v="0"/>
    <s v="Ingen avgiftsbehandling"/>
    <s v="Lønnsbilag 3-2025"/>
    <n v="51.78"/>
    <s v="NOK"/>
    <n v="51.78"/>
    <m/>
    <s v="3441.21"/>
  </r>
  <r>
    <n v="500060"/>
    <n v="2025"/>
    <s v="Lønnsbilag 3-2025"/>
    <d v="2025-01-01T00:00:00"/>
    <m/>
    <x v="130"/>
    <x v="130"/>
    <m/>
    <m/>
    <m/>
    <m/>
    <n v="1329"/>
    <s v="Oline Søderberg"/>
    <x v="8"/>
    <x v="8"/>
    <m/>
    <m/>
    <m/>
    <m/>
    <n v="0"/>
    <s v="Ingen avgiftsbehandling"/>
    <s v="Lønnsbilag 3-2025"/>
    <n v="16.55"/>
    <s v="NOK"/>
    <n v="16.55"/>
    <m/>
    <s v="3457.76"/>
  </r>
  <r>
    <n v="500060"/>
    <n v="2025"/>
    <s v="Lønnsbilag 3-2025"/>
    <d v="2025-01-01T00:00:00"/>
    <m/>
    <x v="130"/>
    <x v="130"/>
    <m/>
    <m/>
    <m/>
    <m/>
    <n v="1331"/>
    <s v="Jørgen Røkke"/>
    <x v="8"/>
    <x v="8"/>
    <m/>
    <m/>
    <m/>
    <m/>
    <n v="0"/>
    <s v="Ingen avgiftsbehandling"/>
    <s v="Lønnsbilag 3-2025"/>
    <n v="33.44"/>
    <s v="NOK"/>
    <n v="33.44"/>
    <m/>
    <s v="3491.20"/>
  </r>
  <r>
    <n v="500060"/>
    <n v="2025"/>
    <s v="Lønnsbilag 3-2025"/>
    <d v="2025-01-01T00:00:00"/>
    <m/>
    <x v="130"/>
    <x v="130"/>
    <m/>
    <m/>
    <m/>
    <m/>
    <n v="1332"/>
    <s v="Morten Hamre Køber"/>
    <x v="10"/>
    <x v="10"/>
    <m/>
    <m/>
    <m/>
    <m/>
    <n v="0"/>
    <s v="Ingen avgiftsbehandling"/>
    <s v="Lønnsbilag 3-2025"/>
    <n v="8.6300000000000008"/>
    <s v="NOK"/>
    <n v="8.6300000000000008"/>
    <m/>
    <s v="3499.83"/>
  </r>
  <r>
    <n v="500060"/>
    <n v="2025"/>
    <s v="Lønnsbilag 3-2025"/>
    <d v="2025-01-01T00:00:00"/>
    <m/>
    <x v="130"/>
    <x v="130"/>
    <m/>
    <m/>
    <m/>
    <m/>
    <n v="1333"/>
    <s v="Elias Lande Olsen"/>
    <x v="6"/>
    <x v="6"/>
    <m/>
    <m/>
    <m/>
    <m/>
    <n v="0"/>
    <s v="Ingen avgiftsbehandling"/>
    <s v="Lønnsbilag 3-2025"/>
    <n v="2.7"/>
    <s v="NOK"/>
    <n v="2.7"/>
    <m/>
    <s v="3502.53"/>
  </r>
  <r>
    <n v="500060"/>
    <n v="2025"/>
    <s v="Lønnsbilag 3-2025"/>
    <d v="2025-01-01T00:00:00"/>
    <m/>
    <x v="130"/>
    <x v="130"/>
    <m/>
    <m/>
    <m/>
    <m/>
    <n v="1334"/>
    <s v="Selma Arikan"/>
    <x v="8"/>
    <x v="8"/>
    <m/>
    <m/>
    <m/>
    <m/>
    <n v="0"/>
    <s v="Ingen avgiftsbehandling"/>
    <s v="Lønnsbilag 3-2025"/>
    <n v="31.32"/>
    <s v="NOK"/>
    <n v="31.32"/>
    <m/>
    <s v="3533.85"/>
  </r>
  <r>
    <n v="500060"/>
    <n v="2025"/>
    <s v="Lønnsbilag 3-2025"/>
    <d v="2025-01-01T00:00:00"/>
    <m/>
    <x v="130"/>
    <x v="130"/>
    <m/>
    <m/>
    <m/>
    <m/>
    <m/>
    <s v="Sofi Kulvik"/>
    <x v="4"/>
    <x v="4"/>
    <m/>
    <m/>
    <m/>
    <m/>
    <n v="0"/>
    <s v="Ingen avgiftsbehandling"/>
    <s v="Lønnsbilag 3-2025"/>
    <n v="1065.96"/>
    <s v="NOK"/>
    <n v="1065.96"/>
    <m/>
    <s v="4599.81"/>
  </r>
  <r>
    <n v="500126"/>
    <n v="2025"/>
    <s v="Lønnsbilag 7-2025"/>
    <d v="2025-02-01T00:00:00"/>
    <m/>
    <x v="130"/>
    <x v="130"/>
    <m/>
    <m/>
    <m/>
    <m/>
    <n v="77"/>
    <s v="Christopher Dehn"/>
    <x v="5"/>
    <x v="5"/>
    <m/>
    <m/>
    <m/>
    <m/>
    <n v="0"/>
    <s v="Ingen avgiftsbehandling"/>
    <s v="Lønnsbilag 7-2025"/>
    <n v="277.36"/>
    <s v="NOK"/>
    <n v="277.36"/>
    <m/>
    <s v="4877.17"/>
  </r>
  <r>
    <n v="500126"/>
    <n v="2025"/>
    <s v="Lønnsbilag 7-2025"/>
    <d v="2025-02-01T00:00:00"/>
    <m/>
    <x v="130"/>
    <x v="130"/>
    <m/>
    <m/>
    <m/>
    <m/>
    <n v="1229"/>
    <s v="Eirik Frisnes Wartiainen"/>
    <x v="10"/>
    <x v="10"/>
    <m/>
    <m/>
    <m/>
    <m/>
    <n v="0"/>
    <s v="Ingen avgiftsbehandling"/>
    <s v="Lønnsbilag 7-2025"/>
    <n v="317.60000000000002"/>
    <s v="NOK"/>
    <n v="317.60000000000002"/>
    <m/>
    <s v="5194.77"/>
  </r>
  <r>
    <n v="500126"/>
    <n v="2025"/>
    <s v="Lønnsbilag 7-2025"/>
    <d v="2025-02-01T00:00:00"/>
    <m/>
    <x v="130"/>
    <x v="130"/>
    <m/>
    <m/>
    <m/>
    <m/>
    <n v="1245"/>
    <s v="Fredrik Bjørndal"/>
    <x v="3"/>
    <x v="3"/>
    <m/>
    <m/>
    <m/>
    <m/>
    <n v="0"/>
    <s v="Ingen avgiftsbehandling"/>
    <s v="Lønnsbilag 7-2025"/>
    <n v="97.08"/>
    <s v="NOK"/>
    <n v="97.08"/>
    <m/>
    <s v="5291.85"/>
  </r>
  <r>
    <n v="500126"/>
    <n v="2025"/>
    <s v="Lønnsbilag 7-2025"/>
    <d v="2025-02-01T00:00:00"/>
    <m/>
    <x v="130"/>
    <x v="130"/>
    <m/>
    <m/>
    <m/>
    <m/>
    <n v="1275"/>
    <s v="Haziz Aasen"/>
    <x v="1"/>
    <x v="1"/>
    <m/>
    <m/>
    <m/>
    <m/>
    <n v="0"/>
    <s v="Ingen avgiftsbehandling"/>
    <s v="Lønnsbilag 7-2025"/>
    <n v="599.25"/>
    <s v="NOK"/>
    <n v="599.25"/>
    <m/>
    <s v="5891.10"/>
  </r>
  <r>
    <n v="500126"/>
    <n v="2025"/>
    <s v="Lønnsbilag 7-2025"/>
    <d v="2025-02-01T00:00:00"/>
    <m/>
    <x v="130"/>
    <x v="130"/>
    <m/>
    <m/>
    <m/>
    <m/>
    <n v="1279"/>
    <s v="Oda Marie Danielsen"/>
    <x v="8"/>
    <x v="8"/>
    <m/>
    <m/>
    <m/>
    <m/>
    <n v="0"/>
    <s v="Ingen avgiftsbehandling"/>
    <s v="Lønnsbilag 7-2025"/>
    <n v="18.399999999999999"/>
    <s v="NOK"/>
    <n v="18.399999999999999"/>
    <m/>
    <s v="5909.50"/>
  </r>
  <r>
    <n v="500126"/>
    <n v="2025"/>
    <s v="Lønnsbilag 7-2025"/>
    <d v="2025-02-01T00:00:00"/>
    <m/>
    <x v="130"/>
    <x v="130"/>
    <m/>
    <m/>
    <m/>
    <m/>
    <n v="1282"/>
    <s v="Stian Sørensen"/>
    <x v="3"/>
    <x v="3"/>
    <m/>
    <m/>
    <m/>
    <m/>
    <n v="0"/>
    <s v="Ingen avgiftsbehandling"/>
    <s v="Lønnsbilag 7-2025"/>
    <n v="395.51"/>
    <s v="NOK"/>
    <n v="395.51"/>
    <m/>
    <s v="6305.01"/>
  </r>
  <r>
    <n v="500126"/>
    <n v="2025"/>
    <s v="Lønnsbilag 7-2025"/>
    <d v="2025-02-01T00:00:00"/>
    <m/>
    <x v="130"/>
    <x v="130"/>
    <m/>
    <m/>
    <m/>
    <m/>
    <n v="1285"/>
    <s v="Casper Riekeles"/>
    <x v="1"/>
    <x v="1"/>
    <m/>
    <m/>
    <m/>
    <m/>
    <n v="0"/>
    <s v="Ingen avgiftsbehandling"/>
    <s v="Lønnsbilag 7-2025"/>
    <n v="6.54"/>
    <s v="NOK"/>
    <n v="6.54"/>
    <m/>
    <s v="6311.55"/>
  </r>
  <r>
    <n v="500126"/>
    <n v="2025"/>
    <s v="Lønnsbilag 7-2025"/>
    <d v="2025-02-01T00:00:00"/>
    <m/>
    <x v="130"/>
    <x v="130"/>
    <m/>
    <m/>
    <m/>
    <m/>
    <n v="1298"/>
    <s v="Luis Lyster"/>
    <x v="5"/>
    <x v="5"/>
    <m/>
    <m/>
    <m/>
    <m/>
    <n v="0"/>
    <s v="Ingen avgiftsbehandling"/>
    <s v="Lønnsbilag 7-2025"/>
    <n v="86.29"/>
    <s v="NOK"/>
    <n v="86.29"/>
    <m/>
    <s v="6397.84"/>
  </r>
  <r>
    <n v="500126"/>
    <n v="2025"/>
    <s v="Lønnsbilag 7-2025"/>
    <d v="2025-02-01T00:00:00"/>
    <m/>
    <x v="130"/>
    <x v="130"/>
    <m/>
    <m/>
    <m/>
    <m/>
    <n v="1299"/>
    <s v="Katarina Zielinska"/>
    <x v="2"/>
    <x v="2"/>
    <m/>
    <m/>
    <m/>
    <m/>
    <n v="0"/>
    <s v="Ingen avgiftsbehandling"/>
    <s v="Lønnsbilag 7-2025"/>
    <n v="659.18"/>
    <s v="NOK"/>
    <n v="659.18"/>
    <m/>
    <s v="7057.02"/>
  </r>
  <r>
    <n v="500126"/>
    <n v="2025"/>
    <s v="Lønnsbilag 7-2025"/>
    <d v="2025-02-01T00:00:00"/>
    <m/>
    <x v="130"/>
    <x v="130"/>
    <m/>
    <m/>
    <m/>
    <m/>
    <n v="1307"/>
    <s v="Ben Craig Simmons"/>
    <x v="3"/>
    <x v="3"/>
    <m/>
    <m/>
    <m/>
    <m/>
    <n v="0"/>
    <s v="Ingen avgiftsbehandling"/>
    <s v="Lønnsbilag 7-2025"/>
    <n v="539.86"/>
    <s v="NOK"/>
    <n v="539.86"/>
    <m/>
    <s v="7596.88"/>
  </r>
  <r>
    <n v="500126"/>
    <n v="2025"/>
    <s v="Lønnsbilag 7-2025"/>
    <d v="2025-02-01T00:00:00"/>
    <m/>
    <x v="130"/>
    <x v="130"/>
    <m/>
    <m/>
    <m/>
    <m/>
    <n v="1308"/>
    <s v="Henrik Falteng Jensen"/>
    <x v="2"/>
    <x v="2"/>
    <m/>
    <m/>
    <m/>
    <m/>
    <n v="0"/>
    <s v="Ingen avgiftsbehandling"/>
    <s v="Lønnsbilag 7-2025"/>
    <n v="66.16"/>
    <s v="NOK"/>
    <n v="66.16"/>
    <m/>
    <s v="7663.04"/>
  </r>
  <r>
    <n v="500126"/>
    <n v="2025"/>
    <s v="Lønnsbilag 7-2025"/>
    <d v="2025-02-01T00:00:00"/>
    <m/>
    <x v="130"/>
    <x v="130"/>
    <m/>
    <m/>
    <m/>
    <m/>
    <n v="1317"/>
    <s v="Markus Madsen"/>
    <x v="5"/>
    <x v="5"/>
    <m/>
    <m/>
    <m/>
    <m/>
    <n v="0"/>
    <s v="Ingen avgiftsbehandling"/>
    <s v="Lønnsbilag 7-2025"/>
    <n v="143.82"/>
    <s v="NOK"/>
    <n v="143.82"/>
    <m/>
    <s v="7806.86"/>
  </r>
  <r>
    <n v="500126"/>
    <n v="2025"/>
    <s v="Lønnsbilag 7-2025"/>
    <d v="2025-02-01T00:00:00"/>
    <m/>
    <x v="130"/>
    <x v="130"/>
    <m/>
    <m/>
    <m/>
    <m/>
    <n v="1328"/>
    <s v="Jonathan Sten Hagen"/>
    <x v="2"/>
    <x v="2"/>
    <m/>
    <m/>
    <m/>
    <m/>
    <n v="0"/>
    <s v="Ingen avgiftsbehandling"/>
    <s v="Lønnsbilag 7-2025"/>
    <n v="71.91"/>
    <s v="NOK"/>
    <n v="71.91"/>
    <m/>
    <s v="7878.77"/>
  </r>
  <r>
    <n v="500126"/>
    <n v="2025"/>
    <s v="Lønnsbilag 7-2025"/>
    <d v="2025-02-01T00:00:00"/>
    <m/>
    <x v="130"/>
    <x v="130"/>
    <m/>
    <m/>
    <m/>
    <m/>
    <n v="1329"/>
    <s v="Oline Søderberg"/>
    <x v="8"/>
    <x v="8"/>
    <m/>
    <m/>
    <m/>
    <m/>
    <n v="0"/>
    <s v="Ingen avgiftsbehandling"/>
    <s v="Lønnsbilag 7-2025"/>
    <n v="16.46"/>
    <s v="NOK"/>
    <n v="16.46"/>
    <m/>
    <s v="7895.23"/>
  </r>
  <r>
    <n v="500126"/>
    <n v="2025"/>
    <s v="Lønnsbilag 7-2025"/>
    <d v="2025-02-01T00:00:00"/>
    <m/>
    <x v="130"/>
    <x v="130"/>
    <m/>
    <m/>
    <m/>
    <m/>
    <n v="1331"/>
    <s v="Jørgen Røkke"/>
    <x v="8"/>
    <x v="8"/>
    <m/>
    <m/>
    <m/>
    <m/>
    <n v="0"/>
    <s v="Ingen avgiftsbehandling"/>
    <s v="Lønnsbilag 7-2025"/>
    <n v="26.97"/>
    <s v="NOK"/>
    <n v="26.97"/>
    <m/>
    <s v="7922.20"/>
  </r>
  <r>
    <n v="500126"/>
    <n v="2025"/>
    <s v="Lønnsbilag 7-2025"/>
    <d v="2025-02-01T00:00:00"/>
    <m/>
    <x v="130"/>
    <x v="130"/>
    <m/>
    <m/>
    <m/>
    <m/>
    <n v="1332"/>
    <s v="Morten Hamre Køber"/>
    <x v="10"/>
    <x v="10"/>
    <m/>
    <m/>
    <m/>
    <m/>
    <n v="0"/>
    <s v="Ingen avgiftsbehandling"/>
    <s v="Lønnsbilag 7-2025"/>
    <n v="17.260000000000002"/>
    <s v="NOK"/>
    <n v="17.260000000000002"/>
    <m/>
    <s v="7939.46"/>
  </r>
  <r>
    <n v="500126"/>
    <n v="2025"/>
    <s v="Lønnsbilag 7-2025"/>
    <d v="2025-02-01T00:00:00"/>
    <m/>
    <x v="130"/>
    <x v="130"/>
    <m/>
    <m/>
    <m/>
    <m/>
    <n v="1333"/>
    <s v="Elias Lande Olsen"/>
    <x v="6"/>
    <x v="6"/>
    <m/>
    <m/>
    <m/>
    <m/>
    <n v="0"/>
    <s v="Ingen avgiftsbehandling"/>
    <s v="Lønnsbilag 7-2025"/>
    <n v="17.98"/>
    <s v="NOK"/>
    <n v="17.98"/>
    <m/>
    <s v="7957.44"/>
  </r>
  <r>
    <n v="500126"/>
    <n v="2025"/>
    <s v="Lønnsbilag 7-2025"/>
    <d v="2025-02-01T00:00:00"/>
    <m/>
    <x v="130"/>
    <x v="130"/>
    <m/>
    <m/>
    <m/>
    <m/>
    <n v="1334"/>
    <s v="Selma Arikan"/>
    <x v="8"/>
    <x v="8"/>
    <m/>
    <m/>
    <m/>
    <m/>
    <n v="0"/>
    <s v="Ingen avgiftsbehandling"/>
    <s v="Lønnsbilag 7-2025"/>
    <n v="37.86"/>
    <s v="NOK"/>
    <n v="37.86"/>
    <m/>
    <s v="7995.30"/>
  </r>
  <r>
    <n v="500126"/>
    <n v="2025"/>
    <s v="Lønnsbilag 7-2025"/>
    <d v="2025-02-01T00:00:00"/>
    <m/>
    <x v="130"/>
    <x v="130"/>
    <m/>
    <m/>
    <m/>
    <m/>
    <n v="1335"/>
    <s v="Mikkel Holand Gillebo"/>
    <x v="8"/>
    <x v="8"/>
    <m/>
    <m/>
    <m/>
    <m/>
    <n v="0"/>
    <s v="Ingen avgiftsbehandling"/>
    <s v="Lønnsbilag 7-2025"/>
    <n v="8.41"/>
    <s v="NOK"/>
    <n v="8.41"/>
    <m/>
    <s v="8003.71"/>
  </r>
  <r>
    <n v="500126"/>
    <n v="2025"/>
    <s v="Lønnsbilag 7-2025"/>
    <d v="2025-02-01T00:00:00"/>
    <m/>
    <x v="130"/>
    <x v="130"/>
    <m/>
    <m/>
    <m/>
    <m/>
    <n v="1336"/>
    <s v="Stina Meinicke"/>
    <x v="6"/>
    <x v="6"/>
    <m/>
    <m/>
    <m/>
    <m/>
    <n v="0"/>
    <s v="Ingen avgiftsbehandling"/>
    <s v="Lønnsbilag 7-2025"/>
    <n v="24.68"/>
    <s v="NOK"/>
    <n v="24.68"/>
    <m/>
    <s v="8028.39"/>
  </r>
  <r>
    <n v="500126"/>
    <n v="2025"/>
    <s v="Lønnsbilag 7-2025"/>
    <d v="2025-02-01T00:00:00"/>
    <m/>
    <x v="130"/>
    <x v="130"/>
    <m/>
    <m/>
    <m/>
    <m/>
    <m/>
    <s v="Sofi Kulvik"/>
    <x v="4"/>
    <x v="4"/>
    <m/>
    <m/>
    <m/>
    <m/>
    <n v="0"/>
    <s v="Ingen avgiftsbehandling"/>
    <s v="Lønnsbilag 7-2025"/>
    <n v="1084.01"/>
    <s v="NOK"/>
    <n v="1084.01"/>
    <m/>
    <s v="9112.40"/>
  </r>
  <r>
    <n v="500179"/>
    <n v="2025"/>
    <s v="Lønnsbilag 8-2025"/>
    <d v="2025-02-03T00:00:00"/>
    <m/>
    <x v="130"/>
    <x v="130"/>
    <m/>
    <m/>
    <m/>
    <m/>
    <n v="1328"/>
    <s v="Jonathan Sten Hagen"/>
    <x v="2"/>
    <x v="2"/>
    <m/>
    <m/>
    <m/>
    <m/>
    <n v="0"/>
    <s v="Ingen avgiftsbehandling"/>
    <s v="Lønnsbilag 8-2025"/>
    <n v="8.6300000000000008"/>
    <s v="NOK"/>
    <n v="8.6300000000000008"/>
    <m/>
    <s v="9121.03"/>
  </r>
  <r>
    <n v="500286"/>
    <n v="2025"/>
    <s v="Lønnsbilag 10-2025"/>
    <d v="2025-03-02T00:00:00"/>
    <m/>
    <x v="130"/>
    <x v="130"/>
    <m/>
    <m/>
    <m/>
    <m/>
    <n v="77"/>
    <s v="Christopher Dehn"/>
    <x v="5"/>
    <x v="5"/>
    <m/>
    <m/>
    <m/>
    <m/>
    <n v="0"/>
    <s v="Ingen avgiftsbehandling"/>
    <s v="Lønnsbilag 10-2025"/>
    <n v="277.36"/>
    <s v="NOK"/>
    <n v="277.36"/>
    <m/>
    <s v="9398.39"/>
  </r>
  <r>
    <n v="500286"/>
    <n v="2025"/>
    <s v="Lønnsbilag 10-2025"/>
    <d v="2025-03-02T00:00:00"/>
    <m/>
    <x v="130"/>
    <x v="130"/>
    <m/>
    <m/>
    <m/>
    <m/>
    <n v="1229"/>
    <s v="Eirik Frisnes Wartiainen"/>
    <x v="1"/>
    <x v="1"/>
    <m/>
    <m/>
    <m/>
    <m/>
    <n v="0"/>
    <s v="Ingen avgiftsbehandling"/>
    <s v="Lønnsbilag 10-2025"/>
    <n v="381.12"/>
    <s v="NOK"/>
    <n v="381.12"/>
    <m/>
    <s v="9779.51"/>
  </r>
  <r>
    <n v="500286"/>
    <n v="2025"/>
    <s v="Lønnsbilag 10-2025"/>
    <d v="2025-03-02T00:00:00"/>
    <m/>
    <x v="130"/>
    <x v="130"/>
    <m/>
    <m/>
    <m/>
    <m/>
    <n v="1229"/>
    <s v="Eirik Frisnes Wartiainen"/>
    <x v="10"/>
    <x v="10"/>
    <m/>
    <m/>
    <m/>
    <m/>
    <n v="0"/>
    <s v="Ingen avgiftsbehandling"/>
    <s v="Lønnsbilag 10-2025"/>
    <n v="254.07"/>
    <s v="NOK"/>
    <n v="254.07"/>
    <m/>
    <s v="10033.58"/>
  </r>
  <r>
    <n v="500286"/>
    <n v="2025"/>
    <s v="Lønnsbilag 10-2025"/>
    <d v="2025-03-02T00:00:00"/>
    <m/>
    <x v="130"/>
    <x v="130"/>
    <m/>
    <m/>
    <m/>
    <m/>
    <n v="1245"/>
    <s v="Fredrik Bjørndal"/>
    <x v="3"/>
    <x v="3"/>
    <m/>
    <m/>
    <m/>
    <m/>
    <n v="0"/>
    <s v="Ingen avgiftsbehandling"/>
    <s v="Lønnsbilag 10-2025"/>
    <n v="97.08"/>
    <s v="NOK"/>
    <n v="97.08"/>
    <m/>
    <s v="10130.66"/>
  </r>
  <r>
    <n v="500286"/>
    <n v="2025"/>
    <s v="Lønnsbilag 10-2025"/>
    <d v="2025-03-02T00:00:00"/>
    <m/>
    <x v="130"/>
    <x v="130"/>
    <m/>
    <m/>
    <m/>
    <m/>
    <n v="1275"/>
    <s v="Haziz Aasen"/>
    <x v="1"/>
    <x v="1"/>
    <m/>
    <m/>
    <m/>
    <m/>
    <n v="0"/>
    <s v="Ingen avgiftsbehandling"/>
    <s v="Lønnsbilag 10-2025"/>
    <n v="599.25"/>
    <s v="NOK"/>
    <n v="599.25"/>
    <m/>
    <s v="10729.91"/>
  </r>
  <r>
    <n v="500286"/>
    <n v="2025"/>
    <s v="Lønnsbilag 10-2025"/>
    <d v="2025-03-02T00:00:00"/>
    <m/>
    <x v="130"/>
    <x v="130"/>
    <m/>
    <m/>
    <m/>
    <m/>
    <n v="1279"/>
    <s v="Oda Marie Danielsen"/>
    <x v="8"/>
    <x v="8"/>
    <m/>
    <m/>
    <m/>
    <m/>
    <n v="0"/>
    <s v="Ingen avgiftsbehandling"/>
    <s v="Lønnsbilag 10-2025"/>
    <n v="14.09"/>
    <s v="NOK"/>
    <n v="14.09"/>
    <m/>
    <s v="10744.00"/>
  </r>
  <r>
    <n v="500286"/>
    <n v="2025"/>
    <s v="Lønnsbilag 10-2025"/>
    <d v="2025-03-02T00:00:00"/>
    <m/>
    <x v="130"/>
    <x v="130"/>
    <m/>
    <m/>
    <m/>
    <m/>
    <n v="1282"/>
    <s v="Stian Sørensen"/>
    <x v="3"/>
    <x v="3"/>
    <m/>
    <m/>
    <m/>
    <m/>
    <n v="0"/>
    <s v="Ingen avgiftsbehandling"/>
    <s v="Lønnsbilag 10-2025"/>
    <n v="395.51"/>
    <s v="NOK"/>
    <n v="395.51"/>
    <m/>
    <s v="11139.51"/>
  </r>
  <r>
    <n v="500286"/>
    <n v="2025"/>
    <s v="Lønnsbilag 10-2025"/>
    <d v="2025-03-02T00:00:00"/>
    <m/>
    <x v="130"/>
    <x v="130"/>
    <m/>
    <m/>
    <m/>
    <m/>
    <n v="1285"/>
    <s v="Casper Riekeles"/>
    <x v="1"/>
    <x v="1"/>
    <m/>
    <m/>
    <m/>
    <m/>
    <n v="0"/>
    <s v="Ingen avgiftsbehandling"/>
    <s v="Lønnsbilag 10-2025"/>
    <n v="9.06"/>
    <s v="NOK"/>
    <n v="9.06"/>
    <m/>
    <s v="11148.57"/>
  </r>
  <r>
    <n v="500286"/>
    <n v="2025"/>
    <s v="Lønnsbilag 10-2025"/>
    <d v="2025-03-02T00:00:00"/>
    <m/>
    <x v="130"/>
    <x v="130"/>
    <m/>
    <m/>
    <m/>
    <m/>
    <n v="1298"/>
    <s v="Luis Lyster"/>
    <x v="5"/>
    <x v="5"/>
    <m/>
    <m/>
    <m/>
    <m/>
    <n v="0"/>
    <s v="Ingen avgiftsbehandling"/>
    <s v="Lønnsbilag 10-2025"/>
    <n v="86.29"/>
    <s v="NOK"/>
    <n v="86.29"/>
    <m/>
    <s v="11234.86"/>
  </r>
  <r>
    <n v="500286"/>
    <n v="2025"/>
    <s v="Lønnsbilag 10-2025"/>
    <d v="2025-03-02T00:00:00"/>
    <m/>
    <x v="130"/>
    <x v="130"/>
    <m/>
    <m/>
    <m/>
    <m/>
    <n v="1299"/>
    <s v="Katarina Zielinska"/>
    <x v="2"/>
    <x v="2"/>
    <m/>
    <m/>
    <m/>
    <m/>
    <n v="0"/>
    <s v="Ingen avgiftsbehandling"/>
    <s v="Lønnsbilag 10-2025"/>
    <n v="659.18"/>
    <s v="NOK"/>
    <n v="659.18"/>
    <m/>
    <s v="11894.04"/>
  </r>
  <r>
    <n v="500286"/>
    <n v="2025"/>
    <s v="Lønnsbilag 10-2025"/>
    <d v="2025-03-02T00:00:00"/>
    <m/>
    <x v="130"/>
    <x v="130"/>
    <m/>
    <m/>
    <m/>
    <m/>
    <n v="1307"/>
    <s v="Ben Craig Simmons"/>
    <x v="3"/>
    <x v="3"/>
    <m/>
    <m/>
    <m/>
    <m/>
    <n v="0"/>
    <s v="Ingen avgiftsbehandling"/>
    <s v="Lønnsbilag 10-2025"/>
    <n v="539.87"/>
    <s v="NOK"/>
    <n v="539.87"/>
    <m/>
    <s v="12433.91"/>
  </r>
  <r>
    <n v="500286"/>
    <n v="2025"/>
    <s v="Lønnsbilag 10-2025"/>
    <d v="2025-03-02T00:00:00"/>
    <m/>
    <x v="130"/>
    <x v="130"/>
    <m/>
    <m/>
    <m/>
    <m/>
    <n v="1308"/>
    <s v="Henrik Falteng Jensen"/>
    <x v="2"/>
    <x v="2"/>
    <m/>
    <m/>
    <m/>
    <m/>
    <n v="0"/>
    <s v="Ingen avgiftsbehandling"/>
    <s v="Lønnsbilag 10-2025"/>
    <n v="28.76"/>
    <s v="NOK"/>
    <n v="28.76"/>
    <m/>
    <s v="12462.67"/>
  </r>
  <r>
    <n v="500286"/>
    <n v="2025"/>
    <s v="Lønnsbilag 10-2025"/>
    <d v="2025-03-02T00:00:00"/>
    <m/>
    <x v="130"/>
    <x v="130"/>
    <m/>
    <m/>
    <m/>
    <m/>
    <n v="1317"/>
    <s v="Markus Madsen"/>
    <x v="5"/>
    <x v="5"/>
    <m/>
    <m/>
    <m/>
    <m/>
    <n v="0"/>
    <s v="Ingen avgiftsbehandling"/>
    <s v="Lønnsbilag 10-2025"/>
    <n v="273.26"/>
    <s v="NOK"/>
    <n v="273.26"/>
    <m/>
    <s v="12735.93"/>
  </r>
  <r>
    <n v="500286"/>
    <n v="2025"/>
    <s v="Lønnsbilag 10-2025"/>
    <d v="2025-03-02T00:00:00"/>
    <m/>
    <x v="130"/>
    <x v="130"/>
    <m/>
    <m/>
    <m/>
    <m/>
    <n v="1328"/>
    <s v="Jonathan Sten Hagen"/>
    <x v="2"/>
    <x v="2"/>
    <m/>
    <m/>
    <m/>
    <m/>
    <n v="0"/>
    <s v="Ingen avgiftsbehandling"/>
    <s v="Lønnsbilag 10-2025"/>
    <n v="100.67"/>
    <s v="NOK"/>
    <n v="100.67"/>
    <m/>
    <s v="12836.60"/>
  </r>
  <r>
    <n v="500286"/>
    <n v="2025"/>
    <s v="Lønnsbilag 10-2025"/>
    <d v="2025-03-02T00:00:00"/>
    <m/>
    <x v="130"/>
    <x v="130"/>
    <m/>
    <m/>
    <m/>
    <m/>
    <n v="1329"/>
    <s v="Oline Søderberg"/>
    <x v="8"/>
    <x v="8"/>
    <m/>
    <m/>
    <m/>
    <m/>
    <n v="0"/>
    <s v="Ingen avgiftsbehandling"/>
    <s v="Lønnsbilag 10-2025"/>
    <n v="15.47"/>
    <s v="NOK"/>
    <n v="15.47"/>
    <m/>
    <s v="12852.07"/>
  </r>
  <r>
    <n v="500286"/>
    <n v="2025"/>
    <s v="Lønnsbilag 10-2025"/>
    <d v="2025-03-02T00:00:00"/>
    <m/>
    <x v="130"/>
    <x v="130"/>
    <m/>
    <m/>
    <m/>
    <m/>
    <n v="1331"/>
    <s v="Jørgen Røkke"/>
    <x v="8"/>
    <x v="8"/>
    <m/>
    <m/>
    <m/>
    <m/>
    <n v="0"/>
    <s v="Ingen avgiftsbehandling"/>
    <s v="Lønnsbilag 10-2025"/>
    <n v="38.54"/>
    <s v="NOK"/>
    <n v="38.54"/>
    <m/>
    <s v="12890.61"/>
  </r>
  <r>
    <n v="500286"/>
    <n v="2025"/>
    <s v="Lønnsbilag 10-2025"/>
    <d v="2025-03-02T00:00:00"/>
    <m/>
    <x v="130"/>
    <x v="130"/>
    <m/>
    <m/>
    <m/>
    <m/>
    <n v="1332"/>
    <s v="Morten Hamre Køber"/>
    <x v="10"/>
    <x v="10"/>
    <m/>
    <m/>
    <m/>
    <m/>
    <n v="0"/>
    <s v="Ingen avgiftsbehandling"/>
    <s v="Lønnsbilag 10-2025"/>
    <n v="12.94"/>
    <s v="NOK"/>
    <n v="12.94"/>
    <m/>
    <s v="12903.55"/>
  </r>
  <r>
    <n v="500286"/>
    <n v="2025"/>
    <s v="Lønnsbilag 10-2025"/>
    <d v="2025-03-02T00:00:00"/>
    <m/>
    <x v="130"/>
    <x v="130"/>
    <m/>
    <m/>
    <m/>
    <m/>
    <n v="1333"/>
    <s v="Elias Lande Olsen"/>
    <x v="6"/>
    <x v="6"/>
    <m/>
    <m/>
    <m/>
    <m/>
    <n v="0"/>
    <s v="Ingen avgiftsbehandling"/>
    <s v="Lønnsbilag 10-2025"/>
    <n v="7.19"/>
    <s v="NOK"/>
    <n v="7.19"/>
    <m/>
    <s v="12910.74"/>
  </r>
  <r>
    <n v="500286"/>
    <n v="2025"/>
    <s v="Lønnsbilag 10-2025"/>
    <d v="2025-03-02T00:00:00"/>
    <m/>
    <x v="130"/>
    <x v="130"/>
    <m/>
    <m/>
    <m/>
    <m/>
    <n v="1334"/>
    <s v="Selma Arikan"/>
    <x v="8"/>
    <x v="8"/>
    <m/>
    <m/>
    <m/>
    <m/>
    <n v="0"/>
    <s v="Ingen avgiftsbehandling"/>
    <s v="Lønnsbilag 10-2025"/>
    <n v="32.380000000000003"/>
    <s v="NOK"/>
    <n v="32.380000000000003"/>
    <m/>
    <s v="12943.12"/>
  </r>
  <r>
    <n v="500286"/>
    <n v="2025"/>
    <s v="Lønnsbilag 10-2025"/>
    <d v="2025-03-02T00:00:00"/>
    <m/>
    <x v="130"/>
    <x v="130"/>
    <m/>
    <m/>
    <m/>
    <m/>
    <n v="1335"/>
    <s v="Mikkel Holand Gillebo"/>
    <x v="8"/>
    <x v="8"/>
    <m/>
    <m/>
    <m/>
    <m/>
    <n v="0"/>
    <s v="Ingen avgiftsbehandling"/>
    <s v="Lønnsbilag 10-2025"/>
    <n v="10.36"/>
    <s v="NOK"/>
    <n v="10.36"/>
    <m/>
    <s v="12953.48"/>
  </r>
  <r>
    <n v="500286"/>
    <n v="2025"/>
    <s v="Lønnsbilag 10-2025"/>
    <d v="2025-03-02T00:00:00"/>
    <m/>
    <x v="130"/>
    <x v="130"/>
    <m/>
    <m/>
    <m/>
    <m/>
    <n v="1337"/>
    <s v="Jens-Christian Landmark"/>
    <x v="6"/>
    <x v="6"/>
    <m/>
    <m/>
    <m/>
    <m/>
    <n v="0"/>
    <s v="Ingen avgiftsbehandling"/>
    <s v="Lønnsbilag 10-2025"/>
    <n v="15.76"/>
    <s v="NOK"/>
    <n v="15.76"/>
    <m/>
    <s v="12969.24"/>
  </r>
  <r>
    <n v="500286"/>
    <n v="2025"/>
    <s v="Lønnsbilag 10-2025"/>
    <d v="2025-03-02T00:00:00"/>
    <m/>
    <x v="130"/>
    <x v="130"/>
    <m/>
    <m/>
    <m/>
    <m/>
    <m/>
    <s v="Sofi Kulvik"/>
    <x v="4"/>
    <x v="4"/>
    <m/>
    <m/>
    <m/>
    <m/>
    <n v="0"/>
    <s v="Ingen avgiftsbehandling"/>
    <s v="Lønnsbilag 10-2025"/>
    <n v="1108.24"/>
    <s v="NOK"/>
    <n v="1108.24"/>
    <m/>
    <s v="14077.48"/>
  </r>
  <r>
    <n v="500413"/>
    <n v="2025"/>
    <s v="Lønnsbilag 11-2025"/>
    <d v="2025-04-01T00:00:00"/>
    <m/>
    <x v="130"/>
    <x v="130"/>
    <m/>
    <m/>
    <m/>
    <m/>
    <n v="77"/>
    <s v="Christopher Dehn"/>
    <x v="5"/>
    <x v="5"/>
    <m/>
    <m/>
    <m/>
    <m/>
    <n v="0"/>
    <s v="Ingen avgiftsbehandling"/>
    <s v="Lønnsbilag 11-2025"/>
    <n v="277.36"/>
    <s v="NOK"/>
    <n v="277.36"/>
    <m/>
    <s v="14354.84"/>
  </r>
  <r>
    <n v="500413"/>
    <n v="2025"/>
    <s v="Lønnsbilag 11-2025"/>
    <d v="2025-04-01T00:00:00"/>
    <m/>
    <x v="130"/>
    <x v="130"/>
    <m/>
    <m/>
    <m/>
    <m/>
    <n v="1229"/>
    <s v="Eirik Frisnes Wartiainen"/>
    <x v="8"/>
    <x v="8"/>
    <m/>
    <m/>
    <m/>
    <m/>
    <n v="0"/>
    <s v="Ingen avgiftsbehandling"/>
    <s v="Lønnsbilag 11-2025"/>
    <n v="381.12"/>
    <s v="NOK"/>
    <n v="381.12"/>
    <m/>
    <s v="14735.96"/>
  </r>
  <r>
    <n v="500413"/>
    <n v="2025"/>
    <s v="Lønnsbilag 11-2025"/>
    <d v="2025-04-01T00:00:00"/>
    <m/>
    <x v="130"/>
    <x v="130"/>
    <m/>
    <m/>
    <m/>
    <m/>
    <n v="1229"/>
    <s v="Eirik Frisnes Wartiainen"/>
    <x v="10"/>
    <x v="10"/>
    <m/>
    <m/>
    <m/>
    <m/>
    <n v="0"/>
    <s v="Ingen avgiftsbehandling"/>
    <s v="Lønnsbilag 11-2025"/>
    <n v="254.08"/>
    <s v="NOK"/>
    <n v="254.08"/>
    <m/>
    <s v="14990.04"/>
  </r>
  <r>
    <n v="500413"/>
    <n v="2025"/>
    <s v="Lønnsbilag 11-2025"/>
    <d v="2025-04-01T00:00:00"/>
    <m/>
    <x v="130"/>
    <x v="130"/>
    <m/>
    <m/>
    <m/>
    <m/>
    <n v="1233"/>
    <s v="Eirik Skaar"/>
    <x v="5"/>
    <x v="5"/>
    <m/>
    <m/>
    <m/>
    <m/>
    <n v="0"/>
    <s v="Ingen avgiftsbehandling"/>
    <s v="Lønnsbilag 11-2025"/>
    <n v="17.920000000000002"/>
    <s v="NOK"/>
    <n v="17.920000000000002"/>
    <m/>
    <s v="15007.96"/>
  </r>
  <r>
    <n v="500413"/>
    <n v="2025"/>
    <s v="Lønnsbilag 11-2025"/>
    <d v="2025-04-01T00:00:00"/>
    <m/>
    <x v="130"/>
    <x v="130"/>
    <m/>
    <m/>
    <m/>
    <m/>
    <n v="1245"/>
    <s v="Fredrik Bjørndal"/>
    <x v="3"/>
    <x v="3"/>
    <m/>
    <m/>
    <m/>
    <m/>
    <n v="0"/>
    <s v="Ingen avgiftsbehandling"/>
    <s v="Lønnsbilag 11-2025"/>
    <n v="97.08"/>
    <s v="NOK"/>
    <n v="97.08"/>
    <m/>
    <s v="15105.04"/>
  </r>
  <r>
    <n v="500413"/>
    <n v="2025"/>
    <s v="Lønnsbilag 11-2025"/>
    <d v="2025-04-01T00:00:00"/>
    <m/>
    <x v="130"/>
    <x v="130"/>
    <m/>
    <m/>
    <m/>
    <m/>
    <n v="1275"/>
    <s v="Haziz Aasen"/>
    <x v="1"/>
    <x v="1"/>
    <m/>
    <m/>
    <m/>
    <m/>
    <n v="0"/>
    <s v="Ingen avgiftsbehandling"/>
    <s v="Lønnsbilag 11-2025"/>
    <n v="599.25"/>
    <s v="NOK"/>
    <n v="599.25"/>
    <m/>
    <s v="15704.29"/>
  </r>
  <r>
    <n v="500413"/>
    <n v="2025"/>
    <s v="Lønnsbilag 11-2025"/>
    <d v="2025-04-01T00:00:00"/>
    <m/>
    <x v="130"/>
    <x v="130"/>
    <m/>
    <m/>
    <m/>
    <m/>
    <n v="1279"/>
    <s v="Oda Marie Danielsen"/>
    <x v="8"/>
    <x v="8"/>
    <m/>
    <m/>
    <m/>
    <m/>
    <n v="0"/>
    <s v="Ingen avgiftsbehandling"/>
    <s v="Lønnsbilag 11-2025"/>
    <n v="18.79"/>
    <s v="NOK"/>
    <n v="18.79"/>
    <m/>
    <s v="15723.08"/>
  </r>
  <r>
    <n v="500413"/>
    <n v="2025"/>
    <s v="Lønnsbilag 11-2025"/>
    <d v="2025-04-01T00:00:00"/>
    <m/>
    <x v="130"/>
    <x v="130"/>
    <m/>
    <m/>
    <m/>
    <m/>
    <n v="1282"/>
    <s v="Stian Sørensen"/>
    <x v="3"/>
    <x v="3"/>
    <m/>
    <m/>
    <m/>
    <m/>
    <n v="0"/>
    <s v="Ingen avgiftsbehandling"/>
    <s v="Lønnsbilag 11-2025"/>
    <n v="395.51"/>
    <s v="NOK"/>
    <n v="395.51"/>
    <m/>
    <s v="16118.59"/>
  </r>
  <r>
    <n v="500413"/>
    <n v="2025"/>
    <s v="Lønnsbilag 11-2025"/>
    <d v="2025-04-01T00:00:00"/>
    <m/>
    <x v="130"/>
    <x v="130"/>
    <m/>
    <m/>
    <m/>
    <m/>
    <n v="1285"/>
    <s v="Casper Riekeles"/>
    <x v="1"/>
    <x v="1"/>
    <m/>
    <m/>
    <m/>
    <m/>
    <n v="0"/>
    <s v="Ingen avgiftsbehandling"/>
    <s v="Lønnsbilag 11-2025"/>
    <n v="22.15"/>
    <s v="NOK"/>
    <n v="22.15"/>
    <m/>
    <s v="16140.74"/>
  </r>
  <r>
    <n v="500413"/>
    <n v="2025"/>
    <s v="Lønnsbilag 11-2025"/>
    <d v="2025-04-01T00:00:00"/>
    <m/>
    <x v="130"/>
    <x v="130"/>
    <m/>
    <m/>
    <m/>
    <m/>
    <n v="1298"/>
    <s v="Luis Lyster"/>
    <x v="5"/>
    <x v="5"/>
    <m/>
    <m/>
    <m/>
    <m/>
    <n v="0"/>
    <s v="Ingen avgiftsbehandling"/>
    <s v="Lønnsbilag 11-2025"/>
    <n v="43.15"/>
    <s v="NOK"/>
    <n v="43.15"/>
    <m/>
    <s v="16183.89"/>
  </r>
  <r>
    <n v="500413"/>
    <n v="2025"/>
    <s v="Lønnsbilag 11-2025"/>
    <d v="2025-04-01T00:00:00"/>
    <m/>
    <x v="130"/>
    <x v="130"/>
    <m/>
    <m/>
    <m/>
    <m/>
    <n v="1299"/>
    <s v="Katarina Zielinska"/>
    <x v="2"/>
    <x v="2"/>
    <m/>
    <m/>
    <m/>
    <m/>
    <n v="0"/>
    <s v="Ingen avgiftsbehandling"/>
    <s v="Lønnsbilag 11-2025"/>
    <n v="659.18"/>
    <s v="NOK"/>
    <n v="659.18"/>
    <m/>
    <s v="16843.07"/>
  </r>
  <r>
    <n v="500413"/>
    <n v="2025"/>
    <s v="Lønnsbilag 11-2025"/>
    <d v="2025-04-01T00:00:00"/>
    <m/>
    <x v="130"/>
    <x v="130"/>
    <m/>
    <m/>
    <m/>
    <m/>
    <n v="1307"/>
    <s v="Ben Craig Simmons"/>
    <x v="3"/>
    <x v="3"/>
    <m/>
    <m/>
    <m/>
    <m/>
    <n v="0"/>
    <s v="Ingen avgiftsbehandling"/>
    <s v="Lønnsbilag 11-2025"/>
    <n v="539.86"/>
    <s v="NOK"/>
    <n v="539.86"/>
    <m/>
    <s v="17382.93"/>
  </r>
  <r>
    <n v="500413"/>
    <n v="2025"/>
    <s v="Lønnsbilag 11-2025"/>
    <d v="2025-04-01T00:00:00"/>
    <m/>
    <x v="130"/>
    <x v="130"/>
    <m/>
    <m/>
    <m/>
    <m/>
    <n v="1308"/>
    <s v="Henrik Falteng Jensen"/>
    <x v="2"/>
    <x v="2"/>
    <m/>
    <m/>
    <m/>
    <m/>
    <n v="0"/>
    <s v="Ingen avgiftsbehandling"/>
    <s v="Lønnsbilag 11-2025"/>
    <n v="37.39"/>
    <s v="NOK"/>
    <n v="37.39"/>
    <m/>
    <s v="17420.32"/>
  </r>
  <r>
    <n v="500413"/>
    <n v="2025"/>
    <s v="Lønnsbilag 11-2025"/>
    <d v="2025-04-01T00:00:00"/>
    <m/>
    <x v="130"/>
    <x v="130"/>
    <m/>
    <m/>
    <m/>
    <m/>
    <n v="1317"/>
    <s v="Markus Madsen"/>
    <x v="5"/>
    <x v="5"/>
    <m/>
    <m/>
    <m/>
    <m/>
    <n v="0"/>
    <s v="Ingen avgiftsbehandling"/>
    <s v="Lønnsbilag 11-2025"/>
    <n v="143.82"/>
    <s v="NOK"/>
    <n v="143.82"/>
    <m/>
    <s v="17564.14"/>
  </r>
  <r>
    <n v="500413"/>
    <n v="2025"/>
    <s v="Lønnsbilag 11-2025"/>
    <d v="2025-04-01T00:00:00"/>
    <m/>
    <x v="130"/>
    <x v="130"/>
    <m/>
    <m/>
    <m/>
    <m/>
    <n v="1328"/>
    <s v="Jonathan Sten Hagen"/>
    <x v="2"/>
    <x v="2"/>
    <m/>
    <m/>
    <m/>
    <m/>
    <n v="0"/>
    <s v="Ingen avgiftsbehandling"/>
    <s v="Lønnsbilag 11-2025"/>
    <n v="86.29"/>
    <s v="NOK"/>
    <n v="86.29"/>
    <m/>
    <s v="17650.43"/>
  </r>
  <r>
    <n v="500413"/>
    <n v="2025"/>
    <s v="Lønnsbilag 11-2025"/>
    <d v="2025-04-01T00:00:00"/>
    <m/>
    <x v="130"/>
    <x v="130"/>
    <m/>
    <m/>
    <m/>
    <m/>
    <n v="1329"/>
    <s v="Oline Søderberg"/>
    <x v="8"/>
    <x v="8"/>
    <m/>
    <m/>
    <m/>
    <m/>
    <n v="0"/>
    <s v="Ingen avgiftsbehandling"/>
    <s v="Lønnsbilag 11-2025"/>
    <n v="17.329999999999998"/>
    <s v="NOK"/>
    <n v="17.329999999999998"/>
    <m/>
    <s v="17667.76"/>
  </r>
  <r>
    <n v="500413"/>
    <n v="2025"/>
    <s v="Lønnsbilag 11-2025"/>
    <d v="2025-04-01T00:00:00"/>
    <m/>
    <x v="130"/>
    <x v="130"/>
    <m/>
    <m/>
    <m/>
    <m/>
    <n v="1331"/>
    <s v="Jørgen Røkke"/>
    <x v="8"/>
    <x v="8"/>
    <m/>
    <m/>
    <m/>
    <m/>
    <n v="0"/>
    <s v="Ingen avgiftsbehandling"/>
    <s v="Lønnsbilag 11-2025"/>
    <n v="49.47"/>
    <s v="NOK"/>
    <n v="49.47"/>
    <m/>
    <s v="17717.23"/>
  </r>
  <r>
    <n v="500413"/>
    <n v="2025"/>
    <s v="Lønnsbilag 11-2025"/>
    <d v="2025-04-01T00:00:00"/>
    <m/>
    <x v="130"/>
    <x v="130"/>
    <m/>
    <m/>
    <m/>
    <m/>
    <n v="1332"/>
    <s v="Morten Hamre Køber"/>
    <x v="10"/>
    <x v="10"/>
    <m/>
    <m/>
    <m/>
    <m/>
    <n v="0"/>
    <s v="Ingen avgiftsbehandling"/>
    <s v="Lønnsbilag 11-2025"/>
    <n v="12.94"/>
    <s v="NOK"/>
    <n v="12.94"/>
    <m/>
    <s v="17730.17"/>
  </r>
  <r>
    <n v="500413"/>
    <n v="2025"/>
    <s v="Lønnsbilag 11-2025"/>
    <d v="2025-04-01T00:00:00"/>
    <m/>
    <x v="130"/>
    <x v="130"/>
    <m/>
    <m/>
    <m/>
    <m/>
    <n v="1333"/>
    <s v="Elias Lande Olsen"/>
    <x v="6"/>
    <x v="6"/>
    <m/>
    <m/>
    <m/>
    <m/>
    <n v="0"/>
    <s v="Ingen avgiftsbehandling"/>
    <s v="Lønnsbilag 11-2025"/>
    <n v="9.2799999999999994"/>
    <s v="NOK"/>
    <n v="9.2799999999999994"/>
    <m/>
    <s v="17739.45"/>
  </r>
  <r>
    <n v="500413"/>
    <n v="2025"/>
    <s v="Lønnsbilag 11-2025"/>
    <d v="2025-04-01T00:00:00"/>
    <m/>
    <x v="130"/>
    <x v="130"/>
    <m/>
    <m/>
    <m/>
    <m/>
    <n v="1334"/>
    <s v="Selma Arikan"/>
    <x v="8"/>
    <x v="8"/>
    <m/>
    <m/>
    <m/>
    <m/>
    <n v="0"/>
    <s v="Ingen avgiftsbehandling"/>
    <s v="Lønnsbilag 11-2025"/>
    <n v="42.28"/>
    <s v="NOK"/>
    <n v="42.28"/>
    <m/>
    <s v="17781.73"/>
  </r>
  <r>
    <n v="500413"/>
    <n v="2025"/>
    <s v="Lønnsbilag 11-2025"/>
    <d v="2025-04-01T00:00:00"/>
    <m/>
    <x v="130"/>
    <x v="130"/>
    <m/>
    <m/>
    <m/>
    <m/>
    <n v="1335"/>
    <s v="Mikkel Holand Gillebo"/>
    <x v="8"/>
    <x v="8"/>
    <m/>
    <m/>
    <m/>
    <m/>
    <n v="0"/>
    <s v="Ingen avgiftsbehandling"/>
    <s v="Lønnsbilag 11-2025"/>
    <n v="13.81"/>
    <s v="NOK"/>
    <n v="13.81"/>
    <m/>
    <s v="17795.54"/>
  </r>
  <r>
    <n v="500413"/>
    <n v="2025"/>
    <s v="Lønnsbilag 11-2025"/>
    <d v="2025-04-01T00:00:00"/>
    <m/>
    <x v="130"/>
    <x v="130"/>
    <m/>
    <m/>
    <m/>
    <m/>
    <n v="1336"/>
    <s v="Stina Meinicke"/>
    <x v="6"/>
    <x v="6"/>
    <m/>
    <m/>
    <m/>
    <m/>
    <n v="0"/>
    <s v="Ingen avgiftsbehandling"/>
    <s v="Lønnsbilag 11-2025"/>
    <n v="39.26"/>
    <s v="NOK"/>
    <n v="39.26"/>
    <m/>
    <s v="17834.80"/>
  </r>
  <r>
    <n v="500413"/>
    <n v="2025"/>
    <s v="Lønnsbilag 11-2025"/>
    <d v="2025-04-01T00:00:00"/>
    <m/>
    <x v="130"/>
    <x v="130"/>
    <m/>
    <m/>
    <m/>
    <m/>
    <n v="1337"/>
    <s v="Jens-Christian Landmark"/>
    <x v="6"/>
    <x v="6"/>
    <m/>
    <m/>
    <m/>
    <m/>
    <n v="0"/>
    <s v="Ingen avgiftsbehandling"/>
    <s v="Lønnsbilag 11-2025"/>
    <n v="39.409999999999997"/>
    <s v="NOK"/>
    <n v="39.409999999999997"/>
    <m/>
    <s v="17874.21"/>
  </r>
  <r>
    <n v="500413"/>
    <n v="2025"/>
    <s v="Lønnsbilag 11-2025"/>
    <d v="2025-04-01T00:00:00"/>
    <m/>
    <x v="130"/>
    <x v="130"/>
    <m/>
    <m/>
    <m/>
    <m/>
    <m/>
    <s v="Sofi Kulvik"/>
    <x v="4"/>
    <x v="4"/>
    <m/>
    <m/>
    <m/>
    <m/>
    <n v="0"/>
    <s v="Ingen avgiftsbehandling"/>
    <s v="Lønnsbilag 11-2025"/>
    <n v="1075.81"/>
    <s v="NOK"/>
    <n v="1075.81"/>
    <m/>
    <s v="18950.02"/>
  </r>
  <r>
    <n v="500528"/>
    <n v="2025"/>
    <s v="Lønnsbilag 12-2025"/>
    <d v="2025-05-01T00:00:00"/>
    <m/>
    <x v="130"/>
    <x v="130"/>
    <m/>
    <m/>
    <m/>
    <m/>
    <n v="77"/>
    <s v="Christopher Dehn"/>
    <x v="5"/>
    <x v="5"/>
    <m/>
    <m/>
    <m/>
    <m/>
    <n v="0"/>
    <s v="Ingen avgiftsbehandling"/>
    <s v="Lønnsbilag 12-2025"/>
    <n v="277.37"/>
    <s v="NOK"/>
    <n v="277.37"/>
    <m/>
    <s v="19227.39"/>
  </r>
  <r>
    <n v="500528"/>
    <n v="2025"/>
    <s v="Lønnsbilag 12-2025"/>
    <d v="2025-05-01T00:00:00"/>
    <m/>
    <x v="130"/>
    <x v="130"/>
    <m/>
    <m/>
    <m/>
    <m/>
    <n v="1229"/>
    <s v="Eirik Frisnes Wartiainen"/>
    <x v="8"/>
    <x v="8"/>
    <m/>
    <m/>
    <m/>
    <m/>
    <n v="0"/>
    <s v="Ingen avgiftsbehandling"/>
    <s v="Lønnsbilag 12-2025"/>
    <n v="381.12"/>
    <s v="NOK"/>
    <n v="381.12"/>
    <m/>
    <s v="19608.51"/>
  </r>
  <r>
    <n v="500528"/>
    <n v="2025"/>
    <s v="Lønnsbilag 12-2025"/>
    <d v="2025-05-01T00:00:00"/>
    <m/>
    <x v="130"/>
    <x v="130"/>
    <m/>
    <m/>
    <m/>
    <m/>
    <n v="1229"/>
    <s v="Eirik Frisnes Wartiainen"/>
    <x v="10"/>
    <x v="10"/>
    <m/>
    <m/>
    <m/>
    <m/>
    <n v="0"/>
    <s v="Ingen avgiftsbehandling"/>
    <s v="Lønnsbilag 12-2025"/>
    <n v="254.08"/>
    <s v="NOK"/>
    <n v="254.08"/>
    <m/>
    <s v="19862.59"/>
  </r>
  <r>
    <n v="500528"/>
    <n v="2025"/>
    <s v="Lønnsbilag 12-2025"/>
    <d v="2025-05-01T00:00:00"/>
    <m/>
    <x v="130"/>
    <x v="130"/>
    <m/>
    <m/>
    <m/>
    <m/>
    <n v="1233"/>
    <s v="Eirik Skaar"/>
    <x v="5"/>
    <x v="5"/>
    <m/>
    <m/>
    <m/>
    <m/>
    <n v="0"/>
    <s v="Ingen avgiftsbehandling"/>
    <s v="Lønnsbilag 12-2025"/>
    <n v="143.82"/>
    <s v="NOK"/>
    <n v="143.82"/>
    <m/>
    <s v="20006.41"/>
  </r>
  <r>
    <n v="500528"/>
    <n v="2025"/>
    <s v="Lønnsbilag 12-2025"/>
    <d v="2025-05-01T00:00:00"/>
    <m/>
    <x v="130"/>
    <x v="130"/>
    <m/>
    <m/>
    <m/>
    <m/>
    <n v="1245"/>
    <s v="Fredrik Bjørndal"/>
    <x v="3"/>
    <x v="3"/>
    <m/>
    <m/>
    <m/>
    <m/>
    <n v="0"/>
    <s v="Ingen avgiftsbehandling"/>
    <s v="Lønnsbilag 12-2025"/>
    <n v="118.36"/>
    <s v="NOK"/>
    <n v="118.36"/>
    <m/>
    <s v="20124.77"/>
  </r>
  <r>
    <n v="500528"/>
    <n v="2025"/>
    <s v="Lønnsbilag 12-2025"/>
    <d v="2025-05-01T00:00:00"/>
    <m/>
    <x v="130"/>
    <x v="130"/>
    <m/>
    <m/>
    <m/>
    <m/>
    <n v="1269"/>
    <s v="Marius Lindbäck Pettersen"/>
    <x v="8"/>
    <x v="8"/>
    <m/>
    <m/>
    <m/>
    <m/>
    <n v="0"/>
    <s v="Ingen avgiftsbehandling"/>
    <s v="Lønnsbilag 12-2025"/>
    <n v="27.61"/>
    <s v="NOK"/>
    <n v="27.61"/>
    <m/>
    <s v="20152.38"/>
  </r>
  <r>
    <n v="500528"/>
    <n v="2025"/>
    <s v="Lønnsbilag 12-2025"/>
    <d v="2025-05-01T00:00:00"/>
    <m/>
    <x v="130"/>
    <x v="130"/>
    <m/>
    <m/>
    <m/>
    <m/>
    <n v="1275"/>
    <s v="Haziz Aasen"/>
    <x v="1"/>
    <x v="1"/>
    <m/>
    <m/>
    <m/>
    <m/>
    <n v="0"/>
    <s v="Ingen avgiftsbehandling"/>
    <s v="Lønnsbilag 12-2025"/>
    <n v="599.25"/>
    <s v="NOK"/>
    <n v="599.25"/>
    <m/>
    <s v="20751.63"/>
  </r>
  <r>
    <n v="500528"/>
    <n v="2025"/>
    <s v="Lønnsbilag 12-2025"/>
    <d v="2025-05-01T00:00:00"/>
    <m/>
    <x v="130"/>
    <x v="130"/>
    <m/>
    <m/>
    <m/>
    <m/>
    <n v="1279"/>
    <s v="Oda Marie Danielsen"/>
    <x v="8"/>
    <x v="8"/>
    <m/>
    <m/>
    <m/>
    <m/>
    <n v="0"/>
    <s v="Ingen avgiftsbehandling"/>
    <s v="Lønnsbilag 12-2025"/>
    <n v="19.79"/>
    <s v="NOK"/>
    <n v="19.79"/>
    <m/>
    <s v="20771.42"/>
  </r>
  <r>
    <n v="500528"/>
    <n v="2025"/>
    <s v="Lønnsbilag 12-2025"/>
    <d v="2025-05-01T00:00:00"/>
    <m/>
    <x v="130"/>
    <x v="130"/>
    <m/>
    <m/>
    <m/>
    <m/>
    <n v="1282"/>
    <s v="Stian Sørensen"/>
    <x v="3"/>
    <x v="3"/>
    <m/>
    <m/>
    <m/>
    <m/>
    <n v="0"/>
    <s v="Ingen avgiftsbehandling"/>
    <s v="Lønnsbilag 12-2025"/>
    <n v="395.51"/>
    <s v="NOK"/>
    <n v="395.51"/>
    <m/>
    <s v="21166.93"/>
  </r>
  <r>
    <n v="500528"/>
    <n v="2025"/>
    <s v="Lønnsbilag 12-2025"/>
    <d v="2025-05-01T00:00:00"/>
    <m/>
    <x v="130"/>
    <x v="130"/>
    <m/>
    <m/>
    <m/>
    <m/>
    <n v="1285"/>
    <s v="Casper Riekeles"/>
    <x v="1"/>
    <x v="1"/>
    <m/>
    <m/>
    <m/>
    <m/>
    <n v="0"/>
    <s v="Ingen avgiftsbehandling"/>
    <s v="Lønnsbilag 12-2025"/>
    <n v="24.16"/>
    <s v="NOK"/>
    <n v="24.16"/>
    <m/>
    <s v="21191.09"/>
  </r>
  <r>
    <n v="500528"/>
    <n v="2025"/>
    <s v="Lønnsbilag 12-2025"/>
    <d v="2025-05-01T00:00:00"/>
    <m/>
    <x v="130"/>
    <x v="130"/>
    <m/>
    <m/>
    <m/>
    <m/>
    <n v="1299"/>
    <s v="Katarina Zielinska"/>
    <x v="2"/>
    <x v="2"/>
    <m/>
    <m/>
    <m/>
    <m/>
    <n v="0"/>
    <s v="Ingen avgiftsbehandling"/>
    <s v="Lønnsbilag 12-2025"/>
    <n v="659.18"/>
    <s v="NOK"/>
    <n v="659.18"/>
    <m/>
    <s v="21850.27"/>
  </r>
  <r>
    <n v="500528"/>
    <n v="2025"/>
    <s v="Lønnsbilag 12-2025"/>
    <d v="2025-05-01T00:00:00"/>
    <m/>
    <x v="130"/>
    <x v="130"/>
    <m/>
    <m/>
    <m/>
    <m/>
    <n v="1307"/>
    <s v="Ben Craig Simmons"/>
    <x v="3"/>
    <x v="3"/>
    <m/>
    <m/>
    <m/>
    <m/>
    <n v="0"/>
    <s v="Ingen avgiftsbehandling"/>
    <s v="Lønnsbilag 12-2025"/>
    <n v="539.87"/>
    <s v="NOK"/>
    <n v="539.87"/>
    <m/>
    <s v="22390.14"/>
  </r>
  <r>
    <n v="500528"/>
    <n v="2025"/>
    <s v="Lønnsbilag 12-2025"/>
    <d v="2025-05-01T00:00:00"/>
    <m/>
    <x v="130"/>
    <x v="130"/>
    <m/>
    <m/>
    <m/>
    <m/>
    <n v="1308"/>
    <s v="Henrik Falteng Jensen"/>
    <x v="2"/>
    <x v="2"/>
    <m/>
    <m/>
    <m/>
    <m/>
    <n v="0"/>
    <s v="Ingen avgiftsbehandling"/>
    <s v="Lønnsbilag 12-2025"/>
    <n v="11.51"/>
    <s v="NOK"/>
    <n v="11.51"/>
    <m/>
    <s v="22401.65"/>
  </r>
  <r>
    <n v="500528"/>
    <n v="2025"/>
    <s v="Lønnsbilag 12-2025"/>
    <d v="2025-05-01T00:00:00"/>
    <m/>
    <x v="130"/>
    <x v="130"/>
    <m/>
    <m/>
    <m/>
    <m/>
    <n v="1317"/>
    <s v="Markus Madsen"/>
    <x v="5"/>
    <x v="5"/>
    <m/>
    <m/>
    <m/>
    <m/>
    <n v="0"/>
    <s v="Ingen avgiftsbehandling"/>
    <s v="Lønnsbilag 12-2025"/>
    <n v="143.82"/>
    <s v="NOK"/>
    <n v="143.82"/>
    <m/>
    <s v="22545.47"/>
  </r>
  <r>
    <n v="500528"/>
    <n v="2025"/>
    <s v="Lønnsbilag 12-2025"/>
    <d v="2025-05-01T00:00:00"/>
    <m/>
    <x v="130"/>
    <x v="130"/>
    <m/>
    <m/>
    <m/>
    <m/>
    <n v="1328"/>
    <s v="Jonathan Sten Hagen"/>
    <x v="2"/>
    <x v="2"/>
    <m/>
    <m/>
    <m/>
    <m/>
    <n v="0"/>
    <s v="Ingen avgiftsbehandling"/>
    <s v="Lønnsbilag 12-2025"/>
    <n v="11.51"/>
    <s v="NOK"/>
    <n v="11.51"/>
    <m/>
    <s v="22556.98"/>
  </r>
  <r>
    <n v="500528"/>
    <n v="2025"/>
    <s v="Lønnsbilag 12-2025"/>
    <d v="2025-05-01T00:00:00"/>
    <m/>
    <x v="130"/>
    <x v="130"/>
    <m/>
    <m/>
    <m/>
    <m/>
    <n v="1329"/>
    <s v="Oline Søderberg"/>
    <x v="8"/>
    <x v="8"/>
    <m/>
    <m/>
    <m/>
    <m/>
    <n v="0"/>
    <s v="Ingen avgiftsbehandling"/>
    <s v="Lønnsbilag 12-2025"/>
    <n v="11.55"/>
    <s v="NOK"/>
    <n v="11.55"/>
    <m/>
    <s v="22568.53"/>
  </r>
  <r>
    <n v="500528"/>
    <n v="2025"/>
    <s v="Lønnsbilag 12-2025"/>
    <d v="2025-05-01T00:00:00"/>
    <m/>
    <x v="130"/>
    <x v="130"/>
    <m/>
    <m/>
    <m/>
    <m/>
    <n v="1331"/>
    <s v="Jørgen Røkke"/>
    <x v="8"/>
    <x v="8"/>
    <m/>
    <m/>
    <m/>
    <m/>
    <n v="0"/>
    <s v="Ingen avgiftsbehandling"/>
    <s v="Lønnsbilag 12-2025"/>
    <n v="41.42"/>
    <s v="NOK"/>
    <n v="41.42"/>
    <m/>
    <s v="22609.95"/>
  </r>
  <r>
    <n v="500528"/>
    <n v="2025"/>
    <s v="Lønnsbilag 12-2025"/>
    <d v="2025-05-01T00:00:00"/>
    <m/>
    <x v="130"/>
    <x v="130"/>
    <m/>
    <m/>
    <m/>
    <m/>
    <n v="1332"/>
    <s v="Morten Hamre Køber"/>
    <x v="10"/>
    <x v="10"/>
    <m/>
    <m/>
    <m/>
    <m/>
    <n v="0"/>
    <s v="Ingen avgiftsbehandling"/>
    <s v="Lønnsbilag 12-2025"/>
    <n v="12.94"/>
    <s v="NOK"/>
    <n v="12.94"/>
    <m/>
    <s v="22622.89"/>
  </r>
  <r>
    <n v="500528"/>
    <n v="2025"/>
    <s v="Lønnsbilag 12-2025"/>
    <d v="2025-05-01T00:00:00"/>
    <m/>
    <x v="130"/>
    <x v="130"/>
    <m/>
    <m/>
    <m/>
    <m/>
    <n v="1334"/>
    <s v="Selma Arikan"/>
    <x v="8"/>
    <x v="8"/>
    <m/>
    <m/>
    <m/>
    <m/>
    <n v="0"/>
    <s v="Ingen avgiftsbehandling"/>
    <s v="Lønnsbilag 12-2025"/>
    <n v="30.04"/>
    <s v="NOK"/>
    <n v="30.04"/>
    <m/>
    <s v="22652.93"/>
  </r>
  <r>
    <n v="500528"/>
    <n v="2025"/>
    <s v="Lønnsbilag 12-2025"/>
    <d v="2025-05-01T00:00:00"/>
    <m/>
    <x v="130"/>
    <x v="130"/>
    <m/>
    <m/>
    <m/>
    <m/>
    <n v="1335"/>
    <s v="Mikkel Holand Gillebo"/>
    <x v="8"/>
    <x v="8"/>
    <m/>
    <m/>
    <m/>
    <m/>
    <n v="0"/>
    <s v="Ingen avgiftsbehandling"/>
    <s v="Lønnsbilag 12-2025"/>
    <n v="13.81"/>
    <s v="NOK"/>
    <n v="13.81"/>
    <m/>
    <s v="22666.74"/>
  </r>
  <r>
    <n v="500528"/>
    <n v="2025"/>
    <s v="Lønnsbilag 12-2025"/>
    <d v="2025-05-01T00:00:00"/>
    <m/>
    <x v="130"/>
    <x v="130"/>
    <m/>
    <m/>
    <m/>
    <m/>
    <m/>
    <s v="Sofi Kulvik"/>
    <x v="1"/>
    <x v="1"/>
    <m/>
    <m/>
    <m/>
    <m/>
    <n v="0"/>
    <s v="Ingen avgiftsbehandling"/>
    <s v="Lønnsbilag 12-2025"/>
    <n v="39.39"/>
    <s v="NOK"/>
    <n v="39.39"/>
    <m/>
    <s v="22706.13"/>
  </r>
  <r>
    <n v="500528"/>
    <n v="2025"/>
    <s v="Lønnsbilag 12-2025"/>
    <d v="2025-05-01T00:00:00"/>
    <m/>
    <x v="130"/>
    <x v="130"/>
    <m/>
    <m/>
    <m/>
    <m/>
    <m/>
    <s v="Sofi Kulvik"/>
    <x v="4"/>
    <x v="4"/>
    <m/>
    <m/>
    <m/>
    <m/>
    <n v="0"/>
    <s v="Ingen avgiftsbehandling"/>
    <s v="Lønnsbilag 12-2025"/>
    <n v="1065.96"/>
    <s v="NOK"/>
    <n v="1065.96"/>
    <m/>
    <s v="23772.09"/>
  </r>
  <r>
    <n v="500572"/>
    <n v="2025"/>
    <s v="Lønnsbilag 13-2025"/>
    <d v="2025-05-02T00:00:00"/>
    <m/>
    <x v="130"/>
    <x v="130"/>
    <m/>
    <m/>
    <m/>
    <m/>
    <n v="1339"/>
    <s v="Alexander Grimstvedt"/>
    <x v="5"/>
    <x v="5"/>
    <m/>
    <m/>
    <m/>
    <m/>
    <n v="0"/>
    <s v="Ingen avgiftsbehandling"/>
    <s v="Lønnsbilag 13-2025"/>
    <n v="201.35"/>
    <s v="NOK"/>
    <n v="201.35"/>
    <m/>
    <s v="23973.44"/>
  </r>
  <r>
    <n v="500662"/>
    <n v="2025"/>
    <s v="Lønnsbilag 15-2025"/>
    <d v="2025-06-02T00:00:00"/>
    <m/>
    <x v="130"/>
    <x v="130"/>
    <m/>
    <m/>
    <m/>
    <m/>
    <m/>
    <s v="Sofi Kulvik"/>
    <x v="4"/>
    <x v="4"/>
    <m/>
    <m/>
    <m/>
    <m/>
    <n v="0"/>
    <s v="Ingen avgiftsbehandling"/>
    <s v="Lønnsbilag 15-2025"/>
    <n v="-147.08000000000001"/>
    <s v="NOK"/>
    <n v="-147.08000000000001"/>
    <m/>
    <s v="23826.36"/>
  </r>
  <r>
    <n v="500662"/>
    <n v="2025"/>
    <s v="Lønnsbilag 15-2025"/>
    <d v="2025-06-02T00:00:00"/>
    <m/>
    <x v="130"/>
    <x v="130"/>
    <m/>
    <m/>
    <m/>
    <m/>
    <n v="1217"/>
    <s v="Hezar Salih"/>
    <x v="1"/>
    <x v="1"/>
    <m/>
    <m/>
    <m/>
    <m/>
    <n v="0"/>
    <s v="Ingen avgiftsbehandling"/>
    <s v="Lønnsbilag 15-2025"/>
    <n v="92.62"/>
    <s v="NOK"/>
    <n v="92.62"/>
    <m/>
    <s v="23918.98"/>
  </r>
  <r>
    <n v="500662"/>
    <n v="2025"/>
    <s v="Lønnsbilag 15-2025"/>
    <d v="2025-06-02T00:00:00"/>
    <m/>
    <x v="130"/>
    <x v="130"/>
    <m/>
    <m/>
    <m/>
    <m/>
    <n v="1223"/>
    <s v="Mads Sundbye"/>
    <x v="1"/>
    <x v="1"/>
    <m/>
    <m/>
    <m/>
    <m/>
    <n v="0"/>
    <s v="Ingen avgiftsbehandling"/>
    <s v="Lønnsbilag 15-2025"/>
    <n v="7.77"/>
    <s v="NOK"/>
    <n v="7.77"/>
    <m/>
    <s v="23926.75"/>
  </r>
  <r>
    <n v="500662"/>
    <n v="2025"/>
    <s v="Lønnsbilag 15-2025"/>
    <d v="2025-06-02T00:00:00"/>
    <m/>
    <x v="130"/>
    <x v="130"/>
    <m/>
    <m/>
    <m/>
    <m/>
    <n v="1229"/>
    <s v="Eirik Frisnes Wartiainen"/>
    <x v="10"/>
    <x v="10"/>
    <m/>
    <m/>
    <m/>
    <m/>
    <n v="0"/>
    <s v="Ingen avgiftsbehandling"/>
    <s v="Lønnsbilag 15-2025"/>
    <n v="24.43"/>
    <s v="NOK"/>
    <n v="24.43"/>
    <m/>
    <s v="23951.18"/>
  </r>
  <r>
    <n v="500662"/>
    <n v="2025"/>
    <s v="Lønnsbilag 15-2025"/>
    <d v="2025-06-02T00:00:00"/>
    <m/>
    <x v="130"/>
    <x v="130"/>
    <m/>
    <m/>
    <m/>
    <m/>
    <n v="1248"/>
    <s v="Marius Tveiten"/>
    <x v="1"/>
    <x v="1"/>
    <m/>
    <m/>
    <m/>
    <m/>
    <n v="0"/>
    <s v="Ingen avgiftsbehandling"/>
    <s v="Lønnsbilag 15-2025"/>
    <n v="41.42"/>
    <s v="NOK"/>
    <n v="41.42"/>
    <m/>
    <s v="23992.60"/>
  </r>
  <r>
    <n v="500662"/>
    <n v="2025"/>
    <s v="Lønnsbilag 15-2025"/>
    <d v="2025-06-02T00:00:00"/>
    <m/>
    <x v="130"/>
    <x v="130"/>
    <m/>
    <m/>
    <m/>
    <m/>
    <n v="1248"/>
    <s v="Marius Tveiten"/>
    <x v="8"/>
    <x v="8"/>
    <m/>
    <m/>
    <m/>
    <m/>
    <n v="0"/>
    <s v="Ingen avgiftsbehandling"/>
    <s v="Lønnsbilag 15-2025"/>
    <n v="12.94"/>
    <s v="NOK"/>
    <n v="12.94"/>
    <m/>
    <s v="24005.54"/>
  </r>
  <r>
    <n v="500662"/>
    <n v="2025"/>
    <s v="Lønnsbilag 15-2025"/>
    <d v="2025-06-02T00:00:00"/>
    <m/>
    <x v="130"/>
    <x v="130"/>
    <m/>
    <m/>
    <m/>
    <m/>
    <n v="1269"/>
    <s v="Marius Lindbäck Pettersen"/>
    <x v="8"/>
    <x v="8"/>
    <m/>
    <m/>
    <m/>
    <m/>
    <n v="0"/>
    <s v="Ingen avgiftsbehandling"/>
    <s v="Lønnsbilag 15-2025"/>
    <n v="9.1999999999999993"/>
    <s v="NOK"/>
    <n v="9.1999999999999993"/>
    <m/>
    <s v="24014.74"/>
  </r>
  <r>
    <n v="500662"/>
    <n v="2025"/>
    <s v="Lønnsbilag 15-2025"/>
    <d v="2025-06-02T00:00:00"/>
    <m/>
    <x v="130"/>
    <x v="130"/>
    <m/>
    <m/>
    <m/>
    <m/>
    <n v="1271"/>
    <s v="Nikolai Hamang"/>
    <x v="1"/>
    <x v="1"/>
    <m/>
    <m/>
    <m/>
    <m/>
    <n v="0"/>
    <s v="Ingen avgiftsbehandling"/>
    <s v="Lønnsbilag 15-2025"/>
    <n v="9.7799999999999994"/>
    <s v="NOK"/>
    <n v="9.7799999999999994"/>
    <m/>
    <s v="24024.52"/>
  </r>
  <r>
    <n v="500662"/>
    <n v="2025"/>
    <s v="Lønnsbilag 15-2025"/>
    <d v="2025-06-02T00:00:00"/>
    <m/>
    <x v="130"/>
    <x v="130"/>
    <m/>
    <m/>
    <m/>
    <m/>
    <n v="1275"/>
    <s v="Haziz Aasen"/>
    <x v="1"/>
    <x v="1"/>
    <m/>
    <m/>
    <m/>
    <m/>
    <n v="0"/>
    <s v="Ingen avgiftsbehandling"/>
    <s v="Lønnsbilag 15-2025"/>
    <n v="23.05"/>
    <s v="NOK"/>
    <n v="23.05"/>
    <m/>
    <s v="24047.57"/>
  </r>
  <r>
    <n v="500662"/>
    <n v="2025"/>
    <s v="Lønnsbilag 15-2025"/>
    <d v="2025-06-02T00:00:00"/>
    <m/>
    <x v="130"/>
    <x v="130"/>
    <m/>
    <m/>
    <m/>
    <m/>
    <n v="1279"/>
    <s v="Oda Marie Danielsen"/>
    <x v="8"/>
    <x v="8"/>
    <m/>
    <m/>
    <m/>
    <m/>
    <n v="0"/>
    <s v="Ingen avgiftsbehandling"/>
    <s v="Lønnsbilag 15-2025"/>
    <n v="14.6"/>
    <s v="NOK"/>
    <n v="14.6"/>
    <m/>
    <s v="24062.17"/>
  </r>
  <r>
    <n v="500662"/>
    <n v="2025"/>
    <s v="Lønnsbilag 15-2025"/>
    <d v="2025-06-02T00:00:00"/>
    <m/>
    <x v="130"/>
    <x v="130"/>
    <m/>
    <m/>
    <m/>
    <m/>
    <n v="1282"/>
    <s v="Stian Sørensen"/>
    <x v="3"/>
    <x v="3"/>
    <m/>
    <m/>
    <m/>
    <m/>
    <n v="0"/>
    <s v="Ingen avgiftsbehandling"/>
    <s v="Lønnsbilag 15-2025"/>
    <n v="15.21"/>
    <s v="NOK"/>
    <n v="15.21"/>
    <m/>
    <s v="24077.38"/>
  </r>
  <r>
    <n v="500662"/>
    <n v="2025"/>
    <s v="Lønnsbilag 15-2025"/>
    <d v="2025-06-02T00:00:00"/>
    <m/>
    <x v="130"/>
    <x v="130"/>
    <m/>
    <m/>
    <m/>
    <m/>
    <n v="1285"/>
    <s v="Casper Riekeles"/>
    <x v="1"/>
    <x v="1"/>
    <m/>
    <m/>
    <m/>
    <m/>
    <n v="0"/>
    <s v="Ingen avgiftsbehandling"/>
    <s v="Lønnsbilag 15-2025"/>
    <n v="42.28"/>
    <s v="NOK"/>
    <n v="42.28"/>
    <m/>
    <s v="24119.66"/>
  </r>
  <r>
    <n v="500662"/>
    <n v="2025"/>
    <s v="Lønnsbilag 15-2025"/>
    <d v="2025-06-02T00:00:00"/>
    <m/>
    <x v="130"/>
    <x v="130"/>
    <m/>
    <m/>
    <m/>
    <m/>
    <n v="1288"/>
    <s v="Sondre Olsen Heitmann"/>
    <x v="2"/>
    <x v="2"/>
    <m/>
    <m/>
    <m/>
    <m/>
    <n v="0"/>
    <s v="Ingen avgiftsbehandling"/>
    <s v="Lønnsbilag 15-2025"/>
    <n v="53.21"/>
    <s v="NOK"/>
    <n v="53.21"/>
    <m/>
    <s v="24172.87"/>
  </r>
  <r>
    <n v="500662"/>
    <n v="2025"/>
    <s v="Lønnsbilag 15-2025"/>
    <d v="2025-06-02T00:00:00"/>
    <m/>
    <x v="130"/>
    <x v="130"/>
    <m/>
    <m/>
    <m/>
    <m/>
    <n v="1299"/>
    <s v="Katarina Zielinska"/>
    <x v="2"/>
    <x v="2"/>
    <m/>
    <m/>
    <m/>
    <m/>
    <n v="0"/>
    <s v="Ingen avgiftsbehandling"/>
    <s v="Lønnsbilag 15-2025"/>
    <n v="25.35"/>
    <s v="NOK"/>
    <n v="25.35"/>
    <m/>
    <s v="24198.22"/>
  </r>
  <r>
    <n v="500662"/>
    <n v="2025"/>
    <s v="Lønnsbilag 15-2025"/>
    <d v="2025-06-02T00:00:00"/>
    <m/>
    <x v="130"/>
    <x v="130"/>
    <m/>
    <m/>
    <m/>
    <m/>
    <n v="1307"/>
    <s v="Ben Craig Simmons"/>
    <x v="3"/>
    <x v="3"/>
    <m/>
    <m/>
    <m/>
    <m/>
    <n v="0"/>
    <s v="Ingen avgiftsbehandling"/>
    <s v="Lønnsbilag 15-2025"/>
    <n v="20.76"/>
    <s v="NOK"/>
    <n v="20.76"/>
    <m/>
    <s v="24218.98"/>
  </r>
  <r>
    <n v="500662"/>
    <n v="2025"/>
    <s v="Lønnsbilag 15-2025"/>
    <d v="2025-06-02T00:00:00"/>
    <m/>
    <x v="130"/>
    <x v="130"/>
    <m/>
    <m/>
    <m/>
    <m/>
    <n v="1317"/>
    <s v="Markus Madsen"/>
    <x v="5"/>
    <x v="5"/>
    <m/>
    <m/>
    <m/>
    <m/>
    <n v="0"/>
    <s v="Ingen avgiftsbehandling"/>
    <s v="Lønnsbilag 15-2025"/>
    <n v="5.53"/>
    <s v="NOK"/>
    <n v="5.53"/>
    <m/>
    <s v="24224.51"/>
  </r>
  <r>
    <n v="500662"/>
    <n v="2025"/>
    <s v="Lønnsbilag 15-2025"/>
    <d v="2025-06-02T00:00:00"/>
    <m/>
    <x v="130"/>
    <x v="130"/>
    <m/>
    <m/>
    <m/>
    <m/>
    <n v="1328"/>
    <s v="Jonathan Sten Hagen"/>
    <x v="2"/>
    <x v="2"/>
    <m/>
    <m/>
    <m/>
    <m/>
    <n v="0"/>
    <s v="Ingen avgiftsbehandling"/>
    <s v="Lønnsbilag 15-2025"/>
    <n v="63.28"/>
    <s v="NOK"/>
    <n v="63.28"/>
    <m/>
    <s v="24287.79"/>
  </r>
  <r>
    <n v="500662"/>
    <n v="2025"/>
    <s v="Lønnsbilag 15-2025"/>
    <d v="2025-06-02T00:00:00"/>
    <m/>
    <x v="130"/>
    <x v="130"/>
    <m/>
    <m/>
    <m/>
    <m/>
    <n v="1329"/>
    <s v="Oline Søderberg"/>
    <x v="8"/>
    <x v="8"/>
    <m/>
    <m/>
    <m/>
    <m/>
    <n v="0"/>
    <s v="Ingen avgiftsbehandling"/>
    <s v="Lønnsbilag 15-2025"/>
    <n v="18.8"/>
    <s v="NOK"/>
    <n v="18.8"/>
    <m/>
    <s v="24306.59"/>
  </r>
  <r>
    <n v="500662"/>
    <n v="2025"/>
    <s v="Lønnsbilag 15-2025"/>
    <d v="2025-06-02T00:00:00"/>
    <m/>
    <x v="130"/>
    <x v="130"/>
    <m/>
    <m/>
    <m/>
    <m/>
    <n v="1331"/>
    <s v="Jørgen Røkke"/>
    <x v="8"/>
    <x v="8"/>
    <m/>
    <m/>
    <m/>
    <m/>
    <n v="0"/>
    <s v="Ingen avgiftsbehandling"/>
    <s v="Lønnsbilag 15-2025"/>
    <n v="26.46"/>
    <s v="NOK"/>
    <n v="26.46"/>
    <m/>
    <s v="24333.05"/>
  </r>
  <r>
    <n v="500662"/>
    <n v="2025"/>
    <s v="Lønnsbilag 15-2025"/>
    <d v="2025-06-02T00:00:00"/>
    <m/>
    <x v="130"/>
    <x v="130"/>
    <m/>
    <m/>
    <m/>
    <m/>
    <n v="1332"/>
    <s v="Morten Hamre Køber"/>
    <x v="10"/>
    <x v="10"/>
    <m/>
    <m/>
    <m/>
    <m/>
    <n v="0"/>
    <s v="Ingen avgiftsbehandling"/>
    <s v="Lønnsbilag 15-2025"/>
    <n v="12.94"/>
    <s v="NOK"/>
    <n v="12.94"/>
    <m/>
    <s v="24345.99"/>
  </r>
  <r>
    <n v="500662"/>
    <n v="2025"/>
    <s v="Lønnsbilag 15-2025"/>
    <d v="2025-06-02T00:00:00"/>
    <m/>
    <x v="130"/>
    <x v="130"/>
    <m/>
    <m/>
    <m/>
    <m/>
    <n v="1334"/>
    <s v="Selma Arikan"/>
    <x v="1"/>
    <x v="1"/>
    <m/>
    <m/>
    <m/>
    <m/>
    <n v="0"/>
    <s v="Ingen avgiftsbehandling"/>
    <s v="Lønnsbilag 15-2025"/>
    <n v="3.45"/>
    <s v="NOK"/>
    <n v="3.45"/>
    <m/>
    <s v="24349.44"/>
  </r>
  <r>
    <n v="500662"/>
    <n v="2025"/>
    <s v="Lønnsbilag 15-2025"/>
    <d v="2025-06-02T00:00:00"/>
    <m/>
    <x v="130"/>
    <x v="130"/>
    <m/>
    <m/>
    <m/>
    <m/>
    <n v="1334"/>
    <s v="Selma Arikan"/>
    <x v="8"/>
    <x v="8"/>
    <m/>
    <m/>
    <m/>
    <m/>
    <n v="0"/>
    <s v="Ingen avgiftsbehandling"/>
    <s v="Lønnsbilag 15-2025"/>
    <n v="26.6"/>
    <s v="NOK"/>
    <n v="26.6"/>
    <m/>
    <s v="24376.04"/>
  </r>
  <r>
    <n v="500662"/>
    <n v="2025"/>
    <s v="Lønnsbilag 15-2025"/>
    <d v="2025-06-02T00:00:00"/>
    <m/>
    <x v="130"/>
    <x v="130"/>
    <m/>
    <m/>
    <m/>
    <m/>
    <n v="1335"/>
    <s v="Mikkel Holand Gillebo"/>
    <x v="8"/>
    <x v="8"/>
    <m/>
    <m/>
    <m/>
    <m/>
    <n v="0"/>
    <s v="Ingen avgiftsbehandling"/>
    <s v="Lønnsbilag 15-2025"/>
    <n v="16.11"/>
    <s v="NOK"/>
    <n v="16.11"/>
    <m/>
    <s v="24392.15"/>
  </r>
  <r>
    <n v="500662"/>
    <n v="2025"/>
    <s v="Lønnsbilag 15-2025"/>
    <d v="2025-06-02T00:00:00"/>
    <m/>
    <x v="130"/>
    <x v="130"/>
    <m/>
    <m/>
    <m/>
    <m/>
    <n v="1337"/>
    <s v="Jens-Christian Landmark"/>
    <x v="6"/>
    <x v="6"/>
    <m/>
    <m/>
    <m/>
    <m/>
    <n v="0"/>
    <s v="Ingen avgiftsbehandling"/>
    <s v="Lønnsbilag 15-2025"/>
    <n v="15.76"/>
    <s v="NOK"/>
    <n v="15.76"/>
    <m/>
    <s v="24407.91"/>
  </r>
  <r>
    <n v="500662"/>
    <n v="2025"/>
    <s v="Lønnsbilag 15-2025"/>
    <d v="2025-06-02T00:00:00"/>
    <m/>
    <x v="130"/>
    <x v="130"/>
    <m/>
    <m/>
    <m/>
    <m/>
    <n v="1338"/>
    <s v="Nadin Hamed"/>
    <x v="1"/>
    <x v="1"/>
    <m/>
    <m/>
    <m/>
    <m/>
    <n v="0"/>
    <s v="Ingen avgiftsbehandling"/>
    <s v="Lønnsbilag 15-2025"/>
    <n v="10.43"/>
    <s v="NOK"/>
    <n v="10.43"/>
    <m/>
    <s v="24418.34"/>
  </r>
  <r>
    <n v="500662"/>
    <n v="2025"/>
    <s v="Lønnsbilag 15-2025"/>
    <d v="2025-06-02T00:00:00"/>
    <m/>
    <x v="130"/>
    <x v="130"/>
    <m/>
    <m/>
    <m/>
    <m/>
    <n v="1339"/>
    <s v="Alexander Grimstvedt"/>
    <x v="5"/>
    <x v="5"/>
    <m/>
    <m/>
    <m/>
    <m/>
    <n v="0"/>
    <s v="Ingen avgiftsbehandling"/>
    <s v="Lønnsbilag 15-2025"/>
    <n v="74.790000000000006"/>
    <s v="NOK"/>
    <n v="74.790000000000006"/>
    <m/>
    <s v="24493.13"/>
  </r>
  <r>
    <n v="500662"/>
    <n v="2025"/>
    <s v="Lønnsbilag 15-2025"/>
    <d v="2025-06-02T00:00:00"/>
    <m/>
    <x v="130"/>
    <x v="130"/>
    <m/>
    <m/>
    <m/>
    <m/>
    <n v="134"/>
    <s v="Andreas Kristiansen Olsen"/>
    <x v="1"/>
    <x v="1"/>
    <m/>
    <m/>
    <m/>
    <m/>
    <n v="0"/>
    <s v="Ingen avgiftsbehandling"/>
    <s v="Lønnsbilag 15-2025"/>
    <n v="124.04"/>
    <s v="NOK"/>
    <n v="124.04"/>
    <m/>
    <s v="24617.17"/>
  </r>
  <r>
    <n v="500662"/>
    <n v="2025"/>
    <s v="Lønnsbilag 15-2025"/>
    <d v="2025-06-02T00:00:00"/>
    <m/>
    <x v="130"/>
    <x v="130"/>
    <m/>
    <m/>
    <m/>
    <m/>
    <n v="134"/>
    <s v="Andreas Kristiansen Olsen"/>
    <x v="8"/>
    <x v="8"/>
    <m/>
    <m/>
    <m/>
    <m/>
    <n v="0"/>
    <s v="Ingen avgiftsbehandling"/>
    <s v="Lønnsbilag 15-2025"/>
    <n v="46.31"/>
    <s v="NOK"/>
    <n v="46.31"/>
    <m/>
    <s v="24663.48"/>
  </r>
  <r>
    <n v="500662"/>
    <n v="2025"/>
    <s v="Lønnsbilag 15-2025"/>
    <d v="2025-06-02T00:00:00"/>
    <m/>
    <x v="130"/>
    <x v="130"/>
    <m/>
    <m/>
    <m/>
    <m/>
    <n v="77"/>
    <s v="Christopher Dehn"/>
    <x v="5"/>
    <x v="5"/>
    <m/>
    <m/>
    <m/>
    <m/>
    <n v="0"/>
    <s v="Ingen avgiftsbehandling"/>
    <s v="Lønnsbilag 15-2025"/>
    <n v="10.67"/>
    <s v="NOK"/>
    <n v="10.67"/>
    <m/>
    <s v="24674.15"/>
  </r>
  <r>
    <n v="500740"/>
    <n v="2025"/>
    <s v="Lønnsbilag 16-2025"/>
    <d v="2025-06-02T00:00:00"/>
    <m/>
    <x v="130"/>
    <x v="130"/>
    <m/>
    <m/>
    <m/>
    <m/>
    <n v="1245"/>
    <s v="Fredrik Bjørndal"/>
    <x v="5"/>
    <x v="5"/>
    <m/>
    <m/>
    <m/>
    <m/>
    <n v="0"/>
    <s v="Ingen avgiftsbehandling"/>
    <s v="Lønnsbilag 16-2025"/>
    <n v="172.58"/>
    <s v="NOK"/>
    <n v="172.58"/>
    <m/>
    <s v="24846.73"/>
  </r>
  <r>
    <n v="500740"/>
    <n v="2025"/>
    <s v="Lønnsbilag 16-2025"/>
    <d v="2025-06-02T00:00:00"/>
    <m/>
    <x v="130"/>
    <x v="130"/>
    <m/>
    <m/>
    <m/>
    <m/>
    <n v="1317"/>
    <s v="Markus Madsen"/>
    <x v="5"/>
    <x v="5"/>
    <m/>
    <m/>
    <m/>
    <m/>
    <n v="0"/>
    <s v="Ingen avgiftsbehandling"/>
    <s v="Lønnsbilag 16-2025"/>
    <n v="461.88"/>
    <s v="NOK"/>
    <n v="461.88"/>
    <m/>
    <s v="25308.61"/>
  </r>
  <r>
    <n v="500740"/>
    <n v="2025"/>
    <s v="Lønnsbilag 16-2025"/>
    <d v="2025-06-02T00:00:00"/>
    <m/>
    <x v="130"/>
    <x v="130"/>
    <m/>
    <m/>
    <m/>
    <m/>
    <n v="1338"/>
    <s v="Nadin Hamed"/>
    <x v="1"/>
    <x v="1"/>
    <m/>
    <m/>
    <m/>
    <m/>
    <n v="0"/>
    <s v="Ingen avgiftsbehandling"/>
    <s v="Lønnsbilag 16-2025"/>
    <n v="15.81"/>
    <s v="NOK"/>
    <n v="15.81"/>
    <m/>
    <s v="25324.42"/>
  </r>
  <r>
    <n v="500763"/>
    <n v="2025"/>
    <s v="Lønnsbilag 17-2025"/>
    <d v="2025-06-16T00:00:00"/>
    <m/>
    <x v="130"/>
    <x v="130"/>
    <m/>
    <m/>
    <m/>
    <m/>
    <n v="1275"/>
    <s v="Haziz Aasen"/>
    <x v="1"/>
    <x v="1"/>
    <m/>
    <m/>
    <m/>
    <m/>
    <n v="0"/>
    <s v="Ingen avgiftsbehandling"/>
    <s v="Lønnsbilag 17-2025"/>
    <n v="1198.5"/>
    <s v="NOK"/>
    <n v="1198.5"/>
    <m/>
    <s v="26522.92"/>
  </r>
  <r>
    <n v="500818"/>
    <n v="2025"/>
    <s v="Lønnsbilag 18-2025"/>
    <d v="2025-07-01T00:00:00"/>
    <m/>
    <x v="130"/>
    <x v="130"/>
    <m/>
    <m/>
    <m/>
    <m/>
    <m/>
    <s v="Sofi Kulvik"/>
    <x v="1"/>
    <x v="1"/>
    <m/>
    <m/>
    <m/>
    <m/>
    <n v="0"/>
    <s v="Ingen avgiftsbehandling"/>
    <s v="Lønnsbilag 18-2025"/>
    <n v="8.4700000000000006"/>
    <s v="NOK"/>
    <n v="8.4700000000000006"/>
    <m/>
    <s v="26531.39"/>
  </r>
  <r>
    <n v="500818"/>
    <n v="2025"/>
    <s v="Lønnsbilag 18-2025"/>
    <d v="2025-07-01T00:00:00"/>
    <m/>
    <x v="130"/>
    <x v="130"/>
    <m/>
    <m/>
    <m/>
    <m/>
    <m/>
    <s v="Sofi Kulvik"/>
    <x v="4"/>
    <x v="4"/>
    <m/>
    <m/>
    <m/>
    <m/>
    <n v="0"/>
    <s v="Ingen avgiftsbehandling"/>
    <s v="Lønnsbilag 18-2025"/>
    <n v="1112.8"/>
    <s v="NOK"/>
    <n v="1112.8"/>
    <m/>
    <s v="27644.19"/>
  </r>
  <r>
    <n v="500818"/>
    <n v="2025"/>
    <s v="Lønnsbilag 18-2025"/>
    <d v="2025-07-01T00:00:00"/>
    <m/>
    <x v="130"/>
    <x v="130"/>
    <m/>
    <m/>
    <m/>
    <m/>
    <n v="1217"/>
    <s v="Hezar Salih"/>
    <x v="1"/>
    <x v="1"/>
    <m/>
    <m/>
    <m/>
    <m/>
    <n v="0"/>
    <s v="Ingen avgiftsbehandling"/>
    <s v="Lønnsbilag 18-2025"/>
    <n v="26.46"/>
    <s v="NOK"/>
    <n v="26.46"/>
    <m/>
    <s v="27670.65"/>
  </r>
  <r>
    <n v="500818"/>
    <n v="2025"/>
    <s v="Lønnsbilag 18-2025"/>
    <d v="2025-07-01T00:00:00"/>
    <m/>
    <x v="130"/>
    <x v="130"/>
    <m/>
    <m/>
    <m/>
    <m/>
    <n v="1223"/>
    <s v="Mads Sundbye"/>
    <x v="1"/>
    <x v="1"/>
    <m/>
    <m/>
    <m/>
    <m/>
    <n v="0"/>
    <s v="Ingen avgiftsbehandling"/>
    <s v="Lønnsbilag 18-2025"/>
    <n v="105.42"/>
    <s v="NOK"/>
    <n v="105.42"/>
    <m/>
    <s v="27776.07"/>
  </r>
  <r>
    <n v="500818"/>
    <n v="2025"/>
    <s v="Lønnsbilag 18-2025"/>
    <d v="2025-07-01T00:00:00"/>
    <m/>
    <x v="130"/>
    <x v="130"/>
    <m/>
    <m/>
    <m/>
    <m/>
    <n v="1229"/>
    <s v="Eirik Frisnes Wartiainen"/>
    <x v="1"/>
    <x v="1"/>
    <m/>
    <m/>
    <m/>
    <m/>
    <n v="0"/>
    <s v="Ingen avgiftsbehandling"/>
    <s v="Lønnsbilag 18-2025"/>
    <n v="219.36"/>
    <s v="NOK"/>
    <n v="219.36"/>
    <m/>
    <s v="27995.43"/>
  </r>
  <r>
    <n v="500818"/>
    <n v="2025"/>
    <s v="Lønnsbilag 18-2025"/>
    <d v="2025-07-01T00:00:00"/>
    <m/>
    <x v="130"/>
    <x v="130"/>
    <m/>
    <m/>
    <m/>
    <m/>
    <n v="1229"/>
    <s v="Eirik Frisnes Wartiainen"/>
    <x v="8"/>
    <x v="8"/>
    <m/>
    <m/>
    <m/>
    <m/>
    <n v="0"/>
    <s v="Ingen avgiftsbehandling"/>
    <s v="Lønnsbilag 18-2025"/>
    <n v="219.35"/>
    <s v="NOK"/>
    <n v="219.35"/>
    <m/>
    <s v="28214.78"/>
  </r>
  <r>
    <n v="500818"/>
    <n v="2025"/>
    <s v="Lønnsbilag 18-2025"/>
    <d v="2025-07-01T00:00:00"/>
    <m/>
    <x v="130"/>
    <x v="130"/>
    <m/>
    <m/>
    <m/>
    <m/>
    <n v="1229"/>
    <s v="Eirik Frisnes Wartiainen"/>
    <x v="10"/>
    <x v="10"/>
    <m/>
    <m/>
    <m/>
    <m/>
    <n v="0"/>
    <s v="Ingen avgiftsbehandling"/>
    <s v="Lønnsbilag 18-2025"/>
    <n v="219.35"/>
    <s v="NOK"/>
    <n v="219.35"/>
    <m/>
    <s v="28434.13"/>
  </r>
  <r>
    <n v="500818"/>
    <n v="2025"/>
    <s v="Lønnsbilag 18-2025"/>
    <d v="2025-07-01T00:00:00"/>
    <m/>
    <x v="130"/>
    <x v="130"/>
    <m/>
    <m/>
    <m/>
    <m/>
    <n v="1248"/>
    <s v="Marius Tveiten"/>
    <x v="1"/>
    <x v="1"/>
    <m/>
    <m/>
    <m/>
    <m/>
    <n v="0"/>
    <s v="Ingen avgiftsbehandling"/>
    <s v="Lønnsbilag 18-2025"/>
    <n v="78.239999999999995"/>
    <s v="NOK"/>
    <n v="78.239999999999995"/>
    <m/>
    <s v="28512.37"/>
  </r>
  <r>
    <n v="500818"/>
    <n v="2025"/>
    <s v="Lønnsbilag 18-2025"/>
    <d v="2025-07-01T00:00:00"/>
    <m/>
    <x v="130"/>
    <x v="130"/>
    <m/>
    <m/>
    <m/>
    <m/>
    <n v="1248"/>
    <s v="Marius Tveiten"/>
    <x v="8"/>
    <x v="8"/>
    <m/>
    <m/>
    <m/>
    <m/>
    <n v="0"/>
    <s v="Ingen avgiftsbehandling"/>
    <s v="Lønnsbilag 18-2025"/>
    <n v="9.06"/>
    <s v="NOK"/>
    <n v="9.06"/>
    <m/>
    <s v="28521.43"/>
  </r>
  <r>
    <n v="500818"/>
    <n v="2025"/>
    <s v="Lønnsbilag 18-2025"/>
    <d v="2025-07-01T00:00:00"/>
    <m/>
    <x v="130"/>
    <x v="130"/>
    <m/>
    <m/>
    <m/>
    <m/>
    <n v="1267"/>
    <s v="Adrian Rojas Vik"/>
    <x v="1"/>
    <x v="1"/>
    <m/>
    <m/>
    <m/>
    <m/>
    <n v="0"/>
    <s v="Ingen avgiftsbehandling"/>
    <s v="Lønnsbilag 18-2025"/>
    <n v="57.53"/>
    <s v="NOK"/>
    <n v="57.53"/>
    <m/>
    <s v="28578.96"/>
  </r>
  <r>
    <n v="500818"/>
    <n v="2025"/>
    <s v="Lønnsbilag 18-2025"/>
    <d v="2025-07-01T00:00:00"/>
    <m/>
    <x v="130"/>
    <x v="130"/>
    <m/>
    <m/>
    <m/>
    <m/>
    <n v="1269"/>
    <s v="Marius Lindbäck Pettersen"/>
    <x v="8"/>
    <x v="8"/>
    <m/>
    <m/>
    <m/>
    <m/>
    <n v="0"/>
    <s v="Ingen avgiftsbehandling"/>
    <s v="Lønnsbilag 18-2025"/>
    <n v="3.45"/>
    <s v="NOK"/>
    <n v="3.45"/>
    <m/>
    <s v="28582.41"/>
  </r>
  <r>
    <n v="500818"/>
    <n v="2025"/>
    <s v="Lønnsbilag 18-2025"/>
    <d v="2025-07-01T00:00:00"/>
    <m/>
    <x v="130"/>
    <x v="130"/>
    <m/>
    <m/>
    <m/>
    <m/>
    <n v="1271"/>
    <s v="Nikolai Hamang"/>
    <x v="1"/>
    <x v="1"/>
    <m/>
    <m/>
    <m/>
    <m/>
    <n v="0"/>
    <s v="Ingen avgiftsbehandling"/>
    <s v="Lønnsbilag 18-2025"/>
    <n v="23.3"/>
    <s v="NOK"/>
    <n v="23.3"/>
    <m/>
    <s v="28605.71"/>
  </r>
  <r>
    <n v="500818"/>
    <n v="2025"/>
    <s v="Lønnsbilag 18-2025"/>
    <d v="2025-07-01T00:00:00"/>
    <m/>
    <x v="130"/>
    <x v="130"/>
    <m/>
    <m/>
    <m/>
    <m/>
    <n v="1279"/>
    <s v="Oda Marie Danielsen"/>
    <x v="8"/>
    <x v="8"/>
    <m/>
    <m/>
    <m/>
    <m/>
    <n v="0"/>
    <s v="Ingen avgiftsbehandling"/>
    <s v="Lønnsbilag 18-2025"/>
    <n v="17.11"/>
    <s v="NOK"/>
    <n v="17.11"/>
    <m/>
    <s v="28622.82"/>
  </r>
  <r>
    <n v="500818"/>
    <n v="2025"/>
    <s v="Lønnsbilag 18-2025"/>
    <d v="2025-07-01T00:00:00"/>
    <m/>
    <x v="130"/>
    <x v="130"/>
    <m/>
    <m/>
    <m/>
    <m/>
    <n v="1285"/>
    <s v="Casper Riekeles"/>
    <x v="1"/>
    <x v="1"/>
    <m/>
    <m/>
    <m/>
    <m/>
    <n v="0"/>
    <s v="Ingen avgiftsbehandling"/>
    <s v="Lønnsbilag 18-2025"/>
    <n v="16.11"/>
    <s v="NOK"/>
    <n v="16.11"/>
    <m/>
    <s v="28638.93"/>
  </r>
  <r>
    <n v="500818"/>
    <n v="2025"/>
    <s v="Lønnsbilag 18-2025"/>
    <d v="2025-07-01T00:00:00"/>
    <m/>
    <x v="130"/>
    <x v="130"/>
    <m/>
    <m/>
    <m/>
    <m/>
    <n v="1288"/>
    <s v="Sondre Olsen Heitmann"/>
    <x v="2"/>
    <x v="2"/>
    <m/>
    <m/>
    <m/>
    <m/>
    <n v="0"/>
    <s v="Ingen avgiftsbehandling"/>
    <s v="Lønnsbilag 18-2025"/>
    <n v="34.520000000000003"/>
    <s v="NOK"/>
    <n v="34.520000000000003"/>
    <m/>
    <s v="28673.45"/>
  </r>
  <r>
    <n v="500818"/>
    <n v="2025"/>
    <s v="Lønnsbilag 18-2025"/>
    <d v="2025-07-01T00:00:00"/>
    <m/>
    <x v="130"/>
    <x v="130"/>
    <m/>
    <m/>
    <m/>
    <m/>
    <n v="1299"/>
    <s v="Katarina Zielinska"/>
    <x v="2"/>
    <x v="2"/>
    <m/>
    <m/>
    <m/>
    <m/>
    <n v="0"/>
    <s v="Ingen avgiftsbehandling"/>
    <s v="Lønnsbilag 18-2025"/>
    <n v="692.13"/>
    <s v="NOK"/>
    <n v="692.13"/>
    <m/>
    <s v="29365.58"/>
  </r>
  <r>
    <n v="500818"/>
    <n v="2025"/>
    <s v="Lønnsbilag 18-2025"/>
    <d v="2025-07-01T00:00:00"/>
    <m/>
    <x v="130"/>
    <x v="130"/>
    <m/>
    <m/>
    <m/>
    <m/>
    <n v="1307"/>
    <s v="Ben Craig Simmons"/>
    <x v="3"/>
    <x v="3"/>
    <m/>
    <m/>
    <m/>
    <m/>
    <n v="0"/>
    <s v="Ingen avgiftsbehandling"/>
    <s v="Lønnsbilag 18-2025"/>
    <n v="539.86"/>
    <s v="NOK"/>
    <n v="539.86"/>
    <m/>
    <s v="29905.44"/>
  </r>
  <r>
    <n v="500818"/>
    <n v="2025"/>
    <s v="Lønnsbilag 18-2025"/>
    <d v="2025-07-01T00:00:00"/>
    <m/>
    <x v="130"/>
    <x v="130"/>
    <m/>
    <m/>
    <m/>
    <m/>
    <n v="1328"/>
    <s v="Jonathan Sten Hagen"/>
    <x v="2"/>
    <x v="2"/>
    <m/>
    <m/>
    <m/>
    <m/>
    <n v="0"/>
    <s v="Ingen avgiftsbehandling"/>
    <s v="Lønnsbilag 18-2025"/>
    <n v="40.270000000000003"/>
    <s v="NOK"/>
    <n v="40.270000000000003"/>
    <m/>
    <s v="29945.71"/>
  </r>
  <r>
    <n v="500818"/>
    <n v="2025"/>
    <s v="Lønnsbilag 18-2025"/>
    <d v="2025-07-01T00:00:00"/>
    <m/>
    <x v="130"/>
    <x v="130"/>
    <m/>
    <m/>
    <m/>
    <m/>
    <n v="1329"/>
    <s v="Oline Søderberg"/>
    <x v="8"/>
    <x v="8"/>
    <m/>
    <m/>
    <m/>
    <m/>
    <n v="0"/>
    <s v="Ingen avgiftsbehandling"/>
    <s v="Lønnsbilag 18-2025"/>
    <n v="14.5"/>
    <s v="NOK"/>
    <n v="14.5"/>
    <m/>
    <s v="29960.21"/>
  </r>
  <r>
    <n v="500818"/>
    <n v="2025"/>
    <s v="Lønnsbilag 18-2025"/>
    <d v="2025-07-01T00:00:00"/>
    <m/>
    <x v="130"/>
    <x v="130"/>
    <m/>
    <m/>
    <m/>
    <m/>
    <n v="1331"/>
    <s v="Jørgen Røkke"/>
    <x v="1"/>
    <x v="1"/>
    <m/>
    <m/>
    <m/>
    <m/>
    <n v="0"/>
    <s v="Ingen avgiftsbehandling"/>
    <s v="Lønnsbilag 18-2025"/>
    <n v="62.71"/>
    <s v="NOK"/>
    <n v="62.71"/>
    <m/>
    <s v="30022.92"/>
  </r>
  <r>
    <n v="500818"/>
    <n v="2025"/>
    <s v="Lønnsbilag 18-2025"/>
    <d v="2025-07-01T00:00:00"/>
    <m/>
    <x v="130"/>
    <x v="130"/>
    <m/>
    <m/>
    <m/>
    <m/>
    <n v="1331"/>
    <s v="Jørgen Røkke"/>
    <x v="8"/>
    <x v="8"/>
    <m/>
    <m/>
    <m/>
    <m/>
    <n v="0"/>
    <s v="Ingen avgiftsbehandling"/>
    <s v="Lønnsbilag 18-2025"/>
    <n v="34.520000000000003"/>
    <s v="NOK"/>
    <n v="34.520000000000003"/>
    <m/>
    <s v="30057.44"/>
  </r>
  <r>
    <n v="500818"/>
    <n v="2025"/>
    <s v="Lønnsbilag 18-2025"/>
    <d v="2025-07-01T00:00:00"/>
    <m/>
    <x v="130"/>
    <x v="130"/>
    <m/>
    <m/>
    <m/>
    <m/>
    <n v="1332"/>
    <s v="Morten Hamre Køber"/>
    <x v="10"/>
    <x v="10"/>
    <m/>
    <m/>
    <m/>
    <m/>
    <n v="0"/>
    <s v="Ingen avgiftsbehandling"/>
    <s v="Lønnsbilag 18-2025"/>
    <n v="71.91"/>
    <s v="NOK"/>
    <n v="71.91"/>
    <m/>
    <s v="30129.35"/>
  </r>
  <r>
    <n v="500818"/>
    <n v="2025"/>
    <s v="Lønnsbilag 18-2025"/>
    <d v="2025-07-01T00:00:00"/>
    <m/>
    <x v="130"/>
    <x v="130"/>
    <m/>
    <m/>
    <m/>
    <m/>
    <n v="1334"/>
    <s v="Selma Arikan"/>
    <x v="1"/>
    <x v="1"/>
    <m/>
    <m/>
    <m/>
    <m/>
    <n v="0"/>
    <s v="Ingen avgiftsbehandling"/>
    <s v="Lønnsbilag 18-2025"/>
    <n v="24.74"/>
    <s v="NOK"/>
    <n v="24.74"/>
    <m/>
    <s v="30154.09"/>
  </r>
  <r>
    <n v="500818"/>
    <n v="2025"/>
    <s v="Lønnsbilag 18-2025"/>
    <d v="2025-07-01T00:00:00"/>
    <m/>
    <x v="130"/>
    <x v="130"/>
    <m/>
    <m/>
    <m/>
    <m/>
    <n v="1334"/>
    <s v="Selma Arikan"/>
    <x v="8"/>
    <x v="8"/>
    <m/>
    <m/>
    <m/>
    <m/>
    <n v="0"/>
    <s v="Ingen avgiftsbehandling"/>
    <s v="Lønnsbilag 18-2025"/>
    <n v="79"/>
    <s v="NOK"/>
    <n v="79"/>
    <m/>
    <s v="30233.09"/>
  </r>
  <r>
    <n v="500818"/>
    <n v="2025"/>
    <s v="Lønnsbilag 18-2025"/>
    <d v="2025-07-01T00:00:00"/>
    <m/>
    <x v="130"/>
    <x v="130"/>
    <m/>
    <m/>
    <m/>
    <m/>
    <n v="1335"/>
    <s v="Mikkel Holand Gillebo"/>
    <x v="8"/>
    <x v="8"/>
    <m/>
    <m/>
    <m/>
    <m/>
    <n v="0"/>
    <s v="Ingen avgiftsbehandling"/>
    <s v="Lønnsbilag 18-2025"/>
    <n v="13.81"/>
    <s v="NOK"/>
    <n v="13.81"/>
    <m/>
    <s v="30246.90"/>
  </r>
  <r>
    <n v="500818"/>
    <n v="2025"/>
    <s v="Lønnsbilag 18-2025"/>
    <d v="2025-07-01T00:00:00"/>
    <m/>
    <x v="130"/>
    <x v="130"/>
    <m/>
    <m/>
    <m/>
    <m/>
    <n v="1338"/>
    <s v="Nadin Hamed"/>
    <x v="1"/>
    <x v="1"/>
    <m/>
    <m/>
    <m/>
    <m/>
    <n v="0"/>
    <s v="Ingen avgiftsbehandling"/>
    <s v="Lønnsbilag 18-2025"/>
    <n v="19.489999999999998"/>
    <s v="NOK"/>
    <n v="19.489999999999998"/>
    <m/>
    <s v="30266.39"/>
  </r>
  <r>
    <n v="500818"/>
    <n v="2025"/>
    <s v="Lønnsbilag 18-2025"/>
    <d v="2025-07-01T00:00:00"/>
    <m/>
    <x v="130"/>
    <x v="130"/>
    <m/>
    <m/>
    <m/>
    <m/>
    <n v="134"/>
    <s v="Andreas Kristiansen Olsen"/>
    <x v="1"/>
    <x v="1"/>
    <m/>
    <m/>
    <m/>
    <m/>
    <n v="0"/>
    <s v="Ingen avgiftsbehandling"/>
    <s v="Lønnsbilag 18-2025"/>
    <n v="59.54"/>
    <s v="NOK"/>
    <n v="59.54"/>
    <m/>
    <s v="30325.93"/>
  </r>
  <r>
    <n v="500818"/>
    <n v="2025"/>
    <s v="Lønnsbilag 18-2025"/>
    <d v="2025-07-01T00:00:00"/>
    <m/>
    <x v="130"/>
    <x v="130"/>
    <m/>
    <m/>
    <m/>
    <m/>
    <n v="134"/>
    <s v="Andreas Kristiansen Olsen"/>
    <x v="8"/>
    <x v="8"/>
    <m/>
    <m/>
    <m/>
    <m/>
    <n v="0"/>
    <s v="Ingen avgiftsbehandling"/>
    <s v="Lønnsbilag 18-2025"/>
    <n v="13.23"/>
    <s v="NOK"/>
    <n v="13.23"/>
    <m/>
    <s v="30339.16"/>
  </r>
  <r>
    <n v="500818"/>
    <n v="2025"/>
    <s v="Lønnsbilag 18-2025"/>
    <d v="2025-07-01T00:00:00"/>
    <m/>
    <x v="130"/>
    <x v="130"/>
    <m/>
    <m/>
    <m/>
    <m/>
    <n v="1341"/>
    <s v="Sondre Harviken"/>
    <x v="1"/>
    <x v="1"/>
    <m/>
    <m/>
    <m/>
    <m/>
    <n v="0"/>
    <s v="Ingen avgiftsbehandling"/>
    <s v="Lønnsbilag 18-2025"/>
    <n v="63.28"/>
    <s v="NOK"/>
    <n v="63.28"/>
    <m/>
    <s v="30402.44"/>
  </r>
  <r>
    <n v="500818"/>
    <n v="2025"/>
    <s v="Lønnsbilag 18-2025"/>
    <d v="2025-07-01T00:00:00"/>
    <m/>
    <x v="130"/>
    <x v="130"/>
    <m/>
    <m/>
    <m/>
    <m/>
    <n v="1341"/>
    <s v="Sondre Harviken"/>
    <x v="8"/>
    <x v="8"/>
    <m/>
    <m/>
    <m/>
    <m/>
    <n v="0"/>
    <s v="Ingen avgiftsbehandling"/>
    <s v="Lønnsbilag 18-2025"/>
    <n v="11.51"/>
    <s v="NOK"/>
    <n v="11.51"/>
    <m/>
    <s v="30413.95"/>
  </r>
  <r>
    <n v="500818"/>
    <n v="2025"/>
    <s v="Lønnsbilag 18-2025"/>
    <d v="2025-07-01T00:00:00"/>
    <m/>
    <x v="130"/>
    <x v="130"/>
    <m/>
    <m/>
    <m/>
    <m/>
    <n v="183"/>
    <s v="Marie Laukeland"/>
    <x v="10"/>
    <x v="10"/>
    <m/>
    <m/>
    <m/>
    <m/>
    <n v="0"/>
    <s v="Ingen avgiftsbehandling"/>
    <s v="Lønnsbilag 18-2025"/>
    <n v="71.91"/>
    <s v="NOK"/>
    <n v="71.91"/>
    <m/>
    <s v="30485.86"/>
  </r>
  <r>
    <n v="500818"/>
    <n v="2025"/>
    <s v="Lønnsbilag 18-2025"/>
    <d v="2025-07-01T00:00:00"/>
    <m/>
    <x v="130"/>
    <x v="130"/>
    <m/>
    <m/>
    <m/>
    <m/>
    <n v="77"/>
    <s v="Christopher Dehn"/>
    <x v="5"/>
    <x v="5"/>
    <m/>
    <m/>
    <m/>
    <m/>
    <n v="0"/>
    <s v="Ingen avgiftsbehandling"/>
    <s v="Lønnsbilag 18-2025"/>
    <n v="277.36"/>
    <s v="NOK"/>
    <n v="277.36"/>
    <m/>
    <s v="30763.22"/>
  </r>
  <r>
    <n v="500889"/>
    <n v="2025"/>
    <s v="Lønnsbilag 19-2025"/>
    <d v="2025-08-03T00:00:00"/>
    <m/>
    <x v="130"/>
    <x v="130"/>
    <m/>
    <m/>
    <m/>
    <m/>
    <m/>
    <s v="Sofi Kulvik"/>
    <x v="4"/>
    <x v="4"/>
    <m/>
    <m/>
    <m/>
    <m/>
    <n v="0"/>
    <s v="Ingen avgiftsbehandling"/>
    <s v="Lønnsbilag 19-2025"/>
    <n v="1104.33"/>
    <s v="NOK"/>
    <n v="1104.33"/>
    <m/>
    <s v="31867.55"/>
  </r>
  <r>
    <n v="500889"/>
    <n v="2025"/>
    <s v="Lønnsbilag 19-2025"/>
    <d v="2025-08-03T00:00:00"/>
    <m/>
    <x v="130"/>
    <x v="130"/>
    <m/>
    <m/>
    <m/>
    <m/>
    <n v="1229"/>
    <s v="Eirik Frisnes Wartiainen"/>
    <x v="1"/>
    <x v="1"/>
    <m/>
    <m/>
    <m/>
    <m/>
    <n v="0"/>
    <s v="Ingen avgiftsbehandling"/>
    <s v="Lønnsbilag 19-2025"/>
    <n v="219.36"/>
    <s v="NOK"/>
    <n v="219.36"/>
    <m/>
    <s v="32086.91"/>
  </r>
  <r>
    <n v="500889"/>
    <n v="2025"/>
    <s v="Lønnsbilag 19-2025"/>
    <d v="2025-08-03T00:00:00"/>
    <m/>
    <x v="130"/>
    <x v="130"/>
    <m/>
    <m/>
    <m/>
    <m/>
    <n v="1229"/>
    <s v="Eirik Frisnes Wartiainen"/>
    <x v="8"/>
    <x v="8"/>
    <m/>
    <m/>
    <m/>
    <m/>
    <n v="0"/>
    <s v="Ingen avgiftsbehandling"/>
    <s v="Lønnsbilag 19-2025"/>
    <n v="219.35"/>
    <s v="NOK"/>
    <n v="219.35"/>
    <m/>
    <s v="32306.26"/>
  </r>
  <r>
    <n v="500889"/>
    <n v="2025"/>
    <s v="Lønnsbilag 19-2025"/>
    <d v="2025-08-03T00:00:00"/>
    <m/>
    <x v="130"/>
    <x v="130"/>
    <m/>
    <m/>
    <m/>
    <m/>
    <n v="1229"/>
    <s v="Eirik Frisnes Wartiainen"/>
    <x v="10"/>
    <x v="10"/>
    <m/>
    <m/>
    <m/>
    <m/>
    <n v="0"/>
    <s v="Ingen avgiftsbehandling"/>
    <s v="Lønnsbilag 19-2025"/>
    <n v="219.36"/>
    <s v="NOK"/>
    <n v="219.36"/>
    <m/>
    <s v="32525.62"/>
  </r>
  <r>
    <n v="500889"/>
    <n v="2025"/>
    <s v="Lønnsbilag 19-2025"/>
    <d v="2025-08-03T00:00:00"/>
    <m/>
    <x v="130"/>
    <x v="130"/>
    <m/>
    <m/>
    <m/>
    <m/>
    <n v="1299"/>
    <s v="Katarina Zielinska"/>
    <x v="2"/>
    <x v="2"/>
    <m/>
    <m/>
    <m/>
    <m/>
    <n v="0"/>
    <s v="Ingen avgiftsbehandling"/>
    <s v="Lønnsbilag 19-2025"/>
    <n v="692.13"/>
    <s v="NOK"/>
    <n v="692.13"/>
    <m/>
    <s v="33217.75"/>
  </r>
  <r>
    <n v="500889"/>
    <n v="2025"/>
    <s v="Lønnsbilag 19-2025"/>
    <d v="2025-08-03T00:00:00"/>
    <m/>
    <x v="130"/>
    <x v="130"/>
    <m/>
    <m/>
    <m/>
    <m/>
    <n v="1307"/>
    <s v="Ben Craig Simmons"/>
    <x v="3"/>
    <x v="3"/>
    <m/>
    <m/>
    <m/>
    <m/>
    <n v="0"/>
    <s v="Ingen avgiftsbehandling"/>
    <s v="Lønnsbilag 19-2025"/>
    <n v="539.87"/>
    <s v="NOK"/>
    <n v="539.87"/>
    <m/>
    <s v="33757.62"/>
  </r>
  <r>
    <n v="500889"/>
    <n v="2025"/>
    <s v="Lønnsbilag 19-2025"/>
    <d v="2025-08-03T00:00:00"/>
    <m/>
    <x v="130"/>
    <x v="130"/>
    <m/>
    <m/>
    <m/>
    <m/>
    <n v="77"/>
    <s v="Christopher Dehn"/>
    <x v="5"/>
    <x v="5"/>
    <m/>
    <m/>
    <m/>
    <m/>
    <n v="0"/>
    <s v="Ingen avgiftsbehandling"/>
    <s v="Lønnsbilag 19-2025"/>
    <n v="277.37"/>
    <s v="NOK"/>
    <n v="277.37"/>
    <m/>
    <s v="34034.99"/>
  </r>
  <r>
    <n v="500936"/>
    <n v="2025"/>
    <s v="Lønnsbilag 20-2025"/>
    <d v="2025-09-01T00:00:00"/>
    <m/>
    <x v="130"/>
    <x v="130"/>
    <m/>
    <m/>
    <m/>
    <m/>
    <m/>
    <s v="Sofi Kulvik"/>
    <x v="4"/>
    <x v="4"/>
    <m/>
    <m/>
    <m/>
    <m/>
    <n v="0"/>
    <s v="Ingen avgiftsbehandling"/>
    <s v="Lønnsbilag 20-2025"/>
    <n v="1104.33"/>
    <s v="NOK"/>
    <n v="1104.33"/>
    <m/>
    <s v="35139.32"/>
  </r>
  <r>
    <n v="500936"/>
    <n v="2025"/>
    <s v="Lønnsbilag 20-2025"/>
    <d v="2025-09-01T00:00:00"/>
    <m/>
    <x v="130"/>
    <x v="130"/>
    <m/>
    <m/>
    <m/>
    <m/>
    <n v="1223"/>
    <s v="Mads Sundbye"/>
    <x v="1"/>
    <x v="1"/>
    <m/>
    <m/>
    <m/>
    <m/>
    <n v="0"/>
    <s v="Ingen avgiftsbehandling"/>
    <s v="Lønnsbilag 20-2025"/>
    <n v="62.13"/>
    <s v="NOK"/>
    <n v="62.13"/>
    <m/>
    <s v="35201.45"/>
  </r>
  <r>
    <n v="500936"/>
    <n v="2025"/>
    <s v="Lønnsbilag 20-2025"/>
    <d v="2025-09-01T00:00:00"/>
    <m/>
    <x v="130"/>
    <x v="130"/>
    <m/>
    <m/>
    <m/>
    <m/>
    <n v="1229"/>
    <s v="Eirik Frisnes Wartiainen"/>
    <x v="1"/>
    <x v="1"/>
    <m/>
    <m/>
    <m/>
    <m/>
    <n v="0"/>
    <s v="Ingen avgiftsbehandling"/>
    <s v="Lønnsbilag 20-2025"/>
    <n v="329.04"/>
    <s v="NOK"/>
    <n v="329.04"/>
    <m/>
    <s v="35530.49"/>
  </r>
  <r>
    <n v="500936"/>
    <n v="2025"/>
    <s v="Lønnsbilag 20-2025"/>
    <d v="2025-09-01T00:00:00"/>
    <m/>
    <x v="130"/>
    <x v="130"/>
    <m/>
    <m/>
    <m/>
    <m/>
    <n v="1229"/>
    <s v="Eirik Frisnes Wartiainen"/>
    <x v="8"/>
    <x v="8"/>
    <m/>
    <m/>
    <m/>
    <m/>
    <n v="0"/>
    <s v="Ingen avgiftsbehandling"/>
    <s v="Lønnsbilag 20-2025"/>
    <n v="329.04"/>
    <s v="NOK"/>
    <n v="329.04"/>
    <m/>
    <s v="35859.53"/>
  </r>
  <r>
    <n v="500936"/>
    <n v="2025"/>
    <s v="Lønnsbilag 20-2025"/>
    <d v="2025-09-01T00:00:00"/>
    <m/>
    <x v="130"/>
    <x v="130"/>
    <m/>
    <m/>
    <m/>
    <m/>
    <n v="1245"/>
    <s v="Fredrik Bjørndal"/>
    <x v="3"/>
    <x v="3"/>
    <m/>
    <m/>
    <m/>
    <m/>
    <n v="0"/>
    <s v="Ingen avgiftsbehandling"/>
    <s v="Lønnsbilag 20-2025"/>
    <n v="42.57"/>
    <s v="NOK"/>
    <n v="42.57"/>
    <m/>
    <s v="35902.10"/>
  </r>
  <r>
    <n v="500936"/>
    <n v="2025"/>
    <s v="Lønnsbilag 20-2025"/>
    <d v="2025-09-01T00:00:00"/>
    <m/>
    <x v="130"/>
    <x v="130"/>
    <m/>
    <m/>
    <m/>
    <m/>
    <n v="1248"/>
    <s v="Marius Tveiten"/>
    <x v="1"/>
    <x v="1"/>
    <m/>
    <m/>
    <m/>
    <m/>
    <n v="0"/>
    <s v="Ingen avgiftsbehandling"/>
    <s v="Lønnsbilag 20-2025"/>
    <n v="39.479999999999997"/>
    <s v="NOK"/>
    <n v="39.479999999999997"/>
    <m/>
    <s v="35941.58"/>
  </r>
  <r>
    <n v="500936"/>
    <n v="2025"/>
    <s v="Lønnsbilag 20-2025"/>
    <d v="2025-09-01T00:00:00"/>
    <m/>
    <x v="130"/>
    <x v="130"/>
    <m/>
    <m/>
    <m/>
    <m/>
    <n v="1248"/>
    <s v="Marius Tveiten"/>
    <x v="8"/>
    <x v="8"/>
    <m/>
    <m/>
    <m/>
    <m/>
    <n v="0"/>
    <s v="Ingen avgiftsbehandling"/>
    <s v="Lønnsbilag 20-2025"/>
    <n v="19.420000000000002"/>
    <s v="NOK"/>
    <n v="19.420000000000002"/>
    <m/>
    <s v="35961.00"/>
  </r>
  <r>
    <n v="500936"/>
    <n v="2025"/>
    <s v="Lønnsbilag 20-2025"/>
    <d v="2025-09-01T00:00:00"/>
    <m/>
    <x v="130"/>
    <x v="130"/>
    <m/>
    <m/>
    <m/>
    <m/>
    <n v="1271"/>
    <s v="Nikolai Hamang"/>
    <x v="1"/>
    <x v="1"/>
    <m/>
    <m/>
    <m/>
    <m/>
    <n v="0"/>
    <s v="Ingen avgiftsbehandling"/>
    <s v="Lønnsbilag 20-2025"/>
    <n v="24.59"/>
    <s v="NOK"/>
    <n v="24.59"/>
    <m/>
    <s v="35985.59"/>
  </r>
  <r>
    <n v="500936"/>
    <n v="2025"/>
    <s v="Lønnsbilag 20-2025"/>
    <d v="2025-09-01T00:00:00"/>
    <m/>
    <x v="130"/>
    <x v="130"/>
    <m/>
    <m/>
    <m/>
    <m/>
    <n v="1285"/>
    <s v="Casper Riekeles"/>
    <x v="1"/>
    <x v="1"/>
    <m/>
    <m/>
    <m/>
    <m/>
    <n v="0"/>
    <s v="Ingen avgiftsbehandling"/>
    <s v="Lønnsbilag 20-2025"/>
    <n v="43.29"/>
    <s v="NOK"/>
    <n v="43.29"/>
    <m/>
    <s v="36028.88"/>
  </r>
  <r>
    <n v="500936"/>
    <n v="2025"/>
    <s v="Lønnsbilag 20-2025"/>
    <d v="2025-09-01T00:00:00"/>
    <m/>
    <x v="130"/>
    <x v="130"/>
    <m/>
    <m/>
    <m/>
    <m/>
    <n v="1299"/>
    <s v="Katarina Zielinska"/>
    <x v="2"/>
    <x v="2"/>
    <m/>
    <m/>
    <m/>
    <m/>
    <n v="0"/>
    <s v="Ingen avgiftsbehandling"/>
    <s v="Lønnsbilag 20-2025"/>
    <n v="692.13"/>
    <s v="NOK"/>
    <n v="692.13"/>
    <m/>
    <s v="36721.01"/>
  </r>
  <r>
    <n v="500936"/>
    <n v="2025"/>
    <s v="Lønnsbilag 20-2025"/>
    <d v="2025-09-01T00:00:00"/>
    <m/>
    <x v="130"/>
    <x v="130"/>
    <m/>
    <m/>
    <m/>
    <m/>
    <n v="1307"/>
    <s v="Ben Craig Simmons"/>
    <x v="3"/>
    <x v="3"/>
    <m/>
    <m/>
    <m/>
    <m/>
    <n v="0"/>
    <s v="Ingen avgiftsbehandling"/>
    <s v="Lønnsbilag 20-2025"/>
    <n v="539.86"/>
    <s v="NOK"/>
    <n v="539.86"/>
    <m/>
    <s v="37260.87"/>
  </r>
  <r>
    <n v="500936"/>
    <n v="2025"/>
    <s v="Lønnsbilag 20-2025"/>
    <d v="2025-09-01T00:00:00"/>
    <m/>
    <x v="130"/>
    <x v="130"/>
    <m/>
    <m/>
    <m/>
    <m/>
    <n v="1334"/>
    <s v="Selma Arikan"/>
    <x v="1"/>
    <x v="1"/>
    <m/>
    <m/>
    <m/>
    <m/>
    <n v="0"/>
    <s v="Ingen avgiftsbehandling"/>
    <s v="Lønnsbilag 20-2025"/>
    <n v="13.81"/>
    <s v="NOK"/>
    <n v="13.81"/>
    <m/>
    <s v="37274.68"/>
  </r>
  <r>
    <n v="500936"/>
    <n v="2025"/>
    <s v="Lønnsbilag 20-2025"/>
    <d v="2025-09-01T00:00:00"/>
    <m/>
    <x v="130"/>
    <x v="130"/>
    <m/>
    <m/>
    <m/>
    <m/>
    <n v="1338"/>
    <s v="Nadin Hamed"/>
    <x v="1"/>
    <x v="1"/>
    <m/>
    <m/>
    <m/>
    <m/>
    <n v="0"/>
    <s v="Ingen avgiftsbehandling"/>
    <s v="Lønnsbilag 20-2025"/>
    <n v="26.9"/>
    <s v="NOK"/>
    <n v="26.9"/>
    <m/>
    <s v="37301.58"/>
  </r>
  <r>
    <n v="500936"/>
    <n v="2025"/>
    <s v="Lønnsbilag 20-2025"/>
    <d v="2025-09-01T00:00:00"/>
    <m/>
    <x v="130"/>
    <x v="130"/>
    <m/>
    <m/>
    <m/>
    <m/>
    <n v="134"/>
    <s v="Andreas Kristiansen Olsen"/>
    <x v="1"/>
    <x v="1"/>
    <m/>
    <m/>
    <m/>
    <m/>
    <n v="0"/>
    <s v="Ingen avgiftsbehandling"/>
    <s v="Lønnsbilag 20-2025"/>
    <n v="168.7"/>
    <s v="NOK"/>
    <n v="168.7"/>
    <m/>
    <s v="37470.28"/>
  </r>
  <r>
    <n v="500936"/>
    <n v="2025"/>
    <s v="Lønnsbilag 20-2025"/>
    <d v="2025-09-01T00:00:00"/>
    <m/>
    <x v="130"/>
    <x v="130"/>
    <m/>
    <m/>
    <m/>
    <m/>
    <n v="1341"/>
    <s v="Sondre Harviken"/>
    <x v="8"/>
    <x v="8"/>
    <m/>
    <m/>
    <m/>
    <m/>
    <n v="0"/>
    <s v="Ingen avgiftsbehandling"/>
    <s v="Lønnsbilag 20-2025"/>
    <n v="25.31"/>
    <s v="NOK"/>
    <n v="25.31"/>
    <m/>
    <s v="37495.59"/>
  </r>
  <r>
    <n v="500936"/>
    <n v="2025"/>
    <s v="Lønnsbilag 20-2025"/>
    <d v="2025-09-01T00:00:00"/>
    <m/>
    <x v="130"/>
    <x v="130"/>
    <m/>
    <m/>
    <m/>
    <m/>
    <n v="77"/>
    <s v="Christopher Dehn"/>
    <x v="5"/>
    <x v="5"/>
    <m/>
    <m/>
    <m/>
    <m/>
    <n v="0"/>
    <s v="Ingen avgiftsbehandling"/>
    <s v="Lønnsbilag 20-2025"/>
    <n v="277.36"/>
    <s v="NOK"/>
    <n v="277.36"/>
    <m/>
    <s v="37772.95"/>
  </r>
  <r>
    <n v="501038"/>
    <n v="2025"/>
    <s v="Lønnsbilag 22-2025"/>
    <d v="2025-10-01T00:00:00"/>
    <m/>
    <x v="130"/>
    <x v="130"/>
    <m/>
    <m/>
    <m/>
    <m/>
    <m/>
    <s v="Sofi Kulvik"/>
    <x v="4"/>
    <x v="4"/>
    <m/>
    <m/>
    <m/>
    <m/>
    <n v="0"/>
    <s v="Ingen avgiftsbehandling"/>
    <s v="Lønnsbilag 22-2025"/>
    <n v="1114.54"/>
    <s v="NOK"/>
    <n v="1114.54"/>
    <m/>
    <s v="38887.49"/>
  </r>
  <r>
    <n v="501038"/>
    <n v="2025"/>
    <s v="Lønnsbilag 22-2025"/>
    <d v="2025-10-01T00:00:00"/>
    <m/>
    <x v="130"/>
    <x v="130"/>
    <m/>
    <m/>
    <m/>
    <m/>
    <n v="1223"/>
    <s v="Mads Sundbye"/>
    <x v="1"/>
    <x v="1"/>
    <m/>
    <m/>
    <m/>
    <m/>
    <n v="0"/>
    <s v="Ingen avgiftsbehandling"/>
    <s v="Lønnsbilag 22-2025"/>
    <n v="42.71"/>
    <s v="NOK"/>
    <n v="42.71"/>
    <m/>
    <s v="38930.20"/>
  </r>
  <r>
    <n v="501038"/>
    <n v="2025"/>
    <s v="Lønnsbilag 22-2025"/>
    <d v="2025-10-01T00:00:00"/>
    <m/>
    <x v="130"/>
    <x v="130"/>
    <m/>
    <m/>
    <m/>
    <m/>
    <n v="1229"/>
    <s v="Eirik Frisnes Wartiainen"/>
    <x v="1"/>
    <x v="1"/>
    <m/>
    <m/>
    <m/>
    <m/>
    <n v="0"/>
    <s v="Ingen avgiftsbehandling"/>
    <s v="Lønnsbilag 22-2025"/>
    <n v="98.71"/>
    <s v="NOK"/>
    <n v="98.71"/>
    <m/>
    <s v="39028.91"/>
  </r>
  <r>
    <n v="501038"/>
    <n v="2025"/>
    <s v="Lønnsbilag 22-2025"/>
    <d v="2025-10-01T00:00:00"/>
    <m/>
    <x v="130"/>
    <x v="130"/>
    <m/>
    <m/>
    <m/>
    <m/>
    <n v="1229"/>
    <s v="Eirik Frisnes Wartiainen"/>
    <x v="8"/>
    <x v="8"/>
    <m/>
    <m/>
    <m/>
    <m/>
    <n v="0"/>
    <s v="Ingen avgiftsbehandling"/>
    <s v="Lønnsbilag 22-2025"/>
    <n v="230.32"/>
    <s v="NOK"/>
    <n v="230.32"/>
    <m/>
    <s v="39259.23"/>
  </r>
  <r>
    <n v="501038"/>
    <n v="2025"/>
    <s v="Lønnsbilag 22-2025"/>
    <d v="2025-10-01T00:00:00"/>
    <m/>
    <x v="130"/>
    <x v="130"/>
    <m/>
    <m/>
    <m/>
    <m/>
    <n v="1229"/>
    <s v="Eirik Frisnes Wartiainen"/>
    <x v="10"/>
    <x v="10"/>
    <m/>
    <m/>
    <m/>
    <m/>
    <n v="0"/>
    <s v="Ingen avgiftsbehandling"/>
    <s v="Lønnsbilag 22-2025"/>
    <n v="329.03"/>
    <s v="NOK"/>
    <n v="329.03"/>
    <m/>
    <s v="39588.26"/>
  </r>
  <r>
    <n v="501038"/>
    <n v="2025"/>
    <s v="Lønnsbilag 22-2025"/>
    <d v="2025-10-01T00:00:00"/>
    <m/>
    <x v="130"/>
    <x v="130"/>
    <m/>
    <m/>
    <m/>
    <m/>
    <n v="1245"/>
    <s v="Fredrik Bjørndal"/>
    <x v="3"/>
    <x v="3"/>
    <m/>
    <m/>
    <m/>
    <m/>
    <n v="0"/>
    <s v="Ingen avgiftsbehandling"/>
    <s v="Lønnsbilag 22-2025"/>
    <n v="105.1"/>
    <s v="NOK"/>
    <n v="105.1"/>
    <m/>
    <s v="39693.36"/>
  </r>
  <r>
    <n v="501038"/>
    <n v="2025"/>
    <s v="Lønnsbilag 22-2025"/>
    <d v="2025-10-01T00:00:00"/>
    <m/>
    <x v="130"/>
    <x v="130"/>
    <m/>
    <m/>
    <m/>
    <m/>
    <n v="1248"/>
    <s v="Marius Tveiten"/>
    <x v="1"/>
    <x v="1"/>
    <m/>
    <m/>
    <m/>
    <m/>
    <n v="0"/>
    <s v="Ingen avgiftsbehandling"/>
    <s v="Lønnsbilag 22-2025"/>
    <n v="36.24"/>
    <s v="NOK"/>
    <n v="36.24"/>
    <m/>
    <s v="39729.60"/>
  </r>
  <r>
    <n v="501038"/>
    <n v="2025"/>
    <s v="Lønnsbilag 22-2025"/>
    <d v="2025-10-01T00:00:00"/>
    <m/>
    <x v="130"/>
    <x v="130"/>
    <m/>
    <m/>
    <m/>
    <m/>
    <n v="1248"/>
    <s v="Marius Tveiten"/>
    <x v="8"/>
    <x v="8"/>
    <m/>
    <m/>
    <m/>
    <m/>
    <n v="0"/>
    <s v="Ingen avgiftsbehandling"/>
    <s v="Lønnsbilag 22-2025"/>
    <n v="22"/>
    <s v="NOK"/>
    <n v="22"/>
    <m/>
    <s v="39751.60"/>
  </r>
  <r>
    <n v="501038"/>
    <n v="2025"/>
    <s v="Lønnsbilag 22-2025"/>
    <d v="2025-10-01T00:00:00"/>
    <m/>
    <x v="130"/>
    <x v="130"/>
    <m/>
    <m/>
    <m/>
    <m/>
    <n v="1271"/>
    <s v="Nikolai Hamang"/>
    <x v="1"/>
    <x v="1"/>
    <m/>
    <m/>
    <m/>
    <m/>
    <n v="0"/>
    <s v="Ingen avgiftsbehandling"/>
    <s v="Lønnsbilag 22-2025"/>
    <n v="19.420000000000002"/>
    <s v="NOK"/>
    <n v="19.420000000000002"/>
    <m/>
    <s v="39771.02"/>
  </r>
  <r>
    <n v="501038"/>
    <n v="2025"/>
    <s v="Lønnsbilag 22-2025"/>
    <d v="2025-10-01T00:00:00"/>
    <m/>
    <x v="130"/>
    <x v="130"/>
    <m/>
    <m/>
    <m/>
    <m/>
    <n v="1285"/>
    <s v="Casper Riekeles"/>
    <x v="1"/>
    <x v="1"/>
    <m/>
    <m/>
    <m/>
    <m/>
    <n v="0"/>
    <s v="Ingen avgiftsbehandling"/>
    <s v="Lønnsbilag 22-2025"/>
    <n v="35.24"/>
    <s v="NOK"/>
    <n v="35.24"/>
    <m/>
    <s v="39806.26"/>
  </r>
  <r>
    <n v="501038"/>
    <n v="2025"/>
    <s v="Lønnsbilag 22-2025"/>
    <d v="2025-10-01T00:00:00"/>
    <m/>
    <x v="130"/>
    <x v="130"/>
    <m/>
    <m/>
    <m/>
    <m/>
    <n v="1299"/>
    <s v="Katarina Zielinska"/>
    <x v="2"/>
    <x v="2"/>
    <m/>
    <m/>
    <m/>
    <m/>
    <n v="0"/>
    <s v="Ingen avgiftsbehandling"/>
    <s v="Lønnsbilag 22-2025"/>
    <n v="692.13"/>
    <s v="NOK"/>
    <n v="692.13"/>
    <m/>
    <s v="40498.39"/>
  </r>
  <r>
    <n v="501038"/>
    <n v="2025"/>
    <s v="Lønnsbilag 22-2025"/>
    <d v="2025-10-01T00:00:00"/>
    <m/>
    <x v="130"/>
    <x v="130"/>
    <m/>
    <m/>
    <m/>
    <m/>
    <n v="1307"/>
    <s v="Ben Craig Simmons"/>
    <x v="3"/>
    <x v="3"/>
    <m/>
    <m/>
    <m/>
    <m/>
    <n v="0"/>
    <s v="Ingen avgiftsbehandling"/>
    <s v="Lønnsbilag 22-2025"/>
    <n v="539.87"/>
    <s v="NOK"/>
    <n v="539.87"/>
    <m/>
    <s v="41038.26"/>
  </r>
  <r>
    <n v="501038"/>
    <n v="2025"/>
    <s v="Lønnsbilag 22-2025"/>
    <d v="2025-10-01T00:00:00"/>
    <m/>
    <x v="130"/>
    <x v="130"/>
    <m/>
    <m/>
    <m/>
    <m/>
    <n v="1332"/>
    <s v="Morten Hamre Køber"/>
    <x v="10"/>
    <x v="10"/>
    <m/>
    <m/>
    <m/>
    <m/>
    <n v="0"/>
    <s v="Ingen avgiftsbehandling"/>
    <s v="Lønnsbilag 22-2025"/>
    <n v="19.420000000000002"/>
    <s v="NOK"/>
    <n v="19.420000000000002"/>
    <m/>
    <s v="41057.68"/>
  </r>
  <r>
    <n v="501038"/>
    <n v="2025"/>
    <s v="Lønnsbilag 22-2025"/>
    <d v="2025-10-01T00:00:00"/>
    <m/>
    <x v="130"/>
    <x v="130"/>
    <m/>
    <m/>
    <m/>
    <m/>
    <n v="1334"/>
    <s v="Selma Arikan"/>
    <x v="1"/>
    <x v="1"/>
    <m/>
    <m/>
    <m/>
    <m/>
    <n v="0"/>
    <s v="Ingen avgiftsbehandling"/>
    <s v="Lønnsbilag 22-2025"/>
    <n v="32.22"/>
    <s v="NOK"/>
    <n v="32.22"/>
    <m/>
    <s v="41089.90"/>
  </r>
  <r>
    <n v="501038"/>
    <n v="2025"/>
    <s v="Lønnsbilag 22-2025"/>
    <d v="2025-10-01T00:00:00"/>
    <m/>
    <x v="130"/>
    <x v="130"/>
    <m/>
    <m/>
    <m/>
    <m/>
    <n v="1335"/>
    <s v="Mikkel Holand Gillebo"/>
    <x v="8"/>
    <x v="8"/>
    <m/>
    <m/>
    <m/>
    <m/>
    <n v="0"/>
    <s v="Ingen avgiftsbehandling"/>
    <s v="Lønnsbilag 22-2025"/>
    <n v="21.29"/>
    <s v="NOK"/>
    <n v="21.29"/>
    <m/>
    <s v="41111.19"/>
  </r>
  <r>
    <n v="501038"/>
    <n v="2025"/>
    <s v="Lønnsbilag 22-2025"/>
    <d v="2025-10-01T00:00:00"/>
    <m/>
    <x v="130"/>
    <x v="130"/>
    <m/>
    <m/>
    <m/>
    <m/>
    <n v="1338"/>
    <s v="Nadin Hamed"/>
    <x v="1"/>
    <x v="1"/>
    <m/>
    <m/>
    <m/>
    <m/>
    <n v="0"/>
    <s v="Ingen avgiftsbehandling"/>
    <s v="Lønnsbilag 22-2025"/>
    <n v="33.630000000000003"/>
    <s v="NOK"/>
    <n v="33.630000000000003"/>
    <m/>
    <s v="41144.82"/>
  </r>
  <r>
    <n v="501038"/>
    <n v="2025"/>
    <s v="Lønnsbilag 22-2025"/>
    <d v="2025-10-01T00:00:00"/>
    <m/>
    <x v="130"/>
    <x v="130"/>
    <m/>
    <m/>
    <m/>
    <m/>
    <n v="134"/>
    <s v="Andreas Kristiansen Olsen"/>
    <x v="1"/>
    <x v="1"/>
    <m/>
    <m/>
    <m/>
    <m/>
    <n v="0"/>
    <s v="Ingen avgiftsbehandling"/>
    <s v="Lønnsbilag 22-2025"/>
    <n v="105.85"/>
    <s v="NOK"/>
    <n v="105.85"/>
    <m/>
    <s v="41250.67"/>
  </r>
  <r>
    <n v="501038"/>
    <n v="2025"/>
    <s v="Lønnsbilag 22-2025"/>
    <d v="2025-10-01T00:00:00"/>
    <m/>
    <x v="130"/>
    <x v="130"/>
    <m/>
    <m/>
    <m/>
    <m/>
    <n v="1341"/>
    <s v="Sondre Harviken"/>
    <x v="8"/>
    <x v="8"/>
    <m/>
    <m/>
    <m/>
    <m/>
    <n v="0"/>
    <s v="Ingen avgiftsbehandling"/>
    <s v="Lønnsbilag 22-2025"/>
    <n v="50.62"/>
    <s v="NOK"/>
    <n v="50.62"/>
    <m/>
    <s v="41301.29"/>
  </r>
  <r>
    <n v="501038"/>
    <n v="2025"/>
    <s v="Lønnsbilag 22-2025"/>
    <d v="2025-10-01T00:00:00"/>
    <m/>
    <x v="130"/>
    <x v="130"/>
    <m/>
    <m/>
    <m/>
    <m/>
    <n v="1342"/>
    <s v="Artem Kovrovskii"/>
    <x v="6"/>
    <x v="6"/>
    <m/>
    <m/>
    <m/>
    <m/>
    <n v="0"/>
    <s v="Ingen avgiftsbehandling"/>
    <s v="Lønnsbilag 22-2025"/>
    <n v="27.59"/>
    <s v="NOK"/>
    <n v="27.59"/>
    <m/>
    <s v="41328.88"/>
  </r>
  <r>
    <n v="501038"/>
    <n v="2025"/>
    <s v="Lønnsbilag 22-2025"/>
    <d v="2025-10-01T00:00:00"/>
    <m/>
    <x v="130"/>
    <x v="130"/>
    <m/>
    <m/>
    <m/>
    <m/>
    <n v="1343"/>
    <s v="Andreas Romark Nilsen"/>
    <x v="2"/>
    <x v="2"/>
    <m/>
    <m/>
    <m/>
    <m/>
    <n v="0"/>
    <s v="Ingen avgiftsbehandling"/>
    <s v="Lønnsbilag 22-2025"/>
    <n v="176.9"/>
    <s v="NOK"/>
    <n v="176.9"/>
    <m/>
    <s v="41505.78"/>
  </r>
  <r>
    <n v="501038"/>
    <n v="2025"/>
    <s v="Lønnsbilag 22-2025"/>
    <d v="2025-10-01T00:00:00"/>
    <m/>
    <x v="130"/>
    <x v="130"/>
    <m/>
    <m/>
    <m/>
    <m/>
    <n v="1345"/>
    <s v="Eskil Nakstad"/>
    <x v="8"/>
    <x v="8"/>
    <m/>
    <m/>
    <m/>
    <m/>
    <n v="0"/>
    <s v="Ingen avgiftsbehandling"/>
    <s v="Lønnsbilag 22-2025"/>
    <n v="16.11"/>
    <s v="NOK"/>
    <n v="16.11"/>
    <m/>
    <s v="41521.89"/>
  </r>
  <r>
    <n v="501038"/>
    <n v="2025"/>
    <s v="Lønnsbilag 22-2025"/>
    <d v="2025-10-01T00:00:00"/>
    <m/>
    <x v="130"/>
    <x v="130"/>
    <m/>
    <m/>
    <m/>
    <m/>
    <n v="1346"/>
    <s v="Emil Smith Gjerde"/>
    <x v="8"/>
    <x v="8"/>
    <m/>
    <m/>
    <m/>
    <m/>
    <n v="0"/>
    <s v="Ingen avgiftsbehandling"/>
    <s v="Lønnsbilag 22-2025"/>
    <n v="16.11"/>
    <s v="NOK"/>
    <n v="16.11"/>
    <m/>
    <s v="41538.00"/>
  </r>
  <r>
    <n v="501038"/>
    <n v="2025"/>
    <s v="Lønnsbilag 22-2025"/>
    <d v="2025-10-01T00:00:00"/>
    <m/>
    <x v="130"/>
    <x v="130"/>
    <m/>
    <m/>
    <m/>
    <m/>
    <n v="1347"/>
    <s v="Selma Svege"/>
    <x v="6"/>
    <x v="6"/>
    <m/>
    <m/>
    <m/>
    <m/>
    <n v="0"/>
    <s v="Ingen avgiftsbehandling"/>
    <s v="Lønnsbilag 22-2025"/>
    <n v="22.92"/>
    <s v="NOK"/>
    <n v="22.92"/>
    <m/>
    <s v="41560.92"/>
  </r>
  <r>
    <n v="501038"/>
    <n v="2025"/>
    <s v="Lønnsbilag 22-2025"/>
    <d v="2025-10-01T00:00:00"/>
    <m/>
    <x v="130"/>
    <x v="130"/>
    <m/>
    <m/>
    <m/>
    <m/>
    <n v="1348"/>
    <s v="Anders Lagesen"/>
    <x v="2"/>
    <x v="2"/>
    <m/>
    <m/>
    <m/>
    <m/>
    <n v="0"/>
    <s v="Ingen avgiftsbehandling"/>
    <s v="Lønnsbilag 22-2025"/>
    <n v="112.18"/>
    <s v="NOK"/>
    <n v="112.18"/>
    <m/>
    <s v="41673.10"/>
  </r>
  <r>
    <n v="501038"/>
    <n v="2025"/>
    <s v="Lønnsbilag 22-2025"/>
    <d v="2025-10-01T00:00:00"/>
    <m/>
    <x v="130"/>
    <x v="130"/>
    <m/>
    <m/>
    <m/>
    <m/>
    <n v="77"/>
    <s v="Christopher Dehn"/>
    <x v="5"/>
    <x v="5"/>
    <m/>
    <m/>
    <m/>
    <m/>
    <n v="0"/>
    <s v="Ingen avgiftsbehandling"/>
    <s v="Lønnsbilag 22-2025"/>
    <n v="277.36"/>
    <s v="NOK"/>
    <n v="277.36"/>
    <m/>
    <s v="41950.46"/>
  </r>
  <r>
    <n v="501146"/>
    <n v="2025"/>
    <s v="Lønnsbilag 23-2025"/>
    <d v="2025-11-03T00:00:00"/>
    <m/>
    <x v="130"/>
    <x v="130"/>
    <m/>
    <m/>
    <m/>
    <m/>
    <m/>
    <s v="Sofi Kulvik"/>
    <x v="4"/>
    <x v="4"/>
    <m/>
    <m/>
    <m/>
    <m/>
    <n v="0"/>
    <s v="Ingen avgiftsbehandling"/>
    <s v="Lønnsbilag 23-2025"/>
    <n v="1129.7"/>
    <s v="NOK"/>
    <n v="1129.7"/>
    <m/>
    <s v="43080.16"/>
  </r>
  <r>
    <n v="501146"/>
    <n v="2025"/>
    <s v="Lønnsbilag 23-2025"/>
    <d v="2025-11-03T00:00:00"/>
    <m/>
    <x v="130"/>
    <x v="130"/>
    <m/>
    <m/>
    <m/>
    <m/>
    <n v="1223"/>
    <s v="Mads Sundbye"/>
    <x v="1"/>
    <x v="1"/>
    <m/>
    <m/>
    <m/>
    <m/>
    <n v="0"/>
    <s v="Ingen avgiftsbehandling"/>
    <s v="Lønnsbilag 23-2025"/>
    <n v="31.07"/>
    <s v="NOK"/>
    <n v="31.07"/>
    <m/>
    <s v="43111.23"/>
  </r>
  <r>
    <n v="501146"/>
    <n v="2025"/>
    <s v="Lønnsbilag 23-2025"/>
    <d v="2025-11-03T00:00:00"/>
    <m/>
    <x v="130"/>
    <x v="130"/>
    <m/>
    <m/>
    <m/>
    <m/>
    <n v="1229"/>
    <s v="Eirik Frisnes Wartiainen"/>
    <x v="1"/>
    <x v="1"/>
    <m/>
    <m/>
    <m/>
    <m/>
    <n v="0"/>
    <s v="Ingen avgiftsbehandling"/>
    <s v="Lønnsbilag 23-2025"/>
    <n v="98.71"/>
    <s v="NOK"/>
    <n v="98.71"/>
    <m/>
    <s v="43209.94"/>
  </r>
  <r>
    <n v="501146"/>
    <n v="2025"/>
    <s v="Lønnsbilag 23-2025"/>
    <d v="2025-11-03T00:00:00"/>
    <m/>
    <x v="130"/>
    <x v="130"/>
    <m/>
    <m/>
    <m/>
    <m/>
    <n v="1229"/>
    <s v="Eirik Frisnes Wartiainen"/>
    <x v="8"/>
    <x v="8"/>
    <m/>
    <m/>
    <m/>
    <m/>
    <n v="0"/>
    <s v="Ingen avgiftsbehandling"/>
    <s v="Lønnsbilag 23-2025"/>
    <n v="230.32"/>
    <s v="NOK"/>
    <n v="230.32"/>
    <m/>
    <s v="43440.26"/>
  </r>
  <r>
    <n v="501146"/>
    <n v="2025"/>
    <s v="Lønnsbilag 23-2025"/>
    <d v="2025-11-03T00:00:00"/>
    <m/>
    <x v="130"/>
    <x v="130"/>
    <m/>
    <m/>
    <m/>
    <m/>
    <n v="1229"/>
    <s v="Eirik Frisnes Wartiainen"/>
    <x v="10"/>
    <x v="10"/>
    <m/>
    <m/>
    <m/>
    <m/>
    <n v="0"/>
    <s v="Ingen avgiftsbehandling"/>
    <s v="Lønnsbilag 23-2025"/>
    <n v="329.03"/>
    <s v="NOK"/>
    <n v="329.03"/>
    <m/>
    <s v="43769.29"/>
  </r>
  <r>
    <n v="501146"/>
    <n v="2025"/>
    <s v="Lønnsbilag 23-2025"/>
    <d v="2025-11-03T00:00:00"/>
    <m/>
    <x v="130"/>
    <x v="130"/>
    <m/>
    <m/>
    <m/>
    <m/>
    <n v="1245"/>
    <s v="Fredrik Bjørndal"/>
    <x v="3"/>
    <x v="3"/>
    <m/>
    <m/>
    <m/>
    <m/>
    <n v="0"/>
    <s v="Ingen avgiftsbehandling"/>
    <s v="Lønnsbilag 23-2025"/>
    <n v="95.78"/>
    <s v="NOK"/>
    <n v="95.78"/>
    <m/>
    <s v="43865.07"/>
  </r>
  <r>
    <n v="501146"/>
    <n v="2025"/>
    <s v="Lønnsbilag 23-2025"/>
    <d v="2025-11-03T00:00:00"/>
    <m/>
    <x v="130"/>
    <x v="130"/>
    <m/>
    <m/>
    <m/>
    <m/>
    <n v="1248"/>
    <s v="Marius Tveiten"/>
    <x v="1"/>
    <x v="1"/>
    <m/>
    <m/>
    <m/>
    <m/>
    <n v="0"/>
    <s v="Ingen avgiftsbehandling"/>
    <s v="Lønnsbilag 23-2025"/>
    <n v="41.42"/>
    <s v="NOK"/>
    <n v="41.42"/>
    <m/>
    <s v="43906.49"/>
  </r>
  <r>
    <n v="501146"/>
    <n v="2025"/>
    <s v="Lønnsbilag 23-2025"/>
    <d v="2025-11-03T00:00:00"/>
    <m/>
    <x v="130"/>
    <x v="130"/>
    <m/>
    <m/>
    <m/>
    <m/>
    <n v="1248"/>
    <s v="Marius Tveiten"/>
    <x v="8"/>
    <x v="8"/>
    <m/>
    <m/>
    <m/>
    <m/>
    <n v="0"/>
    <s v="Ingen avgiftsbehandling"/>
    <s v="Lønnsbilag 23-2025"/>
    <n v="5.18"/>
    <s v="NOK"/>
    <n v="5.18"/>
    <m/>
    <s v="43911.67"/>
  </r>
  <r>
    <n v="501146"/>
    <n v="2025"/>
    <s v="Lønnsbilag 23-2025"/>
    <d v="2025-11-03T00:00:00"/>
    <m/>
    <x v="130"/>
    <x v="130"/>
    <m/>
    <m/>
    <m/>
    <m/>
    <n v="1271"/>
    <s v="Nikolai Hamang"/>
    <x v="1"/>
    <x v="1"/>
    <m/>
    <m/>
    <m/>
    <m/>
    <n v="0"/>
    <s v="Ingen avgiftsbehandling"/>
    <s v="Lønnsbilag 23-2025"/>
    <n v="34.950000000000003"/>
    <s v="NOK"/>
    <n v="34.950000000000003"/>
    <m/>
    <s v="43946.62"/>
  </r>
  <r>
    <n v="501146"/>
    <n v="2025"/>
    <s v="Lønnsbilag 23-2025"/>
    <d v="2025-11-03T00:00:00"/>
    <m/>
    <x v="130"/>
    <x v="130"/>
    <m/>
    <m/>
    <m/>
    <m/>
    <n v="1285"/>
    <s v="Casper Riekeles"/>
    <x v="1"/>
    <x v="1"/>
    <m/>
    <m/>
    <m/>
    <m/>
    <n v="0"/>
    <s v="Ingen avgiftsbehandling"/>
    <s v="Lønnsbilag 23-2025"/>
    <n v="46.31"/>
    <s v="NOK"/>
    <n v="46.31"/>
    <m/>
    <s v="43992.93"/>
  </r>
  <r>
    <n v="501146"/>
    <n v="2025"/>
    <s v="Lønnsbilag 23-2025"/>
    <d v="2025-11-03T00:00:00"/>
    <m/>
    <x v="130"/>
    <x v="130"/>
    <m/>
    <m/>
    <m/>
    <m/>
    <n v="1299"/>
    <s v="Katarina Zielinska"/>
    <x v="2"/>
    <x v="2"/>
    <m/>
    <m/>
    <m/>
    <m/>
    <n v="0"/>
    <s v="Ingen avgiftsbehandling"/>
    <s v="Lønnsbilag 23-2025"/>
    <n v="692.13"/>
    <s v="NOK"/>
    <n v="692.13"/>
    <m/>
    <s v="44685.06"/>
  </r>
  <r>
    <n v="501146"/>
    <n v="2025"/>
    <s v="Lønnsbilag 23-2025"/>
    <d v="2025-11-03T00:00:00"/>
    <m/>
    <x v="130"/>
    <x v="130"/>
    <m/>
    <m/>
    <m/>
    <m/>
    <n v="1303"/>
    <s v="Tess Negusse"/>
    <x v="1"/>
    <x v="1"/>
    <m/>
    <m/>
    <m/>
    <m/>
    <n v="0"/>
    <s v="Ingen avgiftsbehandling"/>
    <s v="Lønnsbilag 23-2025"/>
    <n v="143.82"/>
    <s v="NOK"/>
    <n v="143.82"/>
    <m/>
    <s v="44828.88"/>
  </r>
  <r>
    <n v="501146"/>
    <n v="2025"/>
    <s v="Lønnsbilag 23-2025"/>
    <d v="2025-11-03T00:00:00"/>
    <m/>
    <x v="130"/>
    <x v="130"/>
    <m/>
    <m/>
    <m/>
    <m/>
    <n v="1307"/>
    <s v="Ben Craig Simmons"/>
    <x v="3"/>
    <x v="3"/>
    <m/>
    <m/>
    <m/>
    <m/>
    <n v="0"/>
    <s v="Ingen avgiftsbehandling"/>
    <s v="Lønnsbilag 23-2025"/>
    <n v="539.86"/>
    <s v="NOK"/>
    <n v="539.86"/>
    <m/>
    <s v="45368.74"/>
  </r>
  <r>
    <n v="501146"/>
    <n v="2025"/>
    <s v="Lønnsbilag 23-2025"/>
    <d v="2025-11-03T00:00:00"/>
    <m/>
    <x v="130"/>
    <x v="130"/>
    <m/>
    <m/>
    <m/>
    <m/>
    <n v="1332"/>
    <s v="Morten Hamre Køber"/>
    <x v="10"/>
    <x v="10"/>
    <m/>
    <m/>
    <m/>
    <m/>
    <n v="0"/>
    <s v="Ingen avgiftsbehandling"/>
    <s v="Lønnsbilag 23-2025"/>
    <n v="21.86"/>
    <s v="NOK"/>
    <n v="21.86"/>
    <m/>
    <s v="45390.60"/>
  </r>
  <r>
    <n v="501146"/>
    <n v="2025"/>
    <s v="Lønnsbilag 23-2025"/>
    <d v="2025-11-03T00:00:00"/>
    <m/>
    <x v="130"/>
    <x v="130"/>
    <m/>
    <m/>
    <m/>
    <m/>
    <n v="1334"/>
    <s v="Selma Arikan"/>
    <x v="1"/>
    <x v="1"/>
    <m/>
    <m/>
    <m/>
    <m/>
    <n v="0"/>
    <s v="Ingen avgiftsbehandling"/>
    <s v="Lønnsbilag 23-2025"/>
    <n v="26.46"/>
    <s v="NOK"/>
    <n v="26.46"/>
    <m/>
    <s v="45417.06"/>
  </r>
  <r>
    <n v="501146"/>
    <n v="2025"/>
    <s v="Lønnsbilag 23-2025"/>
    <d v="2025-11-03T00:00:00"/>
    <m/>
    <x v="130"/>
    <x v="130"/>
    <m/>
    <m/>
    <m/>
    <m/>
    <n v="1335"/>
    <s v="Mikkel Holand Gillebo"/>
    <x v="8"/>
    <x v="8"/>
    <m/>
    <m/>
    <m/>
    <m/>
    <n v="0"/>
    <s v="Ingen avgiftsbehandling"/>
    <s v="Lønnsbilag 23-2025"/>
    <n v="18.41"/>
    <s v="NOK"/>
    <n v="18.41"/>
    <m/>
    <s v="45435.47"/>
  </r>
  <r>
    <n v="501146"/>
    <n v="2025"/>
    <s v="Lønnsbilag 23-2025"/>
    <d v="2025-11-03T00:00:00"/>
    <m/>
    <x v="130"/>
    <x v="130"/>
    <m/>
    <m/>
    <m/>
    <m/>
    <n v="1338"/>
    <s v="Nadin Hamed"/>
    <x v="1"/>
    <x v="1"/>
    <m/>
    <m/>
    <m/>
    <m/>
    <n v="0"/>
    <s v="Ingen avgiftsbehandling"/>
    <s v="Lønnsbilag 23-2025"/>
    <n v="72.400000000000006"/>
    <s v="NOK"/>
    <n v="72.400000000000006"/>
    <m/>
    <s v="45507.87"/>
  </r>
  <r>
    <n v="501146"/>
    <n v="2025"/>
    <s v="Lønnsbilag 23-2025"/>
    <d v="2025-11-03T00:00:00"/>
    <m/>
    <x v="130"/>
    <x v="130"/>
    <m/>
    <m/>
    <m/>
    <m/>
    <n v="134"/>
    <s v="Andreas Kristiansen Olsen"/>
    <x v="1"/>
    <x v="1"/>
    <m/>
    <m/>
    <m/>
    <m/>
    <n v="0"/>
    <s v="Ingen avgiftsbehandling"/>
    <s v="Lønnsbilag 23-2025"/>
    <n v="107.51"/>
    <s v="NOK"/>
    <n v="107.51"/>
    <m/>
    <s v="45615.38"/>
  </r>
  <r>
    <n v="501146"/>
    <n v="2025"/>
    <s v="Lønnsbilag 23-2025"/>
    <d v="2025-11-03T00:00:00"/>
    <m/>
    <x v="130"/>
    <x v="130"/>
    <m/>
    <m/>
    <m/>
    <m/>
    <n v="1340"/>
    <s v="Bernhard Trygve Wielgolaski Rynning"/>
    <x v="2"/>
    <x v="2"/>
    <m/>
    <m/>
    <m/>
    <m/>
    <n v="0"/>
    <s v="Ingen avgiftsbehandling"/>
    <s v="Lønnsbilag 23-2025"/>
    <n v="178.34"/>
    <s v="NOK"/>
    <n v="178.34"/>
    <m/>
    <s v="45793.72"/>
  </r>
  <r>
    <n v="501146"/>
    <n v="2025"/>
    <s v="Lønnsbilag 23-2025"/>
    <d v="2025-11-03T00:00:00"/>
    <m/>
    <x v="130"/>
    <x v="130"/>
    <m/>
    <m/>
    <m/>
    <m/>
    <n v="1341"/>
    <s v="Sondre Harviken"/>
    <x v="8"/>
    <x v="8"/>
    <m/>
    <m/>
    <m/>
    <m/>
    <n v="0"/>
    <s v="Ingen avgiftsbehandling"/>
    <s v="Lønnsbilag 23-2025"/>
    <n v="48.9"/>
    <s v="NOK"/>
    <n v="48.9"/>
    <m/>
    <s v="45842.62"/>
  </r>
  <r>
    <n v="501146"/>
    <n v="2025"/>
    <s v="Lønnsbilag 23-2025"/>
    <d v="2025-11-03T00:00:00"/>
    <m/>
    <x v="130"/>
    <x v="130"/>
    <m/>
    <m/>
    <m/>
    <m/>
    <n v="1342"/>
    <s v="Artem Kovrovskii"/>
    <x v="6"/>
    <x v="6"/>
    <m/>
    <m/>
    <m/>
    <m/>
    <n v="0"/>
    <s v="Ingen avgiftsbehandling"/>
    <s v="Lønnsbilag 23-2025"/>
    <n v="25.61"/>
    <s v="NOK"/>
    <n v="25.61"/>
    <m/>
    <s v="45868.23"/>
  </r>
  <r>
    <n v="501146"/>
    <n v="2025"/>
    <s v="Lønnsbilag 23-2025"/>
    <d v="2025-11-03T00:00:00"/>
    <m/>
    <x v="130"/>
    <x v="130"/>
    <m/>
    <m/>
    <m/>
    <m/>
    <n v="1343"/>
    <s v="Andreas Romark Nilsen"/>
    <x v="2"/>
    <x v="2"/>
    <m/>
    <m/>
    <m/>
    <m/>
    <n v="0"/>
    <s v="Ingen avgiftsbehandling"/>
    <s v="Lønnsbilag 23-2025"/>
    <n v="194.88"/>
    <s v="NOK"/>
    <n v="194.88"/>
    <m/>
    <s v="46063.11"/>
  </r>
  <r>
    <n v="501146"/>
    <n v="2025"/>
    <s v="Lønnsbilag 23-2025"/>
    <d v="2025-11-03T00:00:00"/>
    <m/>
    <x v="130"/>
    <x v="130"/>
    <m/>
    <m/>
    <m/>
    <m/>
    <n v="1345"/>
    <s v="Eskil Nakstad"/>
    <x v="8"/>
    <x v="8"/>
    <m/>
    <m/>
    <m/>
    <m/>
    <n v="0"/>
    <s v="Ingen avgiftsbehandling"/>
    <s v="Lønnsbilag 23-2025"/>
    <n v="28.19"/>
    <s v="NOK"/>
    <n v="28.19"/>
    <m/>
    <s v="46091.30"/>
  </r>
  <r>
    <n v="501146"/>
    <n v="2025"/>
    <s v="Lønnsbilag 23-2025"/>
    <d v="2025-11-03T00:00:00"/>
    <m/>
    <x v="130"/>
    <x v="130"/>
    <m/>
    <m/>
    <m/>
    <m/>
    <n v="1346"/>
    <s v="Emil Smith Gjerde"/>
    <x v="8"/>
    <x v="8"/>
    <m/>
    <m/>
    <m/>
    <m/>
    <n v="0"/>
    <s v="Ingen avgiftsbehandling"/>
    <s v="Lønnsbilag 23-2025"/>
    <n v="32.22"/>
    <s v="NOK"/>
    <n v="32.22"/>
    <m/>
    <s v="46123.52"/>
  </r>
  <r>
    <n v="501146"/>
    <n v="2025"/>
    <s v="Lønnsbilag 23-2025"/>
    <d v="2025-11-03T00:00:00"/>
    <m/>
    <x v="130"/>
    <x v="130"/>
    <m/>
    <m/>
    <m/>
    <m/>
    <n v="1347"/>
    <s v="Selma Svege"/>
    <x v="6"/>
    <x v="6"/>
    <m/>
    <m/>
    <m/>
    <m/>
    <n v="0"/>
    <s v="Ingen avgiftsbehandling"/>
    <s v="Lønnsbilag 23-2025"/>
    <n v="29.66"/>
    <s v="NOK"/>
    <n v="29.66"/>
    <m/>
    <s v="46153.18"/>
  </r>
  <r>
    <n v="501146"/>
    <n v="2025"/>
    <s v="Lønnsbilag 23-2025"/>
    <d v="2025-11-03T00:00:00"/>
    <m/>
    <x v="130"/>
    <x v="130"/>
    <m/>
    <m/>
    <m/>
    <m/>
    <n v="1348"/>
    <s v="Anders Lagesen"/>
    <x v="2"/>
    <x v="2"/>
    <m/>
    <m/>
    <m/>
    <m/>
    <n v="0"/>
    <s v="Ingen avgiftsbehandling"/>
    <s v="Lønnsbilag 23-2025"/>
    <n v="100.9"/>
    <s v="NOK"/>
    <n v="100.9"/>
    <m/>
    <s v="46254.08"/>
  </r>
  <r>
    <n v="501146"/>
    <n v="2025"/>
    <s v="Lønnsbilag 23-2025"/>
    <d v="2025-11-03T00:00:00"/>
    <m/>
    <x v="130"/>
    <x v="130"/>
    <m/>
    <m/>
    <m/>
    <m/>
    <n v="1351"/>
    <s v="Johan Wiklund"/>
    <x v="3"/>
    <x v="3"/>
    <m/>
    <m/>
    <m/>
    <m/>
    <n v="0"/>
    <s v="Ingen avgiftsbehandling"/>
    <s v="Lønnsbilag 23-2025"/>
    <n v="100.67"/>
    <s v="NOK"/>
    <n v="100.67"/>
    <m/>
    <s v="46354.75"/>
  </r>
  <r>
    <n v="501146"/>
    <n v="2025"/>
    <s v="Lønnsbilag 23-2025"/>
    <d v="2025-11-03T00:00:00"/>
    <m/>
    <x v="130"/>
    <x v="130"/>
    <m/>
    <m/>
    <m/>
    <m/>
    <n v="77"/>
    <s v="Christopher Dehn"/>
    <x v="5"/>
    <x v="5"/>
    <m/>
    <m/>
    <m/>
    <m/>
    <n v="0"/>
    <s v="Ingen avgiftsbehandling"/>
    <s v="Lønnsbilag 23-2025"/>
    <n v="277.36"/>
    <s v="NOK"/>
    <n v="277.36"/>
    <m/>
    <s v="46632.11"/>
  </r>
  <r>
    <n v="501272"/>
    <n v="2025"/>
    <s v="Lønnsbilag 24-2025"/>
    <d v="2025-12-02T00:00:00"/>
    <m/>
    <x v="130"/>
    <x v="130"/>
    <m/>
    <m/>
    <m/>
    <m/>
    <m/>
    <s v="Sofi Kulvik"/>
    <x v="4"/>
    <x v="4"/>
    <m/>
    <m/>
    <m/>
    <m/>
    <n v="0"/>
    <s v="Ingen avgiftsbehandling"/>
    <s v="Lønnsbilag 24-2025"/>
    <n v="1121.2"/>
    <s v="NOK"/>
    <n v="1121.2"/>
    <m/>
    <s v="47753.31"/>
  </r>
  <r>
    <n v="501272"/>
    <n v="2025"/>
    <s v="Lønnsbilag 24-2025"/>
    <d v="2025-12-02T00:00:00"/>
    <m/>
    <x v="130"/>
    <x v="130"/>
    <m/>
    <m/>
    <m/>
    <m/>
    <n v="1223"/>
    <s v="Mads Sundbye"/>
    <x v="1"/>
    <x v="1"/>
    <m/>
    <m/>
    <m/>
    <m/>
    <n v="0"/>
    <s v="Ingen avgiftsbehandling"/>
    <s v="Lønnsbilag 24-2025"/>
    <n v="36.24"/>
    <s v="NOK"/>
    <n v="36.24"/>
    <m/>
    <s v="47789.55"/>
  </r>
  <r>
    <n v="501272"/>
    <n v="2025"/>
    <s v="Lønnsbilag 24-2025"/>
    <d v="2025-12-02T00:00:00"/>
    <m/>
    <x v="130"/>
    <x v="130"/>
    <m/>
    <m/>
    <m/>
    <m/>
    <n v="1229"/>
    <s v="Eirik Frisnes Wartiainen"/>
    <x v="1"/>
    <x v="1"/>
    <m/>
    <m/>
    <m/>
    <m/>
    <n v="0"/>
    <s v="Ingen avgiftsbehandling"/>
    <s v="Lønnsbilag 24-2025"/>
    <n v="98.71"/>
    <s v="NOK"/>
    <n v="98.71"/>
    <m/>
    <s v="47888.26"/>
  </r>
  <r>
    <n v="501272"/>
    <n v="2025"/>
    <s v="Lønnsbilag 24-2025"/>
    <d v="2025-12-02T00:00:00"/>
    <m/>
    <x v="130"/>
    <x v="130"/>
    <m/>
    <m/>
    <m/>
    <m/>
    <n v="1229"/>
    <s v="Eirik Frisnes Wartiainen"/>
    <x v="8"/>
    <x v="8"/>
    <m/>
    <m/>
    <m/>
    <m/>
    <n v="0"/>
    <s v="Ingen avgiftsbehandling"/>
    <s v="Lønnsbilag 24-2025"/>
    <n v="230.32"/>
    <s v="NOK"/>
    <n v="230.32"/>
    <m/>
    <s v="48118.58"/>
  </r>
  <r>
    <n v="501272"/>
    <n v="2025"/>
    <s v="Lønnsbilag 24-2025"/>
    <d v="2025-12-02T00:00:00"/>
    <m/>
    <x v="130"/>
    <x v="130"/>
    <m/>
    <m/>
    <m/>
    <m/>
    <n v="1229"/>
    <s v="Eirik Frisnes Wartiainen"/>
    <x v="10"/>
    <x v="10"/>
    <m/>
    <m/>
    <m/>
    <m/>
    <n v="0"/>
    <s v="Ingen avgiftsbehandling"/>
    <s v="Lønnsbilag 24-2025"/>
    <n v="329.03"/>
    <s v="NOK"/>
    <n v="329.03"/>
    <m/>
    <s v="48447.61"/>
  </r>
  <r>
    <n v="501272"/>
    <n v="2025"/>
    <s v="Lønnsbilag 24-2025"/>
    <d v="2025-12-02T00:00:00"/>
    <m/>
    <x v="130"/>
    <x v="130"/>
    <m/>
    <m/>
    <m/>
    <m/>
    <n v="1233"/>
    <s v="Eirik Skaar"/>
    <x v="5"/>
    <x v="5"/>
    <m/>
    <m/>
    <m/>
    <m/>
    <n v="0"/>
    <s v="Ingen avgiftsbehandling"/>
    <s v="Lønnsbilag 24-2025"/>
    <n v="117.93"/>
    <s v="NOK"/>
    <n v="117.93"/>
    <m/>
    <s v="48565.54"/>
  </r>
  <r>
    <n v="501272"/>
    <n v="2025"/>
    <s v="Lønnsbilag 24-2025"/>
    <d v="2025-12-02T00:00:00"/>
    <m/>
    <x v="130"/>
    <x v="130"/>
    <m/>
    <m/>
    <m/>
    <m/>
    <n v="1245"/>
    <s v="Fredrik Bjørndal"/>
    <x v="3"/>
    <x v="3"/>
    <m/>
    <m/>
    <m/>
    <m/>
    <n v="0"/>
    <s v="Ingen avgiftsbehandling"/>
    <s v="Lønnsbilag 24-2025"/>
    <n v="78.489999999999995"/>
    <s v="NOK"/>
    <n v="78.489999999999995"/>
    <m/>
    <s v="48644.03"/>
  </r>
  <r>
    <n v="501272"/>
    <n v="2025"/>
    <s v="Lønnsbilag 24-2025"/>
    <d v="2025-12-02T00:00:00"/>
    <m/>
    <x v="130"/>
    <x v="130"/>
    <m/>
    <m/>
    <m/>
    <m/>
    <n v="1248"/>
    <s v="Marius Tveiten"/>
    <x v="1"/>
    <x v="1"/>
    <m/>
    <m/>
    <m/>
    <m/>
    <n v="0"/>
    <s v="Ingen avgiftsbehandling"/>
    <s v="Lønnsbilag 24-2025"/>
    <n v="61.28"/>
    <s v="NOK"/>
    <n v="61.28"/>
    <m/>
    <s v="48705.31"/>
  </r>
  <r>
    <n v="501272"/>
    <n v="2025"/>
    <s v="Lønnsbilag 24-2025"/>
    <d v="2025-12-02T00:00:00"/>
    <m/>
    <x v="130"/>
    <x v="130"/>
    <m/>
    <m/>
    <m/>
    <m/>
    <n v="1248"/>
    <s v="Marius Tveiten"/>
    <x v="8"/>
    <x v="8"/>
    <m/>
    <m/>
    <m/>
    <m/>
    <n v="0"/>
    <s v="Ingen avgiftsbehandling"/>
    <s v="Lønnsbilag 24-2025"/>
    <n v="15.53"/>
    <s v="NOK"/>
    <n v="15.53"/>
    <m/>
    <s v="48720.84"/>
  </r>
  <r>
    <n v="501272"/>
    <n v="2025"/>
    <s v="Lønnsbilag 24-2025"/>
    <d v="2025-12-02T00:00:00"/>
    <m/>
    <x v="130"/>
    <x v="130"/>
    <m/>
    <m/>
    <m/>
    <m/>
    <n v="1271"/>
    <s v="Nikolai Hamang"/>
    <x v="1"/>
    <x v="1"/>
    <m/>
    <m/>
    <m/>
    <m/>
    <n v="0"/>
    <s v="Ingen avgiftsbehandling"/>
    <s v="Lønnsbilag 24-2025"/>
    <n v="44.66"/>
    <s v="NOK"/>
    <n v="44.66"/>
    <m/>
    <s v="48765.50"/>
  </r>
  <r>
    <n v="501272"/>
    <n v="2025"/>
    <s v="Lønnsbilag 24-2025"/>
    <d v="2025-12-02T00:00:00"/>
    <m/>
    <x v="130"/>
    <x v="130"/>
    <m/>
    <m/>
    <m/>
    <m/>
    <n v="1285"/>
    <s v="Casper Riekeles"/>
    <x v="1"/>
    <x v="1"/>
    <m/>
    <m/>
    <m/>
    <m/>
    <n v="0"/>
    <s v="Ingen avgiftsbehandling"/>
    <s v="Lønnsbilag 24-2025"/>
    <n v="23.16"/>
    <s v="NOK"/>
    <n v="23.16"/>
    <m/>
    <s v="48788.66"/>
  </r>
  <r>
    <n v="501272"/>
    <n v="2025"/>
    <s v="Lønnsbilag 24-2025"/>
    <d v="2025-12-02T00:00:00"/>
    <m/>
    <x v="130"/>
    <x v="130"/>
    <m/>
    <m/>
    <m/>
    <m/>
    <n v="1299"/>
    <s v="Katarina Zielinska"/>
    <x v="2"/>
    <x v="2"/>
    <m/>
    <m/>
    <m/>
    <m/>
    <n v="0"/>
    <s v="Ingen avgiftsbehandling"/>
    <s v="Lønnsbilag 24-2025"/>
    <n v="692.13"/>
    <s v="NOK"/>
    <n v="692.13"/>
    <m/>
    <s v="49480.79"/>
  </r>
  <r>
    <n v="501272"/>
    <n v="2025"/>
    <s v="Lønnsbilag 24-2025"/>
    <d v="2025-12-02T00:00:00"/>
    <m/>
    <x v="130"/>
    <x v="130"/>
    <m/>
    <m/>
    <m/>
    <m/>
    <n v="1307"/>
    <s v="Ben Craig Simmons"/>
    <x v="3"/>
    <x v="3"/>
    <m/>
    <m/>
    <m/>
    <m/>
    <n v="0"/>
    <s v="Ingen avgiftsbehandling"/>
    <s v="Lønnsbilag 24-2025"/>
    <n v="539.87"/>
    <s v="NOK"/>
    <n v="539.87"/>
    <m/>
    <s v="50020.66"/>
  </r>
  <r>
    <n v="501272"/>
    <n v="2025"/>
    <s v="Lønnsbilag 24-2025"/>
    <d v="2025-12-02T00:00:00"/>
    <m/>
    <x v="130"/>
    <x v="130"/>
    <m/>
    <m/>
    <m/>
    <m/>
    <n v="1323"/>
    <s v="Axel Aatlo"/>
    <x v="5"/>
    <x v="5"/>
    <m/>
    <m/>
    <m/>
    <m/>
    <n v="0"/>
    <s v="Ingen avgiftsbehandling"/>
    <s v="Lønnsbilag 24-2025"/>
    <n v="189.84"/>
    <s v="NOK"/>
    <n v="189.84"/>
    <m/>
    <s v="50210.50"/>
  </r>
  <r>
    <n v="501272"/>
    <n v="2025"/>
    <s v="Lønnsbilag 24-2025"/>
    <d v="2025-12-02T00:00:00"/>
    <m/>
    <x v="130"/>
    <x v="130"/>
    <m/>
    <m/>
    <m/>
    <m/>
    <n v="1332"/>
    <s v="Morten Hamre Køber"/>
    <x v="10"/>
    <x v="10"/>
    <m/>
    <m/>
    <m/>
    <m/>
    <n v="0"/>
    <s v="Ingen avgiftsbehandling"/>
    <s v="Lønnsbilag 24-2025"/>
    <n v="21.86"/>
    <s v="NOK"/>
    <n v="21.86"/>
    <m/>
    <s v="50232.36"/>
  </r>
  <r>
    <n v="501272"/>
    <n v="2025"/>
    <s v="Lønnsbilag 24-2025"/>
    <d v="2025-12-02T00:00:00"/>
    <m/>
    <x v="130"/>
    <x v="130"/>
    <m/>
    <m/>
    <m/>
    <m/>
    <n v="1334"/>
    <s v="Selma Arikan"/>
    <x v="1"/>
    <x v="1"/>
    <m/>
    <m/>
    <m/>
    <m/>
    <n v="0"/>
    <s v="Ingen avgiftsbehandling"/>
    <s v="Lønnsbilag 24-2025"/>
    <n v="21.86"/>
    <s v="NOK"/>
    <n v="21.86"/>
    <m/>
    <s v="50254.22"/>
  </r>
  <r>
    <n v="501272"/>
    <n v="2025"/>
    <s v="Lønnsbilag 24-2025"/>
    <d v="2025-12-02T00:00:00"/>
    <m/>
    <x v="130"/>
    <x v="130"/>
    <m/>
    <m/>
    <m/>
    <m/>
    <n v="1335"/>
    <s v="Mikkel Holand Gillebo"/>
    <x v="8"/>
    <x v="8"/>
    <m/>
    <m/>
    <m/>
    <m/>
    <n v="0"/>
    <s v="Ingen avgiftsbehandling"/>
    <s v="Lønnsbilag 24-2025"/>
    <n v="18.41"/>
    <s v="NOK"/>
    <n v="18.41"/>
    <m/>
    <s v="50272.63"/>
  </r>
  <r>
    <n v="501272"/>
    <n v="2025"/>
    <s v="Lønnsbilag 24-2025"/>
    <d v="2025-12-02T00:00:00"/>
    <m/>
    <x v="130"/>
    <x v="130"/>
    <m/>
    <m/>
    <m/>
    <m/>
    <n v="1338"/>
    <s v="Nadin Hamed"/>
    <x v="1"/>
    <x v="1"/>
    <m/>
    <m/>
    <m/>
    <m/>
    <n v="0"/>
    <s v="Ingen avgiftsbehandling"/>
    <s v="Lønnsbilag 24-2025"/>
    <n v="18.12"/>
    <s v="NOK"/>
    <n v="18.12"/>
    <m/>
    <s v="50290.75"/>
  </r>
  <r>
    <n v="501272"/>
    <n v="2025"/>
    <s v="Lønnsbilag 24-2025"/>
    <d v="2025-12-02T00:00:00"/>
    <m/>
    <x v="130"/>
    <x v="130"/>
    <m/>
    <m/>
    <m/>
    <m/>
    <n v="1339"/>
    <s v="Alexander Grimstvedt"/>
    <x v="5"/>
    <x v="5"/>
    <m/>
    <m/>
    <m/>
    <m/>
    <n v="0"/>
    <s v="Ingen avgiftsbehandling"/>
    <s v="Lønnsbilag 24-2025"/>
    <n v="360.63"/>
    <s v="NOK"/>
    <n v="360.63"/>
    <m/>
    <s v="50651.38"/>
  </r>
  <r>
    <n v="501272"/>
    <n v="2025"/>
    <s v="Lønnsbilag 24-2025"/>
    <d v="2025-12-02T00:00:00"/>
    <m/>
    <x v="130"/>
    <x v="130"/>
    <m/>
    <m/>
    <m/>
    <m/>
    <n v="134"/>
    <s v="Andreas Kristiansen Olsen"/>
    <x v="1"/>
    <x v="1"/>
    <m/>
    <m/>
    <m/>
    <m/>
    <n v="0"/>
    <s v="Ingen avgiftsbehandling"/>
    <s v="Lønnsbilag 24-2025"/>
    <n v="53.79"/>
    <s v="NOK"/>
    <n v="53.79"/>
    <m/>
    <s v="50705.17"/>
  </r>
  <r>
    <n v="501272"/>
    <n v="2025"/>
    <s v="Lønnsbilag 24-2025"/>
    <d v="2025-12-02T00:00:00"/>
    <m/>
    <x v="130"/>
    <x v="130"/>
    <m/>
    <m/>
    <m/>
    <m/>
    <n v="1341"/>
    <s v="Sondre Harviken"/>
    <x v="8"/>
    <x v="8"/>
    <m/>
    <m/>
    <m/>
    <m/>
    <n v="0"/>
    <s v="Ingen avgiftsbehandling"/>
    <s v="Lønnsbilag 24-2025"/>
    <n v="50.62"/>
    <s v="NOK"/>
    <n v="50.62"/>
    <m/>
    <s v="50755.79"/>
  </r>
  <r>
    <n v="501272"/>
    <n v="2025"/>
    <s v="Lønnsbilag 24-2025"/>
    <d v="2025-12-02T00:00:00"/>
    <m/>
    <x v="130"/>
    <x v="130"/>
    <m/>
    <m/>
    <m/>
    <m/>
    <n v="1342"/>
    <s v="Artem Kovrovskii"/>
    <x v="6"/>
    <x v="6"/>
    <m/>
    <m/>
    <m/>
    <m/>
    <n v="0"/>
    <s v="Ingen avgiftsbehandling"/>
    <s v="Lønnsbilag 24-2025"/>
    <n v="21.67"/>
    <s v="NOK"/>
    <n v="21.67"/>
    <m/>
    <s v="50777.46"/>
  </r>
  <r>
    <n v="501272"/>
    <n v="2025"/>
    <s v="Lønnsbilag 24-2025"/>
    <d v="2025-12-02T00:00:00"/>
    <m/>
    <x v="130"/>
    <x v="130"/>
    <m/>
    <m/>
    <m/>
    <m/>
    <n v="1343"/>
    <s v="Andreas Romark Nilsen"/>
    <x v="2"/>
    <x v="2"/>
    <m/>
    <m/>
    <m/>
    <m/>
    <n v="0"/>
    <s v="Ingen avgiftsbehandling"/>
    <s v="Lønnsbilag 24-2025"/>
    <n v="153.88999999999999"/>
    <s v="NOK"/>
    <n v="153.88999999999999"/>
    <m/>
    <s v="50931.35"/>
  </r>
  <r>
    <n v="501272"/>
    <n v="2025"/>
    <s v="Lønnsbilag 24-2025"/>
    <d v="2025-12-02T00:00:00"/>
    <m/>
    <x v="130"/>
    <x v="130"/>
    <m/>
    <m/>
    <m/>
    <m/>
    <n v="1345"/>
    <s v="Eskil Nakstad"/>
    <x v="8"/>
    <x v="8"/>
    <m/>
    <m/>
    <m/>
    <m/>
    <n v="0"/>
    <s v="Ingen avgiftsbehandling"/>
    <s v="Lønnsbilag 24-2025"/>
    <n v="28.19"/>
    <s v="NOK"/>
    <n v="28.19"/>
    <m/>
    <s v="50959.54"/>
  </r>
  <r>
    <n v="501272"/>
    <n v="2025"/>
    <s v="Lønnsbilag 24-2025"/>
    <d v="2025-12-02T00:00:00"/>
    <m/>
    <x v="130"/>
    <x v="130"/>
    <m/>
    <m/>
    <m/>
    <m/>
    <n v="1346"/>
    <s v="Emil Smith Gjerde"/>
    <x v="8"/>
    <x v="8"/>
    <m/>
    <m/>
    <m/>
    <m/>
    <n v="0"/>
    <s v="Ingen avgiftsbehandling"/>
    <s v="Lønnsbilag 24-2025"/>
    <n v="32.22"/>
    <s v="NOK"/>
    <n v="32.22"/>
    <m/>
    <s v="50991.76"/>
  </r>
  <r>
    <n v="501272"/>
    <n v="2025"/>
    <s v="Lønnsbilag 24-2025"/>
    <d v="2025-12-02T00:00:00"/>
    <m/>
    <x v="130"/>
    <x v="130"/>
    <m/>
    <m/>
    <m/>
    <m/>
    <n v="1347"/>
    <s v="Selma Svege"/>
    <x v="6"/>
    <x v="6"/>
    <m/>
    <m/>
    <m/>
    <m/>
    <n v="0"/>
    <s v="Ingen avgiftsbehandling"/>
    <s v="Lønnsbilag 24-2025"/>
    <n v="39.450000000000003"/>
    <s v="NOK"/>
    <n v="39.450000000000003"/>
    <m/>
    <s v="51031.21"/>
  </r>
  <r>
    <n v="501272"/>
    <n v="2025"/>
    <s v="Lønnsbilag 24-2025"/>
    <d v="2025-12-02T00:00:00"/>
    <m/>
    <x v="130"/>
    <x v="130"/>
    <m/>
    <m/>
    <m/>
    <m/>
    <n v="1348"/>
    <s v="Anders Lagesen"/>
    <x v="2"/>
    <x v="2"/>
    <m/>
    <m/>
    <m/>
    <m/>
    <n v="0"/>
    <s v="Ingen avgiftsbehandling"/>
    <s v="Lønnsbilag 24-2025"/>
    <n v="28.76"/>
    <s v="NOK"/>
    <n v="28.76"/>
    <m/>
    <s v="51059.97"/>
  </r>
  <r>
    <n v="501272"/>
    <n v="2025"/>
    <s v="Lønnsbilag 24-2025"/>
    <d v="2025-12-02T00:00:00"/>
    <m/>
    <x v="130"/>
    <x v="130"/>
    <m/>
    <m/>
    <m/>
    <m/>
    <n v="1349"/>
    <s v="Kaja Lilledal Fritzvold"/>
    <x v="6"/>
    <x v="6"/>
    <m/>
    <m/>
    <m/>
    <m/>
    <n v="0"/>
    <s v="Ingen avgiftsbehandling"/>
    <s v="Lønnsbilag 24-2025"/>
    <n v="69.47"/>
    <s v="NOK"/>
    <n v="69.47"/>
    <m/>
    <s v="51129.44"/>
  </r>
  <r>
    <n v="501272"/>
    <n v="2025"/>
    <s v="Lønnsbilag 24-2025"/>
    <d v="2025-12-02T00:00:00"/>
    <m/>
    <x v="130"/>
    <x v="130"/>
    <m/>
    <m/>
    <m/>
    <m/>
    <n v="1350"/>
    <s v="Nora Dahlsrud"/>
    <x v="6"/>
    <x v="6"/>
    <m/>
    <m/>
    <m/>
    <m/>
    <n v="0"/>
    <s v="Ingen avgiftsbehandling"/>
    <s v="Lønnsbilag 24-2025"/>
    <n v="8.49"/>
    <s v="NOK"/>
    <n v="8.49"/>
    <m/>
    <s v="51137.93"/>
  </r>
  <r>
    <n v="501272"/>
    <n v="2025"/>
    <s v="Lønnsbilag 24-2025"/>
    <d v="2025-12-02T00:00:00"/>
    <m/>
    <x v="130"/>
    <x v="130"/>
    <m/>
    <m/>
    <m/>
    <m/>
    <n v="1351"/>
    <s v="Johan Wiklund"/>
    <x v="3"/>
    <x v="3"/>
    <m/>
    <m/>
    <m/>
    <m/>
    <n v="0"/>
    <s v="Ingen avgiftsbehandling"/>
    <s v="Lønnsbilag 24-2025"/>
    <n v="57.53"/>
    <s v="NOK"/>
    <n v="57.53"/>
    <m/>
    <s v="51195.46"/>
  </r>
  <r>
    <n v="501272"/>
    <n v="2025"/>
    <s v="Lønnsbilag 24-2025"/>
    <d v="2025-12-02T00:00:00"/>
    <m/>
    <x v="130"/>
    <x v="130"/>
    <m/>
    <m/>
    <m/>
    <m/>
    <n v="1352"/>
    <s v="Ivo Bang Theophiliakis"/>
    <x v="5"/>
    <x v="5"/>
    <m/>
    <m/>
    <m/>
    <m/>
    <n v="0"/>
    <s v="Ingen avgiftsbehandling"/>
    <s v="Lønnsbilag 24-2025"/>
    <n v="50.34"/>
    <s v="NOK"/>
    <n v="50.34"/>
    <m/>
    <s v="51245.80"/>
  </r>
  <r>
    <n v="501272"/>
    <n v="2025"/>
    <s v="Lønnsbilag 24-2025"/>
    <d v="2025-12-02T00:00:00"/>
    <m/>
    <x v="130"/>
    <x v="130"/>
    <m/>
    <m/>
    <m/>
    <m/>
    <n v="77"/>
    <s v="Christopher Dehn"/>
    <x v="5"/>
    <x v="5"/>
    <m/>
    <m/>
    <m/>
    <m/>
    <n v="0"/>
    <s v="Ingen avgiftsbehandling"/>
    <s v="Lønnsbilag 24-2025"/>
    <n v="277.36"/>
    <s v="NOK"/>
    <n v="277.36"/>
    <m/>
    <s v="51523.16"/>
  </r>
  <r>
    <n v="2499"/>
    <n v="2025"/>
    <s v="aga justering.pdf"/>
    <d v="2025-12-31T00:00:00"/>
    <m/>
    <x v="130"/>
    <x v="130"/>
    <m/>
    <m/>
    <m/>
    <m/>
    <m/>
    <m/>
    <x v="8"/>
    <x v="8"/>
    <m/>
    <m/>
    <m/>
    <m/>
    <n v="0"/>
    <s v="Ingen avgiftsbehandling"/>
    <s v="aga justering.pdf"/>
    <n v="1027.6400000000001"/>
    <s v="NOK"/>
    <n v="1027.6400000000001"/>
    <m/>
    <s v="52550.80"/>
  </r>
  <r>
    <n v="2499"/>
    <n v="2025"/>
    <s v="aga justering.pdf"/>
    <d v="2025-12-31T00:00:00"/>
    <m/>
    <x v="130"/>
    <x v="130"/>
    <m/>
    <m/>
    <m/>
    <m/>
    <m/>
    <m/>
    <x v="2"/>
    <x v="2"/>
    <m/>
    <m/>
    <m/>
    <m/>
    <n v="0"/>
    <s v="Ingen avgiftsbehandling"/>
    <s v="aga justering.pdf"/>
    <n v="136.62"/>
    <s v="NOK"/>
    <n v="136.62"/>
    <m/>
    <s v="52687.42"/>
  </r>
  <r>
    <n v="2499"/>
    <n v="2025"/>
    <s v="aga justering.pdf"/>
    <d v="2025-12-31T00:00:00"/>
    <m/>
    <x v="130"/>
    <x v="130"/>
    <m/>
    <m/>
    <m/>
    <m/>
    <m/>
    <m/>
    <x v="1"/>
    <x v="1"/>
    <m/>
    <m/>
    <m/>
    <m/>
    <n v="0"/>
    <s v="Ingen avgiftsbehandling"/>
    <s v="aga justering.pdf"/>
    <n v="2038.56"/>
    <s v="NOK"/>
    <n v="2038.56"/>
    <m/>
    <s v="54725.98"/>
  </r>
  <r>
    <n v="2499"/>
    <n v="2025"/>
    <s v="aga justering.pdf"/>
    <d v="2025-12-31T00:00:00"/>
    <m/>
    <x v="130"/>
    <x v="130"/>
    <m/>
    <m/>
    <m/>
    <m/>
    <m/>
    <m/>
    <x v="5"/>
    <x v="5"/>
    <m/>
    <m/>
    <m/>
    <m/>
    <n v="0"/>
    <s v="Ingen avgiftsbehandling"/>
    <s v="aga justering.pdf"/>
    <n v="172.61"/>
    <s v="NOK"/>
    <n v="172.61"/>
    <m/>
    <s v="54898.59"/>
  </r>
  <r>
    <n v="2499"/>
    <n v="2025"/>
    <s v="aga justering.pdf"/>
    <d v="2025-12-31T00:00:00"/>
    <m/>
    <x v="130"/>
    <x v="130"/>
    <m/>
    <m/>
    <m/>
    <m/>
    <m/>
    <m/>
    <x v="6"/>
    <x v="6"/>
    <m/>
    <m/>
    <m/>
    <m/>
    <n v="0"/>
    <s v="Ingen avgiftsbehandling"/>
    <s v="aga justering.pdf"/>
    <n v="2324.1799999999998"/>
    <s v="NOK"/>
    <n v="2324.1799999999998"/>
    <m/>
    <s v="57222.77"/>
  </r>
  <r>
    <m/>
    <m/>
    <m/>
    <d v="2025-01-01T00:00:00"/>
    <m/>
    <x v="131"/>
    <x v="131"/>
    <m/>
    <m/>
    <m/>
    <m/>
    <m/>
    <m/>
    <x v="0"/>
    <x v="0"/>
    <m/>
    <m/>
    <m/>
    <m/>
    <m/>
    <m/>
    <s v="Inngående saldo"/>
    <n v="0"/>
    <m/>
    <m/>
    <m/>
    <s v="0.00"/>
  </r>
  <r>
    <n v="500002"/>
    <n v="2025"/>
    <s v="Lønnsbilag 1-2025"/>
    <d v="2025-01-01T00:00:00"/>
    <m/>
    <x v="131"/>
    <x v="131"/>
    <m/>
    <m/>
    <m/>
    <m/>
    <n v="1245"/>
    <s v="Fredrik Bjørndal"/>
    <x v="3"/>
    <x v="3"/>
    <m/>
    <m/>
    <m/>
    <m/>
    <n v="0"/>
    <s v="Ingen avgiftsbehandling"/>
    <s v="Lønnsbilag 1-2025"/>
    <n v="938"/>
    <s v="NOK"/>
    <n v="938"/>
    <m/>
    <s v="938.00"/>
  </r>
  <r>
    <n v="500059"/>
    <n v="2025"/>
    <s v="Reversering av bilag 500002-2025. Lønnsbilag 1-2025"/>
    <d v="2025-01-01T00:00:00"/>
    <m/>
    <x v="131"/>
    <x v="131"/>
    <m/>
    <m/>
    <m/>
    <m/>
    <n v="1245"/>
    <s v="Fredrik Bjørndal"/>
    <x v="3"/>
    <x v="3"/>
    <m/>
    <m/>
    <m/>
    <m/>
    <n v="0"/>
    <s v="Ingen avgiftsbehandling"/>
    <s v="Reversering av bilag 500002-2025. Lønnsbilag 1-2025"/>
    <n v="-938"/>
    <s v="NOK"/>
    <n v="-938"/>
    <m/>
    <s v="0.00"/>
  </r>
  <r>
    <n v="500060"/>
    <n v="2025"/>
    <s v="Lønnsbilag 3-2025"/>
    <d v="2025-01-01T00:00:00"/>
    <m/>
    <x v="131"/>
    <x v="131"/>
    <m/>
    <m/>
    <m/>
    <m/>
    <n v="1245"/>
    <s v="Fredrik Bjørndal"/>
    <x v="3"/>
    <x v="3"/>
    <m/>
    <m/>
    <m/>
    <m/>
    <n v="0"/>
    <s v="Ingen avgiftsbehandling"/>
    <s v="Lønnsbilag 3-2025"/>
    <n v="938"/>
    <s v="NOK"/>
    <n v="938"/>
    <m/>
    <s v="938.00"/>
  </r>
  <r>
    <n v="500126"/>
    <n v="2025"/>
    <s v="Lønnsbilag 7-2025"/>
    <d v="2025-02-01T00:00:00"/>
    <m/>
    <x v="131"/>
    <x v="131"/>
    <m/>
    <m/>
    <m/>
    <m/>
    <n v="1245"/>
    <s v="Fredrik Bjørndal"/>
    <x v="3"/>
    <x v="3"/>
    <m/>
    <m/>
    <m/>
    <m/>
    <n v="0"/>
    <s v="Ingen avgiftsbehandling"/>
    <s v="Lønnsbilag 7-2025"/>
    <n v="574"/>
    <s v="NOK"/>
    <n v="574"/>
    <m/>
    <s v="1512.00"/>
  </r>
  <r>
    <n v="334"/>
    <n v="2025"/>
    <s v="Reiseregning nummer 8-2024, Markus Madsen"/>
    <d v="2025-03-02T00:00:00"/>
    <m/>
    <x v="131"/>
    <x v="131"/>
    <m/>
    <m/>
    <m/>
    <m/>
    <n v="1317"/>
    <s v="Markus Madsen"/>
    <x v="5"/>
    <x v="5"/>
    <m/>
    <m/>
    <m/>
    <m/>
    <n v="0"/>
    <s v="Ingen avgiftsbehandling"/>
    <s v="Reiseregning nummer 8-2024, Markus Madsen. Kilometergodtgjørelse bil, skattefri organisasjon"/>
    <n v="103.74"/>
    <s v="NOK"/>
    <n v="103.74"/>
    <m/>
    <s v="1615.74"/>
  </r>
  <r>
    <n v="335"/>
    <n v="2025"/>
    <s v="Reiseregning nummer 9-2024, Markus Madsen"/>
    <d v="2025-03-02T00:00:00"/>
    <m/>
    <x v="131"/>
    <x v="131"/>
    <m/>
    <m/>
    <m/>
    <m/>
    <n v="1317"/>
    <s v="Markus Madsen"/>
    <x v="5"/>
    <x v="5"/>
    <m/>
    <m/>
    <m/>
    <m/>
    <n v="0"/>
    <s v="Ingen avgiftsbehandling"/>
    <s v="Reiseregning nummer 9-2024, Markus Madsen. Kilometergodtgjørelse bil, skattefri organisasjon"/>
    <n v="115.04"/>
    <s v="NOK"/>
    <n v="115.04"/>
    <m/>
    <s v="1730.78"/>
  </r>
  <r>
    <n v="336"/>
    <n v="2025"/>
    <s v="Reiseregning nummer 10-2024, Markus Madsen"/>
    <d v="2025-03-02T00:00:00"/>
    <m/>
    <x v="131"/>
    <x v="131"/>
    <m/>
    <m/>
    <m/>
    <m/>
    <n v="1317"/>
    <s v="Markus Madsen"/>
    <x v="5"/>
    <x v="5"/>
    <m/>
    <m/>
    <m/>
    <m/>
    <n v="0"/>
    <s v="Ingen avgiftsbehandling"/>
    <s v="Reiseregning nummer 10-2024, Markus Madsen. Kilometergodtgjørelse bil, skattefri organisasjon"/>
    <n v="95.97"/>
    <s v="NOK"/>
    <n v="95.97"/>
    <m/>
    <s v="1826.75"/>
  </r>
  <r>
    <n v="337"/>
    <n v="2025"/>
    <s v="Reiseregning nummer 11-2024, Markus Madsen"/>
    <d v="2025-03-02T00:00:00"/>
    <m/>
    <x v="131"/>
    <x v="131"/>
    <m/>
    <m/>
    <m/>
    <m/>
    <n v="1317"/>
    <s v="Markus Madsen"/>
    <x v="5"/>
    <x v="5"/>
    <m/>
    <m/>
    <m/>
    <m/>
    <n v="0"/>
    <s v="Ingen avgiftsbehandling"/>
    <s v="Reiseregning nummer 11-2024, Markus Madsen. Kilometergodtgjørelse bil, skattefri organisasjon"/>
    <n v="162.74"/>
    <s v="NOK"/>
    <n v="162.74"/>
    <m/>
    <s v="1989.49"/>
  </r>
  <r>
    <n v="500286"/>
    <n v="2025"/>
    <s v="Lønnsbilag 10-2025"/>
    <d v="2025-03-02T00:00:00"/>
    <m/>
    <x v="131"/>
    <x v="131"/>
    <m/>
    <m/>
    <m/>
    <m/>
    <n v="1245"/>
    <s v="Fredrik Bjørndal"/>
    <x v="3"/>
    <x v="3"/>
    <m/>
    <m/>
    <m/>
    <m/>
    <n v="0"/>
    <s v="Ingen avgiftsbehandling"/>
    <s v="Lønnsbilag 10-2025"/>
    <n v="710.5"/>
    <s v="NOK"/>
    <n v="710.5"/>
    <m/>
    <s v="2699.99"/>
  </r>
  <r>
    <n v="500286"/>
    <n v="2025"/>
    <s v="Lønnsbilag 10-2025"/>
    <d v="2025-03-02T00:00:00"/>
    <m/>
    <x v="131"/>
    <x v="131"/>
    <m/>
    <m/>
    <m/>
    <m/>
    <n v="1260"/>
    <s v="Sivert Østberg-Tømmervik"/>
    <x v="6"/>
    <x v="6"/>
    <m/>
    <m/>
    <m/>
    <m/>
    <n v="0"/>
    <s v="Ingen avgiftsbehandling"/>
    <s v="Lønnsbilag 10-2025"/>
    <n v="549.5"/>
    <s v="NOK"/>
    <n v="549.5"/>
    <m/>
    <s v="3249.49"/>
  </r>
  <r>
    <n v="500413"/>
    <n v="2025"/>
    <s v="Lønnsbilag 11-2025"/>
    <d v="2025-04-01T00:00:00"/>
    <m/>
    <x v="131"/>
    <x v="131"/>
    <m/>
    <m/>
    <m/>
    <m/>
    <n v="1245"/>
    <s v="Fredrik Bjørndal"/>
    <x v="3"/>
    <x v="3"/>
    <m/>
    <m/>
    <m/>
    <m/>
    <n v="0"/>
    <s v="Ingen avgiftsbehandling"/>
    <s v="Lønnsbilag 11-2025"/>
    <n v="1295"/>
    <s v="NOK"/>
    <n v="1295"/>
    <m/>
    <s v="4544.49"/>
  </r>
  <r>
    <n v="500528"/>
    <n v="2025"/>
    <s v="Lønnsbilag 12-2025"/>
    <d v="2025-05-01T00:00:00"/>
    <m/>
    <x v="131"/>
    <x v="131"/>
    <m/>
    <m/>
    <m/>
    <m/>
    <n v="1245"/>
    <s v="Fredrik Bjørndal"/>
    <x v="3"/>
    <x v="3"/>
    <m/>
    <m/>
    <m/>
    <m/>
    <n v="0"/>
    <s v="Ingen avgiftsbehandling"/>
    <s v="Lønnsbilag 12-2025"/>
    <n v="1589"/>
    <s v="NOK"/>
    <n v="1589"/>
    <m/>
    <s v="6133.49"/>
  </r>
  <r>
    <n v="967"/>
    <n v="2025"/>
    <s v="Reiseregning nummer 9-2025, Markus Madsen"/>
    <d v="2025-06-02T00:00:00"/>
    <m/>
    <x v="131"/>
    <x v="131"/>
    <m/>
    <m/>
    <m/>
    <m/>
    <n v="1317"/>
    <s v="Markus Madsen"/>
    <x v="5"/>
    <x v="5"/>
    <m/>
    <m/>
    <m/>
    <m/>
    <n v="0"/>
    <s v="Ingen avgiftsbehandling"/>
    <s v="Reiseregning nummer 9-2025, Markus Madsen. Kilometergodtgjørelse bil, skattefri organisasjon"/>
    <n v="296.42"/>
    <s v="NOK"/>
    <n v="296.42"/>
    <m/>
    <s v="6429.91"/>
  </r>
  <r>
    <n v="500662"/>
    <n v="2025"/>
    <s v="Lønnsbilag 15-2025"/>
    <d v="2025-06-02T00:00:00"/>
    <m/>
    <x v="131"/>
    <x v="131"/>
    <m/>
    <m/>
    <m/>
    <m/>
    <n v="1245"/>
    <s v="Fredrik Bjørndal"/>
    <x v="3"/>
    <x v="3"/>
    <m/>
    <m/>
    <m/>
    <m/>
    <n v="0"/>
    <s v="Ingen avgiftsbehandling"/>
    <s v="Lønnsbilag 15-2025"/>
    <n v="1207.5"/>
    <s v="NOK"/>
    <n v="1207.5"/>
    <m/>
    <s v="7637.41"/>
  </r>
  <r>
    <n v="500936"/>
    <n v="2025"/>
    <s v="Lønnsbilag 20-2025"/>
    <d v="2025-09-01T00:00:00"/>
    <m/>
    <x v="131"/>
    <x v="131"/>
    <m/>
    <m/>
    <m/>
    <m/>
    <n v="1245"/>
    <s v="Fredrik Bjørndal"/>
    <x v="3"/>
    <x v="3"/>
    <m/>
    <m/>
    <m/>
    <m/>
    <n v="0"/>
    <s v="Ingen avgiftsbehandling"/>
    <s v="Lønnsbilag 20-2025"/>
    <n v="301"/>
    <s v="NOK"/>
    <n v="301"/>
    <m/>
    <s v="7938.41"/>
  </r>
  <r>
    <n v="501038"/>
    <n v="2025"/>
    <s v="Lønnsbilag 22-2025"/>
    <d v="2025-10-01T00:00:00"/>
    <m/>
    <x v="131"/>
    <x v="131"/>
    <m/>
    <m/>
    <m/>
    <m/>
    <n v="1245"/>
    <s v="Fredrik Bjørndal"/>
    <x v="3"/>
    <x v="3"/>
    <m/>
    <m/>
    <m/>
    <m/>
    <n v="0"/>
    <s v="Ingen avgiftsbehandling"/>
    <s v="Lønnsbilag 22-2025"/>
    <n v="707"/>
    <s v="NOK"/>
    <n v="707"/>
    <m/>
    <s v="8645.41"/>
  </r>
  <r>
    <n v="501038"/>
    <n v="2025"/>
    <s v="Lønnsbilag 22-2025"/>
    <d v="2025-10-01T00:00:00"/>
    <m/>
    <x v="131"/>
    <x v="131"/>
    <m/>
    <m/>
    <m/>
    <m/>
    <n v="1248"/>
    <s v="Marius Tveiten"/>
    <x v="1"/>
    <x v="1"/>
    <m/>
    <m/>
    <m/>
    <m/>
    <n v="0"/>
    <s v="Ingen avgiftsbehandling"/>
    <s v="Lønnsbilag 22-2025"/>
    <n v="1001"/>
    <s v="NOK"/>
    <n v="1001"/>
    <m/>
    <s v="9646.41"/>
  </r>
  <r>
    <n v="501146"/>
    <n v="2025"/>
    <s v="Lønnsbilag 23-2025"/>
    <d v="2025-11-03T00:00:00"/>
    <m/>
    <x v="131"/>
    <x v="131"/>
    <m/>
    <m/>
    <m/>
    <m/>
    <n v="1245"/>
    <s v="Fredrik Bjørndal"/>
    <x v="3"/>
    <x v="3"/>
    <m/>
    <m/>
    <m/>
    <m/>
    <n v="0"/>
    <s v="Ingen avgiftsbehandling"/>
    <s v="Lønnsbilag 23-2025"/>
    <n v="1144.5"/>
    <s v="NOK"/>
    <n v="1144.5"/>
    <m/>
    <s v="10790.91"/>
  </r>
  <r>
    <n v="501272"/>
    <n v="2025"/>
    <s v="Lønnsbilag 24-2025"/>
    <d v="2025-12-02T00:00:00"/>
    <m/>
    <x v="131"/>
    <x v="131"/>
    <m/>
    <m/>
    <m/>
    <m/>
    <n v="1245"/>
    <s v="Fredrik Bjørndal"/>
    <x v="3"/>
    <x v="3"/>
    <m/>
    <m/>
    <m/>
    <m/>
    <n v="0"/>
    <s v="Ingen avgiftsbehandling"/>
    <s v="Lønnsbilag 24-2025"/>
    <n v="763"/>
    <s v="NOK"/>
    <n v="763"/>
    <m/>
    <s v="11553.91"/>
  </r>
  <r>
    <n v="501272"/>
    <n v="2025"/>
    <s v="Lønnsbilag 24-2025"/>
    <d v="2025-12-02T00:00:00"/>
    <m/>
    <x v="131"/>
    <x v="131"/>
    <m/>
    <m/>
    <m/>
    <m/>
    <n v="1260"/>
    <s v="Sivert Østberg-Tømmervik"/>
    <x v="6"/>
    <x v="6"/>
    <m/>
    <m/>
    <m/>
    <m/>
    <n v="0"/>
    <s v="Ingen avgiftsbehandling"/>
    <s v="Lønnsbilag 24-2025"/>
    <n v="1801"/>
    <s v="NOK"/>
    <n v="1801"/>
    <m/>
    <s v="13354.91"/>
  </r>
  <r>
    <m/>
    <m/>
    <m/>
    <d v="2025-01-01T00:00:00"/>
    <m/>
    <x v="132"/>
    <x v="132"/>
    <m/>
    <m/>
    <m/>
    <m/>
    <m/>
    <m/>
    <x v="0"/>
    <x v="0"/>
    <m/>
    <m/>
    <m/>
    <m/>
    <m/>
    <m/>
    <s v="Inngående saldo"/>
    <n v="0"/>
    <m/>
    <m/>
    <m/>
    <s v="0.00"/>
  </r>
  <r>
    <n v="175"/>
    <n v="2025"/>
    <s v="Refusjon av sykepenger februar"/>
    <d v="2025-02-03T00:00:00"/>
    <m/>
    <x v="132"/>
    <x v="132"/>
    <m/>
    <m/>
    <m/>
    <m/>
    <m/>
    <s v="Sofi Kulvik"/>
    <x v="4"/>
    <x v="4"/>
    <m/>
    <m/>
    <m/>
    <m/>
    <n v="0"/>
    <s v="Ingen avgiftsbehandling"/>
    <s v="Refusjon av sykepenger februar"/>
    <n v="-28620"/>
    <s v="NOK"/>
    <n v="-28620"/>
    <m/>
    <s v="-28620.00"/>
  </r>
  <r>
    <n v="1240"/>
    <n v="2025"/>
    <s v="984495358_2025-06-02-2224_K27.pdf"/>
    <d v="2025-06-02T00:00:00"/>
    <m/>
    <x v="132"/>
    <x v="132"/>
    <m/>
    <m/>
    <m/>
    <m/>
    <m/>
    <m/>
    <x v="4"/>
    <x v="4"/>
    <m/>
    <m/>
    <m/>
    <m/>
    <n v="0"/>
    <s v="Ingen avgiftsbehandling"/>
    <s v="984495358_2025-06-02-2224_K27.pdf"/>
    <n v="-4396"/>
    <s v="NOK"/>
    <n v="-4396"/>
    <m/>
    <s v="-33016.00"/>
  </r>
  <r>
    <n v="1240"/>
    <n v="2025"/>
    <s v="984495358_2025-06-02-2224_K27.pdf"/>
    <d v="2025-12-31T00:00:00"/>
    <m/>
    <x v="132"/>
    <x v="132"/>
    <m/>
    <m/>
    <m/>
    <m/>
    <m/>
    <m/>
    <x v="4"/>
    <x v="4"/>
    <m/>
    <m/>
    <m/>
    <m/>
    <n v="0"/>
    <s v="Ingen avgiftsbehandling"/>
    <s v="984495358_2025-06-02-2224_K27.pdf"/>
    <n v="4396"/>
    <s v="NOK"/>
    <n v="4396"/>
    <m/>
    <s v="-28620.00"/>
  </r>
  <r>
    <n v="2484"/>
    <n v="2025"/>
    <s v="Refusjon av sykepenger desember"/>
    <d v="2025-12-31T00:00:00"/>
    <m/>
    <x v="132"/>
    <x v="132"/>
    <m/>
    <m/>
    <m/>
    <m/>
    <m/>
    <s v="Sofi Kulvik"/>
    <x v="4"/>
    <x v="4"/>
    <m/>
    <m/>
    <m/>
    <m/>
    <n v="0"/>
    <s v="Ingen avgiftsbehandling"/>
    <s v="Refusjon av sykepenger desember"/>
    <n v="-4396"/>
    <s v="NOK"/>
    <n v="-4396"/>
    <m/>
    <s v="-33016.00"/>
  </r>
  <r>
    <m/>
    <m/>
    <m/>
    <d v="2025-01-01T00:00:00"/>
    <m/>
    <x v="133"/>
    <x v="133"/>
    <m/>
    <m/>
    <m/>
    <m/>
    <m/>
    <m/>
    <x v="0"/>
    <x v="0"/>
    <m/>
    <m/>
    <m/>
    <m/>
    <m/>
    <m/>
    <s v="Inngående saldo"/>
    <n v="0"/>
    <m/>
    <m/>
    <m/>
    <s v="0.00"/>
  </r>
  <r>
    <n v="10"/>
    <n v="2025"/>
    <s v="HS, gave"/>
    <d v="2025-01-03T00:00:00"/>
    <m/>
    <x v="133"/>
    <x v="133"/>
    <m/>
    <m/>
    <m/>
    <m/>
    <m/>
    <m/>
    <x v="4"/>
    <x v="4"/>
    <m/>
    <m/>
    <m/>
    <m/>
    <n v="0"/>
    <s v="Ingen avgiftsbehandling"/>
    <s v="HS, gave"/>
    <n v="553.1"/>
    <s v="NOK"/>
    <n v="553.1"/>
    <m/>
    <s v="553.10"/>
  </r>
  <r>
    <n v="29"/>
    <n v="2025"/>
    <s v="Fwd: Utlegg/refusjon"/>
    <d v="2025-01-11T00:00:00"/>
    <m/>
    <x v="133"/>
    <x v="133"/>
    <m/>
    <m/>
    <n v="20336"/>
    <s v="Ida Svege"/>
    <m/>
    <m/>
    <x v="6"/>
    <x v="6"/>
    <m/>
    <m/>
    <m/>
    <m/>
    <n v="0"/>
    <s v="Ingen avgiftsbehandling"/>
    <s v="Fwd: Utlegg/refusjon"/>
    <n v="2635"/>
    <s v="NOK"/>
    <n v="2635"/>
    <m/>
    <s v="3188.10"/>
  </r>
  <r>
    <n v="521"/>
    <n v="2025"/>
    <s v="HS: Kvittering for blomsterbestilling - Ordrenummer 3905398"/>
    <d v="2025-03-26T00:00:00"/>
    <m/>
    <x v="133"/>
    <x v="133"/>
    <m/>
    <m/>
    <m/>
    <m/>
    <m/>
    <s v="Sofi Kulvik"/>
    <x v="4"/>
    <x v="4"/>
    <m/>
    <m/>
    <m/>
    <m/>
    <n v="0"/>
    <s v="Ingen avgiftsbehandling"/>
    <s v="HS: Kvittering for blomsterbestilling - Ordrenummer 3905398"/>
    <n v="475"/>
    <s v="NOK"/>
    <n v="475"/>
    <m/>
    <s v="3663.10"/>
  </r>
  <r>
    <n v="523"/>
    <n v="2025"/>
    <s v="Fotball, gave av bilag"/>
    <d v="2025-03-27T00:00:00"/>
    <m/>
    <x v="133"/>
    <x v="133"/>
    <m/>
    <m/>
    <m/>
    <m/>
    <m/>
    <s v="Sofi Kulvik"/>
    <x v="1"/>
    <x v="1"/>
    <m/>
    <m/>
    <m/>
    <m/>
    <n v="0"/>
    <s v="Ingen avgiftsbehandling"/>
    <s v="Fotball, gave av bilag"/>
    <n v="515"/>
    <s v="NOK"/>
    <n v="515"/>
    <m/>
    <s v="4178.10"/>
  </r>
  <r>
    <n v="531"/>
    <n v="2025"/>
    <s v="SKI, gave: Oppmerksomhet Trener HL-gruppe"/>
    <d v="2025-04-07T00:00:00"/>
    <m/>
    <x v="133"/>
    <x v="133"/>
    <m/>
    <m/>
    <n v="20336"/>
    <s v="Ida Svege"/>
    <m/>
    <m/>
    <x v="6"/>
    <x v="6"/>
    <m/>
    <m/>
    <m/>
    <m/>
    <n v="0"/>
    <s v="Ingen avgiftsbehandling"/>
    <s v="SKI, gave: Oppmerksomhet Trener HL-gruppe"/>
    <n v="896"/>
    <s v="NOK"/>
    <n v="896"/>
    <m/>
    <s v="5074.10"/>
  </r>
  <r>
    <n v="2225"/>
    <n v="2025"/>
    <s v="Av bilag gave 1928"/>
    <d v="2025-11-27T00:00:00"/>
    <m/>
    <x v="133"/>
    <x v="133"/>
    <m/>
    <m/>
    <m/>
    <m/>
    <m/>
    <m/>
    <x v="1"/>
    <x v="1"/>
    <m/>
    <m/>
    <m/>
    <m/>
    <n v="0"/>
    <s v="Ingen avgiftsbehandling"/>
    <s v="Julegaver ungdomstrenere"/>
    <n v="7800"/>
    <s v="NOK"/>
    <n v="7800"/>
    <m/>
    <s v="12874.10"/>
  </r>
  <r>
    <n v="2429"/>
    <n v="2025"/>
    <s v="HS gave"/>
    <d v="2025-12-18T00:00:00"/>
    <m/>
    <x v="133"/>
    <x v="133"/>
    <m/>
    <m/>
    <m/>
    <m/>
    <m/>
    <s v="Sofi Kulvik"/>
    <x v="4"/>
    <x v="4"/>
    <m/>
    <m/>
    <m/>
    <m/>
    <n v="0"/>
    <s v="Ingen avgiftsbehandling"/>
    <s v="HS gave"/>
    <n v="520"/>
    <s v="NOK"/>
    <n v="520"/>
    <m/>
    <s v="13394.10"/>
  </r>
  <r>
    <m/>
    <m/>
    <m/>
    <d v="2025-01-01T00:00:00"/>
    <m/>
    <x v="134"/>
    <x v="134"/>
    <m/>
    <m/>
    <m/>
    <m/>
    <m/>
    <m/>
    <x v="0"/>
    <x v="0"/>
    <m/>
    <m/>
    <m/>
    <m/>
    <m/>
    <m/>
    <s v="Inngående saldo"/>
    <n v="0"/>
    <m/>
    <m/>
    <m/>
    <s v="0.00"/>
  </r>
  <r>
    <n v="23"/>
    <n v="2025"/>
    <s v="Faktura nummer F0004134625 fra DNB Livsforsikring AS"/>
    <d v="2025-01-06T00:00:00"/>
    <m/>
    <x v="134"/>
    <x v="134"/>
    <m/>
    <m/>
    <n v="20012"/>
    <s v="DNB Livsforsikring AS"/>
    <m/>
    <m/>
    <x v="4"/>
    <x v="4"/>
    <m/>
    <m/>
    <m/>
    <m/>
    <n v="0"/>
    <s v="Ingen avgiftsbehandling"/>
    <s v="Faktura nummer F0004134625 fra DNB Livsforsikring AS"/>
    <n v="7636.39"/>
    <s v="NOK"/>
    <n v="7636.39"/>
    <m/>
    <s v="7636.39"/>
  </r>
  <r>
    <n v="181"/>
    <n v="2025"/>
    <s v="Faktura nummer F0004163118 fra DNB Livsforsikring AS"/>
    <d v="2025-02-06T00:00:00"/>
    <m/>
    <x v="134"/>
    <x v="134"/>
    <m/>
    <m/>
    <n v="20012"/>
    <s v="DNB Livsforsikring AS"/>
    <m/>
    <m/>
    <x v="4"/>
    <x v="4"/>
    <m/>
    <m/>
    <m/>
    <m/>
    <n v="0"/>
    <s v="Ingen avgiftsbehandling"/>
    <s v="Faktura nummer F0004163118 fra DNB Livsforsikring AS"/>
    <n v="7031.52"/>
    <s v="NOK"/>
    <n v="7031.52"/>
    <m/>
    <s v="14667.91"/>
  </r>
  <r>
    <n v="353"/>
    <n v="2025"/>
    <s v="Faktura nummer F0004190364 fra DNB Livsforsikring AS"/>
    <d v="2025-03-06T00:00:00"/>
    <m/>
    <x v="134"/>
    <x v="134"/>
    <m/>
    <m/>
    <n v="20012"/>
    <s v="DNB Livsforsikring AS"/>
    <m/>
    <m/>
    <x v="4"/>
    <x v="4"/>
    <m/>
    <m/>
    <m/>
    <m/>
    <n v="0"/>
    <s v="Ingen avgiftsbehandling"/>
    <s v="Faktura nummer F0004190364 fra DNB Livsforsikring AS"/>
    <n v="12048.06"/>
    <s v="NOK"/>
    <n v="12048.06"/>
    <m/>
    <s v="26715.97"/>
  </r>
  <r>
    <n v="476"/>
    <n v="2025"/>
    <s v="Faktura nummer F0004218528 fra DNB Livsforsikring AS"/>
    <d v="2025-04-07T00:00:00"/>
    <m/>
    <x v="134"/>
    <x v="134"/>
    <m/>
    <m/>
    <n v="20012"/>
    <s v="DNB Livsforsikring AS"/>
    <m/>
    <m/>
    <x v="4"/>
    <x v="4"/>
    <m/>
    <m/>
    <m/>
    <m/>
    <n v="0"/>
    <s v="Ingen avgiftsbehandling"/>
    <s v="Faktura nummer F0004218528 fra DNB Livsforsikring AS"/>
    <n v="8825.66"/>
    <s v="NOK"/>
    <n v="8825.66"/>
    <m/>
    <s v="35541.63"/>
  </r>
  <r>
    <n v="742"/>
    <n v="2025"/>
    <s v="Faktura nummer F0004246535 fra DNB Livsforsikring AS"/>
    <d v="2025-05-06T00:00:00"/>
    <m/>
    <x v="134"/>
    <x v="134"/>
    <m/>
    <m/>
    <n v="20012"/>
    <s v="DNB Livsforsikring AS"/>
    <m/>
    <m/>
    <x v="4"/>
    <x v="4"/>
    <m/>
    <m/>
    <m/>
    <m/>
    <n v="0"/>
    <s v="Ingen avgiftsbehandling"/>
    <s v="Faktura nummer F0004246535 fra DNB Livsforsikring AS"/>
    <n v="1260.55"/>
    <s v="NOK"/>
    <n v="1260.55"/>
    <m/>
    <s v="36802.18"/>
  </r>
  <r>
    <n v="968"/>
    <n v="2025"/>
    <s v="Faktura nummer F0004274533 fra DNB Livsforsikring AS"/>
    <d v="2025-06-06T00:00:00"/>
    <m/>
    <x v="134"/>
    <x v="134"/>
    <m/>
    <m/>
    <n v="20012"/>
    <s v="DNB Livsforsikring AS"/>
    <m/>
    <m/>
    <x v="4"/>
    <x v="4"/>
    <m/>
    <m/>
    <m/>
    <m/>
    <n v="0"/>
    <s v="Ingen avgiftsbehandling"/>
    <s v="Faktura nummer F0004274533 fra DNB Livsforsikring AS"/>
    <n v="12442.91"/>
    <s v="NOK"/>
    <n v="12442.91"/>
    <m/>
    <s v="49245.09"/>
  </r>
  <r>
    <n v="1111"/>
    <n v="2025"/>
    <s v="Faktura nummer F0004302578 fra DNB Livsforsikring AS"/>
    <d v="2025-07-07T00:00:00"/>
    <m/>
    <x v="134"/>
    <x v="134"/>
    <m/>
    <m/>
    <n v="20012"/>
    <s v="DNB Livsforsikring AS"/>
    <m/>
    <m/>
    <x v="4"/>
    <x v="4"/>
    <m/>
    <m/>
    <m/>
    <m/>
    <n v="0"/>
    <s v="Ingen avgiftsbehandling"/>
    <s v="Faktura nummer F0004302578 fra DNB Livsforsikring AS"/>
    <n v="6987.14"/>
    <s v="NOK"/>
    <n v="6987.14"/>
    <m/>
    <s v="56232.23"/>
  </r>
  <r>
    <n v="1282"/>
    <n v="2025"/>
    <s v="Faktura nummer F0004330437 fra DNB Livsforsikring AS"/>
    <d v="2025-08-06T00:00:00"/>
    <m/>
    <x v="134"/>
    <x v="134"/>
    <m/>
    <m/>
    <n v="20012"/>
    <s v="DNB Livsforsikring AS"/>
    <m/>
    <m/>
    <x v="4"/>
    <x v="4"/>
    <m/>
    <m/>
    <m/>
    <m/>
    <n v="0"/>
    <s v="Ingen avgiftsbehandling"/>
    <s v="Faktura nummer F0004330437 fra DNB Livsforsikring AS"/>
    <n v="3893.44"/>
    <s v="NOK"/>
    <n v="3893.44"/>
    <m/>
    <s v="60125.67"/>
  </r>
  <r>
    <n v="1539"/>
    <n v="2025"/>
    <s v="Faktura nummer F0004358603 fra DNB Livsforsikring AS"/>
    <d v="2025-09-08T00:00:00"/>
    <m/>
    <x v="134"/>
    <x v="134"/>
    <m/>
    <m/>
    <n v="20012"/>
    <s v="DNB Livsforsikring AS"/>
    <m/>
    <m/>
    <x v="4"/>
    <x v="4"/>
    <m/>
    <m/>
    <m/>
    <m/>
    <n v="0"/>
    <s v="Ingen avgiftsbehandling"/>
    <s v="Faktura nummer F0004358603 fra DNB Livsforsikring AS"/>
    <n v="12011.1"/>
    <s v="NOK"/>
    <n v="12011.1"/>
    <m/>
    <s v="72136.77"/>
  </r>
  <r>
    <n v="1800"/>
    <n v="2025"/>
    <s v="Faktura nummer F0004386389 fra DNB Livsforsikring AS"/>
    <d v="2025-10-06T00:00:00"/>
    <m/>
    <x v="134"/>
    <x v="134"/>
    <m/>
    <m/>
    <n v="20012"/>
    <s v="DNB Livsforsikring AS"/>
    <m/>
    <m/>
    <x v="4"/>
    <x v="4"/>
    <m/>
    <m/>
    <m/>
    <m/>
    <n v="0"/>
    <s v="Ingen avgiftsbehandling"/>
    <s v="Faktura nummer F0004386389 fra DNB Livsforsikring AS"/>
    <n v="4923.28"/>
    <s v="NOK"/>
    <n v="4923.28"/>
    <m/>
    <s v="77060.05"/>
  </r>
  <r>
    <n v="2050"/>
    <n v="2025"/>
    <s v="Faktura nummer F0004414664 fra DNB Livsforsikring AS"/>
    <d v="2025-11-06T00:00:00"/>
    <m/>
    <x v="134"/>
    <x v="134"/>
    <m/>
    <m/>
    <n v="20012"/>
    <s v="DNB Livsforsikring AS"/>
    <m/>
    <m/>
    <x v="4"/>
    <x v="4"/>
    <m/>
    <m/>
    <m/>
    <m/>
    <n v="0"/>
    <s v="Ingen avgiftsbehandling"/>
    <s v="Faktura nummer F0004414664 fra DNB Livsforsikring AS"/>
    <n v="6644.28"/>
    <s v="NOK"/>
    <n v="6644.28"/>
    <m/>
    <s v="83704.33"/>
  </r>
  <r>
    <n v="2407"/>
    <n v="2025"/>
    <s v="Faktura nummer F0004442921 fra DNB Livsforsikring AS"/>
    <d v="2025-12-08T00:00:00"/>
    <m/>
    <x v="134"/>
    <x v="134"/>
    <m/>
    <m/>
    <n v="20012"/>
    <s v="DNB Livsforsikring AS"/>
    <m/>
    <m/>
    <x v="4"/>
    <x v="4"/>
    <m/>
    <m/>
    <m/>
    <m/>
    <n v="0"/>
    <s v="Ingen avgiftsbehandling"/>
    <s v="Faktura nummer F0004442921 fra DNB Livsforsikring AS"/>
    <n v="11365.39"/>
    <s v="NOK"/>
    <n v="11365.39"/>
    <m/>
    <s v="95069.72"/>
  </r>
  <r>
    <m/>
    <m/>
    <m/>
    <d v="2025-01-01T00:00:00"/>
    <m/>
    <x v="135"/>
    <x v="135"/>
    <m/>
    <m/>
    <m/>
    <m/>
    <m/>
    <m/>
    <x v="0"/>
    <x v="0"/>
    <m/>
    <m/>
    <m/>
    <m/>
    <m/>
    <m/>
    <s v="Inngående saldo"/>
    <n v="0"/>
    <m/>
    <m/>
    <m/>
    <s v="0.00"/>
  </r>
  <r>
    <n v="602"/>
    <n v="2025"/>
    <s v="Kvitteringer esport"/>
    <d v="2025-03-21T00:00:00"/>
    <m/>
    <x v="135"/>
    <x v="135"/>
    <m/>
    <m/>
    <m/>
    <m/>
    <m/>
    <m/>
    <x v="2"/>
    <x v="2"/>
    <m/>
    <m/>
    <m/>
    <m/>
    <n v="0"/>
    <s v="Ingen avgiftsbehandling"/>
    <s v="Kvitteringer esport"/>
    <n v="269"/>
    <s v="NOK"/>
    <n v="269"/>
    <m/>
    <s v="269.00"/>
  </r>
  <r>
    <n v="2281"/>
    <n v="2025"/>
    <s v="Bambus Jutultreffen"/>
    <d v="2025-10-24T00:00:00"/>
    <m/>
    <x v="135"/>
    <x v="135"/>
    <m/>
    <m/>
    <n v="20579"/>
    <s v="Eirik Wartiainen"/>
    <m/>
    <m/>
    <x v="1"/>
    <x v="1"/>
    <m/>
    <m/>
    <m/>
    <m/>
    <n v="0"/>
    <s v="Ingen avgiftsbehandling"/>
    <s v="Bambus Jutultreffen"/>
    <n v="5522"/>
    <s v="NOK"/>
    <n v="5522"/>
    <m/>
    <s v="5791.00"/>
  </r>
  <r>
    <m/>
    <m/>
    <m/>
    <d v="2025-01-01T00:00:00"/>
    <m/>
    <x v="136"/>
    <x v="136"/>
    <m/>
    <m/>
    <m/>
    <m/>
    <m/>
    <m/>
    <x v="0"/>
    <x v="0"/>
    <m/>
    <m/>
    <m/>
    <m/>
    <m/>
    <m/>
    <s v="Inngående saldo"/>
    <n v="0"/>
    <m/>
    <m/>
    <m/>
    <s v="0.00"/>
  </r>
  <r>
    <n v="864"/>
    <n v="2025"/>
    <s v="Avksrivninger lyskastere"/>
    <d v="2025-01-01T00:00:00"/>
    <m/>
    <x v="136"/>
    <x v="136"/>
    <m/>
    <m/>
    <m/>
    <m/>
    <m/>
    <m/>
    <x v="1"/>
    <x v="1"/>
    <m/>
    <m/>
    <m/>
    <m/>
    <n v="0"/>
    <s v="Ingen avgiftsbehandling"/>
    <s v="Avksrivninger lyskastere"/>
    <n v="11074.63"/>
    <s v="NOK"/>
    <n v="11074.63"/>
    <m/>
    <s v="11074.63"/>
  </r>
  <r>
    <n v="864"/>
    <n v="2025"/>
    <s v="Avksrivninger lyskastere"/>
    <d v="2025-02-01T00:00:00"/>
    <m/>
    <x v="136"/>
    <x v="136"/>
    <m/>
    <m/>
    <m/>
    <m/>
    <m/>
    <m/>
    <x v="1"/>
    <x v="1"/>
    <m/>
    <m/>
    <m/>
    <m/>
    <n v="0"/>
    <s v="Ingen avgiftsbehandling"/>
    <s v="Avksrivninger lyskastere"/>
    <n v="11074.63"/>
    <s v="NOK"/>
    <n v="11074.63"/>
    <m/>
    <s v="22149.26"/>
  </r>
  <r>
    <n v="864"/>
    <n v="2025"/>
    <s v="Avksrivninger lyskastere"/>
    <d v="2025-03-01T00:00:00"/>
    <m/>
    <x v="136"/>
    <x v="136"/>
    <m/>
    <m/>
    <m/>
    <m/>
    <m/>
    <m/>
    <x v="1"/>
    <x v="1"/>
    <m/>
    <m/>
    <m/>
    <m/>
    <n v="0"/>
    <s v="Ingen avgiftsbehandling"/>
    <s v="Avksrivninger lyskastere"/>
    <n v="11074.63"/>
    <s v="NOK"/>
    <n v="11074.63"/>
    <m/>
    <s v="33223.89"/>
  </r>
  <r>
    <n v="864"/>
    <n v="2025"/>
    <s v="Avksrivninger lyskastere"/>
    <d v="2025-04-01T00:00:00"/>
    <m/>
    <x v="136"/>
    <x v="136"/>
    <m/>
    <m/>
    <m/>
    <m/>
    <m/>
    <m/>
    <x v="1"/>
    <x v="1"/>
    <m/>
    <m/>
    <m/>
    <m/>
    <n v="0"/>
    <s v="Ingen avgiftsbehandling"/>
    <s v="Avksrivninger lyskastere"/>
    <n v="11074.63"/>
    <s v="NOK"/>
    <n v="11074.63"/>
    <m/>
    <s v="44298.52"/>
  </r>
  <r>
    <n v="864"/>
    <n v="2025"/>
    <s v="Avksrivninger lyskastere"/>
    <d v="2025-05-01T00:00:00"/>
    <m/>
    <x v="136"/>
    <x v="136"/>
    <m/>
    <m/>
    <m/>
    <m/>
    <m/>
    <m/>
    <x v="1"/>
    <x v="1"/>
    <m/>
    <m/>
    <m/>
    <m/>
    <n v="0"/>
    <s v="Ingen avgiftsbehandling"/>
    <s v="Avksrivninger lyskastere"/>
    <n v="11074.63"/>
    <s v="NOK"/>
    <n v="11074.63"/>
    <m/>
    <s v="55373.15"/>
  </r>
  <r>
    <n v="864"/>
    <n v="2025"/>
    <s v="Avksrivninger lyskastere"/>
    <d v="2025-06-01T00:00:00"/>
    <m/>
    <x v="136"/>
    <x v="136"/>
    <m/>
    <m/>
    <m/>
    <m/>
    <m/>
    <m/>
    <x v="1"/>
    <x v="1"/>
    <m/>
    <m/>
    <m/>
    <m/>
    <n v="0"/>
    <s v="Ingen avgiftsbehandling"/>
    <s v="Avksrivninger lyskastere"/>
    <n v="11074.63"/>
    <s v="NOK"/>
    <n v="11074.63"/>
    <m/>
    <s v="66447.78"/>
  </r>
  <r>
    <n v="864"/>
    <n v="2025"/>
    <s v="Avksrivninger lyskastere"/>
    <d v="2025-07-01T00:00:00"/>
    <m/>
    <x v="136"/>
    <x v="136"/>
    <m/>
    <m/>
    <m/>
    <m/>
    <m/>
    <m/>
    <x v="1"/>
    <x v="1"/>
    <m/>
    <m/>
    <m/>
    <m/>
    <n v="0"/>
    <s v="Ingen avgiftsbehandling"/>
    <s v="Avksrivninger lyskastere"/>
    <n v="11074.63"/>
    <s v="NOK"/>
    <n v="11074.63"/>
    <m/>
    <s v="77522.41"/>
  </r>
  <r>
    <n v="864"/>
    <n v="2025"/>
    <s v="Avksrivninger lyskastere"/>
    <d v="2025-08-01T00:00:00"/>
    <m/>
    <x v="136"/>
    <x v="136"/>
    <m/>
    <m/>
    <m/>
    <m/>
    <m/>
    <m/>
    <x v="1"/>
    <x v="1"/>
    <m/>
    <m/>
    <m/>
    <m/>
    <n v="0"/>
    <s v="Ingen avgiftsbehandling"/>
    <s v="Avksrivninger lyskastere"/>
    <n v="11074.63"/>
    <s v="NOK"/>
    <n v="11074.63"/>
    <m/>
    <s v="88597.04"/>
  </r>
  <r>
    <n v="864"/>
    <n v="2025"/>
    <s v="Avksrivninger lyskastere"/>
    <d v="2025-09-01T00:00:00"/>
    <m/>
    <x v="136"/>
    <x v="136"/>
    <m/>
    <m/>
    <m/>
    <m/>
    <m/>
    <m/>
    <x v="1"/>
    <x v="1"/>
    <m/>
    <m/>
    <m/>
    <m/>
    <n v="0"/>
    <s v="Ingen avgiftsbehandling"/>
    <s v="Avksrivninger lyskastere"/>
    <n v="11074.63"/>
    <s v="NOK"/>
    <n v="11074.63"/>
    <m/>
    <s v="99671.67"/>
  </r>
  <r>
    <n v="864"/>
    <n v="2025"/>
    <s v="Avksrivninger lyskastere"/>
    <d v="2025-10-01T00:00:00"/>
    <m/>
    <x v="136"/>
    <x v="136"/>
    <m/>
    <m/>
    <m/>
    <m/>
    <m/>
    <m/>
    <x v="1"/>
    <x v="1"/>
    <m/>
    <m/>
    <m/>
    <m/>
    <n v="0"/>
    <s v="Ingen avgiftsbehandling"/>
    <s v="Avksrivninger lyskastere"/>
    <n v="11074.63"/>
    <s v="NOK"/>
    <n v="11074.63"/>
    <m/>
    <s v="110746.30"/>
  </r>
  <r>
    <n v="864"/>
    <n v="2025"/>
    <s v="Avksrivninger lyskastere"/>
    <d v="2025-11-01T00:00:00"/>
    <m/>
    <x v="136"/>
    <x v="136"/>
    <m/>
    <m/>
    <m/>
    <m/>
    <m/>
    <m/>
    <x v="1"/>
    <x v="1"/>
    <m/>
    <m/>
    <m/>
    <m/>
    <n v="0"/>
    <s v="Ingen avgiftsbehandling"/>
    <s v="Avksrivninger lyskastere"/>
    <n v="11074.63"/>
    <s v="NOK"/>
    <n v="11074.63"/>
    <m/>
    <s v="121820.93"/>
  </r>
  <r>
    <n v="864"/>
    <n v="2025"/>
    <s v="Avksrivninger lyskastere"/>
    <d v="2025-12-01T00:00:00"/>
    <m/>
    <x v="136"/>
    <x v="136"/>
    <m/>
    <m/>
    <m/>
    <m/>
    <m/>
    <m/>
    <x v="1"/>
    <x v="1"/>
    <m/>
    <m/>
    <m/>
    <m/>
    <n v="0"/>
    <s v="Ingen avgiftsbehandling"/>
    <s v="Avksrivninger lyskastere"/>
    <n v="11074.63"/>
    <s v="NOK"/>
    <n v="11074.63"/>
    <m/>
    <s v="132895.56"/>
  </r>
  <r>
    <m/>
    <m/>
    <m/>
    <d v="2025-01-01T00:00:00"/>
    <m/>
    <x v="137"/>
    <x v="137"/>
    <m/>
    <m/>
    <m/>
    <m/>
    <m/>
    <m/>
    <x v="0"/>
    <x v="0"/>
    <m/>
    <m/>
    <m/>
    <m/>
    <m/>
    <m/>
    <s v="Inngående saldo"/>
    <n v="0"/>
    <m/>
    <m/>
    <m/>
    <s v="0.00"/>
  </r>
  <r>
    <n v="865"/>
    <n v="2025"/>
    <s v="Avskrivninger"/>
    <d v="2025-01-01T00:00:00"/>
    <m/>
    <x v="137"/>
    <x v="137"/>
    <m/>
    <m/>
    <m/>
    <m/>
    <m/>
    <m/>
    <x v="1"/>
    <x v="1"/>
    <m/>
    <m/>
    <m/>
    <m/>
    <n v="0"/>
    <s v="Ingen avgiftsbehandling"/>
    <s v="Avskrivninger"/>
    <n v="1266"/>
    <s v="NOK"/>
    <n v="1266"/>
    <m/>
    <s v="1266.00"/>
  </r>
  <r>
    <n v="865"/>
    <n v="2025"/>
    <s v="Avskrivninger"/>
    <d v="2025-02-01T00:00:00"/>
    <m/>
    <x v="137"/>
    <x v="137"/>
    <m/>
    <m/>
    <m/>
    <m/>
    <m/>
    <m/>
    <x v="1"/>
    <x v="1"/>
    <m/>
    <m/>
    <m/>
    <m/>
    <n v="0"/>
    <s v="Ingen avgiftsbehandling"/>
    <s v="Avskrivninger"/>
    <n v="1266"/>
    <s v="NOK"/>
    <n v="1266"/>
    <m/>
    <s v="2532.00"/>
  </r>
  <r>
    <n v="865"/>
    <n v="2025"/>
    <s v="Avskrivninger"/>
    <d v="2025-03-01T00:00:00"/>
    <m/>
    <x v="137"/>
    <x v="137"/>
    <m/>
    <m/>
    <m/>
    <m/>
    <m/>
    <m/>
    <x v="1"/>
    <x v="1"/>
    <m/>
    <m/>
    <m/>
    <m/>
    <n v="0"/>
    <s v="Ingen avgiftsbehandling"/>
    <s v="Avskrivninger"/>
    <n v="1266"/>
    <s v="NOK"/>
    <n v="1266"/>
    <m/>
    <s v="3798.00"/>
  </r>
  <r>
    <n v="865"/>
    <n v="2025"/>
    <s v="Avskrivninger"/>
    <d v="2025-04-01T00:00:00"/>
    <m/>
    <x v="137"/>
    <x v="137"/>
    <m/>
    <m/>
    <m/>
    <m/>
    <m/>
    <m/>
    <x v="1"/>
    <x v="1"/>
    <m/>
    <m/>
    <m/>
    <m/>
    <n v="0"/>
    <s v="Ingen avgiftsbehandling"/>
    <s v="Avskrivninger"/>
    <n v="1266"/>
    <s v="NOK"/>
    <n v="1266"/>
    <m/>
    <s v="5064.00"/>
  </r>
  <r>
    <n v="865"/>
    <n v="2025"/>
    <s v="Avskrivninger"/>
    <d v="2025-05-01T00:00:00"/>
    <m/>
    <x v="137"/>
    <x v="137"/>
    <m/>
    <m/>
    <m/>
    <m/>
    <m/>
    <m/>
    <x v="1"/>
    <x v="1"/>
    <m/>
    <m/>
    <m/>
    <m/>
    <n v="0"/>
    <s v="Ingen avgiftsbehandling"/>
    <s v="Avskrivninger"/>
    <n v="1266"/>
    <s v="NOK"/>
    <n v="1266"/>
    <m/>
    <s v="6330.00"/>
  </r>
  <r>
    <n v="865"/>
    <n v="2025"/>
    <s v="Avskrivninger"/>
    <d v="2025-06-01T00:00:00"/>
    <m/>
    <x v="137"/>
    <x v="137"/>
    <m/>
    <m/>
    <m/>
    <m/>
    <m/>
    <m/>
    <x v="1"/>
    <x v="1"/>
    <m/>
    <m/>
    <m/>
    <m/>
    <n v="0"/>
    <s v="Ingen avgiftsbehandling"/>
    <s v="Avskrivninger"/>
    <n v="1266"/>
    <s v="NOK"/>
    <n v="1266"/>
    <m/>
    <s v="7596.00"/>
  </r>
  <r>
    <n v="865"/>
    <n v="2025"/>
    <s v="Avskrivninger"/>
    <d v="2025-07-01T00:00:00"/>
    <m/>
    <x v="137"/>
    <x v="137"/>
    <m/>
    <m/>
    <m/>
    <m/>
    <m/>
    <m/>
    <x v="1"/>
    <x v="1"/>
    <m/>
    <m/>
    <m/>
    <m/>
    <n v="0"/>
    <s v="Ingen avgiftsbehandling"/>
    <s v="Avskrivninger"/>
    <n v="1266"/>
    <s v="NOK"/>
    <n v="1266"/>
    <m/>
    <s v="8862.00"/>
  </r>
  <r>
    <n v="865"/>
    <n v="2025"/>
    <s v="Avskrivninger"/>
    <d v="2025-08-01T00:00:00"/>
    <m/>
    <x v="137"/>
    <x v="137"/>
    <m/>
    <m/>
    <m/>
    <m/>
    <m/>
    <m/>
    <x v="1"/>
    <x v="1"/>
    <m/>
    <m/>
    <m/>
    <m/>
    <n v="0"/>
    <s v="Ingen avgiftsbehandling"/>
    <s v="Avskrivninger"/>
    <n v="1266"/>
    <s v="NOK"/>
    <n v="1266"/>
    <m/>
    <s v="10128.00"/>
  </r>
  <r>
    <n v="865"/>
    <n v="2025"/>
    <s v="Avskrivninger"/>
    <d v="2025-09-01T00:00:00"/>
    <m/>
    <x v="137"/>
    <x v="137"/>
    <m/>
    <m/>
    <m/>
    <m/>
    <m/>
    <m/>
    <x v="1"/>
    <x v="1"/>
    <m/>
    <m/>
    <m/>
    <m/>
    <n v="0"/>
    <s v="Ingen avgiftsbehandling"/>
    <s v="Avskrivninger"/>
    <n v="1266"/>
    <s v="NOK"/>
    <n v="1266"/>
    <m/>
    <s v="11394.00"/>
  </r>
  <r>
    <n v="865"/>
    <n v="2025"/>
    <s v="Avskrivninger"/>
    <d v="2025-10-01T00:00:00"/>
    <m/>
    <x v="137"/>
    <x v="137"/>
    <m/>
    <m/>
    <m/>
    <m/>
    <m/>
    <m/>
    <x v="1"/>
    <x v="1"/>
    <m/>
    <m/>
    <m/>
    <m/>
    <n v="0"/>
    <s v="Ingen avgiftsbehandling"/>
    <s v="Avskrivninger"/>
    <n v="1266"/>
    <s v="NOK"/>
    <n v="1266"/>
    <m/>
    <s v="12660.00"/>
  </r>
  <r>
    <n v="865"/>
    <n v="2025"/>
    <s v="Avskrivninger"/>
    <d v="2025-11-01T00:00:00"/>
    <m/>
    <x v="137"/>
    <x v="137"/>
    <m/>
    <m/>
    <m/>
    <m/>
    <m/>
    <m/>
    <x v="1"/>
    <x v="1"/>
    <m/>
    <m/>
    <m/>
    <m/>
    <n v="0"/>
    <s v="Ingen avgiftsbehandling"/>
    <s v="Avskrivninger"/>
    <n v="1266"/>
    <s v="NOK"/>
    <n v="1266"/>
    <m/>
    <s v="13926.00"/>
  </r>
  <r>
    <n v="865"/>
    <n v="2025"/>
    <s v="Avskrivninger"/>
    <d v="2025-12-01T00:00:00"/>
    <m/>
    <x v="137"/>
    <x v="137"/>
    <m/>
    <m/>
    <m/>
    <m/>
    <m/>
    <m/>
    <x v="1"/>
    <x v="1"/>
    <m/>
    <m/>
    <m/>
    <m/>
    <n v="0"/>
    <s v="Ingen avgiftsbehandling"/>
    <s v="Avskrivninger"/>
    <n v="1266"/>
    <s v="NOK"/>
    <n v="1266"/>
    <m/>
    <s v="15192.00"/>
  </r>
  <r>
    <m/>
    <m/>
    <m/>
    <d v="2025-01-01T00:00:00"/>
    <m/>
    <x v="138"/>
    <x v="138"/>
    <m/>
    <m/>
    <m/>
    <m/>
    <m/>
    <m/>
    <x v="0"/>
    <x v="0"/>
    <m/>
    <m/>
    <m/>
    <m/>
    <m/>
    <m/>
    <s v="Inngående saldo"/>
    <n v="0"/>
    <m/>
    <m/>
    <m/>
    <s v="0.00"/>
  </r>
  <r>
    <n v="863"/>
    <n v="2025"/>
    <s v="Avskrivninger Esport"/>
    <d v="2025-03-01T00:00:00"/>
    <m/>
    <x v="138"/>
    <x v="138"/>
    <m/>
    <m/>
    <m/>
    <m/>
    <m/>
    <m/>
    <x v="2"/>
    <x v="2"/>
    <m/>
    <m/>
    <m/>
    <m/>
    <n v="0"/>
    <s v="Ingen avgiftsbehandling"/>
    <s v="Avskrivninger Esport"/>
    <n v="1972.5"/>
    <s v="NOK"/>
    <n v="1972.5"/>
    <m/>
    <s v="1972.50"/>
  </r>
  <r>
    <n v="863"/>
    <n v="2025"/>
    <s v="Avskrivninger Esport"/>
    <d v="2025-04-01T00:00:00"/>
    <m/>
    <x v="138"/>
    <x v="138"/>
    <m/>
    <m/>
    <m/>
    <m/>
    <m/>
    <m/>
    <x v="2"/>
    <x v="2"/>
    <m/>
    <m/>
    <m/>
    <m/>
    <n v="0"/>
    <s v="Ingen avgiftsbehandling"/>
    <s v="Avskrivninger Esport"/>
    <n v="1972.5"/>
    <s v="NOK"/>
    <n v="1972.5"/>
    <m/>
    <s v="3945.00"/>
  </r>
  <r>
    <n v="863"/>
    <n v="2025"/>
    <s v="Avskrivninger Esport"/>
    <d v="2025-05-01T00:00:00"/>
    <m/>
    <x v="138"/>
    <x v="138"/>
    <m/>
    <m/>
    <m/>
    <m/>
    <m/>
    <m/>
    <x v="2"/>
    <x v="2"/>
    <m/>
    <m/>
    <m/>
    <m/>
    <n v="0"/>
    <s v="Ingen avgiftsbehandling"/>
    <s v="Avskrivninger Esport"/>
    <n v="1972.5"/>
    <s v="NOK"/>
    <n v="1972.5"/>
    <m/>
    <s v="5917.50"/>
  </r>
  <r>
    <n v="863"/>
    <n v="2025"/>
    <s v="Avskrivninger Esport"/>
    <d v="2025-06-01T00:00:00"/>
    <m/>
    <x v="138"/>
    <x v="138"/>
    <m/>
    <m/>
    <m/>
    <m/>
    <m/>
    <m/>
    <x v="2"/>
    <x v="2"/>
    <m/>
    <m/>
    <m/>
    <m/>
    <n v="0"/>
    <s v="Ingen avgiftsbehandling"/>
    <s v="Avskrivninger Esport"/>
    <n v="1972.5"/>
    <s v="NOK"/>
    <n v="1972.5"/>
    <m/>
    <s v="7890.00"/>
  </r>
  <r>
    <n v="863"/>
    <n v="2025"/>
    <s v="Avskrivninger Esport"/>
    <d v="2025-07-01T00:00:00"/>
    <m/>
    <x v="138"/>
    <x v="138"/>
    <m/>
    <m/>
    <m/>
    <m/>
    <m/>
    <m/>
    <x v="2"/>
    <x v="2"/>
    <m/>
    <m/>
    <m/>
    <m/>
    <n v="0"/>
    <s v="Ingen avgiftsbehandling"/>
    <s v="Avskrivninger Esport"/>
    <n v="1972.5"/>
    <s v="NOK"/>
    <n v="1972.5"/>
    <m/>
    <s v="9862.50"/>
  </r>
  <r>
    <n v="863"/>
    <n v="2025"/>
    <s v="Avskrivninger Esport"/>
    <d v="2025-08-01T00:00:00"/>
    <m/>
    <x v="138"/>
    <x v="138"/>
    <m/>
    <m/>
    <m/>
    <m/>
    <m/>
    <m/>
    <x v="2"/>
    <x v="2"/>
    <m/>
    <m/>
    <m/>
    <m/>
    <n v="0"/>
    <s v="Ingen avgiftsbehandling"/>
    <s v="Avskrivninger Esport"/>
    <n v="1972.5"/>
    <s v="NOK"/>
    <n v="1972.5"/>
    <m/>
    <s v="11835.00"/>
  </r>
  <r>
    <n v="863"/>
    <n v="2025"/>
    <s v="Avskrivninger Esport"/>
    <d v="2025-09-01T00:00:00"/>
    <m/>
    <x v="138"/>
    <x v="138"/>
    <m/>
    <m/>
    <m/>
    <m/>
    <m/>
    <m/>
    <x v="2"/>
    <x v="2"/>
    <m/>
    <m/>
    <m/>
    <m/>
    <n v="0"/>
    <s v="Ingen avgiftsbehandling"/>
    <s v="Avskrivninger Esport"/>
    <n v="1972.5"/>
    <s v="NOK"/>
    <n v="1972.5"/>
    <m/>
    <s v="13807.50"/>
  </r>
  <r>
    <n v="863"/>
    <n v="2025"/>
    <s v="Avskrivninger Esport"/>
    <d v="2025-10-01T00:00:00"/>
    <m/>
    <x v="138"/>
    <x v="138"/>
    <m/>
    <m/>
    <m/>
    <m/>
    <m/>
    <m/>
    <x v="2"/>
    <x v="2"/>
    <m/>
    <m/>
    <m/>
    <m/>
    <n v="0"/>
    <s v="Ingen avgiftsbehandling"/>
    <s v="Avskrivninger Esport"/>
    <n v="1972.5"/>
    <s v="NOK"/>
    <n v="1972.5"/>
    <m/>
    <s v="15780.00"/>
  </r>
  <r>
    <n v="863"/>
    <n v="2025"/>
    <s v="Avskrivninger Esport"/>
    <d v="2025-11-01T00:00:00"/>
    <m/>
    <x v="138"/>
    <x v="138"/>
    <m/>
    <m/>
    <m/>
    <m/>
    <m/>
    <m/>
    <x v="2"/>
    <x v="2"/>
    <m/>
    <m/>
    <m/>
    <m/>
    <n v="0"/>
    <s v="Ingen avgiftsbehandling"/>
    <s v="Avskrivninger Esport"/>
    <n v="1972.5"/>
    <s v="NOK"/>
    <n v="1972.5"/>
    <m/>
    <s v="17752.50"/>
  </r>
  <r>
    <n v="863"/>
    <n v="2025"/>
    <s v="Avskrivninger Esport"/>
    <d v="2025-12-01T00:00:00"/>
    <m/>
    <x v="138"/>
    <x v="138"/>
    <m/>
    <m/>
    <m/>
    <m/>
    <m/>
    <m/>
    <x v="2"/>
    <x v="2"/>
    <m/>
    <m/>
    <m/>
    <m/>
    <n v="0"/>
    <s v="Ingen avgiftsbehandling"/>
    <s v="Avskrivninger Esport"/>
    <n v="1972.5"/>
    <s v="NOK"/>
    <n v="1972.5"/>
    <m/>
    <s v="19725.00"/>
  </r>
  <r>
    <m/>
    <m/>
    <m/>
    <d v="2025-01-01T00:00:00"/>
    <m/>
    <x v="139"/>
    <x v="139"/>
    <m/>
    <m/>
    <m/>
    <m/>
    <m/>
    <m/>
    <x v="0"/>
    <x v="0"/>
    <m/>
    <m/>
    <m/>
    <m/>
    <m/>
    <m/>
    <s v="Inngående saldo"/>
    <n v="0"/>
    <m/>
    <m/>
    <m/>
    <s v="0.00"/>
  </r>
  <r>
    <n v="866"/>
    <n v="2025"/>
    <s v="Avskrivninger"/>
    <d v="2025-01-01T00:00:00"/>
    <m/>
    <x v="139"/>
    <x v="139"/>
    <m/>
    <m/>
    <m/>
    <m/>
    <m/>
    <m/>
    <x v="2"/>
    <x v="2"/>
    <m/>
    <m/>
    <m/>
    <m/>
    <n v="0"/>
    <s v="Ingen avgiftsbehandling"/>
    <s v="Avskrivninger"/>
    <n v="2982"/>
    <s v="NOK"/>
    <n v="2982"/>
    <m/>
    <s v="2982.00"/>
  </r>
  <r>
    <n v="866"/>
    <n v="2025"/>
    <s v="Avskrivninger"/>
    <d v="2025-02-01T00:00:00"/>
    <m/>
    <x v="139"/>
    <x v="139"/>
    <m/>
    <m/>
    <m/>
    <m/>
    <m/>
    <m/>
    <x v="2"/>
    <x v="2"/>
    <m/>
    <m/>
    <m/>
    <m/>
    <n v="0"/>
    <s v="Ingen avgiftsbehandling"/>
    <s v="Avskrivninger"/>
    <n v="2982"/>
    <s v="NOK"/>
    <n v="2982"/>
    <m/>
    <s v="5964.00"/>
  </r>
  <r>
    <n v="866"/>
    <n v="2025"/>
    <s v="Avskrivninger"/>
    <d v="2025-03-01T00:00:00"/>
    <m/>
    <x v="139"/>
    <x v="139"/>
    <m/>
    <m/>
    <m/>
    <m/>
    <m/>
    <m/>
    <x v="2"/>
    <x v="2"/>
    <m/>
    <m/>
    <m/>
    <m/>
    <n v="0"/>
    <s v="Ingen avgiftsbehandling"/>
    <s v="Avskrivninger"/>
    <n v="2982"/>
    <s v="NOK"/>
    <n v="2982"/>
    <m/>
    <s v="8946.00"/>
  </r>
  <r>
    <n v="866"/>
    <n v="2025"/>
    <s v="Avskrivninger"/>
    <d v="2025-04-01T00:00:00"/>
    <m/>
    <x v="139"/>
    <x v="139"/>
    <m/>
    <m/>
    <m/>
    <m/>
    <m/>
    <m/>
    <x v="2"/>
    <x v="2"/>
    <m/>
    <m/>
    <m/>
    <m/>
    <n v="0"/>
    <s v="Ingen avgiftsbehandling"/>
    <s v="Avskrivninger"/>
    <n v="2982"/>
    <s v="NOK"/>
    <n v="2982"/>
    <m/>
    <s v="11928.00"/>
  </r>
  <r>
    <n v="866"/>
    <n v="2025"/>
    <s v="Avskrivninger"/>
    <d v="2025-05-01T00:00:00"/>
    <m/>
    <x v="139"/>
    <x v="139"/>
    <m/>
    <m/>
    <m/>
    <m/>
    <m/>
    <m/>
    <x v="2"/>
    <x v="2"/>
    <m/>
    <m/>
    <m/>
    <m/>
    <n v="0"/>
    <s v="Ingen avgiftsbehandling"/>
    <s v="Avskrivninger"/>
    <n v="2982"/>
    <s v="NOK"/>
    <n v="2982"/>
    <m/>
    <s v="14910.00"/>
  </r>
  <r>
    <n v="866"/>
    <n v="2025"/>
    <s v="Avskrivninger"/>
    <d v="2025-06-01T00:00:00"/>
    <m/>
    <x v="139"/>
    <x v="139"/>
    <m/>
    <m/>
    <m/>
    <m/>
    <m/>
    <m/>
    <x v="2"/>
    <x v="2"/>
    <m/>
    <m/>
    <m/>
    <m/>
    <n v="0"/>
    <s v="Ingen avgiftsbehandling"/>
    <s v="Avskrivninger"/>
    <n v="2982"/>
    <s v="NOK"/>
    <n v="2982"/>
    <m/>
    <s v="17892.00"/>
  </r>
  <r>
    <n v="866"/>
    <n v="2025"/>
    <s v="Avskrivninger"/>
    <d v="2025-07-01T00:00:00"/>
    <m/>
    <x v="139"/>
    <x v="139"/>
    <m/>
    <m/>
    <m/>
    <m/>
    <m/>
    <m/>
    <x v="2"/>
    <x v="2"/>
    <m/>
    <m/>
    <m/>
    <m/>
    <n v="0"/>
    <s v="Ingen avgiftsbehandling"/>
    <s v="Avskrivninger"/>
    <n v="2982"/>
    <s v="NOK"/>
    <n v="2982"/>
    <m/>
    <s v="20874.00"/>
  </r>
  <r>
    <n v="866"/>
    <n v="2025"/>
    <s v="Avskrivninger"/>
    <d v="2025-08-01T00:00:00"/>
    <m/>
    <x v="139"/>
    <x v="139"/>
    <m/>
    <m/>
    <m/>
    <m/>
    <m/>
    <m/>
    <x v="2"/>
    <x v="2"/>
    <m/>
    <m/>
    <m/>
    <m/>
    <n v="0"/>
    <s v="Ingen avgiftsbehandling"/>
    <s v="Avskrivninger"/>
    <n v="2982"/>
    <s v="NOK"/>
    <n v="2982"/>
    <m/>
    <s v="23856.00"/>
  </r>
  <r>
    <n v="866"/>
    <n v="2025"/>
    <s v="Avskrivninger"/>
    <d v="2025-09-01T00:00:00"/>
    <m/>
    <x v="139"/>
    <x v="139"/>
    <m/>
    <m/>
    <m/>
    <m/>
    <m/>
    <m/>
    <x v="2"/>
    <x v="2"/>
    <m/>
    <m/>
    <m/>
    <m/>
    <n v="0"/>
    <s v="Ingen avgiftsbehandling"/>
    <s v="Avskrivninger"/>
    <n v="2982"/>
    <s v="NOK"/>
    <n v="2982"/>
    <m/>
    <s v="26838.00"/>
  </r>
  <r>
    <n v="866"/>
    <n v="2025"/>
    <s v="Avskrivninger"/>
    <d v="2025-10-01T00:00:00"/>
    <m/>
    <x v="139"/>
    <x v="139"/>
    <m/>
    <m/>
    <m/>
    <m/>
    <m/>
    <m/>
    <x v="2"/>
    <x v="2"/>
    <m/>
    <m/>
    <m/>
    <m/>
    <n v="0"/>
    <s v="Ingen avgiftsbehandling"/>
    <s v="Avskrivninger"/>
    <n v="2982"/>
    <s v="NOK"/>
    <n v="2982"/>
    <m/>
    <s v="29820.00"/>
  </r>
  <r>
    <n v="866"/>
    <n v="2025"/>
    <s v="Avskrivninger"/>
    <d v="2025-11-01T00:00:00"/>
    <m/>
    <x v="139"/>
    <x v="139"/>
    <m/>
    <m/>
    <m/>
    <m/>
    <m/>
    <m/>
    <x v="2"/>
    <x v="2"/>
    <m/>
    <m/>
    <m/>
    <m/>
    <n v="0"/>
    <s v="Ingen avgiftsbehandling"/>
    <s v="Avskrivninger"/>
    <n v="2982"/>
    <s v="NOK"/>
    <n v="2982"/>
    <m/>
    <s v="32802.00"/>
  </r>
  <r>
    <n v="866"/>
    <n v="2025"/>
    <s v="Avskrivninger"/>
    <d v="2025-12-01T00:00:00"/>
    <m/>
    <x v="139"/>
    <x v="139"/>
    <m/>
    <m/>
    <m/>
    <m/>
    <m/>
    <m/>
    <x v="2"/>
    <x v="2"/>
    <m/>
    <m/>
    <m/>
    <m/>
    <n v="0"/>
    <s v="Ingen avgiftsbehandling"/>
    <s v="Avskrivninger"/>
    <n v="2982"/>
    <s v="NOK"/>
    <n v="2982"/>
    <m/>
    <s v="35784.00"/>
  </r>
  <r>
    <m/>
    <m/>
    <m/>
    <d v="2025-01-01T00:00:00"/>
    <m/>
    <x v="140"/>
    <x v="140"/>
    <m/>
    <m/>
    <m/>
    <m/>
    <m/>
    <m/>
    <x v="0"/>
    <x v="0"/>
    <m/>
    <m/>
    <m/>
    <m/>
    <m/>
    <m/>
    <s v="Inngående saldo"/>
    <n v="0"/>
    <m/>
    <m/>
    <m/>
    <s v="0.00"/>
  </r>
  <r>
    <n v="867"/>
    <n v="2025"/>
    <s v="Avskrivninger"/>
    <d v="2025-01-01T00:00:00"/>
    <m/>
    <x v="140"/>
    <x v="140"/>
    <m/>
    <m/>
    <m/>
    <m/>
    <m/>
    <m/>
    <x v="3"/>
    <x v="3"/>
    <m/>
    <m/>
    <m/>
    <m/>
    <n v="0"/>
    <s v="Ingen avgiftsbehandling"/>
    <s v="Avskrivninger"/>
    <n v="3313"/>
    <s v="NOK"/>
    <n v="3313"/>
    <m/>
    <s v="3313.00"/>
  </r>
  <r>
    <n v="867"/>
    <n v="2025"/>
    <s v="Avskrivninger"/>
    <d v="2025-02-01T00:00:00"/>
    <m/>
    <x v="140"/>
    <x v="140"/>
    <m/>
    <m/>
    <m/>
    <m/>
    <m/>
    <m/>
    <x v="3"/>
    <x v="3"/>
    <m/>
    <m/>
    <m/>
    <m/>
    <n v="0"/>
    <s v="Ingen avgiftsbehandling"/>
    <s v="Avskrivninger"/>
    <n v="3313"/>
    <s v="NOK"/>
    <n v="3313"/>
    <m/>
    <s v="6626.00"/>
  </r>
  <r>
    <n v="867"/>
    <n v="2025"/>
    <s v="Avskrivninger"/>
    <d v="2025-03-01T00:00:00"/>
    <m/>
    <x v="140"/>
    <x v="140"/>
    <m/>
    <m/>
    <m/>
    <m/>
    <m/>
    <m/>
    <x v="3"/>
    <x v="3"/>
    <m/>
    <m/>
    <m/>
    <m/>
    <n v="0"/>
    <s v="Ingen avgiftsbehandling"/>
    <s v="Avskrivninger"/>
    <n v="3313"/>
    <s v="NOK"/>
    <n v="3313"/>
    <m/>
    <s v="9939.00"/>
  </r>
  <r>
    <n v="867"/>
    <n v="2025"/>
    <s v="Avskrivninger"/>
    <d v="2025-04-01T00:00:00"/>
    <m/>
    <x v="140"/>
    <x v="140"/>
    <m/>
    <m/>
    <m/>
    <m/>
    <m/>
    <m/>
    <x v="3"/>
    <x v="3"/>
    <m/>
    <m/>
    <m/>
    <m/>
    <n v="0"/>
    <s v="Ingen avgiftsbehandling"/>
    <s v="Avskrivninger"/>
    <n v="3313"/>
    <s v="NOK"/>
    <n v="3313"/>
    <m/>
    <s v="13252.00"/>
  </r>
  <r>
    <n v="867"/>
    <n v="2025"/>
    <s v="Avskrivninger"/>
    <d v="2025-05-01T00:00:00"/>
    <m/>
    <x v="140"/>
    <x v="140"/>
    <m/>
    <m/>
    <m/>
    <m/>
    <m/>
    <m/>
    <x v="3"/>
    <x v="3"/>
    <m/>
    <m/>
    <m/>
    <m/>
    <n v="0"/>
    <s v="Ingen avgiftsbehandling"/>
    <s v="Avskrivninger"/>
    <n v="3313"/>
    <s v="NOK"/>
    <n v="3313"/>
    <m/>
    <s v="16565.00"/>
  </r>
  <r>
    <n v="867"/>
    <n v="2025"/>
    <s v="Avskrivninger"/>
    <d v="2025-06-01T00:00:00"/>
    <m/>
    <x v="140"/>
    <x v="140"/>
    <m/>
    <m/>
    <m/>
    <m/>
    <m/>
    <m/>
    <x v="3"/>
    <x v="3"/>
    <m/>
    <m/>
    <m/>
    <m/>
    <n v="0"/>
    <s v="Ingen avgiftsbehandling"/>
    <s v="Avskrivninger"/>
    <n v="3313"/>
    <s v="NOK"/>
    <n v="3313"/>
    <m/>
    <s v="19878.00"/>
  </r>
  <r>
    <n v="867"/>
    <n v="2025"/>
    <s v="Avskrivninger"/>
    <d v="2025-07-01T00:00:00"/>
    <m/>
    <x v="140"/>
    <x v="140"/>
    <m/>
    <m/>
    <m/>
    <m/>
    <m/>
    <m/>
    <x v="3"/>
    <x v="3"/>
    <m/>
    <m/>
    <m/>
    <m/>
    <n v="0"/>
    <s v="Ingen avgiftsbehandling"/>
    <s v="Avskrivninger"/>
    <n v="3313"/>
    <s v="NOK"/>
    <n v="3313"/>
    <m/>
    <s v="23191.00"/>
  </r>
  <r>
    <n v="867"/>
    <n v="2025"/>
    <s v="Avskrivninger"/>
    <d v="2025-08-01T00:00:00"/>
    <m/>
    <x v="140"/>
    <x v="140"/>
    <m/>
    <m/>
    <m/>
    <m/>
    <m/>
    <m/>
    <x v="3"/>
    <x v="3"/>
    <m/>
    <m/>
    <m/>
    <m/>
    <n v="0"/>
    <s v="Ingen avgiftsbehandling"/>
    <s v="Avskrivninger"/>
    <n v="3313"/>
    <s v="NOK"/>
    <n v="3313"/>
    <m/>
    <s v="26504.00"/>
  </r>
  <r>
    <n v="867"/>
    <n v="2025"/>
    <s v="Avskrivninger"/>
    <d v="2025-09-01T00:00:00"/>
    <m/>
    <x v="140"/>
    <x v="140"/>
    <m/>
    <m/>
    <m/>
    <m/>
    <m/>
    <m/>
    <x v="3"/>
    <x v="3"/>
    <m/>
    <m/>
    <m/>
    <m/>
    <n v="0"/>
    <s v="Ingen avgiftsbehandling"/>
    <s v="Avskrivninger"/>
    <n v="3313"/>
    <s v="NOK"/>
    <n v="3313"/>
    <m/>
    <s v="29817.00"/>
  </r>
  <r>
    <n v="867"/>
    <n v="2025"/>
    <s v="Avskrivninger"/>
    <d v="2025-10-01T00:00:00"/>
    <m/>
    <x v="140"/>
    <x v="140"/>
    <m/>
    <m/>
    <m/>
    <m/>
    <m/>
    <m/>
    <x v="3"/>
    <x v="3"/>
    <m/>
    <m/>
    <m/>
    <m/>
    <n v="0"/>
    <s v="Ingen avgiftsbehandling"/>
    <s v="Avskrivninger"/>
    <n v="3313"/>
    <s v="NOK"/>
    <n v="3313"/>
    <m/>
    <s v="33130.00"/>
  </r>
  <r>
    <n v="867"/>
    <n v="2025"/>
    <s v="Avskrivninger"/>
    <d v="2025-11-01T00:00:00"/>
    <m/>
    <x v="140"/>
    <x v="140"/>
    <m/>
    <m/>
    <m/>
    <m/>
    <m/>
    <m/>
    <x v="3"/>
    <x v="3"/>
    <m/>
    <m/>
    <m/>
    <m/>
    <n v="0"/>
    <s v="Ingen avgiftsbehandling"/>
    <s v="Avskrivninger"/>
    <n v="3313"/>
    <s v="NOK"/>
    <n v="3313"/>
    <m/>
    <s v="36443.00"/>
  </r>
  <r>
    <n v="867"/>
    <n v="2025"/>
    <s v="Avskrivninger"/>
    <d v="2025-12-01T00:00:00"/>
    <m/>
    <x v="140"/>
    <x v="140"/>
    <m/>
    <m/>
    <m/>
    <m/>
    <m/>
    <m/>
    <x v="3"/>
    <x v="3"/>
    <m/>
    <m/>
    <m/>
    <m/>
    <n v="0"/>
    <s v="Ingen avgiftsbehandling"/>
    <s v="Avskrivninger"/>
    <n v="3313"/>
    <s v="NOK"/>
    <n v="3313"/>
    <m/>
    <s v="39756.00"/>
  </r>
  <r>
    <m/>
    <m/>
    <m/>
    <d v="2025-01-01T00:00:00"/>
    <m/>
    <x v="141"/>
    <x v="141"/>
    <m/>
    <m/>
    <m/>
    <m/>
    <m/>
    <m/>
    <x v="0"/>
    <x v="0"/>
    <m/>
    <m/>
    <m/>
    <m/>
    <m/>
    <m/>
    <s v="Inngående saldo"/>
    <n v="0"/>
    <m/>
    <m/>
    <m/>
    <s v="0.00"/>
  </r>
  <r>
    <n v="868"/>
    <n v="2025"/>
    <s v="Avskrivninger"/>
    <d v="2025-01-01T00:00:00"/>
    <m/>
    <x v="141"/>
    <x v="141"/>
    <m/>
    <m/>
    <m/>
    <m/>
    <m/>
    <m/>
    <x v="4"/>
    <x v="4"/>
    <m/>
    <m/>
    <m/>
    <m/>
    <n v="0"/>
    <s v="Ingen avgiftsbehandling"/>
    <s v="Avskrivninger"/>
    <n v="820.35"/>
    <s v="NOK"/>
    <n v="820.35"/>
    <m/>
    <s v="820.35"/>
  </r>
  <r>
    <n v="868"/>
    <n v="2025"/>
    <s v="Avskrivninger"/>
    <d v="2025-01-01T00:00:00"/>
    <m/>
    <x v="141"/>
    <x v="141"/>
    <m/>
    <m/>
    <m/>
    <m/>
    <m/>
    <m/>
    <x v="4"/>
    <x v="4"/>
    <m/>
    <m/>
    <m/>
    <m/>
    <n v="0"/>
    <s v="Ingen avgiftsbehandling"/>
    <s v="Avskrivninger"/>
    <n v="820.35"/>
    <s v="NOK"/>
    <n v="820.35"/>
    <m/>
    <s v="1640.70"/>
  </r>
  <r>
    <n v="869"/>
    <n v="2025"/>
    <s v="Avksrivninger"/>
    <d v="2025-01-01T00:00:00"/>
    <m/>
    <x v="141"/>
    <x v="141"/>
    <m/>
    <m/>
    <m/>
    <m/>
    <m/>
    <m/>
    <x v="4"/>
    <x v="4"/>
    <m/>
    <m/>
    <m/>
    <m/>
    <n v="0"/>
    <s v="Ingen avgiftsbehandling"/>
    <s v="Avksrivninger"/>
    <n v="5214"/>
    <s v="NOK"/>
    <n v="5214"/>
    <m/>
    <s v="6854.70"/>
  </r>
  <r>
    <n v="869"/>
    <n v="2025"/>
    <s v="Avksrivninger"/>
    <d v="2025-02-01T00:00:00"/>
    <m/>
    <x v="141"/>
    <x v="141"/>
    <m/>
    <m/>
    <m/>
    <m/>
    <m/>
    <m/>
    <x v="4"/>
    <x v="4"/>
    <m/>
    <m/>
    <m/>
    <m/>
    <n v="0"/>
    <s v="Ingen avgiftsbehandling"/>
    <s v="Avksrivninger"/>
    <n v="5214"/>
    <s v="NOK"/>
    <n v="5214"/>
    <m/>
    <s v="12068.70"/>
  </r>
  <r>
    <n v="869"/>
    <n v="2025"/>
    <s v="Avksrivninger"/>
    <d v="2025-03-01T00:00:00"/>
    <m/>
    <x v="141"/>
    <x v="141"/>
    <m/>
    <m/>
    <m/>
    <m/>
    <m/>
    <m/>
    <x v="4"/>
    <x v="4"/>
    <m/>
    <m/>
    <m/>
    <m/>
    <n v="0"/>
    <s v="Ingen avgiftsbehandling"/>
    <s v="Avksrivninger"/>
    <n v="5214"/>
    <s v="NOK"/>
    <n v="5214"/>
    <m/>
    <s v="17282.70"/>
  </r>
  <r>
    <n v="869"/>
    <n v="2025"/>
    <s v="Avksrivninger"/>
    <d v="2025-04-01T00:00:00"/>
    <m/>
    <x v="141"/>
    <x v="141"/>
    <m/>
    <m/>
    <m/>
    <m/>
    <m/>
    <m/>
    <x v="4"/>
    <x v="4"/>
    <m/>
    <m/>
    <m/>
    <m/>
    <n v="0"/>
    <s v="Ingen avgiftsbehandling"/>
    <s v="Avksrivninger"/>
    <n v="5214"/>
    <s v="NOK"/>
    <n v="5214"/>
    <m/>
    <s v="22496.70"/>
  </r>
  <r>
    <n v="869"/>
    <n v="2025"/>
    <s v="Avksrivninger"/>
    <d v="2025-05-01T00:00:00"/>
    <m/>
    <x v="141"/>
    <x v="141"/>
    <m/>
    <m/>
    <m/>
    <m/>
    <m/>
    <m/>
    <x v="4"/>
    <x v="4"/>
    <m/>
    <m/>
    <m/>
    <m/>
    <n v="0"/>
    <s v="Ingen avgiftsbehandling"/>
    <s v="Avksrivninger"/>
    <n v="5214"/>
    <s v="NOK"/>
    <n v="5214"/>
    <m/>
    <s v="27710.70"/>
  </r>
  <r>
    <n v="869"/>
    <n v="2025"/>
    <s v="Avksrivninger"/>
    <d v="2025-06-01T00:00:00"/>
    <m/>
    <x v="141"/>
    <x v="141"/>
    <m/>
    <m/>
    <m/>
    <m/>
    <m/>
    <m/>
    <x v="4"/>
    <x v="4"/>
    <m/>
    <m/>
    <m/>
    <m/>
    <n v="0"/>
    <s v="Ingen avgiftsbehandling"/>
    <s v="Avksrivninger"/>
    <n v="5214"/>
    <s v="NOK"/>
    <n v="5214"/>
    <m/>
    <s v="32924.70"/>
  </r>
  <r>
    <n v="869"/>
    <n v="2025"/>
    <s v="Avksrivninger"/>
    <d v="2025-07-01T00:00:00"/>
    <m/>
    <x v="141"/>
    <x v="141"/>
    <m/>
    <m/>
    <m/>
    <m/>
    <m/>
    <m/>
    <x v="4"/>
    <x v="4"/>
    <m/>
    <m/>
    <m/>
    <m/>
    <n v="0"/>
    <s v="Ingen avgiftsbehandling"/>
    <s v="Avksrivninger"/>
    <n v="5214"/>
    <s v="NOK"/>
    <n v="5214"/>
    <m/>
    <s v="38138.70"/>
  </r>
  <r>
    <n v="869"/>
    <n v="2025"/>
    <s v="Avksrivninger"/>
    <d v="2025-08-01T00:00:00"/>
    <m/>
    <x v="141"/>
    <x v="141"/>
    <m/>
    <m/>
    <m/>
    <m/>
    <m/>
    <m/>
    <x v="4"/>
    <x v="4"/>
    <m/>
    <m/>
    <m/>
    <m/>
    <n v="0"/>
    <s v="Ingen avgiftsbehandling"/>
    <s v="Avksrivninger"/>
    <n v="5214"/>
    <s v="NOK"/>
    <n v="5214"/>
    <m/>
    <s v="43352.70"/>
  </r>
  <r>
    <n v="869"/>
    <n v="2025"/>
    <s v="Avksrivninger"/>
    <d v="2025-09-01T00:00:00"/>
    <m/>
    <x v="141"/>
    <x v="141"/>
    <m/>
    <m/>
    <m/>
    <m/>
    <m/>
    <m/>
    <x v="4"/>
    <x v="4"/>
    <m/>
    <m/>
    <m/>
    <m/>
    <n v="0"/>
    <s v="Ingen avgiftsbehandling"/>
    <s v="Avksrivninger"/>
    <n v="5214"/>
    <s v="NOK"/>
    <n v="5214"/>
    <m/>
    <s v="48566.70"/>
  </r>
  <r>
    <n v="869"/>
    <n v="2025"/>
    <s v="Avksrivninger"/>
    <d v="2025-10-01T00:00:00"/>
    <m/>
    <x v="141"/>
    <x v="141"/>
    <m/>
    <m/>
    <m/>
    <m/>
    <m/>
    <m/>
    <x v="4"/>
    <x v="4"/>
    <m/>
    <m/>
    <m/>
    <m/>
    <n v="0"/>
    <s v="Ingen avgiftsbehandling"/>
    <s v="Avksrivninger"/>
    <n v="5214"/>
    <s v="NOK"/>
    <n v="5214"/>
    <m/>
    <s v="53780.70"/>
  </r>
  <r>
    <n v="869"/>
    <n v="2025"/>
    <s v="Avksrivninger"/>
    <d v="2025-11-01T00:00:00"/>
    <m/>
    <x v="141"/>
    <x v="141"/>
    <m/>
    <m/>
    <m/>
    <m/>
    <m/>
    <m/>
    <x v="4"/>
    <x v="4"/>
    <m/>
    <m/>
    <m/>
    <m/>
    <n v="0"/>
    <s v="Ingen avgiftsbehandling"/>
    <s v="Avksrivninger"/>
    <n v="5214"/>
    <s v="NOK"/>
    <n v="5214"/>
    <m/>
    <s v="58994.70"/>
  </r>
  <r>
    <n v="869"/>
    <n v="2025"/>
    <s v="Avksrivninger"/>
    <d v="2025-12-01T00:00:00"/>
    <m/>
    <x v="141"/>
    <x v="141"/>
    <m/>
    <m/>
    <m/>
    <m/>
    <m/>
    <m/>
    <x v="4"/>
    <x v="4"/>
    <m/>
    <m/>
    <m/>
    <m/>
    <n v="0"/>
    <s v="Ingen avgiftsbehandling"/>
    <s v="Avksrivninger"/>
    <n v="5214"/>
    <s v="NOK"/>
    <n v="5214"/>
    <m/>
    <s v="64208.70"/>
  </r>
  <r>
    <m/>
    <m/>
    <m/>
    <d v="2025-01-01T00:00:00"/>
    <m/>
    <x v="142"/>
    <x v="142"/>
    <m/>
    <m/>
    <m/>
    <m/>
    <m/>
    <m/>
    <x v="0"/>
    <x v="0"/>
    <m/>
    <m/>
    <m/>
    <m/>
    <m/>
    <m/>
    <s v="Inngående saldo"/>
    <n v="0"/>
    <m/>
    <m/>
    <m/>
    <s v="0.00"/>
  </r>
  <r>
    <n v="11"/>
    <n v="2025"/>
    <s v="Faktura nummer 70363514 fra Bærum Kommune"/>
    <d v="2025-01-03T00:00:00"/>
    <m/>
    <x v="142"/>
    <x v="142"/>
    <m/>
    <m/>
    <n v="20094"/>
    <s v="Bærum Kommune"/>
    <m/>
    <m/>
    <x v="5"/>
    <x v="5"/>
    <m/>
    <m/>
    <m/>
    <m/>
    <n v="0"/>
    <s v="Ingen avgiftsbehandling"/>
    <s v="Faktura nummer 70363514 fra Bærum Kommune"/>
    <n v="724"/>
    <s v="NOK"/>
    <n v="724"/>
    <m/>
    <s v="724.00"/>
  </r>
  <r>
    <n v="34"/>
    <n v="2025"/>
    <s v="Faktura nummer 70363751 fra Bærum Kommune 12570.- fotball, 7190 akademi. Faktura nummer 70363751 fra Bærum Kommune 12570.- fotball, 7190 akademi"/>
    <d v="2025-01-07T00:00:00"/>
    <m/>
    <x v="142"/>
    <x v="142"/>
    <m/>
    <m/>
    <n v="20094"/>
    <s v="Bærum Kommune"/>
    <m/>
    <m/>
    <x v="1"/>
    <x v="1"/>
    <m/>
    <m/>
    <m/>
    <m/>
    <n v="0"/>
    <s v="Ingen avgiftsbehandling"/>
    <s v="Faktura nummer 70363751 fra Bærum Kommune 12570.- fotball, 7190 akademi"/>
    <n v="12570.4"/>
    <s v="NOK"/>
    <n v="12570.4"/>
    <m/>
    <s v="13294.40"/>
  </r>
  <r>
    <n v="34"/>
    <n v="2025"/>
    <s v="Faktura nummer 70363751 fra Bærum Kommune 12570.- fotball, 7190 akademi. Faktura nummer 70363751 fra Bærum Kommune 12570.- fotball, 7190 akademi"/>
    <d v="2025-01-07T00:00:00"/>
    <m/>
    <x v="142"/>
    <x v="142"/>
    <m/>
    <m/>
    <n v="20094"/>
    <s v="Bærum Kommune"/>
    <m/>
    <m/>
    <x v="8"/>
    <x v="8"/>
    <m/>
    <m/>
    <m/>
    <m/>
    <n v="0"/>
    <s v="Ingen avgiftsbehandling"/>
    <s v="Faktura nummer 70363751 fra Bærum Kommune 12570.- fotball, 7190 akademi"/>
    <n v="7190"/>
    <s v="NOK"/>
    <n v="7190"/>
    <m/>
    <s v="20484.40"/>
  </r>
  <r>
    <n v="190"/>
    <n v="2025"/>
    <s v="Faktura nummer 70409270 fra Bærum Kommune"/>
    <d v="2025-02-03T00:00:00"/>
    <m/>
    <x v="142"/>
    <x v="142"/>
    <m/>
    <m/>
    <n v="20094"/>
    <s v="Bærum Kommune"/>
    <m/>
    <m/>
    <x v="4"/>
    <x v="4"/>
    <m/>
    <m/>
    <m/>
    <m/>
    <n v="0"/>
    <s v="Ingen avgiftsbehandling"/>
    <s v="Faktura nummer 70409270 fra Bærum Kommune"/>
    <n v="50"/>
    <s v="NOK"/>
    <n v="50"/>
    <m/>
    <s v="20534.40"/>
  </r>
  <r>
    <n v="279"/>
    <n v="2025"/>
    <s v="Faktura nummer 70439972 fra Bærum Kommune"/>
    <d v="2025-02-07T00:00:00"/>
    <m/>
    <x v="142"/>
    <x v="142"/>
    <m/>
    <m/>
    <n v="20094"/>
    <s v="Bærum Kommune"/>
    <m/>
    <m/>
    <x v="1"/>
    <x v="1"/>
    <m/>
    <m/>
    <m/>
    <m/>
    <n v="0"/>
    <s v="Ingen avgiftsbehandling"/>
    <s v="Faktura nummer 70439972 fra Bærum Kommune"/>
    <n v="350"/>
    <s v="NOK"/>
    <n v="350"/>
    <m/>
    <s v="20884.40"/>
  </r>
  <r>
    <n v="278"/>
    <n v="2025"/>
    <s v="Faktura nummer 70440032 fra Bærum Kommune. Faktura nummer 70440032 fra Bærum Kommune"/>
    <d v="2025-02-07T00:00:00"/>
    <m/>
    <x v="142"/>
    <x v="142"/>
    <m/>
    <m/>
    <n v="20094"/>
    <s v="Bærum Kommune"/>
    <m/>
    <m/>
    <x v="8"/>
    <x v="8"/>
    <m/>
    <m/>
    <m/>
    <m/>
    <n v="0"/>
    <s v="Ingen avgiftsbehandling"/>
    <s v="Faktura nummer 70440032 fra Bærum Kommune"/>
    <n v="13797"/>
    <s v="NOK"/>
    <n v="13797"/>
    <m/>
    <s v="34681.40"/>
  </r>
  <r>
    <n v="278"/>
    <n v="2025"/>
    <s v="Faktura nummer 70440032 fra Bærum Kommune. Faktura nummer 70440032 fra Bærum Kommune"/>
    <d v="2025-02-07T00:00:00"/>
    <m/>
    <x v="142"/>
    <x v="142"/>
    <m/>
    <m/>
    <n v="20094"/>
    <s v="Bærum Kommune"/>
    <m/>
    <m/>
    <x v="1"/>
    <x v="1"/>
    <m/>
    <m/>
    <m/>
    <m/>
    <n v="0"/>
    <s v="Ingen avgiftsbehandling"/>
    <s v="Faktura nummer 70440032 fra Bærum Kommune"/>
    <n v="13071"/>
    <s v="NOK"/>
    <n v="13071"/>
    <m/>
    <s v="47752.40"/>
  </r>
  <r>
    <n v="277"/>
    <n v="2025"/>
    <s v="Tour de Bærum Faktura nummer 235601 fra Naboen Utleie Oslo AS"/>
    <d v="2025-02-10T00:00:00"/>
    <m/>
    <x v="142"/>
    <x v="142"/>
    <m/>
    <m/>
    <n v="20381"/>
    <s v="Naboen Utleie Oslo AS"/>
    <m/>
    <m/>
    <x v="6"/>
    <x v="6"/>
    <m/>
    <m/>
    <m/>
    <m/>
    <n v="0"/>
    <s v="Ingen avgiftsbehandling"/>
    <s v="Tour de Bærum Faktura nummer 235601 fra Naboen Utleie Oslo AS"/>
    <n v="3058"/>
    <s v="NOK"/>
    <n v="3058"/>
    <m/>
    <s v="50810.40"/>
  </r>
  <r>
    <n v="376"/>
    <n v="2025"/>
    <s v="Faktura nummer 70482511 fra Bærum Kommune"/>
    <d v="2025-03-06T00:00:00"/>
    <m/>
    <x v="142"/>
    <x v="142"/>
    <m/>
    <m/>
    <n v="20094"/>
    <s v="Bærum Kommune"/>
    <m/>
    <m/>
    <x v="1"/>
    <x v="1"/>
    <m/>
    <m/>
    <m/>
    <m/>
    <n v="0"/>
    <s v="Ingen avgiftsbehandling"/>
    <s v="Faktura nummer 70482511 fra Bærum Kommune"/>
    <n v="5963"/>
    <s v="NOK"/>
    <n v="5963"/>
    <m/>
    <s v="56773.40"/>
  </r>
  <r>
    <n v="376"/>
    <n v="2025"/>
    <s v="Faktura nummer 70482511 fra Bærum Kommune"/>
    <d v="2025-03-06T00:00:00"/>
    <m/>
    <x v="142"/>
    <x v="142"/>
    <m/>
    <m/>
    <n v="20094"/>
    <s v="Bærum Kommune"/>
    <m/>
    <m/>
    <x v="8"/>
    <x v="8"/>
    <m/>
    <m/>
    <m/>
    <m/>
    <n v="0"/>
    <s v="Ingen avgiftsbehandling"/>
    <s v="Faktura nummer 70482511 fra Bærum Kommune"/>
    <n v="12271"/>
    <s v="NOK"/>
    <n v="12271"/>
    <m/>
    <s v="69044.40"/>
  </r>
  <r>
    <n v="410"/>
    <n v="2025"/>
    <s v="Faktura nummer 70487725 fra Bærum Kommune"/>
    <d v="2025-03-10T00:00:00"/>
    <m/>
    <x v="142"/>
    <x v="142"/>
    <m/>
    <m/>
    <n v="20094"/>
    <s v="Bærum Kommune"/>
    <m/>
    <m/>
    <x v="5"/>
    <x v="5"/>
    <m/>
    <m/>
    <m/>
    <m/>
    <n v="0"/>
    <s v="Ingen avgiftsbehandling"/>
    <s v="Faktura nummer 70487725 fra Bærum Kommune"/>
    <n v="1392"/>
    <s v="NOK"/>
    <n v="1392"/>
    <m/>
    <s v="70436.40"/>
  </r>
  <r>
    <n v="470"/>
    <n v="2025"/>
    <s v="Faktura nummer 70509242 fra Bærum Kommune"/>
    <d v="2025-04-02T00:00:00"/>
    <m/>
    <x v="142"/>
    <x v="142"/>
    <m/>
    <m/>
    <n v="20094"/>
    <s v="Bærum Kommune"/>
    <m/>
    <m/>
    <x v="4"/>
    <x v="4"/>
    <m/>
    <m/>
    <m/>
    <m/>
    <n v="0"/>
    <s v="Ingen avgiftsbehandling"/>
    <s v="Faktura nummer 70509242 fra Bærum Kommune"/>
    <n v="50"/>
    <s v="NOK"/>
    <n v="50"/>
    <m/>
    <s v="70486.40"/>
  </r>
  <r>
    <n v="463"/>
    <n v="2025"/>
    <s v="Faktura nummer 70524261 fra Bærum Kommune. Faktura nummer 70524261 fra Bærum Kommune"/>
    <d v="2025-04-04T00:00:00"/>
    <m/>
    <x v="142"/>
    <x v="142"/>
    <m/>
    <m/>
    <n v="20094"/>
    <s v="Bærum Kommune"/>
    <m/>
    <m/>
    <x v="8"/>
    <x v="8"/>
    <m/>
    <m/>
    <m/>
    <m/>
    <n v="0"/>
    <s v="Ingen avgiftsbehandling"/>
    <s v="Faktura nummer 70524261 fra Bærum Kommune"/>
    <n v="12264"/>
    <s v="NOK"/>
    <n v="12264"/>
    <m/>
    <s v="82750.40"/>
  </r>
  <r>
    <n v="463"/>
    <n v="2025"/>
    <s v="Faktura nummer 70524261 fra Bærum Kommune. Faktura nummer 70524261 fra Bærum Kommune"/>
    <d v="2025-04-04T00:00:00"/>
    <m/>
    <x v="142"/>
    <x v="142"/>
    <m/>
    <m/>
    <n v="20094"/>
    <s v="Bærum Kommune"/>
    <m/>
    <m/>
    <x v="1"/>
    <x v="1"/>
    <m/>
    <m/>
    <m/>
    <m/>
    <n v="0"/>
    <s v="Ingen avgiftsbehandling"/>
    <s v="Faktura nummer 70524261 fra Bærum Kommune"/>
    <n v="13070.4"/>
    <s v="NOK"/>
    <n v="13070.4"/>
    <m/>
    <s v="95820.80"/>
  </r>
  <r>
    <n v="462"/>
    <n v="2025"/>
    <s v="Faktura nummer 70524309 fra Bærum Kommune"/>
    <d v="2025-04-04T00:00:00"/>
    <m/>
    <x v="142"/>
    <x v="142"/>
    <m/>
    <m/>
    <n v="20094"/>
    <s v="Bærum Kommune"/>
    <m/>
    <m/>
    <x v="1"/>
    <x v="1"/>
    <m/>
    <m/>
    <m/>
    <m/>
    <n v="0"/>
    <s v="Ingen avgiftsbehandling"/>
    <s v="Faktura nummer 70524309 fra Bærum Kommune"/>
    <n v="300"/>
    <s v="NOK"/>
    <n v="300"/>
    <m/>
    <s v="96120.80"/>
  </r>
  <r>
    <n v="570"/>
    <n v="2025"/>
    <s v="Fakturanummer: 571"/>
    <d v="2025-04-16T00:00:00"/>
    <m/>
    <x v="142"/>
    <x v="142"/>
    <m/>
    <m/>
    <n v="20442"/>
    <s v="Bærum Sportsklubb"/>
    <m/>
    <m/>
    <x v="1"/>
    <x v="1"/>
    <m/>
    <m/>
    <m/>
    <m/>
    <n v="0"/>
    <s v="Ingen avgiftsbehandling"/>
    <s v="Fakturanummer: 571"/>
    <n v="35000"/>
    <s v="NOK"/>
    <n v="35000"/>
    <m/>
    <s v="131120.80"/>
  </r>
  <r>
    <n v="753"/>
    <n v="2025"/>
    <s v="Faktura nummer 70574206 fra Bærum Kommune. Faktura nummer 70574206 fra Bærum Kommune"/>
    <d v="2025-05-07T00:00:00"/>
    <m/>
    <x v="142"/>
    <x v="142"/>
    <m/>
    <m/>
    <n v="20094"/>
    <s v="Bærum Kommune"/>
    <m/>
    <m/>
    <x v="8"/>
    <x v="8"/>
    <m/>
    <m/>
    <m/>
    <m/>
    <n v="0"/>
    <s v="Ingen avgiftsbehandling"/>
    <s v="Faktura nummer 70574206 fra Bærum Kommune"/>
    <n v="9201.6"/>
    <s v="NOK"/>
    <n v="9201.6"/>
    <m/>
    <s v="140322.40"/>
  </r>
  <r>
    <n v="753"/>
    <n v="2025"/>
    <s v="Faktura nummer 70574206 fra Bærum Kommune. Faktura nummer 70574206 fra Bærum Kommune"/>
    <d v="2025-05-07T00:00:00"/>
    <m/>
    <x v="142"/>
    <x v="142"/>
    <m/>
    <m/>
    <n v="20094"/>
    <s v="Bærum Kommune"/>
    <m/>
    <m/>
    <x v="1"/>
    <x v="1"/>
    <m/>
    <m/>
    <m/>
    <m/>
    <n v="0"/>
    <s v="Ingen avgiftsbehandling"/>
    <s v="Faktura nummer 70574206 fra Bærum Kommune"/>
    <n v="8464.7999999999993"/>
    <s v="NOK"/>
    <n v="8464.7999999999993"/>
    <m/>
    <s v="148787.20"/>
  </r>
  <r>
    <n v="971"/>
    <n v="2025"/>
    <s v="Faktura nummer 70611430 fra Bærum Kommune"/>
    <d v="2025-06-04T00:00:00"/>
    <m/>
    <x v="142"/>
    <x v="142"/>
    <m/>
    <m/>
    <n v="20094"/>
    <s v="Bærum Kommune"/>
    <m/>
    <m/>
    <x v="5"/>
    <x v="5"/>
    <m/>
    <m/>
    <m/>
    <m/>
    <n v="0"/>
    <s v="Ingen avgiftsbehandling"/>
    <s v="Faktura nummer 70611430 fra Bærum Kommune"/>
    <n v="600"/>
    <s v="NOK"/>
    <n v="600"/>
    <m/>
    <s v="149387.20"/>
  </r>
  <r>
    <n v="1117"/>
    <n v="2025"/>
    <s v="Faktura nummer 70654560 fra Bærum Kommune"/>
    <d v="2025-07-04T00:00:00"/>
    <m/>
    <x v="142"/>
    <x v="142"/>
    <m/>
    <m/>
    <n v="20094"/>
    <s v="Bærum Kommune"/>
    <m/>
    <m/>
    <x v="5"/>
    <x v="5"/>
    <m/>
    <m/>
    <m/>
    <m/>
    <n v="0"/>
    <s v="Ingen avgiftsbehandling"/>
    <s v="Faktura nummer 70654560 fra Bærum Kommune"/>
    <n v="448"/>
    <s v="NOK"/>
    <n v="448"/>
    <m/>
    <s v="149835.20"/>
  </r>
  <r>
    <n v="1117"/>
    <n v="2025"/>
    <s v="Faktura nummer 70654560 fra Bærum Kommune"/>
    <d v="2025-07-04T00:00:00"/>
    <m/>
    <x v="142"/>
    <x v="142"/>
    <m/>
    <m/>
    <n v="20094"/>
    <s v="Bærum Kommune"/>
    <m/>
    <m/>
    <x v="10"/>
    <x v="10"/>
    <m/>
    <m/>
    <m/>
    <m/>
    <n v="0"/>
    <s v="Ingen avgiftsbehandling"/>
    <s v="Faktura nummer 70654560 fra Bærum Kommune"/>
    <n v="1492"/>
    <s v="NOK"/>
    <n v="1492"/>
    <m/>
    <s v="151327.20"/>
  </r>
  <r>
    <n v="1109"/>
    <n v="2025"/>
    <s v="HS"/>
    <d v="2025-07-07T00:00:00"/>
    <m/>
    <x v="142"/>
    <x v="142"/>
    <m/>
    <m/>
    <n v="20094"/>
    <s v="Bærum Kommune"/>
    <m/>
    <m/>
    <x v="4"/>
    <x v="4"/>
    <m/>
    <m/>
    <m/>
    <m/>
    <n v="0"/>
    <s v="Ingen avgiftsbehandling"/>
    <s v="HS"/>
    <n v="85"/>
    <s v="NOK"/>
    <n v="85"/>
    <m/>
    <s v="151412.20"/>
  </r>
  <r>
    <n v="1298"/>
    <n v="2025"/>
    <s v="Microsoft"/>
    <d v="2025-07-09T00:00:00"/>
    <m/>
    <x v="142"/>
    <x v="142"/>
    <m/>
    <m/>
    <m/>
    <m/>
    <m/>
    <m/>
    <x v="4"/>
    <x v="4"/>
    <m/>
    <m/>
    <m/>
    <m/>
    <n v="0"/>
    <s v="Ingen avgiftsbehandling"/>
    <s v="Drage"/>
    <n v="-85"/>
    <s v="NOK"/>
    <n v="-85"/>
    <m/>
    <s v="151327.20"/>
  </r>
  <r>
    <n v="1146"/>
    <n v="2025"/>
    <s v="klubbhus"/>
    <d v="2025-08-05T00:00:00"/>
    <m/>
    <x v="142"/>
    <x v="142"/>
    <m/>
    <m/>
    <n v="20094"/>
    <s v="Bærum Kommune"/>
    <m/>
    <m/>
    <x v="4"/>
    <x v="4"/>
    <m/>
    <m/>
    <m/>
    <m/>
    <n v="0"/>
    <s v="Ingen avgiftsbehandling"/>
    <s v="klubbhus"/>
    <n v="85"/>
    <s v="NOK"/>
    <n v="85"/>
    <m/>
    <s v="151412.20"/>
  </r>
  <r>
    <n v="1147"/>
    <n v="2025"/>
    <s v="Reversering av bilag 1146-2025. klubbhus"/>
    <d v="2025-08-05T00:00:00"/>
    <m/>
    <x v="142"/>
    <x v="142"/>
    <m/>
    <m/>
    <n v="20094"/>
    <s v="Bærum Kommune"/>
    <m/>
    <m/>
    <x v="4"/>
    <x v="4"/>
    <m/>
    <m/>
    <m/>
    <m/>
    <n v="0"/>
    <s v="Ingen avgiftsbehandling"/>
    <s v="Reversering av bilag 1146-2025. klubbhus"/>
    <n v="-85"/>
    <s v="NOK"/>
    <n v="-85"/>
    <m/>
    <s v="151327.20"/>
  </r>
  <r>
    <n v="1275"/>
    <n v="2025"/>
    <s v="Faktura nummer 308000190 fra Akershus fylkeskommune"/>
    <d v="2025-08-06T00:00:00"/>
    <m/>
    <x v="142"/>
    <x v="142"/>
    <m/>
    <m/>
    <n v="20303"/>
    <s v="Akershus fylkeskommune"/>
    <m/>
    <m/>
    <x v="1"/>
    <x v="1"/>
    <m/>
    <m/>
    <m/>
    <m/>
    <n v="0"/>
    <s v="Ingen avgiftsbehandling"/>
    <s v="Faktura nummer 308000190 fra Akershus fylkeskommune"/>
    <n v="1391.5"/>
    <s v="NOK"/>
    <n v="1391.5"/>
    <m/>
    <s v="152718.70"/>
  </r>
  <r>
    <n v="1413"/>
    <n v="2025"/>
    <s v="JUTULTREFFEN Faktura nummer 70699782 fra Bærum Kommune"/>
    <d v="2025-08-25T00:00:00"/>
    <m/>
    <x v="142"/>
    <x v="142"/>
    <m/>
    <m/>
    <n v="20094"/>
    <s v="Bærum Kommune"/>
    <m/>
    <m/>
    <x v="1"/>
    <x v="1"/>
    <m/>
    <m/>
    <m/>
    <m/>
    <n v="0"/>
    <s v="Ingen avgiftsbehandling"/>
    <s v="JUTULTREFFEN Faktura nummer 70699782 fra Bærum Kommune"/>
    <n v="6400"/>
    <s v="NOK"/>
    <n v="6400"/>
    <m/>
    <s v="159118.70"/>
  </r>
  <r>
    <n v="1589"/>
    <n v="2025"/>
    <s v="Faktura nummer 70737874 fra Bærum Kommune"/>
    <d v="2025-09-10T00:00:00"/>
    <m/>
    <x v="142"/>
    <x v="142"/>
    <m/>
    <m/>
    <n v="20094"/>
    <s v="Bærum Kommune"/>
    <m/>
    <m/>
    <x v="10"/>
    <x v="10"/>
    <m/>
    <m/>
    <m/>
    <m/>
    <n v="0"/>
    <s v="Ingen avgiftsbehandling"/>
    <s v="Faktura nummer 70737874 fra Bærum Kommune"/>
    <n v="1740"/>
    <s v="NOK"/>
    <n v="1740"/>
    <m/>
    <s v="160858.70"/>
  </r>
  <r>
    <n v="1882"/>
    <n v="2025"/>
    <s v="Faktura nummer 70785402 fra Bærum Kommune"/>
    <d v="2025-10-13T00:00:00"/>
    <m/>
    <x v="142"/>
    <x v="142"/>
    <m/>
    <m/>
    <n v="20094"/>
    <s v="Bærum Kommune"/>
    <m/>
    <m/>
    <x v="1"/>
    <x v="1"/>
    <m/>
    <m/>
    <m/>
    <m/>
    <n v="0"/>
    <s v="Ingen avgiftsbehandling"/>
    <s v="Faktura nummer 70785402 fra Bærum Kommune"/>
    <n v="1001.68"/>
    <s v="NOK"/>
    <n v="1001.68"/>
    <m/>
    <s v="161860.38"/>
  </r>
  <r>
    <n v="2105"/>
    <n v="2025"/>
    <s v="Langåshytta"/>
    <d v="2025-11-01T00:00:00"/>
    <m/>
    <x v="142"/>
    <x v="142"/>
    <m/>
    <m/>
    <n v="20502"/>
    <s v="Grønlandsveien SA"/>
    <m/>
    <m/>
    <x v="6"/>
    <x v="6"/>
    <m/>
    <m/>
    <m/>
    <m/>
    <n v="0"/>
    <s v="Ingen avgiftsbehandling"/>
    <s v="Langåshytta"/>
    <n v="800"/>
    <s v="NOK"/>
    <n v="800"/>
    <m/>
    <s v="162660.38"/>
  </r>
  <r>
    <n v="2049"/>
    <n v="2025"/>
    <s v="Faktura nummer 70821773 fra Bærum Kommune"/>
    <d v="2025-11-06T00:00:00"/>
    <m/>
    <x v="142"/>
    <x v="142"/>
    <m/>
    <m/>
    <n v="20094"/>
    <s v="Bærum Kommune"/>
    <m/>
    <m/>
    <x v="8"/>
    <x v="8"/>
    <m/>
    <m/>
    <m/>
    <m/>
    <n v="0"/>
    <s v="Ingen avgiftsbehandling"/>
    <s v="Faktura nummer 70821773 fra Bærum Kommune"/>
    <n v="9208"/>
    <s v="NOK"/>
    <n v="9208"/>
    <m/>
    <s v="171868.38"/>
  </r>
  <r>
    <n v="2049"/>
    <n v="2025"/>
    <s v="Faktura nummer 70821773 fra Bærum Kommune"/>
    <d v="2025-11-06T00:00:00"/>
    <m/>
    <x v="142"/>
    <x v="142"/>
    <m/>
    <m/>
    <n v="20094"/>
    <s v="Bærum Kommune"/>
    <m/>
    <m/>
    <x v="1"/>
    <x v="1"/>
    <m/>
    <m/>
    <m/>
    <m/>
    <n v="0"/>
    <s v="Ingen avgiftsbehandling"/>
    <s v="Faktura nummer 70821773 fra Bærum Kommune"/>
    <n v="11505"/>
    <s v="NOK"/>
    <n v="11505"/>
    <m/>
    <s v="183373.38"/>
  </r>
  <r>
    <n v="2288"/>
    <n v="2025"/>
    <s v="Faktura nummer 308000208 fra Akershus fylkeskommune"/>
    <d v="2025-12-02T00:00:00"/>
    <m/>
    <x v="142"/>
    <x v="142"/>
    <m/>
    <m/>
    <n v="20303"/>
    <s v="Akershus fylkeskommune"/>
    <m/>
    <m/>
    <x v="1"/>
    <x v="1"/>
    <m/>
    <m/>
    <m/>
    <m/>
    <n v="0"/>
    <s v="Ingen avgiftsbehandling"/>
    <s v="Faktura nummer 308000208 fra Akershus fylkeskommune"/>
    <n v="1012"/>
    <s v="NOK"/>
    <n v="1012"/>
    <m/>
    <s v="184385.38"/>
  </r>
  <r>
    <n v="2382"/>
    <n v="2025"/>
    <s v="SKI: Faktura Gomobu Fjellstue"/>
    <d v="2025-12-05T00:00:00"/>
    <m/>
    <x v="142"/>
    <x v="142"/>
    <m/>
    <m/>
    <n v="20311"/>
    <s v="Gomobu Fjellstue AS"/>
    <m/>
    <m/>
    <x v="6"/>
    <x v="6"/>
    <m/>
    <m/>
    <m/>
    <m/>
    <n v="0"/>
    <s v="Ingen avgiftsbehandling"/>
    <s v="SKI: Faktura Gomobu Fjellstue"/>
    <n v="34550"/>
    <s v="NOK"/>
    <n v="34550"/>
    <m/>
    <s v="218935.38"/>
  </r>
  <r>
    <n v="2385"/>
    <n v="2025"/>
    <s v="Faktura nummer 70869646 fra Bærum Kommune"/>
    <d v="2025-12-11T00:00:00"/>
    <m/>
    <x v="142"/>
    <x v="142"/>
    <m/>
    <m/>
    <n v="20094"/>
    <s v="Bærum Kommune"/>
    <m/>
    <m/>
    <x v="1"/>
    <x v="1"/>
    <m/>
    <m/>
    <m/>
    <m/>
    <n v="0"/>
    <s v="Ingen avgiftsbehandling"/>
    <s v="Faktura nummer 70869646 fra Bærum Kommune"/>
    <n v="20103"/>
    <s v="NOK"/>
    <n v="20103"/>
    <m/>
    <s v="239038.38"/>
  </r>
  <r>
    <n v="2385"/>
    <n v="2025"/>
    <s v="Faktura nummer 70869646 fra Bærum Kommune"/>
    <d v="2025-12-11T00:00:00"/>
    <m/>
    <x v="142"/>
    <x v="142"/>
    <m/>
    <m/>
    <n v="20094"/>
    <s v="Bærum Kommune"/>
    <m/>
    <m/>
    <x v="8"/>
    <x v="8"/>
    <m/>
    <m/>
    <m/>
    <m/>
    <n v="0"/>
    <s v="Ingen avgiftsbehandling"/>
    <s v="Faktura nummer 70869646 fra Bærum Kommune"/>
    <n v="9208"/>
    <s v="NOK"/>
    <n v="9208"/>
    <m/>
    <s v="248246.38"/>
  </r>
  <r>
    <m/>
    <m/>
    <m/>
    <d v="2025-01-01T00:00:00"/>
    <m/>
    <x v="143"/>
    <x v="143"/>
    <m/>
    <m/>
    <m/>
    <m/>
    <m/>
    <m/>
    <x v="0"/>
    <x v="0"/>
    <m/>
    <m/>
    <m/>
    <m/>
    <m/>
    <m/>
    <s v="Inngående saldo"/>
    <n v="0"/>
    <m/>
    <m/>
    <m/>
    <s v="0.00"/>
  </r>
  <r>
    <n v="356"/>
    <n v="2025"/>
    <s v="Faktura nummer 70473249 fra Bærum Kommune"/>
    <d v="2025-03-04T00:00:00"/>
    <m/>
    <x v="143"/>
    <x v="143"/>
    <m/>
    <m/>
    <n v="20094"/>
    <s v="Bærum Kommune"/>
    <m/>
    <m/>
    <x v="4"/>
    <x v="4"/>
    <m/>
    <m/>
    <m/>
    <m/>
    <n v="0"/>
    <s v="Ingen avgiftsbehandling"/>
    <s v="Faktura nummer 70473249 fra Bærum Kommune"/>
    <n v="50"/>
    <s v="NOK"/>
    <n v="50"/>
    <m/>
    <s v="50.00"/>
  </r>
  <r>
    <m/>
    <m/>
    <m/>
    <d v="2025-01-01T00:00:00"/>
    <m/>
    <x v="144"/>
    <x v="144"/>
    <m/>
    <m/>
    <m/>
    <m/>
    <m/>
    <m/>
    <x v="0"/>
    <x v="0"/>
    <m/>
    <m/>
    <m/>
    <m/>
    <m/>
    <m/>
    <s v="Inngående saldo"/>
    <n v="0"/>
    <m/>
    <m/>
    <m/>
    <s v="0.00"/>
  </r>
  <r>
    <n v="7"/>
    <n v="2025"/>
    <s v="Faktura nummer 1147 fra Steadyreadygo Banaszkiewicz"/>
    <d v="2025-01-02T00:00:00"/>
    <m/>
    <x v="144"/>
    <x v="144"/>
    <m/>
    <m/>
    <n v="20035"/>
    <s v="Steadyreadygo Banaszkiewicz"/>
    <m/>
    <m/>
    <x v="4"/>
    <x v="4"/>
    <m/>
    <m/>
    <m/>
    <m/>
    <n v="0"/>
    <s v="Ingen avgiftsbehandling"/>
    <s v="Faktura nummer 1147 fra Steadyreadygo Banaszkiewicz"/>
    <n v="10200"/>
    <s v="NOK"/>
    <n v="10200"/>
    <m/>
    <s v="10200.00"/>
  </r>
  <r>
    <n v="137"/>
    <n v="2025"/>
    <s v="HS, vask"/>
    <d v="2025-01-27T00:00:00"/>
    <m/>
    <x v="144"/>
    <x v="144"/>
    <m/>
    <m/>
    <m/>
    <m/>
    <m/>
    <s v="Sofi Kulvik"/>
    <x v="4"/>
    <x v="4"/>
    <m/>
    <m/>
    <m/>
    <m/>
    <n v="0"/>
    <s v="Ingen avgiftsbehandling"/>
    <s v="HS, vask"/>
    <n v="908.6"/>
    <s v="NOK"/>
    <n v="908.6"/>
    <m/>
    <s v="11108.60"/>
  </r>
  <r>
    <n v="149"/>
    <n v="2025"/>
    <s v="HS , vask"/>
    <d v="2025-01-28T00:00:00"/>
    <m/>
    <x v="144"/>
    <x v="144"/>
    <m/>
    <m/>
    <m/>
    <m/>
    <m/>
    <s v="Sofi Kulvik"/>
    <x v="4"/>
    <x v="4"/>
    <m/>
    <m/>
    <m/>
    <m/>
    <n v="0"/>
    <s v="Ingen avgiftsbehandling"/>
    <s v="HS , vask"/>
    <n v="117.13"/>
    <s v="NOK"/>
    <n v="117.13"/>
    <m/>
    <s v="11225.73"/>
  </r>
  <r>
    <n v="165"/>
    <n v="2025"/>
    <s v="HS: RENHOLD JAN"/>
    <d v="2025-02-03T00:00:00"/>
    <m/>
    <x v="144"/>
    <x v="144"/>
    <m/>
    <m/>
    <n v="20035"/>
    <s v="Steadyreadygo Banaszkiewicz"/>
    <m/>
    <m/>
    <x v="4"/>
    <x v="4"/>
    <m/>
    <m/>
    <m/>
    <m/>
    <n v="0"/>
    <s v="Ingen avgiftsbehandling"/>
    <s v="HS: RENHOLD JAN"/>
    <n v="11475"/>
    <s v="NOK"/>
    <n v="11475"/>
    <m/>
    <s v="22700.73"/>
  </r>
  <r>
    <n v="360"/>
    <n v="2025"/>
    <s v="HS: Fakture for vaske"/>
    <d v="2025-03-04T00:00:00"/>
    <m/>
    <x v="144"/>
    <x v="144"/>
    <m/>
    <m/>
    <n v="20035"/>
    <s v="Steadyreadygo Banaszkiewicz"/>
    <m/>
    <m/>
    <x v="4"/>
    <x v="4"/>
    <m/>
    <m/>
    <m/>
    <m/>
    <n v="0"/>
    <s v="Ingen avgiftsbehandling"/>
    <s v="HS: Fakture for vaske"/>
    <n v="9750"/>
    <s v="NOK"/>
    <n v="9750"/>
    <m/>
    <s v="32450.73"/>
  </r>
  <r>
    <n v="501"/>
    <n v="2025"/>
    <s v="HS: Fakture for vaske"/>
    <d v="2025-03-31T00:00:00"/>
    <m/>
    <x v="144"/>
    <x v="144"/>
    <m/>
    <m/>
    <n v="20035"/>
    <s v="Steadyreadygo Banaszkiewicz"/>
    <m/>
    <m/>
    <x v="4"/>
    <x v="4"/>
    <m/>
    <m/>
    <m/>
    <m/>
    <n v="0"/>
    <s v="Ingen avgiftsbehandling"/>
    <s v="HS: Fakture for vaske"/>
    <n v="10200"/>
    <s v="NOK"/>
    <n v="10200"/>
    <m/>
    <s v="42650.73"/>
  </r>
  <r>
    <n v="543"/>
    <n v="2025"/>
    <s v="HS"/>
    <d v="2025-04-01T00:00:00"/>
    <m/>
    <x v="144"/>
    <x v="144"/>
    <m/>
    <m/>
    <m/>
    <m/>
    <m/>
    <s v="Sofi Kulvik"/>
    <x v="4"/>
    <x v="4"/>
    <m/>
    <m/>
    <m/>
    <m/>
    <n v="0"/>
    <s v="Ingen avgiftsbehandling"/>
    <s v="HS"/>
    <n v="426.5"/>
    <s v="NOK"/>
    <n v="426.5"/>
    <m/>
    <s v="43077.23"/>
  </r>
  <r>
    <n v="689"/>
    <n v="2025"/>
    <s v="HS, vedlikehold"/>
    <d v="2025-04-24T00:00:00"/>
    <m/>
    <x v="144"/>
    <x v="144"/>
    <m/>
    <m/>
    <m/>
    <m/>
    <m/>
    <s v="Sofi Kulvik"/>
    <x v="4"/>
    <x v="4"/>
    <m/>
    <m/>
    <m/>
    <m/>
    <n v="0"/>
    <s v="Ingen avgiftsbehandling"/>
    <s v="HS, vedlikehold"/>
    <n v="218.9"/>
    <s v="NOK"/>
    <n v="218.9"/>
    <m/>
    <s v="43296.13"/>
  </r>
  <r>
    <n v="680"/>
    <n v="2025"/>
    <s v="HS: Fakture april"/>
    <d v="2025-04-30T00:00:00"/>
    <m/>
    <x v="144"/>
    <x v="144"/>
    <m/>
    <m/>
    <n v="20035"/>
    <s v="Steadyreadygo Banaszkiewicz"/>
    <m/>
    <m/>
    <x v="4"/>
    <x v="4"/>
    <m/>
    <m/>
    <m/>
    <m/>
    <n v="0"/>
    <s v="Ingen avgiftsbehandling"/>
    <s v="HS: Fakture april"/>
    <n v="10200"/>
    <s v="NOK"/>
    <n v="10200"/>
    <m/>
    <s v="53496.13"/>
  </r>
  <r>
    <n v="1186"/>
    <n v="2025"/>
    <s v="Esport kvitteringer"/>
    <d v="2025-05-02T00:00:00"/>
    <m/>
    <x v="144"/>
    <x v="144"/>
    <m/>
    <m/>
    <m/>
    <m/>
    <m/>
    <m/>
    <x v="2"/>
    <x v="2"/>
    <m/>
    <m/>
    <m/>
    <m/>
    <n v="0"/>
    <s v="Ingen avgiftsbehandling"/>
    <s v="Esport kvitteringer"/>
    <n v="181.3"/>
    <s v="NOK"/>
    <n v="181.3"/>
    <m/>
    <s v="53677.43"/>
  </r>
  <r>
    <n v="774"/>
    <n v="2025"/>
    <s v="HS, renhold"/>
    <d v="2025-05-10T00:00:00"/>
    <m/>
    <x v="144"/>
    <x v="144"/>
    <m/>
    <m/>
    <m/>
    <m/>
    <m/>
    <s v="Sofi Kulvik"/>
    <x v="4"/>
    <x v="4"/>
    <m/>
    <m/>
    <m/>
    <m/>
    <n v="0"/>
    <s v="Ingen avgiftsbehandling"/>
    <s v="HS, renhold"/>
    <n v="556.5"/>
    <s v="NOK"/>
    <n v="556.5"/>
    <m/>
    <s v="54233.93"/>
  </r>
  <r>
    <n v="844"/>
    <n v="2025"/>
    <s v="HS renhold"/>
    <d v="2025-05-15T00:00:00"/>
    <m/>
    <x v="144"/>
    <x v="144"/>
    <m/>
    <m/>
    <m/>
    <m/>
    <m/>
    <m/>
    <x v="4"/>
    <x v="4"/>
    <m/>
    <m/>
    <m/>
    <m/>
    <n v="0"/>
    <s v="Ingen avgiftsbehandling"/>
    <s v="HS renhold"/>
    <n v="578.4"/>
    <s v="NOK"/>
    <n v="578.4"/>
    <m/>
    <s v="54812.33"/>
  </r>
  <r>
    <n v="1186"/>
    <n v="2025"/>
    <s v="Esport kvitteringer"/>
    <d v="2025-05-23T00:00:00"/>
    <m/>
    <x v="144"/>
    <x v="144"/>
    <m/>
    <m/>
    <m/>
    <m/>
    <m/>
    <m/>
    <x v="2"/>
    <x v="2"/>
    <m/>
    <m/>
    <m/>
    <m/>
    <n v="0"/>
    <s v="Ingen avgiftsbehandling"/>
    <s v="Esport kvitteringer"/>
    <n v="260.05"/>
    <s v="NOK"/>
    <n v="260.05"/>
    <m/>
    <s v="55072.38"/>
  </r>
  <r>
    <n v="985"/>
    <n v="2025"/>
    <s v="HS: Fakture for vaske Mai"/>
    <d v="2025-05-30T00:00:00"/>
    <m/>
    <x v="144"/>
    <x v="144"/>
    <m/>
    <m/>
    <n v="20035"/>
    <s v="Steadyreadygo Banaszkiewicz"/>
    <m/>
    <m/>
    <x v="4"/>
    <x v="4"/>
    <m/>
    <m/>
    <m/>
    <m/>
    <n v="0"/>
    <s v="Ingen avgiftsbehandling"/>
    <s v="HS: Fakture for vaske Mai"/>
    <n v="11475"/>
    <s v="NOK"/>
    <n v="11475"/>
    <m/>
    <s v="66547.38"/>
  </r>
  <r>
    <n v="1034"/>
    <n v="2025"/>
    <s v="HS"/>
    <d v="2025-06-13T00:00:00"/>
    <m/>
    <x v="144"/>
    <x v="144"/>
    <m/>
    <m/>
    <m/>
    <m/>
    <m/>
    <s v="Sofi Kulvik"/>
    <x v="4"/>
    <x v="4"/>
    <m/>
    <m/>
    <m/>
    <m/>
    <n v="0"/>
    <s v="Ingen avgiftsbehandling"/>
    <s v="HS"/>
    <n v="307.12"/>
    <s v="NOK"/>
    <n v="307.12"/>
    <m/>
    <s v="66854.50"/>
  </r>
  <r>
    <n v="1063"/>
    <n v="2025"/>
    <s v="Fwd: HS renhold"/>
    <d v="2025-06-26T00:00:00"/>
    <m/>
    <x v="144"/>
    <x v="144"/>
    <m/>
    <m/>
    <m/>
    <m/>
    <m/>
    <s v="Sofi Kulvik"/>
    <x v="4"/>
    <x v="4"/>
    <m/>
    <m/>
    <m/>
    <m/>
    <n v="0"/>
    <s v="Ingen avgiftsbehandling"/>
    <s v="Fwd: HS renhold"/>
    <n v="1137.51"/>
    <s v="NOK"/>
    <n v="1137.51"/>
    <m/>
    <s v="67992.01"/>
  </r>
  <r>
    <n v="1088"/>
    <n v="2025"/>
    <s v="HS renhold"/>
    <d v="2025-06-27T00:00:00"/>
    <m/>
    <x v="144"/>
    <x v="144"/>
    <m/>
    <m/>
    <m/>
    <m/>
    <m/>
    <s v="Sofi Kulvik"/>
    <x v="4"/>
    <x v="4"/>
    <m/>
    <m/>
    <m/>
    <m/>
    <n v="0"/>
    <s v="Ingen avgiftsbehandling"/>
    <s v="HS renhold"/>
    <n v="566.79999999999995"/>
    <s v="NOK"/>
    <n v="566.79999999999995"/>
    <m/>
    <s v="68558.81"/>
  </r>
  <r>
    <n v="1098"/>
    <n v="2025"/>
    <s v="Fwd: Fakture for vaske juni"/>
    <d v="2025-06-30T00:00:00"/>
    <m/>
    <x v="144"/>
    <x v="144"/>
    <m/>
    <m/>
    <n v="20035"/>
    <s v="Steadyreadygo Banaszkiewicz"/>
    <m/>
    <m/>
    <x v="4"/>
    <x v="4"/>
    <m/>
    <m/>
    <m/>
    <m/>
    <n v="0"/>
    <s v="Ingen avgiftsbehandling"/>
    <s v="Fwd: Fakture for vaske juni"/>
    <n v="10000"/>
    <s v="NOK"/>
    <n v="10000"/>
    <m/>
    <s v="78558.81"/>
  </r>
  <r>
    <n v="1098"/>
    <n v="2025"/>
    <s v="Fwd: Fakture for vaske juni"/>
    <d v="2025-06-30T00:00:00"/>
    <m/>
    <x v="144"/>
    <x v="144"/>
    <m/>
    <m/>
    <n v="20035"/>
    <s v="Steadyreadygo Banaszkiewicz"/>
    <m/>
    <m/>
    <x v="1"/>
    <x v="1"/>
    <m/>
    <m/>
    <m/>
    <m/>
    <n v="0"/>
    <s v="Ingen avgiftsbehandling"/>
    <s v="Fwd: Fakture for vaske juni"/>
    <n v="2750"/>
    <s v="NOK"/>
    <n v="2750"/>
    <m/>
    <s v="81308.81"/>
  </r>
  <r>
    <n v="1119"/>
    <n v="2025"/>
    <s v="HS renhold"/>
    <d v="2025-07-09T00:00:00"/>
    <m/>
    <x v="144"/>
    <x v="144"/>
    <m/>
    <m/>
    <m/>
    <m/>
    <m/>
    <s v="Sofi Kulvik"/>
    <x v="4"/>
    <x v="4"/>
    <m/>
    <m/>
    <m/>
    <m/>
    <n v="0"/>
    <s v="Ingen avgiftsbehandling"/>
    <s v="HS renhold"/>
    <n v="566.79999999999995"/>
    <s v="NOK"/>
    <n v="566.79999999999995"/>
    <m/>
    <s v="81875.61"/>
  </r>
  <r>
    <n v="1316"/>
    <n v="2025"/>
    <s v="Reversering av bilag 1119-2025. HS renhold"/>
    <d v="2025-07-09T00:00:00"/>
    <m/>
    <x v="144"/>
    <x v="144"/>
    <m/>
    <m/>
    <m/>
    <m/>
    <m/>
    <s v="Sofi Kulvik"/>
    <x v="4"/>
    <x v="4"/>
    <m/>
    <m/>
    <m/>
    <m/>
    <n v="0"/>
    <s v="Ingen avgiftsbehandling"/>
    <s v="Reversering av bilag 1119-2025. HS renhold"/>
    <n v="-566.79999999999995"/>
    <s v="NOK"/>
    <n v="-566.79999999999995"/>
    <m/>
    <s v="81308.81"/>
  </r>
  <r>
    <n v="1133"/>
    <n v="2025"/>
    <s v="HS: Fakture for vaske Juli"/>
    <d v="2025-07-31T00:00:00"/>
    <m/>
    <x v="144"/>
    <x v="144"/>
    <m/>
    <m/>
    <n v="20035"/>
    <s v="Steadyreadygo Banaszkiewicz"/>
    <m/>
    <m/>
    <x v="4"/>
    <x v="4"/>
    <m/>
    <m/>
    <m/>
    <m/>
    <n v="0"/>
    <s v="Ingen avgiftsbehandling"/>
    <s v="HS: Fakture for vaske Juli"/>
    <n v="2550"/>
    <s v="NOK"/>
    <n v="2550"/>
    <m/>
    <s v="83858.81"/>
  </r>
  <r>
    <n v="1424"/>
    <n v="2025"/>
    <s v="HS renhold"/>
    <d v="2025-08-28T00:00:00"/>
    <m/>
    <x v="144"/>
    <x v="144"/>
    <m/>
    <m/>
    <m/>
    <m/>
    <m/>
    <s v="Sofi Kulvik"/>
    <x v="4"/>
    <x v="4"/>
    <m/>
    <m/>
    <m/>
    <m/>
    <n v="0"/>
    <s v="Ingen avgiftsbehandling"/>
    <s v="HS renhold"/>
    <n v="1083.8"/>
    <s v="NOK"/>
    <n v="1083.8"/>
    <m/>
    <s v="84942.61"/>
  </r>
  <r>
    <n v="1418"/>
    <n v="2025"/>
    <s v="HS"/>
    <d v="2025-08-28T00:00:00"/>
    <m/>
    <x v="144"/>
    <x v="144"/>
    <m/>
    <m/>
    <m/>
    <m/>
    <m/>
    <s v="Sofi Kulvik"/>
    <x v="4"/>
    <x v="4"/>
    <m/>
    <m/>
    <m/>
    <m/>
    <n v="0"/>
    <s v="Ingen avgiftsbehandling"/>
    <s v="HS"/>
    <n v="364.3"/>
    <s v="NOK"/>
    <n v="364.3"/>
    <m/>
    <s v="85306.91"/>
  </r>
  <r>
    <n v="1437"/>
    <n v="2025"/>
    <s v="HS: Fakture for vaske August"/>
    <d v="2025-08-30T00:00:00"/>
    <m/>
    <x v="144"/>
    <x v="144"/>
    <m/>
    <m/>
    <n v="20035"/>
    <s v="Steadyreadygo Banaszkiewicz"/>
    <m/>
    <m/>
    <x v="4"/>
    <x v="4"/>
    <m/>
    <m/>
    <m/>
    <m/>
    <n v="0"/>
    <s v="Ingen avgiftsbehandling"/>
    <s v="HS: Fakture for vaske August"/>
    <n v="10800"/>
    <s v="NOK"/>
    <n v="10800"/>
    <m/>
    <s v="96106.91"/>
  </r>
  <r>
    <n v="1488"/>
    <n v="2025"/>
    <s v="Fotball av bilag"/>
    <d v="2025-09-04T00:00:00"/>
    <m/>
    <x v="144"/>
    <x v="144"/>
    <m/>
    <m/>
    <m/>
    <m/>
    <m/>
    <s v="Sofi Kulvik"/>
    <x v="1"/>
    <x v="1"/>
    <m/>
    <m/>
    <m/>
    <m/>
    <n v="0"/>
    <s v="Ingen avgiftsbehandling"/>
    <s v="Fotball av bilag"/>
    <n v="881.8"/>
    <s v="NOK"/>
    <n v="881.8"/>
    <m/>
    <s v="96988.71"/>
  </r>
  <r>
    <n v="1529"/>
    <n v="2025"/>
    <s v="JUTULTREFFEN Faktura nummer 900439518 fra iSEKK"/>
    <d v="2025-09-05T00:00:00"/>
    <m/>
    <x v="144"/>
    <x v="144"/>
    <m/>
    <m/>
    <n v="20527"/>
    <s v="iSEKK"/>
    <m/>
    <m/>
    <x v="1"/>
    <x v="1"/>
    <m/>
    <m/>
    <m/>
    <m/>
    <n v="0"/>
    <s v="Ingen avgiftsbehandling"/>
    <s v="JUTULTREFFEN Faktura nummer 900439518 fra iSEKK"/>
    <n v="1677.5"/>
    <s v="NOK"/>
    <n v="1677.5"/>
    <m/>
    <s v="98666.21"/>
  </r>
  <r>
    <n v="1591"/>
    <n v="2025"/>
    <s v="Faktura nummer 900440003 fra iSEKK JTRF"/>
    <d v="2025-09-08T00:00:00"/>
    <m/>
    <x v="144"/>
    <x v="144"/>
    <m/>
    <m/>
    <n v="20527"/>
    <s v="iSEKK"/>
    <m/>
    <m/>
    <x v="1"/>
    <x v="1"/>
    <m/>
    <m/>
    <m/>
    <m/>
    <n v="0"/>
    <s v="Ingen avgiftsbehandling"/>
    <s v="Faktura nummer 900440003 fra iSEKK JTRF"/>
    <n v="4235"/>
    <s v="NOK"/>
    <n v="4235"/>
    <m/>
    <s v="102901.21"/>
  </r>
  <r>
    <n v="1726"/>
    <n v="2025"/>
    <s v="VS: Fakture for vaske"/>
    <d v="2025-09-30T00:00:00"/>
    <m/>
    <x v="144"/>
    <x v="144"/>
    <m/>
    <m/>
    <n v="20035"/>
    <s v="Steadyreadygo Banaszkiewicz"/>
    <m/>
    <m/>
    <x v="4"/>
    <x v="4"/>
    <m/>
    <m/>
    <m/>
    <m/>
    <n v="0"/>
    <s v="Ingen avgiftsbehandling"/>
    <s v="VS: Fakture for vaske"/>
    <n v="12250"/>
    <s v="NOK"/>
    <n v="12250"/>
    <m/>
    <s v="115151.21"/>
  </r>
  <r>
    <n v="1726"/>
    <n v="2025"/>
    <s v="VS: Fakture for vaske"/>
    <d v="2025-09-30T00:00:00"/>
    <m/>
    <x v="144"/>
    <x v="144"/>
    <m/>
    <m/>
    <n v="20035"/>
    <s v="Steadyreadygo Banaszkiewicz"/>
    <m/>
    <m/>
    <x v="1"/>
    <x v="1"/>
    <m/>
    <m/>
    <m/>
    <m/>
    <n v="0"/>
    <s v="Ingen avgiftsbehandling"/>
    <s v="VS: Fakture for vaske"/>
    <n v="2000"/>
    <s v="NOK"/>
    <n v="2000"/>
    <m/>
    <s v="117151.21"/>
  </r>
  <r>
    <n v="1944"/>
    <n v="2025"/>
    <s v="VS: HS vask"/>
    <d v="2025-10-27T00:00:00"/>
    <m/>
    <x v="144"/>
    <x v="144"/>
    <m/>
    <m/>
    <m/>
    <m/>
    <m/>
    <m/>
    <x v="4"/>
    <x v="4"/>
    <m/>
    <m/>
    <m/>
    <m/>
    <n v="0"/>
    <s v="Ingen avgiftsbehandling"/>
    <s v="VS: HS vask"/>
    <n v="307.12"/>
    <s v="NOK"/>
    <n v="307.12"/>
    <m/>
    <s v="117458.33"/>
  </r>
  <r>
    <n v="1992"/>
    <n v="2025"/>
    <s v="VS: Fakture for vaske"/>
    <d v="2025-10-30T00:00:00"/>
    <m/>
    <x v="144"/>
    <x v="144"/>
    <m/>
    <m/>
    <n v="20035"/>
    <s v="Steadyreadygo Banaszkiewicz"/>
    <m/>
    <m/>
    <x v="4"/>
    <x v="4"/>
    <m/>
    <m/>
    <m/>
    <m/>
    <n v="0"/>
    <s v="Ingen avgiftsbehandling"/>
    <s v="VS: Fakture for vaske"/>
    <n v="13500"/>
    <s v="NOK"/>
    <n v="13500"/>
    <m/>
    <s v="130958.33"/>
  </r>
  <r>
    <n v="2054"/>
    <n v="2025"/>
    <s v="HS renhold"/>
    <d v="2025-11-06T00:00:00"/>
    <m/>
    <x v="144"/>
    <x v="144"/>
    <m/>
    <m/>
    <m/>
    <m/>
    <m/>
    <m/>
    <x v="4"/>
    <x v="4"/>
    <m/>
    <m/>
    <m/>
    <m/>
    <n v="0"/>
    <s v="Ingen avgiftsbehandling"/>
    <s v="HS renhold"/>
    <n v="455.5"/>
    <s v="NOK"/>
    <n v="455.5"/>
    <m/>
    <s v="131413.83"/>
  </r>
  <r>
    <n v="2109"/>
    <n v="2025"/>
    <s v="HS"/>
    <d v="2025-11-17T00:00:00"/>
    <m/>
    <x v="144"/>
    <x v="144"/>
    <m/>
    <m/>
    <n v="20559"/>
    <s v="Edgar Martin Solvoll"/>
    <m/>
    <m/>
    <x v="4"/>
    <x v="4"/>
    <m/>
    <m/>
    <m/>
    <m/>
    <n v="0"/>
    <s v="Ingen avgiftsbehandling"/>
    <s v="HS"/>
    <n v="1900.6"/>
    <s v="NOK"/>
    <n v="1900.6"/>
    <m/>
    <s v="133314.43"/>
  </r>
  <r>
    <n v="2210"/>
    <n v="2025"/>
    <s v="HS renhold"/>
    <d v="2025-11-21T00:00:00"/>
    <m/>
    <x v="144"/>
    <x v="144"/>
    <m/>
    <m/>
    <m/>
    <m/>
    <m/>
    <s v="Sofi Kulvik"/>
    <x v="4"/>
    <x v="4"/>
    <m/>
    <m/>
    <m/>
    <m/>
    <n v="0"/>
    <s v="Ingen avgiftsbehandling"/>
    <s v="Pærer Jutulstua"/>
    <n v="399"/>
    <s v="NOK"/>
    <n v="399"/>
    <m/>
    <s v="133713.43"/>
  </r>
  <r>
    <n v="2248"/>
    <n v="2025"/>
    <s v="HS renhold"/>
    <d v="2025-11-24T00:00:00"/>
    <m/>
    <x v="144"/>
    <x v="144"/>
    <m/>
    <m/>
    <m/>
    <m/>
    <m/>
    <s v="Sofi Kulvik"/>
    <x v="4"/>
    <x v="4"/>
    <m/>
    <m/>
    <m/>
    <m/>
    <n v="0"/>
    <s v="Ingen avgiftsbehandling"/>
    <s v="HS renhold"/>
    <n v="1278.5"/>
    <s v="NOK"/>
    <n v="1278.5"/>
    <m/>
    <s v="134991.93"/>
  </r>
  <r>
    <n v="2221"/>
    <n v="2025"/>
    <s v="HS: Fakture for vaske"/>
    <d v="2025-11-28T00:00:00"/>
    <m/>
    <x v="144"/>
    <x v="144"/>
    <m/>
    <m/>
    <n v="20035"/>
    <s v="Steadyreadygo Banaszkiewicz"/>
    <m/>
    <m/>
    <x v="4"/>
    <x v="4"/>
    <m/>
    <m/>
    <m/>
    <m/>
    <n v="0"/>
    <s v="Ingen avgiftsbehandling"/>
    <s v="HS: Fakture for vaske"/>
    <n v="11700"/>
    <s v="NOK"/>
    <n v="11700"/>
    <m/>
    <s v="146691.93"/>
  </r>
  <r>
    <n v="2220"/>
    <n v="2025"/>
    <s v="HS 6320"/>
    <d v="2025-12-01T00:00:00"/>
    <m/>
    <x v="144"/>
    <x v="144"/>
    <m/>
    <m/>
    <m/>
    <m/>
    <m/>
    <m/>
    <x v="4"/>
    <x v="4"/>
    <m/>
    <m/>
    <m/>
    <m/>
    <n v="0"/>
    <s v="Ingen avgiftsbehandling"/>
    <s v="HS 6320"/>
    <n v="178.43"/>
    <s v="NOK"/>
    <n v="178.43"/>
    <m/>
    <s v="146870.36"/>
  </r>
  <r>
    <n v="2215"/>
    <n v="2025"/>
    <s v="HS renhold"/>
    <d v="2025-12-01T00:00:00"/>
    <m/>
    <x v="144"/>
    <x v="144"/>
    <m/>
    <m/>
    <m/>
    <m/>
    <m/>
    <s v="Sofi Kulvik"/>
    <x v="4"/>
    <x v="4"/>
    <m/>
    <m/>
    <m/>
    <m/>
    <n v="0"/>
    <s v="Ingen avgiftsbehandling"/>
    <s v="HS renhold"/>
    <n v="146.19999999999999"/>
    <s v="NOK"/>
    <n v="146.19999999999999"/>
    <m/>
    <s v="147016.56"/>
  </r>
  <r>
    <m/>
    <m/>
    <m/>
    <d v="2025-01-01T00:00:00"/>
    <m/>
    <x v="145"/>
    <x v="145"/>
    <m/>
    <m/>
    <m/>
    <m/>
    <m/>
    <m/>
    <x v="0"/>
    <x v="0"/>
    <m/>
    <m/>
    <m/>
    <m/>
    <m/>
    <m/>
    <s v="Inngående saldo"/>
    <n v="0"/>
    <m/>
    <m/>
    <m/>
    <s v="0.00"/>
  </r>
  <r>
    <n v="75"/>
    <n v="2025"/>
    <s v="HS, styrkerom"/>
    <d v="2025-01-26T00:00:00"/>
    <m/>
    <x v="145"/>
    <x v="145"/>
    <m/>
    <m/>
    <n v="20247"/>
    <s v="Nansen Elektro AS"/>
    <m/>
    <m/>
    <x v="4"/>
    <x v="4"/>
    <m/>
    <m/>
    <m/>
    <m/>
    <n v="0"/>
    <s v="Ingen avgiftsbehandling"/>
    <s v="HS, styrkerom"/>
    <n v="9391"/>
    <s v="NOK"/>
    <n v="9391"/>
    <m/>
    <s v="9391.00"/>
  </r>
  <r>
    <n v="366"/>
    <n v="2025"/>
    <s v="Faktura nummer 9041205799 fra Drammen Papir Engros AS"/>
    <d v="2025-03-04T00:00:00"/>
    <m/>
    <x v="145"/>
    <x v="145"/>
    <m/>
    <m/>
    <n v="20258"/>
    <s v="Drammen Papir Engros AS"/>
    <m/>
    <m/>
    <x v="4"/>
    <x v="4"/>
    <m/>
    <m/>
    <m/>
    <m/>
    <n v="0"/>
    <s v="Ingen avgiftsbehandling"/>
    <s v="Faktura nummer 9041205799 fra Drammen Papir Engros AS"/>
    <n v="142.61000000000001"/>
    <s v="NOK"/>
    <n v="142.61000000000001"/>
    <m/>
    <s v="9533.61"/>
  </r>
  <r>
    <n v="557"/>
    <n v="2025"/>
    <s v="Faktura nummer 17419 fra Vøyenenga Rør AS"/>
    <d v="2025-03-31T00:00:00"/>
    <m/>
    <x v="145"/>
    <x v="145"/>
    <m/>
    <m/>
    <n v="20423"/>
    <s v="Vøyenenga Rør AS"/>
    <m/>
    <m/>
    <x v="1"/>
    <x v="1"/>
    <m/>
    <m/>
    <m/>
    <m/>
    <n v="0"/>
    <s v="Ingen avgiftsbehandling"/>
    <s v="Faktura nummer 17419 fra Vøyenenga Rør AS"/>
    <n v="5073"/>
    <s v="NOK"/>
    <n v="5073"/>
    <m/>
    <s v="14606.61"/>
  </r>
  <r>
    <n v="1536"/>
    <n v="2025"/>
    <s v="Kreditnota nummer 53431 fra Norsk Hjertestarterregister AS"/>
    <d v="2025-06-30T00:00:00"/>
    <m/>
    <x v="145"/>
    <x v="145"/>
    <m/>
    <m/>
    <n v="20486"/>
    <s v="Norsk Hjertestarterregister AS"/>
    <m/>
    <m/>
    <x v="4"/>
    <x v="4"/>
    <m/>
    <m/>
    <m/>
    <m/>
    <n v="0"/>
    <s v="Ingen avgiftsbehandling"/>
    <s v="Kreditnota nummer 53431 fra Norsk Hjertestarterregister AS"/>
    <n v="-2850"/>
    <s v="NOK"/>
    <n v="-2850"/>
    <m/>
    <s v="11756.61"/>
  </r>
  <r>
    <n v="2551"/>
    <n v="2025"/>
    <s v="Reversering av bilag 1536-2025. Kreditnota nummer 53431 fra Norsk Hjertestarterregister AS"/>
    <d v="2025-06-30T00:00:00"/>
    <m/>
    <x v="145"/>
    <x v="145"/>
    <m/>
    <m/>
    <n v="20486"/>
    <s v="Norsk Hjertestarterregister AS"/>
    <m/>
    <m/>
    <x v="4"/>
    <x v="4"/>
    <m/>
    <m/>
    <m/>
    <m/>
    <n v="0"/>
    <s v="Ingen avgiftsbehandling"/>
    <s v="Reversering av bilag 1536-2025. Kreditnota nummer 53431 fra Norsk Hjertestarterregister AS"/>
    <n v="2850"/>
    <s v="NOK"/>
    <n v="2850"/>
    <m/>
    <s v="14606.61"/>
  </r>
  <r>
    <n v="1136"/>
    <n v="2025"/>
    <s v="Faktura nummer 10124 fra BILMEGLER KARIMI AS"/>
    <d v="2025-07-31T00:00:00"/>
    <m/>
    <x v="145"/>
    <x v="145"/>
    <m/>
    <m/>
    <n v="20506"/>
    <s v="BILMEGLER KARIMI AS"/>
    <m/>
    <m/>
    <x v="2"/>
    <x v="2"/>
    <m/>
    <m/>
    <m/>
    <m/>
    <n v="0"/>
    <s v="Ingen avgiftsbehandling"/>
    <s v="Faktura nummer 10124 fra BILMEGLER KARIMI AS"/>
    <n v="40000"/>
    <s v="NOK"/>
    <n v="40000"/>
    <m/>
    <s v="54606.61"/>
  </r>
  <r>
    <n v="1353"/>
    <n v="2025"/>
    <s v="Esport: Faktura nummer 15279 fra SANDVIKA RØRSERVICE AS"/>
    <d v="2025-08-17T00:00:00"/>
    <m/>
    <x v="145"/>
    <x v="145"/>
    <m/>
    <m/>
    <n v="20515"/>
    <s v="Sandvika Rørservice AS"/>
    <m/>
    <m/>
    <x v="2"/>
    <x v="2"/>
    <m/>
    <m/>
    <m/>
    <m/>
    <n v="0"/>
    <s v="Ingen avgiftsbehandling"/>
    <s v="Esport: Faktura nummer 15279 fra SANDVIKA RØRSERVICE AS"/>
    <n v="41689"/>
    <s v="NOK"/>
    <n v="41689"/>
    <m/>
    <s v="96295.61"/>
  </r>
  <r>
    <n v="1540"/>
    <n v="2025"/>
    <s v="Grendern dekkes av bufdir tillskudd"/>
    <d v="2025-09-03T00:00:00"/>
    <m/>
    <x v="145"/>
    <x v="145"/>
    <m/>
    <m/>
    <n v="20247"/>
    <s v="Nansen Elektro AS"/>
    <m/>
    <m/>
    <x v="2"/>
    <x v="2"/>
    <m/>
    <m/>
    <m/>
    <m/>
    <n v="0"/>
    <s v="Ingen avgiftsbehandling"/>
    <s v="Grendern dekkes av bufdir tillskudd"/>
    <n v="72113"/>
    <s v="NOK"/>
    <n v="72113"/>
    <m/>
    <s v="168408.61"/>
  </r>
  <r>
    <m/>
    <m/>
    <m/>
    <d v="2025-01-01T00:00:00"/>
    <m/>
    <x v="146"/>
    <x v="146"/>
    <m/>
    <m/>
    <m/>
    <m/>
    <m/>
    <m/>
    <x v="0"/>
    <x v="0"/>
    <m/>
    <m/>
    <m/>
    <m/>
    <m/>
    <m/>
    <s v="Inngående saldo"/>
    <n v="0"/>
    <m/>
    <m/>
    <m/>
    <s v="0.00"/>
  </r>
  <r>
    <n v="1438"/>
    <n v="2024"/>
    <s v="Spoortz juni til januar 2025 24SO"/>
    <d v="2025-01-01T00:00:00"/>
    <m/>
    <x v="146"/>
    <x v="146"/>
    <m/>
    <m/>
    <m/>
    <m/>
    <m/>
    <m/>
    <x v="4"/>
    <x v="4"/>
    <m/>
    <m/>
    <m/>
    <m/>
    <n v="0"/>
    <s v="Ingen avgiftsbehandling"/>
    <s v="Spoortz juni til januar 2025 24SO"/>
    <n v="3358.08"/>
    <s v="NOK"/>
    <n v="3358.08"/>
    <m/>
    <s v="3358.08"/>
  </r>
  <r>
    <n v="1439"/>
    <n v="2024"/>
    <s v="Rubic medlemsskap 12 mnd fra 24S0"/>
    <d v="2025-01-01T00:00:00"/>
    <m/>
    <x v="146"/>
    <x v="146"/>
    <m/>
    <m/>
    <m/>
    <m/>
    <m/>
    <m/>
    <x v="4"/>
    <x v="4"/>
    <m/>
    <m/>
    <m/>
    <m/>
    <n v="0"/>
    <s v="Ingen avgiftsbehandling"/>
    <s v="Rubic medlemsskap 12 mnd fra 24S0"/>
    <n v="2885.42"/>
    <s v="NOK"/>
    <n v="2885.42"/>
    <m/>
    <s v="6243.50"/>
  </r>
  <r>
    <n v="227"/>
    <n v="2025"/>
    <s v="Dommerlisens 1 år, fra 24SO"/>
    <d v="2025-01-01T00:00:00"/>
    <m/>
    <x v="146"/>
    <x v="146"/>
    <m/>
    <m/>
    <m/>
    <m/>
    <m/>
    <m/>
    <x v="1"/>
    <x v="1"/>
    <m/>
    <m/>
    <m/>
    <m/>
    <n v="0"/>
    <s v="Ingen avgiftsbehandling"/>
    <s v="Dommerlisens 1 år, fra 24SO"/>
    <n v="363.54"/>
    <s v="NOK"/>
    <n v="363.54"/>
    <m/>
    <s v="6607.04"/>
  </r>
  <r>
    <n v="15"/>
    <n v="2025"/>
    <s v="Faktura nummer 16198 fra Rubic AS"/>
    <d v="2025-01-09T00:00:00"/>
    <m/>
    <x v="146"/>
    <x v="146"/>
    <m/>
    <m/>
    <n v="20208"/>
    <s v="Rubic AS"/>
    <m/>
    <m/>
    <x v="4"/>
    <x v="4"/>
    <m/>
    <m/>
    <m/>
    <m/>
    <n v="0"/>
    <s v="Ingen avgiftsbehandling"/>
    <s v="Faktura nummer 16198 fra Rubic AS"/>
    <n v="33990"/>
    <s v="NOK"/>
    <n v="33990"/>
    <m/>
    <s v="40597.04"/>
  </r>
  <r>
    <n v="25"/>
    <n v="2025"/>
    <s v="Faktura nummer 10179 fra Fygi AS"/>
    <d v="2025-01-09T00:00:00"/>
    <m/>
    <x v="146"/>
    <x v="146"/>
    <m/>
    <m/>
    <n v="20083"/>
    <s v="Fygi AS"/>
    <m/>
    <m/>
    <x v="5"/>
    <x v="5"/>
    <m/>
    <m/>
    <m/>
    <m/>
    <n v="0"/>
    <s v="Ingen avgiftsbehandling"/>
    <s v="Faktura nummer 10179 fra Fygi AS"/>
    <n v="248.75"/>
    <s v="NOK"/>
    <n v="248.75"/>
    <m/>
    <s v="40845.79"/>
  </r>
  <r>
    <n v="1439"/>
    <n v="2024"/>
    <s v="Rubic medlemsskap 12 mnd fra 24S0"/>
    <d v="2025-02-01T00:00:00"/>
    <m/>
    <x v="146"/>
    <x v="146"/>
    <m/>
    <m/>
    <m/>
    <m/>
    <m/>
    <m/>
    <x v="4"/>
    <x v="4"/>
    <m/>
    <m/>
    <m/>
    <m/>
    <n v="0"/>
    <s v="Ingen avgiftsbehandling"/>
    <s v="Rubic medlemsskap 12 mnd fra 24S0"/>
    <n v="2885.42"/>
    <s v="NOK"/>
    <n v="2885.42"/>
    <m/>
    <s v="43731.21"/>
  </r>
  <r>
    <n v="227"/>
    <n v="2025"/>
    <s v="Dommerlisens 1 år, fra 24SO"/>
    <d v="2025-02-01T00:00:00"/>
    <m/>
    <x v="146"/>
    <x v="146"/>
    <m/>
    <m/>
    <m/>
    <m/>
    <m/>
    <m/>
    <x v="1"/>
    <x v="1"/>
    <m/>
    <m/>
    <m/>
    <m/>
    <n v="0"/>
    <s v="Ingen avgiftsbehandling"/>
    <s v="Dommerlisens 1 år, fra 24SO"/>
    <n v="363.54"/>
    <s v="NOK"/>
    <n v="363.54"/>
    <m/>
    <s v="44094.75"/>
  </r>
  <r>
    <n v="182"/>
    <n v="2025"/>
    <s v="Faktura nummer 10201 fra Fygi AS"/>
    <d v="2025-02-05T00:00:00"/>
    <m/>
    <x v="146"/>
    <x v="146"/>
    <m/>
    <m/>
    <n v="20083"/>
    <s v="Fygi AS"/>
    <m/>
    <m/>
    <x v="5"/>
    <x v="5"/>
    <m/>
    <m/>
    <m/>
    <m/>
    <n v="0"/>
    <s v="Ingen avgiftsbehandling"/>
    <s v="Faktura nummer 10201 fra Fygi AS"/>
    <n v="248.75"/>
    <s v="NOK"/>
    <n v="248.75"/>
    <m/>
    <s v="44343.50"/>
  </r>
  <r>
    <n v="310"/>
    <n v="2025"/>
    <s v="Faktura nummer 2307249 fra Tripletex AS"/>
    <d v="2025-02-14T00:00:00"/>
    <m/>
    <x v="146"/>
    <x v="146"/>
    <m/>
    <m/>
    <n v="20097"/>
    <s v="Tripletex AS"/>
    <m/>
    <m/>
    <x v="4"/>
    <x v="4"/>
    <m/>
    <m/>
    <m/>
    <m/>
    <n v="0"/>
    <s v="Ingen avgiftsbehandling"/>
    <s v="Faktura nummer 2307249 fra Tripletex AS"/>
    <n v="8147.5"/>
    <s v="NOK"/>
    <n v="8147.5"/>
    <m/>
    <s v="52491.00"/>
  </r>
  <r>
    <n v="1439"/>
    <n v="2024"/>
    <s v="Rubic medlemsskap 12 mnd fra 24S0"/>
    <d v="2025-03-01T00:00:00"/>
    <m/>
    <x v="146"/>
    <x v="146"/>
    <m/>
    <m/>
    <m/>
    <m/>
    <m/>
    <m/>
    <x v="4"/>
    <x v="4"/>
    <m/>
    <m/>
    <m/>
    <m/>
    <n v="0"/>
    <s v="Ingen avgiftsbehandling"/>
    <s v="Rubic medlemsskap 12 mnd fra 24S0"/>
    <n v="2885.42"/>
    <s v="NOK"/>
    <n v="2885.42"/>
    <m/>
    <s v="55376.42"/>
  </r>
  <r>
    <n v="227"/>
    <n v="2025"/>
    <s v="Dommerlisens 1 år, fra 24SO"/>
    <d v="2025-03-01T00:00:00"/>
    <m/>
    <x v="146"/>
    <x v="146"/>
    <m/>
    <m/>
    <m/>
    <m/>
    <m/>
    <m/>
    <x v="1"/>
    <x v="1"/>
    <m/>
    <m/>
    <m/>
    <m/>
    <n v="0"/>
    <s v="Ingen avgiftsbehandling"/>
    <s v="Dommerlisens 1 år, fra 24SO"/>
    <n v="363.54"/>
    <s v="NOK"/>
    <n v="363.54"/>
    <m/>
    <s v="55739.96"/>
  </r>
  <r>
    <n v="370"/>
    <n v="2025"/>
    <s v="Faktura nummer 00646564 fra Visma Software AS"/>
    <d v="2025-03-03T00:00:00"/>
    <m/>
    <x v="146"/>
    <x v="146"/>
    <m/>
    <m/>
    <n v="20147"/>
    <s v="Visma Software AS"/>
    <m/>
    <m/>
    <x v="4"/>
    <x v="4"/>
    <m/>
    <m/>
    <m/>
    <m/>
    <n v="0"/>
    <s v="Ingen avgiftsbehandling"/>
    <s v="Faktura nummer 00646564 fra Visma Software AS"/>
    <n v="2171.25"/>
    <s v="NOK"/>
    <n v="2171.25"/>
    <m/>
    <s v="57911.21"/>
  </r>
  <r>
    <n v="362"/>
    <n v="2025"/>
    <s v="Faktura nummer 10223 fra Fygi AS"/>
    <d v="2025-03-03T00:00:00"/>
    <m/>
    <x v="146"/>
    <x v="146"/>
    <m/>
    <m/>
    <n v="20083"/>
    <s v="Fygi AS"/>
    <m/>
    <m/>
    <x v="5"/>
    <x v="5"/>
    <m/>
    <m/>
    <m/>
    <m/>
    <n v="0"/>
    <s v="Ingen avgiftsbehandling"/>
    <s v="Faktura nummer 10223 fra Fygi AS"/>
    <n v="248.75"/>
    <s v="NOK"/>
    <n v="248.75"/>
    <m/>
    <s v="58159.96"/>
  </r>
  <r>
    <n v="1439"/>
    <n v="2024"/>
    <s v="Rubic medlemsskap 12 mnd fra 24S0"/>
    <d v="2025-04-01T00:00:00"/>
    <m/>
    <x v="146"/>
    <x v="146"/>
    <m/>
    <m/>
    <m/>
    <m/>
    <m/>
    <m/>
    <x v="4"/>
    <x v="4"/>
    <m/>
    <m/>
    <m/>
    <m/>
    <n v="0"/>
    <s v="Ingen avgiftsbehandling"/>
    <s v="Rubic medlemsskap 12 mnd fra 24S0"/>
    <n v="2885.42"/>
    <s v="NOK"/>
    <n v="2885.42"/>
    <m/>
    <s v="61045.38"/>
  </r>
  <r>
    <n v="227"/>
    <n v="2025"/>
    <s v="Dommerlisens 1 år, fra 24SO"/>
    <d v="2025-04-01T00:00:00"/>
    <m/>
    <x v="146"/>
    <x v="146"/>
    <m/>
    <m/>
    <m/>
    <m/>
    <m/>
    <m/>
    <x v="1"/>
    <x v="1"/>
    <m/>
    <m/>
    <m/>
    <m/>
    <n v="0"/>
    <s v="Ingen avgiftsbehandling"/>
    <s v="Dommerlisens 1 år, fra 24SO"/>
    <n v="363.54"/>
    <s v="NOK"/>
    <n v="363.54"/>
    <m/>
    <s v="61408.92"/>
  </r>
  <r>
    <n v="471"/>
    <n v="2025"/>
    <s v="Faktura nummer 16670 fra Rubic AS"/>
    <d v="2025-04-01T00:00:00"/>
    <m/>
    <x v="146"/>
    <x v="146"/>
    <m/>
    <m/>
    <n v="20208"/>
    <s v="Rubic AS"/>
    <m/>
    <m/>
    <x v="4"/>
    <x v="4"/>
    <m/>
    <m/>
    <m/>
    <m/>
    <n v="0"/>
    <s v="Ingen avgiftsbehandling"/>
    <s v="Faktura nummer 16670 fra Rubic AS"/>
    <n v="12030"/>
    <s v="NOK"/>
    <n v="12030"/>
    <m/>
    <s v="73438.92"/>
  </r>
  <r>
    <n v="468"/>
    <n v="2025"/>
    <s v="Faktura nummer 10247 fra Fygi AS"/>
    <d v="2025-04-03T00:00:00"/>
    <m/>
    <x v="146"/>
    <x v="146"/>
    <m/>
    <m/>
    <n v="20083"/>
    <s v="Fygi AS"/>
    <m/>
    <m/>
    <x v="5"/>
    <x v="5"/>
    <m/>
    <m/>
    <m/>
    <m/>
    <n v="0"/>
    <s v="Ingen avgiftsbehandling"/>
    <s v="Faktura nummer 10247 fra Fygi AS"/>
    <n v="248.75"/>
    <s v="NOK"/>
    <n v="248.75"/>
    <m/>
    <s v="73687.67"/>
  </r>
  <r>
    <n v="559"/>
    <n v="2025"/>
    <s v="Faktura nummer 2407838 fra Tripletex AS"/>
    <d v="2025-04-11T00:00:00"/>
    <m/>
    <x v="146"/>
    <x v="146"/>
    <m/>
    <m/>
    <n v="20097"/>
    <s v="Tripletex AS"/>
    <m/>
    <m/>
    <x v="4"/>
    <x v="4"/>
    <m/>
    <m/>
    <m/>
    <m/>
    <n v="0"/>
    <s v="Ingen avgiftsbehandling"/>
    <s v="Faktura nummer 2407838 fra Tripletex AS"/>
    <n v="7362.5"/>
    <s v="NOK"/>
    <n v="7362.5"/>
    <m/>
    <s v="81050.17"/>
  </r>
  <r>
    <n v="852"/>
    <n v="2025"/>
    <s v="Faktura nummer 17159 fra Rubic AS"/>
    <d v="2025-05-15T00:00:00"/>
    <m/>
    <x v="146"/>
    <x v="146"/>
    <m/>
    <m/>
    <n v="20208"/>
    <s v="Rubic AS"/>
    <m/>
    <m/>
    <x v="4"/>
    <x v="4"/>
    <m/>
    <m/>
    <m/>
    <m/>
    <n v="0"/>
    <s v="Ingen avgiftsbehandling"/>
    <s v="Faktura nummer 17159 fra Rubic AS"/>
    <n v="6683.63"/>
    <s v="NOK"/>
    <n v="6683.63"/>
    <m/>
    <s v="87733.80"/>
  </r>
  <r>
    <n v="853"/>
    <n v="2025"/>
    <s v="Faktura nummer 10264 fra Fygi AS"/>
    <d v="2025-05-15T00:00:00"/>
    <m/>
    <x v="146"/>
    <x v="146"/>
    <m/>
    <m/>
    <n v="20083"/>
    <s v="Fygi AS"/>
    <m/>
    <m/>
    <x v="5"/>
    <x v="5"/>
    <m/>
    <m/>
    <m/>
    <m/>
    <n v="0"/>
    <s v="Ingen avgiftsbehandling"/>
    <s v="Faktura nummer 10264 fra Fygi AS"/>
    <n v="248.75"/>
    <s v="NOK"/>
    <n v="248.75"/>
    <m/>
    <s v="87982.55"/>
  </r>
  <r>
    <n v="1002"/>
    <n v="2025"/>
    <s v="Faktura nummer 10289 fra Fygi AS"/>
    <d v="2025-06-02T00:00:00"/>
    <m/>
    <x v="146"/>
    <x v="146"/>
    <m/>
    <m/>
    <n v="20083"/>
    <s v="Fygi AS"/>
    <m/>
    <m/>
    <x v="5"/>
    <x v="5"/>
    <m/>
    <m/>
    <m/>
    <m/>
    <n v="0"/>
    <s v="Ingen avgiftsbehandling"/>
    <s v="Faktura nummer 10289 fra Fygi AS"/>
    <n v="248.75"/>
    <s v="NOK"/>
    <n v="248.75"/>
    <m/>
    <s v="88231.30"/>
  </r>
  <r>
    <n v="999"/>
    <n v="2025"/>
    <s v="Faktura nummer 00673279 fra Visma Software AS"/>
    <d v="2025-06-02T00:00:00"/>
    <m/>
    <x v="146"/>
    <x v="146"/>
    <m/>
    <m/>
    <n v="20147"/>
    <s v="Visma Software AS"/>
    <m/>
    <m/>
    <x v="4"/>
    <x v="4"/>
    <m/>
    <m/>
    <m/>
    <m/>
    <n v="0"/>
    <s v="Ingen avgiftsbehandling"/>
    <s v="Faktura nummer 00673279 fra Visma Software AS"/>
    <n v="2171.25"/>
    <s v="NOK"/>
    <n v="2171.25"/>
    <m/>
    <s v="90402.55"/>
  </r>
  <r>
    <n v="997"/>
    <n v="2025"/>
    <s v="Fotball kiosk: Nets - FAKTURA 438683891"/>
    <d v="2025-06-03T00:00:00"/>
    <m/>
    <x v="146"/>
    <x v="146"/>
    <m/>
    <m/>
    <n v="20483"/>
    <s v="Nets Branch Norway NUF"/>
    <m/>
    <m/>
    <x v="1"/>
    <x v="1"/>
    <m/>
    <m/>
    <m/>
    <m/>
    <n v="0"/>
    <s v="Ingen avgiftsbehandling"/>
    <s v="Fotball kiosk: Nets - FAKTURA 438683891"/>
    <n v="219.56"/>
    <s v="NOK"/>
    <n v="219.56"/>
    <m/>
    <s v="90622.11"/>
  </r>
  <r>
    <n v="1007"/>
    <n v="2025"/>
    <s v="Faktura nummer 51518 fra Mykid AS BEDT OM KREDITNOTA"/>
    <d v="2025-06-05T00:00:00"/>
    <m/>
    <x v="146"/>
    <x v="146"/>
    <m/>
    <m/>
    <n v="20112"/>
    <s v="Mykid AS"/>
    <m/>
    <m/>
    <x v="1"/>
    <x v="1"/>
    <m/>
    <m/>
    <m/>
    <m/>
    <n v="0"/>
    <s v="Ingen avgiftsbehandling"/>
    <s v="Faktura nummer 51518 fra Mykid AS BEDT OM KREDITNOTA"/>
    <n v="6160.87"/>
    <s v="NOK"/>
    <n v="6160.87"/>
    <m/>
    <s v="96782.98"/>
  </r>
  <r>
    <n v="1007"/>
    <n v="2025"/>
    <s v="Faktura nummer 51518 fra Mykid AS BEDT OM KREDITNOTA"/>
    <d v="2025-06-05T00:00:00"/>
    <m/>
    <x v="146"/>
    <x v="146"/>
    <m/>
    <m/>
    <n v="20112"/>
    <s v="Mykid AS"/>
    <m/>
    <m/>
    <x v="3"/>
    <x v="3"/>
    <m/>
    <m/>
    <m/>
    <m/>
    <n v="0"/>
    <s v="Ingen avgiftsbehandling"/>
    <s v="Faktura nummer 51518 fra Mykid AS BEDT OM KREDITNOTA"/>
    <n v="6160.88"/>
    <s v="NOK"/>
    <n v="6160.88"/>
    <m/>
    <s v="102943.86"/>
  </r>
  <r>
    <n v="1062"/>
    <n v="2025"/>
    <s v="Faktura nummer 2514203 fra Tripletex AS"/>
    <d v="2025-06-17T00:00:00"/>
    <m/>
    <x v="146"/>
    <x v="146"/>
    <m/>
    <m/>
    <n v="20097"/>
    <s v="Tripletex AS"/>
    <m/>
    <m/>
    <x v="4"/>
    <x v="4"/>
    <m/>
    <m/>
    <m/>
    <m/>
    <n v="0"/>
    <s v="Ingen avgiftsbehandling"/>
    <s v="Faktura nummer 2514203 fra Tripletex AS"/>
    <n v="9332.5"/>
    <s v="NOK"/>
    <n v="9332.5"/>
    <m/>
    <s v="112276.36"/>
  </r>
  <r>
    <n v="1256"/>
    <n v="2025"/>
    <s v="canva.pdf"/>
    <d v="2025-06-23T00:00:00"/>
    <m/>
    <x v="146"/>
    <x v="146"/>
    <m/>
    <m/>
    <m/>
    <m/>
    <m/>
    <m/>
    <x v="5"/>
    <x v="5"/>
    <m/>
    <m/>
    <m/>
    <m/>
    <n v="0"/>
    <s v="Ingen avgiftsbehandling"/>
    <s v="canva.pdf"/>
    <n v="1241.6099999999999"/>
    <s v="NOK"/>
    <n v="1241.6099999999999"/>
    <m/>
    <s v="113517.97"/>
  </r>
  <r>
    <n v="1126"/>
    <n v="2025"/>
    <s v="Faktura nummer 9092 fra Sports Hub AS"/>
    <d v="2025-07-17T00:00:00"/>
    <m/>
    <x v="146"/>
    <x v="146"/>
    <m/>
    <m/>
    <n v="20505"/>
    <s v="Sports Hub AS"/>
    <m/>
    <m/>
    <x v="1"/>
    <x v="1"/>
    <m/>
    <m/>
    <m/>
    <m/>
    <n v="0"/>
    <s v="Ingen avgiftsbehandling"/>
    <s v="Faktura nummer 9092 fra Sports Hub AS"/>
    <n v="2181.25"/>
    <s v="NOK"/>
    <n v="2181.25"/>
    <m/>
    <s v="115699.22"/>
  </r>
  <r>
    <n v="1126"/>
    <n v="2025"/>
    <s v="Faktura nummer 9092 fra Sports Hub AS"/>
    <d v="2025-07-17T00:00:00"/>
    <m/>
    <x v="146"/>
    <x v="146"/>
    <m/>
    <m/>
    <n v="20505"/>
    <s v="Sports Hub AS"/>
    <m/>
    <m/>
    <x v="5"/>
    <x v="5"/>
    <m/>
    <m/>
    <m/>
    <m/>
    <n v="0"/>
    <s v="Ingen avgiftsbehandling"/>
    <s v="Faktura nummer 9092 fra Sports Hub AS"/>
    <n v="2181.25"/>
    <s v="NOK"/>
    <n v="2181.25"/>
    <m/>
    <s v="117880.47"/>
  </r>
  <r>
    <n v="1127"/>
    <n v="2025"/>
    <s v="Faktura nummer 10316 fra Fygi AS"/>
    <d v="2025-07-17T00:00:00"/>
    <m/>
    <x v="146"/>
    <x v="146"/>
    <m/>
    <m/>
    <n v="20083"/>
    <s v="Fygi AS"/>
    <m/>
    <m/>
    <x v="5"/>
    <x v="5"/>
    <m/>
    <m/>
    <m/>
    <m/>
    <n v="0"/>
    <s v="Ingen avgiftsbehandling"/>
    <s v="Faktura nummer 10316 fra Fygi AS"/>
    <n v="248.75"/>
    <s v="NOK"/>
    <n v="248.75"/>
    <m/>
    <s v="118129.22"/>
  </r>
  <r>
    <n v="1143"/>
    <n v="2025"/>
    <s v="Fwd: Nets - FAKTURA 438747395"/>
    <d v="2025-08-04T00:00:00"/>
    <m/>
    <x v="146"/>
    <x v="146"/>
    <m/>
    <m/>
    <n v="20483"/>
    <s v="Nets Branch Norway NUF"/>
    <m/>
    <m/>
    <x v="2"/>
    <x v="2"/>
    <m/>
    <m/>
    <m/>
    <m/>
    <n v="0"/>
    <s v="Ingen avgiftsbehandling"/>
    <s v="Fwd: Nets - FAKTURA 438747395"/>
    <n v="123.75"/>
    <s v="NOK"/>
    <n v="123.75"/>
    <m/>
    <s v="118252.97"/>
  </r>
  <r>
    <n v="1143"/>
    <n v="2025"/>
    <s v="Fwd: Nets - FAKTURA 438747395"/>
    <d v="2025-08-04T00:00:00"/>
    <m/>
    <x v="146"/>
    <x v="146"/>
    <m/>
    <m/>
    <n v="20483"/>
    <s v="Nets Branch Norway NUF"/>
    <m/>
    <m/>
    <x v="1"/>
    <x v="1"/>
    <m/>
    <m/>
    <m/>
    <m/>
    <n v="0"/>
    <s v="Ingen avgiftsbehandling"/>
    <s v="Fwd: Nets - FAKTURA 438747395"/>
    <n v="123.75"/>
    <s v="NOK"/>
    <n v="123.75"/>
    <m/>
    <s v="118376.72"/>
  </r>
  <r>
    <n v="1274"/>
    <n v="2025"/>
    <s v="HS: Invoice from PayEx Norge AS"/>
    <d v="2025-08-07T00:00:00"/>
    <m/>
    <x v="146"/>
    <x v="146"/>
    <m/>
    <m/>
    <n v="20025"/>
    <s v="Payex Norge AS"/>
    <m/>
    <m/>
    <x v="4"/>
    <x v="4"/>
    <m/>
    <m/>
    <m/>
    <m/>
    <n v="0"/>
    <s v="Ingen avgiftsbehandling"/>
    <s v="HS: Invoice from PayEx Norge AS"/>
    <n v="312.5"/>
    <s v="NOK"/>
    <n v="312.5"/>
    <m/>
    <s v="118689.22"/>
  </r>
  <r>
    <n v="1345"/>
    <n v="2025"/>
    <s v="Faktura nummer 10339 fra Fygi AS"/>
    <d v="2025-08-12T00:00:00"/>
    <m/>
    <x v="146"/>
    <x v="146"/>
    <m/>
    <m/>
    <n v="20083"/>
    <s v="Fygi AS"/>
    <m/>
    <m/>
    <x v="5"/>
    <x v="5"/>
    <m/>
    <m/>
    <m/>
    <m/>
    <n v="0"/>
    <s v="Ingen avgiftsbehandling"/>
    <s v="Faktura nummer 10339 fra Fygi AS"/>
    <n v="248.75"/>
    <s v="NOK"/>
    <n v="248.75"/>
    <m/>
    <s v="118937.97"/>
  </r>
  <r>
    <n v="1351"/>
    <n v="2025"/>
    <s v="Faktura nummer 2622668 fra Tripletex AS"/>
    <d v="2025-08-15T00:00:00"/>
    <m/>
    <x v="146"/>
    <x v="146"/>
    <m/>
    <m/>
    <n v="20097"/>
    <s v="Tripletex AS"/>
    <m/>
    <m/>
    <x v="4"/>
    <x v="4"/>
    <m/>
    <m/>
    <m/>
    <m/>
    <n v="0"/>
    <s v="Ingen avgiftsbehandling"/>
    <s v="Faktura nummer 2622668 fra Tripletex AS"/>
    <n v="7133"/>
    <s v="NOK"/>
    <n v="7133"/>
    <m/>
    <s v="126070.97"/>
  </r>
  <r>
    <n v="1722"/>
    <n v="2025"/>
    <s v="Fwd: Faktura for fornyelse av hostingtjenester og domenet (tourdebaerum.no)"/>
    <d v="2025-08-21T00:00:00"/>
    <m/>
    <x v="146"/>
    <x v="146"/>
    <m/>
    <m/>
    <n v="20126"/>
    <s v="One.com No AS"/>
    <m/>
    <m/>
    <x v="6"/>
    <x v="6"/>
    <m/>
    <m/>
    <m/>
    <m/>
    <n v="0"/>
    <s v="Ingen avgiftsbehandling"/>
    <s v="Fwd: Faktura for fornyelse av hostingtjenester og domenet (tourdebaerum.no)"/>
    <n v="1897"/>
    <s v="NOK"/>
    <n v="1897"/>
    <m/>
    <s v="127967.97"/>
  </r>
  <r>
    <n v="1489"/>
    <n v="2025"/>
    <s v="Faktura nummer 17830 fra Rubic AS"/>
    <d v="2025-08-31T00:00:00"/>
    <m/>
    <x v="146"/>
    <x v="146"/>
    <m/>
    <m/>
    <n v="20208"/>
    <s v="Rubic AS"/>
    <m/>
    <m/>
    <x v="1"/>
    <x v="1"/>
    <m/>
    <m/>
    <m/>
    <m/>
    <n v="0"/>
    <s v="Ingen avgiftsbehandling"/>
    <s v="Faktura nummer 17830 fra Rubic AS"/>
    <n v="4875.38"/>
    <s v="NOK"/>
    <n v="4875.38"/>
    <m/>
    <s v="132843.35"/>
  </r>
  <r>
    <n v="1509"/>
    <n v="2025"/>
    <s v="Faktura nummer 00699044 fra Visma Software AS"/>
    <d v="2025-09-01T00:00:00"/>
    <m/>
    <x v="146"/>
    <x v="146"/>
    <m/>
    <m/>
    <n v="20147"/>
    <s v="Visma Software AS"/>
    <m/>
    <m/>
    <x v="4"/>
    <x v="4"/>
    <m/>
    <m/>
    <m/>
    <m/>
    <n v="0"/>
    <s v="Ingen avgiftsbehandling"/>
    <s v="Faktura nummer 00699044 fra Visma Software AS"/>
    <n v="2171.25"/>
    <s v="NOK"/>
    <n v="2171.25"/>
    <m/>
    <s v="135014.60"/>
  </r>
  <r>
    <n v="1512"/>
    <n v="2025"/>
    <s v="Faktura nummer 2248 fra Invite AS JUTULTREFFEN"/>
    <d v="2025-09-01T00:00:00"/>
    <m/>
    <x v="146"/>
    <x v="146"/>
    <m/>
    <m/>
    <n v="20522"/>
    <s v="Invite AS"/>
    <m/>
    <m/>
    <x v="1"/>
    <x v="1"/>
    <m/>
    <m/>
    <m/>
    <m/>
    <n v="0"/>
    <s v="Ingen avgiftsbehandling"/>
    <s v="Faktura nummer 2248 fra Invite AS JUTULTREFFEN"/>
    <n v="10125"/>
    <s v="NOK"/>
    <n v="10125"/>
    <m/>
    <s v="145139.60"/>
  </r>
  <r>
    <n v="1507"/>
    <n v="2025"/>
    <s v="Faktura nummer 10368 fra Fygi AS"/>
    <d v="2025-09-01T00:00:00"/>
    <m/>
    <x v="146"/>
    <x v="146"/>
    <m/>
    <m/>
    <n v="20083"/>
    <s v="Fygi AS"/>
    <m/>
    <m/>
    <x v="5"/>
    <x v="5"/>
    <m/>
    <m/>
    <m/>
    <m/>
    <n v="0"/>
    <s v="Ingen avgiftsbehandling"/>
    <s v="Faktura nummer 10368 fra Fygi AS"/>
    <n v="248.75"/>
    <s v="NOK"/>
    <n v="248.75"/>
    <m/>
    <s v="145388.35"/>
  </r>
  <r>
    <n v="1484"/>
    <n v="2025"/>
    <s v="Bankterminal Jutultreffen Nets - FAKTURA 438781818"/>
    <d v="2025-09-02T00:00:00"/>
    <m/>
    <x v="146"/>
    <x v="146"/>
    <m/>
    <m/>
    <n v="20483"/>
    <s v="Nets Branch Norway NUF"/>
    <m/>
    <m/>
    <x v="1"/>
    <x v="1"/>
    <m/>
    <m/>
    <m/>
    <m/>
    <n v="0"/>
    <s v="Ingen avgiftsbehandling"/>
    <s v="Bankterminal Jutultreffen Nets - FAKTURA 438781818"/>
    <n v="1418.75"/>
    <s v="NOK"/>
    <n v="1418.75"/>
    <m/>
    <s v="146807.10"/>
  </r>
  <r>
    <n v="1797"/>
    <n v="2025"/>
    <s v="Nets"/>
    <d v="2025-09-25T00:00:00"/>
    <m/>
    <x v="146"/>
    <x v="146"/>
    <m/>
    <m/>
    <n v="20028"/>
    <s v="Intrum AS"/>
    <m/>
    <m/>
    <x v="1"/>
    <x v="1"/>
    <m/>
    <m/>
    <m/>
    <m/>
    <n v="0"/>
    <s v="Ingen avgiftsbehandling"/>
    <s v="Nets"/>
    <n v="318.16000000000003"/>
    <s v="NOK"/>
    <n v="318.16000000000003"/>
    <m/>
    <s v="147125.26"/>
  </r>
  <r>
    <n v="1967"/>
    <n v="2025"/>
    <s v="Reversering av bilag 1797-2025. Nets"/>
    <d v="2025-09-25T00:00:00"/>
    <m/>
    <x v="146"/>
    <x v="146"/>
    <m/>
    <m/>
    <n v="20028"/>
    <s v="Intrum AS"/>
    <m/>
    <m/>
    <x v="1"/>
    <x v="1"/>
    <m/>
    <m/>
    <m/>
    <m/>
    <n v="0"/>
    <s v="Ingen avgiftsbehandling"/>
    <s v="Reversering av bilag 1797-2025. Nets"/>
    <n v="-318.16000000000003"/>
    <s v="NOK"/>
    <n v="-318.16000000000003"/>
    <m/>
    <s v="146807.10"/>
  </r>
  <r>
    <n v="1755"/>
    <n v="2025"/>
    <s v="Faktura nummer 5141105 fra Domeneshop AS"/>
    <d v="2025-09-30T00:00:00"/>
    <m/>
    <x v="146"/>
    <x v="146"/>
    <m/>
    <m/>
    <n v="20195"/>
    <s v="Domeneshop AS"/>
    <m/>
    <m/>
    <x v="4"/>
    <x v="4"/>
    <m/>
    <m/>
    <m/>
    <m/>
    <n v="0"/>
    <s v="Ingen avgiftsbehandling"/>
    <s v="Faktura nummer 5141105 fra Domeneshop AS"/>
    <n v="568"/>
    <s v="NOK"/>
    <n v="568"/>
    <m/>
    <s v="147375.10"/>
  </r>
  <r>
    <n v="1844"/>
    <n v="2025"/>
    <s v="Fwd: Nets - FAKTURA 438814934"/>
    <d v="2025-10-02T00:00:00"/>
    <m/>
    <x v="146"/>
    <x v="146"/>
    <m/>
    <m/>
    <n v="20483"/>
    <s v="Nets Branch Norway NUF"/>
    <m/>
    <m/>
    <x v="1"/>
    <x v="1"/>
    <m/>
    <m/>
    <m/>
    <m/>
    <n v="0"/>
    <s v="Ingen avgiftsbehandling"/>
    <s v="Fwd: Nets - FAKTURA 438814934"/>
    <n v="123.75"/>
    <s v="NOK"/>
    <n v="123.75"/>
    <m/>
    <s v="147498.85"/>
  </r>
  <r>
    <n v="1844"/>
    <n v="2025"/>
    <s v="Fwd: Nets - FAKTURA 438814934"/>
    <d v="2025-10-02T00:00:00"/>
    <m/>
    <x v="146"/>
    <x v="146"/>
    <m/>
    <m/>
    <n v="20483"/>
    <s v="Nets Branch Norway NUF"/>
    <m/>
    <m/>
    <x v="2"/>
    <x v="2"/>
    <m/>
    <m/>
    <m/>
    <m/>
    <n v="0"/>
    <s v="Ingen avgiftsbehandling"/>
    <s v="Fwd: Nets - FAKTURA 438814934"/>
    <n v="123.75"/>
    <s v="NOK"/>
    <n v="123.75"/>
    <m/>
    <s v="147622.60"/>
  </r>
  <r>
    <n v="1923"/>
    <n v="2025"/>
    <s v="Kiosk"/>
    <d v="2025-10-02T00:00:00"/>
    <m/>
    <x v="146"/>
    <x v="146"/>
    <m/>
    <m/>
    <n v="20483"/>
    <s v="Nets Branch Norway NUF"/>
    <m/>
    <m/>
    <x v="1"/>
    <x v="1"/>
    <m/>
    <m/>
    <m/>
    <m/>
    <n v="0"/>
    <s v="Ingen avgiftsbehandling"/>
    <s v="Kiosk"/>
    <n v="217.5"/>
    <s v="NOK"/>
    <n v="217.5"/>
    <m/>
    <s v="147840.10"/>
  </r>
  <r>
    <n v="1885"/>
    <n v="2025"/>
    <s v="Faktura nummer 2718572 fra Tripletex AS"/>
    <d v="2025-10-10T00:00:00"/>
    <m/>
    <x v="146"/>
    <x v="146"/>
    <m/>
    <m/>
    <n v="20097"/>
    <s v="Tripletex AS"/>
    <m/>
    <m/>
    <x v="4"/>
    <x v="4"/>
    <m/>
    <m/>
    <m/>
    <m/>
    <n v="0"/>
    <s v="Ingen avgiftsbehandling"/>
    <s v="Faktura nummer 2718572 fra Tripletex AS"/>
    <n v="8201.2999999999993"/>
    <s v="NOK"/>
    <n v="8201.2999999999993"/>
    <m/>
    <s v="156041.40"/>
  </r>
  <r>
    <n v="1893"/>
    <n v="2025"/>
    <s v="Faktura nummer 10400 fra Fygi AS"/>
    <d v="2025-10-15T00:00:00"/>
    <m/>
    <x v="146"/>
    <x v="146"/>
    <m/>
    <m/>
    <n v="20083"/>
    <s v="Fygi AS"/>
    <m/>
    <m/>
    <x v="5"/>
    <x v="5"/>
    <m/>
    <m/>
    <m/>
    <m/>
    <n v="0"/>
    <s v="Ingen avgiftsbehandling"/>
    <s v="Faktura nummer 10400 fra Fygi AS"/>
    <n v="248.75"/>
    <s v="NOK"/>
    <n v="248.75"/>
    <m/>
    <s v="156290.15"/>
  </r>
  <r>
    <n v="1920"/>
    <n v="2025"/>
    <s v="Faktura nummer 18089 fra Rubic AS"/>
    <d v="2025-10-17T00:00:00"/>
    <m/>
    <x v="146"/>
    <x v="146"/>
    <m/>
    <m/>
    <n v="20208"/>
    <s v="Rubic AS"/>
    <m/>
    <m/>
    <x v="4"/>
    <x v="4"/>
    <m/>
    <m/>
    <m/>
    <m/>
    <n v="0"/>
    <s v="Ingen avgiftsbehandling"/>
    <s v="Faktura nummer 18089 fra Rubic AS"/>
    <n v="272.26"/>
    <s v="NOK"/>
    <n v="272.26"/>
    <m/>
    <s v="156562.41"/>
  </r>
  <r>
    <n v="2066"/>
    <n v="2025"/>
    <s v="Faktura nummer 10432 fra Fygi AS"/>
    <d v="2025-11-04T00:00:00"/>
    <m/>
    <x v="146"/>
    <x v="146"/>
    <m/>
    <m/>
    <n v="20083"/>
    <s v="Fygi AS"/>
    <m/>
    <m/>
    <x v="5"/>
    <x v="5"/>
    <m/>
    <m/>
    <m/>
    <m/>
    <n v="0"/>
    <s v="Ingen avgiftsbehandling"/>
    <s v="Faktura nummer 10432 fra Fygi AS"/>
    <n v="248.75"/>
    <s v="NOK"/>
    <n v="248.75"/>
    <m/>
    <s v="156811.16"/>
  </r>
  <r>
    <n v="2058"/>
    <n v="2025"/>
    <s v="Faktura nummer 438848790 fra Nets Branch Norway NUF"/>
    <d v="2025-11-04T00:00:00"/>
    <m/>
    <x v="146"/>
    <x v="146"/>
    <m/>
    <m/>
    <n v="20483"/>
    <s v="Nets Branch Norway NUF"/>
    <m/>
    <m/>
    <x v="1"/>
    <x v="1"/>
    <m/>
    <m/>
    <m/>
    <m/>
    <n v="0"/>
    <s v="Ingen avgiftsbehandling"/>
    <s v="Faktura nummer 438848790 fra Nets Branch Norway NUF"/>
    <n v="123.75"/>
    <s v="NOK"/>
    <n v="123.75"/>
    <m/>
    <s v="156934.91"/>
  </r>
  <r>
    <n v="2386"/>
    <n v="2025"/>
    <s v="Faktura nummer INV00727123 fra Visma Software AS"/>
    <d v="2025-12-01T00:00:00"/>
    <m/>
    <x v="146"/>
    <x v="146"/>
    <m/>
    <m/>
    <n v="20147"/>
    <s v="Visma Software AS"/>
    <m/>
    <m/>
    <x v="4"/>
    <x v="4"/>
    <m/>
    <m/>
    <m/>
    <m/>
    <n v="0"/>
    <s v="Ingen avgiftsbehandling"/>
    <s v="Faktura nummer INV00727123 fra Visma Software AS"/>
    <n v="2392.5"/>
    <s v="NOK"/>
    <n v="2392.5"/>
    <m/>
    <s v="159327.41"/>
  </r>
  <r>
    <n v="2283"/>
    <n v="2025"/>
    <s v="VS: Nets - FAKTURA 438881198"/>
    <d v="2025-12-03T00:00:00"/>
    <m/>
    <x v="146"/>
    <x v="146"/>
    <m/>
    <m/>
    <n v="20483"/>
    <s v="Nets Branch Norway NUF"/>
    <m/>
    <m/>
    <x v="1"/>
    <x v="1"/>
    <m/>
    <m/>
    <m/>
    <m/>
    <n v="0"/>
    <s v="Ingen avgiftsbehandling"/>
    <s v="VS: Nets - FAKTURA 438881198"/>
    <n v="123.75"/>
    <s v="NOK"/>
    <n v="123.75"/>
    <m/>
    <s v="159451.16"/>
  </r>
  <r>
    <n v="2283"/>
    <n v="2025"/>
    <s v="VS: Nets - FAKTURA 438881198"/>
    <d v="2025-12-03T00:00:00"/>
    <m/>
    <x v="146"/>
    <x v="146"/>
    <m/>
    <m/>
    <n v="20483"/>
    <s v="Nets Branch Norway NUF"/>
    <m/>
    <m/>
    <x v="2"/>
    <x v="2"/>
    <m/>
    <m/>
    <m/>
    <m/>
    <n v="0"/>
    <s v="Ingen avgiftsbehandling"/>
    <s v="VS: Nets - FAKTURA 438881198"/>
    <n v="123.75"/>
    <s v="NOK"/>
    <n v="123.75"/>
    <m/>
    <s v="159574.91"/>
  </r>
  <r>
    <n v="2415"/>
    <n v="2025"/>
    <s v="Faktura nummer 5226665 fra Domeneshop AS"/>
    <d v="2025-12-11T00:00:00"/>
    <m/>
    <x v="146"/>
    <x v="146"/>
    <m/>
    <m/>
    <n v="20195"/>
    <s v="Domeneshop AS"/>
    <m/>
    <m/>
    <x v="2"/>
    <x v="2"/>
    <m/>
    <m/>
    <m/>
    <m/>
    <n v="0"/>
    <s v="Ingen avgiftsbehandling"/>
    <s v="Faktura nummer 5226665 fra Domeneshop AS"/>
    <n v="979"/>
    <s v="NOK"/>
    <n v="979"/>
    <m/>
    <s v="160553.91"/>
  </r>
  <r>
    <n v="2363"/>
    <n v="2025"/>
    <s v="Faktura nummer 10470 fra Fygi AS"/>
    <d v="2025-12-12T00:00:00"/>
    <m/>
    <x v="146"/>
    <x v="146"/>
    <m/>
    <m/>
    <n v="20083"/>
    <s v="Fygi AS"/>
    <m/>
    <m/>
    <x v="5"/>
    <x v="5"/>
    <m/>
    <m/>
    <m/>
    <m/>
    <n v="0"/>
    <s v="Ingen avgiftsbehandling"/>
    <s v="Faktura nummer 10470 fra Fygi AS"/>
    <n v="248.75"/>
    <s v="NOK"/>
    <n v="248.75"/>
    <m/>
    <s v="160802.66"/>
  </r>
  <r>
    <n v="2361"/>
    <n v="2025"/>
    <s v="Faktura nummer 2818234 fra Tripletex AS"/>
    <d v="2025-12-12T00:00:00"/>
    <m/>
    <x v="146"/>
    <x v="146"/>
    <m/>
    <m/>
    <n v="20097"/>
    <s v="Tripletex AS"/>
    <m/>
    <m/>
    <x v="4"/>
    <x v="4"/>
    <m/>
    <m/>
    <m/>
    <m/>
    <n v="0"/>
    <s v="Ingen avgiftsbehandling"/>
    <s v="Faktura nummer 2818234 fra Tripletex AS"/>
    <n v="8654.2000000000007"/>
    <s v="NOK"/>
    <n v="8654.2000000000007"/>
    <m/>
    <s v="169456.86"/>
  </r>
  <r>
    <n v="2435"/>
    <n v="2025"/>
    <s v="Faktura nummer 18505 fra Rubic AS"/>
    <d v="2025-12-17T00:00:00"/>
    <m/>
    <x v="146"/>
    <x v="146"/>
    <m/>
    <m/>
    <n v="20208"/>
    <s v="Rubic AS"/>
    <m/>
    <m/>
    <x v="4"/>
    <x v="4"/>
    <m/>
    <m/>
    <m/>
    <m/>
    <n v="0"/>
    <s v="Ingen avgiftsbehandling"/>
    <s v="Faktura nummer 18505 fra Rubic AS"/>
    <n v="275.63"/>
    <s v="NOK"/>
    <n v="275.63"/>
    <m/>
    <s v="169732.49"/>
  </r>
  <r>
    <m/>
    <m/>
    <m/>
    <d v="2025-01-01T00:00:00"/>
    <m/>
    <x v="147"/>
    <x v="147"/>
    <m/>
    <m/>
    <m/>
    <m/>
    <m/>
    <m/>
    <x v="0"/>
    <x v="0"/>
    <m/>
    <m/>
    <m/>
    <m/>
    <m/>
    <m/>
    <s v="Inngående saldo"/>
    <n v="0"/>
    <m/>
    <m/>
    <m/>
    <s v="0.00"/>
  </r>
  <r>
    <n v="9"/>
    <n v="2025"/>
    <s v="Faktura nummer 39930475 fra Santander Consumer Bank As"/>
    <d v="2025-01-02T00:00:00"/>
    <m/>
    <x v="147"/>
    <x v="147"/>
    <m/>
    <m/>
    <n v="20009"/>
    <s v="Santander Consumer Bank As"/>
    <m/>
    <m/>
    <x v="5"/>
    <x v="5"/>
    <m/>
    <m/>
    <m/>
    <m/>
    <n v="0"/>
    <s v="Ingen avgiftsbehandling"/>
    <s v="Faktura nummer 39930475 fra Santander Consumer Bank As"/>
    <n v="11584.04"/>
    <s v="NOK"/>
    <n v="11584.04"/>
    <m/>
    <s v="11584.04"/>
  </r>
  <r>
    <n v="117"/>
    <n v="2025"/>
    <s v="Faktura nummer 40217111 fra Santander Consumer Bank As"/>
    <d v="2025-01-30T00:00:00"/>
    <m/>
    <x v="147"/>
    <x v="147"/>
    <m/>
    <m/>
    <n v="20009"/>
    <s v="Santander Consumer Bank As"/>
    <m/>
    <m/>
    <x v="5"/>
    <x v="5"/>
    <m/>
    <m/>
    <m/>
    <m/>
    <n v="0"/>
    <s v="Ingen avgiftsbehandling"/>
    <s v="Faktura nummer 40217111 fra Santander Consumer Bank As"/>
    <n v="11757.8"/>
    <s v="NOK"/>
    <n v="11757.8"/>
    <m/>
    <s v="23341.84"/>
  </r>
  <r>
    <n v="358"/>
    <n v="2025"/>
    <s v="Faktura nummer 40546487 fra Santander Consumer Bank As"/>
    <d v="2025-03-04T00:00:00"/>
    <m/>
    <x v="147"/>
    <x v="147"/>
    <m/>
    <m/>
    <n v="20009"/>
    <s v="Santander Consumer Bank As"/>
    <m/>
    <m/>
    <x v="5"/>
    <x v="5"/>
    <m/>
    <m/>
    <m/>
    <m/>
    <n v="0"/>
    <s v="Ingen avgiftsbehandling"/>
    <s v="Faktura nummer 40546487 fra Santander Consumer Bank As"/>
    <n v="11584.04"/>
    <s v="NOK"/>
    <n v="11584.04"/>
    <m/>
    <s v="34925.88"/>
  </r>
  <r>
    <n v="461"/>
    <n v="2025"/>
    <s v="Faktura nummer 40859358 fra Santander Consumer Bank As"/>
    <d v="2025-04-04T00:00:00"/>
    <m/>
    <x v="147"/>
    <x v="147"/>
    <m/>
    <m/>
    <n v="20009"/>
    <s v="Santander Consumer Bank As"/>
    <m/>
    <m/>
    <x v="5"/>
    <x v="5"/>
    <m/>
    <m/>
    <m/>
    <m/>
    <n v="0"/>
    <s v="Ingen avgiftsbehandling"/>
    <s v="Faktura nummer 40859358 fra Santander Consumer Bank As"/>
    <n v="11584.04"/>
    <s v="NOK"/>
    <n v="11584.04"/>
    <m/>
    <s v="46509.92"/>
  </r>
  <r>
    <n v="746"/>
    <n v="2025"/>
    <s v="Faktura nummer 41166880 fra Santander Consumer Bank As"/>
    <d v="2025-05-06T00:00:00"/>
    <m/>
    <x v="147"/>
    <x v="147"/>
    <m/>
    <m/>
    <n v="20009"/>
    <s v="Santander Consumer Bank As"/>
    <m/>
    <m/>
    <x v="5"/>
    <x v="5"/>
    <m/>
    <m/>
    <m/>
    <m/>
    <n v="0"/>
    <s v="Ingen avgiftsbehandling"/>
    <s v="Faktura nummer 41166880 fra Santander Consumer Bank As"/>
    <n v="11584.04"/>
    <s v="NOK"/>
    <n v="11584.04"/>
    <m/>
    <s v="58093.96"/>
  </r>
  <r>
    <n v="990"/>
    <n v="2025"/>
    <s v="Faktura nummer 41466906 fra Santander Consumer Bank As"/>
    <d v="2025-06-04T00:00:00"/>
    <m/>
    <x v="147"/>
    <x v="147"/>
    <m/>
    <m/>
    <n v="20009"/>
    <s v="Santander Consumer Bank As"/>
    <m/>
    <m/>
    <x v="5"/>
    <x v="5"/>
    <m/>
    <m/>
    <m/>
    <m/>
    <n v="0"/>
    <s v="Ingen avgiftsbehandling"/>
    <s v="Faktura nummer 41466906 fra Santander Consumer Bank As"/>
    <n v="11584.04"/>
    <s v="NOK"/>
    <n v="11584.04"/>
    <m/>
    <s v="69678.00"/>
  </r>
  <r>
    <n v="1115"/>
    <n v="2025"/>
    <s v="Faktura nummer 41780177 fra Santander Consumer Bank As"/>
    <d v="2025-07-03T00:00:00"/>
    <m/>
    <x v="147"/>
    <x v="147"/>
    <m/>
    <m/>
    <n v="20009"/>
    <s v="Santander Consumer Bank As"/>
    <m/>
    <m/>
    <x v="5"/>
    <x v="5"/>
    <m/>
    <m/>
    <m/>
    <m/>
    <n v="0"/>
    <s v="Ingen avgiftsbehandling"/>
    <s v="Faktura nummer 41780177 fra Santander Consumer Bank As"/>
    <n v="11584.04"/>
    <s v="NOK"/>
    <n v="11584.04"/>
    <m/>
    <s v="81262.04"/>
  </r>
  <r>
    <n v="1123"/>
    <n v="2025"/>
    <s v="HOCKEY: Faktura 9452 (ZS24117 FORD Transit)"/>
    <d v="2025-07-10T00:00:00"/>
    <m/>
    <x v="147"/>
    <x v="147"/>
    <m/>
    <m/>
    <n v="20068"/>
    <s v="Tip Trailer Services Norway ANS"/>
    <m/>
    <m/>
    <x v="5"/>
    <x v="5"/>
    <m/>
    <m/>
    <m/>
    <m/>
    <n v="0"/>
    <s v="Ingen avgiftsbehandling"/>
    <s v="HOCKEY: Faktura 9452 (ZS24117 FORD Transit)"/>
    <n v="2807.5"/>
    <s v="NOK"/>
    <n v="2807.5"/>
    <m/>
    <s v="84069.54"/>
  </r>
  <r>
    <n v="1144"/>
    <n v="2025"/>
    <s v="Faktura nummer 42083754 fra Santander Consumer Bank As"/>
    <d v="2025-08-05T00:00:00"/>
    <m/>
    <x v="147"/>
    <x v="147"/>
    <m/>
    <m/>
    <n v="20009"/>
    <s v="Santander Consumer Bank As"/>
    <m/>
    <m/>
    <x v="5"/>
    <x v="5"/>
    <m/>
    <m/>
    <m/>
    <m/>
    <n v="0"/>
    <s v="Ingen avgiftsbehandling"/>
    <s v="Faktura nummer 42083754 fra Santander Consumer Bank As"/>
    <n v="11584.04"/>
    <s v="NOK"/>
    <n v="11584.04"/>
    <m/>
    <s v="95653.58"/>
  </r>
  <r>
    <n v="1493"/>
    <n v="2025"/>
    <s v="Faktura nummer 42370680 fra Santander Consumer Bank As"/>
    <d v="2025-09-01T00:00:00"/>
    <m/>
    <x v="147"/>
    <x v="147"/>
    <m/>
    <m/>
    <n v="20009"/>
    <s v="Santander Consumer Bank As"/>
    <m/>
    <m/>
    <x v="5"/>
    <x v="5"/>
    <m/>
    <m/>
    <m/>
    <m/>
    <n v="0"/>
    <s v="Ingen avgiftsbehandling"/>
    <s v="Faktura nummer 42370680 fra Santander Consumer Bank As"/>
    <n v="11584.04"/>
    <s v="NOK"/>
    <n v="11584.04"/>
    <m/>
    <s v="107237.62"/>
  </r>
  <r>
    <n v="1754"/>
    <n v="2025"/>
    <s v="Faktura nummer 42675645 fra Santander Consumer Bank As"/>
    <d v="2025-10-02T00:00:00"/>
    <m/>
    <x v="147"/>
    <x v="147"/>
    <m/>
    <m/>
    <n v="20009"/>
    <s v="Santander Consumer Bank As"/>
    <m/>
    <m/>
    <x v="5"/>
    <x v="5"/>
    <m/>
    <m/>
    <m/>
    <m/>
    <n v="0"/>
    <s v="Ingen avgiftsbehandling"/>
    <s v="Faktura nummer 42675645 fra Santander Consumer Bank As"/>
    <n v="11584.04"/>
    <s v="NOK"/>
    <n v="11584.04"/>
    <m/>
    <s v="118821.66"/>
  </r>
  <r>
    <n v="2062"/>
    <n v="2025"/>
    <s v="Faktura nummer 42979326 fra Santander Consumer Bank As"/>
    <d v="2025-11-04T00:00:00"/>
    <m/>
    <x v="147"/>
    <x v="147"/>
    <m/>
    <m/>
    <n v="20009"/>
    <s v="Santander Consumer Bank As"/>
    <m/>
    <m/>
    <x v="5"/>
    <x v="5"/>
    <m/>
    <m/>
    <m/>
    <m/>
    <n v="0"/>
    <s v="Ingen avgiftsbehandling"/>
    <s v="Faktura nummer 42979326 fra Santander Consumer Bank As"/>
    <n v="11584.04"/>
    <s v="NOK"/>
    <n v="11584.04"/>
    <m/>
    <s v="130405.70"/>
  </r>
  <r>
    <n v="2289"/>
    <n v="2025"/>
    <s v="Faktura nummer 43271329 fra Santander Consumer Bank As"/>
    <d v="2025-12-02T00:00:00"/>
    <m/>
    <x v="147"/>
    <x v="147"/>
    <m/>
    <m/>
    <n v="20009"/>
    <s v="Santander Consumer Bank As"/>
    <m/>
    <m/>
    <x v="5"/>
    <x v="5"/>
    <m/>
    <m/>
    <m/>
    <m/>
    <n v="0"/>
    <s v="Ingen avgiftsbehandling"/>
    <s v="Faktura nummer 43271329 fra Santander Consumer Bank As"/>
    <n v="11584.04"/>
    <s v="NOK"/>
    <n v="11584.04"/>
    <m/>
    <s v="141989.74"/>
  </r>
  <r>
    <m/>
    <m/>
    <m/>
    <d v="2025-01-01T00:00:00"/>
    <m/>
    <x v="148"/>
    <x v="148"/>
    <m/>
    <m/>
    <m/>
    <m/>
    <m/>
    <m/>
    <x v="0"/>
    <x v="0"/>
    <m/>
    <m/>
    <m/>
    <m/>
    <m/>
    <m/>
    <s v="Inngående saldo"/>
    <n v="0"/>
    <m/>
    <m/>
    <m/>
    <s v="0.00"/>
  </r>
  <r>
    <n v="24"/>
    <n v="2025"/>
    <s v="Faktura nummer 30399354 fra Verisure AS"/>
    <d v="2025-01-03T00:00:00"/>
    <m/>
    <x v="148"/>
    <x v="148"/>
    <m/>
    <m/>
    <n v="20198"/>
    <s v="Verisure AS"/>
    <m/>
    <m/>
    <x v="2"/>
    <x v="2"/>
    <m/>
    <m/>
    <m/>
    <m/>
    <n v="0"/>
    <s v="Ingen avgiftsbehandling"/>
    <s v="Faktura nummer 30399354 fra Verisure AS"/>
    <n v="810"/>
    <s v="NOK"/>
    <n v="810"/>
    <m/>
    <s v="810.00"/>
  </r>
  <r>
    <n v="183"/>
    <n v="2025"/>
    <s v="Faktura nummer 30598679 fra Verisure AS"/>
    <d v="2025-02-04T00:00:00"/>
    <m/>
    <x v="148"/>
    <x v="148"/>
    <m/>
    <m/>
    <n v="20198"/>
    <s v="Verisure AS"/>
    <m/>
    <m/>
    <x v="2"/>
    <x v="2"/>
    <m/>
    <m/>
    <m/>
    <m/>
    <n v="0"/>
    <s v="Ingen avgiftsbehandling"/>
    <s v="Faktura nummer 30598679 fra Verisure AS"/>
    <n v="810"/>
    <s v="NOK"/>
    <n v="810"/>
    <m/>
    <s v="1620.00"/>
  </r>
  <r>
    <n v="355"/>
    <n v="2025"/>
    <s v="Faktura nummer 30794433 fra Verisure AS"/>
    <d v="2025-03-04T00:00:00"/>
    <m/>
    <x v="148"/>
    <x v="148"/>
    <m/>
    <m/>
    <n v="20198"/>
    <s v="Verisure AS"/>
    <m/>
    <m/>
    <x v="2"/>
    <x v="2"/>
    <m/>
    <m/>
    <m/>
    <m/>
    <n v="0"/>
    <s v="Ingen avgiftsbehandling"/>
    <s v="Faktura nummer 30794433 fra Verisure AS"/>
    <n v="810"/>
    <s v="NOK"/>
    <n v="810"/>
    <m/>
    <s v="2430.00"/>
  </r>
  <r>
    <n v="344"/>
    <n v="2025"/>
    <s v="Faktura nummer 30807717 fra Verisure AS"/>
    <d v="2025-03-07T00:00:00"/>
    <m/>
    <x v="148"/>
    <x v="148"/>
    <m/>
    <m/>
    <n v="20198"/>
    <s v="Verisure AS"/>
    <m/>
    <m/>
    <x v="2"/>
    <x v="2"/>
    <m/>
    <m/>
    <m/>
    <m/>
    <n v="0"/>
    <s v="Ingen avgiftsbehandling"/>
    <s v="Faktura nummer 30807717 fra Verisure AS"/>
    <n v="3881.74"/>
    <s v="NOK"/>
    <n v="3881.74"/>
    <m/>
    <s v="6311.74"/>
  </r>
  <r>
    <n v="467"/>
    <n v="2025"/>
    <s v="Faktura nummer 31002878 fra Verisure AS"/>
    <d v="2025-04-02T00:00:00"/>
    <m/>
    <x v="148"/>
    <x v="148"/>
    <m/>
    <m/>
    <n v="20198"/>
    <s v="Verisure AS"/>
    <m/>
    <m/>
    <x v="2"/>
    <x v="2"/>
    <m/>
    <m/>
    <m/>
    <m/>
    <n v="0"/>
    <s v="Ingen avgiftsbehandling"/>
    <s v="Faktura nummer 31002878 fra Verisure AS"/>
    <n v="885"/>
    <s v="NOK"/>
    <n v="885"/>
    <m/>
    <s v="7196.74"/>
  </r>
  <r>
    <n v="740"/>
    <n v="2025"/>
    <s v="Faktura nummer 31187840 fra Verisure AS"/>
    <d v="2025-05-03T00:00:00"/>
    <m/>
    <x v="148"/>
    <x v="148"/>
    <m/>
    <m/>
    <n v="20198"/>
    <s v="Verisure AS"/>
    <m/>
    <m/>
    <x v="2"/>
    <x v="2"/>
    <m/>
    <m/>
    <m/>
    <m/>
    <n v="0"/>
    <s v="Ingen avgiftsbehandling"/>
    <s v="Faktura nummer 31187840 fra Verisure AS"/>
    <n v="885"/>
    <s v="NOK"/>
    <n v="885"/>
    <m/>
    <s v="8081.74"/>
  </r>
  <r>
    <n v="993"/>
    <n v="2025"/>
    <s v="Faktura nummer 31382969 fra Verisure AS"/>
    <d v="2025-06-03T00:00:00"/>
    <m/>
    <x v="148"/>
    <x v="148"/>
    <m/>
    <m/>
    <n v="20198"/>
    <s v="Verisure AS"/>
    <m/>
    <m/>
    <x v="2"/>
    <x v="2"/>
    <m/>
    <m/>
    <m/>
    <m/>
    <n v="0"/>
    <s v="Ingen avgiftsbehandling"/>
    <s v="Faktura nummer 31382969 fra Verisure AS"/>
    <n v="885"/>
    <s v="NOK"/>
    <n v="885"/>
    <m/>
    <s v="8966.74"/>
  </r>
  <r>
    <n v="1114"/>
    <n v="2025"/>
    <s v="Faktura nummer 31587031 fra Verisure AS"/>
    <d v="2025-07-02T00:00:00"/>
    <m/>
    <x v="148"/>
    <x v="148"/>
    <m/>
    <m/>
    <n v="20198"/>
    <s v="Verisure AS"/>
    <m/>
    <m/>
    <x v="2"/>
    <x v="2"/>
    <m/>
    <m/>
    <m/>
    <m/>
    <n v="0"/>
    <s v="Ingen avgiftsbehandling"/>
    <s v="Faktura nummer 31587031 fra Verisure AS"/>
    <n v="885"/>
    <s v="NOK"/>
    <n v="885"/>
    <m/>
    <s v="9851.74"/>
  </r>
  <r>
    <n v="1137"/>
    <n v="2025"/>
    <s v="Faktura nummer 31780656 fra Verisure AS"/>
    <d v="2025-08-02T00:00:00"/>
    <m/>
    <x v="148"/>
    <x v="148"/>
    <m/>
    <m/>
    <n v="20198"/>
    <s v="Verisure AS"/>
    <m/>
    <m/>
    <x v="2"/>
    <x v="2"/>
    <m/>
    <m/>
    <m/>
    <m/>
    <n v="0"/>
    <s v="Ingen avgiftsbehandling"/>
    <s v="Faktura nummer 31780656 fra Verisure AS"/>
    <n v="988.75"/>
    <s v="NOK"/>
    <n v="988.75"/>
    <m/>
    <s v="10840.49"/>
  </r>
  <r>
    <n v="1486"/>
    <n v="2025"/>
    <s v="Faktura nummer 31975227 fra Verisure AS"/>
    <d v="2025-09-02T00:00:00"/>
    <m/>
    <x v="148"/>
    <x v="148"/>
    <m/>
    <m/>
    <n v="20198"/>
    <s v="Verisure AS"/>
    <m/>
    <m/>
    <x v="2"/>
    <x v="2"/>
    <m/>
    <m/>
    <m/>
    <m/>
    <n v="0"/>
    <s v="Ingen avgiftsbehandling"/>
    <s v="Faktura nummer 31975227 fra Verisure AS"/>
    <n v="988.75"/>
    <s v="NOK"/>
    <n v="988.75"/>
    <m/>
    <s v="11829.24"/>
  </r>
  <r>
    <n v="1801"/>
    <n v="2025"/>
    <s v="Faktura nummer 32165718 fra Verisure AS"/>
    <d v="2025-10-02T00:00:00"/>
    <m/>
    <x v="148"/>
    <x v="148"/>
    <m/>
    <m/>
    <n v="20198"/>
    <s v="Verisure AS"/>
    <m/>
    <m/>
    <x v="2"/>
    <x v="2"/>
    <m/>
    <m/>
    <m/>
    <m/>
    <n v="0"/>
    <s v="Ingen avgiftsbehandling"/>
    <s v="Faktura nummer 32165718 fra Verisure AS"/>
    <n v="988.75"/>
    <s v="NOK"/>
    <n v="988.75"/>
    <m/>
    <s v="12817.99"/>
  </r>
  <r>
    <n v="2055"/>
    <n v="2025"/>
    <s v="Faktura nummer 32378672 fra Verisure AS"/>
    <d v="2025-11-04T00:00:00"/>
    <m/>
    <x v="148"/>
    <x v="148"/>
    <m/>
    <m/>
    <n v="20198"/>
    <s v="Verisure AS"/>
    <m/>
    <m/>
    <x v="2"/>
    <x v="2"/>
    <m/>
    <m/>
    <m/>
    <m/>
    <n v="0"/>
    <s v="Ingen avgiftsbehandling"/>
    <s v="Faktura nummer 32378672 fra Verisure AS"/>
    <n v="988.75"/>
    <s v="NOK"/>
    <n v="988.75"/>
    <m/>
    <s v="13806.74"/>
  </r>
  <r>
    <n v="2286"/>
    <n v="2025"/>
    <s v="Faktura nummer 32569730 fra Verisure AS"/>
    <d v="2025-12-02T00:00:00"/>
    <m/>
    <x v="148"/>
    <x v="148"/>
    <m/>
    <m/>
    <n v="20198"/>
    <s v="Verisure AS"/>
    <m/>
    <m/>
    <x v="2"/>
    <x v="2"/>
    <m/>
    <m/>
    <m/>
    <m/>
    <n v="0"/>
    <s v="Ingen avgiftsbehandling"/>
    <s v="Faktura nummer 32569730 fra Verisure AS"/>
    <n v="988.75"/>
    <s v="NOK"/>
    <n v="988.75"/>
    <m/>
    <s v="14795.49"/>
  </r>
  <r>
    <m/>
    <m/>
    <m/>
    <d v="2025-01-01T00:00:00"/>
    <m/>
    <x v="149"/>
    <x v="149"/>
    <m/>
    <m/>
    <m/>
    <m/>
    <m/>
    <m/>
    <x v="0"/>
    <x v="0"/>
    <m/>
    <m/>
    <m/>
    <m/>
    <m/>
    <m/>
    <s v="Inngående saldo"/>
    <n v="0"/>
    <m/>
    <m/>
    <m/>
    <s v="0.00"/>
  </r>
  <r>
    <n v="603"/>
    <n v="2025"/>
    <s v="gamingutstyr"/>
    <d v="2025-03-21T00:00:00"/>
    <m/>
    <x v="149"/>
    <x v="149"/>
    <m/>
    <m/>
    <m/>
    <m/>
    <m/>
    <m/>
    <x v="2"/>
    <x v="2"/>
    <m/>
    <m/>
    <m/>
    <m/>
    <n v="0"/>
    <s v="Ingen avgiftsbehandling"/>
    <s v="gamingutstyr"/>
    <n v="71010"/>
    <s v="NOK"/>
    <n v="71010"/>
    <m/>
    <s v="71010.00"/>
  </r>
  <r>
    <n v="795"/>
    <n v="2025"/>
    <s v="CamScanner 2025-05-02 11.15.pdf"/>
    <d v="2025-04-01T00:00:00"/>
    <m/>
    <x v="149"/>
    <x v="149"/>
    <m/>
    <m/>
    <m/>
    <m/>
    <m/>
    <m/>
    <x v="2"/>
    <x v="2"/>
    <m/>
    <m/>
    <m/>
    <m/>
    <n v="0"/>
    <s v="Ingen avgiftsbehandling"/>
    <s v="CamScanner 2025-05-02 11.15.pdf"/>
    <n v="4097"/>
    <s v="NOK"/>
    <n v="4097"/>
    <m/>
    <s v="75107.00"/>
  </r>
  <r>
    <n v="1186"/>
    <n v="2025"/>
    <s v="Esport kvitteringer"/>
    <d v="2025-05-06T00:00:00"/>
    <m/>
    <x v="149"/>
    <x v="149"/>
    <m/>
    <m/>
    <m/>
    <m/>
    <m/>
    <m/>
    <x v="2"/>
    <x v="2"/>
    <m/>
    <m/>
    <m/>
    <m/>
    <n v="0"/>
    <s v="Ingen avgiftsbehandling"/>
    <s v="Esport kvitteringer"/>
    <n v="42500.01"/>
    <s v="NOK"/>
    <n v="42500.01"/>
    <m/>
    <s v="117607.01"/>
  </r>
  <r>
    <n v="1189"/>
    <n v="2025"/>
    <s v="Power, kjøkken, bør nok aktiveres"/>
    <d v="2025-06-18T00:00:00"/>
    <m/>
    <x v="149"/>
    <x v="149"/>
    <m/>
    <m/>
    <m/>
    <m/>
    <m/>
    <m/>
    <x v="2"/>
    <x v="2"/>
    <m/>
    <m/>
    <m/>
    <m/>
    <n v="0"/>
    <s v="Ingen avgiftsbehandling"/>
    <s v="Power, kjøkken, bør nok aktiveres"/>
    <n v="110244.4"/>
    <s v="NOK"/>
    <n v="110244.4"/>
    <m/>
    <s v="227851.41"/>
  </r>
  <r>
    <n v="1446"/>
    <n v="2025"/>
    <s v="CamScanner 29.08.2025 16.09 (1).pdf"/>
    <d v="2025-08-04T00:00:00"/>
    <m/>
    <x v="149"/>
    <x v="149"/>
    <m/>
    <m/>
    <m/>
    <m/>
    <m/>
    <m/>
    <x v="2"/>
    <x v="2"/>
    <m/>
    <m/>
    <m/>
    <m/>
    <n v="0"/>
    <s v="Ingen avgiftsbehandling"/>
    <s v="CamScanner 29.08.2025 16.09 (1).pdf"/>
    <n v="1757"/>
    <s v="NOK"/>
    <n v="1757"/>
    <m/>
    <s v="229608.41"/>
  </r>
  <r>
    <n v="1446"/>
    <n v="2025"/>
    <s v="CamScanner 29.08.2025 16.09 (1).pdf"/>
    <d v="2025-08-04T00:00:00"/>
    <m/>
    <x v="149"/>
    <x v="149"/>
    <m/>
    <m/>
    <m/>
    <m/>
    <m/>
    <m/>
    <x v="2"/>
    <x v="2"/>
    <m/>
    <m/>
    <m/>
    <m/>
    <n v="0"/>
    <s v="Ingen avgiftsbehandling"/>
    <s v="CamScanner 29.08.2025 16.09 (1).pdf"/>
    <n v="1498.16"/>
    <s v="NOK"/>
    <n v="1498.16"/>
    <m/>
    <s v="231106.57"/>
  </r>
  <r>
    <n v="1446"/>
    <n v="2025"/>
    <s v="CamScanner 29.08.2025 16.09 (1).pdf"/>
    <d v="2025-08-07T00:00:00"/>
    <m/>
    <x v="149"/>
    <x v="149"/>
    <m/>
    <m/>
    <m/>
    <m/>
    <m/>
    <m/>
    <x v="2"/>
    <x v="2"/>
    <m/>
    <m/>
    <m/>
    <m/>
    <n v="0"/>
    <s v="Ingen avgiftsbehandling"/>
    <s v="CamScanner 29.08.2025 16.09 (1).pdf"/>
    <n v="5466"/>
    <s v="NOK"/>
    <n v="5466"/>
    <m/>
    <s v="236572.57"/>
  </r>
  <r>
    <n v="1447"/>
    <n v="2025"/>
    <s v="1901003_OB_2025-08-01_23.02.04.pdf"/>
    <d v="2025-08-11T00:00:00"/>
    <m/>
    <x v="149"/>
    <x v="149"/>
    <m/>
    <m/>
    <m/>
    <m/>
    <m/>
    <m/>
    <x v="2"/>
    <x v="2"/>
    <m/>
    <m/>
    <m/>
    <m/>
    <n v="0"/>
    <s v="Ingen avgiftsbehandling"/>
    <s v="1901003_OB_2025-08-01_23.02.04.pdf"/>
    <n v="3273.03"/>
    <s v="NOK"/>
    <n v="3273.03"/>
    <m/>
    <s v="239845.60"/>
  </r>
  <r>
    <n v="1445"/>
    <n v="2025"/>
    <s v="1122X425QX1-1_invoice.pdf"/>
    <d v="2025-08-12T00:00:00"/>
    <m/>
    <x v="149"/>
    <x v="149"/>
    <m/>
    <m/>
    <m/>
    <m/>
    <m/>
    <m/>
    <x v="2"/>
    <x v="2"/>
    <m/>
    <m/>
    <m/>
    <m/>
    <n v="0"/>
    <s v="Ingen avgiftsbehandling"/>
    <s v="1122X425QX1-1_invoice.pdf"/>
    <n v="1399.95"/>
    <s v="NOK"/>
    <n v="1399.95"/>
    <m/>
    <s v="241245.55"/>
  </r>
  <r>
    <n v="1446"/>
    <n v="2025"/>
    <s v="CamScanner 29.08.2025 16.09 (1).pdf"/>
    <d v="2025-08-12T00:00:00"/>
    <m/>
    <x v="149"/>
    <x v="149"/>
    <m/>
    <m/>
    <m/>
    <m/>
    <m/>
    <m/>
    <x v="2"/>
    <x v="2"/>
    <m/>
    <m/>
    <m/>
    <m/>
    <n v="0"/>
    <s v="Ingen avgiftsbehandling"/>
    <s v="CamScanner 29.08.2025 16.09 (1).pdf"/>
    <n v="793"/>
    <s v="NOK"/>
    <n v="793"/>
    <m/>
    <s v="242038.55"/>
  </r>
  <r>
    <n v="1791"/>
    <n v="2025"/>
    <s v="CamScanner 01.10.2025 10.49.pdf"/>
    <d v="2025-09-05T00:00:00"/>
    <m/>
    <x v="149"/>
    <x v="149"/>
    <m/>
    <m/>
    <m/>
    <m/>
    <m/>
    <m/>
    <x v="2"/>
    <x v="2"/>
    <m/>
    <m/>
    <m/>
    <m/>
    <n v="0"/>
    <s v="Ingen avgiftsbehandling"/>
    <s v="CamScanner 01.10.2025 10.49.pdf"/>
    <n v="3663"/>
    <s v="NOK"/>
    <n v="3663"/>
    <m/>
    <s v="245701.55"/>
  </r>
  <r>
    <n v="1791"/>
    <n v="2025"/>
    <s v="CamScanner 01.10.2025 10.49.pdf"/>
    <d v="2025-09-08T00:00:00"/>
    <m/>
    <x v="149"/>
    <x v="149"/>
    <m/>
    <m/>
    <m/>
    <m/>
    <m/>
    <m/>
    <x v="2"/>
    <x v="2"/>
    <m/>
    <m/>
    <m/>
    <m/>
    <n v="0"/>
    <s v="Ingen avgiftsbehandling"/>
    <s v="CamScanner 01.10.2025 10.49.pdf"/>
    <n v="292"/>
    <s v="NOK"/>
    <n v="292"/>
    <m/>
    <s v="245993.55"/>
  </r>
  <r>
    <n v="1792"/>
    <n v="2025"/>
    <s v="Betalt dobbelt"/>
    <d v="2025-09-22T00:00:00"/>
    <m/>
    <x v="149"/>
    <x v="149"/>
    <m/>
    <m/>
    <m/>
    <m/>
    <m/>
    <m/>
    <x v="2"/>
    <x v="2"/>
    <m/>
    <m/>
    <m/>
    <m/>
    <n v="0"/>
    <s v="Ingen avgiftsbehandling"/>
    <s v="Betalt dobbelt"/>
    <n v="-3273.03"/>
    <s v="NOK"/>
    <n v="-3273.03"/>
    <m/>
    <s v="242720.52"/>
  </r>
  <r>
    <n v="1725"/>
    <n v="2025"/>
    <s v="FOTBALL: faktura"/>
    <d v="2025-09-24T00:00:00"/>
    <m/>
    <x v="149"/>
    <x v="149"/>
    <m/>
    <m/>
    <n v="20247"/>
    <s v="Nansen Elektro AS"/>
    <m/>
    <m/>
    <x v="1"/>
    <x v="1"/>
    <m/>
    <m/>
    <m/>
    <m/>
    <n v="0"/>
    <s v="Ingen avgiftsbehandling"/>
    <s v="FOTBALL: faktura"/>
    <n v="2474"/>
    <s v="NOK"/>
    <n v="2474"/>
    <m/>
    <s v="245194.52"/>
  </r>
  <r>
    <m/>
    <m/>
    <m/>
    <d v="2025-01-01T00:00:00"/>
    <m/>
    <x v="150"/>
    <x v="150"/>
    <m/>
    <m/>
    <m/>
    <m/>
    <m/>
    <m/>
    <x v="0"/>
    <x v="0"/>
    <m/>
    <m/>
    <m/>
    <m/>
    <m/>
    <m/>
    <s v="Inngående saldo"/>
    <n v="0"/>
    <m/>
    <m/>
    <m/>
    <s v="0.00"/>
  </r>
  <r>
    <n v="2072"/>
    <n v="2025"/>
    <s v="Faktura nummer 553 fra Bjerke Dagligvare AS"/>
    <d v="2025-10-31T00:00:00"/>
    <m/>
    <x v="150"/>
    <x v="150"/>
    <m/>
    <m/>
    <n v="20081"/>
    <s v="Bjerke Dagligvare AS"/>
    <m/>
    <m/>
    <x v="6"/>
    <x v="6"/>
    <m/>
    <m/>
    <m/>
    <m/>
    <n v="0"/>
    <s v="Ingen avgiftsbehandling"/>
    <s v="Faktura nummer 553 fra Bjerke Dagligvare AS"/>
    <n v="1561.04"/>
    <s v="NOK"/>
    <n v="1561.04"/>
    <m/>
    <s v="1561.04"/>
  </r>
  <r>
    <n v="2059"/>
    <n v="2025"/>
    <s v="Utlegg klubbm"/>
    <d v="2025-11-06T00:00:00"/>
    <m/>
    <x v="150"/>
    <x v="150"/>
    <m/>
    <m/>
    <n v="20052"/>
    <s v="Lars Erik Sundby Ekeberg"/>
    <m/>
    <m/>
    <x v="6"/>
    <x v="6"/>
    <m/>
    <m/>
    <m/>
    <m/>
    <n v="0"/>
    <s v="Ingen avgiftsbehandling"/>
    <s v="Utlegg klubbm"/>
    <n v="1800"/>
    <s v="NOK"/>
    <n v="1800"/>
    <m/>
    <s v="3361.04"/>
  </r>
  <r>
    <m/>
    <m/>
    <m/>
    <d v="2025-01-01T00:00:00"/>
    <m/>
    <x v="151"/>
    <x v="151"/>
    <m/>
    <m/>
    <m/>
    <m/>
    <m/>
    <m/>
    <x v="0"/>
    <x v="0"/>
    <m/>
    <m/>
    <m/>
    <m/>
    <m/>
    <m/>
    <s v="Inngående saldo"/>
    <n v="0"/>
    <m/>
    <m/>
    <m/>
    <s v="0.00"/>
  </r>
  <r>
    <n v="690"/>
    <n v="2025"/>
    <s v="Refusjon HS, utstyr data"/>
    <d v="2025-04-24T00:00:00"/>
    <m/>
    <x v="151"/>
    <x v="151"/>
    <m/>
    <m/>
    <n v="20013"/>
    <s v="Ann-Sofi M Jaska Kulvik"/>
    <m/>
    <m/>
    <x v="4"/>
    <x v="4"/>
    <m/>
    <m/>
    <m/>
    <m/>
    <n v="0"/>
    <s v="Ingen avgiftsbehandling"/>
    <s v="Refusjon HS, utstyr data"/>
    <n v="479"/>
    <s v="NOK"/>
    <n v="479"/>
    <m/>
    <s v="479.00"/>
  </r>
  <r>
    <m/>
    <m/>
    <m/>
    <d v="2025-01-01T00:00:00"/>
    <m/>
    <x v="152"/>
    <x v="152"/>
    <m/>
    <m/>
    <m/>
    <m/>
    <m/>
    <m/>
    <x v="0"/>
    <x v="0"/>
    <m/>
    <m/>
    <m/>
    <m/>
    <m/>
    <m/>
    <s v="Inngående saldo"/>
    <n v="0"/>
    <m/>
    <m/>
    <m/>
    <s v="0.00"/>
  </r>
  <r>
    <n v="119"/>
    <n v="2025"/>
    <s v="Faktura nummer 126013905 fra Lyreco Norge AS, Retail"/>
    <d v="2025-01-29T00:00:00"/>
    <m/>
    <x v="152"/>
    <x v="152"/>
    <m/>
    <m/>
    <n v="20123"/>
    <s v="Lyreco Norge AS, Retail"/>
    <m/>
    <m/>
    <x v="6"/>
    <x v="6"/>
    <m/>
    <m/>
    <m/>
    <m/>
    <n v="0"/>
    <s v="Ingen avgiftsbehandling"/>
    <s v="Faktura nummer 126013905 fra Lyreco Norge AS, Retail"/>
    <n v="5259.74"/>
    <s v="NOK"/>
    <n v="5259.74"/>
    <m/>
    <s v="5259.74"/>
  </r>
  <r>
    <n v="349"/>
    <n v="2025"/>
    <s v="Faktura nummer 126303678 fra Lyreco Norge AS, Retail"/>
    <d v="2025-03-06T00:00:00"/>
    <m/>
    <x v="152"/>
    <x v="152"/>
    <m/>
    <m/>
    <n v="20123"/>
    <s v="Lyreco Norge AS, Retail"/>
    <m/>
    <m/>
    <x v="4"/>
    <x v="4"/>
    <m/>
    <m/>
    <m/>
    <m/>
    <n v="0"/>
    <s v="Ingen avgiftsbehandling"/>
    <s v="Faktura nummer 126303678 fra Lyreco Norge AS, Retail"/>
    <n v="125"/>
    <s v="NOK"/>
    <n v="125"/>
    <m/>
    <s v="5384.74"/>
  </r>
  <r>
    <n v="515"/>
    <n v="2025"/>
    <s v="Kreditnota nummer 126361016 fra Lyreco Norge AS, Retail"/>
    <d v="2025-03-14T00:00:00"/>
    <m/>
    <x v="152"/>
    <x v="152"/>
    <m/>
    <m/>
    <n v="20123"/>
    <s v="Lyreco Norge AS, Retail"/>
    <m/>
    <m/>
    <x v="6"/>
    <x v="6"/>
    <m/>
    <m/>
    <m/>
    <m/>
    <n v="0"/>
    <s v="Ingen avgiftsbehandling"/>
    <s v="Kreditnota nummer 126361016 fra Lyreco Norge AS, Retail"/>
    <n v="-645.51"/>
    <s v="NOK"/>
    <n v="-645.51"/>
    <m/>
    <s v="4739.23"/>
  </r>
  <r>
    <n v="953"/>
    <n v="2025"/>
    <s v="Faktura nummer 126877200 fra Lyreco Norge AS, Retail"/>
    <d v="2025-05-26T00:00:00"/>
    <m/>
    <x v="152"/>
    <x v="152"/>
    <m/>
    <m/>
    <n v="20123"/>
    <s v="Lyreco Norge AS, Retail"/>
    <m/>
    <m/>
    <x v="6"/>
    <x v="6"/>
    <m/>
    <m/>
    <m/>
    <m/>
    <n v="0"/>
    <s v="Ingen avgiftsbehandling"/>
    <s v="Faktura nummer 126877200 fra Lyreco Norge AS, Retail"/>
    <n v="250"/>
    <s v="NOK"/>
    <n v="250"/>
    <m/>
    <s v="4989.23"/>
  </r>
  <r>
    <n v="952"/>
    <n v="2025"/>
    <s v="Faktura nummer 126879107 fra Lyreco Norge AS, Retail"/>
    <d v="2025-05-26T00:00:00"/>
    <m/>
    <x v="152"/>
    <x v="152"/>
    <m/>
    <m/>
    <n v="20123"/>
    <s v="Lyreco Norge AS, Retail"/>
    <m/>
    <m/>
    <x v="6"/>
    <x v="6"/>
    <m/>
    <m/>
    <m/>
    <m/>
    <n v="0"/>
    <s v="Ingen avgiftsbehandling"/>
    <s v="Faktura nummer 126879107 fra Lyreco Norge AS, Retail"/>
    <n v="712.41"/>
    <s v="NOK"/>
    <n v="712.41"/>
    <m/>
    <s v="5701.64"/>
  </r>
  <r>
    <n v="972"/>
    <n v="2025"/>
    <s v="Faktura nummer 126945403 fra Lyreco Norge AS, Retail"/>
    <d v="2025-06-04T00:00:00"/>
    <m/>
    <x v="152"/>
    <x v="152"/>
    <m/>
    <m/>
    <n v="20123"/>
    <s v="Lyreco Norge AS, Retail"/>
    <m/>
    <m/>
    <x v="6"/>
    <x v="6"/>
    <m/>
    <m/>
    <m/>
    <m/>
    <n v="0"/>
    <s v="Ingen avgiftsbehandling"/>
    <s v="Faktura nummer 126945403 fra Lyreco Norge AS, Retail"/>
    <n v="477"/>
    <s v="NOK"/>
    <n v="477"/>
    <m/>
    <s v="6178.64"/>
  </r>
  <r>
    <n v="1087"/>
    <n v="2025"/>
    <s v="Faktura nummer 127062066 fra Lyreco Norge AS, Retail"/>
    <d v="2025-06-23T00:00:00"/>
    <m/>
    <x v="152"/>
    <x v="152"/>
    <m/>
    <m/>
    <n v="20123"/>
    <s v="Lyreco Norge AS, Retail"/>
    <m/>
    <m/>
    <x v="4"/>
    <x v="4"/>
    <m/>
    <m/>
    <m/>
    <m/>
    <n v="0"/>
    <s v="Ingen avgiftsbehandling"/>
    <s v="Faktura nummer 127062066 fra Lyreco Norge AS, Retail"/>
    <n v="944"/>
    <s v="NOK"/>
    <n v="944"/>
    <m/>
    <s v="7122.64"/>
  </r>
  <r>
    <n v="1577"/>
    <n v="2025"/>
    <s v="Faktura nummer 127608689 fra Lyreco Norge AS, Retail"/>
    <d v="2025-09-12T00:00:00"/>
    <m/>
    <x v="152"/>
    <x v="152"/>
    <m/>
    <m/>
    <n v="20123"/>
    <s v="Lyreco Norge AS, Retail"/>
    <m/>
    <m/>
    <x v="6"/>
    <x v="6"/>
    <m/>
    <m/>
    <m/>
    <m/>
    <n v="0"/>
    <s v="Ingen avgiftsbehandling"/>
    <s v="Faktura nummer 127608689 fra Lyreco Norge AS, Retail"/>
    <n v="369"/>
    <s v="NOK"/>
    <n v="369"/>
    <m/>
    <s v="7491.64"/>
  </r>
  <r>
    <n v="2403"/>
    <n v="2025"/>
    <s v="Faktura nummer 128394650 fra Lyreco Norge AS, Retail"/>
    <d v="2025-12-08T00:00:00"/>
    <m/>
    <x v="152"/>
    <x v="152"/>
    <m/>
    <m/>
    <n v="20123"/>
    <s v="Lyreco Norge AS, Retail"/>
    <m/>
    <m/>
    <x v="6"/>
    <x v="6"/>
    <m/>
    <m/>
    <m/>
    <m/>
    <n v="0"/>
    <s v="Ingen avgiftsbehandling"/>
    <s v="Faktura nummer 128394650 fra Lyreco Norge AS, Retail"/>
    <n v="1298"/>
    <s v="NOK"/>
    <n v="1298"/>
    <m/>
    <s v="8789.64"/>
  </r>
  <r>
    <m/>
    <m/>
    <m/>
    <d v="2025-01-01T00:00:00"/>
    <m/>
    <x v="153"/>
    <x v="153"/>
    <m/>
    <m/>
    <m/>
    <m/>
    <m/>
    <m/>
    <x v="0"/>
    <x v="0"/>
    <m/>
    <m/>
    <m/>
    <m/>
    <m/>
    <m/>
    <s v="Inngående saldo"/>
    <n v="0"/>
    <m/>
    <m/>
    <m/>
    <s v="0.00"/>
  </r>
  <r>
    <n v="779"/>
    <n v="2025"/>
    <s v="Rolf Jacobsen.jpg"/>
    <d v="2025-02-14T00:00:00"/>
    <m/>
    <x v="153"/>
    <x v="153"/>
    <m/>
    <m/>
    <m/>
    <m/>
    <m/>
    <m/>
    <x v="7"/>
    <x v="7"/>
    <m/>
    <m/>
    <m/>
    <m/>
    <n v="0"/>
    <s v="Ingen avgiftsbehandling"/>
    <s v="Rolf Jacobsen.jpg"/>
    <n v="79.900000000000006"/>
    <s v="NOK"/>
    <n v="79.900000000000006"/>
    <m/>
    <s v="79.90"/>
  </r>
  <r>
    <n v="602"/>
    <n v="2025"/>
    <s v="Kvitteringer esport"/>
    <d v="2025-03-26T00:00:00"/>
    <m/>
    <x v="153"/>
    <x v="153"/>
    <m/>
    <m/>
    <m/>
    <m/>
    <m/>
    <m/>
    <x v="2"/>
    <x v="2"/>
    <m/>
    <m/>
    <m/>
    <m/>
    <n v="0"/>
    <s v="Ingen avgiftsbehandling"/>
    <s v="Kvitteringer esport"/>
    <n v="199"/>
    <s v="NOK"/>
    <n v="199"/>
    <m/>
    <s v="278.90"/>
  </r>
  <r>
    <n v="475"/>
    <n v="2025"/>
    <s v="Faktura nummer 102686 fra AUTOMAT OG BILJARDUTLEIE AS"/>
    <d v="2025-03-31T00:00:00"/>
    <m/>
    <x v="153"/>
    <x v="153"/>
    <m/>
    <m/>
    <n v="20424"/>
    <s v="AUTOMAT OG BILJARDUTLEIE AS"/>
    <m/>
    <m/>
    <x v="2"/>
    <x v="2"/>
    <m/>
    <m/>
    <m/>
    <m/>
    <n v="0"/>
    <s v="Ingen avgiftsbehandling"/>
    <s v="Faktura nummer 102686 fra AUTOMAT OG BILJARDUTLEIE AS"/>
    <n v="2681"/>
    <s v="NOK"/>
    <n v="2681"/>
    <m/>
    <s v="2959.90"/>
  </r>
  <r>
    <n v="602"/>
    <n v="2025"/>
    <s v="Kvitteringer esport"/>
    <d v="2025-03-31T00:00:00"/>
    <m/>
    <x v="153"/>
    <x v="153"/>
    <m/>
    <m/>
    <m/>
    <m/>
    <m/>
    <m/>
    <x v="2"/>
    <x v="2"/>
    <m/>
    <m/>
    <m/>
    <m/>
    <n v="0"/>
    <s v="Ingen avgiftsbehandling"/>
    <s v="Kvitteringer esport"/>
    <n v="1595"/>
    <s v="NOK"/>
    <n v="1595"/>
    <m/>
    <s v="4554.90"/>
  </r>
  <r>
    <n v="795"/>
    <n v="2025"/>
    <s v="CamScanner 2025-05-02 11.15.pdf"/>
    <d v="2025-04-01T00:00:00"/>
    <m/>
    <x v="153"/>
    <x v="153"/>
    <m/>
    <m/>
    <m/>
    <m/>
    <m/>
    <m/>
    <x v="2"/>
    <x v="2"/>
    <m/>
    <m/>
    <m/>
    <m/>
    <n v="0"/>
    <s v="Ingen avgiftsbehandling"/>
    <s v="CamScanner 2025-05-02 11.15.pdf"/>
    <n v="69.900000000000006"/>
    <s v="NOK"/>
    <n v="69.900000000000006"/>
    <m/>
    <s v="4624.80"/>
  </r>
  <r>
    <n v="795"/>
    <n v="2025"/>
    <s v="CamScanner 2025-05-02 11.15.pdf"/>
    <d v="2025-04-14T00:00:00"/>
    <m/>
    <x v="153"/>
    <x v="153"/>
    <m/>
    <m/>
    <m/>
    <m/>
    <m/>
    <m/>
    <x v="2"/>
    <x v="2"/>
    <m/>
    <m/>
    <m/>
    <m/>
    <n v="0"/>
    <s v="Ingen avgiftsbehandling"/>
    <s v="CamScanner 2025-05-02 11.15.pdf"/>
    <n v="549"/>
    <s v="NOK"/>
    <n v="549"/>
    <m/>
    <s v="5173.80"/>
  </r>
  <r>
    <n v="795"/>
    <n v="2025"/>
    <s v="CamScanner 2025-05-02 11.15.pdf"/>
    <d v="2025-04-28T00:00:00"/>
    <m/>
    <x v="153"/>
    <x v="153"/>
    <m/>
    <m/>
    <m/>
    <m/>
    <m/>
    <m/>
    <x v="2"/>
    <x v="2"/>
    <m/>
    <m/>
    <m/>
    <m/>
    <n v="0"/>
    <s v="Ingen avgiftsbehandling"/>
    <s v="CamScanner 2025-05-02 11.15.pdf"/>
    <n v="1335.9"/>
    <s v="NOK"/>
    <n v="1335.9"/>
    <m/>
    <s v="6509.70"/>
  </r>
  <r>
    <n v="1186"/>
    <n v="2025"/>
    <s v="Esport kvitteringer"/>
    <d v="2025-05-30T00:00:00"/>
    <m/>
    <x v="153"/>
    <x v="153"/>
    <m/>
    <m/>
    <m/>
    <m/>
    <m/>
    <m/>
    <x v="2"/>
    <x v="2"/>
    <m/>
    <m/>
    <m/>
    <m/>
    <n v="0"/>
    <s v="Ingen avgiftsbehandling"/>
    <s v="Esport kvitteringer"/>
    <n v="372.9"/>
    <s v="NOK"/>
    <n v="372.9"/>
    <m/>
    <s v="6882.60"/>
  </r>
  <r>
    <n v="1446"/>
    <n v="2025"/>
    <s v="CamScanner 29.08.2025 16.09 (1).pdf"/>
    <d v="2025-08-02T00:00:00"/>
    <m/>
    <x v="153"/>
    <x v="153"/>
    <m/>
    <m/>
    <m/>
    <m/>
    <m/>
    <m/>
    <x v="2"/>
    <x v="2"/>
    <m/>
    <m/>
    <m/>
    <m/>
    <n v="0"/>
    <s v="Ingen avgiftsbehandling"/>
    <s v="CamScanner 29.08.2025 16.09 (1).pdf"/>
    <n v="2761"/>
    <s v="NOK"/>
    <n v="2761"/>
    <m/>
    <s v="9643.60"/>
  </r>
  <r>
    <n v="1446"/>
    <n v="2025"/>
    <s v="CamScanner 29.08.2025 16.09 (1).pdf"/>
    <d v="2025-08-04T00:00:00"/>
    <m/>
    <x v="153"/>
    <x v="153"/>
    <m/>
    <m/>
    <m/>
    <m/>
    <m/>
    <m/>
    <x v="2"/>
    <x v="2"/>
    <m/>
    <m/>
    <m/>
    <m/>
    <n v="0"/>
    <s v="Ingen avgiftsbehandling"/>
    <s v="CamScanner 29.08.2025 16.09 (1).pdf"/>
    <n v="3173.47"/>
    <s v="NOK"/>
    <n v="3173.47"/>
    <m/>
    <s v="12817.07"/>
  </r>
  <r>
    <n v="1446"/>
    <n v="2025"/>
    <s v="CamScanner 29.08.2025 16.09 (1).pdf"/>
    <d v="2025-08-07T00:00:00"/>
    <m/>
    <x v="153"/>
    <x v="153"/>
    <m/>
    <m/>
    <m/>
    <m/>
    <m/>
    <m/>
    <x v="2"/>
    <x v="2"/>
    <m/>
    <m/>
    <m/>
    <m/>
    <n v="0"/>
    <s v="Ingen avgiftsbehandling"/>
    <s v="CamScanner 29.08.2025 16.09 (1).pdf"/>
    <n v="1794.8"/>
    <s v="NOK"/>
    <n v="1794.8"/>
    <m/>
    <s v="14611.87"/>
  </r>
  <r>
    <n v="1446"/>
    <n v="2025"/>
    <s v="CamScanner 29.08.2025 16.09 (1).pdf"/>
    <d v="2025-08-07T00:00:00"/>
    <m/>
    <x v="153"/>
    <x v="153"/>
    <m/>
    <m/>
    <m/>
    <m/>
    <m/>
    <m/>
    <x v="2"/>
    <x v="2"/>
    <m/>
    <m/>
    <m/>
    <m/>
    <n v="0"/>
    <s v="Ingen avgiftsbehandling"/>
    <s v="CamScanner 29.08.2025 16.09 (1).pdf"/>
    <n v="394"/>
    <s v="NOK"/>
    <n v="394"/>
    <m/>
    <s v="15005.87"/>
  </r>
  <r>
    <n v="1446"/>
    <n v="2025"/>
    <s v="CamScanner 29.08.2025 16.09 (1).pdf"/>
    <d v="2025-08-07T00:00:00"/>
    <m/>
    <x v="153"/>
    <x v="153"/>
    <m/>
    <m/>
    <m/>
    <m/>
    <m/>
    <m/>
    <x v="2"/>
    <x v="2"/>
    <m/>
    <m/>
    <m/>
    <m/>
    <n v="0"/>
    <s v="Ingen avgiftsbehandling"/>
    <s v="CamScanner 29.08.2025 16.09 (1).pdf"/>
    <n v="59"/>
    <s v="NOK"/>
    <n v="59"/>
    <m/>
    <s v="15064.87"/>
  </r>
  <r>
    <n v="1446"/>
    <n v="2025"/>
    <s v="CamScanner 29.08.2025 16.09 (1).pdf"/>
    <d v="2025-08-07T00:00:00"/>
    <m/>
    <x v="153"/>
    <x v="153"/>
    <m/>
    <m/>
    <m/>
    <m/>
    <m/>
    <m/>
    <x v="2"/>
    <x v="2"/>
    <m/>
    <m/>
    <m/>
    <m/>
    <n v="0"/>
    <s v="Ingen avgiftsbehandling"/>
    <s v="CamScanner 29.08.2025 16.09 (1).pdf"/>
    <n v="151.91999999999999"/>
    <s v="NOK"/>
    <n v="151.91999999999999"/>
    <m/>
    <s v="15216.79"/>
  </r>
  <r>
    <n v="1446"/>
    <n v="2025"/>
    <s v="CamScanner 29.08.2025 16.09 (1).pdf"/>
    <d v="2025-08-19T00:00:00"/>
    <m/>
    <x v="153"/>
    <x v="153"/>
    <m/>
    <m/>
    <m/>
    <m/>
    <m/>
    <m/>
    <x v="2"/>
    <x v="2"/>
    <m/>
    <m/>
    <m/>
    <m/>
    <n v="0"/>
    <s v="Ingen avgiftsbehandling"/>
    <s v="CamScanner 29.08.2025 16.09 (1).pdf"/>
    <n v="360.8"/>
    <s v="NOK"/>
    <n v="360.8"/>
    <m/>
    <s v="15577.59"/>
  </r>
  <r>
    <n v="1354"/>
    <n v="2025"/>
    <s v="Av bilag 1928"/>
    <d v="2025-08-20T00:00:00"/>
    <m/>
    <x v="153"/>
    <x v="153"/>
    <m/>
    <m/>
    <m/>
    <m/>
    <m/>
    <s v="Sofi Kulvik"/>
    <x v="1"/>
    <x v="1"/>
    <m/>
    <m/>
    <m/>
    <m/>
    <n v="0"/>
    <s v="Ingen avgiftsbehandling"/>
    <s v="Av bilag 1928"/>
    <n v="328.7"/>
    <s v="NOK"/>
    <n v="328.7"/>
    <m/>
    <s v="15906.29"/>
  </r>
  <r>
    <n v="1354"/>
    <n v="2025"/>
    <s v="Av bilag 1928"/>
    <d v="2025-08-20T00:00:00"/>
    <m/>
    <x v="153"/>
    <x v="153"/>
    <m/>
    <m/>
    <m/>
    <m/>
    <m/>
    <s v="Sofi Kulvik"/>
    <x v="1"/>
    <x v="1"/>
    <m/>
    <m/>
    <m/>
    <m/>
    <n v="0"/>
    <s v="Ingen avgiftsbehandling"/>
    <s v="Av bilag 1928"/>
    <n v="3077"/>
    <s v="NOK"/>
    <n v="3077"/>
    <m/>
    <s v="18983.29"/>
  </r>
  <r>
    <n v="1354"/>
    <n v="2025"/>
    <s v="Av bilag 1928"/>
    <d v="2025-08-20T00:00:00"/>
    <m/>
    <x v="153"/>
    <x v="153"/>
    <m/>
    <m/>
    <m/>
    <m/>
    <m/>
    <s v="Sofi Kulvik"/>
    <x v="1"/>
    <x v="1"/>
    <m/>
    <m/>
    <m/>
    <m/>
    <n v="0"/>
    <s v="Ingen avgiftsbehandling"/>
    <s v="Av bilag 1928"/>
    <n v="4014"/>
    <s v="NOK"/>
    <n v="4014"/>
    <m/>
    <s v="22997.29"/>
  </r>
  <r>
    <n v="2319"/>
    <n v="2025"/>
    <s v="Esport kvitteringer"/>
    <d v="2025-11-13T00:00:00"/>
    <m/>
    <x v="153"/>
    <x v="153"/>
    <m/>
    <m/>
    <m/>
    <m/>
    <m/>
    <m/>
    <x v="2"/>
    <x v="2"/>
    <m/>
    <m/>
    <m/>
    <m/>
    <n v="0"/>
    <s v="Ingen avgiftsbehandling"/>
    <s v="Esport kvitteringer"/>
    <n v="199"/>
    <s v="NOK"/>
    <n v="199"/>
    <m/>
    <s v="23196.29"/>
  </r>
  <r>
    <n v="2319"/>
    <n v="2025"/>
    <s v="Esport kvitteringer"/>
    <d v="2025-11-13T00:00:00"/>
    <m/>
    <x v="153"/>
    <x v="153"/>
    <m/>
    <m/>
    <m/>
    <m/>
    <m/>
    <m/>
    <x v="2"/>
    <x v="2"/>
    <m/>
    <m/>
    <m/>
    <m/>
    <n v="0"/>
    <s v="Ingen avgiftsbehandling"/>
    <s v="Esport kvitteringer"/>
    <n v="193.4"/>
    <s v="NOK"/>
    <n v="193.4"/>
    <m/>
    <s v="23389.69"/>
  </r>
  <r>
    <n v="2319"/>
    <n v="2025"/>
    <s v="Esport kvitteringer"/>
    <d v="2025-11-13T00:00:00"/>
    <m/>
    <x v="153"/>
    <x v="153"/>
    <m/>
    <m/>
    <m/>
    <m/>
    <m/>
    <m/>
    <x v="2"/>
    <x v="2"/>
    <m/>
    <m/>
    <m/>
    <m/>
    <n v="0"/>
    <s v="Ingen avgiftsbehandling"/>
    <s v="Esport kvitteringer"/>
    <n v="389"/>
    <s v="NOK"/>
    <n v="389"/>
    <m/>
    <s v="23778.69"/>
  </r>
  <r>
    <n v="2333"/>
    <n v="2025"/>
    <s v="Fwd: Utlegg hockeyshop"/>
    <d v="2025-12-02T00:00:00"/>
    <m/>
    <x v="153"/>
    <x v="153"/>
    <m/>
    <m/>
    <n v="20132"/>
    <s v="Tom Ivar Riseth"/>
    <m/>
    <m/>
    <x v="5"/>
    <x v="5"/>
    <m/>
    <m/>
    <m/>
    <m/>
    <n v="0"/>
    <s v="Ingen avgiftsbehandling"/>
    <s v="Fwd: Utlegg hockeyshop"/>
    <n v="3617.4"/>
    <s v="NOK"/>
    <n v="3617.4"/>
    <m/>
    <s v="27396.09"/>
  </r>
  <r>
    <n v="18"/>
    <n v="2026"/>
    <s v="CamScanner 31.12.2025 11.04.pdf"/>
    <d v="2025-12-05T00:00:00"/>
    <m/>
    <x v="153"/>
    <x v="153"/>
    <m/>
    <m/>
    <m/>
    <m/>
    <m/>
    <m/>
    <x v="2"/>
    <x v="2"/>
    <m/>
    <m/>
    <m/>
    <m/>
    <n v="0"/>
    <s v="Ingen avgiftsbehandling"/>
    <s v="CamScanner 31.12.2025 11.04.pdf"/>
    <n v="599"/>
    <s v="NOK"/>
    <n v="599"/>
    <m/>
    <s v="27995.09"/>
  </r>
  <r>
    <n v="2389"/>
    <n v="2025"/>
    <s v="Hockeyshop"/>
    <d v="2025-12-08T00:00:00"/>
    <m/>
    <x v="153"/>
    <x v="153"/>
    <m/>
    <m/>
    <n v="20132"/>
    <s v="Tom Ivar Riseth"/>
    <m/>
    <m/>
    <x v="5"/>
    <x v="5"/>
    <m/>
    <m/>
    <m/>
    <m/>
    <n v="0"/>
    <s v="Ingen avgiftsbehandling"/>
    <s v="Hockeyshop"/>
    <n v="1153.5999999999999"/>
    <s v="NOK"/>
    <n v="1153.5999999999999"/>
    <m/>
    <s v="29148.69"/>
  </r>
  <r>
    <n v="2406"/>
    <n v="2025"/>
    <s v="Fwd: Utlegg til kiosk"/>
    <d v="2025-12-15T00:00:00"/>
    <m/>
    <x v="153"/>
    <x v="153"/>
    <m/>
    <m/>
    <n v="20132"/>
    <s v="Tom Ivar Riseth"/>
    <m/>
    <m/>
    <x v="5"/>
    <x v="5"/>
    <m/>
    <m/>
    <m/>
    <m/>
    <n v="0"/>
    <s v="Ingen avgiftsbehandling"/>
    <s v="Fwd: Utlegg til kiosk"/>
    <n v="3617.4"/>
    <s v="NOK"/>
    <n v="3617.4"/>
    <m/>
    <s v="32766.09"/>
  </r>
  <r>
    <n v="2387"/>
    <n v="2025"/>
    <s v="VS: Utlegg til kiosken i ishallen"/>
    <d v="2025-12-15T00:00:00"/>
    <m/>
    <x v="153"/>
    <x v="153"/>
    <m/>
    <m/>
    <n v="20132"/>
    <s v="Tom Ivar Riseth"/>
    <m/>
    <m/>
    <x v="5"/>
    <x v="5"/>
    <m/>
    <m/>
    <m/>
    <m/>
    <n v="0"/>
    <s v="Ingen avgiftsbehandling"/>
    <s v="VS: Utlegg til kiosken i ishallen"/>
    <n v="1153"/>
    <s v="NOK"/>
    <n v="1153"/>
    <m/>
    <s v="33919.09"/>
  </r>
  <r>
    <n v="2538"/>
    <n v="2025"/>
    <s v="Reversering av bilag 2406-2025. Fwd: Utlegg til kiosk"/>
    <d v="2025-12-15T00:00:00"/>
    <m/>
    <x v="153"/>
    <x v="153"/>
    <m/>
    <m/>
    <n v="20132"/>
    <s v="Tom Ivar Riseth"/>
    <m/>
    <m/>
    <x v="5"/>
    <x v="5"/>
    <m/>
    <m/>
    <m/>
    <m/>
    <n v="0"/>
    <s v="Ingen avgiftsbehandling"/>
    <s v="Reversering av bilag 2406-2025. Fwd: Utlegg til kiosk"/>
    <n v="-3617.4"/>
    <s v="NOK"/>
    <n v="-3617.4"/>
    <m/>
    <s v="30301.69"/>
  </r>
  <r>
    <m/>
    <m/>
    <m/>
    <d v="2025-01-01T00:00:00"/>
    <m/>
    <x v="154"/>
    <x v="154"/>
    <m/>
    <m/>
    <m/>
    <m/>
    <m/>
    <m/>
    <x v="0"/>
    <x v="0"/>
    <m/>
    <m/>
    <m/>
    <m/>
    <m/>
    <m/>
    <s v="Inngående saldo"/>
    <n v="0"/>
    <m/>
    <m/>
    <m/>
    <s v="0.00"/>
  </r>
  <r>
    <n v="558"/>
    <n v="2025"/>
    <s v="Faktura nummer 2970 fra Asker Lås og Sikkerhet AS"/>
    <d v="2025-04-14T00:00:00"/>
    <m/>
    <x v="154"/>
    <x v="154"/>
    <m/>
    <m/>
    <n v="20269"/>
    <s v="Asker Lås og Sikkerhet AS"/>
    <m/>
    <m/>
    <x v="1"/>
    <x v="1"/>
    <m/>
    <m/>
    <m/>
    <m/>
    <n v="0"/>
    <s v="Ingen avgiftsbehandling"/>
    <s v="Faktura nummer 2970 fra Asker Lås og Sikkerhet AS"/>
    <n v="4550"/>
    <s v="NOK"/>
    <n v="4550"/>
    <m/>
    <s v="4550.00"/>
  </r>
  <r>
    <n v="743"/>
    <n v="2025"/>
    <s v="Faktura nummer 3023 fra Asker Lås og Sikkerhet AS"/>
    <d v="2025-05-06T00:00:00"/>
    <m/>
    <x v="154"/>
    <x v="154"/>
    <m/>
    <m/>
    <n v="20269"/>
    <s v="Asker Lås og Sikkerhet AS"/>
    <m/>
    <m/>
    <x v="4"/>
    <x v="4"/>
    <m/>
    <m/>
    <m/>
    <m/>
    <n v="0"/>
    <s v="Ingen avgiftsbehandling"/>
    <s v="Faktura nummer 3023 fra Asker Lås og Sikkerhet AS"/>
    <n v="4300"/>
    <s v="NOK"/>
    <n v="4300"/>
    <m/>
    <s v="8850.00"/>
  </r>
  <r>
    <n v="883"/>
    <n v="2025"/>
    <s v="Faktura nummer 450675 fra ARKEL ASKER OG BÆRUM AS"/>
    <d v="2025-05-23T00:00:00"/>
    <m/>
    <x v="154"/>
    <x v="154"/>
    <m/>
    <m/>
    <n v="20470"/>
    <s v="ARKEL ASKER OG BÆRUM AS"/>
    <m/>
    <m/>
    <x v="7"/>
    <x v="7"/>
    <m/>
    <m/>
    <m/>
    <m/>
    <n v="0"/>
    <s v="Ingen avgiftsbehandling"/>
    <s v="Faktura nummer 450675 fra ARKEL ASKER OG BÆRUM AS"/>
    <n v="7500"/>
    <s v="NOK"/>
    <n v="7500"/>
    <m/>
    <s v="16350.00"/>
  </r>
  <r>
    <n v="955"/>
    <n v="2025"/>
    <s v="Faktura nummer 450691 fra ARKEL ASKER OG BÆRUM AS"/>
    <d v="2025-05-26T00:00:00"/>
    <m/>
    <x v="154"/>
    <x v="154"/>
    <m/>
    <m/>
    <n v="20470"/>
    <s v="ARKEL ASKER OG BÆRUM AS"/>
    <m/>
    <m/>
    <x v="7"/>
    <x v="7"/>
    <m/>
    <m/>
    <m/>
    <m/>
    <n v="0"/>
    <s v="Ingen avgiftsbehandling"/>
    <s v="Faktura nummer 450691 fra ARKEL ASKER OG BÆRUM AS"/>
    <n v="18204.29"/>
    <s v="NOK"/>
    <n v="18204.29"/>
    <m/>
    <s v="34554.29"/>
  </r>
  <r>
    <n v="2006"/>
    <n v="2025"/>
    <s v="Faktura nummer 28409 fra Kolsås Rør AS"/>
    <d v="2025-10-28T00:00:00"/>
    <m/>
    <x v="154"/>
    <x v="154"/>
    <m/>
    <m/>
    <n v="20173"/>
    <s v="Kolsås Rør AS"/>
    <m/>
    <m/>
    <x v="4"/>
    <x v="4"/>
    <m/>
    <m/>
    <m/>
    <m/>
    <n v="0"/>
    <s v="Ingen avgiftsbehandling"/>
    <s v="Faktura nummer 28409 fra Kolsås Rør AS"/>
    <n v="4413"/>
    <s v="NOK"/>
    <n v="4413"/>
    <m/>
    <s v="38967.29"/>
  </r>
  <r>
    <m/>
    <m/>
    <m/>
    <d v="2025-01-01T00:00:00"/>
    <m/>
    <x v="155"/>
    <x v="155"/>
    <m/>
    <m/>
    <m/>
    <m/>
    <m/>
    <m/>
    <x v="0"/>
    <x v="0"/>
    <m/>
    <m/>
    <m/>
    <m/>
    <m/>
    <m/>
    <s v="Inngående saldo"/>
    <n v="0"/>
    <m/>
    <m/>
    <m/>
    <s v="0.00"/>
  </r>
  <r>
    <n v="28"/>
    <n v="2025"/>
    <s v="HS utstyr stua"/>
    <d v="2025-01-11T00:00:00"/>
    <m/>
    <x v="155"/>
    <x v="155"/>
    <m/>
    <m/>
    <m/>
    <m/>
    <m/>
    <s v="Sofi Kulvik"/>
    <x v="4"/>
    <x v="4"/>
    <m/>
    <m/>
    <m/>
    <m/>
    <n v="0"/>
    <s v="Ingen avgiftsbehandling"/>
    <s v="HS utstyr stua"/>
    <n v="498.9"/>
    <s v="NOK"/>
    <n v="498.9"/>
    <m/>
    <s v="498.90"/>
  </r>
  <r>
    <n v="226"/>
    <n v="2025"/>
    <s v="HS"/>
    <d v="2025-02-07T00:00:00"/>
    <m/>
    <x v="155"/>
    <x v="155"/>
    <m/>
    <m/>
    <m/>
    <m/>
    <m/>
    <s v="Sofi Kulvik"/>
    <x v="4"/>
    <x v="4"/>
    <m/>
    <m/>
    <m/>
    <m/>
    <n v="0"/>
    <s v="Ingen avgiftsbehandling"/>
    <s v="HS"/>
    <n v="184"/>
    <s v="NOK"/>
    <n v="184"/>
    <m/>
    <s v="682.90"/>
  </r>
  <r>
    <n v="225"/>
    <n v="2025"/>
    <s v="HS"/>
    <d v="2025-02-07T00:00:00"/>
    <m/>
    <x v="155"/>
    <x v="155"/>
    <m/>
    <m/>
    <m/>
    <m/>
    <m/>
    <m/>
    <x v="4"/>
    <x v="4"/>
    <m/>
    <m/>
    <m/>
    <m/>
    <n v="0"/>
    <s v="Ingen avgiftsbehandling"/>
    <s v="HS"/>
    <n v="404.5"/>
    <s v="NOK"/>
    <n v="404.5"/>
    <m/>
    <s v="1087.40"/>
  </r>
  <r>
    <n v="948"/>
    <n v="2025"/>
    <s v="HS: Utleggsrefusjon - Kjetil Kristiansen -"/>
    <d v="2025-04-09T00:00:00"/>
    <m/>
    <x v="155"/>
    <x v="155"/>
    <m/>
    <m/>
    <n v="20476"/>
    <s v="Kjetil Kristiansen"/>
    <m/>
    <m/>
    <x v="7"/>
    <x v="7"/>
    <m/>
    <m/>
    <m/>
    <m/>
    <n v="0"/>
    <s v="Ingen avgiftsbehandling"/>
    <s v="HS: Utleggsrefusjon - Kjetil Kristiansen -"/>
    <n v="124.7"/>
    <s v="NOK"/>
    <n v="124.7"/>
    <m/>
    <s v="1212.10"/>
  </r>
  <r>
    <n v="771"/>
    <n v="2025"/>
    <s v="Fotball nøkkel kiosk"/>
    <d v="2025-05-09T00:00:00"/>
    <m/>
    <x v="155"/>
    <x v="155"/>
    <m/>
    <m/>
    <m/>
    <m/>
    <m/>
    <m/>
    <x v="1"/>
    <x v="1"/>
    <m/>
    <m/>
    <m/>
    <m/>
    <n v="0"/>
    <s v="Ingen avgiftsbehandling"/>
    <s v="Fotball nøkkel kiosk"/>
    <n v="125"/>
    <s v="NOK"/>
    <n v="125"/>
    <m/>
    <s v="1337.10"/>
  </r>
  <r>
    <n v="1423"/>
    <n v="2025"/>
    <s v="Faktura nummer 95890 fra Garda Sikring AS"/>
    <d v="2025-08-28T00:00:00"/>
    <m/>
    <x v="155"/>
    <x v="155"/>
    <m/>
    <m/>
    <n v="20519"/>
    <s v="Garda Sikring AS"/>
    <m/>
    <m/>
    <x v="1"/>
    <x v="1"/>
    <m/>
    <m/>
    <m/>
    <m/>
    <n v="0"/>
    <s v="Ingen avgiftsbehandling"/>
    <s v="Faktura nummer 95890 fra Garda Sikring AS"/>
    <n v="47125"/>
    <s v="NOK"/>
    <n v="47125"/>
    <m/>
    <s v="48462.10"/>
  </r>
  <r>
    <m/>
    <m/>
    <m/>
    <d v="2025-01-01T00:00:00"/>
    <m/>
    <x v="156"/>
    <x v="156"/>
    <m/>
    <m/>
    <m/>
    <m/>
    <m/>
    <m/>
    <x v="0"/>
    <x v="0"/>
    <m/>
    <m/>
    <m/>
    <m/>
    <m/>
    <m/>
    <s v="Inngående saldo"/>
    <n v="0"/>
    <m/>
    <m/>
    <m/>
    <s v="0.00"/>
  </r>
  <r>
    <n v="1108"/>
    <n v="2025"/>
    <s v="Ski"/>
    <d v="2025-05-21T00:00:00"/>
    <m/>
    <x v="156"/>
    <x v="156"/>
    <m/>
    <m/>
    <n v="20502"/>
    <s v="Grønlandsveien SA"/>
    <m/>
    <m/>
    <x v="6"/>
    <x v="6"/>
    <m/>
    <m/>
    <m/>
    <m/>
    <n v="0"/>
    <s v="Ingen avgiftsbehandling"/>
    <s v="Ski"/>
    <n v="1600"/>
    <s v="NOK"/>
    <n v="1600"/>
    <m/>
    <s v="1600.00"/>
  </r>
  <r>
    <n v="2534"/>
    <n v="2025"/>
    <s v="Faktura nummer 1145 fra Rosten Maskin AS"/>
    <d v="2025-12-29T00:00:00"/>
    <m/>
    <x v="156"/>
    <x v="156"/>
    <m/>
    <m/>
    <n v="20590"/>
    <s v="Rosten Maskin AS"/>
    <m/>
    <m/>
    <x v="1"/>
    <x v="1"/>
    <m/>
    <m/>
    <m/>
    <m/>
    <n v="0"/>
    <s v="Ingen avgiftsbehandling"/>
    <s v="Faktura nummer 1145 fra Rosten Maskin AS"/>
    <n v="93750"/>
    <s v="NOK"/>
    <n v="93750"/>
    <m/>
    <s v="95350.00"/>
  </r>
  <r>
    <m/>
    <m/>
    <m/>
    <d v="2025-01-01T00:00:00"/>
    <m/>
    <x v="157"/>
    <x v="157"/>
    <m/>
    <m/>
    <m/>
    <m/>
    <m/>
    <m/>
    <x v="0"/>
    <x v="0"/>
    <m/>
    <m/>
    <m/>
    <m/>
    <m/>
    <m/>
    <s v="Inngående saldo"/>
    <n v="0"/>
    <m/>
    <m/>
    <m/>
    <s v="0.00"/>
  </r>
  <r>
    <n v="2137"/>
    <n v="2025"/>
    <s v="Fwd: Utlegg til akademi"/>
    <d v="2025-11-18T00:00:00"/>
    <m/>
    <x v="157"/>
    <x v="157"/>
    <m/>
    <m/>
    <n v="20249"/>
    <s v="Lars Joakim Aslaksrud"/>
    <m/>
    <m/>
    <x v="8"/>
    <x v="8"/>
    <m/>
    <m/>
    <m/>
    <m/>
    <n v="0"/>
    <s v="Ingen avgiftsbehandling"/>
    <s v="Fwd: Utlegg til akademi"/>
    <n v="509"/>
    <s v="NOK"/>
    <n v="509"/>
    <m/>
    <s v="509.00"/>
  </r>
  <r>
    <m/>
    <m/>
    <m/>
    <d v="2025-01-01T00:00:00"/>
    <m/>
    <x v="158"/>
    <x v="158"/>
    <m/>
    <m/>
    <m/>
    <m/>
    <m/>
    <m/>
    <x v="0"/>
    <x v="0"/>
    <m/>
    <m/>
    <m/>
    <m/>
    <m/>
    <m/>
    <s v="Inngående saldo"/>
    <n v="0"/>
    <m/>
    <m/>
    <m/>
    <s v="0.00"/>
  </r>
  <r>
    <n v="295"/>
    <n v="2025"/>
    <s v="Faktura nummer 14218 fra Baker Tilly Grimsrud &amp; Co."/>
    <d v="2025-02-16T00:00:00"/>
    <m/>
    <x v="158"/>
    <x v="158"/>
    <m/>
    <m/>
    <n v="20137"/>
    <s v="Baker Tilly Grimsrud &amp; Co."/>
    <m/>
    <m/>
    <x v="4"/>
    <x v="4"/>
    <m/>
    <m/>
    <m/>
    <m/>
    <n v="0"/>
    <s v="Ingen avgiftsbehandling"/>
    <s v="Faktura nummer 14218 fra Baker Tilly Grimsrud &amp; Co."/>
    <n v="37500"/>
    <s v="NOK"/>
    <n v="37500"/>
    <m/>
    <s v="37500.00"/>
  </r>
  <r>
    <n v="519"/>
    <n v="2025"/>
    <s v="Faktura nummer 14313 fra Baker Tilly Grimsrud &amp; Co."/>
    <d v="2025-03-28T00:00:00"/>
    <m/>
    <x v="158"/>
    <x v="158"/>
    <m/>
    <m/>
    <n v="20137"/>
    <s v="Baker Tilly Grimsrud &amp; Co."/>
    <m/>
    <m/>
    <x v="4"/>
    <x v="4"/>
    <m/>
    <m/>
    <m/>
    <m/>
    <n v="0"/>
    <s v="Ingen avgiftsbehandling"/>
    <s v="Faktura nummer 14313 fra Baker Tilly Grimsrud &amp; Co."/>
    <n v="38238"/>
    <s v="NOK"/>
    <n v="38238"/>
    <m/>
    <s v="75738.00"/>
  </r>
  <r>
    <n v="1014"/>
    <n v="2025"/>
    <s v="Regnskap og revisjon q1"/>
    <d v="2025-03-31T00:00:00"/>
    <m/>
    <x v="158"/>
    <x v="158"/>
    <m/>
    <m/>
    <m/>
    <m/>
    <m/>
    <m/>
    <x v="4"/>
    <x v="4"/>
    <m/>
    <m/>
    <m/>
    <m/>
    <n v="0"/>
    <s v="Ingen avgiftsbehandling"/>
    <s v="Regnskap og revisjon q1"/>
    <n v="-41652.11"/>
    <s v="NOK"/>
    <n v="-41652.11"/>
    <m/>
    <s v="34085.89"/>
  </r>
  <r>
    <n v="1014"/>
    <n v="2025"/>
    <s v="Regnskap og revisjon q1"/>
    <d v="2025-03-31T00:00:00"/>
    <m/>
    <x v="158"/>
    <x v="158"/>
    <m/>
    <m/>
    <m/>
    <m/>
    <m/>
    <m/>
    <x v="5"/>
    <x v="5"/>
    <m/>
    <m/>
    <m/>
    <m/>
    <n v="0"/>
    <s v="Ingen avgiftsbehandling"/>
    <s v="Regnskap og revisjon q1"/>
    <n v="11129.7"/>
    <s v="NOK"/>
    <n v="11129.7"/>
    <m/>
    <s v="45215.59"/>
  </r>
  <r>
    <n v="1014"/>
    <n v="2025"/>
    <s v="Regnskap og revisjon q1"/>
    <d v="2025-03-31T00:00:00"/>
    <m/>
    <x v="158"/>
    <x v="158"/>
    <m/>
    <m/>
    <m/>
    <m/>
    <m/>
    <m/>
    <x v="6"/>
    <x v="6"/>
    <m/>
    <m/>
    <m/>
    <m/>
    <n v="0"/>
    <s v="Ingen avgiftsbehandling"/>
    <s v="Regnskap og revisjon q1"/>
    <n v="2594.0300000000002"/>
    <s v="NOK"/>
    <n v="2594.0300000000002"/>
    <m/>
    <s v="47809.62"/>
  </r>
  <r>
    <n v="1014"/>
    <n v="2025"/>
    <s v="Regnskap og revisjon q1"/>
    <d v="2025-03-31T00:00:00"/>
    <m/>
    <x v="158"/>
    <x v="158"/>
    <m/>
    <m/>
    <m/>
    <m/>
    <m/>
    <m/>
    <x v="1"/>
    <x v="1"/>
    <m/>
    <m/>
    <m/>
    <m/>
    <n v="0"/>
    <s v="Ingen avgiftsbehandling"/>
    <s v="Regnskap og revisjon q1"/>
    <n v="18245.28"/>
    <s v="NOK"/>
    <n v="18245.28"/>
    <m/>
    <s v="66054.90"/>
  </r>
  <r>
    <n v="1014"/>
    <n v="2025"/>
    <s v="Regnskap og revisjon q1"/>
    <d v="2025-03-31T00:00:00"/>
    <m/>
    <x v="158"/>
    <x v="158"/>
    <m/>
    <m/>
    <m/>
    <m/>
    <m/>
    <m/>
    <x v="7"/>
    <x v="7"/>
    <m/>
    <m/>
    <m/>
    <m/>
    <n v="0"/>
    <s v="Ingen avgiftsbehandling"/>
    <s v="Regnskap og revisjon q1"/>
    <n v="2987.86"/>
    <s v="NOK"/>
    <n v="2987.86"/>
    <m/>
    <s v="69042.76"/>
  </r>
  <r>
    <n v="1014"/>
    <n v="2025"/>
    <s v="Regnskap og revisjon q1"/>
    <d v="2025-03-31T00:00:00"/>
    <m/>
    <x v="158"/>
    <x v="158"/>
    <m/>
    <m/>
    <m/>
    <m/>
    <m/>
    <m/>
    <x v="9"/>
    <x v="9"/>
    <m/>
    <m/>
    <m/>
    <m/>
    <n v="0"/>
    <s v="Ingen avgiftsbehandling"/>
    <s v="Regnskap og revisjon q1"/>
    <n v="2908.34"/>
    <s v="NOK"/>
    <n v="2908.34"/>
    <m/>
    <s v="71951.10"/>
  </r>
  <r>
    <n v="1014"/>
    <n v="2025"/>
    <s v="Regnskap og revisjon q1"/>
    <d v="2025-03-31T00:00:00"/>
    <m/>
    <x v="158"/>
    <x v="158"/>
    <m/>
    <m/>
    <m/>
    <m/>
    <m/>
    <m/>
    <x v="2"/>
    <x v="2"/>
    <m/>
    <m/>
    <m/>
    <m/>
    <n v="0"/>
    <s v="Ingen avgiftsbehandling"/>
    <s v="Regnskap og revisjon q1"/>
    <n v="3786.9"/>
    <s v="NOK"/>
    <n v="3786.9"/>
    <m/>
    <s v="75738.00"/>
  </r>
  <r>
    <n v="1124"/>
    <n v="2025"/>
    <s v="Faktura nummer 14682 fra Baker Tilly Grimsrud &amp; Co."/>
    <d v="2025-07-15T00:00:00"/>
    <m/>
    <x v="158"/>
    <x v="158"/>
    <m/>
    <m/>
    <n v="20137"/>
    <s v="Baker Tilly Grimsrud &amp; Co."/>
    <m/>
    <m/>
    <x v="4"/>
    <x v="4"/>
    <m/>
    <m/>
    <m/>
    <m/>
    <n v="0"/>
    <s v="Ingen avgiftsbehandling"/>
    <s v="Faktura nummer 14682 fra Baker Tilly Grimsrud &amp; Co."/>
    <n v="22813"/>
    <s v="NOK"/>
    <n v="22813"/>
    <m/>
    <s v="98551.00"/>
  </r>
  <r>
    <n v="1322"/>
    <n v="2025"/>
    <s v="Revisjon juli"/>
    <d v="2025-07-31T00:00:00"/>
    <m/>
    <x v="158"/>
    <x v="158"/>
    <m/>
    <m/>
    <m/>
    <m/>
    <m/>
    <m/>
    <x v="4"/>
    <x v="4"/>
    <m/>
    <m/>
    <m/>
    <m/>
    <n v="0"/>
    <s v="Ingen avgiftsbehandling"/>
    <s v="Revisjon juli"/>
    <n v="-12546"/>
    <s v="NOK"/>
    <n v="-12546"/>
    <m/>
    <s v="86005.00"/>
  </r>
  <r>
    <n v="1322"/>
    <n v="2025"/>
    <s v="Revisjon juli"/>
    <d v="2025-07-31T00:00:00"/>
    <m/>
    <x v="158"/>
    <x v="158"/>
    <m/>
    <m/>
    <m/>
    <m/>
    <m/>
    <m/>
    <x v="5"/>
    <x v="5"/>
    <m/>
    <m/>
    <m/>
    <m/>
    <n v="0"/>
    <s v="Ingen avgiftsbehandling"/>
    <s v="Revisjon juli"/>
    <n v="3352.37"/>
    <s v="NOK"/>
    <n v="3352.37"/>
    <m/>
    <s v="89357.37"/>
  </r>
  <r>
    <n v="1322"/>
    <n v="2025"/>
    <s v="Revisjon juli"/>
    <d v="2025-07-31T00:00:00"/>
    <m/>
    <x v="158"/>
    <x v="158"/>
    <m/>
    <m/>
    <m/>
    <m/>
    <m/>
    <m/>
    <x v="6"/>
    <x v="6"/>
    <m/>
    <m/>
    <m/>
    <m/>
    <n v="0"/>
    <s v="Ingen avgiftsbehandling"/>
    <s v="Revisjon juli"/>
    <n v="781.35"/>
    <s v="NOK"/>
    <n v="781.35"/>
    <m/>
    <s v="90138.72"/>
  </r>
  <r>
    <n v="1322"/>
    <n v="2025"/>
    <s v="Revisjon juli"/>
    <d v="2025-07-31T00:00:00"/>
    <m/>
    <x v="158"/>
    <x v="158"/>
    <m/>
    <m/>
    <m/>
    <m/>
    <m/>
    <m/>
    <x v="1"/>
    <x v="1"/>
    <m/>
    <m/>
    <m/>
    <m/>
    <n v="0"/>
    <s v="Ingen avgiftsbehandling"/>
    <s v="Revisjon juli"/>
    <n v="5495.65"/>
    <s v="NOK"/>
    <n v="5495.65"/>
    <m/>
    <s v="95634.37"/>
  </r>
  <r>
    <n v="1322"/>
    <n v="2025"/>
    <s v="Revisjon juli"/>
    <d v="2025-07-31T00:00:00"/>
    <m/>
    <x v="158"/>
    <x v="158"/>
    <m/>
    <m/>
    <m/>
    <m/>
    <m/>
    <m/>
    <x v="7"/>
    <x v="7"/>
    <m/>
    <m/>
    <m/>
    <m/>
    <n v="0"/>
    <s v="Ingen avgiftsbehandling"/>
    <s v="Revisjon juli"/>
    <n v="899.97"/>
    <s v="NOK"/>
    <n v="899.97"/>
    <m/>
    <s v="96534.34"/>
  </r>
  <r>
    <n v="1322"/>
    <n v="2025"/>
    <s v="Revisjon juli"/>
    <d v="2025-07-31T00:00:00"/>
    <m/>
    <x v="158"/>
    <x v="158"/>
    <m/>
    <m/>
    <m/>
    <m/>
    <m/>
    <m/>
    <x v="9"/>
    <x v="9"/>
    <m/>
    <m/>
    <m/>
    <m/>
    <n v="0"/>
    <s v="Ingen avgiftsbehandling"/>
    <s v="Revisjon juli"/>
    <n v="876.02"/>
    <s v="NOK"/>
    <n v="876.02"/>
    <m/>
    <s v="97410.36"/>
  </r>
  <r>
    <n v="1322"/>
    <n v="2025"/>
    <s v="Revisjon juli"/>
    <d v="2025-07-31T00:00:00"/>
    <m/>
    <x v="158"/>
    <x v="158"/>
    <m/>
    <m/>
    <m/>
    <m/>
    <m/>
    <m/>
    <x v="2"/>
    <x v="2"/>
    <m/>
    <m/>
    <m/>
    <m/>
    <n v="0"/>
    <s v="Ingen avgiftsbehandling"/>
    <s v="Revisjon juli"/>
    <n v="1140.6400000000001"/>
    <s v="NOK"/>
    <n v="1140.6400000000001"/>
    <m/>
    <s v="98551.00"/>
  </r>
  <r>
    <n v="2257"/>
    <n v="2025"/>
    <s v="Faktura nummer 14897 fra Baker Tilly Grimsrud &amp; Co."/>
    <d v="2025-10-10T00:00:00"/>
    <m/>
    <x v="158"/>
    <x v="158"/>
    <m/>
    <m/>
    <n v="20137"/>
    <s v="Baker Tilly Grimsrud &amp; Co."/>
    <m/>
    <m/>
    <x v="4"/>
    <x v="4"/>
    <m/>
    <m/>
    <m/>
    <m/>
    <n v="0"/>
    <s v="Ingen avgiftsbehandling"/>
    <s v="Faktura nummer 14897 fra Baker Tilly Grimsrud &amp; Co."/>
    <n v="37500"/>
    <s v="NOK"/>
    <n v="37500"/>
    <m/>
    <s v="136051.00"/>
  </r>
  <r>
    <n v="2256"/>
    <n v="2025"/>
    <s v="Kreditnota nummer 15031 fra Baker Tilly Grimsrud &amp; Co."/>
    <d v="2025-11-26T00:00:00"/>
    <m/>
    <x v="158"/>
    <x v="158"/>
    <m/>
    <m/>
    <n v="20137"/>
    <s v="Baker Tilly Grimsrud &amp; Co."/>
    <m/>
    <m/>
    <x v="4"/>
    <x v="4"/>
    <m/>
    <m/>
    <m/>
    <m/>
    <n v="0"/>
    <s v="Ingen avgiftsbehandling"/>
    <s v="Kreditnota nummer 15031 fra Baker Tilly Grimsrud &amp; Co."/>
    <n v="-10563"/>
    <s v="NOK"/>
    <n v="-10563"/>
    <m/>
    <s v="125488.00"/>
  </r>
  <r>
    <n v="2344"/>
    <n v="2025"/>
    <s v="revisjon okt-nov"/>
    <d v="2025-11-30T00:00:00"/>
    <m/>
    <x v="158"/>
    <x v="158"/>
    <m/>
    <m/>
    <m/>
    <m/>
    <m/>
    <m/>
    <x v="4"/>
    <x v="4"/>
    <m/>
    <m/>
    <m/>
    <m/>
    <n v="0"/>
    <s v="Ingen avgiftsbehandling"/>
    <s v="revisjon okt-nov"/>
    <n v="-14814"/>
    <s v="NOK"/>
    <n v="-14814"/>
    <m/>
    <s v="110674.00"/>
  </r>
  <r>
    <n v="2344"/>
    <n v="2025"/>
    <s v="revisjon okt-nov"/>
    <d v="2025-11-30T00:00:00"/>
    <m/>
    <x v="158"/>
    <x v="158"/>
    <m/>
    <m/>
    <m/>
    <m/>
    <m/>
    <m/>
    <x v="5"/>
    <x v="5"/>
    <m/>
    <m/>
    <m/>
    <m/>
    <n v="0"/>
    <s v="Ingen avgiftsbehandling"/>
    <s v="revisjon okt-nov"/>
    <n v="3958.39"/>
    <s v="NOK"/>
    <n v="3958.39"/>
    <m/>
    <s v="114632.39"/>
  </r>
  <r>
    <n v="2344"/>
    <n v="2025"/>
    <s v="revisjon okt-nov"/>
    <d v="2025-11-30T00:00:00"/>
    <m/>
    <x v="158"/>
    <x v="158"/>
    <m/>
    <m/>
    <m/>
    <m/>
    <m/>
    <m/>
    <x v="6"/>
    <x v="6"/>
    <m/>
    <m/>
    <m/>
    <m/>
    <n v="0"/>
    <s v="Ingen avgiftsbehandling"/>
    <s v="revisjon okt-nov"/>
    <n v="922.59"/>
    <s v="NOK"/>
    <n v="922.59"/>
    <m/>
    <s v="115554.98"/>
  </r>
  <r>
    <n v="2344"/>
    <n v="2025"/>
    <s v="revisjon okt-nov"/>
    <d v="2025-11-30T00:00:00"/>
    <m/>
    <x v="158"/>
    <x v="158"/>
    <m/>
    <m/>
    <m/>
    <m/>
    <m/>
    <m/>
    <x v="1"/>
    <x v="1"/>
    <m/>
    <m/>
    <m/>
    <m/>
    <n v="0"/>
    <s v="Ingen avgiftsbehandling"/>
    <s v="revisjon okt-nov"/>
    <n v="6489.12"/>
    <s v="NOK"/>
    <n v="6489.12"/>
    <m/>
    <s v="122044.10"/>
  </r>
  <r>
    <n v="2344"/>
    <n v="2025"/>
    <s v="revisjon okt-nov"/>
    <d v="2025-11-30T00:00:00"/>
    <m/>
    <x v="158"/>
    <x v="158"/>
    <m/>
    <m/>
    <m/>
    <m/>
    <m/>
    <m/>
    <x v="7"/>
    <x v="7"/>
    <m/>
    <m/>
    <m/>
    <m/>
    <n v="0"/>
    <s v="Ingen avgiftsbehandling"/>
    <s v="revisjon okt-nov"/>
    <n v="1062.6600000000001"/>
    <s v="NOK"/>
    <n v="1062.6600000000001"/>
    <m/>
    <s v="123106.76"/>
  </r>
  <r>
    <n v="2344"/>
    <n v="2025"/>
    <s v="revisjon okt-nov"/>
    <d v="2025-11-30T00:00:00"/>
    <m/>
    <x v="158"/>
    <x v="158"/>
    <m/>
    <m/>
    <m/>
    <m/>
    <m/>
    <m/>
    <x v="9"/>
    <x v="9"/>
    <m/>
    <m/>
    <m/>
    <m/>
    <n v="0"/>
    <s v="Ingen avgiftsbehandling"/>
    <s v="revisjon okt-nov"/>
    <n v="1034.3800000000001"/>
    <s v="NOK"/>
    <n v="1034.3800000000001"/>
    <m/>
    <s v="124141.14"/>
  </r>
  <r>
    <n v="2344"/>
    <n v="2025"/>
    <s v="revisjon okt-nov"/>
    <d v="2025-11-30T00:00:00"/>
    <m/>
    <x v="158"/>
    <x v="158"/>
    <m/>
    <m/>
    <m/>
    <m/>
    <m/>
    <m/>
    <x v="2"/>
    <x v="2"/>
    <m/>
    <m/>
    <m/>
    <m/>
    <n v="0"/>
    <s v="Ingen avgiftsbehandling"/>
    <s v="revisjon okt-nov"/>
    <n v="1346.86"/>
    <s v="NOK"/>
    <n v="1346.86"/>
    <m/>
    <s v="125488.00"/>
  </r>
  <r>
    <m/>
    <m/>
    <m/>
    <d v="2025-01-01T00:00:00"/>
    <m/>
    <x v="159"/>
    <x v="159"/>
    <m/>
    <m/>
    <m/>
    <m/>
    <m/>
    <m/>
    <x v="0"/>
    <x v="0"/>
    <m/>
    <m/>
    <m/>
    <m/>
    <m/>
    <m/>
    <s v="Inngående saldo"/>
    <n v="0"/>
    <m/>
    <m/>
    <m/>
    <s v="0.00"/>
  </r>
  <r>
    <n v="157"/>
    <n v="2025"/>
    <s v="Faktura nummer 103050 fra B&amp;g Regnskap AS"/>
    <d v="2025-01-31T00:00:00"/>
    <m/>
    <x v="159"/>
    <x v="159"/>
    <m/>
    <m/>
    <n v="20001"/>
    <s v="B&amp;g Regnskap AS"/>
    <m/>
    <m/>
    <x v="4"/>
    <x v="4"/>
    <m/>
    <m/>
    <m/>
    <m/>
    <n v="0"/>
    <s v="Ingen avgiftsbehandling"/>
    <s v="Faktura nummer 103050 fra B&amp;g Regnskap AS"/>
    <n v="47015.63"/>
    <s v="NOK"/>
    <n v="47015.63"/>
    <m/>
    <s v="47015.63"/>
  </r>
  <r>
    <n v="369"/>
    <n v="2025"/>
    <s v="Faktura nummer 103142 fra B&amp;g Regnskap AS"/>
    <d v="2025-02-28T00:00:00"/>
    <m/>
    <x v="159"/>
    <x v="159"/>
    <m/>
    <m/>
    <n v="20001"/>
    <s v="B&amp;g Regnskap AS"/>
    <m/>
    <m/>
    <x v="4"/>
    <x v="4"/>
    <m/>
    <m/>
    <m/>
    <m/>
    <n v="0"/>
    <s v="Ingen avgiftsbehandling"/>
    <s v="Faktura nummer 103142 fra B&amp;g Regnskap AS"/>
    <n v="28953.13"/>
    <s v="NOK"/>
    <n v="28953.13"/>
    <m/>
    <s v="75968.76"/>
  </r>
  <r>
    <n v="474"/>
    <n v="2025"/>
    <s v="Faktura nummer 103245 fra B&amp;g Regnskap AS"/>
    <d v="2025-03-31T00:00:00"/>
    <m/>
    <x v="159"/>
    <x v="159"/>
    <m/>
    <m/>
    <n v="20001"/>
    <s v="B&amp;g Regnskap AS"/>
    <m/>
    <m/>
    <x v="4"/>
    <x v="4"/>
    <m/>
    <m/>
    <m/>
    <m/>
    <n v="0"/>
    <s v="Ingen avgiftsbehandling"/>
    <s v="Faktura nummer 103245 fra B&amp;g Regnskap AS"/>
    <n v="15140.63"/>
    <s v="NOK"/>
    <n v="15140.63"/>
    <m/>
    <s v="91109.39"/>
  </r>
  <r>
    <n v="1014"/>
    <n v="2025"/>
    <s v="Regnskap og revisjon q1"/>
    <d v="2025-03-31T00:00:00"/>
    <m/>
    <x v="159"/>
    <x v="159"/>
    <m/>
    <m/>
    <m/>
    <m/>
    <m/>
    <m/>
    <x v="4"/>
    <x v="4"/>
    <m/>
    <m/>
    <m/>
    <m/>
    <n v="0"/>
    <s v="Ingen avgiftsbehandling"/>
    <s v="Regnskap og revisjon q1"/>
    <n v="-50105.61"/>
    <s v="NOK"/>
    <n v="-50105.61"/>
    <m/>
    <s v="41003.78"/>
  </r>
  <r>
    <n v="1014"/>
    <n v="2025"/>
    <s v="Regnskap og revisjon q1"/>
    <d v="2025-03-31T00:00:00"/>
    <m/>
    <x v="159"/>
    <x v="159"/>
    <m/>
    <m/>
    <m/>
    <m/>
    <m/>
    <m/>
    <x v="5"/>
    <x v="5"/>
    <m/>
    <m/>
    <m/>
    <m/>
    <n v="0"/>
    <s v="Ingen avgiftsbehandling"/>
    <s v="Regnskap og revisjon q1"/>
    <n v="13388.52"/>
    <s v="NOK"/>
    <n v="13388.52"/>
    <m/>
    <s v="54392.30"/>
  </r>
  <r>
    <n v="1014"/>
    <n v="2025"/>
    <s v="Regnskap og revisjon q1"/>
    <d v="2025-03-31T00:00:00"/>
    <m/>
    <x v="159"/>
    <x v="159"/>
    <m/>
    <m/>
    <m/>
    <m/>
    <m/>
    <m/>
    <x v="6"/>
    <x v="6"/>
    <m/>
    <m/>
    <m/>
    <m/>
    <n v="0"/>
    <s v="Ingen avgiftsbehandling"/>
    <s v="Regnskap og revisjon q1"/>
    <n v="3120.5"/>
    <s v="NOK"/>
    <n v="3120.5"/>
    <m/>
    <s v="57512.80"/>
  </r>
  <r>
    <n v="1014"/>
    <n v="2025"/>
    <s v="Regnskap og revisjon q1"/>
    <d v="2025-03-31T00:00:00"/>
    <m/>
    <x v="159"/>
    <x v="159"/>
    <m/>
    <m/>
    <m/>
    <m/>
    <m/>
    <m/>
    <x v="1"/>
    <x v="1"/>
    <m/>
    <m/>
    <m/>
    <m/>
    <n v="0"/>
    <s v="Ingen avgiftsbehandling"/>
    <s v="Regnskap og revisjon q1"/>
    <n v="21948.25"/>
    <s v="NOK"/>
    <n v="21948.25"/>
    <m/>
    <s v="79461.05"/>
  </r>
  <r>
    <n v="1014"/>
    <n v="2025"/>
    <s v="Regnskap og revisjon q1"/>
    <d v="2025-03-31T00:00:00"/>
    <m/>
    <x v="159"/>
    <x v="159"/>
    <m/>
    <m/>
    <m/>
    <m/>
    <m/>
    <m/>
    <x v="7"/>
    <x v="7"/>
    <m/>
    <m/>
    <m/>
    <m/>
    <n v="0"/>
    <s v="Ingen avgiftsbehandling"/>
    <s v="Regnskap og revisjon q1"/>
    <n v="3594.27"/>
    <s v="NOK"/>
    <n v="3594.27"/>
    <m/>
    <s v="83055.32"/>
  </r>
  <r>
    <n v="1014"/>
    <n v="2025"/>
    <s v="Regnskap og revisjon q1"/>
    <d v="2025-03-31T00:00:00"/>
    <m/>
    <x v="159"/>
    <x v="159"/>
    <m/>
    <m/>
    <m/>
    <m/>
    <m/>
    <m/>
    <x v="9"/>
    <x v="9"/>
    <m/>
    <m/>
    <m/>
    <m/>
    <n v="0"/>
    <s v="Ingen avgiftsbehandling"/>
    <s v="Regnskap og revisjon q1"/>
    <n v="3498.6"/>
    <s v="NOK"/>
    <n v="3498.6"/>
    <m/>
    <s v="86553.92"/>
  </r>
  <r>
    <n v="1014"/>
    <n v="2025"/>
    <s v="Regnskap og revisjon q1"/>
    <d v="2025-03-31T00:00:00"/>
    <m/>
    <x v="159"/>
    <x v="159"/>
    <m/>
    <m/>
    <m/>
    <m/>
    <m/>
    <m/>
    <x v="2"/>
    <x v="2"/>
    <m/>
    <m/>
    <m/>
    <m/>
    <n v="0"/>
    <s v="Ingen avgiftsbehandling"/>
    <s v="Regnskap og revisjon q1"/>
    <n v="4555.47"/>
    <s v="NOK"/>
    <n v="4555.47"/>
    <m/>
    <s v="91109.39"/>
  </r>
  <r>
    <n v="679"/>
    <n v="2025"/>
    <s v="Faktura nummer 103335 fra B&amp;g Regnskap AS"/>
    <d v="2025-04-30T00:00:00"/>
    <m/>
    <x v="159"/>
    <x v="159"/>
    <m/>
    <m/>
    <n v="20001"/>
    <s v="B&amp;g Regnskap AS"/>
    <m/>
    <m/>
    <x v="4"/>
    <x v="4"/>
    <m/>
    <m/>
    <m/>
    <m/>
    <n v="0"/>
    <s v="Ingen avgiftsbehandling"/>
    <s v="Faktura nummer 103335 fra B&amp;g Regnskap AS"/>
    <n v="17000"/>
    <s v="NOK"/>
    <n v="17000"/>
    <m/>
    <s v="108109.39"/>
  </r>
  <r>
    <n v="1015"/>
    <n v="2025"/>
    <s v="Regnskap og revisjon april"/>
    <d v="2025-04-30T00:00:00"/>
    <m/>
    <x v="159"/>
    <x v="159"/>
    <m/>
    <m/>
    <m/>
    <m/>
    <m/>
    <m/>
    <x v="4"/>
    <x v="4"/>
    <m/>
    <m/>
    <m/>
    <m/>
    <n v="0"/>
    <s v="Ingen avgiftsbehandling"/>
    <s v="Regnskap og revisjon april"/>
    <n v="-9349.15"/>
    <s v="NOK"/>
    <n v="-9349.15"/>
    <m/>
    <s v="98760.24"/>
  </r>
  <r>
    <n v="1015"/>
    <n v="2025"/>
    <s v="Regnskap og revisjon april"/>
    <d v="2025-04-30T00:00:00"/>
    <m/>
    <x v="159"/>
    <x v="159"/>
    <m/>
    <m/>
    <m/>
    <m/>
    <m/>
    <m/>
    <x v="5"/>
    <x v="5"/>
    <m/>
    <m/>
    <m/>
    <m/>
    <n v="0"/>
    <s v="Ingen avgiftsbehandling"/>
    <s v="Regnskap og revisjon april"/>
    <n v="2498.15"/>
    <s v="NOK"/>
    <n v="2498.15"/>
    <m/>
    <s v="101258.39"/>
  </r>
  <r>
    <n v="1015"/>
    <n v="2025"/>
    <s v="Regnskap og revisjon april"/>
    <d v="2025-04-30T00:00:00"/>
    <m/>
    <x v="159"/>
    <x v="159"/>
    <m/>
    <m/>
    <m/>
    <m/>
    <m/>
    <m/>
    <x v="2"/>
    <x v="2"/>
    <m/>
    <m/>
    <m/>
    <m/>
    <n v="0"/>
    <s v="Ingen avgiftsbehandling"/>
    <s v="Regnskap og revisjon april"/>
    <n v="850"/>
    <s v="NOK"/>
    <n v="850"/>
    <m/>
    <s v="102108.39"/>
  </r>
  <r>
    <n v="1015"/>
    <n v="2025"/>
    <s v="Regnskap og revisjon april"/>
    <d v="2025-04-30T00:00:00"/>
    <m/>
    <x v="159"/>
    <x v="159"/>
    <m/>
    <m/>
    <m/>
    <m/>
    <m/>
    <m/>
    <x v="9"/>
    <x v="9"/>
    <m/>
    <m/>
    <m/>
    <m/>
    <n v="0"/>
    <s v="Ingen avgiftsbehandling"/>
    <s v="Regnskap og revisjon april"/>
    <n v="652.79999999999995"/>
    <s v="NOK"/>
    <n v="652.79999999999995"/>
    <m/>
    <s v="102761.19"/>
  </r>
  <r>
    <n v="1015"/>
    <n v="2025"/>
    <s v="Regnskap og revisjon april"/>
    <d v="2025-04-30T00:00:00"/>
    <m/>
    <x v="159"/>
    <x v="159"/>
    <m/>
    <m/>
    <m/>
    <m/>
    <m/>
    <m/>
    <x v="7"/>
    <x v="7"/>
    <m/>
    <m/>
    <m/>
    <m/>
    <n v="0"/>
    <s v="Ingen avgiftsbehandling"/>
    <s v="Regnskap og revisjon april"/>
    <n v="670.65"/>
    <s v="NOK"/>
    <n v="670.65"/>
    <m/>
    <s v="103431.84"/>
  </r>
  <r>
    <n v="1015"/>
    <n v="2025"/>
    <s v="Regnskap og revisjon april"/>
    <d v="2025-04-30T00:00:00"/>
    <m/>
    <x v="159"/>
    <x v="159"/>
    <m/>
    <m/>
    <m/>
    <m/>
    <m/>
    <m/>
    <x v="1"/>
    <x v="1"/>
    <m/>
    <m/>
    <m/>
    <m/>
    <n v="0"/>
    <s v="Ingen avgiftsbehandling"/>
    <s v="Regnskap og revisjon april"/>
    <n v="4095.3"/>
    <s v="NOK"/>
    <n v="4095.3"/>
    <m/>
    <s v="107527.14"/>
  </r>
  <r>
    <n v="1015"/>
    <n v="2025"/>
    <s v="Regnskap og revisjon april"/>
    <d v="2025-04-30T00:00:00"/>
    <m/>
    <x v="159"/>
    <x v="159"/>
    <m/>
    <m/>
    <m/>
    <m/>
    <m/>
    <m/>
    <x v="6"/>
    <x v="6"/>
    <m/>
    <m/>
    <m/>
    <m/>
    <n v="0"/>
    <s v="Ingen avgiftsbehandling"/>
    <s v="Regnskap og revisjon april"/>
    <n v="582.25"/>
    <s v="NOK"/>
    <n v="582.25"/>
    <m/>
    <s v="108109.39"/>
  </r>
  <r>
    <n v="987"/>
    <n v="2025"/>
    <s v="Faktura nummer 103432 fra B&amp;g Regnskap AS"/>
    <d v="2025-05-31T00:00:00"/>
    <m/>
    <x v="159"/>
    <x v="159"/>
    <m/>
    <m/>
    <n v="20001"/>
    <s v="B&amp;g Regnskap AS"/>
    <m/>
    <m/>
    <x v="4"/>
    <x v="4"/>
    <m/>
    <m/>
    <m/>
    <m/>
    <n v="0"/>
    <s v="Ingen avgiftsbehandling"/>
    <s v="Faktura nummer 103432 fra B&amp;g Regnskap AS"/>
    <n v="22843.75"/>
    <s v="NOK"/>
    <n v="22843.75"/>
    <m/>
    <s v="130953.14"/>
  </r>
  <r>
    <n v="1016"/>
    <n v="2025"/>
    <s v="Regnskap mai"/>
    <d v="2025-05-31T00:00:00"/>
    <m/>
    <x v="159"/>
    <x v="159"/>
    <m/>
    <m/>
    <m/>
    <m/>
    <m/>
    <m/>
    <x v="4"/>
    <x v="4"/>
    <m/>
    <m/>
    <m/>
    <m/>
    <n v="0"/>
    <s v="Ingen avgiftsbehandling"/>
    <s v="Regnskap mai"/>
    <n v="-12562.92"/>
    <s v="NOK"/>
    <n v="-12562.92"/>
    <m/>
    <s v="118390.22"/>
  </r>
  <r>
    <n v="1016"/>
    <n v="2025"/>
    <s v="Regnskap mai"/>
    <d v="2025-05-31T00:00:00"/>
    <m/>
    <x v="159"/>
    <x v="159"/>
    <m/>
    <m/>
    <m/>
    <m/>
    <m/>
    <m/>
    <x v="5"/>
    <x v="5"/>
    <m/>
    <m/>
    <m/>
    <m/>
    <n v="0"/>
    <s v="Ingen avgiftsbehandling"/>
    <s v="Regnskap mai"/>
    <n v="3356.89"/>
    <s v="NOK"/>
    <n v="3356.89"/>
    <m/>
    <s v="121747.11"/>
  </r>
  <r>
    <n v="1016"/>
    <n v="2025"/>
    <s v="Regnskap mai"/>
    <d v="2025-05-31T00:00:00"/>
    <m/>
    <x v="159"/>
    <x v="159"/>
    <m/>
    <m/>
    <m/>
    <m/>
    <m/>
    <m/>
    <x v="6"/>
    <x v="6"/>
    <m/>
    <m/>
    <m/>
    <m/>
    <n v="0"/>
    <s v="Ingen avgiftsbehandling"/>
    <s v="Regnskap mai"/>
    <n v="782.4"/>
    <s v="NOK"/>
    <n v="782.4"/>
    <m/>
    <s v="122529.51"/>
  </r>
  <r>
    <n v="1016"/>
    <n v="2025"/>
    <s v="Regnskap mai"/>
    <d v="2025-05-31T00:00:00"/>
    <m/>
    <x v="159"/>
    <x v="159"/>
    <m/>
    <m/>
    <m/>
    <m/>
    <m/>
    <m/>
    <x v="1"/>
    <x v="1"/>
    <m/>
    <m/>
    <m/>
    <m/>
    <n v="0"/>
    <s v="Ingen avgiftsbehandling"/>
    <s v="Regnskap mai"/>
    <n v="5503.06"/>
    <s v="NOK"/>
    <n v="5503.06"/>
    <m/>
    <s v="128032.57"/>
  </r>
  <r>
    <n v="1016"/>
    <n v="2025"/>
    <s v="Regnskap mai"/>
    <d v="2025-05-31T00:00:00"/>
    <m/>
    <x v="159"/>
    <x v="159"/>
    <m/>
    <m/>
    <m/>
    <m/>
    <m/>
    <m/>
    <x v="7"/>
    <x v="7"/>
    <m/>
    <m/>
    <m/>
    <m/>
    <n v="0"/>
    <s v="Ingen avgiftsbehandling"/>
    <s v="Regnskap mai"/>
    <n v="901.19"/>
    <s v="NOK"/>
    <n v="901.19"/>
    <m/>
    <s v="128933.76"/>
  </r>
  <r>
    <n v="1016"/>
    <n v="2025"/>
    <s v="Regnskap mai"/>
    <d v="2025-05-31T00:00:00"/>
    <m/>
    <x v="159"/>
    <x v="159"/>
    <m/>
    <m/>
    <m/>
    <m/>
    <m/>
    <m/>
    <x v="9"/>
    <x v="9"/>
    <m/>
    <m/>
    <m/>
    <m/>
    <n v="0"/>
    <s v="Ingen avgiftsbehandling"/>
    <s v="Regnskap mai"/>
    <n v="877.2"/>
    <s v="NOK"/>
    <n v="877.2"/>
    <m/>
    <s v="129810.96"/>
  </r>
  <r>
    <n v="1016"/>
    <n v="2025"/>
    <s v="Regnskap mai"/>
    <d v="2025-05-31T00:00:00"/>
    <m/>
    <x v="159"/>
    <x v="159"/>
    <m/>
    <m/>
    <m/>
    <m/>
    <m/>
    <m/>
    <x v="2"/>
    <x v="2"/>
    <m/>
    <m/>
    <m/>
    <m/>
    <n v="0"/>
    <s v="Ingen avgiftsbehandling"/>
    <s v="Regnskap mai"/>
    <n v="1142.18"/>
    <s v="NOK"/>
    <n v="1142.18"/>
    <m/>
    <s v="130953.14"/>
  </r>
  <r>
    <n v="1101"/>
    <n v="2025"/>
    <s v="Faktura nummer 103473 fra B&amp;g Regnskap AS"/>
    <d v="2025-06-30T00:00:00"/>
    <m/>
    <x v="159"/>
    <x v="159"/>
    <m/>
    <m/>
    <n v="20001"/>
    <s v="B&amp;g Regnskap AS"/>
    <m/>
    <m/>
    <x v="4"/>
    <x v="4"/>
    <m/>
    <m/>
    <m/>
    <m/>
    <n v="0"/>
    <s v="Ingen avgiftsbehandling"/>
    <s v="Faktura nummer 103473 fra B&amp;g Regnskap AS"/>
    <n v="9562.5"/>
    <s v="NOK"/>
    <n v="9562.5"/>
    <m/>
    <s v="140515.64"/>
  </r>
  <r>
    <n v="1320"/>
    <n v="2025"/>
    <s v="Regnskap juni"/>
    <d v="2025-06-30T00:00:00"/>
    <m/>
    <x v="159"/>
    <x v="159"/>
    <m/>
    <m/>
    <m/>
    <m/>
    <m/>
    <m/>
    <x v="4"/>
    <x v="4"/>
    <m/>
    <m/>
    <m/>
    <m/>
    <n v="0"/>
    <s v="Ingen avgiftsbehandling"/>
    <s v="Regnskap juni"/>
    <n v="-5258.9"/>
    <s v="NOK"/>
    <n v="-5258.9"/>
    <m/>
    <s v="135256.74"/>
  </r>
  <r>
    <n v="1320"/>
    <n v="2025"/>
    <s v="Regnskap juni"/>
    <d v="2025-06-30T00:00:00"/>
    <m/>
    <x v="159"/>
    <x v="159"/>
    <m/>
    <m/>
    <m/>
    <m/>
    <m/>
    <m/>
    <x v="5"/>
    <x v="5"/>
    <m/>
    <m/>
    <m/>
    <m/>
    <n v="0"/>
    <s v="Ingen avgiftsbehandling"/>
    <s v="Regnskap juni"/>
    <n v="1405.2"/>
    <s v="NOK"/>
    <n v="1405.2"/>
    <m/>
    <s v="136661.94"/>
  </r>
  <r>
    <n v="1320"/>
    <n v="2025"/>
    <s v="Regnskap juni"/>
    <d v="2025-06-30T00:00:00"/>
    <m/>
    <x v="159"/>
    <x v="159"/>
    <m/>
    <m/>
    <m/>
    <m/>
    <m/>
    <m/>
    <x v="6"/>
    <x v="6"/>
    <m/>
    <m/>
    <m/>
    <m/>
    <n v="0"/>
    <s v="Ingen avgiftsbehandling"/>
    <s v="Regnskap juni"/>
    <n v="327.52"/>
    <s v="NOK"/>
    <n v="327.52"/>
    <m/>
    <s v="136989.46"/>
  </r>
  <r>
    <n v="1320"/>
    <n v="2025"/>
    <s v="Regnskap juni"/>
    <d v="2025-06-30T00:00:00"/>
    <m/>
    <x v="159"/>
    <x v="159"/>
    <m/>
    <m/>
    <m/>
    <m/>
    <m/>
    <m/>
    <x v="1"/>
    <x v="1"/>
    <m/>
    <m/>
    <m/>
    <m/>
    <n v="0"/>
    <s v="Ingen avgiftsbehandling"/>
    <s v="Regnskap juni"/>
    <n v="2303.6"/>
    <s v="NOK"/>
    <n v="2303.6"/>
    <m/>
    <s v="139293.06"/>
  </r>
  <r>
    <n v="1320"/>
    <n v="2025"/>
    <s v="Regnskap juni"/>
    <d v="2025-06-30T00:00:00"/>
    <m/>
    <x v="159"/>
    <x v="159"/>
    <m/>
    <m/>
    <m/>
    <m/>
    <m/>
    <m/>
    <x v="7"/>
    <x v="7"/>
    <m/>
    <m/>
    <m/>
    <m/>
    <n v="0"/>
    <s v="Ingen avgiftsbehandling"/>
    <s v="Regnskap juni"/>
    <n v="377.24"/>
    <s v="NOK"/>
    <n v="377.24"/>
    <m/>
    <s v="139670.30"/>
  </r>
  <r>
    <n v="1320"/>
    <n v="2025"/>
    <s v="Regnskap juni"/>
    <d v="2025-06-30T00:00:00"/>
    <m/>
    <x v="159"/>
    <x v="159"/>
    <m/>
    <m/>
    <m/>
    <m/>
    <m/>
    <m/>
    <x v="9"/>
    <x v="9"/>
    <m/>
    <m/>
    <m/>
    <m/>
    <n v="0"/>
    <s v="Ingen avgiftsbehandling"/>
    <s v="Regnskap juni"/>
    <n v="367.2"/>
    <s v="NOK"/>
    <n v="367.2"/>
    <m/>
    <s v="140037.50"/>
  </r>
  <r>
    <n v="1320"/>
    <n v="2025"/>
    <s v="Regnskap juni"/>
    <d v="2025-06-30T00:00:00"/>
    <m/>
    <x v="159"/>
    <x v="159"/>
    <m/>
    <m/>
    <m/>
    <m/>
    <m/>
    <m/>
    <x v="2"/>
    <x v="2"/>
    <m/>
    <m/>
    <m/>
    <m/>
    <n v="0"/>
    <s v="Ingen avgiftsbehandling"/>
    <s v="Regnskap juni"/>
    <n v="478.14"/>
    <s v="NOK"/>
    <n v="478.14"/>
    <m/>
    <s v="140515.64"/>
  </r>
  <r>
    <n v="1130"/>
    <n v="2025"/>
    <s v="Faktura nummer 103536 fra B&amp;g Regnskap AS"/>
    <d v="2025-07-31T00:00:00"/>
    <m/>
    <x v="159"/>
    <x v="159"/>
    <m/>
    <m/>
    <n v="20001"/>
    <s v="B&amp;g Regnskap AS"/>
    <m/>
    <m/>
    <x v="4"/>
    <x v="4"/>
    <m/>
    <m/>
    <m/>
    <m/>
    <n v="0"/>
    <s v="Ingen avgiftsbehandling"/>
    <s v="Faktura nummer 103536 fra B&amp;g Regnskap AS"/>
    <n v="1062.5"/>
    <s v="NOK"/>
    <n v="1062.5"/>
    <m/>
    <s v="141578.14"/>
  </r>
  <r>
    <n v="1321"/>
    <n v="2025"/>
    <s v="Regnskap juli"/>
    <d v="2025-07-31T00:00:00"/>
    <m/>
    <x v="159"/>
    <x v="159"/>
    <m/>
    <m/>
    <m/>
    <m/>
    <m/>
    <m/>
    <x v="4"/>
    <x v="4"/>
    <m/>
    <m/>
    <m/>
    <m/>
    <n v="0"/>
    <s v="Ingen avgiftsbehandling"/>
    <s v="Regnskap juli"/>
    <n v="-584.32000000000005"/>
    <s v="NOK"/>
    <n v="-584.32000000000005"/>
    <m/>
    <s v="140993.82"/>
  </r>
  <r>
    <n v="1321"/>
    <n v="2025"/>
    <s v="Regnskap juli"/>
    <d v="2025-07-31T00:00:00"/>
    <m/>
    <x v="159"/>
    <x v="159"/>
    <m/>
    <m/>
    <m/>
    <m/>
    <m/>
    <m/>
    <x v="5"/>
    <x v="5"/>
    <m/>
    <m/>
    <m/>
    <m/>
    <n v="0"/>
    <s v="Ingen avgiftsbehandling"/>
    <s v="Regnskap juli"/>
    <n v="156.13"/>
    <s v="NOK"/>
    <n v="156.13"/>
    <m/>
    <s v="141149.95"/>
  </r>
  <r>
    <n v="1321"/>
    <n v="2025"/>
    <s v="Regnskap juli"/>
    <d v="2025-07-31T00:00:00"/>
    <m/>
    <x v="159"/>
    <x v="159"/>
    <m/>
    <m/>
    <m/>
    <m/>
    <m/>
    <m/>
    <x v="6"/>
    <x v="6"/>
    <m/>
    <m/>
    <m/>
    <m/>
    <n v="0"/>
    <s v="Ingen avgiftsbehandling"/>
    <s v="Regnskap juli"/>
    <n v="36.39"/>
    <s v="NOK"/>
    <n v="36.39"/>
    <m/>
    <s v="141186.34"/>
  </r>
  <r>
    <n v="1321"/>
    <n v="2025"/>
    <s v="Regnskap juli"/>
    <d v="2025-07-31T00:00:00"/>
    <m/>
    <x v="159"/>
    <x v="159"/>
    <m/>
    <m/>
    <m/>
    <m/>
    <m/>
    <m/>
    <x v="1"/>
    <x v="1"/>
    <m/>
    <m/>
    <m/>
    <m/>
    <n v="0"/>
    <s v="Ingen avgiftsbehandling"/>
    <s v="Regnskap juli"/>
    <n v="255.96"/>
    <s v="NOK"/>
    <n v="255.96"/>
    <m/>
    <s v="141442.30"/>
  </r>
  <r>
    <n v="1321"/>
    <n v="2025"/>
    <s v="Regnskap juli"/>
    <d v="2025-07-31T00:00:00"/>
    <m/>
    <x v="159"/>
    <x v="159"/>
    <m/>
    <m/>
    <m/>
    <m/>
    <m/>
    <m/>
    <x v="7"/>
    <x v="7"/>
    <m/>
    <m/>
    <m/>
    <m/>
    <n v="0"/>
    <s v="Ingen avgiftsbehandling"/>
    <s v="Regnskap juli"/>
    <n v="41.92"/>
    <s v="NOK"/>
    <n v="41.92"/>
    <m/>
    <s v="141484.22"/>
  </r>
  <r>
    <n v="1321"/>
    <n v="2025"/>
    <s v="Regnskap juli"/>
    <d v="2025-07-31T00:00:00"/>
    <m/>
    <x v="159"/>
    <x v="159"/>
    <m/>
    <m/>
    <m/>
    <m/>
    <m/>
    <m/>
    <x v="9"/>
    <x v="9"/>
    <m/>
    <m/>
    <m/>
    <m/>
    <n v="0"/>
    <s v="Ingen avgiftsbehandling"/>
    <s v="Regnskap juli"/>
    <n v="40.799999999999997"/>
    <s v="NOK"/>
    <n v="40.799999999999997"/>
    <m/>
    <s v="141525.02"/>
  </r>
  <r>
    <n v="1321"/>
    <n v="2025"/>
    <s v="Regnskap juli"/>
    <d v="2025-07-31T00:00:00"/>
    <m/>
    <x v="159"/>
    <x v="159"/>
    <m/>
    <m/>
    <m/>
    <m/>
    <m/>
    <m/>
    <x v="2"/>
    <x v="2"/>
    <m/>
    <m/>
    <m/>
    <m/>
    <n v="0"/>
    <s v="Ingen avgiftsbehandling"/>
    <s v="Regnskap juli"/>
    <n v="53.12"/>
    <s v="NOK"/>
    <n v="53.12"/>
    <m/>
    <s v="141578.14"/>
  </r>
  <r>
    <n v="1436"/>
    <n v="2025"/>
    <s v="Faktura nummer 103621 fra B&amp;g Regnskap AS"/>
    <d v="2025-08-30T00:00:00"/>
    <m/>
    <x v="159"/>
    <x v="159"/>
    <m/>
    <m/>
    <n v="20001"/>
    <s v="B&amp;g Regnskap AS"/>
    <m/>
    <m/>
    <x v="4"/>
    <x v="4"/>
    <m/>
    <m/>
    <m/>
    <m/>
    <n v="0"/>
    <s v="Ingen avgiftsbehandling"/>
    <s v="Faktura nummer 103621 fra B&amp;g Regnskap AS"/>
    <n v="35593.75"/>
    <s v="NOK"/>
    <n v="35593.75"/>
    <m/>
    <s v="177171.89"/>
  </r>
  <r>
    <n v="1851"/>
    <n v="2025"/>
    <s v="Regnskap augsut og september"/>
    <d v="2025-08-31T00:00:00"/>
    <m/>
    <x v="159"/>
    <x v="159"/>
    <m/>
    <m/>
    <m/>
    <m/>
    <m/>
    <m/>
    <x v="4"/>
    <x v="4"/>
    <m/>
    <m/>
    <m/>
    <m/>
    <n v="0"/>
    <s v="Ingen avgiftsbehandling"/>
    <s v="Regnskap augsut og september"/>
    <n v="-19574.78"/>
    <s v="NOK"/>
    <n v="-19574.78"/>
    <m/>
    <s v="157597.11"/>
  </r>
  <r>
    <n v="1851"/>
    <n v="2025"/>
    <s v="Regnskap augsut og september"/>
    <d v="2025-08-31T00:00:00"/>
    <m/>
    <x v="159"/>
    <x v="159"/>
    <m/>
    <m/>
    <m/>
    <m/>
    <m/>
    <m/>
    <x v="5"/>
    <x v="5"/>
    <m/>
    <m/>
    <m/>
    <m/>
    <n v="0"/>
    <s v="Ingen avgiftsbehandling"/>
    <s v="Regnskap augsut og september"/>
    <n v="5230.5"/>
    <s v="NOK"/>
    <n v="5230.5"/>
    <m/>
    <s v="162827.61"/>
  </r>
  <r>
    <n v="1851"/>
    <n v="2025"/>
    <s v="Regnskap augsut og september"/>
    <d v="2025-08-31T00:00:00"/>
    <m/>
    <x v="159"/>
    <x v="159"/>
    <m/>
    <m/>
    <m/>
    <m/>
    <m/>
    <m/>
    <x v="9"/>
    <x v="9"/>
    <m/>
    <m/>
    <m/>
    <m/>
    <n v="0"/>
    <s v="Ingen avgiftsbehandling"/>
    <s v="Regnskap augsut og september"/>
    <n v="1366.8"/>
    <s v="NOK"/>
    <n v="1366.8"/>
    <m/>
    <s v="164194.41"/>
  </r>
  <r>
    <n v="1851"/>
    <n v="2025"/>
    <s v="Regnskap augsut og september"/>
    <d v="2025-08-31T00:00:00"/>
    <m/>
    <x v="159"/>
    <x v="159"/>
    <m/>
    <m/>
    <m/>
    <m/>
    <m/>
    <m/>
    <x v="7"/>
    <x v="7"/>
    <m/>
    <m/>
    <m/>
    <m/>
    <n v="0"/>
    <s v="Ingen avgiftsbehandling"/>
    <s v="Regnskap augsut og september"/>
    <n v="1404.17"/>
    <s v="NOK"/>
    <n v="1404.17"/>
    <m/>
    <s v="165598.58"/>
  </r>
  <r>
    <n v="1851"/>
    <n v="2025"/>
    <s v="Regnskap augsut og september"/>
    <d v="2025-08-31T00:00:00"/>
    <m/>
    <x v="159"/>
    <x v="159"/>
    <m/>
    <m/>
    <m/>
    <m/>
    <m/>
    <m/>
    <x v="1"/>
    <x v="1"/>
    <m/>
    <m/>
    <m/>
    <m/>
    <n v="0"/>
    <s v="Ingen avgiftsbehandling"/>
    <s v="Regnskap augsut og september"/>
    <n v="8574.5300000000007"/>
    <s v="NOK"/>
    <n v="8574.5300000000007"/>
    <m/>
    <s v="174173.11"/>
  </r>
  <r>
    <n v="1851"/>
    <n v="2025"/>
    <s v="Regnskap augsut og september"/>
    <d v="2025-08-31T00:00:00"/>
    <m/>
    <x v="159"/>
    <x v="159"/>
    <m/>
    <m/>
    <m/>
    <m/>
    <m/>
    <m/>
    <x v="6"/>
    <x v="6"/>
    <m/>
    <m/>
    <m/>
    <m/>
    <n v="0"/>
    <s v="Ingen avgiftsbehandling"/>
    <s v="Regnskap augsut og september"/>
    <n v="1219.0899999999999"/>
    <s v="NOK"/>
    <n v="1219.0899999999999"/>
    <m/>
    <s v="175392.20"/>
  </r>
  <r>
    <n v="1851"/>
    <n v="2025"/>
    <s v="Regnskap augsut og september"/>
    <d v="2025-08-31T00:00:00"/>
    <m/>
    <x v="159"/>
    <x v="159"/>
    <m/>
    <m/>
    <m/>
    <m/>
    <m/>
    <m/>
    <x v="2"/>
    <x v="2"/>
    <m/>
    <m/>
    <m/>
    <m/>
    <n v="0"/>
    <s v="Ingen avgiftsbehandling"/>
    <s v="Regnskap augsut og september"/>
    <n v="1779.69"/>
    <s v="NOK"/>
    <n v="1779.69"/>
    <m/>
    <s v="177171.89"/>
  </r>
  <r>
    <n v="1762"/>
    <n v="2025"/>
    <s v="Faktura nummer 103692 fra B&amp;g Regnskap AS"/>
    <d v="2025-09-30T00:00:00"/>
    <m/>
    <x v="159"/>
    <x v="159"/>
    <m/>
    <m/>
    <n v="20001"/>
    <s v="B&amp;g Regnskap AS"/>
    <m/>
    <m/>
    <x v="4"/>
    <x v="4"/>
    <m/>
    <m/>
    <m/>
    <m/>
    <n v="0"/>
    <s v="Ingen avgiftsbehandling"/>
    <s v="Faktura nummer 103692 fra B&amp;g Regnskap AS"/>
    <n v="23375"/>
    <s v="NOK"/>
    <n v="23375"/>
    <m/>
    <s v="200546.89"/>
  </r>
  <r>
    <n v="1852"/>
    <n v="2025"/>
    <s v="Fordeling regnskap sept"/>
    <d v="2025-09-30T00:00:00"/>
    <m/>
    <x v="159"/>
    <x v="159"/>
    <m/>
    <m/>
    <m/>
    <m/>
    <m/>
    <m/>
    <x v="4"/>
    <x v="4"/>
    <m/>
    <m/>
    <m/>
    <m/>
    <n v="0"/>
    <s v="Ingen avgiftsbehandling"/>
    <s v="Fordeling regnskap sept"/>
    <n v="-12855.08"/>
    <s v="NOK"/>
    <n v="-12855.08"/>
    <m/>
    <s v="187691.81"/>
  </r>
  <r>
    <n v="1852"/>
    <n v="2025"/>
    <s v="Fordeling regnskap sept"/>
    <d v="2025-09-30T00:00:00"/>
    <m/>
    <x v="159"/>
    <x v="159"/>
    <m/>
    <m/>
    <m/>
    <m/>
    <m/>
    <m/>
    <x v="5"/>
    <x v="5"/>
    <m/>
    <m/>
    <m/>
    <m/>
    <n v="0"/>
    <s v="Ingen avgiftsbehandling"/>
    <s v="Fordeling regnskap sept"/>
    <n v="3434.96"/>
    <s v="NOK"/>
    <n v="3434.96"/>
    <m/>
    <s v="191126.77"/>
  </r>
  <r>
    <n v="1852"/>
    <n v="2025"/>
    <s v="Fordeling regnskap sept"/>
    <d v="2025-09-30T00:00:00"/>
    <m/>
    <x v="159"/>
    <x v="159"/>
    <m/>
    <m/>
    <m/>
    <m/>
    <m/>
    <m/>
    <x v="2"/>
    <x v="2"/>
    <m/>
    <m/>
    <m/>
    <m/>
    <n v="0"/>
    <s v="Ingen avgiftsbehandling"/>
    <s v="Fordeling regnskap sept"/>
    <n v="1168.75"/>
    <s v="NOK"/>
    <n v="1168.75"/>
    <m/>
    <s v="192295.52"/>
  </r>
  <r>
    <n v="1852"/>
    <n v="2025"/>
    <s v="Fordeling regnskap sept"/>
    <d v="2025-09-30T00:00:00"/>
    <m/>
    <x v="159"/>
    <x v="159"/>
    <m/>
    <m/>
    <m/>
    <m/>
    <m/>
    <m/>
    <x v="9"/>
    <x v="9"/>
    <m/>
    <m/>
    <m/>
    <m/>
    <n v="0"/>
    <s v="Ingen avgiftsbehandling"/>
    <s v="Fordeling regnskap sept"/>
    <n v="897.6"/>
    <s v="NOK"/>
    <n v="897.6"/>
    <m/>
    <s v="193193.12"/>
  </r>
  <r>
    <n v="1852"/>
    <n v="2025"/>
    <s v="Fordeling regnskap sept"/>
    <d v="2025-09-30T00:00:00"/>
    <m/>
    <x v="159"/>
    <x v="159"/>
    <m/>
    <m/>
    <m/>
    <m/>
    <m/>
    <m/>
    <x v="7"/>
    <x v="7"/>
    <m/>
    <m/>
    <m/>
    <m/>
    <n v="0"/>
    <s v="Ingen avgiftsbehandling"/>
    <s v="Fordeling regnskap sept"/>
    <n v="922.14"/>
    <s v="NOK"/>
    <n v="922.14"/>
    <m/>
    <s v="194115.26"/>
  </r>
  <r>
    <n v="1852"/>
    <n v="2025"/>
    <s v="Fordeling regnskap sept"/>
    <d v="2025-09-30T00:00:00"/>
    <m/>
    <x v="159"/>
    <x v="159"/>
    <m/>
    <m/>
    <m/>
    <m/>
    <m/>
    <m/>
    <x v="1"/>
    <x v="1"/>
    <m/>
    <m/>
    <m/>
    <m/>
    <n v="0"/>
    <s v="Ingen avgiftsbehandling"/>
    <s v="Fordeling regnskap sept"/>
    <n v="5631.04"/>
    <s v="NOK"/>
    <n v="5631.04"/>
    <m/>
    <s v="199746.30"/>
  </r>
  <r>
    <n v="1852"/>
    <n v="2025"/>
    <s v="Fordeling regnskap sept"/>
    <d v="2025-09-30T00:00:00"/>
    <m/>
    <x v="159"/>
    <x v="159"/>
    <m/>
    <m/>
    <m/>
    <m/>
    <m/>
    <m/>
    <x v="6"/>
    <x v="6"/>
    <m/>
    <m/>
    <m/>
    <m/>
    <n v="0"/>
    <s v="Ingen avgiftsbehandling"/>
    <s v="Fordeling regnskap sept"/>
    <n v="800.59"/>
    <s v="NOK"/>
    <n v="800.59"/>
    <m/>
    <s v="200546.89"/>
  </r>
  <r>
    <n v="2081"/>
    <n v="2025"/>
    <s v="Faktura nummer 103770 fra B&amp;g Regnskap AS"/>
    <d v="2025-10-31T00:00:00"/>
    <m/>
    <x v="159"/>
    <x v="159"/>
    <m/>
    <m/>
    <n v="20001"/>
    <s v="B&amp;g Regnskap AS"/>
    <m/>
    <m/>
    <x v="4"/>
    <x v="4"/>
    <m/>
    <m/>
    <m/>
    <m/>
    <n v="0"/>
    <s v="Ingen avgiftsbehandling"/>
    <s v="Faktura nummer 103770 fra B&amp;g Regnskap AS"/>
    <n v="21515.63"/>
    <s v="NOK"/>
    <n v="21515.63"/>
    <m/>
    <s v="222062.52"/>
  </r>
  <r>
    <n v="2214"/>
    <n v="2025"/>
    <s v="Faktura nummer 103858 fra B&amp;g Regnskap AS"/>
    <d v="2025-11-29T00:00:00"/>
    <m/>
    <x v="159"/>
    <x v="159"/>
    <m/>
    <m/>
    <n v="20001"/>
    <s v="B&amp;g Regnskap AS"/>
    <m/>
    <m/>
    <x v="4"/>
    <x v="4"/>
    <m/>
    <m/>
    <m/>
    <m/>
    <n v="0"/>
    <s v="Ingen avgiftsbehandling"/>
    <s v="Faktura nummer 103858 fra B&amp;g Regnskap AS"/>
    <n v="13546.88"/>
    <s v="NOK"/>
    <n v="13546.88"/>
    <m/>
    <s v="235609.40"/>
  </r>
  <r>
    <n v="2343"/>
    <n v="2025"/>
    <s v="Fordeling regnskap okt-nov"/>
    <d v="2025-11-30T00:00:00"/>
    <m/>
    <x v="159"/>
    <x v="159"/>
    <m/>
    <m/>
    <m/>
    <m/>
    <m/>
    <m/>
    <x v="4"/>
    <x v="4"/>
    <m/>
    <m/>
    <m/>
    <m/>
    <n v="0"/>
    <s v="Ingen avgiftsbehandling"/>
    <s v="Fordeling regnskap okt-nov"/>
    <n v="-19282.63"/>
    <s v="NOK"/>
    <n v="-19282.63"/>
    <m/>
    <s v="216326.77"/>
  </r>
  <r>
    <n v="2343"/>
    <n v="2025"/>
    <s v="Fordeling regnskap okt-nov"/>
    <d v="2025-11-30T00:00:00"/>
    <m/>
    <x v="159"/>
    <x v="159"/>
    <m/>
    <m/>
    <m/>
    <m/>
    <m/>
    <m/>
    <x v="5"/>
    <x v="5"/>
    <m/>
    <m/>
    <m/>
    <m/>
    <n v="0"/>
    <s v="Ingen avgiftsbehandling"/>
    <s v="Fordeling regnskap okt-nov"/>
    <n v="5152.4399999999996"/>
    <s v="NOK"/>
    <n v="5152.4399999999996"/>
    <m/>
    <s v="221479.21"/>
  </r>
  <r>
    <n v="2343"/>
    <n v="2025"/>
    <s v="Fordeling regnskap okt-nov"/>
    <d v="2025-11-30T00:00:00"/>
    <m/>
    <x v="159"/>
    <x v="159"/>
    <m/>
    <m/>
    <m/>
    <m/>
    <m/>
    <m/>
    <x v="6"/>
    <x v="6"/>
    <m/>
    <m/>
    <m/>
    <m/>
    <n v="0"/>
    <s v="Ingen avgiftsbehandling"/>
    <s v="Fordeling regnskap okt-nov"/>
    <n v="1200.8900000000001"/>
    <s v="NOK"/>
    <n v="1200.8900000000001"/>
    <m/>
    <s v="222680.10"/>
  </r>
  <r>
    <n v="2343"/>
    <n v="2025"/>
    <s v="Fordeling regnskap okt-nov"/>
    <d v="2025-11-30T00:00:00"/>
    <m/>
    <x v="159"/>
    <x v="159"/>
    <m/>
    <m/>
    <m/>
    <m/>
    <m/>
    <m/>
    <x v="1"/>
    <x v="1"/>
    <m/>
    <m/>
    <m/>
    <m/>
    <n v="0"/>
    <s v="Ingen avgiftsbehandling"/>
    <s v="Fordeling regnskap okt-nov"/>
    <n v="8446.56"/>
    <s v="NOK"/>
    <n v="8446.56"/>
    <m/>
    <s v="231126.66"/>
  </r>
  <r>
    <n v="2343"/>
    <n v="2025"/>
    <s v="Fordeling regnskap okt-nov"/>
    <d v="2025-11-30T00:00:00"/>
    <m/>
    <x v="159"/>
    <x v="159"/>
    <m/>
    <m/>
    <m/>
    <m/>
    <m/>
    <m/>
    <x v="7"/>
    <x v="7"/>
    <m/>
    <m/>
    <m/>
    <m/>
    <n v="0"/>
    <s v="Ingen avgiftsbehandling"/>
    <s v="Fordeling regnskap okt-nov"/>
    <n v="1383.4"/>
    <s v="NOK"/>
    <n v="1383.4"/>
    <m/>
    <s v="232510.06"/>
  </r>
  <r>
    <n v="2343"/>
    <n v="2025"/>
    <s v="Fordeling regnskap okt-nov"/>
    <d v="2025-11-30T00:00:00"/>
    <m/>
    <x v="159"/>
    <x v="159"/>
    <m/>
    <m/>
    <m/>
    <m/>
    <m/>
    <m/>
    <x v="9"/>
    <x v="9"/>
    <m/>
    <m/>
    <m/>
    <m/>
    <n v="0"/>
    <s v="Ingen avgiftsbehandling"/>
    <s v="Fordeling regnskap okt-nov"/>
    <n v="1346.4"/>
    <s v="NOK"/>
    <n v="1346.4"/>
    <m/>
    <s v="233856.46"/>
  </r>
  <r>
    <n v="2343"/>
    <n v="2025"/>
    <s v="Fordeling regnskap okt-nov"/>
    <d v="2025-11-30T00:00:00"/>
    <m/>
    <x v="159"/>
    <x v="159"/>
    <m/>
    <m/>
    <m/>
    <m/>
    <m/>
    <m/>
    <x v="2"/>
    <x v="2"/>
    <m/>
    <m/>
    <m/>
    <m/>
    <n v="0"/>
    <s v="Ingen avgiftsbehandling"/>
    <s v="Fordeling regnskap okt-nov"/>
    <n v="1752.94"/>
    <s v="NOK"/>
    <n v="1752.94"/>
    <m/>
    <s v="235609.40"/>
  </r>
  <r>
    <n v="2514"/>
    <n v="2025"/>
    <s v="Faktura nummer 103892 fra B&amp;g Regnskap AS"/>
    <d v="2025-12-31T00:00:00"/>
    <m/>
    <x v="159"/>
    <x v="159"/>
    <m/>
    <m/>
    <n v="20001"/>
    <s v="B&amp;g Regnskap AS"/>
    <m/>
    <m/>
    <x v="4"/>
    <x v="4"/>
    <m/>
    <m/>
    <m/>
    <m/>
    <n v="0"/>
    <s v="Ingen avgiftsbehandling"/>
    <s v="Faktura nummer 103892 fra B&amp;g Regnskap AS"/>
    <n v="26828.13"/>
    <s v="NOK"/>
    <n v="26828.13"/>
    <m/>
    <s v="262437.53"/>
  </r>
  <r>
    <n v="2559"/>
    <n v="2025"/>
    <s v="Fordeling regnskap desember"/>
    <d v="2025-12-31T00:00:00"/>
    <m/>
    <x v="159"/>
    <x v="159"/>
    <m/>
    <m/>
    <m/>
    <m/>
    <m/>
    <m/>
    <x v="4"/>
    <x v="4"/>
    <m/>
    <m/>
    <m/>
    <m/>
    <n v="0"/>
    <s v="Ingen avgiftsbehandling"/>
    <s v="Fordeling regnskap desember"/>
    <n v="-14754.13"/>
    <s v="NOK"/>
    <n v="-14754.13"/>
    <m/>
    <s v="247683.40"/>
  </r>
  <r>
    <n v="2559"/>
    <n v="2025"/>
    <s v="Fordeling regnskap desember"/>
    <d v="2025-12-31T00:00:00"/>
    <m/>
    <x v="159"/>
    <x v="159"/>
    <m/>
    <m/>
    <m/>
    <m/>
    <m/>
    <m/>
    <x v="5"/>
    <x v="5"/>
    <m/>
    <m/>
    <m/>
    <m/>
    <n v="0"/>
    <s v="Ingen avgiftsbehandling"/>
    <s v="Fordeling regnskap desember"/>
    <n v="3942.39"/>
    <s v="NOK"/>
    <n v="3942.39"/>
    <m/>
    <s v="251625.79"/>
  </r>
  <r>
    <n v="2559"/>
    <n v="2025"/>
    <s v="Fordeling regnskap desember"/>
    <d v="2025-12-31T00:00:00"/>
    <m/>
    <x v="159"/>
    <x v="159"/>
    <m/>
    <m/>
    <m/>
    <m/>
    <m/>
    <m/>
    <x v="6"/>
    <x v="6"/>
    <m/>
    <m/>
    <m/>
    <m/>
    <n v="0"/>
    <s v="Ingen avgiftsbehandling"/>
    <s v="Fordeling regnskap desember"/>
    <n v="918.86"/>
    <s v="NOK"/>
    <n v="918.86"/>
    <m/>
    <s v="252544.65"/>
  </r>
  <r>
    <n v="2559"/>
    <n v="2025"/>
    <s v="Fordeling regnskap desember"/>
    <d v="2025-12-31T00:00:00"/>
    <m/>
    <x v="159"/>
    <x v="159"/>
    <m/>
    <m/>
    <m/>
    <m/>
    <m/>
    <m/>
    <x v="1"/>
    <x v="1"/>
    <m/>
    <m/>
    <m/>
    <m/>
    <n v="0"/>
    <s v="Ingen avgiftsbehandling"/>
    <s v="Fordeling regnskap desember"/>
    <n v="6462.89"/>
    <s v="NOK"/>
    <n v="6462.89"/>
    <m/>
    <s v="259007.54"/>
  </r>
  <r>
    <n v="2559"/>
    <n v="2025"/>
    <s v="Fordeling regnskap desember"/>
    <d v="2025-12-31T00:00:00"/>
    <m/>
    <x v="159"/>
    <x v="159"/>
    <m/>
    <m/>
    <m/>
    <m/>
    <m/>
    <m/>
    <x v="7"/>
    <x v="7"/>
    <m/>
    <m/>
    <m/>
    <m/>
    <n v="0"/>
    <s v="Ingen avgiftsbehandling"/>
    <s v="Fordeling regnskap desember"/>
    <n v="1058.3699999999999"/>
    <s v="NOK"/>
    <n v="1058.3699999999999"/>
    <m/>
    <s v="260065.91"/>
  </r>
  <r>
    <n v="2559"/>
    <n v="2025"/>
    <s v="Fordeling regnskap desember"/>
    <d v="2025-12-31T00:00:00"/>
    <m/>
    <x v="159"/>
    <x v="159"/>
    <m/>
    <m/>
    <m/>
    <m/>
    <m/>
    <m/>
    <x v="9"/>
    <x v="9"/>
    <m/>
    <m/>
    <m/>
    <m/>
    <n v="0"/>
    <s v="Ingen avgiftsbehandling"/>
    <s v="Fordeling regnskap desember"/>
    <n v="1030.2"/>
    <s v="NOK"/>
    <n v="1030.2"/>
    <m/>
    <s v="261096.11"/>
  </r>
  <r>
    <n v="2559"/>
    <n v="2025"/>
    <s v="Fordeling regnskap desember"/>
    <d v="2025-12-31T00:00:00"/>
    <m/>
    <x v="159"/>
    <x v="159"/>
    <m/>
    <m/>
    <m/>
    <m/>
    <m/>
    <m/>
    <x v="2"/>
    <x v="2"/>
    <m/>
    <m/>
    <m/>
    <m/>
    <n v="0"/>
    <s v="Ingen avgiftsbehandling"/>
    <s v="Fordeling regnskap desember"/>
    <n v="1341.42"/>
    <s v="NOK"/>
    <n v="1341.42"/>
    <m/>
    <s v="262437.53"/>
  </r>
  <r>
    <m/>
    <m/>
    <m/>
    <d v="2025-01-01T00:00:00"/>
    <m/>
    <x v="160"/>
    <x v="160"/>
    <m/>
    <m/>
    <m/>
    <m/>
    <m/>
    <m/>
    <x v="0"/>
    <x v="0"/>
    <m/>
    <m/>
    <m/>
    <m/>
    <m/>
    <m/>
    <s v="Inngående saldo"/>
    <n v="0"/>
    <m/>
    <m/>
    <m/>
    <s v="0.00"/>
  </r>
  <r>
    <n v="51"/>
    <n v="2025"/>
    <s v="1928: Faktura desember"/>
    <d v="2025-01-10T00:00:00"/>
    <m/>
    <x v="160"/>
    <x v="160"/>
    <m/>
    <m/>
    <n v="20089"/>
    <s v="Advokatfirmaet Justad Johnsen"/>
    <m/>
    <m/>
    <x v="1"/>
    <x v="1"/>
    <m/>
    <m/>
    <m/>
    <m/>
    <n v="0"/>
    <s v="Ingen avgiftsbehandling"/>
    <s v="1928: Faktura desember"/>
    <n v="4875"/>
    <s v="NOK"/>
    <n v="4875"/>
    <m/>
    <s v="4875.00"/>
  </r>
  <r>
    <n v="280"/>
    <n v="2025"/>
    <s v="FOTBALL: Faktura januar"/>
    <d v="2025-02-06T00:00:00"/>
    <m/>
    <x v="160"/>
    <x v="160"/>
    <m/>
    <m/>
    <n v="20089"/>
    <s v="Advokatfirmaet Justad Johnsen"/>
    <m/>
    <m/>
    <x v="1"/>
    <x v="1"/>
    <m/>
    <m/>
    <m/>
    <m/>
    <n v="0"/>
    <s v="Ingen avgiftsbehandling"/>
    <s v="FOTBALL: Faktura januar"/>
    <n v="3375"/>
    <s v="NOK"/>
    <n v="3375"/>
    <m/>
    <s v="8250.00"/>
  </r>
  <r>
    <n v="352"/>
    <n v="2025"/>
    <s v="FOTBALL: Faktura februar"/>
    <d v="2025-03-06T00:00:00"/>
    <m/>
    <x v="160"/>
    <x v="160"/>
    <m/>
    <m/>
    <n v="20089"/>
    <s v="Advokatfirmaet Justad Johnsen"/>
    <m/>
    <m/>
    <x v="1"/>
    <x v="1"/>
    <m/>
    <m/>
    <m/>
    <m/>
    <n v="0"/>
    <s v="Ingen avgiftsbehandling"/>
    <s v="FOTBALL: Faktura februar"/>
    <n v="1687.5"/>
    <s v="NOK"/>
    <n v="1687.5"/>
    <m/>
    <s v="9937.50"/>
  </r>
  <r>
    <n v="464"/>
    <n v="2025"/>
    <s v="FOTBALL: Faktura mars"/>
    <d v="2025-04-04T00:00:00"/>
    <m/>
    <x v="160"/>
    <x v="160"/>
    <m/>
    <m/>
    <n v="20089"/>
    <s v="Advokatfirmaet Justad Johnsen"/>
    <m/>
    <m/>
    <x v="1"/>
    <x v="1"/>
    <m/>
    <m/>
    <m/>
    <m/>
    <n v="0"/>
    <s v="Ingen avgiftsbehandling"/>
    <s v="FOTBALL: Faktura mars"/>
    <n v="16875"/>
    <s v="NOK"/>
    <n v="16875"/>
    <m/>
    <s v="26812.50"/>
  </r>
  <r>
    <n v="834"/>
    <n v="2025"/>
    <s v="FOTBALL: Faktura april"/>
    <d v="2025-05-13T00:00:00"/>
    <m/>
    <x v="160"/>
    <x v="160"/>
    <m/>
    <m/>
    <n v="20089"/>
    <s v="Advokatfirmaet Justad Johnsen"/>
    <m/>
    <m/>
    <x v="1"/>
    <x v="1"/>
    <m/>
    <m/>
    <m/>
    <m/>
    <n v="0"/>
    <s v="Ingen avgiftsbehandling"/>
    <s v="FOTBALL: Faktura april"/>
    <n v="71718.75"/>
    <s v="NOK"/>
    <n v="71718.75"/>
    <m/>
    <s v="98531.25"/>
  </r>
  <r>
    <n v="1032"/>
    <n v="2025"/>
    <s v="FOTBALL: Faktura mai"/>
    <d v="2025-06-06T00:00:00"/>
    <m/>
    <x v="160"/>
    <x v="160"/>
    <m/>
    <m/>
    <n v="20089"/>
    <s v="Advokatfirmaet Justad Johnsen"/>
    <m/>
    <m/>
    <x v="1"/>
    <x v="1"/>
    <m/>
    <m/>
    <m/>
    <m/>
    <n v="0"/>
    <s v="Ingen avgiftsbehandling"/>
    <s v="FOTBALL: Faktura mai"/>
    <n v="77875"/>
    <s v="NOK"/>
    <n v="77875"/>
    <m/>
    <s v="176406.25"/>
  </r>
  <r>
    <n v="1021"/>
    <n v="2025"/>
    <s v="FOTBALL: Faktura 545273"/>
    <d v="2025-06-11T00:00:00"/>
    <m/>
    <x v="160"/>
    <x v="160"/>
    <m/>
    <m/>
    <n v="20487"/>
    <s v="Advokatfirmaet Hjort AS"/>
    <m/>
    <m/>
    <x v="1"/>
    <x v="1"/>
    <m/>
    <m/>
    <m/>
    <m/>
    <n v="0"/>
    <s v="Ingen avgiftsbehandling"/>
    <s v="FOTBALL: Faktura 545273"/>
    <n v="25000"/>
    <s v="NOK"/>
    <n v="25000"/>
    <m/>
    <s v="201406.25"/>
  </r>
  <r>
    <n v="1125"/>
    <n v="2025"/>
    <s v="FOTBALL: Faktura juni"/>
    <d v="2025-07-16T00:00:00"/>
    <m/>
    <x v="160"/>
    <x v="160"/>
    <m/>
    <m/>
    <n v="20089"/>
    <s v="Advokatfirmaet Justad Johnsen"/>
    <m/>
    <m/>
    <x v="1"/>
    <x v="1"/>
    <m/>
    <m/>
    <m/>
    <m/>
    <n v="0"/>
    <s v="Ingen avgiftsbehandling"/>
    <s v="FOTBALL: Faktura juni"/>
    <n v="33750"/>
    <s v="NOK"/>
    <n v="33750"/>
    <m/>
    <s v="235156.25"/>
  </r>
  <r>
    <m/>
    <m/>
    <m/>
    <d v="2025-01-01T00:00:00"/>
    <m/>
    <x v="161"/>
    <x v="161"/>
    <m/>
    <m/>
    <m/>
    <m/>
    <m/>
    <m/>
    <x v="0"/>
    <x v="0"/>
    <m/>
    <m/>
    <m/>
    <m/>
    <m/>
    <m/>
    <s v="Inngående saldo"/>
    <n v="0"/>
    <m/>
    <m/>
    <m/>
    <s v="0.00"/>
  </r>
  <r>
    <n v="634"/>
    <n v="2025"/>
    <s v="1920.pdf"/>
    <d v="2025-01-28T00:00:00"/>
    <m/>
    <x v="161"/>
    <x v="161"/>
    <m/>
    <m/>
    <m/>
    <m/>
    <m/>
    <m/>
    <x v="4"/>
    <x v="4"/>
    <m/>
    <m/>
    <m/>
    <m/>
    <n v="0"/>
    <s v="Ingen avgiftsbehandling"/>
    <s v="1920.pdf"/>
    <n v="628.79999999999995"/>
    <s v="NOK"/>
    <n v="628.79999999999995"/>
    <m/>
    <s v="628.80"/>
  </r>
  <r>
    <n v="274"/>
    <n v="2025"/>
    <s v="VS: Kvittering ESH kort"/>
    <d v="2025-02-12T00:00:00"/>
    <m/>
    <x v="161"/>
    <x v="161"/>
    <m/>
    <m/>
    <m/>
    <m/>
    <n v="77"/>
    <s v="Christopher Dehn"/>
    <x v="5"/>
    <x v="5"/>
    <m/>
    <m/>
    <m/>
    <m/>
    <n v="0"/>
    <s v="Ingen avgiftsbehandling"/>
    <s v="VS: Kvittering ESH kort"/>
    <n v="38"/>
    <s v="NOK"/>
    <n v="38"/>
    <m/>
    <s v="666.80"/>
  </r>
  <r>
    <n v="646"/>
    <n v="2025"/>
    <s v="Reversering av bilag 274-2025. VS: Kvittering ESH kort"/>
    <d v="2025-02-12T00:00:00"/>
    <m/>
    <x v="161"/>
    <x v="161"/>
    <m/>
    <m/>
    <m/>
    <m/>
    <n v="77"/>
    <s v="Christopher Dehn"/>
    <x v="5"/>
    <x v="5"/>
    <m/>
    <m/>
    <m/>
    <m/>
    <n v="0"/>
    <s v="Ingen avgiftsbehandling"/>
    <s v="Reversering av bilag 274-2025. VS: Kvittering ESH kort"/>
    <n v="-38"/>
    <s v="NOK"/>
    <n v="-38"/>
    <m/>
    <s v="628.80"/>
  </r>
  <r>
    <n v="610"/>
    <n v="2025"/>
    <s v="Kvittering 12.02.pdf"/>
    <d v="2025-02-13T00:00:00"/>
    <m/>
    <x v="161"/>
    <x v="161"/>
    <m/>
    <m/>
    <m/>
    <m/>
    <m/>
    <m/>
    <x v="3"/>
    <x v="3"/>
    <m/>
    <m/>
    <m/>
    <m/>
    <n v="0"/>
    <s v="Ingen avgiftsbehandling"/>
    <s v="Kvittering 12.02.pdf"/>
    <n v="38"/>
    <s v="NOK"/>
    <n v="38"/>
    <m/>
    <s v="666.80"/>
  </r>
  <r>
    <n v="1744"/>
    <n v="2025"/>
    <s v="Ansattutlegg nummer 22-2025, Eirik F Wartiainen"/>
    <d v="2025-10-01T00:00:00"/>
    <m/>
    <x v="161"/>
    <x v="161"/>
    <m/>
    <m/>
    <m/>
    <m/>
    <n v="1229"/>
    <s v="Eirik Frisnes Wartiainen"/>
    <x v="1"/>
    <x v="1"/>
    <m/>
    <m/>
    <m/>
    <m/>
    <n v="0"/>
    <s v="Ingen avgiftsbehandling"/>
    <s v="Ansattutlegg nummer 22-2025, Eirik F Wartiainen. Privat utlegg. Kontorrekvisita"/>
    <n v="400"/>
    <s v="NOK"/>
    <n v="400"/>
    <m/>
    <s v="1066.80"/>
  </r>
  <r>
    <n v="1745"/>
    <n v="2025"/>
    <s v="Ansattutlegg nummer 23-2025, Eirik F Wartiainen"/>
    <d v="2025-10-01T00:00:00"/>
    <m/>
    <x v="161"/>
    <x v="161"/>
    <m/>
    <m/>
    <m/>
    <m/>
    <n v="1229"/>
    <s v="Eirik Frisnes Wartiainen"/>
    <x v="1"/>
    <x v="1"/>
    <m/>
    <m/>
    <m/>
    <m/>
    <n v="0"/>
    <s v="Ingen avgiftsbehandling"/>
    <s v="Ansattutlegg nummer 23-2025, Eirik F Wartiainen. Privat utlegg. Kontorrekvisita"/>
    <n v="447.8"/>
    <s v="NOK"/>
    <n v="447.8"/>
    <m/>
    <s v="1514.60"/>
  </r>
  <r>
    <n v="1747"/>
    <n v="2025"/>
    <s v="Ansattutlegg nummer 25-2025, Eirik F Wartiainen"/>
    <d v="2025-10-01T00:00:00"/>
    <m/>
    <x v="161"/>
    <x v="161"/>
    <m/>
    <m/>
    <m/>
    <m/>
    <n v="1229"/>
    <s v="Eirik Frisnes Wartiainen"/>
    <x v="1"/>
    <x v="1"/>
    <m/>
    <m/>
    <m/>
    <m/>
    <n v="0"/>
    <s v="Ingen avgiftsbehandling"/>
    <s v="Ansattutlegg nummer 25-2025, Eirik F Wartiainen. Privat utlegg. Kontorrekvisita"/>
    <n v="649"/>
    <s v="NOK"/>
    <n v="649"/>
    <m/>
    <s v="2163.60"/>
  </r>
  <r>
    <n v="2319"/>
    <n v="2025"/>
    <s v="Esport kvitteringer"/>
    <d v="2025-11-27T00:00:00"/>
    <m/>
    <x v="161"/>
    <x v="161"/>
    <m/>
    <m/>
    <m/>
    <m/>
    <m/>
    <m/>
    <x v="2"/>
    <x v="2"/>
    <m/>
    <m/>
    <m/>
    <m/>
    <n v="0"/>
    <s v="Ingen avgiftsbehandling"/>
    <s v="Esport kvitteringer"/>
    <n v="1700.58"/>
    <s v="NOK"/>
    <n v="1700.58"/>
    <m/>
    <s v="3864.18"/>
  </r>
  <r>
    <n v="2319"/>
    <n v="2025"/>
    <s v="Esport kvitteringer"/>
    <d v="2025-11-28T00:00:00"/>
    <m/>
    <x v="161"/>
    <x v="161"/>
    <m/>
    <m/>
    <m/>
    <m/>
    <m/>
    <m/>
    <x v="2"/>
    <x v="2"/>
    <m/>
    <m/>
    <m/>
    <m/>
    <n v="0"/>
    <s v="Ingen avgiftsbehandling"/>
    <s v="Esport kvitteringer"/>
    <n v="1965"/>
    <s v="NOK"/>
    <n v="1965"/>
    <m/>
    <s v="5829.18"/>
  </r>
  <r>
    <n v="18"/>
    <n v="2026"/>
    <s v="CamScanner 31.12.2025 11.04.pdf"/>
    <d v="2025-12-05T00:00:00"/>
    <m/>
    <x v="161"/>
    <x v="161"/>
    <m/>
    <m/>
    <m/>
    <m/>
    <m/>
    <m/>
    <x v="2"/>
    <x v="2"/>
    <m/>
    <m/>
    <m/>
    <m/>
    <n v="0"/>
    <s v="Ingen avgiftsbehandling"/>
    <s v="CamScanner 31.12.2025 11.04.pdf"/>
    <n v="1764"/>
    <s v="NOK"/>
    <n v="1764"/>
    <m/>
    <s v="7593.18"/>
  </r>
  <r>
    <n v="18"/>
    <n v="2026"/>
    <s v="CamScanner 31.12.2025 11.04.pdf"/>
    <d v="2025-12-15T00:00:00"/>
    <m/>
    <x v="161"/>
    <x v="161"/>
    <m/>
    <m/>
    <m/>
    <m/>
    <m/>
    <m/>
    <x v="2"/>
    <x v="2"/>
    <m/>
    <m/>
    <m/>
    <m/>
    <n v="0"/>
    <s v="Ingen avgiftsbehandling"/>
    <s v="CamScanner 31.12.2025 11.04.pdf"/>
    <n v="838.8"/>
    <s v="NOK"/>
    <n v="838.8"/>
    <m/>
    <s v="8431.98"/>
  </r>
  <r>
    <m/>
    <m/>
    <m/>
    <d v="2025-01-01T00:00:00"/>
    <m/>
    <x v="162"/>
    <x v="162"/>
    <m/>
    <m/>
    <m/>
    <m/>
    <m/>
    <m/>
    <x v="0"/>
    <x v="0"/>
    <m/>
    <m/>
    <m/>
    <m/>
    <m/>
    <m/>
    <s v="Inngående saldo"/>
    <n v="0"/>
    <m/>
    <m/>
    <m/>
    <s v="0.00"/>
  </r>
  <r>
    <n v="634"/>
    <n v="2025"/>
    <s v="1920.pdf"/>
    <d v="2025-01-06T00:00:00"/>
    <m/>
    <x v="162"/>
    <x v="162"/>
    <m/>
    <m/>
    <m/>
    <m/>
    <m/>
    <m/>
    <x v="4"/>
    <x v="4"/>
    <m/>
    <m/>
    <m/>
    <m/>
    <n v="0"/>
    <s v="Ingen avgiftsbehandling"/>
    <s v="1920.pdf"/>
    <n v="168.75"/>
    <s v="NOK"/>
    <n v="168.75"/>
    <m/>
    <s v="168.75"/>
  </r>
  <r>
    <n v="76"/>
    <n v="2025"/>
    <s v="Faktura nummer 125961752 fra Lyreco Norge AS, Retail"/>
    <d v="2025-01-23T00:00:00"/>
    <m/>
    <x v="162"/>
    <x v="162"/>
    <m/>
    <m/>
    <n v="20123"/>
    <s v="Lyreco Norge AS, Retail"/>
    <m/>
    <m/>
    <x v="4"/>
    <x v="4"/>
    <m/>
    <m/>
    <m/>
    <m/>
    <n v="0"/>
    <s v="Ingen avgiftsbehandling"/>
    <s v="Faktura nummer 125961752 fra Lyreco Norge AS, Retail"/>
    <n v="961.4"/>
    <s v="NOK"/>
    <n v="961.4"/>
    <m/>
    <s v="1130.15"/>
  </r>
  <r>
    <n v="634"/>
    <n v="2025"/>
    <s v="1920.pdf"/>
    <d v="2025-01-29T00:00:00"/>
    <m/>
    <x v="162"/>
    <x v="162"/>
    <m/>
    <m/>
    <m/>
    <m/>
    <m/>
    <m/>
    <x v="4"/>
    <x v="4"/>
    <m/>
    <m/>
    <m/>
    <m/>
    <n v="0"/>
    <s v="Ingen avgiftsbehandling"/>
    <s v="1920.pdf"/>
    <n v="20"/>
    <s v="NOK"/>
    <n v="20"/>
    <m/>
    <s v="1150.15"/>
  </r>
  <r>
    <n v="634"/>
    <n v="2025"/>
    <s v="1920.pdf"/>
    <d v="2025-02-06T00:00:00"/>
    <m/>
    <x v="162"/>
    <x v="162"/>
    <m/>
    <m/>
    <m/>
    <m/>
    <m/>
    <m/>
    <x v="4"/>
    <x v="4"/>
    <m/>
    <m/>
    <m/>
    <m/>
    <n v="0"/>
    <s v="Ingen avgiftsbehandling"/>
    <s v="1920.pdf"/>
    <n v="168.75"/>
    <s v="NOK"/>
    <n v="168.75"/>
    <m/>
    <s v="1318.90"/>
  </r>
  <r>
    <n v="634"/>
    <n v="2025"/>
    <s v="1920.pdf"/>
    <d v="2025-02-10T00:00:00"/>
    <m/>
    <x v="162"/>
    <x v="162"/>
    <m/>
    <m/>
    <m/>
    <m/>
    <m/>
    <m/>
    <x v="4"/>
    <x v="4"/>
    <m/>
    <m/>
    <m/>
    <m/>
    <n v="0"/>
    <s v="Ingen avgiftsbehandling"/>
    <s v="1920.pdf"/>
    <n v="20"/>
    <s v="NOK"/>
    <n v="20"/>
    <m/>
    <s v="1338.90"/>
  </r>
  <r>
    <n v="608"/>
    <n v="2025"/>
    <s v="Nintendo.pdf"/>
    <d v="2025-02-17T00:00:00"/>
    <m/>
    <x v="162"/>
    <x v="162"/>
    <m/>
    <m/>
    <m/>
    <m/>
    <m/>
    <m/>
    <x v="2"/>
    <x v="2"/>
    <m/>
    <m/>
    <m/>
    <m/>
    <n v="0"/>
    <s v="Ingen avgiftsbehandling"/>
    <s v="Nintendo.pdf"/>
    <n v="587"/>
    <s v="NOK"/>
    <n v="587"/>
    <m/>
    <s v="1925.90"/>
  </r>
  <r>
    <n v="808"/>
    <n v="2025"/>
    <s v="1920.pdf"/>
    <d v="2025-03-06T00:00:00"/>
    <m/>
    <x v="162"/>
    <x v="162"/>
    <m/>
    <m/>
    <m/>
    <m/>
    <m/>
    <m/>
    <x v="4"/>
    <x v="4"/>
    <m/>
    <m/>
    <m/>
    <m/>
    <n v="0"/>
    <s v="Ingen avgiftsbehandling"/>
    <s v="Adobe og microsfo"/>
    <n v="168.75"/>
    <s v="NOK"/>
    <n v="168.75"/>
    <m/>
    <s v="2094.65"/>
  </r>
  <r>
    <n v="808"/>
    <n v="2025"/>
    <s v="1920.pdf"/>
    <d v="2025-03-10T00:00:00"/>
    <m/>
    <x v="162"/>
    <x v="162"/>
    <m/>
    <m/>
    <m/>
    <m/>
    <m/>
    <m/>
    <x v="4"/>
    <x v="4"/>
    <m/>
    <m/>
    <m/>
    <m/>
    <n v="0"/>
    <s v="Ingen avgiftsbehandling"/>
    <s v="Adobe og microsfo"/>
    <n v="20"/>
    <s v="NOK"/>
    <n v="20"/>
    <m/>
    <s v="2114.65"/>
  </r>
  <r>
    <n v="808"/>
    <n v="2025"/>
    <s v="1920.pdf"/>
    <d v="2025-04-07T00:00:00"/>
    <m/>
    <x v="162"/>
    <x v="162"/>
    <m/>
    <m/>
    <m/>
    <m/>
    <m/>
    <m/>
    <x v="4"/>
    <x v="4"/>
    <m/>
    <m/>
    <m/>
    <m/>
    <n v="0"/>
    <s v="Ingen avgiftsbehandling"/>
    <s v="Adobe og microsfo"/>
    <n v="168.75"/>
    <s v="NOK"/>
    <n v="168.75"/>
    <m/>
    <s v="2283.40"/>
  </r>
  <r>
    <n v="808"/>
    <n v="2025"/>
    <s v="1920.pdf"/>
    <d v="2025-04-09T00:00:00"/>
    <m/>
    <x v="162"/>
    <x v="162"/>
    <m/>
    <m/>
    <m/>
    <m/>
    <m/>
    <m/>
    <x v="4"/>
    <x v="4"/>
    <m/>
    <m/>
    <m/>
    <m/>
    <n v="0"/>
    <s v="Ingen avgiftsbehandling"/>
    <s v="Adobe og microsfo"/>
    <n v="20"/>
    <s v="NOK"/>
    <n v="20"/>
    <m/>
    <s v="2303.40"/>
  </r>
  <r>
    <n v="1297"/>
    <n v="2025"/>
    <s v="Adobe_Transaction_No_3179248896.pdf"/>
    <d v="2025-05-06T00:00:00"/>
    <m/>
    <x v="162"/>
    <x v="162"/>
    <m/>
    <m/>
    <m/>
    <m/>
    <m/>
    <m/>
    <x v="4"/>
    <x v="4"/>
    <m/>
    <m/>
    <m/>
    <m/>
    <n v="0"/>
    <s v="Ingen avgiftsbehandling"/>
    <s v="Adobe_Transaction_No_3179248896.pdf"/>
    <n v="168.75"/>
    <s v="NOK"/>
    <n v="168.75"/>
    <m/>
    <s v="2472.15"/>
  </r>
  <r>
    <n v="1298"/>
    <n v="2025"/>
    <s v="Microsoft"/>
    <d v="2025-05-08T00:00:00"/>
    <m/>
    <x v="162"/>
    <x v="162"/>
    <m/>
    <m/>
    <m/>
    <m/>
    <m/>
    <m/>
    <x v="4"/>
    <x v="4"/>
    <m/>
    <m/>
    <m/>
    <m/>
    <n v="0"/>
    <s v="Ingen avgiftsbehandling"/>
    <s v="Microsoft"/>
    <n v="20"/>
    <s v="NOK"/>
    <n v="20"/>
    <m/>
    <s v="2492.15"/>
  </r>
  <r>
    <n v="1296"/>
    <n v="2025"/>
    <s v="Adobe_Transaction_No_3120984421.pdf"/>
    <d v="2025-06-06T00:00:00"/>
    <m/>
    <x v="162"/>
    <x v="162"/>
    <m/>
    <m/>
    <m/>
    <m/>
    <m/>
    <m/>
    <x v="4"/>
    <x v="4"/>
    <m/>
    <m/>
    <m/>
    <m/>
    <n v="0"/>
    <s v="Ingen avgiftsbehandling"/>
    <s v="Adobe_Transaction_No_3120984421.pdf"/>
    <n v="168.75"/>
    <s v="NOK"/>
    <n v="168.75"/>
    <m/>
    <s v="2660.90"/>
  </r>
  <r>
    <n v="1298"/>
    <n v="2025"/>
    <s v="Microsoft"/>
    <d v="2025-06-10T00:00:00"/>
    <m/>
    <x v="162"/>
    <x v="162"/>
    <m/>
    <m/>
    <m/>
    <m/>
    <m/>
    <m/>
    <x v="4"/>
    <x v="4"/>
    <m/>
    <m/>
    <m/>
    <m/>
    <n v="0"/>
    <s v="Ingen avgiftsbehandling"/>
    <s v="Microsoft"/>
    <n v="20"/>
    <s v="NOK"/>
    <n v="20"/>
    <m/>
    <s v="2680.90"/>
  </r>
  <r>
    <n v="1190"/>
    <n v="2025"/>
    <s v="Esport  juni"/>
    <d v="2025-06-24T00:00:00"/>
    <m/>
    <x v="162"/>
    <x v="162"/>
    <m/>
    <m/>
    <m/>
    <m/>
    <m/>
    <m/>
    <x v="2"/>
    <x v="2"/>
    <m/>
    <m/>
    <m/>
    <m/>
    <n v="0"/>
    <s v="Ingen avgiftsbehandling"/>
    <s v="Esport  juni"/>
    <n v="279"/>
    <s v="NOK"/>
    <n v="279"/>
    <m/>
    <s v="2959.90"/>
  </r>
  <r>
    <n v="1190"/>
    <n v="2025"/>
    <s v="Esport  juni"/>
    <d v="2025-06-24T00:00:00"/>
    <m/>
    <x v="162"/>
    <x v="162"/>
    <m/>
    <m/>
    <m/>
    <m/>
    <m/>
    <m/>
    <x v="2"/>
    <x v="2"/>
    <m/>
    <m/>
    <m/>
    <m/>
    <n v="0"/>
    <s v="Ingen avgiftsbehandling"/>
    <s v="Esport  juni"/>
    <n v="279"/>
    <s v="NOK"/>
    <n v="279"/>
    <m/>
    <s v="3238.90"/>
  </r>
  <r>
    <n v="1190"/>
    <n v="2025"/>
    <s v="Esport  juni"/>
    <d v="2025-06-26T00:00:00"/>
    <m/>
    <x v="162"/>
    <x v="162"/>
    <m/>
    <m/>
    <m/>
    <m/>
    <m/>
    <m/>
    <x v="2"/>
    <x v="2"/>
    <m/>
    <m/>
    <m/>
    <m/>
    <n v="0"/>
    <s v="Ingen avgiftsbehandling"/>
    <s v="Esport  juni"/>
    <n v="396.88"/>
    <s v="NOK"/>
    <n v="396.88"/>
    <m/>
    <s v="3635.78"/>
  </r>
  <r>
    <n v="1295"/>
    <n v="2025"/>
    <s v="Adobe_Transaction_No_3150006980.pdf"/>
    <d v="2025-07-07T00:00:00"/>
    <m/>
    <x v="162"/>
    <x v="162"/>
    <m/>
    <m/>
    <m/>
    <m/>
    <m/>
    <m/>
    <x v="4"/>
    <x v="4"/>
    <m/>
    <m/>
    <m/>
    <m/>
    <n v="0"/>
    <s v="Ingen avgiftsbehandling"/>
    <s v="Adobe_Transaction_No_3150006980.pdf"/>
    <n v="168.75"/>
    <s v="NOK"/>
    <n v="168.75"/>
    <m/>
    <s v="3804.53"/>
  </r>
  <r>
    <n v="1298"/>
    <n v="2025"/>
    <s v="Microsoft"/>
    <d v="2025-07-08T00:00:00"/>
    <m/>
    <x v="162"/>
    <x v="162"/>
    <m/>
    <m/>
    <m/>
    <m/>
    <m/>
    <m/>
    <x v="4"/>
    <x v="4"/>
    <m/>
    <m/>
    <m/>
    <m/>
    <n v="0"/>
    <s v="Ingen avgiftsbehandling"/>
    <s v="Microsoft"/>
    <n v="20"/>
    <s v="NOK"/>
    <n v="20"/>
    <m/>
    <s v="3824.53"/>
  </r>
  <r>
    <n v="1369"/>
    <n v="2025"/>
    <s v="5.8.2025_AB04919100320CNO.pdf"/>
    <d v="2025-08-06T00:00:00"/>
    <m/>
    <x v="162"/>
    <x v="162"/>
    <m/>
    <m/>
    <m/>
    <m/>
    <m/>
    <m/>
    <x v="4"/>
    <x v="4"/>
    <m/>
    <m/>
    <m/>
    <m/>
    <n v="0"/>
    <s v="Ingen avgiftsbehandling"/>
    <s v="5.8.2025_AB04919100320CNO.pdf"/>
    <n v="168.75"/>
    <s v="NOK"/>
    <n v="168.75"/>
    <m/>
    <s v="3993.28"/>
  </r>
  <r>
    <n v="1370"/>
    <n v="2025"/>
    <s v="1920.pdf"/>
    <d v="2025-08-11T00:00:00"/>
    <m/>
    <x v="162"/>
    <x v="162"/>
    <m/>
    <m/>
    <m/>
    <m/>
    <m/>
    <m/>
    <x v="4"/>
    <x v="4"/>
    <m/>
    <m/>
    <m/>
    <m/>
    <n v="0"/>
    <s v="Ingen avgiftsbehandling"/>
    <s v="Betalt to ganger, en gang 06.08.25"/>
    <n v="20"/>
    <s v="NOK"/>
    <n v="20"/>
    <m/>
    <s v="4013.28"/>
  </r>
  <r>
    <n v="1449"/>
    <n v="2025"/>
    <s v="3.pdf"/>
    <d v="2025-08-29T00:00:00"/>
    <m/>
    <x v="162"/>
    <x v="162"/>
    <m/>
    <m/>
    <m/>
    <m/>
    <m/>
    <m/>
    <x v="2"/>
    <x v="2"/>
    <m/>
    <m/>
    <m/>
    <m/>
    <n v="0"/>
    <s v="Ingen avgiftsbehandling"/>
    <s v="3.pdf"/>
    <n v="840"/>
    <s v="NOK"/>
    <n v="840"/>
    <m/>
    <s v="4853.28"/>
  </r>
  <r>
    <n v="1450"/>
    <n v="2025"/>
    <s v="2.pdf"/>
    <d v="2025-09-01T00:00:00"/>
    <m/>
    <x v="162"/>
    <x v="162"/>
    <m/>
    <m/>
    <m/>
    <m/>
    <m/>
    <m/>
    <x v="2"/>
    <x v="2"/>
    <m/>
    <m/>
    <m/>
    <m/>
    <n v="0"/>
    <s v="Ingen avgiftsbehandling"/>
    <s v="2.pdf"/>
    <n v="649"/>
    <s v="NOK"/>
    <n v="649"/>
    <m/>
    <s v="5502.28"/>
  </r>
  <r>
    <n v="1451"/>
    <n v="2025"/>
    <s v="1.pdf"/>
    <d v="2025-09-01T00:00:00"/>
    <m/>
    <x v="162"/>
    <x v="162"/>
    <m/>
    <m/>
    <m/>
    <m/>
    <m/>
    <m/>
    <x v="2"/>
    <x v="2"/>
    <m/>
    <m/>
    <m/>
    <m/>
    <n v="0"/>
    <s v="Ingen avgiftsbehandling"/>
    <s v="1.pdf"/>
    <n v="95.6"/>
    <s v="NOK"/>
    <n v="95.6"/>
    <m/>
    <s v="5597.88"/>
  </r>
  <r>
    <n v="1807"/>
    <n v="2025"/>
    <s v="1.pdf"/>
    <d v="2025-09-02T00:00:00"/>
    <m/>
    <x v="162"/>
    <x v="162"/>
    <m/>
    <m/>
    <m/>
    <m/>
    <m/>
    <m/>
    <x v="2"/>
    <x v="2"/>
    <m/>
    <m/>
    <m/>
    <m/>
    <n v="0"/>
    <s v="Ingen avgiftsbehandling"/>
    <s v="1.pdf"/>
    <n v="649"/>
    <s v="NOK"/>
    <n v="649"/>
    <m/>
    <s v="6246.88"/>
  </r>
  <r>
    <n v="1620"/>
    <n v="2025"/>
    <s v="micro.pdf"/>
    <d v="2025-09-08T00:00:00"/>
    <m/>
    <x v="162"/>
    <x v="162"/>
    <m/>
    <m/>
    <m/>
    <m/>
    <m/>
    <m/>
    <x v="4"/>
    <x v="4"/>
    <m/>
    <m/>
    <m/>
    <m/>
    <n v="0"/>
    <s v="Ingen avgiftsbehandling"/>
    <s v="micro.pdf"/>
    <n v="20"/>
    <s v="NOK"/>
    <n v="20"/>
    <m/>
    <s v="6266.88"/>
  </r>
  <r>
    <n v="1649"/>
    <n v="2025"/>
    <s v="mc.png"/>
    <d v="2025-09-08T00:00:00"/>
    <m/>
    <x v="162"/>
    <x v="162"/>
    <m/>
    <m/>
    <m/>
    <m/>
    <m/>
    <m/>
    <x v="4"/>
    <x v="4"/>
    <m/>
    <m/>
    <m/>
    <m/>
    <n v="0"/>
    <s v="Ingen avgiftsbehandling"/>
    <s v="mc.png"/>
    <n v="749"/>
    <s v="NOK"/>
    <n v="749"/>
    <m/>
    <s v="7015.88"/>
  </r>
  <r>
    <n v="1650"/>
    <n v="2025"/>
    <s v="ad.png"/>
    <d v="2025-09-08T00:00:00"/>
    <m/>
    <x v="162"/>
    <x v="162"/>
    <m/>
    <m/>
    <m/>
    <m/>
    <m/>
    <m/>
    <x v="4"/>
    <x v="4"/>
    <m/>
    <m/>
    <m/>
    <m/>
    <n v="0"/>
    <s v="Ingen avgiftsbehandling"/>
    <s v="ad.png"/>
    <n v="168.75"/>
    <s v="NOK"/>
    <n v="168.75"/>
    <m/>
    <s v="7184.63"/>
  </r>
  <r>
    <n v="1794"/>
    <n v="2025"/>
    <s v="2.pdf"/>
    <d v="2025-09-08T00:00:00"/>
    <m/>
    <x v="162"/>
    <x v="162"/>
    <m/>
    <m/>
    <m/>
    <m/>
    <m/>
    <m/>
    <x v="2"/>
    <x v="2"/>
    <m/>
    <m/>
    <m/>
    <m/>
    <n v="0"/>
    <s v="Ingen avgiftsbehandling"/>
    <s v="2.pdf"/>
    <n v="840"/>
    <s v="NOK"/>
    <n v="840"/>
    <m/>
    <s v="8024.63"/>
  </r>
  <r>
    <n v="1795"/>
    <n v="2025"/>
    <s v="1.pdf"/>
    <d v="2025-09-09T00:00:00"/>
    <m/>
    <x v="162"/>
    <x v="162"/>
    <m/>
    <m/>
    <m/>
    <m/>
    <m/>
    <m/>
    <x v="2"/>
    <x v="2"/>
    <m/>
    <m/>
    <m/>
    <m/>
    <n v="0"/>
    <s v="Ingen avgiftsbehandling"/>
    <s v="1.pdf"/>
    <n v="649"/>
    <s v="NOK"/>
    <n v="649"/>
    <m/>
    <s v="8673.63"/>
  </r>
  <r>
    <n v="1738"/>
    <n v="2025"/>
    <s v="Ansattutlegg nummer 14-2025, Eirik F Wartiainen"/>
    <d v="2025-10-01T00:00:00"/>
    <m/>
    <x v="162"/>
    <x v="162"/>
    <m/>
    <m/>
    <m/>
    <m/>
    <n v="1229"/>
    <s v="Eirik Frisnes Wartiainen"/>
    <x v="10"/>
    <x v="10"/>
    <m/>
    <m/>
    <m/>
    <m/>
    <n v="0"/>
    <s v="Ingen avgiftsbehandling"/>
    <s v="Ansattutlegg nummer 14-2025, Eirik F Wartiainen. Privat utlegg. Data/EDB-kostnad"/>
    <n v="523.37"/>
    <s v="NOK"/>
    <n v="523.37"/>
    <m/>
    <s v="9197.00"/>
  </r>
  <r>
    <n v="1742"/>
    <n v="2025"/>
    <s v="Ansattutlegg nummer 20-2025, Eirik F Wartiainen"/>
    <d v="2025-10-01T00:00:00"/>
    <m/>
    <x v="162"/>
    <x v="162"/>
    <m/>
    <m/>
    <m/>
    <m/>
    <n v="1229"/>
    <s v="Eirik Frisnes Wartiainen"/>
    <x v="1"/>
    <x v="1"/>
    <m/>
    <m/>
    <m/>
    <m/>
    <n v="0"/>
    <s v="Ingen avgiftsbehandling"/>
    <s v="Ansattutlegg nummer 20-2025, Eirik F Wartiainen. Privat utlegg. Data/EDB-kostnad"/>
    <n v="200"/>
    <s v="NOK"/>
    <n v="200"/>
    <m/>
    <s v="9397.00"/>
  </r>
  <r>
    <n v="1743"/>
    <n v="2025"/>
    <s v="Ansattutlegg nummer 21-2025, Eirik F Wartiainen"/>
    <d v="2025-10-01T00:00:00"/>
    <m/>
    <x v="162"/>
    <x v="162"/>
    <m/>
    <m/>
    <m/>
    <m/>
    <n v="1229"/>
    <s v="Eirik Frisnes Wartiainen"/>
    <x v="1"/>
    <x v="1"/>
    <m/>
    <m/>
    <m/>
    <m/>
    <n v="0"/>
    <s v="Ingen avgiftsbehandling"/>
    <s v="Ansattutlegg nummer 21-2025, Eirik F Wartiainen. Privat utlegg. Data/EDB-kostnad"/>
    <n v="399.89"/>
    <s v="NOK"/>
    <n v="399.89"/>
    <m/>
    <s v="9796.89"/>
  </r>
  <r>
    <n v="1899"/>
    <n v="2025"/>
    <s v="invoice (12).pdf"/>
    <d v="2025-10-06T00:00:00"/>
    <m/>
    <x v="162"/>
    <x v="162"/>
    <m/>
    <m/>
    <m/>
    <m/>
    <m/>
    <m/>
    <x v="4"/>
    <x v="4"/>
    <m/>
    <m/>
    <m/>
    <m/>
    <n v="0"/>
    <s v="Ingen avgiftsbehandling"/>
    <s v="invoice (12).pdf"/>
    <n v="168.75"/>
    <s v="NOK"/>
    <n v="168.75"/>
    <m/>
    <s v="9965.64"/>
  </r>
  <r>
    <n v="1620"/>
    <n v="2025"/>
    <s v="micro.pdf"/>
    <d v="2025-10-09T00:00:00"/>
    <m/>
    <x v="162"/>
    <x v="162"/>
    <m/>
    <m/>
    <m/>
    <m/>
    <m/>
    <m/>
    <x v="4"/>
    <x v="4"/>
    <m/>
    <m/>
    <m/>
    <m/>
    <n v="0"/>
    <s v="Ingen avgiftsbehandling"/>
    <s v="micro.pdf"/>
    <n v="20"/>
    <s v="NOK"/>
    <n v="20"/>
    <m/>
    <s v="9985.64"/>
  </r>
  <r>
    <n v="2034"/>
    <n v="2025"/>
    <s v="1.pdf"/>
    <d v="2025-10-27T00:00:00"/>
    <m/>
    <x v="162"/>
    <x v="162"/>
    <m/>
    <m/>
    <m/>
    <m/>
    <m/>
    <m/>
    <x v="2"/>
    <x v="2"/>
    <m/>
    <m/>
    <m/>
    <m/>
    <n v="0"/>
    <s v="Ingen avgiftsbehandling"/>
    <s v="1.pdf"/>
    <n v="659"/>
    <s v="NOK"/>
    <n v="659"/>
    <m/>
    <s v="10644.64"/>
  </r>
  <r>
    <n v="2201"/>
    <n v="2025"/>
    <s v="ADobe.jpg"/>
    <d v="2025-11-06T00:00:00"/>
    <m/>
    <x v="162"/>
    <x v="162"/>
    <m/>
    <m/>
    <m/>
    <m/>
    <m/>
    <m/>
    <x v="4"/>
    <x v="4"/>
    <m/>
    <m/>
    <m/>
    <m/>
    <n v="0"/>
    <s v="Ingen avgiftsbehandling"/>
    <s v="ADobe.jpg"/>
    <n v="190"/>
    <s v="NOK"/>
    <n v="190"/>
    <m/>
    <s v="10834.64"/>
  </r>
  <r>
    <n v="2160"/>
    <n v="2025"/>
    <s v="Microsfot"/>
    <d v="2025-11-10T00:00:00"/>
    <m/>
    <x v="162"/>
    <x v="162"/>
    <m/>
    <m/>
    <m/>
    <m/>
    <m/>
    <m/>
    <x v="4"/>
    <x v="4"/>
    <m/>
    <m/>
    <m/>
    <m/>
    <n v="0"/>
    <s v="Ingen avgiftsbehandling"/>
    <s v="Microsfot"/>
    <n v="20"/>
    <s v="NOK"/>
    <n v="20"/>
    <m/>
    <s v="10854.64"/>
  </r>
  <r>
    <n v="2320"/>
    <n v="2025"/>
    <s v="Nintendo.pdf"/>
    <d v="2025-11-13T00:00:00"/>
    <m/>
    <x v="162"/>
    <x v="162"/>
    <m/>
    <m/>
    <m/>
    <m/>
    <m/>
    <m/>
    <x v="2"/>
    <x v="2"/>
    <m/>
    <m/>
    <m/>
    <m/>
    <n v="0"/>
    <s v="Ingen avgiftsbehandling"/>
    <s v="Nintendo.pdf"/>
    <n v="769"/>
    <s v="NOK"/>
    <n v="769"/>
    <m/>
    <s v="11623.64"/>
  </r>
  <r>
    <n v="2402"/>
    <n v="2025"/>
    <s v="Ski: Faktura fra EQ Timing"/>
    <d v="2025-12-08T00:00:00"/>
    <m/>
    <x v="162"/>
    <x v="162"/>
    <m/>
    <m/>
    <n v="20584"/>
    <s v="Eq Timing AS"/>
    <m/>
    <m/>
    <x v="6"/>
    <x v="6"/>
    <m/>
    <m/>
    <m/>
    <m/>
    <n v="0"/>
    <s v="Ingen avgiftsbehandling"/>
    <s v="Ski: Faktura fra EQ Timing"/>
    <n v="437.5"/>
    <s v="NOK"/>
    <n v="437.5"/>
    <m/>
    <s v="12061.14"/>
  </r>
  <r>
    <n v="2518"/>
    <n v="2025"/>
    <s v="Adobe og micro"/>
    <d v="2025-12-08T00:00:00"/>
    <m/>
    <x v="162"/>
    <x v="162"/>
    <m/>
    <m/>
    <m/>
    <m/>
    <m/>
    <m/>
    <x v="4"/>
    <x v="4"/>
    <m/>
    <m/>
    <m/>
    <m/>
    <n v="0"/>
    <s v="Ingen avgiftsbehandling"/>
    <s v="Adobe og micro"/>
    <n v="190"/>
    <s v="NOK"/>
    <n v="190"/>
    <m/>
    <s v="12251.14"/>
  </r>
  <r>
    <n v="2518"/>
    <n v="2025"/>
    <s v="Adobe og micro"/>
    <d v="2025-12-09T00:00:00"/>
    <m/>
    <x v="162"/>
    <x v="162"/>
    <m/>
    <m/>
    <m/>
    <m/>
    <m/>
    <m/>
    <x v="4"/>
    <x v="4"/>
    <m/>
    <m/>
    <m/>
    <m/>
    <n v="0"/>
    <s v="Ingen avgiftsbehandling"/>
    <s v="Adobe og micro"/>
    <n v="20"/>
    <s v="NOK"/>
    <n v="20"/>
    <m/>
    <s v="12271.14"/>
  </r>
  <r>
    <n v="2516"/>
    <n v="2025"/>
    <s v="1.pdf"/>
    <d v="2025-12-16T00:00:00"/>
    <m/>
    <x v="162"/>
    <x v="162"/>
    <m/>
    <m/>
    <m/>
    <m/>
    <m/>
    <m/>
    <x v="2"/>
    <x v="2"/>
    <m/>
    <m/>
    <m/>
    <m/>
    <n v="0"/>
    <s v="Ingen avgiftsbehandling"/>
    <s v="1.pdf"/>
    <n v="329"/>
    <s v="NOK"/>
    <n v="329"/>
    <m/>
    <s v="12600.14"/>
  </r>
  <r>
    <m/>
    <m/>
    <m/>
    <d v="2025-01-01T00:00:00"/>
    <m/>
    <x v="163"/>
    <x v="163"/>
    <m/>
    <m/>
    <m/>
    <m/>
    <m/>
    <m/>
    <x v="0"/>
    <x v="0"/>
    <m/>
    <m/>
    <m/>
    <m/>
    <m/>
    <m/>
    <s v="Inngående saldo"/>
    <n v="0"/>
    <m/>
    <m/>
    <m/>
    <s v="0.00"/>
  </r>
  <r>
    <n v="1010"/>
    <n v="2025"/>
    <s v="Esport: faktura"/>
    <d v="2025-06-02T00:00:00"/>
    <m/>
    <x v="163"/>
    <x v="163"/>
    <m/>
    <m/>
    <n v="20485"/>
    <s v="Schwung Design Christoffer Marchesan"/>
    <m/>
    <m/>
    <x v="2"/>
    <x v="2"/>
    <m/>
    <m/>
    <m/>
    <m/>
    <n v="0"/>
    <s v="Ingen avgiftsbehandling"/>
    <s v="Esport: faktura"/>
    <n v="2000"/>
    <s v="NOK"/>
    <n v="2000"/>
    <m/>
    <s v="2000.00"/>
  </r>
  <r>
    <n v="1409"/>
    <n v="2025"/>
    <s v="Faktura nummer 99018 fra Arba AS"/>
    <d v="2025-08-25T00:00:00"/>
    <m/>
    <x v="163"/>
    <x v="163"/>
    <m/>
    <m/>
    <n v="20272"/>
    <s v="Arba AS"/>
    <m/>
    <m/>
    <x v="5"/>
    <x v="5"/>
    <m/>
    <m/>
    <m/>
    <m/>
    <n v="0"/>
    <s v="Ingen avgiftsbehandling"/>
    <s v="Faktura nummer 99018 fra Arba AS"/>
    <n v="1593.75"/>
    <s v="NOK"/>
    <n v="1593.75"/>
    <m/>
    <s v="3593.75"/>
  </r>
  <r>
    <n v="2254"/>
    <n v="2025"/>
    <s v="Faktura nummer 10413 fra SILJA HADDAL MORK"/>
    <d v="2025-11-18T00:00:00"/>
    <m/>
    <x v="163"/>
    <x v="163"/>
    <m/>
    <m/>
    <n v="20574"/>
    <s v="SILJA HADDAL MORK"/>
    <m/>
    <m/>
    <x v="4"/>
    <x v="4"/>
    <m/>
    <m/>
    <m/>
    <m/>
    <n v="0"/>
    <s v="Ingen avgiftsbehandling"/>
    <s v="Faktura nummer 10413 fra SILJA HADDAL MORK"/>
    <n v="11250"/>
    <s v="NOK"/>
    <n v="11250"/>
    <m/>
    <s v="14843.75"/>
  </r>
  <r>
    <n v="2390"/>
    <n v="2025"/>
    <s v="Faktura nummer 99599 fra Arba AS"/>
    <d v="2025-11-30T00:00:00"/>
    <m/>
    <x v="163"/>
    <x v="163"/>
    <m/>
    <m/>
    <n v="20272"/>
    <s v="Arba AS"/>
    <m/>
    <m/>
    <x v="4"/>
    <x v="4"/>
    <m/>
    <m/>
    <m/>
    <m/>
    <n v="0"/>
    <s v="Ingen avgiftsbehandling"/>
    <s v="Faktura nummer 99599 fra Arba AS"/>
    <n v="37945"/>
    <s v="NOK"/>
    <n v="37945"/>
    <m/>
    <s v="52788.75"/>
  </r>
  <r>
    <n v="2423"/>
    <n v="2025"/>
    <s v="Faktura nummer 99633 fra Arba AS"/>
    <d v="2025-12-11T00:00:00"/>
    <m/>
    <x v="163"/>
    <x v="163"/>
    <m/>
    <m/>
    <n v="20272"/>
    <s v="Arba AS"/>
    <m/>
    <m/>
    <x v="5"/>
    <x v="5"/>
    <m/>
    <m/>
    <m/>
    <m/>
    <n v="0"/>
    <s v="Ingen avgiftsbehandling"/>
    <s v="Faktura nummer 99633 fra Arba AS"/>
    <n v="6990"/>
    <s v="NOK"/>
    <n v="6990"/>
    <m/>
    <s v="59778.75"/>
  </r>
  <r>
    <n v="2493"/>
    <n v="2025"/>
    <s v="Faktura nummer 406980 fra Profil Design Norge AS"/>
    <d v="2025-12-22T00:00:00"/>
    <m/>
    <x v="163"/>
    <x v="163"/>
    <m/>
    <m/>
    <n v="20589"/>
    <s v="Profil Design Norge AS"/>
    <m/>
    <m/>
    <x v="5"/>
    <x v="5"/>
    <m/>
    <m/>
    <m/>
    <m/>
    <n v="0"/>
    <s v="Ingen avgiftsbehandling"/>
    <s v="Faktura nummer 406980 fra Profil Design Norge AS"/>
    <n v="42450"/>
    <s v="NOK"/>
    <n v="42450"/>
    <m/>
    <s v="102228.75"/>
  </r>
  <r>
    <m/>
    <m/>
    <m/>
    <d v="2025-01-01T00:00:00"/>
    <m/>
    <x v="164"/>
    <x v="164"/>
    <m/>
    <m/>
    <m/>
    <m/>
    <m/>
    <m/>
    <x v="0"/>
    <x v="0"/>
    <m/>
    <m/>
    <m/>
    <m/>
    <m/>
    <m/>
    <s v="Inngående saldo"/>
    <n v="0"/>
    <m/>
    <m/>
    <m/>
    <s v="0.00"/>
  </r>
  <r>
    <n v="2564"/>
    <n v="2025"/>
    <s v="Jutulkara: Faktura til betaling"/>
    <d v="2025-12-17T00:00:00"/>
    <m/>
    <x v="164"/>
    <x v="164"/>
    <m/>
    <m/>
    <n v="20599"/>
    <s v="Kondis Norsk Organisasjon For Kondisjonsidrett"/>
    <m/>
    <m/>
    <x v="7"/>
    <x v="7"/>
    <m/>
    <m/>
    <m/>
    <m/>
    <n v="0"/>
    <s v="Ingen avgiftsbehandling"/>
    <s v="Jutulkara: Faktura til betaling"/>
    <n v="617"/>
    <s v="NOK"/>
    <n v="617"/>
    <m/>
    <s v="617.00"/>
  </r>
  <r>
    <m/>
    <m/>
    <m/>
    <d v="2025-01-01T00:00:00"/>
    <m/>
    <x v="165"/>
    <x v="165"/>
    <m/>
    <m/>
    <m/>
    <m/>
    <m/>
    <m/>
    <x v="0"/>
    <x v="0"/>
    <m/>
    <m/>
    <m/>
    <m/>
    <m/>
    <m/>
    <s v="Inngående saldo"/>
    <n v="0"/>
    <m/>
    <m/>
    <m/>
    <s v="0.00"/>
  </r>
  <r>
    <n v="2550"/>
    <n v="2025"/>
    <s v="invoice-1002203.pdf"/>
    <d v="2025-01-01T00:00:00"/>
    <m/>
    <x v="165"/>
    <x v="165"/>
    <m/>
    <m/>
    <n v="20215"/>
    <s v="Norsk Fotballtreneforening, CO/Cupfinaleseminaret, c/o CheckinPay AS"/>
    <m/>
    <m/>
    <x v="1"/>
    <x v="1"/>
    <m/>
    <m/>
    <m/>
    <m/>
    <n v="0"/>
    <s v="Ingen avgiftsbehandling"/>
    <s v="invoice-1002203.pdf"/>
    <n v="4000"/>
    <s v="NOK"/>
    <n v="4000"/>
    <m/>
    <s v="4000.00"/>
  </r>
  <r>
    <n v="50"/>
    <n v="2025"/>
    <s v="FOTBALL: Faktura fra Vøyenenga Pizza AS - Fakturanummer: 11101462"/>
    <d v="2025-01-16T00:00:00"/>
    <m/>
    <x v="165"/>
    <x v="165"/>
    <m/>
    <m/>
    <n v="20109"/>
    <s v="Vøyenenga Pizza AS"/>
    <m/>
    <m/>
    <x v="1"/>
    <x v="1"/>
    <m/>
    <m/>
    <m/>
    <m/>
    <n v="0"/>
    <s v="Ingen avgiftsbehandling"/>
    <s v="FOTBALL: Faktura fra Vøyenenga Pizza AS - Fakturanummer: 11101462"/>
    <n v="455"/>
    <s v="NOK"/>
    <n v="455"/>
    <m/>
    <s v="4455.00"/>
  </r>
  <r>
    <n v="57"/>
    <n v="2025"/>
    <s v="HS, kaffe møte"/>
    <d v="2025-01-20T00:00:00"/>
    <m/>
    <x v="165"/>
    <x v="165"/>
    <m/>
    <m/>
    <m/>
    <m/>
    <m/>
    <s v="Sofi Kulvik"/>
    <x v="4"/>
    <x v="4"/>
    <m/>
    <m/>
    <m/>
    <m/>
    <n v="0"/>
    <s v="Ingen avgiftsbehandling"/>
    <s v="HS, kaffe møte"/>
    <n v="53"/>
    <s v="NOK"/>
    <n v="53"/>
    <m/>
    <s v="4508.00"/>
  </r>
  <r>
    <n v="138"/>
    <n v="2025"/>
    <s v="HS, møte"/>
    <d v="2025-01-31T00:00:00"/>
    <m/>
    <x v="165"/>
    <x v="165"/>
    <m/>
    <m/>
    <m/>
    <m/>
    <m/>
    <s v="Sofi Kulvik"/>
    <x v="4"/>
    <x v="4"/>
    <m/>
    <m/>
    <m/>
    <m/>
    <n v="0"/>
    <s v="Ingen avgiftsbehandling"/>
    <s v="HS, møte"/>
    <n v="251"/>
    <s v="NOK"/>
    <n v="251"/>
    <m/>
    <s v="4759.00"/>
  </r>
  <r>
    <n v="780"/>
    <n v="2025"/>
    <s v="Frank Hansen.jpg"/>
    <d v="2025-02-26T00:00:00"/>
    <m/>
    <x v="165"/>
    <x v="165"/>
    <m/>
    <m/>
    <m/>
    <m/>
    <m/>
    <m/>
    <x v="7"/>
    <x v="7"/>
    <m/>
    <m/>
    <m/>
    <m/>
    <n v="0"/>
    <s v="Ingen avgiftsbehandling"/>
    <s v="Frank Hansen.jpg"/>
    <n v="1137"/>
    <s v="NOK"/>
    <n v="1137"/>
    <m/>
    <s v="5896.00"/>
  </r>
  <r>
    <n v="359"/>
    <n v="2025"/>
    <s v="FOTBALL: Kvitteringer for &quot;jobb&quot;"/>
    <d v="2025-03-07T00:00:00"/>
    <m/>
    <x v="165"/>
    <x v="165"/>
    <m/>
    <m/>
    <n v="20075"/>
    <s v="Elin Kristiansen"/>
    <m/>
    <m/>
    <x v="1"/>
    <x v="1"/>
    <m/>
    <m/>
    <m/>
    <m/>
    <n v="0"/>
    <s v="Ingen avgiftsbehandling"/>
    <s v="FOTBALL: Kvitteringer for &quot;jobb&quot;"/>
    <n v="1823.42"/>
    <s v="NOK"/>
    <n v="1823.42"/>
    <m/>
    <s v="7719.42"/>
  </r>
  <r>
    <n v="435"/>
    <n v="2025"/>
    <s v="G2012, 4999: Faktura fra Vøyenenga Pizza AS - Fakturanummer: 11101491"/>
    <d v="2025-03-16T00:00:00"/>
    <m/>
    <x v="165"/>
    <x v="165"/>
    <m/>
    <m/>
    <n v="20109"/>
    <s v="Vøyenenga Pizza AS"/>
    <m/>
    <m/>
    <x v="1"/>
    <x v="1"/>
    <m/>
    <m/>
    <m/>
    <m/>
    <n v="0"/>
    <s v="Ingen avgiftsbehandling"/>
    <s v="G2012, 4999: Faktura fra Vøyenenga Pizza AS - Fakturanummer: 11101491"/>
    <n v="2867.96"/>
    <s v="NOK"/>
    <n v="2867.96"/>
    <m/>
    <s v="10587.38"/>
  </r>
  <r>
    <n v="425"/>
    <n v="2025"/>
    <s v="HS, årsmøte"/>
    <d v="2025-03-18T00:00:00"/>
    <m/>
    <x v="165"/>
    <x v="165"/>
    <m/>
    <m/>
    <m/>
    <m/>
    <m/>
    <s v="Sofi Kulvik"/>
    <x v="4"/>
    <x v="4"/>
    <m/>
    <m/>
    <m/>
    <m/>
    <n v="0"/>
    <s v="Ingen avgiftsbehandling"/>
    <s v="HS, årsmøte"/>
    <n v="985.6"/>
    <s v="NOK"/>
    <n v="985.6"/>
    <m/>
    <s v="11572.98"/>
  </r>
  <r>
    <n v="420"/>
    <n v="2025"/>
    <s v="HS møte"/>
    <d v="2025-03-19T00:00:00"/>
    <m/>
    <x v="165"/>
    <x v="165"/>
    <m/>
    <m/>
    <m/>
    <m/>
    <m/>
    <s v="Sofi Kulvik"/>
    <x v="4"/>
    <x v="4"/>
    <m/>
    <m/>
    <m/>
    <m/>
    <n v="0"/>
    <s v="Ingen avgiftsbehandling"/>
    <s v="HS møte"/>
    <n v="74.900000000000006"/>
    <s v="NOK"/>
    <n v="74.900000000000006"/>
    <m/>
    <s v="11647.88"/>
  </r>
  <r>
    <n v="522"/>
    <n v="2025"/>
    <s v="Fotball"/>
    <d v="2025-03-27T00:00:00"/>
    <m/>
    <x v="165"/>
    <x v="165"/>
    <m/>
    <m/>
    <m/>
    <m/>
    <m/>
    <s v="Sofi Kulvik"/>
    <x v="1"/>
    <x v="1"/>
    <m/>
    <m/>
    <m/>
    <m/>
    <n v="0"/>
    <s v="Ingen avgiftsbehandling"/>
    <s v="Fotball"/>
    <n v="545"/>
    <s v="NOK"/>
    <n v="545"/>
    <m/>
    <s v="12192.88"/>
  </r>
  <r>
    <n v="465"/>
    <n v="2025"/>
    <s v="FOTBALL: Utgifter"/>
    <d v="2025-03-28T00:00:00"/>
    <m/>
    <x v="165"/>
    <x v="165"/>
    <m/>
    <m/>
    <n v="20075"/>
    <s v="Elin Kristiansen"/>
    <m/>
    <m/>
    <x v="1"/>
    <x v="1"/>
    <m/>
    <m/>
    <m/>
    <m/>
    <n v="0"/>
    <s v="Ingen avgiftsbehandling"/>
    <s v="FOTBALL: Utgifter"/>
    <n v="380"/>
    <s v="NOK"/>
    <n v="380"/>
    <m/>
    <s v="12572.88"/>
  </r>
  <r>
    <n v="719"/>
    <n v="2025"/>
    <s v="FOTBALL: Utgifter fotball"/>
    <d v="2025-04-28T00:00:00"/>
    <m/>
    <x v="165"/>
    <x v="165"/>
    <m/>
    <m/>
    <n v="20075"/>
    <s v="Elin Kristiansen"/>
    <m/>
    <m/>
    <x v="1"/>
    <x v="1"/>
    <m/>
    <m/>
    <m/>
    <m/>
    <n v="0"/>
    <s v="Ingen avgiftsbehandling"/>
    <s v="FOTBALL: Utgifter fotball"/>
    <n v="224.9"/>
    <s v="NOK"/>
    <n v="224.9"/>
    <m/>
    <s v="12797.78"/>
  </r>
  <r>
    <n v="745"/>
    <n v="2025"/>
    <s v="FOTBALL: Utgifter dugnad fotball"/>
    <d v="2025-04-28T00:00:00"/>
    <m/>
    <x v="165"/>
    <x v="165"/>
    <m/>
    <m/>
    <n v="20075"/>
    <s v="Elin Kristiansen"/>
    <m/>
    <m/>
    <x v="1"/>
    <x v="1"/>
    <m/>
    <m/>
    <m/>
    <m/>
    <n v="0"/>
    <s v="Ingen avgiftsbehandling"/>
    <s v="FOTBALL: Utgifter dugnad fotball"/>
    <n v="411.3"/>
    <s v="NOK"/>
    <n v="411.3"/>
    <m/>
    <s v="13209.08"/>
  </r>
  <r>
    <n v="734"/>
    <n v="2025"/>
    <s v="FOTBALL: Regning 01506038"/>
    <d v="2025-04-30T00:00:00"/>
    <m/>
    <x v="165"/>
    <x v="165"/>
    <m/>
    <m/>
    <n v="20033"/>
    <s v="Norgesgruppen ASA"/>
    <m/>
    <m/>
    <x v="1"/>
    <x v="1"/>
    <m/>
    <m/>
    <m/>
    <m/>
    <n v="0"/>
    <s v="Ingen avgiftsbehandling"/>
    <s v="FOTBALL: Regning 01506038"/>
    <n v="1588.35"/>
    <s v="NOK"/>
    <n v="1588.35"/>
    <m/>
    <s v="14797.43"/>
  </r>
  <r>
    <n v="1293"/>
    <n v="2025"/>
    <s v="1923.pdf"/>
    <d v="2025-05-19T00:00:00"/>
    <m/>
    <x v="165"/>
    <x v="165"/>
    <m/>
    <m/>
    <m/>
    <m/>
    <m/>
    <m/>
    <x v="5"/>
    <x v="5"/>
    <m/>
    <m/>
    <m/>
    <m/>
    <n v="0"/>
    <s v="Ingen avgiftsbehandling"/>
    <s v="1923.pdf"/>
    <n v="-2500"/>
    <s v="NOK"/>
    <n v="-2500"/>
    <m/>
    <s v="12297.43"/>
  </r>
  <r>
    <n v="1025"/>
    <n v="2025"/>
    <s v="HS"/>
    <d v="2025-06-13T00:00:00"/>
    <m/>
    <x v="165"/>
    <x v="165"/>
    <m/>
    <m/>
    <m/>
    <m/>
    <m/>
    <s v="Sofi Kulvik"/>
    <x v="4"/>
    <x v="4"/>
    <m/>
    <m/>
    <m/>
    <m/>
    <n v="0"/>
    <s v="Ingen avgiftsbehandling"/>
    <s v="HS"/>
    <n v="216.06"/>
    <s v="NOK"/>
    <n v="216.06"/>
    <m/>
    <s v="12513.49"/>
  </r>
  <r>
    <n v="1065"/>
    <n v="2025"/>
    <s v="HS, møte"/>
    <d v="2025-06-26T00:00:00"/>
    <m/>
    <x v="165"/>
    <x v="165"/>
    <m/>
    <m/>
    <m/>
    <m/>
    <m/>
    <s v="Sofi Kulvik"/>
    <x v="4"/>
    <x v="4"/>
    <m/>
    <m/>
    <m/>
    <m/>
    <n v="0"/>
    <s v="Ingen avgiftsbehandling"/>
    <s v="HS, møte"/>
    <n v="229"/>
    <s v="NOK"/>
    <n v="229"/>
    <m/>
    <s v="12742.49"/>
  </r>
  <r>
    <n v="1286"/>
    <n v="2025"/>
    <s v="Esport mangler"/>
    <d v="2025-06-26T00:00:00"/>
    <m/>
    <x v="165"/>
    <x v="165"/>
    <m/>
    <m/>
    <m/>
    <m/>
    <m/>
    <m/>
    <x v="2"/>
    <x v="2"/>
    <m/>
    <m/>
    <m/>
    <m/>
    <n v="0"/>
    <s v="Ingen avgiftsbehandling"/>
    <s v="Esport mangler"/>
    <n v="4000"/>
    <s v="NOK"/>
    <n v="4000"/>
    <m/>
    <s v="16742.49"/>
  </r>
  <r>
    <n v="1355"/>
    <n v="2025"/>
    <s v="FOTBALL: Utgifter fotball"/>
    <d v="2025-08-16T00:00:00"/>
    <m/>
    <x v="165"/>
    <x v="165"/>
    <m/>
    <m/>
    <n v="20075"/>
    <s v="Elin Kristiansen"/>
    <m/>
    <m/>
    <x v="1"/>
    <x v="1"/>
    <m/>
    <m/>
    <m/>
    <m/>
    <n v="0"/>
    <s v="Ingen avgiftsbehandling"/>
    <s v="FOTBALL: Utgifter fotball"/>
    <n v="906.06"/>
    <s v="NOK"/>
    <n v="906.06"/>
    <m/>
    <s v="17648.55"/>
  </r>
  <r>
    <n v="1582"/>
    <n v="2025"/>
    <s v="Möte 1928"/>
    <d v="2025-09-11T00:00:00"/>
    <m/>
    <x v="165"/>
    <x v="165"/>
    <m/>
    <m/>
    <m/>
    <m/>
    <m/>
    <m/>
    <x v="1"/>
    <x v="1"/>
    <m/>
    <m/>
    <m/>
    <m/>
    <n v="0"/>
    <s v="Ingen avgiftsbehandling"/>
    <s v="Möte 1928"/>
    <n v="198"/>
    <s v="NOK"/>
    <n v="198"/>
    <m/>
    <s v="17846.55"/>
  </r>
  <r>
    <n v="1586"/>
    <n v="2025"/>
    <s v="HS møte"/>
    <d v="2025-09-14T00:00:00"/>
    <m/>
    <x v="165"/>
    <x v="165"/>
    <m/>
    <m/>
    <m/>
    <m/>
    <m/>
    <m/>
    <x v="4"/>
    <x v="4"/>
    <m/>
    <m/>
    <m/>
    <m/>
    <n v="0"/>
    <s v="Ingen avgiftsbehandling"/>
    <s v="HS møte"/>
    <n v="327.51"/>
    <s v="NOK"/>
    <n v="327.51"/>
    <m/>
    <s v="18174.06"/>
  </r>
  <r>
    <n v="1750"/>
    <n v="2025"/>
    <s v="Ansattutlegg nummer 26-2025, Christopher Dehn"/>
    <d v="2025-10-01T00:00:00"/>
    <m/>
    <x v="165"/>
    <x v="165"/>
    <m/>
    <m/>
    <m/>
    <m/>
    <n v="77"/>
    <s v="Christopher Dehn"/>
    <x v="5"/>
    <x v="5"/>
    <m/>
    <m/>
    <m/>
    <m/>
    <n v="0"/>
    <s v="Ingen avgiftsbehandling"/>
    <s v="Ansattutlegg nummer 26-2025, Christopher Dehn. Privat utlegg. Møte, kurs, oppdatering o.l."/>
    <n v="500"/>
    <s v="NOK"/>
    <n v="500"/>
    <m/>
    <s v="18674.06"/>
  </r>
  <r>
    <n v="1925"/>
    <n v="2025"/>
    <s v="HS kurs, Elin K"/>
    <d v="2025-10-17T00:00:00"/>
    <m/>
    <x v="165"/>
    <x v="165"/>
    <m/>
    <m/>
    <n v="20075"/>
    <s v="Elin Kristiansen"/>
    <m/>
    <m/>
    <x v="4"/>
    <x v="4"/>
    <m/>
    <m/>
    <m/>
    <m/>
    <n v="0"/>
    <s v="Ingen avgiftsbehandling"/>
    <s v="HS kurs, Elin K"/>
    <n v="2255"/>
    <s v="NOK"/>
    <n v="2255"/>
    <m/>
    <s v="20929.06"/>
  </r>
  <r>
    <n v="2003"/>
    <n v="2025"/>
    <s v="Fotball av bilag"/>
    <d v="2025-10-30T00:00:00"/>
    <m/>
    <x v="165"/>
    <x v="165"/>
    <m/>
    <m/>
    <m/>
    <m/>
    <m/>
    <m/>
    <x v="1"/>
    <x v="1"/>
    <m/>
    <m/>
    <m/>
    <m/>
    <n v="0"/>
    <s v="Ingen avgiftsbehandling"/>
    <s v="Fotball av bilag"/>
    <n v="198"/>
    <s v="NOK"/>
    <n v="198"/>
    <m/>
    <s v="21127.06"/>
  </r>
  <r>
    <n v="1999"/>
    <n v="2025"/>
    <s v="Møte HS"/>
    <d v="2025-10-30T00:00:00"/>
    <m/>
    <x v="165"/>
    <x v="165"/>
    <m/>
    <m/>
    <m/>
    <m/>
    <m/>
    <m/>
    <x v="4"/>
    <x v="4"/>
    <m/>
    <m/>
    <m/>
    <m/>
    <n v="0"/>
    <s v="Ingen avgiftsbehandling"/>
    <s v="Møte HS"/>
    <n v="228"/>
    <s v="NOK"/>
    <n v="228"/>
    <m/>
    <s v="21355.06"/>
  </r>
  <r>
    <n v="1998"/>
    <n v="2025"/>
    <s v="HS møte"/>
    <d v="2025-10-30T00:00:00"/>
    <m/>
    <x v="165"/>
    <x v="165"/>
    <m/>
    <m/>
    <m/>
    <m/>
    <m/>
    <m/>
    <x v="4"/>
    <x v="4"/>
    <m/>
    <m/>
    <m/>
    <m/>
    <n v="0"/>
    <s v="Ingen avgiftsbehandling"/>
    <s v="HS møte"/>
    <n v="216.19"/>
    <s v="NOK"/>
    <n v="216.19"/>
    <m/>
    <s v="21571.25"/>
  </r>
  <r>
    <n v="2018"/>
    <n v="2025"/>
    <s v="Ansattutlegg nummer 28-2025, Christopher Dehn"/>
    <d v="2025-11-03T00:00:00"/>
    <m/>
    <x v="165"/>
    <x v="165"/>
    <m/>
    <m/>
    <m/>
    <m/>
    <n v="77"/>
    <s v="Christopher Dehn"/>
    <x v="5"/>
    <x v="5"/>
    <m/>
    <m/>
    <m/>
    <m/>
    <n v="0"/>
    <s v="Ingen avgiftsbehandling"/>
    <s v="Ansattutlegg nummer 28-2025, Christopher Dehn. Privat utlegg. Møte, kurs, oppdatering o.l."/>
    <n v="3268"/>
    <s v="NOK"/>
    <n v="3268"/>
    <m/>
    <s v="24839.25"/>
  </r>
  <r>
    <n v="2400"/>
    <n v="2025"/>
    <s v="Møte"/>
    <d v="2025-12-15T00:00:00"/>
    <m/>
    <x v="165"/>
    <x v="165"/>
    <m/>
    <m/>
    <m/>
    <m/>
    <m/>
    <m/>
    <x v="1"/>
    <x v="1"/>
    <m/>
    <m/>
    <m/>
    <m/>
    <n v="0"/>
    <s v="Ingen avgiftsbehandling"/>
    <s v="Møte"/>
    <n v="247.78"/>
    <s v="NOK"/>
    <n v="247.78"/>
    <m/>
    <s v="25087.03"/>
  </r>
  <r>
    <n v="2439"/>
    <n v="2025"/>
    <s v="Fotball gaver lagskasser"/>
    <d v="2025-12-18T00:00:00"/>
    <m/>
    <x v="165"/>
    <x v="165"/>
    <m/>
    <m/>
    <m/>
    <m/>
    <m/>
    <s v="Sofi Kulvik"/>
    <x v="1"/>
    <x v="1"/>
    <m/>
    <m/>
    <m/>
    <m/>
    <n v="0"/>
    <s v="Ingen avgiftsbehandling"/>
    <s v="refunderes fra lagskasser"/>
    <n v="1860"/>
    <s v="NOK"/>
    <n v="1860"/>
    <m/>
    <s v="26947.03"/>
  </r>
  <r>
    <n v="2431"/>
    <n v="2025"/>
    <s v="HS møte"/>
    <d v="2025-12-21T00:00:00"/>
    <m/>
    <x v="165"/>
    <x v="165"/>
    <m/>
    <m/>
    <m/>
    <m/>
    <m/>
    <s v="Sofi Kulvik"/>
    <x v="4"/>
    <x v="4"/>
    <m/>
    <m/>
    <m/>
    <m/>
    <n v="0"/>
    <s v="Ingen avgiftsbehandling"/>
    <s v="HS møte"/>
    <n v="167.7"/>
    <s v="NOK"/>
    <n v="167.7"/>
    <m/>
    <s v="27114.73"/>
  </r>
  <r>
    <m/>
    <m/>
    <m/>
    <d v="2025-01-01T00:00:00"/>
    <m/>
    <x v="166"/>
    <x v="166"/>
    <m/>
    <m/>
    <m/>
    <m/>
    <m/>
    <m/>
    <x v="0"/>
    <x v="0"/>
    <m/>
    <m/>
    <m/>
    <m/>
    <m/>
    <m/>
    <s v="Inngående saldo"/>
    <n v="0"/>
    <m/>
    <m/>
    <m/>
    <s v="0.00"/>
  </r>
  <r>
    <n v="505"/>
    <n v="2025"/>
    <s v="belastet hockey"/>
    <d v="2025-02-04T00:00:00"/>
    <m/>
    <x v="166"/>
    <x v="166"/>
    <m/>
    <m/>
    <n v="20319"/>
    <s v="Pål Solstad Brendløkken"/>
    <m/>
    <m/>
    <x v="5"/>
    <x v="5"/>
    <m/>
    <m/>
    <m/>
    <m/>
    <n v="0"/>
    <s v="Ingen avgiftsbehandling"/>
    <s v="belastet hockey"/>
    <n v="12600"/>
    <s v="NOK"/>
    <n v="12600"/>
    <m/>
    <s v="12600.00"/>
  </r>
  <r>
    <n v="563"/>
    <n v="2025"/>
    <s v="Grasrottrener 1  hockey"/>
    <d v="2025-04-01T00:00:00"/>
    <m/>
    <x v="166"/>
    <x v="166"/>
    <m/>
    <m/>
    <n v="20369"/>
    <s v="Jonas Moe"/>
    <m/>
    <m/>
    <x v="5"/>
    <x v="5"/>
    <m/>
    <m/>
    <m/>
    <m/>
    <n v="0"/>
    <s v="Ingen avgiftsbehandling"/>
    <s v="Grasrottrener 1  hockey"/>
    <n v="2500"/>
    <s v="NOK"/>
    <n v="2500"/>
    <m/>
    <s v="15100.00"/>
  </r>
  <r>
    <n v="1713"/>
    <n v="2025"/>
    <s v="Faktura nummer 020037 fra NFF Oslo"/>
    <d v="2025-09-29T00:00:00"/>
    <m/>
    <x v="166"/>
    <x v="166"/>
    <m/>
    <m/>
    <n v="20060"/>
    <s v="NFF Oslo"/>
    <m/>
    <m/>
    <x v="1"/>
    <x v="1"/>
    <m/>
    <m/>
    <m/>
    <m/>
    <n v="0"/>
    <s v="Ingen avgiftsbehandling"/>
    <s v="Faktura nummer 020037 fra NFF Oslo"/>
    <n v="8750"/>
    <s v="NOK"/>
    <n v="8750"/>
    <m/>
    <s v="23850.00"/>
  </r>
  <r>
    <n v="1765"/>
    <n v="2025"/>
    <s v="Faktura nummer 10442 fra KURS AS KREDITNOTA vedlagt"/>
    <d v="2025-09-29T00:00:00"/>
    <m/>
    <x v="166"/>
    <x v="166"/>
    <m/>
    <m/>
    <n v="20160"/>
    <s v="KURS AS"/>
    <m/>
    <m/>
    <x v="2"/>
    <x v="2"/>
    <m/>
    <m/>
    <m/>
    <m/>
    <n v="0"/>
    <s v="Ingen avgiftsbehandling"/>
    <s v="Faktura nummer 10442 fra KURS AS KREDITNOTA vedlagt"/>
    <n v="0.1"/>
    <s v="NOK"/>
    <n v="0.1"/>
    <m/>
    <s v="23850.10"/>
  </r>
  <r>
    <n v="1941"/>
    <n v="2025"/>
    <s v="Reversering av bilag 1765-2025. Faktura nummer 10442 fra KURS AS KREDITNOTA vedlagt"/>
    <d v="2025-09-29T00:00:00"/>
    <m/>
    <x v="166"/>
    <x v="166"/>
    <m/>
    <m/>
    <n v="20160"/>
    <s v="KURS AS"/>
    <m/>
    <m/>
    <x v="2"/>
    <x v="2"/>
    <m/>
    <m/>
    <m/>
    <m/>
    <n v="0"/>
    <s v="Ingen avgiftsbehandling"/>
    <s v="Reversering av bilag 1765-2025. Faktura nummer 10442 fra KURS AS KREDITNOTA vedlagt"/>
    <n v="-0.1"/>
    <s v="NOK"/>
    <n v="-0.1"/>
    <m/>
    <s v="23850.00"/>
  </r>
  <r>
    <n v="2100"/>
    <n v="2025"/>
    <s v="HOCKEY: Ubetalte fakturaer"/>
    <d v="2025-10-15T00:00:00"/>
    <m/>
    <x v="166"/>
    <x v="166"/>
    <m/>
    <m/>
    <n v="20183"/>
    <s v="Holmen Hockey"/>
    <m/>
    <m/>
    <x v="5"/>
    <x v="5"/>
    <m/>
    <m/>
    <m/>
    <m/>
    <n v="0"/>
    <s v="Ingen avgiftsbehandling"/>
    <s v="HOCKEY: Ubetalte fakturaer"/>
    <n v="7500"/>
    <s v="NOK"/>
    <n v="7500"/>
    <m/>
    <s v="31350.00"/>
  </r>
  <r>
    <n v="1926"/>
    <n v="2025"/>
    <s v="Faktura nummer 020210 fra NFF Oslo"/>
    <d v="2025-10-16T00:00:00"/>
    <m/>
    <x v="166"/>
    <x v="166"/>
    <m/>
    <m/>
    <n v="20060"/>
    <s v="NFF Oslo"/>
    <m/>
    <m/>
    <x v="1"/>
    <x v="1"/>
    <m/>
    <m/>
    <m/>
    <m/>
    <n v="0"/>
    <s v="Ingen avgiftsbehandling"/>
    <s v="Faktura nummer 020210 fra NFF Oslo"/>
    <n v="1250"/>
    <s v="NOK"/>
    <n v="1250"/>
    <m/>
    <s v="32600.00"/>
  </r>
  <r>
    <n v="2053"/>
    <n v="2025"/>
    <s v="FOTBALL delkurs 1"/>
    <d v="2025-11-04T00:00:00"/>
    <m/>
    <x v="166"/>
    <x v="166"/>
    <m/>
    <m/>
    <n v="20060"/>
    <s v="NFF Oslo"/>
    <m/>
    <m/>
    <x v="1"/>
    <x v="1"/>
    <m/>
    <m/>
    <m/>
    <m/>
    <n v="0"/>
    <s v="Ingen avgiftsbehandling"/>
    <s v="FOTBALL delkurs 1"/>
    <n v="1250"/>
    <s v="NOK"/>
    <n v="1250"/>
    <m/>
    <s v="33850.00"/>
  </r>
  <r>
    <n v="2284"/>
    <n v="2025"/>
    <s v="Fwd: faktura"/>
    <d v="2025-11-07T00:00:00"/>
    <m/>
    <x v="166"/>
    <x v="166"/>
    <m/>
    <m/>
    <n v="20160"/>
    <s v="KURS AS"/>
    <m/>
    <m/>
    <x v="2"/>
    <x v="2"/>
    <m/>
    <m/>
    <m/>
    <m/>
    <n v="0"/>
    <s v="Ingen avgiftsbehandling"/>
    <s v="Fwd: faktura"/>
    <n v="12635.68"/>
    <s v="NOK"/>
    <n v="12635.68"/>
    <m/>
    <s v="46485.68"/>
  </r>
  <r>
    <n v="2086"/>
    <n v="2025"/>
    <s v="Faktura nummer 020454 fra NFF Oslo"/>
    <d v="2025-11-12T00:00:00"/>
    <m/>
    <x v="166"/>
    <x v="166"/>
    <m/>
    <m/>
    <n v="20060"/>
    <s v="NFF Oslo"/>
    <m/>
    <m/>
    <x v="1"/>
    <x v="1"/>
    <m/>
    <m/>
    <m/>
    <m/>
    <n v="0"/>
    <s v="Ingen avgiftsbehandling"/>
    <s v="Faktura nummer 020454 fra NFF Oslo"/>
    <n v="5000"/>
    <s v="NOK"/>
    <n v="5000"/>
    <m/>
    <s v="51485.68"/>
  </r>
  <r>
    <n v="2239"/>
    <n v="2025"/>
    <s v="Faktura nummer 020660 fra NFF Oslo Landslagsskole"/>
    <d v="2025-11-24T00:00:00"/>
    <m/>
    <x v="166"/>
    <x v="166"/>
    <m/>
    <m/>
    <n v="20060"/>
    <s v="NFF Oslo"/>
    <m/>
    <m/>
    <x v="1"/>
    <x v="1"/>
    <m/>
    <m/>
    <m/>
    <m/>
    <n v="0"/>
    <s v="Ingen avgiftsbehandling"/>
    <s v="Faktura nummer 020660 fra NFF Oslo Landslagsskole"/>
    <n v="2500"/>
    <s v="NOK"/>
    <n v="2500"/>
    <m/>
    <s v="53985.68"/>
  </r>
  <r>
    <n v="2226"/>
    <n v="2025"/>
    <s v="Faktura nummer 020806 fra NFF Oslo"/>
    <d v="2025-11-26T00:00:00"/>
    <m/>
    <x v="166"/>
    <x v="166"/>
    <m/>
    <m/>
    <n v="20060"/>
    <s v="NFF Oslo"/>
    <m/>
    <m/>
    <x v="1"/>
    <x v="1"/>
    <m/>
    <m/>
    <m/>
    <m/>
    <n v="0"/>
    <s v="Ingen avgiftsbehandling"/>
    <s v="Faktura nummer 020806 fra NFF Oslo"/>
    <n v="2850"/>
    <s v="NOK"/>
    <n v="2850"/>
    <m/>
    <s v="56835.68"/>
  </r>
  <r>
    <n v="2521"/>
    <n v="2025"/>
    <s v="Kreditnota nummer 021039 fra NFF Oslo"/>
    <d v="2025-12-15T00:00:00"/>
    <m/>
    <x v="166"/>
    <x v="166"/>
    <m/>
    <m/>
    <n v="20060"/>
    <s v="NFF Oslo"/>
    <m/>
    <m/>
    <x v="1"/>
    <x v="1"/>
    <m/>
    <m/>
    <m/>
    <m/>
    <n v="0"/>
    <s v="Ingen avgiftsbehandling"/>
    <s v="Kreditnota nummer 021039 fra NFF Oslo"/>
    <n v="-1500"/>
    <s v="NOK"/>
    <n v="-1500"/>
    <m/>
    <s v="55335.68"/>
  </r>
  <r>
    <n v="2494"/>
    <n v="2025"/>
    <s v="Faktura nummer 021289 fra NFF Oslo"/>
    <d v="2025-12-22T00:00:00"/>
    <m/>
    <x v="166"/>
    <x v="166"/>
    <m/>
    <m/>
    <n v="20060"/>
    <s v="NFF Oslo"/>
    <m/>
    <m/>
    <x v="1"/>
    <x v="1"/>
    <m/>
    <m/>
    <m/>
    <m/>
    <n v="0"/>
    <s v="Ingen avgiftsbehandling"/>
    <s v="Faktura nummer 021289 fra NFF Oslo"/>
    <n v="1800"/>
    <s v="NOK"/>
    <n v="1800"/>
    <m/>
    <s v="57135.68"/>
  </r>
  <r>
    <m/>
    <m/>
    <m/>
    <d v="2025-01-01T00:00:00"/>
    <m/>
    <x v="167"/>
    <x v="167"/>
    <m/>
    <m/>
    <m/>
    <m/>
    <m/>
    <m/>
    <x v="0"/>
    <x v="0"/>
    <m/>
    <m/>
    <m/>
    <m/>
    <m/>
    <m/>
    <s v="Inngående saldo"/>
    <n v="0"/>
    <m/>
    <m/>
    <m/>
    <s v="0.00"/>
  </r>
  <r>
    <n v="332"/>
    <n v="2025"/>
    <s v="Ansattutlegg nummer 13-2024, Eirik F Wartiainen"/>
    <d v="2025-03-02T00:00:00"/>
    <m/>
    <x v="167"/>
    <x v="167"/>
    <m/>
    <m/>
    <m/>
    <m/>
    <n v="1229"/>
    <s v="Eirik Frisnes Wartiainen"/>
    <x v="10"/>
    <x v="10"/>
    <m/>
    <m/>
    <m/>
    <m/>
    <n v="1"/>
    <s v="Høy (25%)"/>
    <s v="Ansattutlegg nummer 13-2024, Eirik F Wartiainen. Privat utlegg. Annen kontorkostnad"/>
    <n v="119.76"/>
    <s v="NOK"/>
    <n v="119.76"/>
    <m/>
    <s v="119.76"/>
  </r>
  <r>
    <n v="870"/>
    <n v="2025"/>
    <s v="Mva feil"/>
    <d v="2025-03-02T00:00:00"/>
    <m/>
    <x v="167"/>
    <x v="167"/>
    <m/>
    <m/>
    <m/>
    <m/>
    <m/>
    <m/>
    <x v="10"/>
    <x v="10"/>
    <m/>
    <m/>
    <m/>
    <m/>
    <n v="0"/>
    <s v="Ingen avgiftsbehandling"/>
    <s v="Mva feil"/>
    <n v="149.69999999999999"/>
    <s v="NOK"/>
    <n v="149.69999999999999"/>
    <m/>
    <s v="269.46"/>
  </r>
  <r>
    <n v="870"/>
    <n v="2025"/>
    <s v="Mva feil"/>
    <d v="2025-03-02T00:00:00"/>
    <m/>
    <x v="167"/>
    <x v="167"/>
    <m/>
    <m/>
    <m/>
    <m/>
    <m/>
    <m/>
    <x v="10"/>
    <x v="10"/>
    <m/>
    <m/>
    <m/>
    <m/>
    <n v="1"/>
    <s v="Høy (25%)"/>
    <s v="Mva feil"/>
    <n v="-119.76"/>
    <s v="NOK"/>
    <n v="-119.76"/>
    <m/>
    <s v="149.70"/>
  </r>
  <r>
    <n v="966"/>
    <n v="2025"/>
    <s v="Ansattutlegg nummer 7-2025, Eirik F Wartiainen"/>
    <d v="2025-06-02T00:00:00"/>
    <m/>
    <x v="167"/>
    <x v="167"/>
    <m/>
    <m/>
    <m/>
    <m/>
    <n v="1229"/>
    <s v="Eirik Frisnes Wartiainen"/>
    <x v="10"/>
    <x v="10"/>
    <m/>
    <m/>
    <m/>
    <m/>
    <n v="0"/>
    <s v="Ingen avgiftsbehandling"/>
    <s v="Ansattutlegg nummer 7-2025, Eirik F Wartiainen. Privat utlegg. Annen kontorkostnad"/>
    <n v="229.6"/>
    <s v="NOK"/>
    <n v="229.6"/>
    <m/>
    <s v="379.30"/>
  </r>
  <r>
    <n v="1100"/>
    <n v="2025"/>
    <s v="Ansattutlegg nummer 11-2025, Eirik F Wartiainen"/>
    <d v="2025-07-01T00:00:00"/>
    <m/>
    <x v="167"/>
    <x v="167"/>
    <m/>
    <m/>
    <m/>
    <m/>
    <n v="1229"/>
    <s v="Eirik Frisnes Wartiainen"/>
    <x v="10"/>
    <x v="10"/>
    <m/>
    <m/>
    <m/>
    <m/>
    <n v="0"/>
    <s v="Ingen avgiftsbehandling"/>
    <s v="Ansattutlegg nummer 11-2025, Eirik F Wartiainen. Privat utlegg. Annen kontorkostnad"/>
    <n v="119.6"/>
    <s v="NOK"/>
    <n v="119.6"/>
    <m/>
    <s v="498.90"/>
  </r>
  <r>
    <n v="1739"/>
    <n v="2025"/>
    <s v="Ansattutlegg nummer 17-2025, Eirik F Wartiainen"/>
    <d v="2025-10-01T00:00:00"/>
    <m/>
    <x v="167"/>
    <x v="167"/>
    <m/>
    <m/>
    <m/>
    <m/>
    <n v="1229"/>
    <s v="Eirik Frisnes Wartiainen"/>
    <x v="10"/>
    <x v="10"/>
    <m/>
    <m/>
    <m/>
    <m/>
    <n v="0"/>
    <s v="Ingen avgiftsbehandling"/>
    <s v="Ansattutlegg nummer 17-2025, Eirik F Wartiainen. Privat utlegg. Annen kontorkostnad"/>
    <n v="59.8"/>
    <s v="NOK"/>
    <n v="59.8"/>
    <m/>
    <s v="558.70"/>
  </r>
  <r>
    <n v="1746"/>
    <n v="2025"/>
    <s v="Ansattutlegg nummer 24-2025, Eirik F Wartiainen"/>
    <d v="2025-10-01T00:00:00"/>
    <m/>
    <x v="167"/>
    <x v="167"/>
    <m/>
    <m/>
    <m/>
    <m/>
    <n v="1229"/>
    <s v="Eirik Frisnes Wartiainen"/>
    <x v="1"/>
    <x v="1"/>
    <m/>
    <m/>
    <m/>
    <m/>
    <n v="0"/>
    <s v="Ingen avgiftsbehandling"/>
    <s v="Ansattutlegg nummer 24-2025, Eirik F Wartiainen. Privat utlegg. Annen kontorkostnad"/>
    <n v="676.5"/>
    <s v="NOK"/>
    <n v="676.5"/>
    <m/>
    <s v="1235.20"/>
  </r>
  <r>
    <n v="1748"/>
    <n v="2025"/>
    <s v="Ansattutlegg nummer 15-2025, Christopher Dehn"/>
    <d v="2025-10-01T00:00:00"/>
    <m/>
    <x v="167"/>
    <x v="167"/>
    <m/>
    <m/>
    <m/>
    <m/>
    <n v="77"/>
    <s v="Christopher Dehn"/>
    <x v="5"/>
    <x v="5"/>
    <m/>
    <m/>
    <m/>
    <m/>
    <n v="0"/>
    <s v="Ingen avgiftsbehandling"/>
    <s v="Ansattutlegg nummer 15-2025, Christopher Dehn. Privat utlegg. Annen kontorkostnad"/>
    <n v="347"/>
    <s v="NOK"/>
    <n v="347"/>
    <m/>
    <s v="1582.20"/>
  </r>
  <r>
    <n v="1749"/>
    <n v="2025"/>
    <s v="Ansattutlegg nummer 16-2025, Christopher Dehn"/>
    <d v="2025-10-01T00:00:00"/>
    <m/>
    <x v="167"/>
    <x v="167"/>
    <m/>
    <m/>
    <m/>
    <m/>
    <n v="77"/>
    <s v="Christopher Dehn"/>
    <x v="5"/>
    <x v="5"/>
    <m/>
    <m/>
    <m/>
    <m/>
    <n v="0"/>
    <s v="Ingen avgiftsbehandling"/>
    <s v="Ansattutlegg nummer 16-2025, Christopher Dehn. Privat utlegg. Annen kontorkostnad"/>
    <n v="608"/>
    <s v="NOK"/>
    <n v="608"/>
    <m/>
    <s v="2190.20"/>
  </r>
  <r>
    <n v="2019"/>
    <n v="2025"/>
    <s v="Ansattutlegg nummer 29-2025, Christopher Dehn"/>
    <d v="2025-11-03T00:00:00"/>
    <m/>
    <x v="167"/>
    <x v="167"/>
    <m/>
    <m/>
    <m/>
    <m/>
    <n v="77"/>
    <s v="Christopher Dehn"/>
    <x v="5"/>
    <x v="5"/>
    <m/>
    <m/>
    <m/>
    <m/>
    <n v="0"/>
    <s v="Ingen avgiftsbehandling"/>
    <s v="Ansattutlegg nummer 29-2025, Christopher Dehn. Privat utlegg. Annen kontorkostnad"/>
    <n v="1088"/>
    <s v="NOK"/>
    <n v="1088"/>
    <m/>
    <s v="3278.20"/>
  </r>
  <r>
    <n v="2020"/>
    <n v="2025"/>
    <s v="Ansattutlegg nummer 30-2025, Christopher Dehn"/>
    <d v="2025-11-03T00:00:00"/>
    <m/>
    <x v="167"/>
    <x v="167"/>
    <m/>
    <m/>
    <m/>
    <m/>
    <n v="77"/>
    <s v="Christopher Dehn"/>
    <x v="5"/>
    <x v="5"/>
    <m/>
    <m/>
    <m/>
    <m/>
    <n v="0"/>
    <s v="Ingen avgiftsbehandling"/>
    <s v="Ansattutlegg nummer 30-2025, Christopher Dehn. Privat utlegg. Annen kontorkostnad"/>
    <n v="559.20000000000005"/>
    <s v="NOK"/>
    <n v="559.20000000000005"/>
    <m/>
    <s v="3837.40"/>
  </r>
  <r>
    <m/>
    <m/>
    <m/>
    <d v="2025-01-01T00:00:00"/>
    <m/>
    <x v="168"/>
    <x v="168"/>
    <m/>
    <m/>
    <m/>
    <m/>
    <m/>
    <m/>
    <x v="0"/>
    <x v="0"/>
    <m/>
    <m/>
    <m/>
    <m/>
    <m/>
    <m/>
    <s v="Inngående saldo"/>
    <n v="0"/>
    <m/>
    <m/>
    <m/>
    <s v="0.00"/>
  </r>
  <r>
    <n v="1"/>
    <n v="2025"/>
    <s v="Faktura nummer 55090976 fra Talkmore AS"/>
    <d v="2025-01-01T00:00:00"/>
    <m/>
    <x v="168"/>
    <x v="168"/>
    <m/>
    <m/>
    <n v="20004"/>
    <s v="Talkmore AS"/>
    <m/>
    <m/>
    <x v="5"/>
    <x v="5"/>
    <m/>
    <m/>
    <m/>
    <m/>
    <n v="0"/>
    <s v="Ingen avgiftsbehandling"/>
    <s v="Faktura nummer 55090976 fra Talkmore AS"/>
    <n v="893.65"/>
    <s v="NOK"/>
    <n v="893.65"/>
    <m/>
    <s v="893.65"/>
  </r>
  <r>
    <n v="5"/>
    <n v="2025"/>
    <s v="HS: Faktura fra Talkmore"/>
    <d v="2025-01-01T00:00:00"/>
    <m/>
    <x v="168"/>
    <x v="168"/>
    <m/>
    <m/>
    <n v="20004"/>
    <s v="Talkmore AS"/>
    <m/>
    <m/>
    <x v="4"/>
    <x v="4"/>
    <m/>
    <m/>
    <m/>
    <m/>
    <n v="0"/>
    <s v="Ingen avgiftsbehandling"/>
    <s v="HS: Faktura fra Talkmore"/>
    <n v="523.75"/>
    <s v="NOK"/>
    <n v="523.75"/>
    <m/>
    <s v="1417.40"/>
  </r>
  <r>
    <n v="20"/>
    <n v="2025"/>
    <s v="HS, telefon"/>
    <d v="2025-01-07T00:00:00"/>
    <m/>
    <x v="168"/>
    <x v="168"/>
    <m/>
    <m/>
    <n v="20029"/>
    <s v="Viken Fiber AS"/>
    <m/>
    <m/>
    <x v="4"/>
    <x v="4"/>
    <m/>
    <m/>
    <m/>
    <m/>
    <n v="0"/>
    <s v="Ingen avgiftsbehandling"/>
    <s v="HS, telefon"/>
    <n v="1079"/>
    <s v="NOK"/>
    <n v="1079"/>
    <m/>
    <s v="2496.40"/>
  </r>
  <r>
    <n v="18"/>
    <n v="2025"/>
    <s v="Faktura nummer 1056212629 fra Telenor Norge AS"/>
    <d v="2025-01-08T00:00:00"/>
    <m/>
    <x v="168"/>
    <x v="168"/>
    <m/>
    <m/>
    <n v="20011"/>
    <s v="Telenor Norge AS"/>
    <m/>
    <m/>
    <x v="2"/>
    <x v="2"/>
    <m/>
    <m/>
    <m/>
    <m/>
    <n v="0"/>
    <s v="Ingen avgiftsbehandling"/>
    <s v="Faktura nummer 1056212629 fra Telenor Norge AS"/>
    <n v="4975"/>
    <s v="NOK"/>
    <n v="4975"/>
    <m/>
    <s v="7471.40"/>
  </r>
  <r>
    <n v="150"/>
    <n v="2025"/>
    <s v="Ansattutlegg nummer 6-2024, Eirik F Wartiainen"/>
    <d v="2025-02-01T00:00:00"/>
    <m/>
    <x v="168"/>
    <x v="168"/>
    <m/>
    <m/>
    <m/>
    <m/>
    <n v="1229"/>
    <s v="Eirik Frisnes Wartiainen"/>
    <x v="10"/>
    <x v="10"/>
    <m/>
    <m/>
    <m/>
    <m/>
    <n v="1"/>
    <s v="Høy (25%)"/>
    <s v="Ansattutlegg nummer 6-2024, Eirik F Wartiainen. Privat utlegg. Telefon"/>
    <n v="400"/>
    <s v="NOK"/>
    <n v="400"/>
    <m/>
    <s v="7871.40"/>
  </r>
  <r>
    <n v="204"/>
    <n v="2025"/>
    <s v="Faktura nummer 55367357 fra Talkmore AS"/>
    <d v="2025-02-01T00:00:00"/>
    <m/>
    <x v="168"/>
    <x v="168"/>
    <m/>
    <m/>
    <n v="20004"/>
    <s v="Talkmore AS"/>
    <m/>
    <m/>
    <x v="5"/>
    <x v="5"/>
    <m/>
    <m/>
    <m/>
    <m/>
    <n v="0"/>
    <s v="Ingen avgiftsbehandling"/>
    <s v="Faktura nummer 55367357 fra Talkmore AS"/>
    <n v="785.57"/>
    <s v="NOK"/>
    <n v="785.57"/>
    <m/>
    <s v="8656.97"/>
  </r>
  <r>
    <n v="191"/>
    <n v="2025"/>
    <s v="HS: Faktura fra Talkmore"/>
    <d v="2025-02-01T00:00:00"/>
    <m/>
    <x v="168"/>
    <x v="168"/>
    <m/>
    <m/>
    <n v="20004"/>
    <s v="Talkmore AS"/>
    <m/>
    <m/>
    <x v="4"/>
    <x v="4"/>
    <m/>
    <m/>
    <m/>
    <m/>
    <n v="0"/>
    <s v="Ingen avgiftsbehandling"/>
    <s v="HS: Faktura fra Talkmore"/>
    <n v="525.24"/>
    <s v="NOK"/>
    <n v="525.24"/>
    <m/>
    <s v="9182.21"/>
  </r>
  <r>
    <n v="188"/>
    <n v="2025"/>
    <s v="Faktura nummer 5510006664128 fra Telenor Norge AS"/>
    <d v="2025-02-04T00:00:00"/>
    <m/>
    <x v="168"/>
    <x v="168"/>
    <m/>
    <m/>
    <n v="20011"/>
    <s v="Telenor Norge AS"/>
    <m/>
    <m/>
    <x v="4"/>
    <x v="4"/>
    <m/>
    <m/>
    <m/>
    <m/>
    <n v="0"/>
    <s v="Ingen avgiftsbehandling"/>
    <s v="Faktura nummer 5510006664128 fra Telenor Norge AS"/>
    <n v="195"/>
    <s v="NOK"/>
    <n v="195"/>
    <m/>
    <s v="9377.21"/>
  </r>
  <r>
    <n v="180"/>
    <n v="2025"/>
    <s v="HS, telefon"/>
    <d v="2025-02-05T00:00:00"/>
    <m/>
    <x v="168"/>
    <x v="168"/>
    <m/>
    <m/>
    <n v="20029"/>
    <s v="Viken Fiber AS"/>
    <m/>
    <m/>
    <x v="4"/>
    <x v="4"/>
    <m/>
    <m/>
    <m/>
    <m/>
    <n v="0"/>
    <s v="Ingen avgiftsbehandling"/>
    <s v="HS, telefon"/>
    <n v="1079"/>
    <s v="NOK"/>
    <n v="1079"/>
    <m/>
    <s v="10456.21"/>
  </r>
  <r>
    <n v="284"/>
    <n v="2025"/>
    <s v="Faktura nummer 1056216635 fra Telenor Norge AS"/>
    <d v="2025-02-07T00:00:00"/>
    <m/>
    <x v="168"/>
    <x v="168"/>
    <m/>
    <m/>
    <n v="20011"/>
    <s v="Telenor Norge AS"/>
    <m/>
    <m/>
    <x v="2"/>
    <x v="2"/>
    <m/>
    <m/>
    <m/>
    <m/>
    <n v="0"/>
    <s v="Ingen avgiftsbehandling"/>
    <s v="Faktura nummer 1056216635 fra Telenor Norge AS"/>
    <n v="4975"/>
    <s v="NOK"/>
    <n v="4975"/>
    <m/>
    <s v="15431.21"/>
  </r>
  <r>
    <n v="364"/>
    <n v="2025"/>
    <s v="Faktura nummer 55643366 fra Talkmore AS"/>
    <d v="2025-03-01T00:00:00"/>
    <m/>
    <x v="168"/>
    <x v="168"/>
    <m/>
    <m/>
    <n v="20004"/>
    <s v="Talkmore AS"/>
    <m/>
    <m/>
    <x v="5"/>
    <x v="5"/>
    <m/>
    <m/>
    <m/>
    <m/>
    <n v="0"/>
    <s v="Ingen avgiftsbehandling"/>
    <s v="Faktura nummer 55643366 fra Talkmore AS"/>
    <n v="737.07"/>
    <s v="NOK"/>
    <n v="737.07"/>
    <m/>
    <s v="16168.28"/>
  </r>
  <r>
    <n v="354"/>
    <n v="2025"/>
    <s v="HS, telefon"/>
    <d v="2025-03-01T00:00:00"/>
    <m/>
    <x v="168"/>
    <x v="168"/>
    <m/>
    <m/>
    <n v="20004"/>
    <s v="Talkmore AS"/>
    <m/>
    <m/>
    <x v="4"/>
    <x v="4"/>
    <m/>
    <m/>
    <m/>
    <m/>
    <n v="0"/>
    <s v="Ingen avgiftsbehandling"/>
    <s v="HS, telefon"/>
    <n v="527.20000000000005"/>
    <s v="NOK"/>
    <n v="527.20000000000005"/>
    <m/>
    <s v="16695.48"/>
  </r>
  <r>
    <n v="331"/>
    <n v="2025"/>
    <s v="Ansattutlegg nummer 12-2024, Eirik F Wartiainen"/>
    <d v="2025-03-02T00:00:00"/>
    <m/>
    <x v="168"/>
    <x v="168"/>
    <m/>
    <m/>
    <m/>
    <m/>
    <n v="1229"/>
    <s v="Eirik Frisnes Wartiainen"/>
    <x v="10"/>
    <x v="10"/>
    <m/>
    <m/>
    <m/>
    <m/>
    <n v="1"/>
    <s v="Høy (25%)"/>
    <s v="Ansattutlegg nummer 12-2024, Eirik F Wartiainen. Privat utlegg. Telefon"/>
    <n v="400"/>
    <s v="NOK"/>
    <n v="400"/>
    <m/>
    <s v="17095.48"/>
  </r>
  <r>
    <n v="333"/>
    <n v="2025"/>
    <s v="Ansattutlegg nummer 3-2025, Eirik F Wartiainen"/>
    <d v="2025-03-02T00:00:00"/>
    <m/>
    <x v="168"/>
    <x v="168"/>
    <m/>
    <m/>
    <m/>
    <m/>
    <n v="1229"/>
    <s v="Eirik Frisnes Wartiainen"/>
    <x v="10"/>
    <x v="10"/>
    <m/>
    <m/>
    <m/>
    <m/>
    <n v="1"/>
    <s v="Høy (25%)"/>
    <s v="Ansattutlegg nummer 3-2025, Eirik F Wartiainen. Privat utlegg. Telefon"/>
    <n v="400"/>
    <s v="NOK"/>
    <n v="400"/>
    <m/>
    <s v="17495.48"/>
  </r>
  <r>
    <n v="870"/>
    <n v="2025"/>
    <s v="Mva feil"/>
    <d v="2025-03-02T00:00:00"/>
    <m/>
    <x v="168"/>
    <x v="168"/>
    <m/>
    <m/>
    <m/>
    <m/>
    <m/>
    <m/>
    <x v="10"/>
    <x v="10"/>
    <m/>
    <m/>
    <m/>
    <m/>
    <n v="0"/>
    <s v="Ingen avgiftsbehandling"/>
    <s v="Mva feil"/>
    <n v="1500"/>
    <s v="NOK"/>
    <n v="1500"/>
    <m/>
    <s v="18995.48"/>
  </r>
  <r>
    <n v="870"/>
    <n v="2025"/>
    <s v="Mva feil"/>
    <d v="2025-03-02T00:00:00"/>
    <m/>
    <x v="168"/>
    <x v="168"/>
    <m/>
    <m/>
    <m/>
    <m/>
    <m/>
    <m/>
    <x v="10"/>
    <x v="10"/>
    <m/>
    <m/>
    <m/>
    <m/>
    <n v="1"/>
    <s v="Høy (25%)"/>
    <s v="Mva feil"/>
    <n v="-1200"/>
    <s v="NOK"/>
    <n v="-1200"/>
    <m/>
    <s v="17795.48"/>
  </r>
  <r>
    <n v="345"/>
    <n v="2025"/>
    <s v="Faktura nummer 1056235613 fra Telenor Norge AS"/>
    <d v="2025-03-07T00:00:00"/>
    <m/>
    <x v="168"/>
    <x v="168"/>
    <m/>
    <m/>
    <n v="20011"/>
    <s v="Telenor Norge AS"/>
    <m/>
    <m/>
    <x v="2"/>
    <x v="2"/>
    <m/>
    <m/>
    <m/>
    <m/>
    <n v="0"/>
    <s v="Ingen avgiftsbehandling"/>
    <s v="Faktura nummer 1056235613 fra Telenor Norge AS"/>
    <n v="4975"/>
    <s v="NOK"/>
    <n v="4975"/>
    <m/>
    <s v="22770.48"/>
  </r>
  <r>
    <n v="421"/>
    <n v="2025"/>
    <s v="HS, telefon"/>
    <d v="2025-03-10T00:00:00"/>
    <m/>
    <x v="168"/>
    <x v="168"/>
    <m/>
    <m/>
    <n v="20029"/>
    <s v="Viken Fiber AS"/>
    <m/>
    <m/>
    <x v="4"/>
    <x v="4"/>
    <m/>
    <m/>
    <m/>
    <m/>
    <n v="0"/>
    <s v="Ingen avgiftsbehandling"/>
    <s v="HS, telefon"/>
    <n v="1079"/>
    <s v="NOK"/>
    <n v="1079"/>
    <m/>
    <s v="23849.48"/>
  </r>
  <r>
    <n v="473"/>
    <n v="2025"/>
    <s v="Faktura nummer 55924268 fra Talkmore AS"/>
    <d v="2025-04-01T00:00:00"/>
    <m/>
    <x v="168"/>
    <x v="168"/>
    <m/>
    <m/>
    <n v="20004"/>
    <s v="Talkmore AS"/>
    <m/>
    <m/>
    <x v="5"/>
    <x v="5"/>
    <m/>
    <m/>
    <m/>
    <m/>
    <n v="0"/>
    <s v="Ingen avgiftsbehandling"/>
    <s v="Faktura nummer 55924268 fra Talkmore AS"/>
    <n v="739.41"/>
    <s v="NOK"/>
    <n v="739.41"/>
    <m/>
    <s v="24588.89"/>
  </r>
  <r>
    <n v="469"/>
    <n v="2025"/>
    <s v="HS: Faktura fra Talkmore"/>
    <d v="2025-04-01T00:00:00"/>
    <m/>
    <x v="168"/>
    <x v="168"/>
    <m/>
    <m/>
    <n v="20004"/>
    <s v="Talkmore AS"/>
    <m/>
    <m/>
    <x v="4"/>
    <x v="4"/>
    <m/>
    <m/>
    <m/>
    <m/>
    <n v="0"/>
    <s v="Ingen avgiftsbehandling"/>
    <s v="HS: Faktura fra Talkmore"/>
    <n v="529.76"/>
    <s v="NOK"/>
    <n v="529.76"/>
    <m/>
    <s v="25118.65"/>
  </r>
  <r>
    <n v="460"/>
    <n v="2025"/>
    <s v="Faktura nummer 5510006664129 fra Telenor Norge AS"/>
    <d v="2025-04-04T00:00:00"/>
    <m/>
    <x v="168"/>
    <x v="168"/>
    <m/>
    <m/>
    <n v="20011"/>
    <s v="Telenor Norge AS"/>
    <m/>
    <m/>
    <x v="4"/>
    <x v="4"/>
    <m/>
    <m/>
    <m/>
    <m/>
    <n v="0"/>
    <s v="Ingen avgiftsbehandling"/>
    <s v="Faktura nummer 5510006664129 fra Telenor Norge AS"/>
    <n v="195"/>
    <s v="NOK"/>
    <n v="195"/>
    <m/>
    <s v="25313.65"/>
  </r>
  <r>
    <n v="491"/>
    <n v="2025"/>
    <s v="HS, nett"/>
    <d v="2025-04-07T00:00:00"/>
    <m/>
    <x v="168"/>
    <x v="168"/>
    <m/>
    <m/>
    <n v="20029"/>
    <s v="Viken Fiber AS"/>
    <m/>
    <m/>
    <x v="4"/>
    <x v="4"/>
    <m/>
    <m/>
    <m/>
    <m/>
    <n v="0"/>
    <s v="Ingen avgiftsbehandling"/>
    <s v="HS, nett"/>
    <n v="1079"/>
    <s v="NOK"/>
    <n v="1079"/>
    <m/>
    <s v="26392.65"/>
  </r>
  <r>
    <n v="548"/>
    <n v="2025"/>
    <s v="Faktura nummer 1056251811 fra Telenor Norge AS"/>
    <d v="2025-04-08T00:00:00"/>
    <m/>
    <x v="168"/>
    <x v="168"/>
    <m/>
    <m/>
    <n v="20011"/>
    <s v="Telenor Norge AS"/>
    <m/>
    <m/>
    <x v="2"/>
    <x v="2"/>
    <m/>
    <m/>
    <m/>
    <m/>
    <n v="0"/>
    <s v="Ingen avgiftsbehandling"/>
    <s v="Faktura nummer 1056251811 fra Telenor Norge AS"/>
    <n v="4975"/>
    <s v="NOK"/>
    <n v="4975"/>
    <m/>
    <s v="31367.65"/>
  </r>
  <r>
    <n v="733"/>
    <n v="2025"/>
    <s v="Faktura nummer 56203722 fra Talkmore AS"/>
    <d v="2025-05-01T00:00:00"/>
    <m/>
    <x v="168"/>
    <x v="168"/>
    <m/>
    <m/>
    <n v="20004"/>
    <s v="Talkmore AS"/>
    <m/>
    <m/>
    <x v="5"/>
    <x v="5"/>
    <m/>
    <m/>
    <m/>
    <m/>
    <n v="0"/>
    <s v="Ingen avgiftsbehandling"/>
    <s v="Faktura nummer 56203722 fra Talkmore AS"/>
    <n v="740.76"/>
    <s v="NOK"/>
    <n v="740.76"/>
    <m/>
    <s v="32108.41"/>
  </r>
  <r>
    <n v="730"/>
    <n v="2025"/>
    <s v="Ansattutlegg nummer 4-2025, Eirik F Wartiainen"/>
    <d v="2025-05-01T00:00:00"/>
    <m/>
    <x v="168"/>
    <x v="168"/>
    <m/>
    <m/>
    <m/>
    <m/>
    <n v="1229"/>
    <s v="Eirik Frisnes Wartiainen"/>
    <x v="10"/>
    <x v="10"/>
    <m/>
    <m/>
    <m/>
    <m/>
    <n v="1"/>
    <s v="Høy (25%)"/>
    <s v="Ansattutlegg nummer 4-2025, Eirik F Wartiainen. Privat utlegg. Telefon"/>
    <n v="400"/>
    <s v="NOK"/>
    <n v="400"/>
    <m/>
    <s v="32508.41"/>
  </r>
  <r>
    <n v="731"/>
    <n v="2025"/>
    <s v="Ansattutlegg nummer 5-2025, Eirik F Wartiainen"/>
    <d v="2025-05-01T00:00:00"/>
    <m/>
    <x v="168"/>
    <x v="168"/>
    <m/>
    <m/>
    <m/>
    <m/>
    <n v="1229"/>
    <s v="Eirik Frisnes Wartiainen"/>
    <x v="10"/>
    <x v="10"/>
    <m/>
    <m/>
    <m/>
    <m/>
    <n v="0"/>
    <s v="Ingen avgiftsbehandling"/>
    <s v="Ansattutlegg nummer 5-2025, Eirik F Wartiainen. Privat utlegg. Telefon"/>
    <n v="500"/>
    <s v="NOK"/>
    <n v="500"/>
    <m/>
    <s v="33008.41"/>
  </r>
  <r>
    <n v="741"/>
    <n v="2025"/>
    <s v="HS: Faktura fra Talkmore"/>
    <d v="2025-05-01T00:00:00"/>
    <m/>
    <x v="168"/>
    <x v="168"/>
    <m/>
    <m/>
    <n v="20004"/>
    <s v="Talkmore AS"/>
    <m/>
    <m/>
    <x v="4"/>
    <x v="4"/>
    <m/>
    <m/>
    <m/>
    <m/>
    <n v="0"/>
    <s v="Ingen avgiftsbehandling"/>
    <s v="HS: Faktura fra Talkmore"/>
    <n v="526"/>
    <s v="NOK"/>
    <n v="526"/>
    <m/>
    <s v="33534.41"/>
  </r>
  <r>
    <n v="870"/>
    <n v="2025"/>
    <s v="Mva feil"/>
    <d v="2025-05-01T00:00:00"/>
    <m/>
    <x v="168"/>
    <x v="168"/>
    <m/>
    <m/>
    <m/>
    <m/>
    <m/>
    <m/>
    <x v="10"/>
    <x v="10"/>
    <m/>
    <m/>
    <m/>
    <m/>
    <n v="0"/>
    <s v="Ingen avgiftsbehandling"/>
    <s v="Mva feil"/>
    <n v="500"/>
    <s v="NOK"/>
    <n v="500"/>
    <m/>
    <s v="34034.41"/>
  </r>
  <r>
    <n v="870"/>
    <n v="2025"/>
    <s v="Mva feil"/>
    <d v="2025-05-01T00:00:00"/>
    <m/>
    <x v="168"/>
    <x v="168"/>
    <m/>
    <m/>
    <m/>
    <m/>
    <m/>
    <m/>
    <x v="10"/>
    <x v="10"/>
    <m/>
    <m/>
    <m/>
    <m/>
    <n v="1"/>
    <s v="Høy (25%)"/>
    <s v="Mva feil"/>
    <n v="-400"/>
    <s v="NOK"/>
    <n v="-400"/>
    <m/>
    <s v="33634.41"/>
  </r>
  <r>
    <n v="837"/>
    <n v="2025"/>
    <s v="Faktura nummer 1056276083 fra Telenor Norge AS"/>
    <d v="2025-05-09T00:00:00"/>
    <m/>
    <x v="168"/>
    <x v="168"/>
    <m/>
    <m/>
    <n v="20011"/>
    <s v="Telenor Norge AS"/>
    <m/>
    <m/>
    <x v="2"/>
    <x v="2"/>
    <m/>
    <m/>
    <m/>
    <m/>
    <n v="0"/>
    <s v="Ingen avgiftsbehandling"/>
    <s v="Faktura nummer 1056276083 fra Telenor Norge AS"/>
    <n v="4975"/>
    <s v="NOK"/>
    <n v="4975"/>
    <m/>
    <s v="38609.41"/>
  </r>
  <r>
    <n v="838"/>
    <n v="2025"/>
    <s v="HS, nett"/>
    <d v="2025-05-10T00:00:00"/>
    <m/>
    <x v="168"/>
    <x v="168"/>
    <m/>
    <m/>
    <n v="20029"/>
    <s v="Viken Fiber AS"/>
    <m/>
    <m/>
    <x v="4"/>
    <x v="4"/>
    <m/>
    <m/>
    <m/>
    <m/>
    <n v="0"/>
    <s v="Ingen avgiftsbehandling"/>
    <s v="HS, nett"/>
    <n v="1119"/>
    <s v="NOK"/>
    <n v="1119"/>
    <m/>
    <s v="39728.41"/>
  </r>
  <r>
    <n v="988"/>
    <n v="2025"/>
    <s v="Faktura nummer 56487332 fra Talkmore AS"/>
    <d v="2025-06-01T00:00:00"/>
    <m/>
    <x v="168"/>
    <x v="168"/>
    <m/>
    <m/>
    <n v="20004"/>
    <s v="Talkmore AS"/>
    <m/>
    <m/>
    <x v="5"/>
    <x v="5"/>
    <m/>
    <m/>
    <m/>
    <m/>
    <n v="0"/>
    <s v="Ingen avgiftsbehandling"/>
    <s v="Faktura nummer 56487332 fra Talkmore AS"/>
    <n v="273.75"/>
    <s v="NOK"/>
    <n v="273.75"/>
    <m/>
    <s v="40002.16"/>
  </r>
  <r>
    <n v="1000"/>
    <n v="2025"/>
    <s v="HS: Faktura fra Talkmore"/>
    <d v="2025-06-01T00:00:00"/>
    <m/>
    <x v="168"/>
    <x v="168"/>
    <m/>
    <m/>
    <n v="20004"/>
    <s v="Talkmore AS"/>
    <m/>
    <m/>
    <x v="4"/>
    <x v="4"/>
    <m/>
    <m/>
    <m/>
    <m/>
    <n v="0"/>
    <s v="Ingen avgiftsbehandling"/>
    <s v="HS: Faktura fra Talkmore"/>
    <n v="527.37"/>
    <s v="NOK"/>
    <n v="527.37"/>
    <m/>
    <s v="40529.53"/>
  </r>
  <r>
    <n v="965"/>
    <n v="2025"/>
    <s v="Ansattutlegg nummer 6-2025, Eirik F Wartiainen"/>
    <d v="2025-06-02T00:00:00"/>
    <m/>
    <x v="168"/>
    <x v="168"/>
    <m/>
    <m/>
    <m/>
    <m/>
    <n v="1229"/>
    <s v="Eirik Frisnes Wartiainen"/>
    <x v="10"/>
    <x v="10"/>
    <m/>
    <m/>
    <m/>
    <m/>
    <n v="0"/>
    <s v="Ingen avgiftsbehandling"/>
    <s v="Ansattutlegg nummer 6-2025, Eirik F Wartiainen. Privat utlegg. Telefon"/>
    <n v="500"/>
    <s v="NOK"/>
    <n v="500"/>
    <m/>
    <s v="41029.53"/>
  </r>
  <r>
    <n v="982"/>
    <n v="2025"/>
    <s v="HS"/>
    <d v="2025-06-04T00:00:00"/>
    <m/>
    <x v="168"/>
    <x v="168"/>
    <m/>
    <m/>
    <n v="20029"/>
    <s v="Viken Fiber AS"/>
    <m/>
    <m/>
    <x v="4"/>
    <x v="4"/>
    <m/>
    <m/>
    <m/>
    <m/>
    <n v="0"/>
    <s v="Ingen avgiftsbehandling"/>
    <s v="HS"/>
    <n v="1119"/>
    <s v="NOK"/>
    <n v="1119"/>
    <m/>
    <s v="42148.53"/>
  </r>
  <r>
    <n v="970"/>
    <n v="2025"/>
    <s v="Faktura nummer 5510006664130 fra Telenor Norge AS"/>
    <d v="2025-06-04T00:00:00"/>
    <m/>
    <x v="168"/>
    <x v="168"/>
    <m/>
    <m/>
    <n v="20011"/>
    <s v="Telenor Norge AS"/>
    <m/>
    <m/>
    <x v="4"/>
    <x v="4"/>
    <m/>
    <m/>
    <m/>
    <m/>
    <n v="0"/>
    <s v="Ingen avgiftsbehandling"/>
    <s v="Faktura nummer 5510006664130 fra Telenor Norge AS"/>
    <n v="195"/>
    <s v="NOK"/>
    <n v="195"/>
    <m/>
    <s v="42343.53"/>
  </r>
  <r>
    <n v="1009"/>
    <n v="2025"/>
    <s v="Faktura nummer 1056287672 fra Telenor Norge AS"/>
    <d v="2025-06-06T00:00:00"/>
    <m/>
    <x v="168"/>
    <x v="168"/>
    <m/>
    <m/>
    <n v="20011"/>
    <s v="Telenor Norge AS"/>
    <m/>
    <m/>
    <x v="2"/>
    <x v="2"/>
    <m/>
    <m/>
    <m/>
    <m/>
    <n v="0"/>
    <s v="Ingen avgiftsbehandling"/>
    <s v="Faktura nummer 1056287672 fra Telenor Norge AS"/>
    <n v="4975"/>
    <s v="NOK"/>
    <n v="4975"/>
    <m/>
    <s v="47318.53"/>
  </r>
  <r>
    <n v="1099"/>
    <n v="2025"/>
    <s v="Ansattutlegg nummer 10-2025, Eirik F Wartiainen"/>
    <d v="2025-07-01T00:00:00"/>
    <m/>
    <x v="168"/>
    <x v="168"/>
    <m/>
    <m/>
    <m/>
    <m/>
    <n v="1229"/>
    <s v="Eirik Frisnes Wartiainen"/>
    <x v="10"/>
    <x v="10"/>
    <m/>
    <m/>
    <m/>
    <m/>
    <n v="0"/>
    <s v="Ingen avgiftsbehandling"/>
    <s v="Ansattutlegg nummer 10-2025, Eirik F Wartiainen. Privat utlegg. Telefon"/>
    <n v="500"/>
    <s v="NOK"/>
    <n v="500"/>
    <m/>
    <s v="47818.53"/>
  </r>
  <r>
    <n v="1118"/>
    <n v="2025"/>
    <s v="HS: Faktura fra Talkmore"/>
    <d v="2025-07-01T00:00:00"/>
    <m/>
    <x v="168"/>
    <x v="168"/>
    <m/>
    <m/>
    <n v="20004"/>
    <s v="Talkmore AS"/>
    <m/>
    <m/>
    <x v="4"/>
    <x v="4"/>
    <m/>
    <m/>
    <m/>
    <m/>
    <n v="0"/>
    <s v="Ingen avgiftsbehandling"/>
    <s v="HS: Faktura fra Talkmore"/>
    <n v="579.73"/>
    <s v="NOK"/>
    <n v="579.73"/>
    <m/>
    <s v="48398.26"/>
  </r>
  <r>
    <n v="1112"/>
    <n v="2025"/>
    <s v="HS"/>
    <d v="2025-07-07T00:00:00"/>
    <m/>
    <x v="168"/>
    <x v="168"/>
    <m/>
    <m/>
    <n v="20029"/>
    <s v="Viken Fiber AS"/>
    <m/>
    <m/>
    <x v="4"/>
    <x v="4"/>
    <m/>
    <m/>
    <m/>
    <m/>
    <n v="0"/>
    <s v="Ingen avgiftsbehandling"/>
    <s v="HS"/>
    <n v="1119"/>
    <s v="NOK"/>
    <n v="1119"/>
    <m/>
    <s v="49517.26"/>
  </r>
  <r>
    <n v="1110"/>
    <n v="2025"/>
    <s v="Faktura nummer 1056292909 fra Telenor Norge AS"/>
    <d v="2025-07-07T00:00:00"/>
    <m/>
    <x v="168"/>
    <x v="168"/>
    <m/>
    <m/>
    <n v="20011"/>
    <s v="Telenor Norge AS"/>
    <m/>
    <m/>
    <x v="2"/>
    <x v="2"/>
    <m/>
    <m/>
    <m/>
    <m/>
    <n v="0"/>
    <s v="Ingen avgiftsbehandling"/>
    <s v="Faktura nummer 1056292909 fra Telenor Norge AS"/>
    <n v="4975"/>
    <s v="NOK"/>
    <n v="4975"/>
    <m/>
    <s v="54492.26"/>
  </r>
  <r>
    <n v="1135"/>
    <n v="2025"/>
    <s v="Faktura nummer 57058275 fra Talkmore AS"/>
    <d v="2025-08-01T00:00:00"/>
    <m/>
    <x v="168"/>
    <x v="168"/>
    <m/>
    <m/>
    <n v="20004"/>
    <s v="Talkmore AS"/>
    <m/>
    <m/>
    <x v="3"/>
    <x v="3"/>
    <m/>
    <m/>
    <m/>
    <m/>
    <n v="0"/>
    <s v="Ingen avgiftsbehandling"/>
    <s v="Faktura nummer 57058275 fra Talkmore AS"/>
    <n v="1368.8"/>
    <s v="NOK"/>
    <n v="1368.8"/>
    <m/>
    <s v="55861.06"/>
  </r>
  <r>
    <n v="1131"/>
    <n v="2025"/>
    <s v="HS: Faktura fra Talkmore"/>
    <d v="2025-08-01T00:00:00"/>
    <m/>
    <x v="168"/>
    <x v="168"/>
    <m/>
    <m/>
    <n v="20004"/>
    <s v="Talkmore AS"/>
    <m/>
    <m/>
    <x v="4"/>
    <x v="4"/>
    <m/>
    <m/>
    <m/>
    <m/>
    <n v="0"/>
    <s v="Ingen avgiftsbehandling"/>
    <s v="HS: Faktura fra Talkmore"/>
    <n v="573.75"/>
    <s v="NOK"/>
    <n v="573.75"/>
    <m/>
    <s v="56434.81"/>
  </r>
  <r>
    <n v="1145"/>
    <n v="2025"/>
    <s v="Faktura nummer 5510006664131 fra Telenor Norge AS"/>
    <d v="2025-08-05T00:00:00"/>
    <m/>
    <x v="168"/>
    <x v="168"/>
    <m/>
    <m/>
    <n v="20011"/>
    <s v="Telenor Norge AS"/>
    <m/>
    <m/>
    <x v="4"/>
    <x v="4"/>
    <m/>
    <m/>
    <m/>
    <m/>
    <n v="0"/>
    <s v="Ingen avgiftsbehandling"/>
    <s v="Faktura nummer 5510006664131 fra Telenor Norge AS"/>
    <n v="195"/>
    <s v="NOK"/>
    <n v="195"/>
    <m/>
    <s v="56629.81"/>
  </r>
  <r>
    <n v="1276"/>
    <n v="2025"/>
    <s v="HS"/>
    <d v="2025-08-06T00:00:00"/>
    <m/>
    <x v="168"/>
    <x v="168"/>
    <m/>
    <m/>
    <n v="20029"/>
    <s v="Viken Fiber AS"/>
    <m/>
    <m/>
    <x v="4"/>
    <x v="4"/>
    <m/>
    <m/>
    <m/>
    <m/>
    <n v="0"/>
    <s v="Ingen avgiftsbehandling"/>
    <s v="HS"/>
    <n v="1119"/>
    <s v="NOK"/>
    <n v="1119"/>
    <m/>
    <s v="57748.81"/>
  </r>
  <r>
    <n v="1272"/>
    <n v="2025"/>
    <s v="Faktura nummer 1056321266 fra Telenor Norge AS"/>
    <d v="2025-08-08T00:00:00"/>
    <m/>
    <x v="168"/>
    <x v="168"/>
    <m/>
    <m/>
    <n v="20011"/>
    <s v="Telenor Norge AS"/>
    <m/>
    <m/>
    <x v="2"/>
    <x v="2"/>
    <m/>
    <m/>
    <m/>
    <m/>
    <n v="0"/>
    <s v="Ingen avgiftsbehandling"/>
    <s v="Faktura nummer 1056321266 fra Telenor Norge AS"/>
    <n v="4975"/>
    <s v="NOK"/>
    <n v="4975"/>
    <m/>
    <s v="62723.81"/>
  </r>
  <r>
    <n v="1504"/>
    <n v="2025"/>
    <s v="Faktura nummer 57342396 fra Talkmore AS"/>
    <d v="2025-09-01T00:00:00"/>
    <m/>
    <x v="168"/>
    <x v="168"/>
    <m/>
    <m/>
    <n v="20004"/>
    <s v="Talkmore AS"/>
    <m/>
    <m/>
    <x v="3"/>
    <x v="3"/>
    <m/>
    <m/>
    <m/>
    <m/>
    <n v="0"/>
    <s v="Ingen avgiftsbehandling"/>
    <s v="Faktura nummer 57342396 fra Talkmore AS"/>
    <n v="502.25"/>
    <s v="NOK"/>
    <n v="502.25"/>
    <m/>
    <s v="63226.06"/>
  </r>
  <r>
    <n v="1513"/>
    <n v="2025"/>
    <s v="VS: Faktura fra Talkmore"/>
    <d v="2025-09-01T00:00:00"/>
    <m/>
    <x v="168"/>
    <x v="168"/>
    <m/>
    <m/>
    <n v="20004"/>
    <s v="Talkmore AS"/>
    <m/>
    <m/>
    <x v="4"/>
    <x v="4"/>
    <m/>
    <m/>
    <m/>
    <m/>
    <n v="0"/>
    <s v="Ingen avgiftsbehandling"/>
    <s v="VS: Faktura fra Talkmore"/>
    <n v="575.24"/>
    <s v="NOK"/>
    <n v="575.24"/>
    <m/>
    <s v="63801.30"/>
  </r>
  <r>
    <n v="1534"/>
    <n v="2025"/>
    <s v="HS tfn"/>
    <d v="2025-09-04T00:00:00"/>
    <m/>
    <x v="168"/>
    <x v="168"/>
    <m/>
    <m/>
    <n v="20029"/>
    <s v="Viken Fiber AS"/>
    <m/>
    <m/>
    <x v="4"/>
    <x v="4"/>
    <m/>
    <m/>
    <m/>
    <m/>
    <n v="0"/>
    <s v="Ingen avgiftsbehandling"/>
    <s v="HS tfn"/>
    <n v="1119"/>
    <s v="NOK"/>
    <n v="1119"/>
    <m/>
    <s v="64920.30"/>
  </r>
  <r>
    <n v="1541"/>
    <n v="2025"/>
    <s v="Faktura nummer 1056335929 fra Telenor Norge AS"/>
    <d v="2025-09-05T00:00:00"/>
    <m/>
    <x v="168"/>
    <x v="168"/>
    <m/>
    <m/>
    <n v="20011"/>
    <s v="Telenor Norge AS"/>
    <m/>
    <m/>
    <x v="2"/>
    <x v="2"/>
    <m/>
    <m/>
    <m/>
    <m/>
    <n v="0"/>
    <s v="Ingen avgiftsbehandling"/>
    <s v="Faktura nummer 1056335929 fra Telenor Norge AS"/>
    <n v="4975"/>
    <s v="NOK"/>
    <n v="4975"/>
    <m/>
    <s v="69895.30"/>
  </r>
  <r>
    <n v="1761"/>
    <n v="2025"/>
    <s v="Faktura nummer 57629811 fra Talkmore AS"/>
    <d v="2025-10-01T00:00:00"/>
    <m/>
    <x v="168"/>
    <x v="168"/>
    <m/>
    <m/>
    <n v="20004"/>
    <s v="Talkmore AS"/>
    <m/>
    <m/>
    <x v="3"/>
    <x v="3"/>
    <m/>
    <m/>
    <m/>
    <m/>
    <n v="0"/>
    <s v="Ingen avgiftsbehandling"/>
    <s v="Faktura nummer 57629811 fra Talkmore AS"/>
    <n v="330.11"/>
    <s v="NOK"/>
    <n v="330.11"/>
    <m/>
    <s v="70225.41"/>
  </r>
  <r>
    <n v="1737"/>
    <n v="2025"/>
    <s v="Ansattutlegg nummer 13-2025, Eirik F Wartiainen"/>
    <d v="2025-10-01T00:00:00"/>
    <m/>
    <x v="168"/>
    <x v="168"/>
    <m/>
    <m/>
    <m/>
    <m/>
    <n v="1229"/>
    <s v="Eirik Frisnes Wartiainen"/>
    <x v="10"/>
    <x v="10"/>
    <m/>
    <m/>
    <m/>
    <m/>
    <n v="0"/>
    <s v="Ingen avgiftsbehandling"/>
    <s v="Ansattutlegg nummer 13-2025, Eirik F Wartiainen. Privat utlegg. Telefon"/>
    <n v="500"/>
    <s v="NOK"/>
    <n v="500"/>
    <m/>
    <s v="70725.41"/>
  </r>
  <r>
    <n v="1740"/>
    <n v="2025"/>
    <s v="Ansattutlegg nummer 18-2025, Eirik F Wartiainen"/>
    <d v="2025-10-01T00:00:00"/>
    <m/>
    <x v="168"/>
    <x v="168"/>
    <m/>
    <m/>
    <m/>
    <m/>
    <n v="1229"/>
    <s v="Eirik Frisnes Wartiainen"/>
    <x v="1"/>
    <x v="1"/>
    <m/>
    <m/>
    <m/>
    <m/>
    <n v="0"/>
    <s v="Ingen avgiftsbehandling"/>
    <s v="Ansattutlegg nummer 18-2025, Eirik F Wartiainen. Privat utlegg. Telefon"/>
    <n v="500"/>
    <s v="NOK"/>
    <n v="500"/>
    <m/>
    <s v="71225.41"/>
  </r>
  <r>
    <n v="1741"/>
    <n v="2025"/>
    <s v="Ansattutlegg nummer 19-2025, Eirik F Wartiainen"/>
    <d v="2025-10-01T00:00:00"/>
    <m/>
    <x v="168"/>
    <x v="168"/>
    <m/>
    <m/>
    <m/>
    <m/>
    <n v="1229"/>
    <s v="Eirik Frisnes Wartiainen"/>
    <x v="1"/>
    <x v="1"/>
    <m/>
    <m/>
    <m/>
    <m/>
    <n v="0"/>
    <s v="Ingen avgiftsbehandling"/>
    <s v="Ansattutlegg nummer 19-2025, Eirik F Wartiainen. Privat utlegg. Telefon"/>
    <n v="500"/>
    <s v="NOK"/>
    <n v="500"/>
    <m/>
    <s v="71725.41"/>
  </r>
  <r>
    <n v="1803"/>
    <n v="2025"/>
    <s v="Fwd: Faktura fra Talkmore"/>
    <d v="2025-10-01T00:00:00"/>
    <m/>
    <x v="168"/>
    <x v="168"/>
    <m/>
    <m/>
    <n v="20004"/>
    <s v="Talkmore AS"/>
    <m/>
    <m/>
    <x v="4"/>
    <x v="4"/>
    <m/>
    <m/>
    <m/>
    <m/>
    <n v="0"/>
    <s v="Ingen avgiftsbehandling"/>
    <s v="Fwd: Faktura fra Talkmore"/>
    <n v="573.75"/>
    <s v="NOK"/>
    <n v="573.75"/>
    <m/>
    <s v="72299.16"/>
  </r>
  <r>
    <n v="1799"/>
    <n v="2025"/>
    <s v="Faktura nummer 5510006664132 fra Telenor Norge AS"/>
    <d v="2025-10-06T00:00:00"/>
    <m/>
    <x v="168"/>
    <x v="168"/>
    <m/>
    <m/>
    <n v="20011"/>
    <s v="Telenor Norge AS"/>
    <m/>
    <m/>
    <x v="4"/>
    <x v="4"/>
    <m/>
    <m/>
    <m/>
    <m/>
    <n v="0"/>
    <s v="Ingen avgiftsbehandling"/>
    <s v="Faktura nummer 5510006664132 fra Telenor Norge AS"/>
    <n v="195"/>
    <s v="NOK"/>
    <n v="195"/>
    <m/>
    <s v="72494.16"/>
  </r>
  <r>
    <n v="1838"/>
    <n v="2025"/>
    <s v="HS, telefon"/>
    <d v="2025-10-07T00:00:00"/>
    <m/>
    <x v="168"/>
    <x v="168"/>
    <m/>
    <m/>
    <n v="20029"/>
    <s v="Viken Fiber AS"/>
    <m/>
    <m/>
    <x v="4"/>
    <x v="4"/>
    <m/>
    <m/>
    <m/>
    <m/>
    <n v="0"/>
    <s v="Ingen avgiftsbehandling"/>
    <s v="HS, telefon"/>
    <n v="1119"/>
    <s v="NOK"/>
    <n v="1119"/>
    <m/>
    <s v="73613.16"/>
  </r>
  <r>
    <n v="1883"/>
    <n v="2025"/>
    <s v="Faktura nummer 1056347442 fra Telenor Norge AS"/>
    <d v="2025-10-08T00:00:00"/>
    <m/>
    <x v="168"/>
    <x v="168"/>
    <m/>
    <m/>
    <n v="20011"/>
    <s v="Telenor Norge AS"/>
    <m/>
    <m/>
    <x v="2"/>
    <x v="2"/>
    <m/>
    <m/>
    <m/>
    <m/>
    <n v="0"/>
    <s v="Ingen avgiftsbehandling"/>
    <s v="Faktura nummer 1056347442 fra Telenor Norge AS"/>
    <n v="4975"/>
    <s v="NOK"/>
    <n v="4975"/>
    <m/>
    <s v="78588.16"/>
  </r>
  <r>
    <n v="2079"/>
    <n v="2025"/>
    <s v="Faktura nummer 57918897 fra Talkmore AS"/>
    <d v="2025-11-01T00:00:00"/>
    <m/>
    <x v="168"/>
    <x v="168"/>
    <m/>
    <m/>
    <n v="20004"/>
    <s v="Talkmore AS"/>
    <m/>
    <m/>
    <x v="3"/>
    <x v="3"/>
    <m/>
    <m/>
    <m/>
    <m/>
    <n v="0"/>
    <s v="Ingen avgiftsbehandling"/>
    <s v="Faktura nummer 57918897 fra Talkmore AS"/>
    <n v="315.45999999999998"/>
    <s v="NOK"/>
    <n v="315.45999999999998"/>
    <m/>
    <s v="78903.62"/>
  </r>
  <r>
    <n v="2060"/>
    <n v="2025"/>
    <s v="Fwd: Faktura fra Talkmore"/>
    <d v="2025-11-01T00:00:00"/>
    <m/>
    <x v="168"/>
    <x v="168"/>
    <m/>
    <m/>
    <n v="20004"/>
    <s v="Talkmore AS"/>
    <m/>
    <m/>
    <x v="4"/>
    <x v="4"/>
    <m/>
    <m/>
    <m/>
    <m/>
    <n v="0"/>
    <s v="Ingen avgiftsbehandling"/>
    <s v="Fwd: Faktura fra Talkmore"/>
    <n v="573.75"/>
    <s v="NOK"/>
    <n v="573.75"/>
    <m/>
    <s v="79477.37"/>
  </r>
  <r>
    <n v="2017"/>
    <n v="2025"/>
    <s v="Ansattutlegg nummer 27-2025, Eirik F Wartiainen"/>
    <d v="2025-11-03T00:00:00"/>
    <m/>
    <x v="168"/>
    <x v="168"/>
    <m/>
    <m/>
    <m/>
    <m/>
    <n v="1229"/>
    <s v="Eirik Frisnes Wartiainen"/>
    <x v="10"/>
    <x v="10"/>
    <m/>
    <m/>
    <m/>
    <m/>
    <n v="0"/>
    <s v="Ingen avgiftsbehandling"/>
    <s v="Ansattutlegg nummer 27-2025, Eirik F Wartiainen. Privat utlegg. Telefon"/>
    <n v="500"/>
    <s v="NOK"/>
    <n v="500"/>
    <m/>
    <s v="79977.37"/>
  </r>
  <r>
    <n v="2052"/>
    <n v="2025"/>
    <s v="nett hj løsning"/>
    <d v="2025-11-05T00:00:00"/>
    <m/>
    <x v="168"/>
    <x v="168"/>
    <m/>
    <m/>
    <n v="20029"/>
    <s v="Viken Fiber AS"/>
    <m/>
    <m/>
    <x v="4"/>
    <x v="4"/>
    <m/>
    <m/>
    <m/>
    <m/>
    <n v="0"/>
    <s v="Ingen avgiftsbehandling"/>
    <s v="nett hj løsning"/>
    <n v="1119"/>
    <s v="NOK"/>
    <n v="1119"/>
    <m/>
    <s v="81096.37"/>
  </r>
  <r>
    <n v="2092"/>
    <n v="2025"/>
    <s v="Faktura nummer 1056360634 fra Telenor Norge AS"/>
    <d v="2025-11-07T00:00:00"/>
    <m/>
    <x v="168"/>
    <x v="168"/>
    <m/>
    <m/>
    <n v="20011"/>
    <s v="Telenor Norge AS"/>
    <m/>
    <m/>
    <x v="2"/>
    <x v="2"/>
    <m/>
    <m/>
    <m/>
    <m/>
    <n v="0"/>
    <s v="Ingen avgiftsbehandling"/>
    <s v="Faktura nummer 1056360634 fra Telenor Norge AS"/>
    <n v="4975"/>
    <s v="NOK"/>
    <n v="4975"/>
    <m/>
    <s v="86071.37"/>
  </r>
  <r>
    <n v="2280"/>
    <n v="2025"/>
    <s v="Telia idr skolen"/>
    <d v="2025-11-15T00:00:00"/>
    <m/>
    <x v="168"/>
    <x v="168"/>
    <m/>
    <m/>
    <n v="20579"/>
    <s v="Eirik Wartiainen"/>
    <m/>
    <m/>
    <x v="10"/>
    <x v="10"/>
    <m/>
    <m/>
    <m/>
    <m/>
    <n v="0"/>
    <s v="Ingen avgiftsbehandling"/>
    <s v="Telia idr skolen"/>
    <n v="1000"/>
    <s v="NOK"/>
    <n v="1000"/>
    <m/>
    <s v="87071.37"/>
  </r>
  <r>
    <n v="2298"/>
    <n v="2025"/>
    <s v="Faktura nummer 58208734 fra Talkmore AS"/>
    <d v="2025-12-01T00:00:00"/>
    <m/>
    <x v="168"/>
    <x v="168"/>
    <m/>
    <m/>
    <n v="20004"/>
    <s v="Talkmore AS"/>
    <m/>
    <m/>
    <x v="3"/>
    <x v="3"/>
    <m/>
    <m/>
    <m/>
    <m/>
    <n v="0"/>
    <s v="Ingen avgiftsbehandling"/>
    <s v="Faktura nummer 58208734 fra Talkmore AS"/>
    <n v="314.62"/>
    <s v="NOK"/>
    <n v="314.62"/>
    <m/>
    <s v="87385.99"/>
  </r>
  <r>
    <n v="2276"/>
    <n v="2025"/>
    <s v="VS: Faktura fra Talkmore"/>
    <d v="2025-12-01T00:00:00"/>
    <m/>
    <x v="168"/>
    <x v="168"/>
    <m/>
    <m/>
    <n v="20004"/>
    <s v="Talkmore AS"/>
    <m/>
    <m/>
    <x v="4"/>
    <x v="4"/>
    <m/>
    <m/>
    <m/>
    <m/>
    <n v="0"/>
    <s v="Ingen avgiftsbehandling"/>
    <s v="VS: Faktura fra Talkmore"/>
    <n v="573.75"/>
    <s v="NOK"/>
    <n v="573.75"/>
    <m/>
    <s v="87959.74"/>
  </r>
  <r>
    <n v="2413"/>
    <n v="2025"/>
    <s v="Telefon HS"/>
    <d v="2025-12-04T00:00:00"/>
    <m/>
    <x v="168"/>
    <x v="168"/>
    <m/>
    <m/>
    <n v="20029"/>
    <s v="Viken Fiber AS"/>
    <m/>
    <m/>
    <x v="4"/>
    <x v="4"/>
    <m/>
    <m/>
    <m/>
    <m/>
    <n v="0"/>
    <s v="Ingen avgiftsbehandling"/>
    <s v="Telefon HS"/>
    <n v="1119"/>
    <s v="NOK"/>
    <n v="1119"/>
    <m/>
    <s v="89078.74"/>
  </r>
  <r>
    <n v="2414"/>
    <n v="2025"/>
    <s v="Faktura nummer 5510006664133 fra Telenor Norge AS"/>
    <d v="2025-12-04T00:00:00"/>
    <m/>
    <x v="168"/>
    <x v="168"/>
    <m/>
    <m/>
    <n v="20011"/>
    <s v="Telenor Norge AS"/>
    <m/>
    <m/>
    <x v="4"/>
    <x v="4"/>
    <m/>
    <m/>
    <m/>
    <m/>
    <n v="0"/>
    <s v="Ingen avgiftsbehandling"/>
    <s v="Faktura nummer 5510006664133 fra Telenor Norge AS"/>
    <n v="195"/>
    <s v="NOK"/>
    <n v="195"/>
    <m/>
    <s v="89273.74"/>
  </r>
  <r>
    <n v="2404"/>
    <n v="2025"/>
    <s v="Faktura nummer 1056373877 fra Telenor Norge AS"/>
    <d v="2025-12-05T00:00:00"/>
    <m/>
    <x v="168"/>
    <x v="168"/>
    <m/>
    <m/>
    <n v="20011"/>
    <s v="Telenor Norge AS"/>
    <m/>
    <m/>
    <x v="2"/>
    <x v="2"/>
    <m/>
    <m/>
    <m/>
    <m/>
    <n v="0"/>
    <s v="Ingen avgiftsbehandling"/>
    <s v="Faktura nummer 1056373877 fra Telenor Norge AS"/>
    <n v="4975"/>
    <s v="NOK"/>
    <n v="4975"/>
    <m/>
    <s v="94248.74"/>
  </r>
  <r>
    <m/>
    <m/>
    <m/>
    <d v="2025-01-01T00:00:00"/>
    <m/>
    <x v="169"/>
    <x v="169"/>
    <m/>
    <m/>
    <m/>
    <m/>
    <m/>
    <m/>
    <x v="0"/>
    <x v="0"/>
    <m/>
    <m/>
    <m/>
    <m/>
    <m/>
    <m/>
    <s v="Inngående saldo"/>
    <n v="0"/>
    <m/>
    <m/>
    <m/>
    <s v="0.00"/>
  </r>
  <r>
    <n v="845"/>
    <n v="2025"/>
    <s v="Av bilag porto"/>
    <d v="2025-05-15T00:00:00"/>
    <m/>
    <x v="169"/>
    <x v="169"/>
    <m/>
    <m/>
    <m/>
    <m/>
    <m/>
    <m/>
    <x v="4"/>
    <x v="4"/>
    <m/>
    <m/>
    <m/>
    <m/>
    <n v="0"/>
    <s v="Ingen avgiftsbehandling"/>
    <s v="Av bilag porto"/>
    <n v="257"/>
    <s v="NOK"/>
    <n v="257"/>
    <m/>
    <s v="257.00"/>
  </r>
  <r>
    <n v="842"/>
    <n v="2025"/>
    <s v="HS, porto"/>
    <d v="2025-05-15T00:00:00"/>
    <m/>
    <x v="169"/>
    <x v="169"/>
    <m/>
    <m/>
    <m/>
    <m/>
    <m/>
    <m/>
    <x v="4"/>
    <x v="4"/>
    <m/>
    <m/>
    <m/>
    <m/>
    <n v="0"/>
    <s v="Ingen avgiftsbehandling"/>
    <s v="HS, porto"/>
    <n v="250"/>
    <s v="NOK"/>
    <n v="250"/>
    <m/>
    <s v="507.00"/>
  </r>
  <r>
    <m/>
    <m/>
    <m/>
    <d v="2025-01-01T00:00:00"/>
    <m/>
    <x v="170"/>
    <x v="170"/>
    <m/>
    <m/>
    <m/>
    <m/>
    <m/>
    <m/>
    <x v="0"/>
    <x v="0"/>
    <m/>
    <m/>
    <m/>
    <m/>
    <m/>
    <m/>
    <s v="Inngående saldo"/>
    <n v="0"/>
    <m/>
    <m/>
    <m/>
    <s v="0.00"/>
  </r>
  <r>
    <n v="189"/>
    <n v="2025"/>
    <s v="Faktura nummer 7934368 fra Uno-X Mobility Norge AS (Comme"/>
    <d v="2025-01-31T00:00:00"/>
    <m/>
    <x v="170"/>
    <x v="170"/>
    <m/>
    <m/>
    <n v="20007"/>
    <s v="Uno-X Mobility Norge AS (Comme"/>
    <m/>
    <m/>
    <x v="5"/>
    <x v="5"/>
    <m/>
    <m/>
    <m/>
    <m/>
    <n v="0"/>
    <s v="Ingen avgiftsbehandling"/>
    <s v="Faktura nummer 7934368 fra Uno-X Mobility Norge AS (Comme"/>
    <n v="1059.3800000000001"/>
    <s v="NOK"/>
    <n v="1059.3800000000001"/>
    <m/>
    <s v="1059.38"/>
  </r>
  <r>
    <n v="1482"/>
    <n v="2025"/>
    <s v="Faktura nummer 8087242 fra Uno-X Mobility Norge AS (Comme"/>
    <d v="2025-08-31T00:00:00"/>
    <m/>
    <x v="170"/>
    <x v="170"/>
    <m/>
    <m/>
    <n v="20007"/>
    <s v="Uno-X Mobility Norge AS (Comme"/>
    <m/>
    <m/>
    <x v="5"/>
    <x v="5"/>
    <m/>
    <m/>
    <m/>
    <m/>
    <n v="0"/>
    <s v="Ingen avgiftsbehandling"/>
    <s v="Faktura nummer 8087242 fra Uno-X Mobility Norge AS (Comme"/>
    <n v="1141.3800000000001"/>
    <s v="NOK"/>
    <n v="1141.3800000000001"/>
    <m/>
    <s v="2200.76"/>
  </r>
  <r>
    <n v="1845"/>
    <n v="2025"/>
    <s v="Faktura nummer 8109070 fra Uno-X Mobility Norge AS (Comme"/>
    <d v="2025-09-30T00:00:00"/>
    <m/>
    <x v="170"/>
    <x v="170"/>
    <m/>
    <m/>
    <n v="20007"/>
    <s v="Uno-X Mobility Norge AS (Comme"/>
    <m/>
    <m/>
    <x v="5"/>
    <x v="5"/>
    <m/>
    <m/>
    <m/>
    <m/>
    <n v="0"/>
    <s v="Ingen avgiftsbehandling"/>
    <s v="Faktura nummer 8109070 fra Uno-X Mobility Norge AS (Comme"/>
    <n v="1680.16"/>
    <s v="NOK"/>
    <n v="1680.16"/>
    <m/>
    <s v="3880.92"/>
  </r>
  <r>
    <n v="2071"/>
    <n v="2025"/>
    <s v="Faktura nummer 8133084 fra Uno-X Mobility Norge AS (Comme"/>
    <d v="2025-10-31T00:00:00"/>
    <m/>
    <x v="170"/>
    <x v="170"/>
    <m/>
    <m/>
    <n v="20007"/>
    <s v="Uno-X Mobility Norge AS (Comme"/>
    <m/>
    <m/>
    <x v="5"/>
    <x v="5"/>
    <m/>
    <m/>
    <m/>
    <m/>
    <n v="0"/>
    <s v="Ingen avgiftsbehandling"/>
    <s v="Faktura nummer 8133084 fra Uno-X Mobility Norge AS (Comme"/>
    <n v="1707.6"/>
    <s v="NOK"/>
    <n v="1707.6"/>
    <m/>
    <s v="5588.52"/>
  </r>
  <r>
    <n v="2282"/>
    <n v="2025"/>
    <s v="Faktura nummer 8159573 fra Uno-X Mobility Norge AS (Comme"/>
    <d v="2025-11-30T00:00:00"/>
    <m/>
    <x v="170"/>
    <x v="170"/>
    <m/>
    <m/>
    <n v="20007"/>
    <s v="Uno-X Mobility Norge AS (Comme"/>
    <m/>
    <m/>
    <x v="5"/>
    <x v="5"/>
    <m/>
    <m/>
    <m/>
    <m/>
    <n v="0"/>
    <s v="Ingen avgiftsbehandling"/>
    <s v="Faktura nummer 8159573 fra Uno-X Mobility Norge AS (Comme"/>
    <n v="2696.9"/>
    <s v="NOK"/>
    <n v="2696.9"/>
    <m/>
    <s v="8285.42"/>
  </r>
  <r>
    <n v="2512"/>
    <n v="2025"/>
    <s v="Faktura nummer 8187483 fra Uno-X Mobility Norge AS (Comme"/>
    <d v="2025-12-31T00:00:00"/>
    <m/>
    <x v="170"/>
    <x v="170"/>
    <m/>
    <m/>
    <n v="20007"/>
    <s v="Uno-X Mobility Norge AS (Comme"/>
    <m/>
    <m/>
    <x v="5"/>
    <x v="5"/>
    <m/>
    <m/>
    <m/>
    <m/>
    <n v="0"/>
    <s v="Ingen avgiftsbehandling"/>
    <s v="Faktura nummer 8187483 fra Uno-X Mobility Norge AS (Comme"/>
    <n v="944.83"/>
    <s v="NOK"/>
    <n v="944.83"/>
    <m/>
    <s v="9230.25"/>
  </r>
  <r>
    <m/>
    <m/>
    <m/>
    <d v="2025-01-01T00:00:00"/>
    <m/>
    <x v="171"/>
    <x v="171"/>
    <m/>
    <m/>
    <m/>
    <m/>
    <m/>
    <m/>
    <x v="0"/>
    <x v="0"/>
    <m/>
    <m/>
    <m/>
    <m/>
    <m/>
    <m/>
    <s v="Inngående saldo"/>
    <n v="0"/>
    <m/>
    <m/>
    <m/>
    <s v="0.00"/>
  </r>
  <r>
    <n v="363"/>
    <n v="2025"/>
    <s v="Faktura nummer 8025577592 fra Fremtind Service AS"/>
    <d v="2025-03-02T00:00:00"/>
    <m/>
    <x v="171"/>
    <x v="171"/>
    <m/>
    <m/>
    <n v="20115"/>
    <s v="Fremtind Service AS"/>
    <m/>
    <m/>
    <x v="5"/>
    <x v="5"/>
    <m/>
    <m/>
    <m/>
    <m/>
    <n v="0"/>
    <s v="Ingen avgiftsbehandling"/>
    <s v="Faktura nummer 8025577592 fra Fremtind Service AS"/>
    <n v="1012"/>
    <s v="NOK"/>
    <n v="1012"/>
    <m/>
    <s v="1012.00"/>
  </r>
  <r>
    <n v="718"/>
    <n v="2025"/>
    <s v="Faktura nummer 8026839737 fra Fremtind Service AS"/>
    <d v="2025-04-29T00:00:00"/>
    <m/>
    <x v="171"/>
    <x v="171"/>
    <m/>
    <m/>
    <n v="20115"/>
    <s v="Fremtind Service AS"/>
    <m/>
    <m/>
    <x v="5"/>
    <x v="5"/>
    <m/>
    <m/>
    <m/>
    <m/>
    <n v="0"/>
    <s v="Ingen avgiftsbehandling"/>
    <s v="Faktura nummer 8026839737 fra Fremtind Service AS"/>
    <n v="560"/>
    <s v="NOK"/>
    <n v="560"/>
    <m/>
    <s v="1572.00"/>
  </r>
  <r>
    <n v="2224"/>
    <n v="2025"/>
    <s v="Faktura nummer 8031679570 fra Fremtind Service AS"/>
    <d v="2025-11-27T00:00:00"/>
    <m/>
    <x v="171"/>
    <x v="171"/>
    <m/>
    <m/>
    <n v="20115"/>
    <s v="Fremtind Service AS"/>
    <m/>
    <m/>
    <x v="5"/>
    <x v="5"/>
    <m/>
    <m/>
    <m/>
    <m/>
    <n v="0"/>
    <s v="Ingen avgiftsbehandling"/>
    <s v="Faktura nummer 8031679570 fra Fremtind Service AS"/>
    <n v="248"/>
    <s v="NOK"/>
    <n v="248"/>
    <m/>
    <s v="1820.00"/>
  </r>
  <r>
    <m/>
    <m/>
    <m/>
    <d v="2025-01-01T00:00:00"/>
    <m/>
    <x v="172"/>
    <x v="172"/>
    <m/>
    <m/>
    <m/>
    <m/>
    <m/>
    <m/>
    <x v="0"/>
    <x v="0"/>
    <m/>
    <m/>
    <m/>
    <m/>
    <m/>
    <m/>
    <s v="Inngående saldo"/>
    <n v="0"/>
    <m/>
    <m/>
    <m/>
    <s v="0.00"/>
  </r>
  <r>
    <n v="334"/>
    <n v="2025"/>
    <s v="Reiseregning nummer 8-2024, Markus Madsen"/>
    <d v="2025-03-02T00:00:00"/>
    <m/>
    <x v="172"/>
    <x v="172"/>
    <m/>
    <m/>
    <m/>
    <m/>
    <n v="1317"/>
    <s v="Markus Madsen"/>
    <x v="5"/>
    <x v="5"/>
    <m/>
    <m/>
    <m/>
    <m/>
    <n v="0"/>
    <s v="Ingen avgiftsbehandling"/>
    <s v="Reiseregning nummer 8-2024, Markus Madsen. Kilometergodtgjørelse - bil"/>
    <n v="259.35000000000002"/>
    <s v="NOK"/>
    <n v="259.35000000000002"/>
    <m/>
    <s v="259.35"/>
  </r>
  <r>
    <n v="335"/>
    <n v="2025"/>
    <s v="Reiseregning nummer 9-2024, Markus Madsen"/>
    <d v="2025-03-02T00:00:00"/>
    <m/>
    <x v="172"/>
    <x v="172"/>
    <m/>
    <m/>
    <m/>
    <m/>
    <n v="1317"/>
    <s v="Markus Madsen"/>
    <x v="5"/>
    <x v="5"/>
    <m/>
    <m/>
    <m/>
    <m/>
    <n v="0"/>
    <s v="Ingen avgiftsbehandling"/>
    <s v="Reiseregning nummer 9-2024, Markus Madsen. Kilometergodtgjørelse - bil"/>
    <n v="287.60000000000002"/>
    <s v="NOK"/>
    <n v="287.60000000000002"/>
    <m/>
    <s v="546.95"/>
  </r>
  <r>
    <n v="336"/>
    <n v="2025"/>
    <s v="Reiseregning nummer 10-2024, Markus Madsen"/>
    <d v="2025-03-02T00:00:00"/>
    <m/>
    <x v="172"/>
    <x v="172"/>
    <m/>
    <m/>
    <m/>
    <m/>
    <n v="1317"/>
    <s v="Markus Madsen"/>
    <x v="5"/>
    <x v="5"/>
    <m/>
    <m/>
    <m/>
    <m/>
    <n v="0"/>
    <s v="Ingen avgiftsbehandling"/>
    <s v="Reiseregning nummer 10-2024, Markus Madsen. Kilometergodtgjørelse - bil"/>
    <n v="239.93"/>
    <s v="NOK"/>
    <n v="239.93"/>
    <m/>
    <s v="786.88"/>
  </r>
  <r>
    <n v="337"/>
    <n v="2025"/>
    <s v="Reiseregning nummer 11-2024, Markus Madsen"/>
    <d v="2025-03-02T00:00:00"/>
    <m/>
    <x v="172"/>
    <x v="172"/>
    <m/>
    <m/>
    <m/>
    <m/>
    <n v="1317"/>
    <s v="Markus Madsen"/>
    <x v="5"/>
    <x v="5"/>
    <m/>
    <m/>
    <m/>
    <m/>
    <n v="0"/>
    <s v="Ingen avgiftsbehandling"/>
    <s v="Reiseregning nummer 11-2024, Markus Madsen. Kilometergodtgjørelse - bil"/>
    <n v="406.84"/>
    <s v="NOK"/>
    <n v="406.84"/>
    <m/>
    <s v="1193.72"/>
  </r>
  <r>
    <n v="337"/>
    <n v="2025"/>
    <s v="Reiseregning nummer 11-2024, Markus Madsen"/>
    <d v="2025-03-02T00:00:00"/>
    <m/>
    <x v="172"/>
    <x v="172"/>
    <m/>
    <m/>
    <m/>
    <m/>
    <n v="1317"/>
    <s v="Markus Madsen"/>
    <x v="5"/>
    <x v="5"/>
    <m/>
    <m/>
    <m/>
    <m/>
    <n v="0"/>
    <s v="Ingen avgiftsbehandling"/>
    <s v="Reiseregning nummer 11-2024, Markus Madsen. Kilometergodtgjørelse - passasjertillegg"/>
    <n v="175.12"/>
    <s v="NOK"/>
    <n v="175.12"/>
    <m/>
    <s v="1368.84"/>
  </r>
  <r>
    <n v="967"/>
    <n v="2025"/>
    <s v="Reiseregning nummer 9-2025, Markus Madsen"/>
    <d v="2025-06-02T00:00:00"/>
    <m/>
    <x v="172"/>
    <x v="172"/>
    <m/>
    <m/>
    <m/>
    <m/>
    <n v="1317"/>
    <s v="Markus Madsen"/>
    <x v="5"/>
    <x v="5"/>
    <m/>
    <m/>
    <m/>
    <m/>
    <n v="0"/>
    <s v="Ingen avgiftsbehandling"/>
    <s v="Reiseregning nummer 9-2025, Markus Madsen. Kilometergodtgjørelse - bil"/>
    <n v="691.64"/>
    <s v="NOK"/>
    <n v="691.64"/>
    <m/>
    <s v="2060.48"/>
  </r>
  <r>
    <n v="500818"/>
    <n v="2025"/>
    <s v="Lønnsbilag 18-2025"/>
    <d v="2025-07-01T00:00:00"/>
    <m/>
    <x v="172"/>
    <x v="172"/>
    <m/>
    <m/>
    <m/>
    <m/>
    <n v="1245"/>
    <s v="Fredrik Bjørndal"/>
    <x v="3"/>
    <x v="3"/>
    <m/>
    <m/>
    <m/>
    <m/>
    <n v="0"/>
    <s v="Ingen avgiftsbehandling"/>
    <s v="Lønnsbilag 18-2025"/>
    <n v="994"/>
    <s v="NOK"/>
    <n v="994"/>
    <m/>
    <s v="3054.48"/>
  </r>
  <r>
    <m/>
    <m/>
    <m/>
    <d v="2025-01-01T00:00:00"/>
    <m/>
    <x v="173"/>
    <x v="173"/>
    <m/>
    <m/>
    <m/>
    <m/>
    <m/>
    <m/>
    <x v="0"/>
    <x v="0"/>
    <m/>
    <m/>
    <m/>
    <m/>
    <m/>
    <m/>
    <s v="Inngående saldo"/>
    <n v="0"/>
    <m/>
    <m/>
    <m/>
    <s v="0.00"/>
  </r>
  <r>
    <n v="334"/>
    <n v="2025"/>
    <s v="Reiseregning nummer 8-2024, Markus Madsen"/>
    <d v="2025-03-02T00:00:00"/>
    <m/>
    <x v="173"/>
    <x v="173"/>
    <m/>
    <m/>
    <m/>
    <m/>
    <n v="1317"/>
    <s v="Markus Madsen"/>
    <x v="5"/>
    <x v="5"/>
    <m/>
    <m/>
    <m/>
    <m/>
    <n v="0"/>
    <s v="Ingen avgiftsbehandling"/>
    <s v="Reiseregning nummer 8-2024, Markus Madsen. Privat utlegg. Bomavgift"/>
    <n v="103"/>
    <s v="NOK"/>
    <n v="103"/>
    <m/>
    <s v="103.00"/>
  </r>
  <r>
    <n v="335"/>
    <n v="2025"/>
    <s v="Reiseregning nummer 9-2024, Markus Madsen"/>
    <d v="2025-03-02T00:00:00"/>
    <m/>
    <x v="173"/>
    <x v="173"/>
    <m/>
    <m/>
    <m/>
    <m/>
    <n v="1317"/>
    <s v="Markus Madsen"/>
    <x v="5"/>
    <x v="5"/>
    <m/>
    <m/>
    <m/>
    <m/>
    <n v="0"/>
    <s v="Ingen avgiftsbehandling"/>
    <s v="Reiseregning nummer 9-2024, Markus Madsen. Privat utlegg. Bomavgift"/>
    <n v="86"/>
    <s v="NOK"/>
    <n v="86"/>
    <m/>
    <s v="189.00"/>
  </r>
  <r>
    <n v="335"/>
    <n v="2025"/>
    <s v="Reiseregning nummer 9-2024, Markus Madsen"/>
    <d v="2025-03-02T00:00:00"/>
    <m/>
    <x v="173"/>
    <x v="173"/>
    <m/>
    <m/>
    <m/>
    <m/>
    <n v="1317"/>
    <s v="Markus Madsen"/>
    <x v="5"/>
    <x v="5"/>
    <m/>
    <m/>
    <m/>
    <m/>
    <n v="0"/>
    <s v="Ingen avgiftsbehandling"/>
    <s v="Reiseregning nummer 9-2024, Markus Madsen. Privat utlegg. Parkering"/>
    <n v="143.75"/>
    <s v="NOK"/>
    <n v="143.75"/>
    <m/>
    <s v="332.75"/>
  </r>
  <r>
    <n v="336"/>
    <n v="2025"/>
    <s v="Reiseregning nummer 10-2024, Markus Madsen"/>
    <d v="2025-03-02T00:00:00"/>
    <m/>
    <x v="173"/>
    <x v="173"/>
    <m/>
    <m/>
    <m/>
    <m/>
    <n v="1317"/>
    <s v="Markus Madsen"/>
    <x v="5"/>
    <x v="5"/>
    <m/>
    <m/>
    <m/>
    <m/>
    <n v="0"/>
    <s v="Ingen avgiftsbehandling"/>
    <s v="Reiseregning nummer 10-2024, Markus Madsen. Privat utlegg. Bomavgift"/>
    <n v="86"/>
    <s v="NOK"/>
    <n v="86"/>
    <m/>
    <s v="418.75"/>
  </r>
  <r>
    <n v="336"/>
    <n v="2025"/>
    <s v="Reiseregning nummer 10-2024, Markus Madsen"/>
    <d v="2025-03-02T00:00:00"/>
    <m/>
    <x v="173"/>
    <x v="173"/>
    <m/>
    <m/>
    <m/>
    <m/>
    <n v="1317"/>
    <s v="Markus Madsen"/>
    <x v="5"/>
    <x v="5"/>
    <m/>
    <m/>
    <m/>
    <m/>
    <n v="0"/>
    <s v="Ingen avgiftsbehandling"/>
    <s v="Reiseregning nummer 10-2024, Markus Madsen. Privat utlegg. Parkering"/>
    <n v="167"/>
    <s v="NOK"/>
    <n v="167"/>
    <m/>
    <s v="585.75"/>
  </r>
  <r>
    <n v="728"/>
    <n v="2025"/>
    <s v="Akademiet Marius T"/>
    <d v="2025-04-28T00:00:00"/>
    <m/>
    <x v="173"/>
    <x v="173"/>
    <m/>
    <m/>
    <n v="20448"/>
    <s v="Marius Fredenborg Tveiten"/>
    <m/>
    <m/>
    <x v="1"/>
    <x v="1"/>
    <m/>
    <m/>
    <m/>
    <m/>
    <n v="0"/>
    <s v="Ingen avgiftsbehandling"/>
    <s v="Akademiet Marius T"/>
    <n v="71.930000000000007"/>
    <s v="NOK"/>
    <n v="71.930000000000007"/>
    <m/>
    <s v="657.68"/>
  </r>
  <r>
    <n v="729"/>
    <n v="2025"/>
    <s v="AKADEMIET"/>
    <d v="2025-04-30T00:00:00"/>
    <m/>
    <x v="173"/>
    <x v="173"/>
    <m/>
    <m/>
    <n v="20355"/>
    <s v="Laila Håkonsen"/>
    <m/>
    <m/>
    <x v="8"/>
    <x v="8"/>
    <m/>
    <m/>
    <m/>
    <m/>
    <n v="0"/>
    <s v="Ingen avgiftsbehandling"/>
    <s v="AKADEMIET"/>
    <n v="2010.44"/>
    <s v="NOK"/>
    <n v="2010.44"/>
    <m/>
    <s v="2668.12"/>
  </r>
  <r>
    <n v="747"/>
    <n v="2025"/>
    <s v="AKADEMI"/>
    <d v="2025-05-05T00:00:00"/>
    <m/>
    <x v="173"/>
    <x v="173"/>
    <m/>
    <m/>
    <n v="20452"/>
    <s v="Jørgen Røkke"/>
    <m/>
    <m/>
    <x v="8"/>
    <x v="8"/>
    <m/>
    <m/>
    <m/>
    <m/>
    <n v="0"/>
    <s v="Ingen avgiftsbehandling"/>
    <s v="AKADEMI"/>
    <n v="1386.67"/>
    <s v="NOK"/>
    <n v="1386.67"/>
    <m/>
    <s v="4054.79"/>
  </r>
  <r>
    <n v="967"/>
    <n v="2025"/>
    <s v="Reiseregning nummer 9-2025, Markus Madsen"/>
    <d v="2025-06-02T00:00:00"/>
    <m/>
    <x v="173"/>
    <x v="173"/>
    <m/>
    <m/>
    <m/>
    <m/>
    <n v="1317"/>
    <s v="Markus Madsen"/>
    <x v="5"/>
    <x v="5"/>
    <m/>
    <m/>
    <m/>
    <m/>
    <n v="0"/>
    <s v="Ingen avgiftsbehandling"/>
    <s v="Reiseregning nummer 9-2025, Markus Madsen. Privat utlegg. Bomavgift"/>
    <n v="83"/>
    <s v="NOK"/>
    <n v="83"/>
    <m/>
    <s v="4137.79"/>
  </r>
  <r>
    <n v="1736"/>
    <n v="2025"/>
    <s v="Fwd: Videresend: Electronic Ticket Itinerary and Receipt from SAS - Booking reference ZZ6Q2P For passenger STORM / THOMAS"/>
    <d v="2025-09-30T00:00:00"/>
    <m/>
    <x v="173"/>
    <x v="173"/>
    <m/>
    <m/>
    <m/>
    <m/>
    <n v="77"/>
    <s v="Christopher Dehn"/>
    <x v="3"/>
    <x v="3"/>
    <m/>
    <m/>
    <m/>
    <m/>
    <n v="0"/>
    <s v="Ingen avgiftsbehandling"/>
    <s v="Fwd: Videresend: Electronic Ticket Itinerary and Receipt from SAS - Booking reference ZZ6Q2P For passenger STORM / THOMAS"/>
    <n v="2687"/>
    <s v="NOK"/>
    <n v="2687"/>
    <m/>
    <s v="6824.79"/>
  </r>
  <r>
    <n v="1782"/>
    <n v="2025"/>
    <s v="Reversering av bilag 1736-2025. Fwd: Videresend: Electronic Ticket Itinerary and Receipt from SAS - Booking reference ZZ6Q2P For passenger STORM / THOMAS"/>
    <d v="2025-09-30T00:00:00"/>
    <m/>
    <x v="173"/>
    <x v="173"/>
    <m/>
    <m/>
    <m/>
    <m/>
    <n v="77"/>
    <s v="Christopher Dehn"/>
    <x v="3"/>
    <x v="3"/>
    <m/>
    <m/>
    <m/>
    <m/>
    <n v="0"/>
    <s v="Ingen avgiftsbehandling"/>
    <s v="Reversering av bilag 1736-2025. Fwd: Videresend: Electronic Ticket Itinerary and Receipt from SAS - Booking reference ZZ6Q2P For passenger STORM / THOMAS"/>
    <n v="-2687"/>
    <s v="NOK"/>
    <n v="-2687"/>
    <m/>
    <s v="4137.79"/>
  </r>
  <r>
    <n v="2255"/>
    <n v="2025"/>
    <s v="VS: Utlegg Laila"/>
    <d v="2025-11-30T00:00:00"/>
    <m/>
    <x v="173"/>
    <x v="173"/>
    <m/>
    <m/>
    <n v="20355"/>
    <s v="Laila Håkonsen"/>
    <m/>
    <m/>
    <x v="8"/>
    <x v="8"/>
    <m/>
    <m/>
    <m/>
    <m/>
    <n v="0"/>
    <s v="Ingen avgiftsbehandling"/>
    <s v="VS: Utlegg Laila"/>
    <n v="1357.7"/>
    <s v="NOK"/>
    <n v="1357.7"/>
    <m/>
    <s v="5495.49"/>
  </r>
  <r>
    <n v="2488"/>
    <n v="2025"/>
    <s v="Laila"/>
    <d v="2025-12-29T00:00:00"/>
    <m/>
    <x v="173"/>
    <x v="173"/>
    <m/>
    <m/>
    <n v="20355"/>
    <s v="Laila Håkonsen"/>
    <m/>
    <m/>
    <x v="8"/>
    <x v="8"/>
    <m/>
    <m/>
    <m/>
    <m/>
    <n v="0"/>
    <s v="Ingen avgiftsbehandling"/>
    <s v="Laila"/>
    <n v="983.95"/>
    <s v="NOK"/>
    <n v="983.95"/>
    <m/>
    <s v="6479.44"/>
  </r>
  <r>
    <m/>
    <m/>
    <m/>
    <d v="2025-01-01T00:00:00"/>
    <m/>
    <x v="174"/>
    <x v="174"/>
    <m/>
    <m/>
    <m/>
    <m/>
    <m/>
    <m/>
    <x v="0"/>
    <x v="0"/>
    <m/>
    <m/>
    <m/>
    <m/>
    <m/>
    <m/>
    <s v="Inngående saldo"/>
    <n v="0"/>
    <m/>
    <m/>
    <m/>
    <s v="0.00"/>
  </r>
  <r>
    <n v="634"/>
    <n v="2025"/>
    <s v="1920.pdf"/>
    <d v="2025-01-02T00:00:00"/>
    <m/>
    <x v="174"/>
    <x v="174"/>
    <m/>
    <m/>
    <m/>
    <m/>
    <m/>
    <m/>
    <x v="4"/>
    <x v="4"/>
    <m/>
    <m/>
    <m/>
    <m/>
    <n v="0"/>
    <s v="Ingen avgiftsbehandling"/>
    <s v="1920.pdf"/>
    <n v="440.36"/>
    <s v="NOK"/>
    <n v="440.36"/>
    <m/>
    <s v="440.36"/>
  </r>
  <r>
    <n v="1495"/>
    <n v="2025"/>
    <s v="Jutultreffen park bill"/>
    <d v="2025-08-22T00:00:00"/>
    <m/>
    <x v="174"/>
    <x v="174"/>
    <m/>
    <m/>
    <n v="20185"/>
    <s v="Bryn Trykkservice AS"/>
    <m/>
    <m/>
    <x v="1"/>
    <x v="1"/>
    <m/>
    <m/>
    <m/>
    <m/>
    <n v="0"/>
    <s v="Ingen avgiftsbehandling"/>
    <s v="Jutultreffen park bill"/>
    <n v="2563"/>
    <s v="NOK"/>
    <n v="2563"/>
    <m/>
    <s v="3003.36"/>
  </r>
  <r>
    <n v="2279"/>
    <n v="2025"/>
    <s v="httpstripletex.noexecutemessageuid=ji1GZU3Od5EV9bYIgomh.13712175"/>
    <d v="2025-11-27T00:00:00"/>
    <m/>
    <x v="174"/>
    <x v="174"/>
    <m/>
    <m/>
    <n v="20185"/>
    <s v="Bryn Trykkservice AS"/>
    <m/>
    <m/>
    <x v="4"/>
    <x v="4"/>
    <m/>
    <m/>
    <m/>
    <m/>
    <n v="0"/>
    <s v="Ingen avgiftsbehandling"/>
    <s v="httpstripletex.noexecutemessageuid=ji1GZU3Od5EV9bYIgomh.13712175"/>
    <n v="1500"/>
    <s v="NOK"/>
    <n v="1500"/>
    <m/>
    <s v="4503.36"/>
  </r>
  <r>
    <n v="2504"/>
    <n v="2025"/>
    <s v="HS"/>
    <d v="2025-12-12T00:00:00"/>
    <m/>
    <x v="174"/>
    <x v="174"/>
    <m/>
    <m/>
    <n v="20185"/>
    <s v="Bryn Trykkservice AS"/>
    <m/>
    <m/>
    <x v="1"/>
    <x v="1"/>
    <m/>
    <m/>
    <m/>
    <m/>
    <n v="0"/>
    <s v="Ingen avgiftsbehandling"/>
    <s v="HS"/>
    <n v="1500"/>
    <s v="NOK"/>
    <n v="1500"/>
    <m/>
    <s v="6003.36"/>
  </r>
  <r>
    <n v="2503"/>
    <n v="2025"/>
    <s v="Faktura nummer 245028 fra Naboen Utleie Oslo AS"/>
    <d v="2025-12-29T00:00:00"/>
    <m/>
    <x v="174"/>
    <x v="174"/>
    <m/>
    <m/>
    <n v="20381"/>
    <s v="Naboen Utleie Oslo AS"/>
    <m/>
    <m/>
    <x v="5"/>
    <x v="5"/>
    <m/>
    <m/>
    <m/>
    <m/>
    <n v="0"/>
    <s v="Ingen avgiftsbehandling"/>
    <s v="Faktura nummer 245028 fra Naboen Utleie Oslo AS"/>
    <n v="3413"/>
    <s v="NOK"/>
    <n v="3413"/>
    <m/>
    <s v="9416.36"/>
  </r>
  <r>
    <n v="2502"/>
    <n v="2025"/>
    <s v="Faktura nummer 6592 fra AS Bærum Ishall"/>
    <d v="2025-12-29T00:00:00"/>
    <m/>
    <x v="174"/>
    <x v="174"/>
    <m/>
    <m/>
    <n v="20353"/>
    <s v="AS Bærum Ishall"/>
    <m/>
    <m/>
    <x v="5"/>
    <x v="5"/>
    <m/>
    <m/>
    <m/>
    <m/>
    <n v="0"/>
    <s v="Ingen avgiftsbehandling"/>
    <s v="Faktura nummer 6592 fra AS Bærum Ishall"/>
    <n v="9531.25"/>
    <s v="NOK"/>
    <n v="9531.25"/>
    <m/>
    <s v="18947.61"/>
  </r>
  <r>
    <m/>
    <m/>
    <m/>
    <d v="2025-01-01T00:00:00"/>
    <m/>
    <x v="175"/>
    <x v="175"/>
    <m/>
    <m/>
    <m/>
    <m/>
    <m/>
    <m/>
    <x v="0"/>
    <x v="0"/>
    <m/>
    <m/>
    <m/>
    <m/>
    <m/>
    <m/>
    <s v="Inngående saldo"/>
    <n v="0"/>
    <m/>
    <m/>
    <m/>
    <s v="0.00"/>
  </r>
  <r>
    <n v="419"/>
    <n v="2025"/>
    <s v="Ivar barstad HS gave"/>
    <d v="2025-03-19T00:00:00"/>
    <m/>
    <x v="175"/>
    <x v="175"/>
    <m/>
    <m/>
    <n v="20415"/>
    <s v="Ivar Barstad"/>
    <m/>
    <m/>
    <x v="4"/>
    <x v="4"/>
    <m/>
    <m/>
    <m/>
    <m/>
    <n v="0"/>
    <s v="Ingen avgiftsbehandling"/>
    <s v="Ivar barstad HS gave"/>
    <n v="350"/>
    <s v="NOK"/>
    <n v="350"/>
    <m/>
    <s v="350.00"/>
  </r>
  <r>
    <n v="73"/>
    <n v="2025"/>
    <s v="Allerede utbetalt"/>
    <d v="2025-04-16T00:00:00"/>
    <m/>
    <x v="175"/>
    <x v="175"/>
    <m/>
    <m/>
    <n v="20116"/>
    <s v="Bjørg Stokkedal"/>
    <m/>
    <m/>
    <x v="9"/>
    <x v="9"/>
    <m/>
    <m/>
    <m/>
    <m/>
    <n v="0"/>
    <s v="Ingen avgiftsbehandling"/>
    <s v="Allerede utbetalt"/>
    <n v="-599.70000000000005"/>
    <s v="NOK"/>
    <n v="-599.70000000000005"/>
    <m/>
    <s v="-249.70"/>
  </r>
  <r>
    <n v="843"/>
    <n v="2025"/>
    <s v="Jutulkara, gave"/>
    <d v="2025-05-14T00:00:00"/>
    <m/>
    <x v="175"/>
    <x v="175"/>
    <m/>
    <m/>
    <n v="20313"/>
    <s v="Tore Hansen"/>
    <m/>
    <m/>
    <x v="7"/>
    <x v="7"/>
    <m/>
    <m/>
    <m/>
    <m/>
    <n v="0"/>
    <s v="Ingen avgiftsbehandling"/>
    <s v="Jutulkara, gave"/>
    <n v="1000"/>
    <s v="NOK"/>
    <n v="1000"/>
    <m/>
    <s v="750.30"/>
  </r>
  <r>
    <n v="1716"/>
    <n v="2025"/>
    <s v="FOTBALL: Kvittering for oppmersomhet"/>
    <d v="2025-09-24T00:00:00"/>
    <m/>
    <x v="175"/>
    <x v="175"/>
    <m/>
    <m/>
    <n v="20085"/>
    <s v="Henrik Ramberg"/>
    <m/>
    <m/>
    <x v="1"/>
    <x v="1"/>
    <m/>
    <m/>
    <m/>
    <m/>
    <n v="0"/>
    <s v="Ingen avgiftsbehandling"/>
    <s v="FOTBALL: Kvittering for oppmersomhet"/>
    <n v="608"/>
    <s v="NOK"/>
    <n v="608"/>
    <m/>
    <s v="1358.30"/>
  </r>
  <r>
    <n v="1942"/>
    <n v="2025"/>
    <s v="IMG_8846.pdf"/>
    <d v="2025-10-27T00:00:00"/>
    <m/>
    <x v="175"/>
    <x v="175"/>
    <m/>
    <m/>
    <m/>
    <m/>
    <m/>
    <m/>
    <x v="1"/>
    <x v="1"/>
    <m/>
    <m/>
    <m/>
    <m/>
    <n v="0"/>
    <s v="Ingen avgiftsbehandling"/>
    <s v="IMG_8846.pdf"/>
    <n v="460"/>
    <s v="NOK"/>
    <n v="460"/>
    <m/>
    <s v="1818.30"/>
  </r>
  <r>
    <n v="1943"/>
    <n v="2025"/>
    <s v="IMG_8845.pdf"/>
    <d v="2025-10-27T00:00:00"/>
    <m/>
    <x v="175"/>
    <x v="175"/>
    <m/>
    <m/>
    <m/>
    <m/>
    <m/>
    <m/>
    <x v="1"/>
    <x v="1"/>
    <m/>
    <m/>
    <m/>
    <m/>
    <n v="0"/>
    <s v="Ingen avgiftsbehandling"/>
    <s v="IMG_8845.pdf"/>
    <n v="42.9"/>
    <s v="NOK"/>
    <n v="42.9"/>
    <m/>
    <s v="1861.20"/>
  </r>
  <r>
    <n v="1996"/>
    <n v="2025"/>
    <s v="Faktura nummer 3877982 fra Operasjon Dagsverk"/>
    <d v="2025-10-30T00:00:00"/>
    <m/>
    <x v="175"/>
    <x v="175"/>
    <m/>
    <m/>
    <n v="20237"/>
    <s v="Operasjon Dagsverk"/>
    <m/>
    <m/>
    <x v="4"/>
    <x v="4"/>
    <m/>
    <m/>
    <m/>
    <m/>
    <n v="0"/>
    <s v="Ingen avgiftsbehandling"/>
    <s v="Faktura nummer 3877982 fra Operasjon Dagsverk"/>
    <n v="350"/>
    <s v="NOK"/>
    <n v="350"/>
    <m/>
    <s v="2211.20"/>
  </r>
  <r>
    <n v="2237"/>
    <n v="2025"/>
    <s v="HS: UTLEGG PÅ IDRETTSDEL 2025 AV TORE HANSEN. UTGIFTER SKAL BELASTES AV HOVEDLAGET OG IKKE JUTULKARA"/>
    <d v="2025-11-26T00:00:00"/>
    <m/>
    <x v="175"/>
    <x v="175"/>
    <m/>
    <m/>
    <n v="20313"/>
    <s v="Tore Hansen"/>
    <m/>
    <m/>
    <x v="7"/>
    <x v="7"/>
    <m/>
    <m/>
    <m/>
    <m/>
    <n v="0"/>
    <s v="Ingen avgiftsbehandling"/>
    <s v="HS: UTLEGG PÅ IDRETTSDEL 2025 AV TORE HANSEN. UTGIFTER SKAL BELASTES AV HOVEDLAGET OG IKKE JUTULKARA"/>
    <n v="4026.65"/>
    <s v="NOK"/>
    <n v="4026.65"/>
    <m/>
    <s v="6237.85"/>
  </r>
  <r>
    <n v="2434"/>
    <n v="2025"/>
    <s v="Gave HS"/>
    <d v="2025-12-17T00:00:00"/>
    <m/>
    <x v="175"/>
    <x v="175"/>
    <m/>
    <m/>
    <m/>
    <m/>
    <m/>
    <s v="Sofi Kulvik"/>
    <x v="4"/>
    <x v="4"/>
    <m/>
    <m/>
    <m/>
    <m/>
    <n v="0"/>
    <s v="Ingen avgiftsbehandling"/>
    <s v="Gave HS"/>
    <n v="419.7"/>
    <s v="NOK"/>
    <n v="419.7"/>
    <m/>
    <s v="6657.55"/>
  </r>
  <r>
    <n v="2432"/>
    <n v="2025"/>
    <s v="HS gave"/>
    <d v="2025-12-17T00:00:00"/>
    <m/>
    <x v="175"/>
    <x v="175"/>
    <m/>
    <m/>
    <m/>
    <m/>
    <m/>
    <s v="Sofi Kulvik"/>
    <x v="4"/>
    <x v="4"/>
    <m/>
    <m/>
    <m/>
    <m/>
    <n v="0"/>
    <s v="Ingen avgiftsbehandling"/>
    <s v="HS gave"/>
    <n v="104.7"/>
    <s v="NOK"/>
    <n v="104.7"/>
    <m/>
    <s v="6762.25"/>
  </r>
  <r>
    <m/>
    <m/>
    <m/>
    <d v="2025-01-01T00:00:00"/>
    <m/>
    <x v="176"/>
    <x v="176"/>
    <m/>
    <m/>
    <m/>
    <m/>
    <m/>
    <m/>
    <x v="0"/>
    <x v="0"/>
    <m/>
    <m/>
    <m/>
    <m/>
    <m/>
    <m/>
    <s v="Inngående saldo"/>
    <n v="0"/>
    <m/>
    <m/>
    <m/>
    <s v="0.00"/>
  </r>
  <r>
    <n v="1027"/>
    <n v="2024"/>
    <s v="Faktura nummer 84426479014 fra If Skadeforsikring NUF. Faktura nummer 84426479014 fra If Skadeforsikring NUF. Faktura nummer 84426479014 fra If Skadeforsikring NUF"/>
    <d v="2025-01-01T00:00:00"/>
    <m/>
    <x v="176"/>
    <x v="176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2161.25"/>
    <s v="NOK"/>
    <n v="2161.25"/>
    <m/>
    <s v="2161.25"/>
  </r>
  <r>
    <n v="1027"/>
    <n v="2024"/>
    <s v="Faktura nummer 84426479014 fra If Skadeforsikring NUF. Faktura nummer 84426479014 fra If Skadeforsikring NUF. Faktura nummer 84426479014 fra If Skadeforsikring NUF"/>
    <d v="2025-01-01T00:00:00"/>
    <m/>
    <x v="176"/>
    <x v="176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1605.42"/>
    <s v="NOK"/>
    <n v="1605.42"/>
    <m/>
    <s v="3766.67"/>
  </r>
  <r>
    <n v="1027"/>
    <n v="2024"/>
    <s v="Faktura nummer 84426479014 fra If Skadeforsikring NUF. Faktura nummer 84426479014 fra If Skadeforsikring NUF. Faktura nummer 84426479014 fra If Skadeforsikring NUF"/>
    <d v="2025-02-01T00:00:00"/>
    <m/>
    <x v="176"/>
    <x v="176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2161.25"/>
    <s v="NOK"/>
    <n v="2161.25"/>
    <m/>
    <s v="5927.92"/>
  </r>
  <r>
    <n v="1027"/>
    <n v="2024"/>
    <s v="Faktura nummer 84426479014 fra If Skadeforsikring NUF. Faktura nummer 84426479014 fra If Skadeforsikring NUF. Faktura nummer 84426479014 fra If Skadeforsikring NUF"/>
    <d v="2025-02-01T00:00:00"/>
    <m/>
    <x v="176"/>
    <x v="176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1605.42"/>
    <s v="NOK"/>
    <n v="1605.42"/>
    <m/>
    <s v="7533.34"/>
  </r>
  <r>
    <n v="303"/>
    <n v="2025"/>
    <s v="Faktura nummer 84504480926 fra If Skadeforsikring NUF"/>
    <d v="2025-02-20T00:00:00"/>
    <m/>
    <x v="176"/>
    <x v="176"/>
    <m/>
    <m/>
    <n v="20273"/>
    <s v="If Skadeforsikring NUF"/>
    <m/>
    <m/>
    <x v="4"/>
    <x v="4"/>
    <m/>
    <m/>
    <m/>
    <m/>
    <n v="0"/>
    <s v="Ingen avgiftsbehandling"/>
    <s v="Faktura nummer 84504480926 fra If Skadeforsikring NUF"/>
    <n v="4542"/>
    <s v="NOK"/>
    <n v="4542"/>
    <m/>
    <s v="12075.34"/>
  </r>
  <r>
    <n v="1027"/>
    <n v="2024"/>
    <s v="Faktura nummer 84426479014 fra If Skadeforsikring NUF. Faktura nummer 84426479014 fra If Skadeforsikring NUF. Faktura nummer 84426479014 fra If Skadeforsikring NUF"/>
    <d v="2025-03-01T00:00:00"/>
    <m/>
    <x v="176"/>
    <x v="176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2161.25"/>
    <s v="NOK"/>
    <n v="2161.25"/>
    <m/>
    <s v="14236.59"/>
  </r>
  <r>
    <n v="1027"/>
    <n v="2024"/>
    <s v="Faktura nummer 84426479014 fra If Skadeforsikring NUF. Faktura nummer 84426479014 fra If Skadeforsikring NUF. Faktura nummer 84426479014 fra If Skadeforsikring NUF"/>
    <d v="2025-03-01T00:00:00"/>
    <m/>
    <x v="176"/>
    <x v="176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1605.42"/>
    <s v="NOK"/>
    <n v="1605.42"/>
    <m/>
    <s v="15842.01"/>
  </r>
  <r>
    <n v="1027"/>
    <n v="2024"/>
    <s v="Faktura nummer 84426479014 fra If Skadeforsikring NUF. Faktura nummer 84426479014 fra If Skadeforsikring NUF. Faktura nummer 84426479014 fra If Skadeforsikring NUF"/>
    <d v="2025-04-01T00:00:00"/>
    <m/>
    <x v="176"/>
    <x v="176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2161.25"/>
    <s v="NOK"/>
    <n v="2161.25"/>
    <m/>
    <s v="18003.26"/>
  </r>
  <r>
    <n v="1027"/>
    <n v="2024"/>
    <s v="Faktura nummer 84426479014 fra If Skadeforsikring NUF. Faktura nummer 84426479014 fra If Skadeforsikring NUF. Faktura nummer 84426479014 fra If Skadeforsikring NUF"/>
    <d v="2025-04-01T00:00:00"/>
    <m/>
    <x v="176"/>
    <x v="176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1605.42"/>
    <s v="NOK"/>
    <n v="1605.42"/>
    <m/>
    <s v="19608.68"/>
  </r>
  <r>
    <n v="1027"/>
    <n v="2024"/>
    <s v="Faktura nummer 84426479014 fra If Skadeforsikring NUF. Faktura nummer 84426479014 fra If Skadeforsikring NUF. Faktura nummer 84426479014 fra If Skadeforsikring NUF"/>
    <d v="2025-05-01T00:00:00"/>
    <m/>
    <x v="176"/>
    <x v="176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2161.25"/>
    <s v="NOK"/>
    <n v="2161.25"/>
    <m/>
    <s v="21769.93"/>
  </r>
  <r>
    <n v="1027"/>
    <n v="2024"/>
    <s v="Faktura nummer 84426479014 fra If Skadeforsikring NUF. Faktura nummer 84426479014 fra If Skadeforsikring NUF. Faktura nummer 84426479014 fra If Skadeforsikring NUF"/>
    <d v="2025-05-01T00:00:00"/>
    <m/>
    <x v="176"/>
    <x v="176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1605.42"/>
    <s v="NOK"/>
    <n v="1605.42"/>
    <m/>
    <s v="23375.35"/>
  </r>
  <r>
    <n v="1027"/>
    <n v="2024"/>
    <s v="Faktura nummer 84426479014 fra If Skadeforsikring NUF. Faktura nummer 84426479014 fra If Skadeforsikring NUF. Faktura nummer 84426479014 fra If Skadeforsikring NUF"/>
    <d v="2025-06-01T00:00:00"/>
    <m/>
    <x v="176"/>
    <x v="176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2161.25"/>
    <s v="NOK"/>
    <n v="2161.25"/>
    <m/>
    <s v="25536.60"/>
  </r>
  <r>
    <n v="1027"/>
    <n v="2024"/>
    <s v="Faktura nummer 84426479014 fra If Skadeforsikring NUF. Faktura nummer 84426479014 fra If Skadeforsikring NUF. Faktura nummer 84426479014 fra If Skadeforsikring NUF"/>
    <d v="2025-06-01T00:00:00"/>
    <m/>
    <x v="176"/>
    <x v="176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1605.42"/>
    <s v="NOK"/>
    <n v="1605.42"/>
    <m/>
    <s v="27142.02"/>
  </r>
  <r>
    <n v="1027"/>
    <n v="2024"/>
    <s v="Faktura nummer 84426479014 fra If Skadeforsikring NUF. Faktura nummer 84426479014 fra If Skadeforsikring NUF. Faktura nummer 84426479014 fra If Skadeforsikring NUF"/>
    <d v="2025-07-01T00:00:00"/>
    <m/>
    <x v="176"/>
    <x v="176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2161.25"/>
    <s v="NOK"/>
    <n v="2161.25"/>
    <m/>
    <s v="29303.27"/>
  </r>
  <r>
    <n v="1027"/>
    <n v="2024"/>
    <s v="Faktura nummer 84426479014 fra If Skadeforsikring NUF. Faktura nummer 84426479014 fra If Skadeforsikring NUF. Faktura nummer 84426479014 fra If Skadeforsikring NUF"/>
    <d v="2025-07-01T00:00:00"/>
    <m/>
    <x v="176"/>
    <x v="176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1605.42"/>
    <s v="NOK"/>
    <n v="1605.42"/>
    <m/>
    <s v="30908.69"/>
  </r>
  <r>
    <n v="1027"/>
    <n v="2024"/>
    <s v="Faktura nummer 84426479014 fra If Skadeforsikring NUF. Faktura nummer 84426479014 fra If Skadeforsikring NUF. Faktura nummer 84426479014 fra If Skadeforsikring NUF"/>
    <d v="2025-08-01T00:00:00"/>
    <m/>
    <x v="176"/>
    <x v="176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2161.25"/>
    <s v="NOK"/>
    <n v="2161.25"/>
    <m/>
    <s v="33069.94"/>
  </r>
  <r>
    <n v="1027"/>
    <n v="2024"/>
    <s v="Faktura nummer 84426479014 fra If Skadeforsikring NUF. Faktura nummer 84426479014 fra If Skadeforsikring NUF. Faktura nummer 84426479014 fra If Skadeforsikring NUF"/>
    <d v="2025-08-01T00:00:00"/>
    <m/>
    <x v="176"/>
    <x v="176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1605.42"/>
    <s v="NOK"/>
    <n v="1605.42"/>
    <m/>
    <s v="34675.36"/>
  </r>
  <r>
    <n v="1027"/>
    <n v="2024"/>
    <s v="Faktura nummer 84426479014 fra If Skadeforsikring NUF. Faktura nummer 84426479014 fra If Skadeforsikring NUF. Faktura nummer 84426479014 fra If Skadeforsikring NUF"/>
    <d v="2025-09-01T00:00:00"/>
    <m/>
    <x v="176"/>
    <x v="176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2161.25"/>
    <s v="NOK"/>
    <n v="2161.25"/>
    <m/>
    <s v="36836.61"/>
  </r>
  <r>
    <n v="1027"/>
    <n v="2024"/>
    <s v="Faktura nummer 84426479014 fra If Skadeforsikring NUF. Faktura nummer 84426479014 fra If Skadeforsikring NUF. Faktura nummer 84426479014 fra If Skadeforsikring NUF"/>
    <d v="2025-09-01T00:00:00"/>
    <m/>
    <x v="176"/>
    <x v="176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1605.42"/>
    <s v="NOK"/>
    <n v="1605.42"/>
    <m/>
    <s v="38442.03"/>
  </r>
  <r>
    <n v="1027"/>
    <n v="2024"/>
    <s v="Faktura nummer 84426479014 fra If Skadeforsikring NUF. Faktura nummer 84426479014 fra If Skadeforsikring NUF. Faktura nummer 84426479014 fra If Skadeforsikring NUF"/>
    <d v="2025-10-01T00:00:00"/>
    <m/>
    <x v="176"/>
    <x v="176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2161.25"/>
    <s v="NOK"/>
    <n v="2161.25"/>
    <m/>
    <s v="40603.28"/>
  </r>
  <r>
    <n v="1027"/>
    <n v="2024"/>
    <s v="Faktura nummer 84426479014 fra If Skadeforsikring NUF. Faktura nummer 84426479014 fra If Skadeforsikring NUF. Faktura nummer 84426479014 fra If Skadeforsikring NUF"/>
    <d v="2025-10-01T00:00:00"/>
    <m/>
    <x v="176"/>
    <x v="176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1605.42"/>
    <s v="NOK"/>
    <n v="1605.42"/>
    <m/>
    <s v="42208.70"/>
  </r>
  <r>
    <n v="1027"/>
    <n v="2024"/>
    <s v="Faktura nummer 84426479014 fra If Skadeforsikring NUF. Faktura nummer 84426479014 fra If Skadeforsikring NUF. Faktura nummer 84426479014 fra If Skadeforsikring NUF"/>
    <d v="2025-11-01T00:00:00"/>
    <m/>
    <x v="176"/>
    <x v="176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2161.25"/>
    <s v="NOK"/>
    <n v="2161.25"/>
    <m/>
    <s v="44369.95"/>
  </r>
  <r>
    <n v="1027"/>
    <n v="2024"/>
    <s v="Faktura nummer 84426479014 fra If Skadeforsikring NUF. Faktura nummer 84426479014 fra If Skadeforsikring NUF. Faktura nummer 84426479014 fra If Skadeforsikring NUF"/>
    <d v="2025-11-01T00:00:00"/>
    <m/>
    <x v="176"/>
    <x v="176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1605.42"/>
    <s v="NOK"/>
    <n v="1605.42"/>
    <m/>
    <s v="45975.37"/>
  </r>
  <r>
    <n v="2253"/>
    <n v="2025"/>
    <s v="Faktura nummer 84523566606 fra If Skadeforsikring NUF"/>
    <d v="2025-11-16T00:00:00"/>
    <m/>
    <x v="176"/>
    <x v="176"/>
    <m/>
    <m/>
    <n v="20273"/>
    <s v="If Skadeforsikring NUF"/>
    <m/>
    <m/>
    <x v="5"/>
    <x v="5"/>
    <m/>
    <m/>
    <m/>
    <m/>
    <n v="0"/>
    <s v="Ingen avgiftsbehandling"/>
    <s v="Faktura nummer 84523566606 fra If Skadeforsikring NUF. Periodisering, 2026-01-01 - 2026-12-31, 7500 Forsikringspremie"/>
    <n v="-18508"/>
    <s v="NOK"/>
    <n v="-18508"/>
    <m/>
    <s v="27467.37"/>
  </r>
  <r>
    <n v="2253"/>
    <n v="2025"/>
    <s v="Faktura nummer 84523566606 fra If Skadeforsikring NUF"/>
    <d v="2025-11-16T00:00:00"/>
    <m/>
    <x v="176"/>
    <x v="176"/>
    <m/>
    <m/>
    <n v="20273"/>
    <s v="If Skadeforsikring NUF"/>
    <m/>
    <m/>
    <x v="4"/>
    <x v="4"/>
    <m/>
    <m/>
    <m/>
    <m/>
    <n v="0"/>
    <s v="Ingen avgiftsbehandling"/>
    <s v="Faktura nummer 84523566606 fra If Skadeforsikring NUF. Periodisering, 2026-01-01 - 2026-12-31, 7500 Forsikringspremie"/>
    <n v="-34141"/>
    <s v="NOK"/>
    <n v="-34141"/>
    <m/>
    <s v="-6673.63"/>
  </r>
  <r>
    <n v="2253"/>
    <n v="2025"/>
    <s v="Faktura nummer 84523566606 fra If Skadeforsikring NUF"/>
    <d v="2025-11-16T00:00:00"/>
    <m/>
    <x v="176"/>
    <x v="176"/>
    <m/>
    <m/>
    <n v="20273"/>
    <s v="If Skadeforsikring NUF"/>
    <m/>
    <m/>
    <x v="6"/>
    <x v="6"/>
    <m/>
    <m/>
    <m/>
    <m/>
    <n v="0"/>
    <s v="Ingen avgiftsbehandling"/>
    <s v="Faktura nummer 84523566606 fra If Skadeforsikring NUF. Periodisering, 2026-01-01 - 2026-12-31, 7500 Forsikringspremie"/>
    <n v="-1773"/>
    <s v="NOK"/>
    <n v="-1773"/>
    <m/>
    <s v="-8446.63"/>
  </r>
  <r>
    <n v="2253"/>
    <n v="2025"/>
    <s v="Faktura nummer 84523566606 fra If Skadeforsikring NUF"/>
    <d v="2025-11-16T00:00:00"/>
    <m/>
    <x v="176"/>
    <x v="176"/>
    <m/>
    <m/>
    <n v="20273"/>
    <s v="If Skadeforsikring NUF"/>
    <m/>
    <m/>
    <x v="5"/>
    <x v="5"/>
    <m/>
    <m/>
    <m/>
    <m/>
    <n v="0"/>
    <s v="Ingen avgiftsbehandling"/>
    <s v="Faktura nummer 84523566606 fra If Skadeforsikring NUF"/>
    <n v="18508"/>
    <s v="NOK"/>
    <n v="18508"/>
    <m/>
    <s v="10061.37"/>
  </r>
  <r>
    <n v="2253"/>
    <n v="2025"/>
    <s v="Faktura nummer 84523566606 fra If Skadeforsikring NUF"/>
    <d v="2025-11-16T00:00:00"/>
    <m/>
    <x v="176"/>
    <x v="176"/>
    <m/>
    <m/>
    <n v="20273"/>
    <s v="If Skadeforsikring NUF"/>
    <m/>
    <m/>
    <x v="4"/>
    <x v="4"/>
    <m/>
    <m/>
    <m/>
    <m/>
    <n v="0"/>
    <s v="Ingen avgiftsbehandling"/>
    <s v="Faktura nummer 84523566606 fra If Skadeforsikring NUF"/>
    <n v="34141"/>
    <s v="NOK"/>
    <n v="34141"/>
    <m/>
    <s v="44202.37"/>
  </r>
  <r>
    <n v="2253"/>
    <n v="2025"/>
    <s v="Faktura nummer 84523566606 fra If Skadeforsikring NUF"/>
    <d v="2025-11-16T00:00:00"/>
    <m/>
    <x v="176"/>
    <x v="176"/>
    <m/>
    <m/>
    <n v="20273"/>
    <s v="If Skadeforsikring NUF"/>
    <m/>
    <m/>
    <x v="6"/>
    <x v="6"/>
    <m/>
    <m/>
    <m/>
    <m/>
    <n v="0"/>
    <s v="Ingen avgiftsbehandling"/>
    <s v="Faktura nummer 84523566606 fra If Skadeforsikring NUF"/>
    <n v="1773"/>
    <s v="NOK"/>
    <n v="1773"/>
    <m/>
    <s v="45975.37"/>
  </r>
  <r>
    <n v="1027"/>
    <n v="2024"/>
    <s v="Faktura nummer 84426479014 fra If Skadeforsikring NUF. Faktura nummer 84426479014 fra If Skadeforsikring NUF. Faktura nummer 84426479014 fra If Skadeforsikring NUF"/>
    <d v="2025-12-01T00:00:00"/>
    <m/>
    <x v="176"/>
    <x v="176"/>
    <m/>
    <m/>
    <n v="20273"/>
    <s v="If Skadeforsikring NUF"/>
    <m/>
    <m/>
    <x v="4"/>
    <x v="4"/>
    <m/>
    <m/>
    <m/>
    <m/>
    <n v="0"/>
    <s v="Ingen avgiftsbehandling"/>
    <s v="Faktura nummer 84426479014 fra If Skadeforsikring NUF. Periodisering, 2025-01-01 - 2025-12-31, 7500 Forsikringspremie"/>
    <n v="2161.25"/>
    <s v="NOK"/>
    <n v="2161.25"/>
    <m/>
    <s v="48136.62"/>
  </r>
  <r>
    <n v="1027"/>
    <n v="2024"/>
    <s v="Faktura nummer 84426479014 fra If Skadeforsikring NUF. Faktura nummer 84426479014 fra If Skadeforsikring NUF. Faktura nummer 84426479014 fra If Skadeforsikring NUF"/>
    <d v="2025-12-01T00:00:00"/>
    <m/>
    <x v="176"/>
    <x v="176"/>
    <m/>
    <m/>
    <n v="20273"/>
    <s v="If Skadeforsikring NUF"/>
    <m/>
    <m/>
    <x v="5"/>
    <x v="5"/>
    <m/>
    <m/>
    <m/>
    <m/>
    <n v="0"/>
    <s v="Ingen avgiftsbehandling"/>
    <s v="Faktura nummer 84426479014 fra If Skadeforsikring NUF. Periodisering, 2025-01-01 - 2025-12-31, 7500 Forsikringspremie"/>
    <n v="1605.38"/>
    <s v="NOK"/>
    <n v="1605.38"/>
    <m/>
    <s v="49742.00"/>
  </r>
  <r>
    <m/>
    <m/>
    <m/>
    <d v="2025-01-01T00:00:00"/>
    <m/>
    <x v="177"/>
    <x v="177"/>
    <m/>
    <m/>
    <m/>
    <m/>
    <m/>
    <m/>
    <x v="0"/>
    <x v="0"/>
    <m/>
    <m/>
    <m/>
    <m/>
    <m/>
    <m/>
    <s v="Inngående saldo"/>
    <n v="0"/>
    <m/>
    <m/>
    <m/>
    <s v="0.00"/>
  </r>
  <r>
    <n v="500042"/>
    <n v="2025"/>
    <s v="Sletting av ubetydelig saldo"/>
    <d v="2025-01-02T00:00:00"/>
    <m/>
    <x v="177"/>
    <x v="177"/>
    <m/>
    <m/>
    <n v="20196"/>
    <s v="Kc Follo AS"/>
    <m/>
    <m/>
    <x v="4"/>
    <x v="4"/>
    <m/>
    <m/>
    <m/>
    <m/>
    <n v="0"/>
    <s v="Ingen avgiftsbehandling"/>
    <s v="Sletting av ubetydelig saldo"/>
    <n v="-0.5"/>
    <s v="NOK"/>
    <n v="-0.5"/>
    <m/>
    <s v="-0.50"/>
  </r>
  <r>
    <n v="500043"/>
    <n v="2025"/>
    <s v="Sletting av ubetydelig saldo"/>
    <d v="2025-01-02T00:00:00"/>
    <m/>
    <x v="177"/>
    <x v="177"/>
    <m/>
    <m/>
    <n v="20184"/>
    <s v="Stoke City community trust"/>
    <m/>
    <m/>
    <x v="4"/>
    <x v="4"/>
    <m/>
    <m/>
    <m/>
    <m/>
    <n v="0"/>
    <s v="Ingen avgiftsbehandling"/>
    <s v="Sletting av ubetydelig saldo"/>
    <n v="0.6"/>
    <s v="NOK"/>
    <n v="0.6"/>
    <m/>
    <s v="0.10"/>
  </r>
  <r>
    <n v="500192"/>
    <n v="2025"/>
    <s v="A-melding lønn januar 2025"/>
    <d v="2025-01-31T00:00:00"/>
    <m/>
    <x v="177"/>
    <x v="177"/>
    <m/>
    <m/>
    <m/>
    <m/>
    <m/>
    <m/>
    <x v="4"/>
    <x v="4"/>
    <m/>
    <m/>
    <m/>
    <m/>
    <n v="0"/>
    <s v="Ingen avgiftsbehandling"/>
    <s v="A-melding lønn januar 2025"/>
    <n v="-0.3"/>
    <s v="NOK"/>
    <n v="-0.3"/>
    <m/>
    <s v="-0.20"/>
  </r>
  <r>
    <n v="500127"/>
    <n v="2025"/>
    <s v="A-melding lønn februar 2025"/>
    <d v="2025-02-01T00:00:00"/>
    <m/>
    <x v="177"/>
    <x v="177"/>
    <m/>
    <m/>
    <m/>
    <m/>
    <m/>
    <m/>
    <x v="4"/>
    <x v="4"/>
    <m/>
    <m/>
    <m/>
    <m/>
    <n v="0"/>
    <s v="Ingen avgiftsbehandling"/>
    <s v="A-melding lønn februar 2025"/>
    <n v="-0.99"/>
    <s v="NOK"/>
    <n v="-0.99"/>
    <m/>
    <s v="-1.19"/>
  </r>
  <r>
    <n v="500180"/>
    <n v="2025"/>
    <s v="A-melding lønn februar 2025"/>
    <d v="2025-02-03T00:00:00"/>
    <m/>
    <x v="177"/>
    <x v="177"/>
    <m/>
    <m/>
    <m/>
    <m/>
    <m/>
    <m/>
    <x v="4"/>
    <x v="4"/>
    <m/>
    <m/>
    <m/>
    <m/>
    <n v="0"/>
    <s v="Ingen avgiftsbehandling"/>
    <s v="A-melding lønn februar 2025"/>
    <n v="-0.02"/>
    <s v="NOK"/>
    <n v="-0.02"/>
    <m/>
    <s v="-1.21"/>
  </r>
  <r>
    <n v="500358"/>
    <n v="2025"/>
    <s v="A-melding lønn februar 2025"/>
    <d v="2025-02-28T00:00:00"/>
    <m/>
    <x v="177"/>
    <x v="177"/>
    <m/>
    <m/>
    <m/>
    <m/>
    <m/>
    <m/>
    <x v="4"/>
    <x v="4"/>
    <m/>
    <m/>
    <m/>
    <m/>
    <n v="0"/>
    <s v="Ingen avgiftsbehandling"/>
    <s v="A-melding lønn februar 2025"/>
    <n v="0.69"/>
    <s v="NOK"/>
    <n v="0.69"/>
    <m/>
    <s v="-0.52"/>
  </r>
  <r>
    <n v="500570"/>
    <n v="2025"/>
    <s v="A-melding lønn mars 2025"/>
    <d v="2025-03-31T00:00:00"/>
    <m/>
    <x v="177"/>
    <x v="177"/>
    <m/>
    <m/>
    <m/>
    <m/>
    <m/>
    <m/>
    <x v="4"/>
    <x v="4"/>
    <m/>
    <m/>
    <m/>
    <m/>
    <n v="0"/>
    <s v="Ingen avgiftsbehandling"/>
    <s v="A-melding lønn mars 2025"/>
    <n v="-0.31"/>
    <s v="NOK"/>
    <n v="-0.31"/>
    <m/>
    <s v="-0.83"/>
  </r>
  <r>
    <n v="500571"/>
    <n v="2025"/>
    <s v="A-melding lønn mars 2025"/>
    <d v="2025-03-31T00:00:00"/>
    <m/>
    <x v="177"/>
    <x v="177"/>
    <m/>
    <m/>
    <m/>
    <m/>
    <m/>
    <m/>
    <x v="4"/>
    <x v="4"/>
    <m/>
    <m/>
    <m/>
    <m/>
    <n v="0"/>
    <s v="Ingen avgiftsbehandling"/>
    <s v="A-melding lønn mars 2025"/>
    <n v="-0.22"/>
    <s v="NOK"/>
    <n v="-0.22"/>
    <m/>
    <s v="-1.05"/>
  </r>
  <r>
    <n v="500414"/>
    <n v="2025"/>
    <s v="A-melding lønn april 2025"/>
    <d v="2025-04-01T00:00:00"/>
    <m/>
    <x v="177"/>
    <x v="177"/>
    <m/>
    <m/>
    <m/>
    <m/>
    <m/>
    <m/>
    <x v="4"/>
    <x v="4"/>
    <m/>
    <m/>
    <m/>
    <m/>
    <n v="0"/>
    <s v="Ingen avgiftsbehandling"/>
    <s v="A-melding lønn april 2025"/>
    <n v="-0.67"/>
    <s v="NOK"/>
    <n v="-0.67"/>
    <m/>
    <s v="-1.72"/>
  </r>
  <r>
    <n v="500513"/>
    <n v="2025"/>
    <s v="Sletting av ubetydelig saldo"/>
    <d v="2025-04-28T00:00:00"/>
    <m/>
    <x v="177"/>
    <x v="177"/>
    <m/>
    <m/>
    <n v="20426"/>
    <s v="Gerd Løwe Vedvik"/>
    <m/>
    <m/>
    <x v="0"/>
    <x v="0"/>
    <m/>
    <m/>
    <m/>
    <m/>
    <n v="0"/>
    <s v="Ingen avgiftsbehandling"/>
    <s v="Sletting av ubetydelig saldo"/>
    <n v="0.1"/>
    <s v="NOK"/>
    <n v="0.1"/>
    <m/>
    <s v="-1.62"/>
  </r>
  <r>
    <n v="500529"/>
    <n v="2025"/>
    <s v="A-melding lønn mai 2025"/>
    <d v="2025-05-01T00:00:00"/>
    <m/>
    <x v="177"/>
    <x v="177"/>
    <m/>
    <m/>
    <m/>
    <m/>
    <m/>
    <m/>
    <x v="4"/>
    <x v="4"/>
    <m/>
    <m/>
    <m/>
    <m/>
    <n v="0"/>
    <s v="Ingen avgiftsbehandling"/>
    <s v="A-melding lønn mai 2025"/>
    <n v="-0.22"/>
    <s v="NOK"/>
    <n v="-0.22"/>
    <m/>
    <s v="-1.84"/>
  </r>
  <r>
    <n v="500663"/>
    <n v="2025"/>
    <s v="A-melding lønn juni 2025"/>
    <d v="2025-06-02T00:00:00"/>
    <m/>
    <x v="177"/>
    <x v="177"/>
    <m/>
    <m/>
    <m/>
    <m/>
    <m/>
    <m/>
    <x v="4"/>
    <x v="4"/>
    <m/>
    <m/>
    <m/>
    <m/>
    <n v="0"/>
    <s v="Ingen avgiftsbehandling"/>
    <s v="A-melding lønn juni 2025"/>
    <n v="-0.11"/>
    <s v="NOK"/>
    <n v="-0.11"/>
    <m/>
    <s v="-1.95"/>
  </r>
  <r>
    <n v="500741"/>
    <n v="2025"/>
    <s v="A-melding lønn juni 2025"/>
    <d v="2025-06-02T00:00:00"/>
    <m/>
    <x v="177"/>
    <x v="177"/>
    <m/>
    <m/>
    <m/>
    <m/>
    <m/>
    <m/>
    <x v="4"/>
    <x v="4"/>
    <m/>
    <m/>
    <m/>
    <m/>
    <n v="0"/>
    <s v="Ingen avgiftsbehandling"/>
    <s v="A-melding lønn juni 2025"/>
    <n v="-0.23"/>
    <s v="NOK"/>
    <n v="-0.23"/>
    <m/>
    <s v="-2.18"/>
  </r>
  <r>
    <n v="500759"/>
    <n v="2025"/>
    <s v="Sletting av ubetydelig saldo"/>
    <d v="2025-06-11T00:00:00"/>
    <m/>
    <x v="177"/>
    <x v="177"/>
    <m/>
    <m/>
    <n v="20469"/>
    <s v="Anne Lomsdal"/>
    <m/>
    <m/>
    <x v="0"/>
    <x v="0"/>
    <m/>
    <m/>
    <m/>
    <m/>
    <n v="0"/>
    <s v="Ingen avgiftsbehandling"/>
    <s v="Sletting av ubetydelig saldo"/>
    <n v="0.1"/>
    <s v="NOK"/>
    <n v="0.1"/>
    <m/>
    <s v="-2.08"/>
  </r>
  <r>
    <n v="500764"/>
    <n v="2025"/>
    <s v="A-melding lønn juni 2025"/>
    <d v="2025-06-13T00:00:00"/>
    <m/>
    <x v="177"/>
    <x v="177"/>
    <m/>
    <m/>
    <m/>
    <m/>
    <m/>
    <m/>
    <x v="4"/>
    <x v="4"/>
    <m/>
    <m/>
    <m/>
    <m/>
    <n v="0"/>
    <s v="Ingen avgiftsbehandling"/>
    <s v="A-melding lønn juni 2025"/>
    <n v="-0.77"/>
    <s v="NOK"/>
    <n v="-0.77"/>
    <m/>
    <s v="-2.85"/>
  </r>
  <r>
    <n v="1307"/>
    <n v="2025"/>
    <m/>
    <d v="2025-06-30T00:00:00"/>
    <m/>
    <x v="177"/>
    <x v="177"/>
    <m/>
    <m/>
    <m/>
    <m/>
    <m/>
    <m/>
    <x v="4"/>
    <x v="4"/>
    <m/>
    <m/>
    <m/>
    <m/>
    <n v="0"/>
    <s v="Ingen avgiftsbehandling"/>
    <m/>
    <n v="0.97"/>
    <s v="NOK"/>
    <n v="0.97"/>
    <m/>
    <s v="-1.88"/>
  </r>
  <r>
    <n v="500819"/>
    <n v="2025"/>
    <s v="A-melding lønn juli 2025"/>
    <d v="2025-07-01T00:00:00"/>
    <m/>
    <x v="177"/>
    <x v="177"/>
    <m/>
    <m/>
    <m/>
    <m/>
    <m/>
    <m/>
    <x v="4"/>
    <x v="4"/>
    <m/>
    <m/>
    <m/>
    <m/>
    <n v="0"/>
    <s v="Ingen avgiftsbehandling"/>
    <s v="A-melding lønn juli 2025"/>
    <n v="-0.87"/>
    <s v="NOK"/>
    <n v="-0.87"/>
    <m/>
    <s v="-2.75"/>
  </r>
  <r>
    <n v="500890"/>
    <n v="2025"/>
    <s v="A-melding lønn august 2025"/>
    <d v="2025-08-03T00:00:00"/>
    <m/>
    <x v="177"/>
    <x v="177"/>
    <m/>
    <m/>
    <m/>
    <m/>
    <m/>
    <m/>
    <x v="4"/>
    <x v="4"/>
    <m/>
    <m/>
    <m/>
    <m/>
    <n v="0"/>
    <s v="Ingen avgiftsbehandling"/>
    <s v="A-melding lønn august 2025"/>
    <n v="-0.06"/>
    <s v="NOK"/>
    <n v="-0.06"/>
    <m/>
    <s v="-2.81"/>
  </r>
  <r>
    <n v="1337"/>
    <n v="2025"/>
    <s v="1875/1882"/>
    <d v="2025-08-11T00:00:00"/>
    <m/>
    <x v="177"/>
    <x v="177"/>
    <m/>
    <m/>
    <m/>
    <m/>
    <m/>
    <m/>
    <x v="4"/>
    <x v="4"/>
    <m/>
    <m/>
    <m/>
    <m/>
    <n v="0"/>
    <s v="Ingen avgiftsbehandling"/>
    <s v="1875/1882"/>
    <n v="-1"/>
    <s v="NOK"/>
    <n v="-1"/>
    <m/>
    <s v="-3.81"/>
  </r>
  <r>
    <n v="500937"/>
    <n v="2025"/>
    <s v="A-melding lønn september 2025"/>
    <d v="2025-09-01T00:00:00"/>
    <m/>
    <x v="177"/>
    <x v="177"/>
    <m/>
    <m/>
    <m/>
    <m/>
    <m/>
    <m/>
    <x v="0"/>
    <x v="0"/>
    <m/>
    <m/>
    <m/>
    <m/>
    <n v="0"/>
    <s v="Ingen avgiftsbehandling"/>
    <s v="A-melding lønn september 2025"/>
    <n v="-0.17"/>
    <s v="NOK"/>
    <n v="-0.17"/>
    <m/>
    <s v="-3.98"/>
  </r>
  <r>
    <n v="500964"/>
    <n v="2025"/>
    <s v="A-melding lønn september 2025"/>
    <d v="2025-09-03T00:00:00"/>
    <m/>
    <x v="177"/>
    <x v="177"/>
    <m/>
    <m/>
    <m/>
    <m/>
    <m/>
    <m/>
    <x v="0"/>
    <x v="0"/>
    <m/>
    <m/>
    <m/>
    <m/>
    <n v="0"/>
    <s v="Ingen avgiftsbehandling"/>
    <s v="A-melding lønn september 2025"/>
    <n v="-0.74"/>
    <s v="NOK"/>
    <n v="-0.74"/>
    <m/>
    <s v="-4.72"/>
  </r>
  <r>
    <n v="501039"/>
    <n v="2025"/>
    <s v="A-melding lønn oktober 2025"/>
    <d v="2025-10-31T00:00:00"/>
    <m/>
    <x v="177"/>
    <x v="177"/>
    <m/>
    <m/>
    <m/>
    <m/>
    <m/>
    <m/>
    <x v="0"/>
    <x v="0"/>
    <m/>
    <m/>
    <m/>
    <m/>
    <n v="0"/>
    <s v="Ingen avgiftsbehandling"/>
    <s v="A-melding lønn oktober 2025"/>
    <n v="-0.97"/>
    <s v="NOK"/>
    <n v="-0.97"/>
    <m/>
    <s v="-5.69"/>
  </r>
  <r>
    <n v="501274"/>
    <n v="2025"/>
    <s v="A-melding lønn november 2025"/>
    <d v="2025-11-30T00:00:00"/>
    <m/>
    <x v="177"/>
    <x v="177"/>
    <m/>
    <m/>
    <m/>
    <m/>
    <m/>
    <m/>
    <x v="0"/>
    <x v="0"/>
    <m/>
    <m/>
    <m/>
    <m/>
    <n v="0"/>
    <s v="Ingen avgiftsbehandling"/>
    <s v="A-melding lønn november 2025"/>
    <n v="-0.86"/>
    <s v="NOK"/>
    <n v="-0.86"/>
    <m/>
    <s v="-6.55"/>
  </r>
  <r>
    <n v="501273"/>
    <n v="2025"/>
    <s v="A-melding lønn desember 2025"/>
    <d v="2025-12-31T00:00:00"/>
    <m/>
    <x v="177"/>
    <x v="177"/>
    <m/>
    <m/>
    <m/>
    <m/>
    <m/>
    <m/>
    <x v="0"/>
    <x v="0"/>
    <m/>
    <m/>
    <m/>
    <m/>
    <n v="0"/>
    <s v="Ingen avgiftsbehandling"/>
    <s v="A-melding lønn desember 2025"/>
    <n v="-0.03"/>
    <s v="NOK"/>
    <n v="-0.03"/>
    <m/>
    <s v="-6.58"/>
  </r>
  <r>
    <n v="501398"/>
    <n v="2025"/>
    <s v="A-melding lønn desember 2025"/>
    <d v="2025-12-31T00:00:00"/>
    <m/>
    <x v="177"/>
    <x v="177"/>
    <m/>
    <m/>
    <m/>
    <m/>
    <m/>
    <m/>
    <x v="0"/>
    <x v="0"/>
    <m/>
    <m/>
    <m/>
    <m/>
    <n v="0"/>
    <s v="Ingen avgiftsbehandling"/>
    <s v="A-melding lønn desember 2025"/>
    <n v="-0.04"/>
    <s v="NOK"/>
    <n v="-0.04"/>
    <m/>
    <s v="-6.62"/>
  </r>
  <r>
    <n v="2570"/>
    <n v="2025"/>
    <s v="Smådiffer ryddes vekk"/>
    <d v="2025-12-31T00:00:00"/>
    <m/>
    <x v="177"/>
    <x v="177"/>
    <m/>
    <m/>
    <m/>
    <m/>
    <m/>
    <m/>
    <x v="4"/>
    <x v="4"/>
    <m/>
    <m/>
    <m/>
    <m/>
    <n v="0"/>
    <s v="Ingen avgiftsbehandling"/>
    <s v="Smådiffer ryddes vekk"/>
    <n v="0.38"/>
    <s v="NOK"/>
    <n v="0.38"/>
    <m/>
    <s v="-6.24"/>
  </r>
  <r>
    <n v="2570"/>
    <n v="2025"/>
    <s v="Smådiffer ryddes vekk"/>
    <d v="2025-12-31T00:00:00"/>
    <m/>
    <x v="177"/>
    <x v="177"/>
    <m/>
    <m/>
    <m/>
    <m/>
    <m/>
    <m/>
    <x v="0"/>
    <x v="0"/>
    <m/>
    <m/>
    <m/>
    <m/>
    <n v="0"/>
    <s v="Ingen avgiftsbehandling"/>
    <s v="Smådiffer ryddes vekk"/>
    <n v="2.61"/>
    <s v="NOK"/>
    <n v="2.61"/>
    <m/>
    <s v="-3.63"/>
  </r>
  <r>
    <n v="2570"/>
    <n v="2025"/>
    <s v="Smådiffer ryddes vekk"/>
    <d v="2025-12-31T00:00:00"/>
    <m/>
    <x v="177"/>
    <x v="177"/>
    <m/>
    <m/>
    <m/>
    <m/>
    <m/>
    <m/>
    <x v="4"/>
    <x v="4"/>
    <m/>
    <m/>
    <m/>
    <m/>
    <n v="0"/>
    <s v="Ingen avgiftsbehandling"/>
    <s v="Smådiffer ryddes vekk"/>
    <n v="-2.61"/>
    <s v="NOK"/>
    <n v="-2.61"/>
    <m/>
    <s v="-6.24"/>
  </r>
  <r>
    <m/>
    <m/>
    <m/>
    <d v="2025-01-01T00:00:00"/>
    <m/>
    <x v="178"/>
    <x v="178"/>
    <m/>
    <m/>
    <m/>
    <m/>
    <m/>
    <m/>
    <x v="0"/>
    <x v="0"/>
    <m/>
    <m/>
    <m/>
    <m/>
    <m/>
    <m/>
    <s v="Inngående saldo"/>
    <n v="0"/>
    <m/>
    <m/>
    <m/>
    <s v="0.00"/>
  </r>
  <r>
    <n v="241"/>
    <n v="2025"/>
    <s v="Bankavstemming for januar"/>
    <d v="2025-01-02T00:00:00"/>
    <m/>
    <x v="178"/>
    <x v="178"/>
    <m/>
    <m/>
    <m/>
    <m/>
    <m/>
    <m/>
    <x v="4"/>
    <x v="4"/>
    <m/>
    <m/>
    <m/>
    <m/>
    <n v="0"/>
    <s v="Ingen avgiftsbehandling"/>
    <s v="Bankgebyr: for foretak 00984495358"/>
    <n v="3104.25"/>
    <s v="NOK"/>
    <n v="3104.25"/>
    <m/>
    <s v="3104.25"/>
  </r>
  <r>
    <n v="240"/>
    <n v="2025"/>
    <n v="1935"/>
    <d v="2025-01-31T00:00:00"/>
    <m/>
    <x v="178"/>
    <x v="178"/>
    <m/>
    <m/>
    <m/>
    <m/>
    <m/>
    <m/>
    <x v="6"/>
    <x v="6"/>
    <m/>
    <m/>
    <m/>
    <m/>
    <n v="0"/>
    <s v="Ingen avgiftsbehandling"/>
    <n v="1935"/>
    <n v="77.5"/>
    <s v="NOK"/>
    <n v="77.5"/>
    <m/>
    <s v="3181.75"/>
  </r>
  <r>
    <n v="241"/>
    <n v="2025"/>
    <s v="Bankavstemming for januar"/>
    <d v="2025-01-31T00:00:00"/>
    <m/>
    <x v="178"/>
    <x v="178"/>
    <m/>
    <m/>
    <m/>
    <m/>
    <m/>
    <m/>
    <x v="4"/>
    <x v="4"/>
    <m/>
    <m/>
    <m/>
    <m/>
    <n v="0"/>
    <s v="Ingen avgiftsbehandling"/>
    <s v="Bankgebyr:"/>
    <n v="120"/>
    <s v="NOK"/>
    <n v="120"/>
    <m/>
    <s v="3301.75"/>
  </r>
  <r>
    <n v="242"/>
    <n v="2025"/>
    <s v="Bankavstemming for februar"/>
    <d v="2025-02-03T00:00:00"/>
    <m/>
    <x v="178"/>
    <x v="178"/>
    <m/>
    <m/>
    <m/>
    <m/>
    <m/>
    <m/>
    <x v="4"/>
    <x v="4"/>
    <m/>
    <m/>
    <m/>
    <m/>
    <n v="0"/>
    <s v="Ingen avgiftsbehandling"/>
    <s v="Bankgebyr: for foretak 00984495358"/>
    <n v="4530.75"/>
    <s v="NOK"/>
    <n v="4530.75"/>
    <m/>
    <s v="7832.50"/>
  </r>
  <r>
    <n v="591"/>
    <n v="2025"/>
    <n v="1935"/>
    <d v="2025-02-28T00:00:00"/>
    <m/>
    <x v="178"/>
    <x v="178"/>
    <m/>
    <m/>
    <m/>
    <m/>
    <m/>
    <m/>
    <x v="6"/>
    <x v="6"/>
    <m/>
    <m/>
    <m/>
    <m/>
    <n v="0"/>
    <s v="Ingen avgiftsbehandling"/>
    <n v="1935"/>
    <n v="102.5"/>
    <s v="NOK"/>
    <n v="102.5"/>
    <m/>
    <s v="7935.00"/>
  </r>
  <r>
    <n v="635"/>
    <n v="2025"/>
    <s v="gebyrer"/>
    <d v="2025-02-28T00:00:00"/>
    <m/>
    <x v="178"/>
    <x v="178"/>
    <m/>
    <m/>
    <m/>
    <m/>
    <m/>
    <m/>
    <x v="4"/>
    <x v="4"/>
    <m/>
    <m/>
    <m/>
    <m/>
    <n v="0"/>
    <s v="Ingen avgiftsbehandling"/>
    <s v="gebyrer"/>
    <n v="112.5"/>
    <s v="NOK"/>
    <n v="112.5"/>
    <m/>
    <s v="8047.50"/>
  </r>
  <r>
    <n v="635"/>
    <n v="2025"/>
    <s v="gebyrer"/>
    <d v="2025-03-03T00:00:00"/>
    <m/>
    <x v="178"/>
    <x v="178"/>
    <m/>
    <m/>
    <m/>
    <m/>
    <m/>
    <m/>
    <x v="4"/>
    <x v="4"/>
    <m/>
    <m/>
    <m/>
    <m/>
    <n v="0"/>
    <s v="Ingen avgiftsbehandling"/>
    <s v="gebyrer"/>
    <n v="3421.5"/>
    <s v="NOK"/>
    <n v="3421.5"/>
    <m/>
    <s v="11469.00"/>
  </r>
  <r>
    <n v="591"/>
    <n v="2025"/>
    <n v="1935"/>
    <d v="2025-03-31T00:00:00"/>
    <m/>
    <x v="178"/>
    <x v="178"/>
    <m/>
    <m/>
    <m/>
    <m/>
    <m/>
    <m/>
    <x v="6"/>
    <x v="6"/>
    <m/>
    <m/>
    <m/>
    <m/>
    <n v="0"/>
    <s v="Ingen avgiftsbehandling"/>
    <n v="1935"/>
    <n v="92.5"/>
    <s v="NOK"/>
    <n v="92.5"/>
    <m/>
    <s v="11561.50"/>
  </r>
  <r>
    <n v="635"/>
    <n v="2025"/>
    <s v="gebyrer"/>
    <d v="2025-03-31T00:00:00"/>
    <m/>
    <x v="178"/>
    <x v="178"/>
    <m/>
    <m/>
    <m/>
    <m/>
    <m/>
    <m/>
    <x v="4"/>
    <x v="4"/>
    <m/>
    <m/>
    <m/>
    <m/>
    <n v="0"/>
    <s v="Ingen avgiftsbehandling"/>
    <s v="gebyrer"/>
    <n v="120"/>
    <s v="NOK"/>
    <n v="120"/>
    <m/>
    <s v="11681.50"/>
  </r>
  <r>
    <n v="635"/>
    <n v="2025"/>
    <s v="gebyrer"/>
    <d v="2025-04-01T00:00:00"/>
    <m/>
    <x v="178"/>
    <x v="178"/>
    <m/>
    <m/>
    <m/>
    <m/>
    <m/>
    <m/>
    <x v="4"/>
    <x v="4"/>
    <m/>
    <m/>
    <m/>
    <m/>
    <n v="0"/>
    <s v="Ingen avgiftsbehandling"/>
    <s v="gebyrer"/>
    <n v="3375.25"/>
    <s v="NOK"/>
    <n v="3375.25"/>
    <m/>
    <s v="15056.75"/>
  </r>
  <r>
    <n v="934"/>
    <n v="2025"/>
    <n v="1920"/>
    <d v="2025-04-30T00:00:00"/>
    <m/>
    <x v="178"/>
    <x v="178"/>
    <m/>
    <m/>
    <m/>
    <m/>
    <m/>
    <m/>
    <x v="4"/>
    <x v="4"/>
    <m/>
    <m/>
    <m/>
    <m/>
    <n v="0"/>
    <s v="Ingen avgiftsbehandling"/>
    <n v="1920"/>
    <n v="110"/>
    <s v="NOK"/>
    <n v="110"/>
    <m/>
    <s v="15166.75"/>
  </r>
  <r>
    <n v="944"/>
    <n v="2025"/>
    <n v="1935"/>
    <d v="2025-04-30T00:00:00"/>
    <m/>
    <x v="178"/>
    <x v="178"/>
    <m/>
    <m/>
    <m/>
    <m/>
    <m/>
    <m/>
    <x v="6"/>
    <x v="6"/>
    <m/>
    <m/>
    <m/>
    <m/>
    <n v="0"/>
    <s v="Ingen avgiftsbehandling"/>
    <n v="1935"/>
    <n v="97.5"/>
    <s v="NOK"/>
    <n v="97.5"/>
    <m/>
    <s v="15264.25"/>
  </r>
  <r>
    <n v="935"/>
    <n v="2025"/>
    <s v="kontoregulering"/>
    <d v="2025-05-02T00:00:00"/>
    <m/>
    <x v="178"/>
    <x v="178"/>
    <m/>
    <m/>
    <m/>
    <m/>
    <m/>
    <m/>
    <x v="4"/>
    <x v="4"/>
    <m/>
    <m/>
    <m/>
    <m/>
    <n v="0"/>
    <s v="Ingen avgiftsbehandling"/>
    <s v="kontoregulering"/>
    <n v="3323.5"/>
    <s v="NOK"/>
    <n v="3323.5"/>
    <m/>
    <s v="18587.75"/>
  </r>
  <r>
    <n v="1154"/>
    <n v="2025"/>
    <s v="Bankavstemming for mai"/>
    <d v="2025-05-30T00:00:00"/>
    <m/>
    <x v="178"/>
    <x v="178"/>
    <m/>
    <m/>
    <m/>
    <m/>
    <m/>
    <m/>
    <x v="4"/>
    <x v="4"/>
    <m/>
    <m/>
    <m/>
    <m/>
    <n v="0"/>
    <s v="Ingen avgiftsbehandling"/>
    <s v="Bankgebyr: Prislagte tjenester"/>
    <n v="125"/>
    <s v="NOK"/>
    <n v="125"/>
    <m/>
    <s v="18712.75"/>
  </r>
  <r>
    <n v="1166"/>
    <n v="2025"/>
    <s v="Bankavstemming for mai"/>
    <d v="2025-05-30T00:00:00"/>
    <m/>
    <x v="178"/>
    <x v="178"/>
    <m/>
    <m/>
    <m/>
    <m/>
    <m/>
    <m/>
    <x v="6"/>
    <x v="6"/>
    <m/>
    <m/>
    <m/>
    <m/>
    <n v="0"/>
    <s v="Ingen avgiftsbehandling"/>
    <s v="Bankgebyr: Prislagte tjenester"/>
    <n v="97.5"/>
    <s v="NOK"/>
    <n v="97.5"/>
    <m/>
    <s v="18810.25"/>
  </r>
  <r>
    <n v="1149"/>
    <n v="2025"/>
    <s v="Bankavstemming for juni"/>
    <d v="2025-06-02T00:00:00"/>
    <m/>
    <x v="178"/>
    <x v="178"/>
    <m/>
    <m/>
    <m/>
    <m/>
    <m/>
    <m/>
    <x v="4"/>
    <x v="4"/>
    <m/>
    <m/>
    <m/>
    <m/>
    <n v="0"/>
    <s v="Ingen avgiftsbehandling"/>
    <s v="Bankgebyr: Se Detaljer i Fakturaoversikt Nettb Mai 2025 For Foretak 00984495358"/>
    <n v="3443.25"/>
    <s v="NOK"/>
    <n v="3443.25"/>
    <m/>
    <s v="22253.50"/>
  </r>
  <r>
    <n v="1149"/>
    <n v="2025"/>
    <s v="Bankavstemming for juni"/>
    <d v="2025-06-30T00:00:00"/>
    <m/>
    <x v="178"/>
    <x v="178"/>
    <m/>
    <m/>
    <m/>
    <m/>
    <m/>
    <m/>
    <x v="4"/>
    <x v="4"/>
    <m/>
    <m/>
    <m/>
    <m/>
    <n v="0"/>
    <s v="Ingen avgiftsbehandling"/>
    <s v="Bankgebyr: Prislagte tjenester"/>
    <n v="130"/>
    <s v="NOK"/>
    <n v="130"/>
    <m/>
    <s v="22383.50"/>
  </r>
  <r>
    <n v="1194"/>
    <n v="2025"/>
    <s v="Bankavstemming for juni"/>
    <d v="2025-06-30T00:00:00"/>
    <m/>
    <x v="178"/>
    <x v="178"/>
    <m/>
    <m/>
    <m/>
    <m/>
    <m/>
    <m/>
    <x v="6"/>
    <x v="6"/>
    <m/>
    <m/>
    <m/>
    <m/>
    <n v="0"/>
    <s v="Ingen avgiftsbehandling"/>
    <s v="Bankgebyr: Prislagte tjenester"/>
    <n v="100"/>
    <s v="NOK"/>
    <n v="100"/>
    <m/>
    <s v="22483.50"/>
  </r>
  <r>
    <n v="1313"/>
    <n v="2025"/>
    <s v="Nets settlements 01-01-2025 - 30-06-2025.pdf"/>
    <d v="2025-06-30T00:00:00"/>
    <m/>
    <x v="178"/>
    <x v="178"/>
    <m/>
    <m/>
    <m/>
    <m/>
    <m/>
    <m/>
    <x v="2"/>
    <x v="2"/>
    <m/>
    <m/>
    <m/>
    <m/>
    <n v="0"/>
    <s v="Ingen avgiftsbehandling"/>
    <s v="Esport"/>
    <n v="56.14"/>
    <s v="NOK"/>
    <n v="56.14"/>
    <m/>
    <s v="22539.64"/>
  </r>
  <r>
    <n v="1313"/>
    <n v="2025"/>
    <s v="Nets settlements 01-01-2025 - 30-06-2025.pdf"/>
    <d v="2025-06-30T00:00:00"/>
    <m/>
    <x v="178"/>
    <x v="178"/>
    <m/>
    <m/>
    <m/>
    <m/>
    <m/>
    <m/>
    <x v="1"/>
    <x v="1"/>
    <m/>
    <m/>
    <m/>
    <m/>
    <n v="0"/>
    <s v="Ingen avgiftsbehandling"/>
    <s v="Fotball kiosk"/>
    <n v="379"/>
    <s v="NOK"/>
    <n v="379"/>
    <m/>
    <s v="22918.64"/>
  </r>
  <r>
    <n v="1175"/>
    <n v="2025"/>
    <s v="Bankavstemming for juli"/>
    <d v="2025-07-01T00:00:00"/>
    <m/>
    <x v="178"/>
    <x v="178"/>
    <m/>
    <m/>
    <m/>
    <m/>
    <m/>
    <m/>
    <x v="4"/>
    <x v="4"/>
    <m/>
    <m/>
    <m/>
    <m/>
    <n v="0"/>
    <s v="Ingen avgiftsbehandling"/>
    <s v="Bankgebyr: for foretak 00984495358"/>
    <n v="3424.25"/>
    <s v="NOK"/>
    <n v="3424.25"/>
    <m/>
    <s v="26342.89"/>
  </r>
  <r>
    <n v="1167"/>
    <n v="2025"/>
    <s v="Bankavstemming for juli"/>
    <d v="2025-07-31T00:00:00"/>
    <m/>
    <x v="178"/>
    <x v="178"/>
    <m/>
    <m/>
    <m/>
    <m/>
    <m/>
    <m/>
    <x v="6"/>
    <x v="6"/>
    <m/>
    <m/>
    <m/>
    <m/>
    <n v="0"/>
    <s v="Ingen avgiftsbehandling"/>
    <s v="Bankgebyr:"/>
    <n v="92.5"/>
    <s v="NOK"/>
    <n v="92.5"/>
    <m/>
    <s v="26435.39"/>
  </r>
  <r>
    <n v="1175"/>
    <n v="2025"/>
    <s v="Bankavstemming for juli"/>
    <d v="2025-07-31T00:00:00"/>
    <m/>
    <x v="178"/>
    <x v="178"/>
    <m/>
    <m/>
    <m/>
    <m/>
    <m/>
    <m/>
    <x v="4"/>
    <x v="4"/>
    <m/>
    <m/>
    <m/>
    <m/>
    <n v="0"/>
    <s v="Ingen avgiftsbehandling"/>
    <s v="Bankgebyr:"/>
    <n v="110"/>
    <s v="NOK"/>
    <n v="110"/>
    <m/>
    <s v="26545.39"/>
  </r>
  <r>
    <n v="1326"/>
    <n v="2025"/>
    <s v="Bankavstemming for august"/>
    <d v="2025-08-01T00:00:00"/>
    <m/>
    <x v="178"/>
    <x v="178"/>
    <m/>
    <m/>
    <m/>
    <m/>
    <m/>
    <m/>
    <x v="4"/>
    <x v="4"/>
    <m/>
    <m/>
    <m/>
    <m/>
    <n v="0"/>
    <s v="Ingen avgiftsbehandling"/>
    <s v="Bankgebyr: for foretak 00984495358"/>
    <n v="2981"/>
    <s v="NOK"/>
    <n v="2981"/>
    <m/>
    <s v="29526.39"/>
  </r>
  <r>
    <n v="1454"/>
    <n v="2025"/>
    <n v="1920"/>
    <d v="2025-08-29T00:00:00"/>
    <m/>
    <x v="178"/>
    <x v="178"/>
    <m/>
    <m/>
    <m/>
    <m/>
    <m/>
    <m/>
    <x v="4"/>
    <x v="4"/>
    <m/>
    <m/>
    <m/>
    <m/>
    <n v="0"/>
    <s v="Ingen avgiftsbehandling"/>
    <n v="1920"/>
    <n v="110"/>
    <s v="NOK"/>
    <n v="110"/>
    <m/>
    <s v="29636.39"/>
  </r>
  <r>
    <n v="1461"/>
    <n v="2025"/>
    <s v="gebyr"/>
    <d v="2025-08-29T00:00:00"/>
    <m/>
    <x v="178"/>
    <x v="178"/>
    <m/>
    <m/>
    <m/>
    <m/>
    <m/>
    <m/>
    <x v="6"/>
    <x v="6"/>
    <m/>
    <m/>
    <m/>
    <m/>
    <n v="0"/>
    <s v="Ingen avgiftsbehandling"/>
    <s v="gebyr"/>
    <n v="90"/>
    <s v="NOK"/>
    <n v="90"/>
    <m/>
    <s v="29726.39"/>
  </r>
  <r>
    <n v="1542"/>
    <n v="2025"/>
    <s v="kontoreguleringer, vipps, gebyr og rubic"/>
    <d v="2025-09-02T00:00:00"/>
    <m/>
    <x v="178"/>
    <x v="178"/>
    <m/>
    <m/>
    <m/>
    <m/>
    <m/>
    <m/>
    <x v="4"/>
    <x v="4"/>
    <m/>
    <m/>
    <m/>
    <m/>
    <n v="0"/>
    <s v="Ingen avgiftsbehandling"/>
    <s v="kontoreguleringer, vipps, gebyr og rubic"/>
    <n v="3260.25"/>
    <s v="NOK"/>
    <n v="3260.25"/>
    <m/>
    <s v="32986.64"/>
  </r>
  <r>
    <n v="1686"/>
    <n v="2025"/>
    <n v="1933"/>
    <d v="2025-09-15T00:00:00"/>
    <m/>
    <x v="178"/>
    <x v="178"/>
    <m/>
    <m/>
    <m/>
    <m/>
    <m/>
    <m/>
    <x v="1"/>
    <x v="1"/>
    <m/>
    <m/>
    <m/>
    <m/>
    <n v="0"/>
    <s v="Ingen avgiftsbehandling"/>
    <s v="Stø AS, gebyr bankxept"/>
    <n v="160.86000000000001"/>
    <s v="NOK"/>
    <n v="160.86000000000001"/>
    <m/>
    <s v="33147.50"/>
  </r>
  <r>
    <n v="1776"/>
    <n v="2025"/>
    <s v="Bankavstemming for september"/>
    <d v="2025-09-30T00:00:00"/>
    <m/>
    <x v="178"/>
    <x v="178"/>
    <m/>
    <m/>
    <m/>
    <m/>
    <m/>
    <m/>
    <x v="4"/>
    <x v="4"/>
    <m/>
    <m/>
    <m/>
    <m/>
    <n v="0"/>
    <s v="Ingen avgiftsbehandling"/>
    <s v="Bankgebyr:"/>
    <n v="117.5"/>
    <s v="NOK"/>
    <n v="117.5"/>
    <m/>
    <s v="33265.00"/>
  </r>
  <r>
    <n v="1780"/>
    <n v="2025"/>
    <s v="Bankavstemming for september"/>
    <d v="2025-09-30T00:00:00"/>
    <m/>
    <x v="178"/>
    <x v="178"/>
    <m/>
    <m/>
    <m/>
    <m/>
    <m/>
    <m/>
    <x v="6"/>
    <x v="6"/>
    <m/>
    <m/>
    <m/>
    <m/>
    <n v="0"/>
    <s v="Ingen avgiftsbehandling"/>
    <s v="Bankgebyr:"/>
    <n v="90"/>
    <s v="NOK"/>
    <n v="90"/>
    <m/>
    <s v="33355.00"/>
  </r>
  <r>
    <n v="1812"/>
    <n v="2025"/>
    <s v="Bankavstemming for oktober"/>
    <d v="2025-10-01T00:00:00"/>
    <m/>
    <x v="178"/>
    <x v="178"/>
    <m/>
    <m/>
    <m/>
    <m/>
    <m/>
    <m/>
    <x v="4"/>
    <x v="4"/>
    <m/>
    <m/>
    <m/>
    <m/>
    <n v="0"/>
    <s v="Ingen avgiftsbehandling"/>
    <s v="Bankgebyr: for foretak 00984495358"/>
    <n v="3456.2"/>
    <s v="NOK"/>
    <n v="3456.2"/>
    <m/>
    <s v="36811.20"/>
  </r>
  <r>
    <n v="2021"/>
    <n v="2025"/>
    <n v="1920"/>
    <d v="2025-10-31T00:00:00"/>
    <m/>
    <x v="178"/>
    <x v="178"/>
    <m/>
    <m/>
    <m/>
    <m/>
    <m/>
    <m/>
    <x v="4"/>
    <x v="4"/>
    <m/>
    <m/>
    <m/>
    <m/>
    <n v="0"/>
    <s v="Ingen avgiftsbehandling"/>
    <n v="1920"/>
    <n v="115"/>
    <s v="NOK"/>
    <n v="115"/>
    <m/>
    <s v="36926.20"/>
  </r>
  <r>
    <n v="2024"/>
    <n v="2025"/>
    <s v="Bankavstemming for oktober"/>
    <d v="2025-10-31T00:00:00"/>
    <m/>
    <x v="178"/>
    <x v="178"/>
    <m/>
    <m/>
    <m/>
    <m/>
    <m/>
    <m/>
    <x v="6"/>
    <x v="6"/>
    <m/>
    <m/>
    <m/>
    <m/>
    <n v="0"/>
    <s v="Ingen avgiftsbehandling"/>
    <s v="Bankgebyr:"/>
    <n v="95"/>
    <s v="NOK"/>
    <n v="95"/>
    <m/>
    <s v="37021.20"/>
  </r>
  <r>
    <n v="2101"/>
    <n v="2025"/>
    <m/>
    <d v="2025-11-03T00:00:00"/>
    <m/>
    <x v="178"/>
    <x v="178"/>
    <m/>
    <m/>
    <m/>
    <m/>
    <m/>
    <m/>
    <x v="4"/>
    <x v="4"/>
    <m/>
    <m/>
    <m/>
    <m/>
    <n v="0"/>
    <s v="Ingen avgiftsbehandling"/>
    <m/>
    <n v="3144.04"/>
    <s v="NOK"/>
    <n v="3144.04"/>
    <m/>
    <s v="40165.24"/>
  </r>
  <r>
    <n v="2274"/>
    <n v="2025"/>
    <m/>
    <d v="2025-11-28T00:00:00"/>
    <m/>
    <x v="178"/>
    <x v="178"/>
    <m/>
    <m/>
    <m/>
    <m/>
    <m/>
    <m/>
    <x v="4"/>
    <x v="4"/>
    <m/>
    <m/>
    <m/>
    <m/>
    <n v="0"/>
    <s v="Ingen avgiftsbehandling"/>
    <m/>
    <n v="117.5"/>
    <s v="NOK"/>
    <n v="117.5"/>
    <m/>
    <s v="40282.74"/>
  </r>
  <r>
    <n v="2274"/>
    <n v="2025"/>
    <m/>
    <d v="2025-11-28T00:00:00"/>
    <m/>
    <x v="178"/>
    <x v="178"/>
    <m/>
    <m/>
    <m/>
    <m/>
    <m/>
    <m/>
    <x v="6"/>
    <x v="6"/>
    <m/>
    <m/>
    <m/>
    <m/>
    <n v="0"/>
    <s v="Ingen avgiftsbehandling"/>
    <m/>
    <n v="97.5"/>
    <s v="NOK"/>
    <n v="97.5"/>
    <m/>
    <s v="40380.24"/>
  </r>
  <r>
    <n v="2263"/>
    <n v="2025"/>
    <m/>
    <d v="2025-12-01T00:00:00"/>
    <m/>
    <x v="178"/>
    <x v="178"/>
    <m/>
    <m/>
    <m/>
    <m/>
    <m/>
    <m/>
    <x v="4"/>
    <x v="4"/>
    <m/>
    <m/>
    <m/>
    <m/>
    <n v="0"/>
    <s v="Ingen avgiftsbehandling"/>
    <s v="Bankgebyr"/>
    <n v="3140.16"/>
    <s v="NOK"/>
    <n v="3140.16"/>
    <m/>
    <s v="43520.40"/>
  </r>
  <r>
    <n v="1"/>
    <n v="2026"/>
    <m/>
    <d v="2025-12-31T00:00:00"/>
    <m/>
    <x v="178"/>
    <x v="178"/>
    <m/>
    <m/>
    <m/>
    <m/>
    <m/>
    <m/>
    <x v="4"/>
    <x v="4"/>
    <m/>
    <m/>
    <m/>
    <m/>
    <n v="0"/>
    <s v="Ingen avgiftsbehandling"/>
    <m/>
    <n v="122.5"/>
    <s v="NOK"/>
    <n v="122.5"/>
    <m/>
    <s v="43642.90"/>
  </r>
  <r>
    <n v="2509"/>
    <n v="2025"/>
    <s v="Bankgebyr"/>
    <d v="2025-12-31T00:00:00"/>
    <m/>
    <x v="178"/>
    <x v="178"/>
    <m/>
    <m/>
    <m/>
    <m/>
    <m/>
    <m/>
    <x v="6"/>
    <x v="6"/>
    <m/>
    <m/>
    <m/>
    <m/>
    <n v="0"/>
    <s v="Ingen avgiftsbehandling"/>
    <s v="Bankgebyr"/>
    <n v="95"/>
    <s v="NOK"/>
    <n v="95"/>
    <m/>
    <s v="43737.90"/>
  </r>
  <r>
    <m/>
    <m/>
    <m/>
    <d v="2025-01-01T00:00:00"/>
    <m/>
    <x v="179"/>
    <x v="179"/>
    <m/>
    <m/>
    <m/>
    <m/>
    <m/>
    <m/>
    <x v="0"/>
    <x v="0"/>
    <m/>
    <m/>
    <m/>
    <m/>
    <m/>
    <m/>
    <s v="Inngående saldo"/>
    <n v="0"/>
    <m/>
    <m/>
    <m/>
    <s v="0.00"/>
  </r>
  <r>
    <n v="619"/>
    <n v="2025"/>
    <s v="Nets 01.04.2025-25.04.2025"/>
    <d v="2025-04-25T00:00:00"/>
    <m/>
    <x v="179"/>
    <x v="179"/>
    <m/>
    <m/>
    <m/>
    <m/>
    <m/>
    <m/>
    <x v="1"/>
    <x v="1"/>
    <m/>
    <m/>
    <m/>
    <m/>
    <n v="0"/>
    <s v="Ingen avgiftsbehandling"/>
    <s v="Nets 01.04.2025-25.04.2025"/>
    <n v="45.51"/>
    <s v="NOK"/>
    <n v="45.51"/>
    <m/>
    <s v="45.51"/>
  </r>
  <r>
    <n v="1849"/>
    <n v="2025"/>
    <s v="Nets settlements 01-07-2025 - 30-09-2025.pdf"/>
    <d v="2025-09-30T00:00:00"/>
    <m/>
    <x v="179"/>
    <x v="179"/>
    <m/>
    <m/>
    <m/>
    <m/>
    <m/>
    <m/>
    <x v="1"/>
    <x v="1"/>
    <m/>
    <m/>
    <m/>
    <m/>
    <n v="0"/>
    <s v="Ingen avgiftsbehandling"/>
    <s v="Nets settlements 01-07-2025 - 30-09-2025.pdf"/>
    <n v="274.08999999999997"/>
    <s v="NOK"/>
    <n v="274.08999999999997"/>
    <m/>
    <s v="319.60"/>
  </r>
  <r>
    <n v="1849"/>
    <n v="2025"/>
    <s v="Nets settlements 01-07-2025 - 30-09-2025.pdf"/>
    <d v="2025-09-30T00:00:00"/>
    <m/>
    <x v="179"/>
    <x v="179"/>
    <m/>
    <m/>
    <m/>
    <m/>
    <m/>
    <m/>
    <x v="2"/>
    <x v="2"/>
    <m/>
    <m/>
    <m/>
    <m/>
    <n v="0"/>
    <s v="Ingen avgiftsbehandling"/>
    <s v="Nets settlements 01-07-2025 - 30-09-2025.pdf"/>
    <n v="169.29"/>
    <s v="NOK"/>
    <n v="169.29"/>
    <m/>
    <s v="488.89"/>
  </r>
  <r>
    <n v="2541"/>
    <n v="2025"/>
    <s v="Nets settlements 01-10-2025 - 31-12-2025.pdf"/>
    <d v="2025-12-31T00:00:00"/>
    <m/>
    <x v="179"/>
    <x v="179"/>
    <m/>
    <m/>
    <m/>
    <m/>
    <m/>
    <m/>
    <x v="1"/>
    <x v="1"/>
    <m/>
    <m/>
    <m/>
    <m/>
    <n v="0"/>
    <s v="Ingen avgiftsbehandling"/>
    <s v="Nets settlements 01-10-2025 - 31-12-2025.pdf"/>
    <n v="59.71"/>
    <s v="NOK"/>
    <n v="59.71"/>
    <m/>
    <s v="548.60"/>
  </r>
  <r>
    <n v="2541"/>
    <n v="2025"/>
    <s v="Nets settlements 01-10-2025 - 31-12-2025.pdf"/>
    <d v="2025-12-31T00:00:00"/>
    <m/>
    <x v="179"/>
    <x v="179"/>
    <m/>
    <m/>
    <m/>
    <m/>
    <m/>
    <m/>
    <x v="1"/>
    <x v="1"/>
    <m/>
    <m/>
    <m/>
    <m/>
    <n v="0"/>
    <s v="Ingen avgiftsbehandling"/>
    <s v="Nets settlements 01-10-2025 - 31-12-2025.pdf"/>
    <n v="263.36"/>
    <s v="NOK"/>
    <n v="263.36"/>
    <m/>
    <s v="811.96"/>
  </r>
  <r>
    <m/>
    <m/>
    <m/>
    <d v="2025-01-01T00:00:00"/>
    <m/>
    <x v="180"/>
    <x v="180"/>
    <m/>
    <m/>
    <m/>
    <m/>
    <m/>
    <m/>
    <x v="0"/>
    <x v="0"/>
    <m/>
    <m/>
    <m/>
    <m/>
    <m/>
    <m/>
    <s v="Inngående saldo"/>
    <n v="0"/>
    <m/>
    <m/>
    <m/>
    <s v="0.00"/>
  </r>
  <r>
    <n v="675"/>
    <n v="2025"/>
    <s v="Spoortz"/>
    <d v="2025-02-04T00:00:00"/>
    <m/>
    <x v="180"/>
    <x v="180"/>
    <m/>
    <m/>
    <m/>
    <m/>
    <m/>
    <m/>
    <x v="9"/>
    <x v="9"/>
    <m/>
    <m/>
    <m/>
    <m/>
    <n v="0"/>
    <s v="Ingen avgiftsbehandling"/>
    <s v="Spoortz"/>
    <n v="32.4"/>
    <s v="NOK"/>
    <n v="32.4"/>
    <m/>
    <s v="32.40"/>
  </r>
  <r>
    <m/>
    <m/>
    <m/>
    <d v="2025-01-01T00:00:00"/>
    <m/>
    <x v="181"/>
    <x v="181"/>
    <m/>
    <m/>
    <m/>
    <m/>
    <m/>
    <m/>
    <x v="0"/>
    <x v="0"/>
    <m/>
    <m/>
    <m/>
    <m/>
    <m/>
    <m/>
    <s v="Inngående saldo"/>
    <n v="0"/>
    <m/>
    <m/>
    <m/>
    <s v="0.00"/>
  </r>
  <r>
    <n v="673"/>
    <n v="2025"/>
    <s v="Vipps Q1"/>
    <d v="2025-03-31T00:00:00"/>
    <m/>
    <x v="181"/>
    <x v="181"/>
    <m/>
    <m/>
    <m/>
    <m/>
    <m/>
    <m/>
    <x v="3"/>
    <x v="3"/>
    <m/>
    <m/>
    <m/>
    <m/>
    <n v="0"/>
    <s v="Ingen avgiftsbehandling"/>
    <s v="Vipps Q1"/>
    <n v="19.25"/>
    <s v="NOK"/>
    <n v="19.25"/>
    <m/>
    <s v="19.25"/>
  </r>
  <r>
    <n v="673"/>
    <n v="2025"/>
    <s v="Vipps Q1"/>
    <d v="2025-03-31T00:00:00"/>
    <m/>
    <x v="181"/>
    <x v="181"/>
    <m/>
    <m/>
    <m/>
    <m/>
    <m/>
    <m/>
    <x v="2"/>
    <x v="2"/>
    <m/>
    <m/>
    <m/>
    <m/>
    <n v="0"/>
    <s v="Ingen avgiftsbehandling"/>
    <s v="Vipps Q1"/>
    <n v="2.37"/>
    <s v="NOK"/>
    <n v="2.37"/>
    <m/>
    <s v="21.62"/>
  </r>
  <r>
    <n v="673"/>
    <n v="2025"/>
    <s v="Vipps Q1"/>
    <d v="2025-03-31T00:00:00"/>
    <m/>
    <x v="181"/>
    <x v="181"/>
    <m/>
    <m/>
    <m/>
    <m/>
    <m/>
    <m/>
    <x v="1"/>
    <x v="1"/>
    <m/>
    <m/>
    <m/>
    <m/>
    <n v="0"/>
    <s v="Ingen avgiftsbehandling"/>
    <s v="Vipps Q1"/>
    <n v="748.73"/>
    <s v="NOK"/>
    <n v="748.73"/>
    <m/>
    <s v="770.35"/>
  </r>
  <r>
    <n v="673"/>
    <n v="2025"/>
    <s v="Vipps Q1"/>
    <d v="2025-03-31T00:00:00"/>
    <m/>
    <x v="181"/>
    <x v="181"/>
    <m/>
    <m/>
    <m/>
    <m/>
    <m/>
    <m/>
    <x v="5"/>
    <x v="5"/>
    <m/>
    <m/>
    <m/>
    <m/>
    <n v="0"/>
    <s v="Ingen avgiftsbehandling"/>
    <s v="Vipps Q1"/>
    <n v="6897.53"/>
    <s v="NOK"/>
    <n v="6897.53"/>
    <m/>
    <s v="7667.88"/>
  </r>
  <r>
    <n v="673"/>
    <n v="2025"/>
    <s v="Vipps Q1"/>
    <d v="2025-03-31T00:00:00"/>
    <m/>
    <x v="181"/>
    <x v="181"/>
    <m/>
    <m/>
    <m/>
    <m/>
    <m/>
    <m/>
    <x v="7"/>
    <x v="7"/>
    <m/>
    <m/>
    <m/>
    <m/>
    <n v="0"/>
    <s v="Ingen avgiftsbehandling"/>
    <s v="Vipps Q1"/>
    <n v="48.17"/>
    <s v="NOK"/>
    <n v="48.17"/>
    <m/>
    <s v="7716.05"/>
  </r>
  <r>
    <n v="673"/>
    <n v="2025"/>
    <s v="Vipps Q1"/>
    <d v="2025-03-31T00:00:00"/>
    <m/>
    <x v="181"/>
    <x v="181"/>
    <m/>
    <m/>
    <m/>
    <m/>
    <m/>
    <m/>
    <x v="6"/>
    <x v="6"/>
    <m/>
    <m/>
    <m/>
    <m/>
    <n v="0"/>
    <s v="Ingen avgiftsbehandling"/>
    <s v="Vipps Q1"/>
    <n v="53.44"/>
    <s v="NOK"/>
    <n v="53.44"/>
    <m/>
    <s v="7769.49"/>
  </r>
  <r>
    <n v="1285"/>
    <n v="2025"/>
    <s v="Vipps Q2"/>
    <d v="2025-06-30T00:00:00"/>
    <m/>
    <x v="181"/>
    <x v="181"/>
    <m/>
    <m/>
    <m/>
    <m/>
    <m/>
    <m/>
    <x v="1"/>
    <x v="1"/>
    <m/>
    <m/>
    <m/>
    <m/>
    <n v="0"/>
    <s v="Ingen avgiftsbehandling"/>
    <s v="Vipps Q2"/>
    <n v="381.7"/>
    <s v="NOK"/>
    <n v="381.7"/>
    <m/>
    <s v="8151.19"/>
  </r>
  <r>
    <n v="1285"/>
    <n v="2025"/>
    <s v="Vipps Q2"/>
    <d v="2025-06-30T00:00:00"/>
    <m/>
    <x v="181"/>
    <x v="181"/>
    <m/>
    <m/>
    <m/>
    <m/>
    <m/>
    <m/>
    <x v="5"/>
    <x v="5"/>
    <m/>
    <m/>
    <m/>
    <m/>
    <n v="0"/>
    <s v="Ingen avgiftsbehandling"/>
    <s v="Vipps Q2"/>
    <n v="593.30999999999995"/>
    <s v="NOK"/>
    <n v="593.30999999999995"/>
    <m/>
    <s v="8744.50"/>
  </r>
  <r>
    <n v="1285"/>
    <n v="2025"/>
    <s v="Vipps Q2"/>
    <d v="2025-06-30T00:00:00"/>
    <m/>
    <x v="181"/>
    <x v="181"/>
    <m/>
    <m/>
    <m/>
    <m/>
    <m/>
    <m/>
    <x v="1"/>
    <x v="1"/>
    <m/>
    <m/>
    <m/>
    <m/>
    <n v="0"/>
    <s v="Ingen avgiftsbehandling"/>
    <s v="Vipps Q2"/>
    <n v="1434.41"/>
    <s v="NOK"/>
    <n v="1434.41"/>
    <m/>
    <s v="10178.91"/>
  </r>
  <r>
    <n v="1285"/>
    <n v="2025"/>
    <s v="Vipps Q2"/>
    <d v="2025-06-30T00:00:00"/>
    <m/>
    <x v="181"/>
    <x v="181"/>
    <m/>
    <m/>
    <m/>
    <m/>
    <m/>
    <m/>
    <x v="5"/>
    <x v="5"/>
    <m/>
    <m/>
    <m/>
    <m/>
    <n v="0"/>
    <s v="Ingen avgiftsbehandling"/>
    <s v="Vipps Q2"/>
    <n v="1189.24"/>
    <s v="NOK"/>
    <n v="1189.24"/>
    <m/>
    <s v="11368.15"/>
  </r>
  <r>
    <n v="1285"/>
    <n v="2025"/>
    <s v="Vipps Q2"/>
    <d v="2025-06-30T00:00:00"/>
    <m/>
    <x v="181"/>
    <x v="181"/>
    <m/>
    <m/>
    <m/>
    <m/>
    <m/>
    <m/>
    <x v="3"/>
    <x v="3"/>
    <m/>
    <m/>
    <m/>
    <m/>
    <n v="0"/>
    <s v="Ingen avgiftsbehandling"/>
    <s v="Vipps Q2"/>
    <n v="27.13"/>
    <s v="NOK"/>
    <n v="27.13"/>
    <m/>
    <s v="11395.28"/>
  </r>
  <r>
    <n v="1285"/>
    <n v="2025"/>
    <s v="Vipps Q2"/>
    <d v="2025-06-30T00:00:00"/>
    <m/>
    <x v="181"/>
    <x v="181"/>
    <m/>
    <m/>
    <m/>
    <m/>
    <m/>
    <m/>
    <x v="2"/>
    <x v="2"/>
    <m/>
    <m/>
    <m/>
    <m/>
    <n v="0"/>
    <s v="Ingen avgiftsbehandling"/>
    <s v="Vipps Q2"/>
    <n v="74.069999999999993"/>
    <s v="NOK"/>
    <n v="74.069999999999993"/>
    <m/>
    <s v="11469.35"/>
  </r>
  <r>
    <n v="1285"/>
    <n v="2025"/>
    <s v="Vipps Q2"/>
    <d v="2025-06-30T00:00:00"/>
    <m/>
    <x v="181"/>
    <x v="181"/>
    <m/>
    <m/>
    <m/>
    <m/>
    <m/>
    <m/>
    <x v="1"/>
    <x v="1"/>
    <m/>
    <m/>
    <m/>
    <m/>
    <n v="0"/>
    <s v="Ingen avgiftsbehandling"/>
    <s v="Vipps Q2"/>
    <n v="396.62"/>
    <s v="NOK"/>
    <n v="396.62"/>
    <m/>
    <s v="11865.97"/>
  </r>
  <r>
    <n v="1285"/>
    <n v="2025"/>
    <s v="Vipps Q2"/>
    <d v="2025-06-30T00:00:00"/>
    <m/>
    <x v="181"/>
    <x v="181"/>
    <m/>
    <m/>
    <m/>
    <m/>
    <m/>
    <m/>
    <x v="4"/>
    <x v="4"/>
    <m/>
    <m/>
    <m/>
    <m/>
    <n v="0"/>
    <s v="Ingen avgiftsbehandling"/>
    <s v="Vipps Q2"/>
    <n v="269.5"/>
    <s v="NOK"/>
    <n v="269.5"/>
    <m/>
    <s v="12135.47"/>
  </r>
  <r>
    <n v="1285"/>
    <n v="2025"/>
    <s v="Vipps Q2"/>
    <d v="2025-06-30T00:00:00"/>
    <m/>
    <x v="181"/>
    <x v="181"/>
    <m/>
    <m/>
    <m/>
    <m/>
    <m/>
    <m/>
    <x v="10"/>
    <x v="10"/>
    <m/>
    <m/>
    <m/>
    <m/>
    <n v="0"/>
    <s v="Ingen avgiftsbehandling"/>
    <s v="Vipps Q2"/>
    <n v="7"/>
    <s v="NOK"/>
    <n v="7"/>
    <m/>
    <s v="12142.47"/>
  </r>
  <r>
    <n v="1285"/>
    <n v="2025"/>
    <s v="Vipps Q2"/>
    <d v="2025-06-30T00:00:00"/>
    <m/>
    <x v="181"/>
    <x v="181"/>
    <m/>
    <m/>
    <m/>
    <m/>
    <m/>
    <m/>
    <x v="6"/>
    <x v="6"/>
    <m/>
    <m/>
    <m/>
    <m/>
    <n v="0"/>
    <s v="Ingen avgiftsbehandling"/>
    <s v="Vipps Q2"/>
    <n v="184.73"/>
    <s v="NOK"/>
    <n v="184.73"/>
    <m/>
    <s v="12327.20"/>
  </r>
  <r>
    <n v="1809"/>
    <n v="2025"/>
    <s v="Vipp Q3"/>
    <d v="2025-09-30T00:00:00"/>
    <m/>
    <x v="181"/>
    <x v="181"/>
    <m/>
    <m/>
    <m/>
    <m/>
    <m/>
    <m/>
    <x v="1"/>
    <x v="1"/>
    <m/>
    <m/>
    <m/>
    <m/>
    <n v="0"/>
    <s v="Ingen avgiftsbehandling"/>
    <s v="Vipp Q3"/>
    <n v="3365.94"/>
    <s v="NOK"/>
    <n v="3365.94"/>
    <m/>
    <s v="15693.14"/>
  </r>
  <r>
    <n v="1809"/>
    <n v="2025"/>
    <s v="Vipp Q3"/>
    <d v="2025-09-30T00:00:00"/>
    <m/>
    <x v="181"/>
    <x v="181"/>
    <m/>
    <m/>
    <m/>
    <m/>
    <m/>
    <m/>
    <x v="5"/>
    <x v="5"/>
    <m/>
    <m/>
    <m/>
    <m/>
    <n v="0"/>
    <s v="Ingen avgiftsbehandling"/>
    <s v="Vipp Q3"/>
    <n v="1060.76"/>
    <s v="NOK"/>
    <n v="1060.76"/>
    <m/>
    <s v="16753.90"/>
  </r>
  <r>
    <n v="1809"/>
    <n v="2025"/>
    <s v="Vipp Q3"/>
    <d v="2025-09-30T00:00:00"/>
    <m/>
    <x v="181"/>
    <x v="181"/>
    <m/>
    <m/>
    <m/>
    <m/>
    <m/>
    <m/>
    <x v="1"/>
    <x v="1"/>
    <m/>
    <m/>
    <m/>
    <m/>
    <n v="0"/>
    <s v="Ingen avgiftsbehandling"/>
    <s v="Vipp Q3"/>
    <n v="922.03"/>
    <s v="NOK"/>
    <n v="922.03"/>
    <m/>
    <s v="17675.93"/>
  </r>
  <r>
    <n v="1809"/>
    <n v="2025"/>
    <s v="Vipp Q3"/>
    <d v="2025-09-30T00:00:00"/>
    <m/>
    <x v="181"/>
    <x v="181"/>
    <m/>
    <m/>
    <m/>
    <m/>
    <m/>
    <m/>
    <x v="5"/>
    <x v="5"/>
    <m/>
    <m/>
    <m/>
    <m/>
    <n v="0"/>
    <s v="Ingen avgiftsbehandling"/>
    <s v="Vipp Q3"/>
    <n v="673.43"/>
    <s v="NOK"/>
    <n v="673.43"/>
    <m/>
    <s v="18349.36"/>
  </r>
  <r>
    <n v="1809"/>
    <n v="2025"/>
    <s v="Vipp Q3"/>
    <d v="2025-09-30T00:00:00"/>
    <m/>
    <x v="181"/>
    <x v="181"/>
    <m/>
    <m/>
    <m/>
    <m/>
    <m/>
    <m/>
    <x v="3"/>
    <x v="3"/>
    <m/>
    <m/>
    <m/>
    <m/>
    <n v="0"/>
    <s v="Ingen avgiftsbehandling"/>
    <s v="Vipp Q3"/>
    <n v="20.13"/>
    <s v="NOK"/>
    <n v="20.13"/>
    <m/>
    <s v="18369.49"/>
  </r>
  <r>
    <n v="1809"/>
    <n v="2025"/>
    <s v="Vipp Q3"/>
    <d v="2025-09-30T00:00:00"/>
    <m/>
    <x v="181"/>
    <x v="181"/>
    <m/>
    <m/>
    <m/>
    <m/>
    <m/>
    <m/>
    <x v="2"/>
    <x v="2"/>
    <m/>
    <m/>
    <m/>
    <m/>
    <n v="0"/>
    <s v="Ingen avgiftsbehandling"/>
    <s v="Vipp Q3"/>
    <n v="3.33"/>
    <s v="NOK"/>
    <n v="3.33"/>
    <m/>
    <s v="18372.82"/>
  </r>
  <r>
    <n v="1809"/>
    <n v="2025"/>
    <s v="Vipp Q3"/>
    <d v="2025-09-30T00:00:00"/>
    <m/>
    <x v="181"/>
    <x v="181"/>
    <m/>
    <m/>
    <m/>
    <m/>
    <m/>
    <m/>
    <x v="1"/>
    <x v="1"/>
    <m/>
    <m/>
    <m/>
    <m/>
    <n v="0"/>
    <s v="Ingen avgiftsbehandling"/>
    <s v="Vipp Q3"/>
    <n v="1814.61"/>
    <s v="NOK"/>
    <n v="1814.61"/>
    <m/>
    <s v="20187.43"/>
  </r>
  <r>
    <n v="1809"/>
    <n v="2025"/>
    <s v="Vipp Q3"/>
    <d v="2025-09-30T00:00:00"/>
    <m/>
    <x v="181"/>
    <x v="181"/>
    <m/>
    <m/>
    <m/>
    <m/>
    <m/>
    <m/>
    <x v="5"/>
    <x v="5"/>
    <m/>
    <m/>
    <m/>
    <m/>
    <n v="0"/>
    <s v="Ingen avgiftsbehandling"/>
    <s v="Vipp Q3"/>
    <n v="21.42"/>
    <s v="NOK"/>
    <n v="21.42"/>
    <m/>
    <s v="20208.85"/>
  </r>
  <r>
    <n v="1809"/>
    <n v="2025"/>
    <s v="Vipp Q3"/>
    <d v="2025-09-30T00:00:00"/>
    <m/>
    <x v="181"/>
    <x v="181"/>
    <m/>
    <m/>
    <m/>
    <m/>
    <m/>
    <m/>
    <x v="4"/>
    <x v="4"/>
    <m/>
    <m/>
    <m/>
    <m/>
    <n v="0"/>
    <s v="Ingen avgiftsbehandling"/>
    <s v="Vipp Q3"/>
    <n v="66.5"/>
    <s v="NOK"/>
    <n v="66.5"/>
    <m/>
    <s v="20275.35"/>
  </r>
  <r>
    <n v="1809"/>
    <n v="2025"/>
    <s v="Vipp Q3"/>
    <d v="2025-09-30T00:00:00"/>
    <m/>
    <x v="181"/>
    <x v="181"/>
    <m/>
    <m/>
    <m/>
    <m/>
    <m/>
    <m/>
    <x v="10"/>
    <x v="10"/>
    <m/>
    <m/>
    <m/>
    <m/>
    <n v="0"/>
    <s v="Ingen avgiftsbehandling"/>
    <s v="Vipp Q3"/>
    <n v="2.89"/>
    <s v="NOK"/>
    <n v="2.89"/>
    <m/>
    <s v="20278.24"/>
  </r>
  <r>
    <n v="1809"/>
    <n v="2025"/>
    <s v="Vipp Q3"/>
    <d v="2025-09-30T00:00:00"/>
    <m/>
    <x v="181"/>
    <x v="181"/>
    <m/>
    <m/>
    <m/>
    <m/>
    <m/>
    <m/>
    <x v="7"/>
    <x v="7"/>
    <m/>
    <m/>
    <m/>
    <m/>
    <n v="0"/>
    <s v="Ingen avgiftsbehandling"/>
    <s v="Vipp Q3"/>
    <n v="333.41"/>
    <s v="NOK"/>
    <n v="333.41"/>
    <m/>
    <s v="20611.65"/>
  </r>
  <r>
    <n v="1809"/>
    <n v="2025"/>
    <s v="Vipp Q3"/>
    <d v="2025-09-30T00:00:00"/>
    <m/>
    <x v="181"/>
    <x v="181"/>
    <m/>
    <m/>
    <m/>
    <m/>
    <m/>
    <m/>
    <x v="6"/>
    <x v="6"/>
    <m/>
    <m/>
    <m/>
    <m/>
    <n v="0"/>
    <s v="Ingen avgiftsbehandling"/>
    <s v="Vipp Q3"/>
    <n v="228.62"/>
    <s v="NOK"/>
    <n v="228.62"/>
    <m/>
    <s v="20840.27"/>
  </r>
  <r>
    <n v="2540"/>
    <n v="2025"/>
    <s v="Vipps Q4"/>
    <d v="2025-12-31T00:00:00"/>
    <m/>
    <x v="181"/>
    <x v="181"/>
    <m/>
    <m/>
    <m/>
    <m/>
    <m/>
    <m/>
    <x v="1"/>
    <x v="1"/>
    <m/>
    <m/>
    <m/>
    <m/>
    <n v="0"/>
    <s v="Ingen avgiftsbehandling"/>
    <s v="Vipps Q4"/>
    <n v="98.32"/>
    <s v="NOK"/>
    <n v="98.32"/>
    <m/>
    <s v="20938.59"/>
  </r>
  <r>
    <n v="2540"/>
    <n v="2025"/>
    <s v="Vipps Q4"/>
    <d v="2025-12-31T00:00:00"/>
    <m/>
    <x v="181"/>
    <x v="181"/>
    <m/>
    <m/>
    <m/>
    <m/>
    <m/>
    <m/>
    <x v="5"/>
    <x v="5"/>
    <m/>
    <m/>
    <m/>
    <m/>
    <n v="0"/>
    <s v="Ingen avgiftsbehandling"/>
    <s v="Vipps Q4"/>
    <n v="6500.7"/>
    <s v="NOK"/>
    <n v="6500.7"/>
    <m/>
    <s v="27439.29"/>
  </r>
  <r>
    <n v="2540"/>
    <n v="2025"/>
    <s v="Vipps Q4"/>
    <d v="2025-12-31T00:00:00"/>
    <m/>
    <x v="181"/>
    <x v="181"/>
    <m/>
    <m/>
    <m/>
    <m/>
    <m/>
    <m/>
    <x v="1"/>
    <x v="1"/>
    <m/>
    <m/>
    <m/>
    <m/>
    <n v="0"/>
    <s v="Ingen avgiftsbehandling"/>
    <s v="Vipps Q4"/>
    <n v="1006.31"/>
    <s v="NOK"/>
    <n v="1006.31"/>
    <m/>
    <s v="28445.60"/>
  </r>
  <r>
    <n v="2540"/>
    <n v="2025"/>
    <s v="Vipps Q4"/>
    <d v="2025-12-31T00:00:00"/>
    <m/>
    <x v="181"/>
    <x v="181"/>
    <m/>
    <m/>
    <m/>
    <m/>
    <m/>
    <m/>
    <x v="5"/>
    <x v="5"/>
    <m/>
    <m/>
    <m/>
    <m/>
    <n v="0"/>
    <s v="Ingen avgiftsbehandling"/>
    <s v="Vipps Q4"/>
    <n v="1243.72"/>
    <s v="NOK"/>
    <n v="1243.72"/>
    <m/>
    <s v="29689.32"/>
  </r>
  <r>
    <n v="2540"/>
    <n v="2025"/>
    <s v="Vipps Q4"/>
    <d v="2025-12-31T00:00:00"/>
    <m/>
    <x v="181"/>
    <x v="181"/>
    <m/>
    <m/>
    <m/>
    <m/>
    <m/>
    <m/>
    <x v="8"/>
    <x v="8"/>
    <m/>
    <m/>
    <m/>
    <m/>
    <n v="0"/>
    <s v="Ingen avgiftsbehandling"/>
    <s v="Vipps Q4"/>
    <n v="45.27"/>
    <s v="NOK"/>
    <n v="45.27"/>
    <m/>
    <s v="29734.59"/>
  </r>
  <r>
    <n v="2540"/>
    <n v="2025"/>
    <s v="Vipps Q4"/>
    <d v="2025-12-31T00:00:00"/>
    <m/>
    <x v="181"/>
    <x v="181"/>
    <m/>
    <m/>
    <m/>
    <m/>
    <m/>
    <m/>
    <x v="3"/>
    <x v="3"/>
    <m/>
    <m/>
    <m/>
    <m/>
    <n v="0"/>
    <s v="Ingen avgiftsbehandling"/>
    <s v="Vipps Q4"/>
    <n v="98.88"/>
    <s v="NOK"/>
    <n v="98.88"/>
    <m/>
    <s v="29833.47"/>
  </r>
  <r>
    <n v="2540"/>
    <n v="2025"/>
    <s v="Vipps Q4"/>
    <d v="2025-12-31T00:00:00"/>
    <m/>
    <x v="181"/>
    <x v="181"/>
    <m/>
    <m/>
    <m/>
    <m/>
    <m/>
    <m/>
    <x v="2"/>
    <x v="2"/>
    <m/>
    <m/>
    <m/>
    <m/>
    <n v="0"/>
    <s v="Ingen avgiftsbehandling"/>
    <s v="Vipps Q4"/>
    <n v="149.54"/>
    <s v="NOK"/>
    <n v="149.54"/>
    <m/>
    <s v="29983.01"/>
  </r>
  <r>
    <n v="2540"/>
    <n v="2025"/>
    <s v="Vipps Q4"/>
    <d v="2025-12-31T00:00:00"/>
    <m/>
    <x v="181"/>
    <x v="181"/>
    <m/>
    <m/>
    <m/>
    <m/>
    <m/>
    <m/>
    <x v="5"/>
    <x v="5"/>
    <m/>
    <m/>
    <m/>
    <m/>
    <n v="0"/>
    <s v="Ingen avgiftsbehandling"/>
    <s v="Vipps Q4"/>
    <n v="156.85"/>
    <s v="NOK"/>
    <n v="156.85"/>
    <m/>
    <s v="30139.86"/>
  </r>
  <r>
    <n v="2540"/>
    <n v="2025"/>
    <s v="Vipps Q4"/>
    <d v="2025-12-31T00:00:00"/>
    <m/>
    <x v="181"/>
    <x v="181"/>
    <m/>
    <m/>
    <m/>
    <m/>
    <m/>
    <m/>
    <x v="4"/>
    <x v="4"/>
    <m/>
    <m/>
    <m/>
    <m/>
    <n v="0"/>
    <s v="Ingen avgiftsbehandling"/>
    <s v="Vipps Q4"/>
    <n v="218.73"/>
    <s v="NOK"/>
    <n v="218.73"/>
    <m/>
    <s v="30358.59"/>
  </r>
  <r>
    <n v="2540"/>
    <n v="2025"/>
    <s v="Vipps Q4"/>
    <d v="2025-12-31T00:00:00"/>
    <m/>
    <x v="181"/>
    <x v="181"/>
    <m/>
    <m/>
    <m/>
    <m/>
    <m/>
    <m/>
    <x v="7"/>
    <x v="7"/>
    <m/>
    <m/>
    <m/>
    <m/>
    <n v="0"/>
    <s v="Ingen avgiftsbehandling"/>
    <s v="Vipps Q4"/>
    <n v="413.46"/>
    <s v="NOK"/>
    <n v="413.46"/>
    <m/>
    <s v="30772.05"/>
  </r>
  <r>
    <n v="2540"/>
    <n v="2025"/>
    <s v="Vipps Q4"/>
    <d v="2025-12-31T00:00:00"/>
    <m/>
    <x v="181"/>
    <x v="181"/>
    <m/>
    <m/>
    <m/>
    <m/>
    <m/>
    <m/>
    <x v="6"/>
    <x v="6"/>
    <m/>
    <m/>
    <m/>
    <m/>
    <n v="0"/>
    <s v="Ingen avgiftsbehandling"/>
    <s v="Vipps Q4"/>
    <n v="48.2"/>
    <s v="NOK"/>
    <n v="48.2"/>
    <m/>
    <s v="30820.25"/>
  </r>
  <r>
    <m/>
    <m/>
    <m/>
    <d v="2025-01-01T00:00:00"/>
    <m/>
    <x v="182"/>
    <x v="182"/>
    <m/>
    <m/>
    <m/>
    <m/>
    <m/>
    <m/>
    <x v="0"/>
    <x v="0"/>
    <m/>
    <m/>
    <m/>
    <m/>
    <m/>
    <m/>
    <s v="Inngående saldo"/>
    <n v="0"/>
    <m/>
    <m/>
    <m/>
    <s v="0.00"/>
  </r>
  <r>
    <n v="672"/>
    <n v="2025"/>
    <s v="Rubic Q1"/>
    <d v="2025-03-31T00:00:00"/>
    <m/>
    <x v="182"/>
    <x v="182"/>
    <m/>
    <m/>
    <m/>
    <m/>
    <m/>
    <m/>
    <x v="1"/>
    <x v="1"/>
    <m/>
    <m/>
    <m/>
    <m/>
    <n v="0"/>
    <s v="Ingen avgiftsbehandling"/>
    <s v="Rubic Q1"/>
    <n v="10234.84"/>
    <s v="NOK"/>
    <n v="10234.84"/>
    <m/>
    <s v="10234.84"/>
  </r>
  <r>
    <n v="672"/>
    <n v="2025"/>
    <s v="Rubic Q1"/>
    <d v="2025-03-31T00:00:00"/>
    <m/>
    <x v="182"/>
    <x v="182"/>
    <m/>
    <m/>
    <m/>
    <m/>
    <m/>
    <m/>
    <x v="5"/>
    <x v="5"/>
    <m/>
    <m/>
    <m/>
    <m/>
    <n v="0"/>
    <s v="Ingen avgiftsbehandling"/>
    <s v="Rubic Q1"/>
    <n v="10068.31"/>
    <s v="NOK"/>
    <n v="10068.31"/>
    <m/>
    <s v="20303.15"/>
  </r>
  <r>
    <n v="672"/>
    <n v="2025"/>
    <s v="Rubic Q1"/>
    <d v="2025-03-31T00:00:00"/>
    <m/>
    <x v="182"/>
    <x v="182"/>
    <m/>
    <m/>
    <m/>
    <m/>
    <m/>
    <m/>
    <x v="9"/>
    <x v="9"/>
    <m/>
    <m/>
    <m/>
    <m/>
    <n v="0"/>
    <s v="Ingen avgiftsbehandling"/>
    <s v="Rubic Q1"/>
    <n v="50"/>
    <s v="NOK"/>
    <n v="50"/>
    <m/>
    <s v="20353.15"/>
  </r>
  <r>
    <n v="672"/>
    <n v="2025"/>
    <s v="Rubic Q1"/>
    <d v="2025-03-31T00:00:00"/>
    <m/>
    <x v="182"/>
    <x v="182"/>
    <m/>
    <m/>
    <m/>
    <m/>
    <m/>
    <m/>
    <x v="4"/>
    <x v="4"/>
    <m/>
    <m/>
    <m/>
    <m/>
    <n v="0"/>
    <s v="Ingen avgiftsbehandling"/>
    <s v="Rubic Q1"/>
    <n v="8414.14"/>
    <s v="NOK"/>
    <n v="8414.14"/>
    <m/>
    <s v="28767.29"/>
  </r>
  <r>
    <n v="672"/>
    <n v="2025"/>
    <s v="Rubic Q1"/>
    <d v="2025-03-31T00:00:00"/>
    <m/>
    <x v="182"/>
    <x v="182"/>
    <m/>
    <m/>
    <m/>
    <m/>
    <m/>
    <m/>
    <x v="7"/>
    <x v="7"/>
    <m/>
    <m/>
    <m/>
    <m/>
    <n v="0"/>
    <s v="Ingen avgiftsbehandling"/>
    <s v="Rubic Q1"/>
    <n v="1437.5"/>
    <s v="NOK"/>
    <n v="1437.5"/>
    <m/>
    <s v="30204.79"/>
  </r>
  <r>
    <n v="672"/>
    <n v="2025"/>
    <s v="Rubic Q1"/>
    <d v="2025-03-31T00:00:00"/>
    <m/>
    <x v="182"/>
    <x v="182"/>
    <m/>
    <m/>
    <m/>
    <m/>
    <m/>
    <m/>
    <x v="6"/>
    <x v="6"/>
    <m/>
    <m/>
    <m/>
    <m/>
    <n v="0"/>
    <s v="Ingen avgiftsbehandling"/>
    <s v="Rubic Q1"/>
    <n v="131.54"/>
    <s v="NOK"/>
    <n v="131.54"/>
    <m/>
    <s v="30336.33"/>
  </r>
  <r>
    <n v="1284"/>
    <n v="2025"/>
    <s v="Rubic første halvår"/>
    <d v="2025-06-30T00:00:00"/>
    <m/>
    <x v="182"/>
    <x v="182"/>
    <m/>
    <m/>
    <m/>
    <m/>
    <m/>
    <m/>
    <x v="1"/>
    <x v="1"/>
    <m/>
    <m/>
    <m/>
    <m/>
    <n v="0"/>
    <s v="Ingen avgiftsbehandling"/>
    <s v="Rubic første halvår"/>
    <n v="3833.99"/>
    <s v="NOK"/>
    <n v="3833.99"/>
    <m/>
    <s v="34170.32"/>
  </r>
  <r>
    <n v="1284"/>
    <n v="2025"/>
    <s v="Rubic første halvår"/>
    <d v="2025-06-30T00:00:00"/>
    <m/>
    <x v="182"/>
    <x v="182"/>
    <m/>
    <m/>
    <m/>
    <m/>
    <m/>
    <m/>
    <x v="5"/>
    <x v="5"/>
    <m/>
    <m/>
    <m/>
    <m/>
    <n v="0"/>
    <s v="Ingen avgiftsbehandling"/>
    <s v="Rubic første halvår"/>
    <n v="160.22"/>
    <s v="NOK"/>
    <n v="160.22"/>
    <m/>
    <s v="34330.54"/>
  </r>
  <r>
    <n v="1284"/>
    <n v="2025"/>
    <s v="Rubic første halvår"/>
    <d v="2025-06-30T00:00:00"/>
    <m/>
    <x v="182"/>
    <x v="182"/>
    <m/>
    <m/>
    <m/>
    <m/>
    <m/>
    <m/>
    <x v="9"/>
    <x v="9"/>
    <m/>
    <m/>
    <m/>
    <m/>
    <n v="0"/>
    <s v="Ingen avgiftsbehandling"/>
    <s v="Rubic første halvår"/>
    <n v="1422.04"/>
    <s v="NOK"/>
    <n v="1422.04"/>
    <m/>
    <s v="35752.58"/>
  </r>
  <r>
    <n v="1284"/>
    <n v="2025"/>
    <s v="Rubic første halvår"/>
    <d v="2025-06-30T00:00:00"/>
    <m/>
    <x v="182"/>
    <x v="182"/>
    <m/>
    <m/>
    <m/>
    <m/>
    <m/>
    <m/>
    <x v="4"/>
    <x v="4"/>
    <m/>
    <m/>
    <m/>
    <m/>
    <n v="0"/>
    <s v="Ingen avgiftsbehandling"/>
    <s v="Rubic første halvår"/>
    <n v="1167.48"/>
    <s v="NOK"/>
    <n v="1167.48"/>
    <m/>
    <s v="36920.06"/>
  </r>
  <r>
    <n v="1284"/>
    <n v="2025"/>
    <s v="Rubic første halvår"/>
    <d v="2025-06-30T00:00:00"/>
    <m/>
    <x v="182"/>
    <x v="182"/>
    <m/>
    <m/>
    <m/>
    <m/>
    <m/>
    <m/>
    <x v="7"/>
    <x v="7"/>
    <m/>
    <m/>
    <m/>
    <m/>
    <n v="0"/>
    <s v="Ingen avgiftsbehandling"/>
    <s v="Rubic første halvår"/>
    <n v="125"/>
    <s v="NOK"/>
    <n v="125"/>
    <m/>
    <s v="37045.06"/>
  </r>
  <r>
    <n v="1284"/>
    <n v="2025"/>
    <s v="Rubic første halvår"/>
    <d v="2025-06-30T00:00:00"/>
    <m/>
    <x v="182"/>
    <x v="182"/>
    <m/>
    <m/>
    <m/>
    <m/>
    <m/>
    <m/>
    <x v="6"/>
    <x v="6"/>
    <m/>
    <m/>
    <m/>
    <m/>
    <n v="0"/>
    <s v="Ingen avgiftsbehandling"/>
    <s v="Rubic første halvår"/>
    <n v="20.399999999999999"/>
    <s v="NOK"/>
    <n v="20.399999999999999"/>
    <m/>
    <s v="37065.46"/>
  </r>
  <r>
    <n v="1810"/>
    <n v="2025"/>
    <s v="Rubic Q3.pdf"/>
    <d v="2025-09-30T00:00:00"/>
    <m/>
    <x v="182"/>
    <x v="182"/>
    <m/>
    <m/>
    <m/>
    <m/>
    <m/>
    <m/>
    <x v="1"/>
    <x v="1"/>
    <m/>
    <m/>
    <m/>
    <m/>
    <n v="0"/>
    <s v="Ingen avgiftsbehandling"/>
    <s v="Rubic Q3.pdf"/>
    <n v="903.4"/>
    <s v="NOK"/>
    <n v="903.4"/>
    <m/>
    <s v="37968.86"/>
  </r>
  <r>
    <n v="1810"/>
    <n v="2025"/>
    <s v="Rubic Q3.pdf"/>
    <d v="2025-09-30T00:00:00"/>
    <m/>
    <x v="182"/>
    <x v="182"/>
    <m/>
    <m/>
    <m/>
    <m/>
    <m/>
    <m/>
    <x v="5"/>
    <x v="5"/>
    <m/>
    <m/>
    <m/>
    <m/>
    <n v="0"/>
    <s v="Ingen avgiftsbehandling"/>
    <s v="Rubic Q3.pdf"/>
    <n v="8013.08"/>
    <s v="NOK"/>
    <n v="8013.08"/>
    <m/>
    <s v="45981.94"/>
  </r>
  <r>
    <n v="1810"/>
    <n v="2025"/>
    <s v="Rubic Q3.pdf"/>
    <d v="2025-09-30T00:00:00"/>
    <m/>
    <x v="182"/>
    <x v="182"/>
    <m/>
    <m/>
    <m/>
    <m/>
    <m/>
    <m/>
    <x v="9"/>
    <x v="9"/>
    <m/>
    <m/>
    <m/>
    <m/>
    <n v="0"/>
    <s v="Ingen avgiftsbehandling"/>
    <s v="Rubic Q3.pdf"/>
    <n v="50"/>
    <s v="NOK"/>
    <n v="50"/>
    <m/>
    <s v="46031.94"/>
  </r>
  <r>
    <n v="1810"/>
    <n v="2025"/>
    <s v="Rubic Q3.pdf"/>
    <d v="2025-09-30T00:00:00"/>
    <m/>
    <x v="182"/>
    <x v="182"/>
    <m/>
    <m/>
    <m/>
    <m/>
    <m/>
    <m/>
    <x v="4"/>
    <x v="4"/>
    <m/>
    <m/>
    <m/>
    <m/>
    <n v="0"/>
    <s v="Ingen avgiftsbehandling"/>
    <s v="Rubic Q3.pdf"/>
    <n v="943.41"/>
    <s v="NOK"/>
    <n v="943.41"/>
    <m/>
    <s v="46975.35"/>
  </r>
  <r>
    <n v="1810"/>
    <n v="2025"/>
    <s v="Rubic Q3.pdf"/>
    <d v="2025-09-30T00:00:00"/>
    <m/>
    <x v="182"/>
    <x v="182"/>
    <m/>
    <m/>
    <m/>
    <m/>
    <m/>
    <m/>
    <x v="7"/>
    <x v="7"/>
    <m/>
    <m/>
    <m/>
    <m/>
    <n v="0"/>
    <s v="Ingen avgiftsbehandling"/>
    <s v="Rubic Q3.pdf"/>
    <n v="50"/>
    <s v="NOK"/>
    <n v="50"/>
    <m/>
    <s v="47025.35"/>
  </r>
  <r>
    <n v="2317"/>
    <n v="2025"/>
    <s v="Rubic pr 30.11"/>
    <d v="2025-11-30T00:00:00"/>
    <m/>
    <x v="182"/>
    <x v="182"/>
    <m/>
    <m/>
    <m/>
    <m/>
    <m/>
    <m/>
    <x v="1"/>
    <x v="1"/>
    <m/>
    <m/>
    <m/>
    <m/>
    <n v="0"/>
    <s v="Ingen avgiftsbehandling"/>
    <s v="Rubic pr 30.11"/>
    <n v="262.91000000000003"/>
    <s v="NOK"/>
    <n v="262.91000000000003"/>
    <m/>
    <s v="47288.26"/>
  </r>
  <r>
    <n v="2317"/>
    <n v="2025"/>
    <s v="Rubic pr 30.11"/>
    <d v="2025-11-30T00:00:00"/>
    <m/>
    <x v="182"/>
    <x v="182"/>
    <m/>
    <m/>
    <m/>
    <m/>
    <m/>
    <m/>
    <x v="5"/>
    <x v="5"/>
    <m/>
    <m/>
    <m/>
    <m/>
    <n v="0"/>
    <s v="Ingen avgiftsbehandling"/>
    <s v="Rubic pr 30.11"/>
    <n v="780.11"/>
    <s v="NOK"/>
    <n v="780.11"/>
    <m/>
    <s v="48068.37"/>
  </r>
  <r>
    <n v="2317"/>
    <n v="2025"/>
    <s v="Rubic pr 30.11"/>
    <d v="2025-11-30T00:00:00"/>
    <m/>
    <x v="182"/>
    <x v="182"/>
    <m/>
    <m/>
    <m/>
    <m/>
    <m/>
    <m/>
    <x v="9"/>
    <x v="9"/>
    <m/>
    <m/>
    <m/>
    <m/>
    <n v="0"/>
    <s v="Ingen avgiftsbehandling"/>
    <s v="Rubic pr 30.11"/>
    <n v="-7.81"/>
    <s v="NOK"/>
    <n v="-7.81"/>
    <m/>
    <s v="48060.56"/>
  </r>
  <r>
    <n v="2317"/>
    <n v="2025"/>
    <s v="Rubic pr 30.11"/>
    <d v="2025-11-30T00:00:00"/>
    <m/>
    <x v="182"/>
    <x v="182"/>
    <m/>
    <m/>
    <m/>
    <m/>
    <m/>
    <m/>
    <x v="4"/>
    <x v="4"/>
    <m/>
    <m/>
    <m/>
    <m/>
    <n v="0"/>
    <s v="Ingen avgiftsbehandling"/>
    <s v="Rubic pr 30.11"/>
    <n v="738.48"/>
    <s v="NOK"/>
    <n v="738.48"/>
    <m/>
    <s v="48799.04"/>
  </r>
  <r>
    <n v="2317"/>
    <n v="2025"/>
    <s v="Rubic pr 30.11"/>
    <d v="2025-11-30T00:00:00"/>
    <m/>
    <x v="182"/>
    <x v="182"/>
    <m/>
    <m/>
    <m/>
    <m/>
    <m/>
    <m/>
    <x v="7"/>
    <x v="7"/>
    <m/>
    <m/>
    <m/>
    <m/>
    <n v="0"/>
    <s v="Ingen avgiftsbehandling"/>
    <s v="Rubic pr 30.11"/>
    <n v="37.5"/>
    <s v="NOK"/>
    <n v="37.5"/>
    <m/>
    <s v="48836.54"/>
  </r>
  <r>
    <n v="2317"/>
    <n v="2025"/>
    <s v="Rubic pr 30.11"/>
    <d v="2025-11-30T00:00:00"/>
    <m/>
    <x v="182"/>
    <x v="182"/>
    <m/>
    <m/>
    <m/>
    <m/>
    <m/>
    <m/>
    <x v="6"/>
    <x v="6"/>
    <m/>
    <m/>
    <m/>
    <m/>
    <n v="0"/>
    <s v="Ingen avgiftsbehandling"/>
    <s v="Rubic pr 30.11"/>
    <n v="1982.2"/>
    <s v="NOK"/>
    <n v="1982.2"/>
    <m/>
    <s v="50818.74"/>
  </r>
  <r>
    <n v="2528"/>
    <n v="2025"/>
    <s v="Rubic 2025"/>
    <d v="2025-12-31T00:00:00"/>
    <m/>
    <x v="182"/>
    <x v="182"/>
    <m/>
    <m/>
    <m/>
    <m/>
    <m/>
    <m/>
    <x v="1"/>
    <x v="1"/>
    <m/>
    <m/>
    <m/>
    <m/>
    <n v="0"/>
    <s v="Ingen avgiftsbehandling"/>
    <s v="Rubic 2025"/>
    <n v="387.4"/>
    <s v="NOK"/>
    <n v="387.4"/>
    <m/>
    <s v="51206.14"/>
  </r>
  <r>
    <n v="2528"/>
    <n v="2025"/>
    <s v="Rubic 2025"/>
    <d v="2025-12-31T00:00:00"/>
    <m/>
    <x v="182"/>
    <x v="182"/>
    <m/>
    <m/>
    <m/>
    <m/>
    <m/>
    <m/>
    <x v="5"/>
    <x v="5"/>
    <m/>
    <m/>
    <m/>
    <m/>
    <n v="0"/>
    <s v="Ingen avgiftsbehandling"/>
    <s v="Rubic 2025"/>
    <n v="10359.15"/>
    <s v="NOK"/>
    <n v="10359.15"/>
    <m/>
    <s v="61565.29"/>
  </r>
  <r>
    <n v="2528"/>
    <n v="2025"/>
    <s v="Rubic 2025"/>
    <d v="2025-12-31T00:00:00"/>
    <m/>
    <x v="182"/>
    <x v="182"/>
    <m/>
    <m/>
    <m/>
    <m/>
    <m/>
    <m/>
    <x v="9"/>
    <x v="9"/>
    <m/>
    <m/>
    <m/>
    <m/>
    <n v="0"/>
    <s v="Ingen avgiftsbehandling"/>
    <s v="Rubic 2025"/>
    <n v="14.41"/>
    <s v="NOK"/>
    <n v="14.41"/>
    <m/>
    <s v="61579.70"/>
  </r>
  <r>
    <n v="2528"/>
    <n v="2025"/>
    <s v="Rubic 2025"/>
    <d v="2025-12-31T00:00:00"/>
    <m/>
    <x v="182"/>
    <x v="182"/>
    <m/>
    <m/>
    <m/>
    <m/>
    <m/>
    <m/>
    <x v="4"/>
    <x v="4"/>
    <m/>
    <m/>
    <m/>
    <m/>
    <n v="0"/>
    <s v="Ingen avgiftsbehandling"/>
    <s v="Rubic 2025"/>
    <n v="942.65"/>
    <s v="NOK"/>
    <n v="942.65"/>
    <m/>
    <s v="62522.35"/>
  </r>
  <r>
    <n v="2528"/>
    <n v="2025"/>
    <s v="Rubic 2025"/>
    <d v="2025-12-31T00:00:00"/>
    <m/>
    <x v="182"/>
    <x v="182"/>
    <m/>
    <m/>
    <m/>
    <m/>
    <m/>
    <m/>
    <x v="7"/>
    <x v="7"/>
    <m/>
    <m/>
    <m/>
    <m/>
    <n v="0"/>
    <s v="Ingen avgiftsbehandling"/>
    <s v="Rubic 2025"/>
    <n v="37.5"/>
    <s v="NOK"/>
    <n v="37.5"/>
    <m/>
    <s v="62559.85"/>
  </r>
  <r>
    <n v="2528"/>
    <n v="2025"/>
    <s v="Rubic 2025"/>
    <d v="2025-12-31T00:00:00"/>
    <m/>
    <x v="182"/>
    <x v="182"/>
    <m/>
    <m/>
    <m/>
    <m/>
    <m/>
    <m/>
    <x v="6"/>
    <x v="6"/>
    <m/>
    <m/>
    <m/>
    <m/>
    <n v="0"/>
    <s v="Ingen avgiftsbehandling"/>
    <s v="Rubic 2025"/>
    <n v="198.6"/>
    <s v="NOK"/>
    <n v="198.6"/>
    <m/>
    <s v="62758.45"/>
  </r>
  <r>
    <m/>
    <m/>
    <m/>
    <d v="2025-01-01T00:00:00"/>
    <m/>
    <x v="183"/>
    <x v="183"/>
    <m/>
    <m/>
    <m/>
    <m/>
    <m/>
    <m/>
    <x v="0"/>
    <x v="0"/>
    <m/>
    <m/>
    <m/>
    <m/>
    <m/>
    <m/>
    <s v="Inngående saldo"/>
    <n v="0"/>
    <m/>
    <m/>
    <m/>
    <s v="0.00"/>
  </r>
  <r>
    <n v="830"/>
    <n v="2025"/>
    <s v="Zettle-Sales-Report-20250101-20250131.pdf"/>
    <d v="2025-01-31T00:00:00"/>
    <m/>
    <x v="183"/>
    <x v="183"/>
    <m/>
    <m/>
    <m/>
    <m/>
    <m/>
    <m/>
    <x v="2"/>
    <x v="2"/>
    <m/>
    <m/>
    <m/>
    <m/>
    <n v="0"/>
    <s v="Ingen avgiftsbehandling"/>
    <s v="Zettle-Sales-Report-20250101-20250131.pdf"/>
    <n v="99.68"/>
    <s v="NOK"/>
    <n v="99.68"/>
    <m/>
    <s v="99.68"/>
  </r>
  <r>
    <n v="826"/>
    <n v="2025"/>
    <s v="Zettle-Sales-Report-20250201-20250228.pdf"/>
    <d v="2025-02-28T00:00:00"/>
    <m/>
    <x v="183"/>
    <x v="183"/>
    <m/>
    <m/>
    <m/>
    <m/>
    <m/>
    <m/>
    <x v="2"/>
    <x v="2"/>
    <m/>
    <m/>
    <m/>
    <m/>
    <n v="0"/>
    <s v="Ingen avgiftsbehandling"/>
    <s v="Zettle-Sales-Report-20250201-20250228.pdf"/>
    <n v="66.349999999999994"/>
    <s v="NOK"/>
    <n v="66.349999999999994"/>
    <m/>
    <s v="166.03"/>
  </r>
  <r>
    <n v="827"/>
    <n v="2025"/>
    <s v="Zettle-Sales-Report-20250301-20250331.pdf"/>
    <d v="2025-03-31T00:00:00"/>
    <m/>
    <x v="183"/>
    <x v="183"/>
    <m/>
    <m/>
    <m/>
    <m/>
    <m/>
    <m/>
    <x v="2"/>
    <x v="2"/>
    <m/>
    <m/>
    <m/>
    <m/>
    <n v="0"/>
    <s v="Ingen avgiftsbehandling"/>
    <s v="Zettle-Sales-Report-20250301-20250331.pdf"/>
    <n v="94.26"/>
    <s v="NOK"/>
    <n v="94.26"/>
    <m/>
    <s v="260.29"/>
  </r>
  <r>
    <n v="828"/>
    <n v="2025"/>
    <s v="Zettle-Sales-Report-20250401-20250430.pdf"/>
    <d v="2025-04-30T00:00:00"/>
    <m/>
    <x v="183"/>
    <x v="183"/>
    <m/>
    <m/>
    <m/>
    <m/>
    <m/>
    <m/>
    <x v="2"/>
    <x v="2"/>
    <m/>
    <m/>
    <m/>
    <m/>
    <n v="0"/>
    <s v="Ingen avgiftsbehandling"/>
    <s v="Zettle-Sales-Report-20250401-20250430.pdf"/>
    <n v="55.78"/>
    <s v="NOK"/>
    <n v="55.78"/>
    <m/>
    <s v="316.07"/>
  </r>
  <r>
    <n v="829"/>
    <n v="2025"/>
    <s v="Zettle-Sales-Report-20250501-20250514.pdf"/>
    <d v="2025-05-14T00:00:00"/>
    <m/>
    <x v="183"/>
    <x v="183"/>
    <m/>
    <m/>
    <m/>
    <m/>
    <m/>
    <m/>
    <x v="2"/>
    <x v="2"/>
    <m/>
    <m/>
    <m/>
    <m/>
    <n v="0"/>
    <s v="Ingen avgiftsbehandling"/>
    <s v="Zettle-Sales-Report-20250501-20250514.pdf"/>
    <n v="94.55"/>
    <s v="NOK"/>
    <n v="94.55"/>
    <m/>
    <s v="410.62"/>
  </r>
  <r>
    <m/>
    <m/>
    <m/>
    <d v="2025-01-01T00:00:00"/>
    <m/>
    <x v="184"/>
    <x v="184"/>
    <m/>
    <m/>
    <m/>
    <m/>
    <m/>
    <m/>
    <x v="0"/>
    <x v="0"/>
    <m/>
    <m/>
    <m/>
    <m/>
    <m/>
    <m/>
    <s v="Inngående saldo"/>
    <n v="0"/>
    <m/>
    <m/>
    <m/>
    <s v="0.00"/>
  </r>
  <r>
    <n v="806"/>
    <n v="2025"/>
    <s v="1928 - finner ikke kvittering"/>
    <d v="2025-03-28T00:00:00"/>
    <m/>
    <x v="184"/>
    <x v="184"/>
    <m/>
    <m/>
    <m/>
    <m/>
    <m/>
    <m/>
    <x v="1"/>
    <x v="1"/>
    <m/>
    <m/>
    <m/>
    <m/>
    <n v="0"/>
    <s v="Ingen avgiftsbehandling"/>
    <s v="1928 - finner ikke kvittering"/>
    <n v="100"/>
    <s v="NOK"/>
    <n v="100"/>
    <m/>
    <s v="100.00"/>
  </r>
  <r>
    <n v="1968"/>
    <n v="2025"/>
    <s v="Innkommende betaling498390171 (1).pdf"/>
    <d v="2025-10-13T00:00:00"/>
    <m/>
    <x v="184"/>
    <x v="184"/>
    <m/>
    <m/>
    <m/>
    <m/>
    <m/>
    <m/>
    <x v="1"/>
    <x v="1"/>
    <m/>
    <m/>
    <m/>
    <m/>
    <n v="0"/>
    <s v="Ingen avgiftsbehandling"/>
    <s v="Innkommende betaling498390171 (1).pdf"/>
    <n v="1.46"/>
    <s v="NOK"/>
    <n v="1.46"/>
    <m/>
    <s v="101.46"/>
  </r>
  <r>
    <n v="2570"/>
    <n v="2025"/>
    <s v="Smådiffer ryddes vekk"/>
    <d v="2025-12-31T00:00:00"/>
    <m/>
    <x v="184"/>
    <x v="184"/>
    <m/>
    <m/>
    <m/>
    <m/>
    <m/>
    <m/>
    <x v="4"/>
    <x v="4"/>
    <m/>
    <m/>
    <m/>
    <m/>
    <n v="0"/>
    <s v="Ingen avgiftsbehandling"/>
    <s v="Smådiffer ryddes vekk"/>
    <n v="-621"/>
    <s v="NOK"/>
    <n v="-621"/>
    <m/>
    <s v="-519.54"/>
  </r>
  <r>
    <n v="2570"/>
    <n v="2025"/>
    <s v="Smådiffer ryddes vekk"/>
    <d v="2025-12-31T00:00:00"/>
    <m/>
    <x v="184"/>
    <x v="184"/>
    <m/>
    <m/>
    <m/>
    <m/>
    <n v="1346"/>
    <s v="Emil Smith Gjerde"/>
    <x v="4"/>
    <x v="4"/>
    <m/>
    <m/>
    <m/>
    <m/>
    <n v="0"/>
    <s v="Ingen avgiftsbehandling"/>
    <s v="Smådiffer ryddes vekk"/>
    <n v="150"/>
    <s v="NOK"/>
    <n v="150"/>
    <m/>
    <s v="-369.54"/>
  </r>
  <r>
    <n v="2570"/>
    <n v="2025"/>
    <s v="Smådiffer ryddes vekk"/>
    <d v="2025-12-31T00:00:00"/>
    <m/>
    <x v="184"/>
    <x v="184"/>
    <m/>
    <m/>
    <m/>
    <m/>
    <n v="156"/>
    <s v="Eskil Kvam"/>
    <x v="4"/>
    <x v="4"/>
    <m/>
    <m/>
    <m/>
    <m/>
    <n v="0"/>
    <s v="Ingen avgiftsbehandling"/>
    <s v="Smådiffer ryddes vekk"/>
    <n v="-10"/>
    <s v="NOK"/>
    <n v="-10"/>
    <m/>
    <s v="-379.54"/>
  </r>
  <r>
    <n v="2570"/>
    <n v="2025"/>
    <s v="Smådiffer ryddes vekk"/>
    <d v="2025-12-31T00:00:00"/>
    <m/>
    <x v="184"/>
    <x v="184"/>
    <m/>
    <m/>
    <m/>
    <m/>
    <m/>
    <m/>
    <x v="4"/>
    <x v="4"/>
    <m/>
    <m/>
    <m/>
    <m/>
    <n v="0"/>
    <s v="Ingen avgiftsbehandling"/>
    <s v="Smådiffer ryddes vekk"/>
    <n v="-746.86"/>
    <s v="NOK"/>
    <n v="-746.86"/>
    <m/>
    <s v="-1126.40"/>
  </r>
  <r>
    <m/>
    <m/>
    <m/>
    <d v="2025-01-01T00:00:00"/>
    <m/>
    <x v="185"/>
    <x v="185"/>
    <m/>
    <m/>
    <m/>
    <m/>
    <m/>
    <m/>
    <x v="0"/>
    <x v="0"/>
    <m/>
    <m/>
    <m/>
    <m/>
    <m/>
    <m/>
    <s v="Inngående saldo"/>
    <n v="0"/>
    <m/>
    <m/>
    <m/>
    <s v="0.00"/>
  </r>
  <r>
    <n v="2510"/>
    <n v="2025"/>
    <m/>
    <d v="2025-12-31T00:00:00"/>
    <m/>
    <x v="185"/>
    <x v="185"/>
    <m/>
    <m/>
    <m/>
    <m/>
    <m/>
    <m/>
    <x v="5"/>
    <x v="5"/>
    <m/>
    <m/>
    <m/>
    <m/>
    <n v="0"/>
    <s v="Ingen avgiftsbehandling"/>
    <s v="Renteinntekt"/>
    <n v="-11989.49"/>
    <s v="NOK"/>
    <n v="-11989.49"/>
    <m/>
    <s v="-11989.49"/>
  </r>
  <r>
    <n v="2510"/>
    <n v="2025"/>
    <m/>
    <d v="2025-12-31T00:00:00"/>
    <m/>
    <x v="185"/>
    <x v="185"/>
    <m/>
    <m/>
    <m/>
    <m/>
    <m/>
    <m/>
    <x v="10"/>
    <x v="10"/>
    <m/>
    <m/>
    <m/>
    <m/>
    <n v="0"/>
    <s v="Ingen avgiftsbehandling"/>
    <s v="Renteinntekt"/>
    <n v="-8.2200000000000006"/>
    <s v="NOK"/>
    <n v="-8.2200000000000006"/>
    <m/>
    <s v="-11997.71"/>
  </r>
  <r>
    <n v="2510"/>
    <n v="2025"/>
    <m/>
    <d v="2025-12-31T00:00:00"/>
    <m/>
    <x v="185"/>
    <x v="185"/>
    <m/>
    <m/>
    <m/>
    <m/>
    <m/>
    <m/>
    <x v="6"/>
    <x v="6"/>
    <m/>
    <m/>
    <m/>
    <m/>
    <n v="0"/>
    <s v="Ingen avgiftsbehandling"/>
    <s v="Renteinntekt"/>
    <n v="-7989.66"/>
    <s v="NOK"/>
    <n v="-7989.66"/>
    <m/>
    <s v="-19987.37"/>
  </r>
  <r>
    <n v="2510"/>
    <n v="2025"/>
    <m/>
    <d v="2025-12-31T00:00:00"/>
    <m/>
    <x v="185"/>
    <x v="185"/>
    <m/>
    <m/>
    <m/>
    <m/>
    <m/>
    <m/>
    <x v="1"/>
    <x v="1"/>
    <m/>
    <m/>
    <m/>
    <m/>
    <n v="0"/>
    <s v="Ingen avgiftsbehandling"/>
    <s v="Renteinntekt"/>
    <n v="-52936.2"/>
    <s v="NOK"/>
    <n v="-52936.2"/>
    <m/>
    <s v="-72923.57"/>
  </r>
  <r>
    <n v="2510"/>
    <n v="2025"/>
    <m/>
    <d v="2025-12-31T00:00:00"/>
    <m/>
    <x v="185"/>
    <x v="185"/>
    <m/>
    <m/>
    <m/>
    <m/>
    <m/>
    <m/>
    <x v="4"/>
    <x v="4"/>
    <m/>
    <m/>
    <m/>
    <m/>
    <n v="0"/>
    <s v="Ingen avgiftsbehandling"/>
    <s v="Renteinntekt"/>
    <n v="-18.71"/>
    <s v="NOK"/>
    <n v="-18.71"/>
    <m/>
    <s v="-72942.28"/>
  </r>
  <r>
    <n v="2510"/>
    <n v="2025"/>
    <m/>
    <d v="2025-12-31T00:00:00"/>
    <m/>
    <x v="185"/>
    <x v="185"/>
    <m/>
    <m/>
    <m/>
    <m/>
    <m/>
    <m/>
    <x v="4"/>
    <x v="4"/>
    <m/>
    <m/>
    <m/>
    <m/>
    <n v="0"/>
    <s v="Ingen avgiftsbehandling"/>
    <s v="Renteinntekt"/>
    <n v="-0.33"/>
    <s v="NOK"/>
    <n v="-0.33"/>
    <m/>
    <s v="-72942.61"/>
  </r>
  <r>
    <m/>
    <m/>
    <m/>
    <d v="2025-01-01T00:00:00"/>
    <m/>
    <x v="186"/>
    <x v="186"/>
    <m/>
    <m/>
    <m/>
    <m/>
    <m/>
    <m/>
    <x v="0"/>
    <x v="0"/>
    <m/>
    <m/>
    <m/>
    <m/>
    <m/>
    <m/>
    <s v="Inngående saldo"/>
    <n v="0"/>
    <m/>
    <m/>
    <m/>
    <s v="0.00"/>
  </r>
  <r>
    <n v="1971"/>
    <n v="2025"/>
    <m/>
    <d v="2025-10-24T00:00:00"/>
    <m/>
    <x v="186"/>
    <x v="186"/>
    <m/>
    <m/>
    <m/>
    <m/>
    <m/>
    <m/>
    <x v="1"/>
    <x v="1"/>
    <m/>
    <m/>
    <m/>
    <m/>
    <n v="0"/>
    <s v="Ingen avgiftsbehandling"/>
    <m/>
    <n v="-1334.37"/>
    <s v="NOK"/>
    <n v="-1334.37"/>
    <m/>
    <s v="-1334.37"/>
  </r>
  <r>
    <m/>
    <m/>
    <m/>
    <d v="2025-01-01T00:00:00"/>
    <m/>
    <x v="187"/>
    <x v="187"/>
    <m/>
    <m/>
    <m/>
    <m/>
    <m/>
    <m/>
    <x v="0"/>
    <x v="0"/>
    <m/>
    <m/>
    <m/>
    <m/>
    <m/>
    <m/>
    <s v="Inngående saldo"/>
    <n v="0"/>
    <m/>
    <m/>
    <m/>
    <s v="0.00"/>
  </r>
  <r>
    <n v="246"/>
    <n v="2025"/>
    <s v="Varsel om tvangsinnkreving (7).pdf"/>
    <d v="2025-01-22T00:00:00"/>
    <m/>
    <x v="187"/>
    <x v="187"/>
    <m/>
    <m/>
    <m/>
    <m/>
    <m/>
    <m/>
    <x v="4"/>
    <x v="4"/>
    <m/>
    <m/>
    <m/>
    <m/>
    <n v="0"/>
    <s v="Ingen avgiftsbehandling"/>
    <s v="Varsel om tvangsinnkreving (7).pdf"/>
    <n v="323"/>
    <s v="NOK"/>
    <n v="323"/>
    <m/>
    <s v="323.00"/>
  </r>
  <r>
    <m/>
    <m/>
    <m/>
    <d v="2025-01-01T00:00:00"/>
    <m/>
    <x v="188"/>
    <x v="188"/>
    <m/>
    <m/>
    <m/>
    <m/>
    <m/>
    <m/>
    <x v="0"/>
    <x v="0"/>
    <m/>
    <m/>
    <m/>
    <m/>
    <m/>
    <m/>
    <s v="Inngående saldo"/>
    <n v="0"/>
    <m/>
    <m/>
    <m/>
    <s v="0.00"/>
  </r>
  <r>
    <n v="658"/>
    <n v="2025"/>
    <n v="1923"/>
    <d v="2025-03-12T00:00:00"/>
    <m/>
    <x v="188"/>
    <x v="188"/>
    <m/>
    <m/>
    <m/>
    <m/>
    <m/>
    <m/>
    <x v="5"/>
    <x v="5"/>
    <m/>
    <m/>
    <m/>
    <m/>
    <n v="0"/>
    <s v="Ingen avgiftsbehandling"/>
    <n v="1923"/>
    <n v="108"/>
    <s v="NOK"/>
    <n v="108"/>
    <m/>
    <s v="108.00"/>
  </r>
  <r>
    <n v="1898"/>
    <n v="2025"/>
    <s v="Betlainger"/>
    <d v="2025-10-07T00:00:00"/>
    <m/>
    <x v="188"/>
    <x v="188"/>
    <m/>
    <m/>
    <m/>
    <m/>
    <m/>
    <m/>
    <x v="5"/>
    <x v="5"/>
    <m/>
    <m/>
    <m/>
    <m/>
    <n v="0"/>
    <s v="Ingen avgiftsbehandling"/>
    <s v="Betlainger"/>
    <n v="218.23"/>
    <s v="NOK"/>
    <n v="218.23"/>
    <m/>
    <s v="326.2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5">
  <r>
    <n v="1101"/>
    <s v="Klubbhuset"/>
    <n v="1"/>
    <n v="0"/>
    <n v="1"/>
    <s v="Anleggsmidler"/>
    <x v="0"/>
  </r>
  <r>
    <n v="1102"/>
    <s v="Skui idrettspark"/>
    <n v="1"/>
    <n v="0"/>
    <n v="1"/>
    <s v="Anleggsmidler"/>
    <x v="0"/>
  </r>
  <r>
    <n v="1103"/>
    <s v="Idrettsbod ved skileik"/>
    <n v="1"/>
    <n v="0"/>
    <n v="1"/>
    <s v="Anleggsmidler"/>
    <x v="0"/>
  </r>
  <r>
    <n v="1200"/>
    <s v="Lyskastere fotballbanen"/>
    <n v="664477.5"/>
    <n v="0"/>
    <n v="664477.5"/>
    <s v="Anleggsmidler"/>
    <x v="0"/>
  </r>
  <r>
    <n v="1201"/>
    <s v="Akk avskrivninger lyskastere"/>
    <n v="-166120.04"/>
    <n v="-132895.56"/>
    <n v="-299015.59999999998"/>
    <s v="Anleggsmidler"/>
    <x v="0"/>
  </r>
  <r>
    <n v="1203"/>
    <s v="Flettverksgjerde Fotballbanen"/>
    <n v="75938"/>
    <n v="0"/>
    <n v="75938"/>
    <s v="Anleggsmidler"/>
    <x v="0"/>
  </r>
  <r>
    <n v="1204"/>
    <s v="Akk. avskr. fletteverksgjerde"/>
    <n v="-51892.04"/>
    <n v="-15192"/>
    <n v="-67084.039999999994"/>
    <s v="Anleggsmidler"/>
    <x v="0"/>
  </r>
  <r>
    <n v="1205"/>
    <s v="E-sport utstyr"/>
    <n v="129649.11"/>
    <n v="0"/>
    <n v="129649.11"/>
    <s v="Anleggsmidler"/>
    <x v="0"/>
  </r>
  <r>
    <n v="1206"/>
    <s v="Akk. avskr. Esport ustyr"/>
    <n v="-129648"/>
    <m/>
    <n v="-129648"/>
    <s v="Anleggsmidler"/>
    <x v="0"/>
  </r>
  <r>
    <n v="1207"/>
    <s v="Oppussing esport"/>
    <n v="178930.15"/>
    <n v="0"/>
    <n v="178930.15"/>
    <s v="Anleggsmidler"/>
    <x v="0"/>
  </r>
  <r>
    <n v="1208"/>
    <s v="Akk. Avsvkrivninger oppusing esport"/>
    <n v="-88983.76"/>
    <n v="-35784"/>
    <n v="-124767.76"/>
    <s v="Anleggsmidler"/>
    <x v="0"/>
  </r>
  <r>
    <n v="1209"/>
    <s v="E-H-S Brakker"/>
    <n v="198799.82"/>
    <n v="0"/>
    <n v="198799.82"/>
    <s v="Anleggsmidler"/>
    <x v="0"/>
  </r>
  <r>
    <n v="1210"/>
    <s v="akk. avskrivninger ESH brakker"/>
    <n v="-86146.96"/>
    <n v="-39756"/>
    <n v="-125902.96"/>
    <s v="Anleggsmidler"/>
    <x v="0"/>
  </r>
  <r>
    <n v="1211"/>
    <s v="Styrkerom"/>
    <n v="312866.05"/>
    <n v="0"/>
    <n v="312866.05"/>
    <s v="Anleggsmidler"/>
    <x v="0"/>
  </r>
  <r>
    <n v="1212"/>
    <s v="Akk avskrivninger Styrkerom"/>
    <n v="-35152"/>
    <n v="-64208.7"/>
    <n v="-99360.7"/>
    <s v="Anleggsmidler"/>
    <x v="0"/>
  </r>
  <r>
    <n v="1250"/>
    <s v="Inventar"/>
    <n v="120958.31"/>
    <n v="0"/>
    <n v="120958.31"/>
    <s v="Anleggsmidler"/>
    <x v="0"/>
  </r>
  <r>
    <n v="1251"/>
    <s v="Akk. avskri inventar"/>
    <n v="-79041"/>
    <n v="0"/>
    <n v="-79041"/>
    <s v="Anleggsmidler"/>
    <x v="0"/>
  </r>
  <r>
    <n v="1351"/>
    <s v="Aksjer i Bærum ishall"/>
    <n v="6"/>
    <n v="0"/>
    <n v="6"/>
    <s v="Anleggsmidler"/>
    <x v="0"/>
  </r>
  <r>
    <n v="1460"/>
    <s v="Innkjøpte varer for videresalg"/>
    <n v="0"/>
    <n v="0"/>
    <n v="0"/>
    <m/>
    <x v="0"/>
  </r>
  <r>
    <n v="1462"/>
    <s v="Varelager Esport"/>
    <n v="6062"/>
    <n v="-1129.55"/>
    <n v="4932.45"/>
    <s v="Varer"/>
    <x v="0"/>
  </r>
  <r>
    <n v="1463"/>
    <s v="Varelager Hockey kafeteria"/>
    <n v="23523.48"/>
    <n v="5865.32"/>
    <n v="29388.799999999999"/>
    <s v="Varer"/>
    <x v="0"/>
  </r>
  <r>
    <n v="1464"/>
    <s v="Varelager Hockeyshop"/>
    <n v="0"/>
    <n v="15481.1"/>
    <n v="15481.1"/>
    <s v="Varer"/>
    <x v="0"/>
  </r>
  <r>
    <n v="1500"/>
    <s v="Kundefordringer"/>
    <n v="213807.97"/>
    <n v="-162927.70000000001"/>
    <n v="50880.27"/>
    <s v="Kundefordringer"/>
    <x v="0"/>
  </r>
  <r>
    <n v="1579"/>
    <s v="Andre kortsiktige fordringer"/>
    <n v="-621"/>
    <n v="621"/>
    <n v="0"/>
    <m/>
    <x v="0"/>
  </r>
  <r>
    <n v="1749"/>
    <s v="Andre forskuddsbetalte kostnader"/>
    <n v="61553.81"/>
    <n v="-7131.92"/>
    <n v="54421.89"/>
    <s v="Kortsiktige fordringer"/>
    <x v="0"/>
  </r>
  <r>
    <n v="1861"/>
    <s v="1506.21.85969 Lagskasse J2009"/>
    <n v="292.54000000000002"/>
    <n v="-292.54000000000002"/>
    <n v="0"/>
    <s v="Bank og kontanter"/>
    <x v="1"/>
  </r>
  <r>
    <n v="1862"/>
    <s v="1506.91.39288 Fotball Jenter 2017"/>
    <n v="28924.94"/>
    <n v="-14013"/>
    <n v="14911.94"/>
    <s v="Bank og kontanter"/>
    <x v="1"/>
  </r>
  <r>
    <n v="1863"/>
    <s v="1506.21.86078 Lagskasse G2008"/>
    <n v="13486.46"/>
    <n v="-13486.46"/>
    <n v="0"/>
    <s v="Bank og kontanter"/>
    <x v="1"/>
  </r>
  <r>
    <n v="1866"/>
    <s v="1506.21.85977 Lagskasse J2010 Fotball"/>
    <n v="12983.9"/>
    <n v="-9763.1200000000008"/>
    <n v="3220.78"/>
    <s v="Bank og kontanter"/>
    <x v="1"/>
  </r>
  <r>
    <n v="1868"/>
    <s v="1506.21.86094 Lagskasse G2010 Fotball"/>
    <n v="7206.85"/>
    <n v="0"/>
    <n v="7206.85"/>
    <s v="Bank og kontanter"/>
    <x v="1"/>
  </r>
  <r>
    <n v="1869"/>
    <s v="1506.21.86051 Lagskasse G2007 Fotball"/>
    <n v="21585.06"/>
    <n v="9789.9"/>
    <n v="31374.959999999999"/>
    <s v="Bank og kontanter"/>
    <x v="1"/>
  </r>
  <r>
    <n v="1871"/>
    <s v="1506.21.86035 Lagskasse G2005/2006 Fotball"/>
    <n v="0"/>
    <n v="0"/>
    <n v="0"/>
    <s v="Bank og kontanter"/>
    <x v="1"/>
  </r>
  <r>
    <n v="1872"/>
    <s v="1506.21.85896 Lagskasse Damelaget Fotball"/>
    <n v="0"/>
    <n v="0"/>
    <n v="0"/>
    <s v="Bank og kontanter"/>
    <x v="1"/>
  </r>
  <r>
    <n v="1873"/>
    <s v="1506.21.85888 Old Boys Fotball Lagskasse"/>
    <n v="3963.14"/>
    <n v="64"/>
    <n v="4027.14"/>
    <s v="Bank og kontanter"/>
    <x v="1"/>
  </r>
  <r>
    <n v="1874"/>
    <s v="1506.21.86043 Lagskasse G2014 Fotball"/>
    <n v="21540.74"/>
    <n v="-6736.97"/>
    <n v="14803.77"/>
    <s v="Bank og kontanter"/>
    <x v="1"/>
  </r>
  <r>
    <n v="1875"/>
    <s v="1506.21.86116 Lagskasse G2011 Fotball"/>
    <n v="29909.71"/>
    <n v="10462.91"/>
    <n v="40372.620000000003"/>
    <s v="Bank og kontanter"/>
    <x v="1"/>
  </r>
  <r>
    <n v="1876"/>
    <s v="1506.82.86481 Lagskasse G/J 2016 Fotball"/>
    <n v="9372.0499999999993"/>
    <n v="3630.59"/>
    <n v="13002.64"/>
    <s v="Bank og kontanter"/>
    <x v="1"/>
  </r>
  <r>
    <n v="1878"/>
    <s v="1506.21.85934 Lagskasse J2006 Fotball"/>
    <n v="0"/>
    <n v="0"/>
    <n v="0"/>
    <s v="Bank og kontanter"/>
    <x v="1"/>
  </r>
  <r>
    <n v="1879"/>
    <s v="1506.21.85993 Lagskasse J2012 Fotball"/>
    <n v="1534.33"/>
    <n v="-1534.33"/>
    <n v="0"/>
    <s v="Bank og kontanter"/>
    <x v="1"/>
  </r>
  <r>
    <n v="1880"/>
    <s v="1506.50.04167 Lagskasse J2013 Fotball"/>
    <n v="67364.679999999993"/>
    <n v="-14762.95"/>
    <n v="52601.73"/>
    <s v="Bank og kontanter"/>
    <x v="1"/>
  </r>
  <r>
    <n v="1881"/>
    <s v="1506.36.93771 Lagskasse J2014 Fotball"/>
    <n v="20501.599999999999"/>
    <n v="-2007.97"/>
    <n v="18493.63"/>
    <s v="Bank og kontanter"/>
    <x v="1"/>
  </r>
  <r>
    <n v="1882"/>
    <s v="1506.21.86124 Lagskasse G2012 Fotball"/>
    <n v="29844"/>
    <n v="-8272.01"/>
    <n v="21571.99"/>
    <s v="Bank og kontanter"/>
    <x v="1"/>
  </r>
  <r>
    <n v="1883"/>
    <s v="1506.21.86132 Lagskasse G2013 Fotball"/>
    <n v="10360.08"/>
    <n v="-5766.75"/>
    <n v="4593.33"/>
    <s v="Bank og kontanter"/>
    <x v="1"/>
  </r>
  <r>
    <n v="1884"/>
    <s v="1506.50.88328 Lagskasse J2015 Fotball"/>
    <n v="16269.85"/>
    <n v="-2050.46"/>
    <n v="14219.39"/>
    <s v="Bank og kontanter"/>
    <x v="1"/>
  </r>
  <r>
    <n v="1885"/>
    <s v="1506.99.86940 Lagskasse G/J2018 Fotball"/>
    <n v="7859.75"/>
    <n v="-1163"/>
    <n v="6696.75"/>
    <s v="Bank og kontanter"/>
    <x v="1"/>
  </r>
  <r>
    <n v="1886"/>
    <s v="1520.01.65958 Avsatt feriepenger"/>
    <n v="100000"/>
    <n v="260603"/>
    <n v="360603"/>
    <s v="Bank og kontanter"/>
    <x v="2"/>
  </r>
  <r>
    <n v="1899"/>
    <s v="1506.50.88212 Lagskasse G2015"/>
    <n v="23908.6"/>
    <n v="5432.2"/>
    <n v="29340.799999999999"/>
    <s v="Bank og kontanter"/>
    <x v="1"/>
  </r>
  <r>
    <n v="1900"/>
    <s v="Kontanter NOK"/>
    <n v="1026"/>
    <n v="3501"/>
    <n v="4527"/>
    <s v="Bank og kontanter"/>
    <x v="3"/>
  </r>
  <r>
    <n v="1911"/>
    <s v="1520.06.31185 Hockey sponsor"/>
    <n v="5548"/>
    <n v="0"/>
    <n v="5548"/>
    <s v="Bank og kontanter"/>
    <x v="4"/>
  </r>
  <r>
    <n v="1912"/>
    <s v="1520.06.90653 Hockey sponsor høyrente"/>
    <n v="755817.05"/>
    <n v="-659575.75"/>
    <n v="96241.3"/>
    <s v="Bank og kontanter"/>
    <x v="4"/>
  </r>
  <r>
    <n v="1913"/>
    <s v="1520.11.13501 HOCKEY SWIFT KØLLER"/>
    <n v="25071.45"/>
    <n v="-15764.72"/>
    <n v="9306.73"/>
    <s v="Bank og kontanter"/>
    <x v="4"/>
  </r>
  <r>
    <n v="1914"/>
    <s v="1506.19.24857 Ski Tour de Bærum"/>
    <n v="228825.48"/>
    <n v="36332.78"/>
    <n v="265158.26"/>
    <s v="Bank og kontanter"/>
    <x v="5"/>
  </r>
  <r>
    <n v="1920"/>
    <s v="Bankinnskudd"/>
    <n v="412773.23"/>
    <n v="-349482.52"/>
    <n v="63290.71"/>
    <s v="Bank og kontanter"/>
    <x v="2"/>
  </r>
  <r>
    <n v="1923"/>
    <s v="7131.05.20327  Hockeystyret"/>
    <n v="14396.07"/>
    <n v="297478.84000000003"/>
    <n v="311874.90999999997"/>
    <s v="Bank og kontanter"/>
    <x v="4"/>
  </r>
  <r>
    <n v="1924"/>
    <s v="1503.55.14101 Løkkehockey"/>
    <n v="0"/>
    <n v="49.12"/>
    <n v="49.12"/>
    <s v="Bank og kontanter"/>
    <x v="4"/>
  </r>
  <r>
    <n v="1926"/>
    <s v="1503.11.32689 Idrettsskolen"/>
    <n v="16250"/>
    <n v="80033.509999999995"/>
    <n v="96283.51"/>
    <s v="Bank og kontanter"/>
    <x v="6"/>
  </r>
  <r>
    <n v="1928"/>
    <s v="1627.10.77886  Fotballstyret"/>
    <n v="594681.31999999995"/>
    <n v="105663.67"/>
    <n v="700344.99"/>
    <s v="Bank og kontanter"/>
    <x v="1"/>
  </r>
  <r>
    <n v="1929"/>
    <s v="1506.65.40658  Esport"/>
    <n v="523437.9"/>
    <n v="52294.42"/>
    <n v="575732.31999999995"/>
    <s v="Bank og kontanter"/>
    <x v="3"/>
  </r>
  <r>
    <n v="1930"/>
    <s v="1503.48.33920 Hornigjengen"/>
    <n v="95635.64"/>
    <n v="-17475.37"/>
    <n v="78160.27"/>
    <s v="Bank og kontanter"/>
    <x v="7"/>
  </r>
  <r>
    <n v="1931"/>
    <s v="1202.46.71001 Idrettsskolens plasseringskonto"/>
    <n v="243.73"/>
    <n v="8.2200000000000006"/>
    <n v="251.95"/>
    <s v="Bank og kontanter"/>
    <x v="6"/>
  </r>
  <r>
    <n v="1932"/>
    <s v="1503.48.34099 Skigruppa plasseringskonto"/>
    <n v="236850.77"/>
    <n v="7989.66"/>
    <n v="244840.43"/>
    <s v="Bank og kontanter"/>
    <x v="5"/>
  </r>
  <r>
    <n v="1933"/>
    <s v="1602.57.85138 Jutultreffen"/>
    <n v="50017.41"/>
    <n v="-2061.2399999999998"/>
    <n v="47956.17"/>
    <s v="Bank og kontanter"/>
    <x v="1"/>
  </r>
  <r>
    <n v="1934"/>
    <s v="7131.20.40934 Jutulkara"/>
    <n v="181639.07"/>
    <n v="19979.05"/>
    <n v="201618.12"/>
    <s v="Bank og kontanter"/>
    <x v="8"/>
  </r>
  <r>
    <n v="1935"/>
    <s v="1503.11.32700  Skigruppen driftskonto"/>
    <n v="188288.67"/>
    <n v="-80182.92"/>
    <n v="108105.75"/>
    <s v="Bank og kontanter"/>
    <x v="5"/>
  </r>
  <r>
    <n v="1936"/>
    <s v="1520.13.81824"/>
    <n v="0"/>
    <n v="2306.4"/>
    <n v="2306.4"/>
    <s v="Bank og kontanter"/>
    <x v="1"/>
  </r>
  <r>
    <n v="1937"/>
    <s v="1520.15.53692"/>
    <n v="14566.5"/>
    <n v="-14566.5"/>
    <n v="0"/>
    <s v="Bank og kontanter"/>
    <x v="1"/>
  </r>
  <r>
    <n v="1938"/>
    <s v="1520.15.53730"/>
    <n v="58.95"/>
    <n v="3542.83"/>
    <n v="3601.78"/>
    <s v="Bank og kontanter"/>
    <x v="4"/>
  </r>
  <r>
    <n v="1941"/>
    <s v="1503.65.27290 HS iZettle"/>
    <n v="0"/>
    <n v="0"/>
    <n v="0"/>
    <s v="Bank og kontanter"/>
    <x v="0"/>
  </r>
  <r>
    <n v="1942"/>
    <s v="1503.88.79615 Avsatte midler fotball"/>
    <n v="1554169.55"/>
    <n v="252936.2"/>
    <n v="1807105.75"/>
    <s v="Bank og kontanter"/>
    <x v="1"/>
  </r>
  <r>
    <n v="1943"/>
    <s v="1503.98.06239 Lagskasse Hockey 2009"/>
    <n v="48004.36"/>
    <n v="-13093.16"/>
    <n v="34911.199999999997"/>
    <s v="Bank og kontanter"/>
    <x v="4"/>
  </r>
  <r>
    <n v="1945"/>
    <s v="1506.17.37445 Lagskasse Hockey 2007"/>
    <n v="0"/>
    <n v="0"/>
    <n v="0"/>
    <s v="Bank og kontanter"/>
    <x v="4"/>
  </r>
  <r>
    <n v="1946"/>
    <s v="1506.17.37437 Lagskasse Hockey 2006"/>
    <n v="0"/>
    <n v="0"/>
    <n v="0"/>
    <s v="Bank og kontanter"/>
    <x v="4"/>
  </r>
  <r>
    <n v="1947"/>
    <s v="1506.12.68143 Lagskasse Hockey U18"/>
    <n v="58.95"/>
    <n v="3134.18"/>
    <n v="3193.13"/>
    <s v="Bank og kontanter"/>
    <x v="4"/>
  </r>
  <r>
    <n v="1948"/>
    <s v="1506.17.37453 Lagskasse Hockey 2010"/>
    <n v="2327.1799999999998"/>
    <n v="1681.43"/>
    <n v="4008.61"/>
    <s v="Bank og kontanter"/>
    <x v="4"/>
  </r>
  <r>
    <n v="1949"/>
    <s v="1506.17.37518 Lagskasse Hockey 2011"/>
    <n v="7045.49"/>
    <n v="-6618.75"/>
    <n v="426.74"/>
    <s v="Bank og kontanter"/>
    <x v="4"/>
  </r>
  <r>
    <n v="1950"/>
    <s v="Bankinnskudd for skattetrekk"/>
    <n v="113263"/>
    <n v="12726"/>
    <n v="125989"/>
    <s v="Bank og kontanter"/>
    <x v="2"/>
  </r>
  <r>
    <n v="1951"/>
    <s v="1506.17.37526 Lagskasse Hockey 2012"/>
    <n v="9443.48"/>
    <n v="20585.240000000002"/>
    <n v="30028.720000000001"/>
    <s v="Bank og kontanter"/>
    <x v="4"/>
  </r>
  <r>
    <n v="1952"/>
    <s v="1506.17.37534 Hockey Oldboys lagskasse"/>
    <n v="35001.589999999997"/>
    <n v="-4175"/>
    <n v="30826.59"/>
    <s v="Bank og kontanter"/>
    <x v="4"/>
  </r>
  <r>
    <n v="1953"/>
    <s v="1506.17.78931 Hockey jenter"/>
    <n v="9658.8700000000008"/>
    <n v="-9658.8700000000008"/>
    <n v="0"/>
    <s v="Bank og kontanter"/>
    <x v="4"/>
  </r>
  <r>
    <n v="1954"/>
    <s v="1503.93.35104  Akademiet fotball"/>
    <n v="135433.31"/>
    <n v="-97490.72"/>
    <n v="37942.589999999997"/>
    <s v="Bank og kontanter"/>
    <x v="1"/>
  </r>
  <r>
    <n v="1955"/>
    <s v="1503.65.57777 Jutulkiosken fotball"/>
    <n v="45362.720000000001"/>
    <n v="58420.58"/>
    <n v="103783.3"/>
    <s v="Bank og kontanter"/>
    <x v="1"/>
  </r>
  <r>
    <n v="1956"/>
    <s v="1520.24.26236_x0009_HOCKEY A-LAG"/>
    <n v="0"/>
    <n v="3610.49"/>
    <n v="3610.49"/>
    <s v="Bank og kontanter"/>
    <x v="4"/>
  </r>
  <r>
    <n v="1957"/>
    <s v="1520.25.29531_x0009_FOTBALL J2019"/>
    <n v="0"/>
    <n v="6272"/>
    <n v="6272"/>
    <s v="Bank og kontanter"/>
    <x v="1"/>
  </r>
  <r>
    <n v="1961"/>
    <s v="1506.85.59917 Hockey 2016"/>
    <n v="19772.5"/>
    <n v="-9163.57"/>
    <n v="10608.93"/>
    <s v="Bank og kontanter"/>
    <x v="4"/>
  </r>
  <r>
    <n v="1962"/>
    <s v="1506.91.39237"/>
    <n v="4681.41"/>
    <n v="5178.46"/>
    <n v="9859.8700000000008"/>
    <s v="Bank og kontanter"/>
    <x v="4"/>
  </r>
  <r>
    <n v="1963"/>
    <s v="1506.91.39245 Fotball G2017"/>
    <n v="4442.3999999999996"/>
    <n v="29388.2"/>
    <n v="33830.6"/>
    <s v="Bank og kontanter"/>
    <x v="1"/>
  </r>
  <r>
    <n v="1964"/>
    <s v="1520.25.37488_x0009_HOCKEY 2019"/>
    <n v="0"/>
    <n v="9204"/>
    <n v="9204"/>
    <s v="Bank og kontanter"/>
    <x v="4"/>
  </r>
  <r>
    <n v="1985"/>
    <s v="1503.85.62263 HS Depositum/lønnskonto"/>
    <n v="4000"/>
    <n v="6250"/>
    <n v="10250"/>
    <s v="Bank og kontanter"/>
    <x v="2"/>
  </r>
  <r>
    <n v="1986"/>
    <s v="1503.63.18713 HS prosjekt snøproduksjon"/>
    <n v="0"/>
    <n v="0"/>
    <n v="0"/>
    <s v="Bank og kontanter"/>
    <x v="2"/>
  </r>
  <r>
    <n v="1987"/>
    <s v="1520.21.88297 MOMS SPONSORMIDLER"/>
    <n v="0"/>
    <n v="127125"/>
    <n v="127125"/>
    <s v="Bank og kontanter"/>
    <x v="2"/>
  </r>
  <r>
    <n v="1991"/>
    <s v="1644.05.60907 HS Plasseringskonto"/>
    <n v="554.78"/>
    <n v="18.71"/>
    <n v="573.49"/>
    <s v="Bank og kontanter"/>
    <x v="2"/>
  </r>
  <r>
    <n v="1992"/>
    <s v="1644.08.46924 HS prosjekt sprintløype"/>
    <n v="39.479999999999997"/>
    <n v="-39.15"/>
    <n v="0.33"/>
    <s v="Bank og kontanter"/>
    <x v="2"/>
  </r>
  <r>
    <n v="1993"/>
    <s v="1506.66.21933  Etter skole hockey"/>
    <n v="3382.54"/>
    <n v="73220.45"/>
    <n v="76602.990000000005"/>
    <s v="Bank og kontanter"/>
    <x v="4"/>
  </r>
  <r>
    <n v="1994"/>
    <s v="1506.69.28060 Hockey 2014"/>
    <n v="26044.57"/>
    <n v="8067.75"/>
    <n v="34112.32"/>
    <s v="Bank og kontanter"/>
    <x v="4"/>
  </r>
  <r>
    <n v="1995"/>
    <s v="1506.71.70900 Hockey 2013"/>
    <n v="53287.360000000001"/>
    <n v="7843.63"/>
    <n v="61130.99"/>
    <s v="Bank og kontanter"/>
    <x v="4"/>
  </r>
  <r>
    <n v="1996"/>
    <s v="1506.72.67963 Hockey 2015"/>
    <n v="20277.259999999998"/>
    <n v="20703.689999999999"/>
    <n v="40980.949999999997"/>
    <s v="Bank og kontanter"/>
    <x v="4"/>
  </r>
  <r>
    <n v="1997"/>
    <s v="1506.72.67971 IDRETTSLAGET JUTUL"/>
    <n v="11413"/>
    <n v="5394"/>
    <n v="16807"/>
    <s v="Bank og kontanter"/>
    <x v="1"/>
  </r>
  <r>
    <n v="1998"/>
    <s v="1506.72.67998 Løkke fotball"/>
    <n v="8310.42"/>
    <n v="29.47"/>
    <n v="8339.89"/>
    <s v="Bank og kontanter"/>
    <x v="1"/>
  </r>
  <r>
    <n v="1999"/>
    <s v="1506.78.03709 Fotball a-lag"/>
    <n v="15174.02"/>
    <n v="-6036.2"/>
    <n v="9137.82"/>
    <s v="Bank og kontanter"/>
    <x v="1"/>
  </r>
  <r>
    <n v="2050"/>
    <s v="Annen egenkapital"/>
    <n v="-4942961.8899999997"/>
    <n v="0"/>
    <n v="-4942961.8899999997"/>
    <s v="Egenkapital"/>
    <x v="0"/>
  </r>
  <r>
    <n v="2400"/>
    <s v="Leverandørgjeld"/>
    <n v="-205093.49"/>
    <n v="-188351.3"/>
    <n v="-393444.79"/>
    <s v="Leverandørgjeld"/>
    <x v="0"/>
  </r>
  <r>
    <n v="2600"/>
    <s v="Forskuddstrekk"/>
    <n v="-134923"/>
    <n v="8935"/>
    <n v="-125988"/>
    <s v="Kortsiktig gjeld"/>
    <x v="0"/>
  </r>
  <r>
    <n v="2610"/>
    <s v="Utleggstrekk"/>
    <n v="0"/>
    <n v="0"/>
    <n v="0"/>
    <s v="Kortsiktig gjeld"/>
    <x v="0"/>
  </r>
  <r>
    <n v="2700"/>
    <s v="Utgående merverdiavgift, høy sats"/>
    <n v="0"/>
    <n v="-130250"/>
    <n v="-130250"/>
    <s v="Kortsiktig gjeld"/>
    <x v="0"/>
  </r>
  <r>
    <n v="2710"/>
    <s v="Inngående merverdiavgift, høy sats"/>
    <n v="0"/>
    <n v="0"/>
    <n v="0"/>
    <s v="Kortsiktig gjeld"/>
    <x v="0"/>
  </r>
  <r>
    <n v="2740"/>
    <s v="Oppgjørskonto merverdiavgift"/>
    <n v="-81624.62"/>
    <n v="81624.62"/>
    <n v="0"/>
    <s v="Kortsiktig gjeld"/>
    <x v="0"/>
  </r>
  <r>
    <n v="2770"/>
    <s v="Skyldig arbeidsgiveravgift"/>
    <n v="-187103.96"/>
    <n v="76688.58"/>
    <n v="-110415.38"/>
    <s v="Kortsiktig gjeld"/>
    <x v="0"/>
  </r>
  <r>
    <n v="2785"/>
    <s v="Påløpt arbeidsgiveravgift på ferielønn"/>
    <n v="-59409.72"/>
    <n v="8331.58"/>
    <n v="-51078.14"/>
    <s v="Kortsiktig gjeld"/>
    <x v="0"/>
  </r>
  <r>
    <n v="2900"/>
    <s v="Forskudd fra kunder"/>
    <n v="0"/>
    <n v="0"/>
    <n v="0"/>
    <s v="Kortsiktig gjeld"/>
    <x v="0"/>
  </r>
  <r>
    <n v="2901"/>
    <s v="BUFDIR ESPORT 3 år"/>
    <n v="-468943.51"/>
    <n v="0"/>
    <n v="-468943.51"/>
    <s v="Periodisert inntekt"/>
    <x v="0"/>
  </r>
  <r>
    <n v="2902"/>
    <s v="Gave fra Arne"/>
    <n v="-750000"/>
    <n v="350000"/>
    <n v="-400000"/>
    <s v="Periodisert inntekt"/>
    <x v="0"/>
  </r>
  <r>
    <n v="2910"/>
    <s v="Gjeld til ansatte og eiere"/>
    <n v="0"/>
    <n v="0"/>
    <n v="0"/>
    <m/>
    <x v="0"/>
  </r>
  <r>
    <n v="2930"/>
    <s v="Skyldig lønn"/>
    <n v="-746.86"/>
    <n v="746.86"/>
    <n v="0"/>
    <m/>
    <x v="0"/>
  </r>
  <r>
    <n v="2940"/>
    <s v="Skyldig feriepenger"/>
    <n v="-421347.11"/>
    <n v="59089.07"/>
    <n v="-362258.04"/>
    <s v="Kortsiktig gjeld"/>
    <x v="0"/>
  </r>
  <r>
    <n v="3000"/>
    <s v="Sponsorinntekt , avgiftspliktig"/>
    <n v="0"/>
    <n v="-521000"/>
    <n v="-521000"/>
    <m/>
    <x v="0"/>
  </r>
  <r>
    <n v="3025"/>
    <s v="Sponsort inntekt fra 24SO"/>
    <n v="0"/>
    <n v="0"/>
    <n v="0"/>
    <m/>
    <x v="0"/>
  </r>
  <r>
    <n v="3026"/>
    <s v="Dummykonto mva pga to systemer"/>
    <n v="0"/>
    <n v="0"/>
    <n v="0"/>
    <m/>
    <x v="0"/>
  </r>
  <r>
    <n v="3027"/>
    <s v="Motkonto dummy konto pga to systemer"/>
    <n v="0"/>
    <n v="0"/>
    <n v="0"/>
    <m/>
    <x v="0"/>
  </r>
  <r>
    <n v="3100"/>
    <s v="Salgsinntekt, avgiftsfri"/>
    <n v="0"/>
    <n v="-750001.62"/>
    <n v="-750001.62"/>
    <m/>
    <x v="0"/>
  </r>
  <r>
    <n v="3101"/>
    <s v="Dummykonto pga feil mva-kode"/>
    <n v="0"/>
    <n v="0"/>
    <n v="0"/>
    <m/>
    <x v="0"/>
  </r>
  <r>
    <n v="3102"/>
    <s v="Motkonto dummyføring feil kode"/>
    <n v="0"/>
    <n v="0"/>
    <n v="0"/>
    <m/>
    <x v="0"/>
  </r>
  <r>
    <n v="3205"/>
    <s v="Kiosksalg etc"/>
    <n v="0"/>
    <n v="-735656.72"/>
    <n v="-735656.72"/>
    <m/>
    <x v="0"/>
  </r>
  <r>
    <n v="3400"/>
    <s v="Spesielt offentlig tilskudd for tilvirkede/solgte varer"/>
    <n v="0"/>
    <n v="0"/>
    <n v="0"/>
    <m/>
    <x v="0"/>
  </r>
  <r>
    <n v="3410"/>
    <s v="Tilskudd fra idr org"/>
    <n v="0"/>
    <n v="-30936"/>
    <n v="-30936"/>
    <m/>
    <x v="0"/>
  </r>
  <r>
    <n v="3412"/>
    <s v="Momskompensasjon"/>
    <n v="0"/>
    <n v="-917255"/>
    <n v="-917255"/>
    <m/>
    <x v="0"/>
  </r>
  <r>
    <n v="3442"/>
    <s v="Tilskudd øremerkede"/>
    <n v="0"/>
    <n v="-2970379"/>
    <n v="-2970379"/>
    <m/>
    <x v="0"/>
  </r>
  <r>
    <n v="3600"/>
    <s v="Leieinntekt fast eiendom, avgiftspliktig"/>
    <n v="0"/>
    <n v="0"/>
    <n v="0"/>
    <m/>
    <x v="0"/>
  </r>
  <r>
    <n v="3601"/>
    <s v="Utleie"/>
    <n v="0"/>
    <n v="-62700"/>
    <n v="-62700"/>
    <m/>
    <x v="0"/>
  </r>
  <r>
    <n v="3900"/>
    <s v="Annen driftsrelatert inntekt"/>
    <n v="0"/>
    <n v="0"/>
    <n v="0"/>
    <m/>
    <x v="0"/>
  </r>
  <r>
    <n v="3922"/>
    <s v="Grasrotandelen - Norsk Tipping"/>
    <n v="0"/>
    <n v="-180455.61"/>
    <n v="-180455.61"/>
    <m/>
    <x v="0"/>
  </r>
  <r>
    <n v="3923"/>
    <s v="Fritidsstipend - Bærum Kommune"/>
    <n v="0"/>
    <n v="-190990"/>
    <n v="-190990"/>
    <m/>
    <x v="0"/>
  </r>
  <r>
    <n v="3941"/>
    <s v="Treningsavgifter spoortz"/>
    <n v="0"/>
    <n v="-1000"/>
    <n v="-1000"/>
    <m/>
    <x v="0"/>
  </r>
  <r>
    <n v="3942"/>
    <s v="Super invite inntekter"/>
    <n v="0"/>
    <n v="-2451425.2400000002"/>
    <n v="-2451425.2400000002"/>
    <m/>
    <x v="0"/>
  </r>
  <r>
    <n v="3951"/>
    <s v="Treningsavgifter"/>
    <n v="0"/>
    <n v="10000"/>
    <n v="10000"/>
    <m/>
    <x v="0"/>
  </r>
  <r>
    <n v="3952"/>
    <s v="Innbetalinger fra Rubic AS."/>
    <n v="0"/>
    <n v="-2396919"/>
    <n v="-2396919"/>
    <m/>
    <x v="0"/>
  </r>
  <r>
    <n v="3955"/>
    <s v="Påmelding jutultreffen"/>
    <n v="0"/>
    <n v="0"/>
    <n v="0"/>
    <m/>
    <x v="0"/>
  </r>
  <r>
    <n v="3957"/>
    <s v="Refusjoner medlemskontingent/treningsavgift etc."/>
    <n v="0"/>
    <n v="64703"/>
    <n v="64703"/>
    <m/>
    <x v="0"/>
  </r>
  <r>
    <n v="3994"/>
    <s v="Gave fra Privatpersoner"/>
    <n v="0"/>
    <n v="0"/>
    <n v="0"/>
    <m/>
    <x v="0"/>
  </r>
  <r>
    <n v="3995"/>
    <s v="Innbetalinger lagskasser"/>
    <n v="0"/>
    <n v="-1047085"/>
    <n v="-1047085"/>
    <m/>
    <x v="0"/>
  </r>
  <r>
    <n v="3999"/>
    <s v="Diverse inntekter"/>
    <n v="0"/>
    <n v="-375087.91"/>
    <n v="-375087.91"/>
    <m/>
    <x v="0"/>
  </r>
  <r>
    <n v="4115"/>
    <s v="Overgangsgebyr"/>
    <n v="0"/>
    <n v="9000"/>
    <n v="9000"/>
    <m/>
    <x v="0"/>
  </r>
  <r>
    <n v="4210"/>
    <s v="Leie istid Bærum ishall"/>
    <n v="0"/>
    <n v="1045234.75"/>
    <n v="1045234.75"/>
    <m/>
    <x v="0"/>
  </r>
  <r>
    <n v="4215"/>
    <s v="Hockey Leie treningsrom"/>
    <n v="0"/>
    <n v="18200"/>
    <n v="18200"/>
    <m/>
    <x v="0"/>
  </r>
  <r>
    <n v="4220"/>
    <s v="Rennpåmelding"/>
    <n v="0"/>
    <n v="188105"/>
    <n v="188105"/>
    <m/>
    <x v="0"/>
  </r>
  <r>
    <n v="4230"/>
    <s v="Dommerregning"/>
    <n v="0"/>
    <n v="280388.3"/>
    <n v="280388.3"/>
    <m/>
    <x v="0"/>
  </r>
  <r>
    <n v="4234"/>
    <s v="Omberamming kamp"/>
    <n v="0"/>
    <n v="0"/>
    <n v="0"/>
    <m/>
    <x v="0"/>
  </r>
  <r>
    <n v="4240"/>
    <s v="Trenerutgifter innleide trenere"/>
    <n v="0"/>
    <n v="379171.02"/>
    <n v="379171.02"/>
    <m/>
    <x v="0"/>
  </r>
  <r>
    <n v="4251"/>
    <s v="Kontingent krets"/>
    <n v="0"/>
    <n v="396676.71"/>
    <n v="396676.71"/>
    <m/>
    <x v="0"/>
  </r>
  <r>
    <n v="4255"/>
    <s v="Lag/serieavg"/>
    <n v="0"/>
    <n v="-6652.72"/>
    <n v="-6652.72"/>
    <m/>
    <x v="0"/>
  </r>
  <r>
    <n v="4256"/>
    <s v="CUP/kamp mv"/>
    <n v="0"/>
    <n v="31238"/>
    <n v="31238"/>
    <m/>
    <x v="0"/>
  </r>
  <r>
    <n v="4258"/>
    <s v="Diverse utlegg/kostnader"/>
    <n v="0"/>
    <n v="31565.89"/>
    <n v="31565.89"/>
    <m/>
    <x v="0"/>
  </r>
  <r>
    <n v="4261"/>
    <s v="Mat Interne ordninger"/>
    <n v="0"/>
    <n v="237359.57"/>
    <n v="237359.57"/>
    <m/>
    <x v="0"/>
  </r>
  <r>
    <n v="4262"/>
    <s v="Transport interne ordninger"/>
    <n v="0"/>
    <n v="144516.85999999999"/>
    <n v="144516.85999999999"/>
    <m/>
    <x v="0"/>
  </r>
  <r>
    <n v="4300"/>
    <s v="Innkjøp av varer for videresalg"/>
    <n v="0"/>
    <n v="304945.91999999998"/>
    <n v="304945.91999999998"/>
    <m/>
    <x v="0"/>
  </r>
  <r>
    <n v="4301"/>
    <s v="Dugnadskostnader"/>
    <n v="0"/>
    <n v="3830.08"/>
    <n v="3830.08"/>
    <m/>
    <x v="0"/>
  </r>
  <r>
    <n v="4306"/>
    <s v="Kostnader Hockeyshop"/>
    <n v="0"/>
    <n v="0"/>
    <n v="0"/>
    <m/>
    <x v="0"/>
  </r>
  <r>
    <n v="4310"/>
    <s v="Utstyr"/>
    <n v="0"/>
    <n v="328801.86"/>
    <n v="328801.86"/>
    <m/>
    <x v="0"/>
  </r>
  <r>
    <n v="4311"/>
    <s v="Dommerustyr"/>
    <n v="0"/>
    <n v="12358"/>
    <n v="12358"/>
    <m/>
    <x v="0"/>
  </r>
  <r>
    <n v="4325"/>
    <s v="Premier"/>
    <n v="0"/>
    <n v="10507"/>
    <n v="10507"/>
    <m/>
    <x v="0"/>
  </r>
  <r>
    <n v="4390"/>
    <s v="Beholdningsendring"/>
    <n v="0"/>
    <n v="-20216.87"/>
    <n v="-20216.87"/>
    <m/>
    <x v="0"/>
  </r>
  <r>
    <n v="4999"/>
    <s v="Kostnader lagskasser"/>
    <n v="0"/>
    <n v="1245208.26"/>
    <n v="1245208.26"/>
    <m/>
    <x v="0"/>
  </r>
  <r>
    <n v="5000"/>
    <s v="Lønn til ansatte"/>
    <n v="0"/>
    <n v="3925224.48"/>
    <n v="3925224.48"/>
    <m/>
    <x v="0"/>
  </r>
  <r>
    <n v="5001"/>
    <s v="Lønn under kr 10 000, skattefritt og aga-fritt"/>
    <n v="0"/>
    <n v="0"/>
    <n v="0"/>
    <m/>
    <x v="0"/>
  </r>
  <r>
    <n v="5002"/>
    <s v="Lønn  ansatte under 10 000 - agapliktig"/>
    <n v="0"/>
    <n v="100237"/>
    <n v="100237"/>
    <m/>
    <x v="0"/>
  </r>
  <r>
    <n v="5003"/>
    <s v="Lønn uten feriepenger"/>
    <n v="0"/>
    <n v="0"/>
    <n v="0"/>
    <m/>
    <x v="0"/>
  </r>
  <r>
    <n v="5020"/>
    <s v="Feriepenger"/>
    <n v="0"/>
    <n v="405835.32"/>
    <n v="405835.32"/>
    <m/>
    <x v="0"/>
  </r>
  <r>
    <n v="5099"/>
    <s v="Andre lønnsperiodiseringer"/>
    <n v="0"/>
    <n v="0"/>
    <n v="0"/>
    <m/>
    <x v="0"/>
  </r>
  <r>
    <n v="5210"/>
    <s v="Fri telefon"/>
    <n v="0"/>
    <n v="0"/>
    <n v="0"/>
    <m/>
    <x v="0"/>
  </r>
  <r>
    <n v="5290"/>
    <s v="Motkonto for gruppe 52"/>
    <n v="0"/>
    <n v="0"/>
    <n v="0"/>
    <m/>
    <x v="0"/>
  </r>
  <r>
    <n v="5400"/>
    <s v="Arbeidsgiveravgift"/>
    <n v="0"/>
    <n v="578222.96"/>
    <n v="578222.96"/>
    <m/>
    <x v="0"/>
  </r>
  <r>
    <n v="5401"/>
    <s v="Arbeidsgiveravgift av opptjente feriepenger"/>
    <n v="0"/>
    <n v="57222.77"/>
    <n v="57222.77"/>
    <m/>
    <x v="0"/>
  </r>
  <r>
    <n v="5405"/>
    <s v="Arbeidsgiveravgift av andre påløpte lønnskostnader"/>
    <n v="0"/>
    <n v="0"/>
    <n v="0"/>
    <m/>
    <x v="0"/>
  </r>
  <r>
    <n v="5510"/>
    <s v="Trekkpliktig del av reise"/>
    <n v="0"/>
    <n v="13354.91"/>
    <n v="13354.91"/>
    <m/>
    <x v="0"/>
  </r>
  <r>
    <n v="5800"/>
    <s v="Refusjon av sykepenger"/>
    <n v="0"/>
    <n v="-33016"/>
    <n v="-33016"/>
    <m/>
    <x v="0"/>
  </r>
  <r>
    <n v="5900"/>
    <s v="Gave til ansatte, fradragsberettiget"/>
    <n v="0"/>
    <n v="13394.1"/>
    <n v="13394.1"/>
    <m/>
    <x v="0"/>
  </r>
  <r>
    <n v="5945"/>
    <s v="Pensjonsforsikring for ansatte"/>
    <n v="0"/>
    <n v="95069.72"/>
    <n v="95069.72"/>
    <m/>
    <x v="0"/>
  </r>
  <r>
    <n v="5990"/>
    <s v="Annen personalkostnad"/>
    <n v="0"/>
    <n v="5791"/>
    <n v="5791"/>
    <m/>
    <x v="0"/>
  </r>
  <r>
    <n v="6000"/>
    <s v="Avskrivning lyskastere"/>
    <n v="0"/>
    <n v="132895.56"/>
    <n v="132895.56"/>
    <m/>
    <x v="0"/>
  </r>
  <r>
    <n v="6001"/>
    <s v="Avskrivninger inventar"/>
    <n v="0"/>
    <n v="0"/>
    <n v="0"/>
    <m/>
    <x v="0"/>
  </r>
  <r>
    <n v="6004"/>
    <s v="Avskrivninger fletteverksgjerde"/>
    <n v="0"/>
    <n v="15192"/>
    <n v="15192"/>
    <m/>
    <x v="0"/>
  </r>
  <r>
    <n v="6006"/>
    <s v="Avskrivninger esport utstyr"/>
    <n v="0"/>
    <n v="0"/>
    <n v="0"/>
    <m/>
    <x v="0"/>
  </r>
  <r>
    <n v="6008"/>
    <s v="Avskrivninger oppusing esport"/>
    <n v="0"/>
    <n v="35784"/>
    <n v="35784"/>
    <m/>
    <x v="0"/>
  </r>
  <r>
    <n v="6009"/>
    <s v="Avskrivninger ESH-brakker"/>
    <n v="0"/>
    <n v="39756"/>
    <n v="39756"/>
    <m/>
    <x v="0"/>
  </r>
  <r>
    <n v="6012"/>
    <s v="Avskrivninger styrkerom"/>
    <n v="0"/>
    <n v="64208.7"/>
    <n v="64208.7"/>
    <m/>
    <x v="0"/>
  </r>
  <r>
    <n v="6300"/>
    <s v="Leie lokale"/>
    <n v="0"/>
    <n v="248246.38"/>
    <n v="248246.38"/>
    <m/>
    <x v="0"/>
  </r>
  <r>
    <n v="6320"/>
    <s v="Renovasjon, vann, avløp o.l."/>
    <n v="0"/>
    <n v="50"/>
    <n v="50"/>
    <m/>
    <x v="0"/>
  </r>
  <r>
    <n v="6340"/>
    <s v="Lys, varme"/>
    <n v="0"/>
    <n v="0"/>
    <n v="0"/>
    <m/>
    <x v="0"/>
  </r>
  <r>
    <n v="6360"/>
    <s v="Renhold"/>
    <n v="0"/>
    <n v="147016.56"/>
    <n v="147016.56"/>
    <m/>
    <x v="0"/>
  </r>
  <r>
    <n v="6390"/>
    <s v="Annen kostnad lokaler"/>
    <n v="0"/>
    <n v="168408.61"/>
    <n v="168408.61"/>
    <m/>
    <x v="0"/>
  </r>
  <r>
    <n v="6400"/>
    <s v="Leie maskiner"/>
    <n v="0"/>
    <n v="0"/>
    <n v="0"/>
    <m/>
    <x v="0"/>
  </r>
  <r>
    <n v="6420"/>
    <s v="Leie datasystemer"/>
    <n v="0"/>
    <n v="169732.49"/>
    <n v="169732.49"/>
    <m/>
    <x v="0"/>
  </r>
  <r>
    <n v="6430"/>
    <s v="Leie andre kontormaskiner"/>
    <n v="0"/>
    <n v="0"/>
    <n v="0"/>
    <m/>
    <x v="0"/>
  </r>
  <r>
    <n v="6440"/>
    <s v="Leie transportmidler"/>
    <n v="0"/>
    <n v="141989.74"/>
    <n v="141989.74"/>
    <m/>
    <x v="0"/>
  </r>
  <r>
    <n v="6441"/>
    <s v="Inntekt Bussleie"/>
    <n v="0"/>
    <n v="0"/>
    <n v="0"/>
    <m/>
    <x v="0"/>
  </r>
  <r>
    <n v="6442"/>
    <s v="Kostnad bussleie"/>
    <n v="0"/>
    <n v="0"/>
    <n v="0"/>
    <m/>
    <x v="0"/>
  </r>
  <r>
    <n v="6490"/>
    <s v="Annen leiekostnad"/>
    <n v="0"/>
    <n v="14795.49"/>
    <n v="14795.49"/>
    <m/>
    <x v="0"/>
  </r>
  <r>
    <n v="6540"/>
    <s v="Inventar"/>
    <n v="0"/>
    <n v="245194.52"/>
    <n v="245194.52"/>
    <m/>
    <x v="0"/>
  </r>
  <r>
    <n v="6550"/>
    <s v="Driftsmateriale"/>
    <n v="0"/>
    <n v="3361.04"/>
    <n v="3361.04"/>
    <m/>
    <x v="0"/>
  </r>
  <r>
    <n v="6552"/>
    <s v="Datautstyr (software)"/>
    <n v="0"/>
    <n v="479"/>
    <n v="479"/>
    <m/>
    <x v="0"/>
  </r>
  <r>
    <n v="6560"/>
    <s v="Rekvisita"/>
    <n v="0"/>
    <n v="8789.64"/>
    <n v="8789.64"/>
    <m/>
    <x v="0"/>
  </r>
  <r>
    <n v="6590"/>
    <s v="Annet driftsmateriale"/>
    <n v="0"/>
    <n v="30301.69"/>
    <n v="30301.69"/>
    <m/>
    <x v="0"/>
  </r>
  <r>
    <n v="6600"/>
    <s v="Reparasjon og vedlikehold bygninger"/>
    <n v="0"/>
    <n v="38967.29"/>
    <n v="38967.29"/>
    <m/>
    <x v="0"/>
  </r>
  <r>
    <n v="6620"/>
    <s v="Reparasjon og vedlikehold utstyr"/>
    <n v="0"/>
    <n v="48462.1"/>
    <n v="48462.1"/>
    <m/>
    <x v="0"/>
  </r>
  <r>
    <n v="6630"/>
    <s v="Vedlikehold Anlegg"/>
    <n v="0"/>
    <n v="95350"/>
    <n v="95350"/>
    <m/>
    <x v="0"/>
  </r>
  <r>
    <n v="6690"/>
    <s v="Reparasjon og vedlikehold annet"/>
    <n v="0"/>
    <n v="509"/>
    <n v="509"/>
    <m/>
    <x v="0"/>
  </r>
  <r>
    <n v="6700"/>
    <s v="Revisjon og regnskap"/>
    <n v="0"/>
    <n v="125488"/>
    <n v="125488"/>
    <m/>
    <x v="0"/>
  </r>
  <r>
    <n v="6705"/>
    <s v="Honorar regnskap"/>
    <n v="0"/>
    <n v="262437.53000000003"/>
    <n v="262437.53000000003"/>
    <m/>
    <x v="0"/>
  </r>
  <r>
    <n v="6725"/>
    <s v="Honorar for juridisk bistand, fradragsberettiget"/>
    <n v="0"/>
    <n v="235156.25"/>
    <n v="235156.25"/>
    <m/>
    <x v="0"/>
  </r>
  <r>
    <n v="6790"/>
    <s v="Annen fremmed tjeneste"/>
    <n v="0"/>
    <n v="0"/>
    <n v="0"/>
    <m/>
    <x v="0"/>
  </r>
  <r>
    <n v="6800"/>
    <s v="Kontorrekvisita"/>
    <n v="0"/>
    <n v="8431.98"/>
    <n v="8431.98"/>
    <m/>
    <x v="0"/>
  </r>
  <r>
    <n v="6810"/>
    <s v="Datakostnad"/>
    <n v="0"/>
    <n v="12600.14"/>
    <n v="12600.14"/>
    <m/>
    <x v="0"/>
  </r>
  <r>
    <n v="6820"/>
    <s v="Trykksak"/>
    <n v="0"/>
    <n v="102228.75"/>
    <n v="102228.75"/>
    <m/>
    <x v="0"/>
  </r>
  <r>
    <n v="6840"/>
    <s v="Aviser, tidsskrifter, bøker o.l."/>
    <n v="0"/>
    <n v="617"/>
    <n v="617"/>
    <m/>
    <x v="0"/>
  </r>
  <r>
    <n v="6860"/>
    <s v="Møte, kurs, oppdatering o.l."/>
    <n v="0"/>
    <n v="27114.73"/>
    <n v="27114.73"/>
    <m/>
    <x v="0"/>
  </r>
  <r>
    <n v="6870"/>
    <s v="Kursavgifter"/>
    <n v="0"/>
    <n v="57135.68"/>
    <n v="57135.68"/>
    <m/>
    <x v="0"/>
  </r>
  <r>
    <n v="6890"/>
    <s v="Annen kontorkostnad"/>
    <n v="0"/>
    <n v="3837.4"/>
    <n v="3837.4"/>
    <m/>
    <x v="0"/>
  </r>
  <r>
    <n v="6900"/>
    <s v="Telefon"/>
    <n v="0"/>
    <n v="94248.74"/>
    <n v="94248.74"/>
    <m/>
    <x v="0"/>
  </r>
  <r>
    <n v="6940"/>
    <s v="Porto"/>
    <n v="0"/>
    <n v="507"/>
    <n v="507"/>
    <m/>
    <x v="0"/>
  </r>
  <r>
    <n v="7000"/>
    <s v="Drivstoff, selskapets transportmidler"/>
    <n v="0"/>
    <n v="9230.25"/>
    <n v="9230.25"/>
    <m/>
    <x v="0"/>
  </r>
  <r>
    <n v="7020"/>
    <s v="Vedlikehold, selskapets transportmidler"/>
    <n v="0"/>
    <n v="0"/>
    <n v="0"/>
    <m/>
    <x v="0"/>
  </r>
  <r>
    <n v="7090"/>
    <s v="Annen kostnad, selskapets transportmidler"/>
    <n v="0"/>
    <n v="1820"/>
    <n v="1820"/>
    <m/>
    <x v="0"/>
  </r>
  <r>
    <n v="7100"/>
    <s v="Bilgodtgjørelse oppgavepliktig"/>
    <n v="0"/>
    <n v="3054.48"/>
    <n v="3054.48"/>
    <m/>
    <x v="0"/>
  </r>
  <r>
    <n v="7101"/>
    <s v="KM godtgjørelse skattepliktig"/>
    <n v="0"/>
    <n v="0"/>
    <n v="0"/>
    <m/>
    <x v="0"/>
  </r>
  <r>
    <n v="7140"/>
    <s v="Reisekostnad, ikke oppgavepliktig"/>
    <n v="0"/>
    <n v="6479.44"/>
    <n v="6479.44"/>
    <m/>
    <x v="0"/>
  </r>
  <r>
    <n v="7320"/>
    <s v="Reklamekostnad"/>
    <n v="0"/>
    <n v="18947.61"/>
    <n v="18947.61"/>
    <m/>
    <x v="0"/>
  </r>
  <r>
    <n v="7420"/>
    <s v="Gave, fradragsberettiget"/>
    <n v="0"/>
    <n v="6762.25"/>
    <n v="6762.25"/>
    <m/>
    <x v="0"/>
  </r>
  <r>
    <n v="7500"/>
    <s v="Forsikringspremie"/>
    <n v="0"/>
    <n v="49742"/>
    <n v="49742"/>
    <m/>
    <x v="0"/>
  </r>
  <r>
    <n v="7740"/>
    <s v="Øredifferanser"/>
    <n v="0"/>
    <n v="-6.24"/>
    <n v="-6.24"/>
    <m/>
    <x v="0"/>
  </r>
  <r>
    <n v="7770"/>
    <s v="Bank og kortgebyrer"/>
    <n v="0"/>
    <n v="43737.9"/>
    <n v="43737.9"/>
    <m/>
    <x v="0"/>
  </r>
  <r>
    <n v="7771"/>
    <s v="Nets gebyr"/>
    <n v="0"/>
    <n v="811.96"/>
    <n v="811.96"/>
    <m/>
    <x v="0"/>
  </r>
  <r>
    <n v="7775"/>
    <s v="Gebyrer deltager.no"/>
    <n v="0"/>
    <n v="32.4"/>
    <n v="32.4"/>
    <m/>
    <x v="0"/>
  </r>
  <r>
    <n v="7776"/>
    <s v="Vippsgebyr"/>
    <n v="0"/>
    <n v="30820.25"/>
    <n v="30820.25"/>
    <m/>
    <x v="0"/>
  </r>
  <r>
    <n v="7777"/>
    <s v="Gebyer Rubic AS"/>
    <n v="0"/>
    <n v="62758.45"/>
    <n v="62758.45"/>
    <m/>
    <x v="0"/>
  </r>
  <r>
    <n v="7778"/>
    <s v="Gebyr Ping Jutultreffen"/>
    <n v="0"/>
    <n v="0"/>
    <n v="0"/>
    <m/>
    <x v="0"/>
  </r>
  <r>
    <n v="7779"/>
    <s v="Gebyr Izettle"/>
    <n v="0"/>
    <n v="410.62"/>
    <n v="410.62"/>
    <m/>
    <x v="0"/>
  </r>
  <r>
    <n v="7790"/>
    <s v="Annen kostnad, fradragsberettiget"/>
    <n v="0"/>
    <n v="-1126.4000000000001"/>
    <n v="-1126.4000000000001"/>
    <m/>
    <x v="0"/>
  </r>
  <r>
    <n v="7791"/>
    <s v="Annen kostnad, ikke fradragsberettiget"/>
    <n v="0"/>
    <n v="0"/>
    <n v="0"/>
    <m/>
    <x v="0"/>
  </r>
  <r>
    <n v="7798"/>
    <s v="Annen kostnad, fradragsberettiget"/>
    <n v="0"/>
    <n v="0"/>
    <n v="0"/>
    <m/>
    <x v="0"/>
  </r>
  <r>
    <n v="7830"/>
    <s v="Konstaterte tap på fordringer"/>
    <n v="0"/>
    <n v="0"/>
    <n v="0"/>
    <m/>
    <x v="0"/>
  </r>
  <r>
    <n v="8050"/>
    <s v="Annen renteinntekt"/>
    <n v="0"/>
    <n v="-72942.61"/>
    <n v="-72942.61"/>
    <m/>
    <x v="0"/>
  </r>
  <r>
    <n v="8060"/>
    <s v="Valutagevinst (agio)"/>
    <n v="0"/>
    <n v="-1334.37"/>
    <n v="-1334.37"/>
    <m/>
    <x v="0"/>
  </r>
  <r>
    <n v="8150"/>
    <s v="Annen rentekostnad"/>
    <n v="0"/>
    <n v="323"/>
    <n v="323"/>
    <m/>
    <x v="0"/>
  </r>
  <r>
    <n v="8160"/>
    <s v="Valutatap (disagio)"/>
    <n v="0"/>
    <n v="326.23"/>
    <n v="326.23"/>
    <m/>
    <x v="0"/>
  </r>
  <r>
    <n v="8960"/>
    <s v="Overføringer annen egenkapital"/>
    <n v="0"/>
    <n v="0"/>
    <n v="0"/>
    <m/>
    <x v="0"/>
  </r>
  <r>
    <n v="9999"/>
    <s v="Hjelpekonto"/>
    <n v="0"/>
    <n v="0"/>
    <n v="0"/>
    <m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6">
  <r>
    <n v="1101"/>
    <s v="Klubbhuset"/>
    <n v="1"/>
    <n v="0"/>
    <n v="1"/>
    <x v="0"/>
  </r>
  <r>
    <n v="1102"/>
    <s v="Skui idrettspark"/>
    <n v="1"/>
    <n v="0"/>
    <n v="1"/>
    <x v="0"/>
  </r>
  <r>
    <n v="1103"/>
    <s v="Idrettsbod ved skileik"/>
    <n v="1"/>
    <n v="0"/>
    <n v="1"/>
    <x v="0"/>
  </r>
  <r>
    <n v="1200"/>
    <s v="Lyskastere fotballbanen"/>
    <n v="664477.5"/>
    <n v="0"/>
    <n v="664477.5"/>
    <x v="0"/>
  </r>
  <r>
    <n v="1201"/>
    <s v="Akk avskrivninger lyskastere"/>
    <n v="-166120.04"/>
    <n v="-132895.56"/>
    <n v="-299015.59999999998"/>
    <x v="0"/>
  </r>
  <r>
    <n v="1203"/>
    <s v="Flettverksgjerde Fotballbanen"/>
    <n v="75938"/>
    <n v="0"/>
    <n v="75938"/>
    <x v="0"/>
  </r>
  <r>
    <n v="1204"/>
    <s v="Akk. avskr. fletteverksgjerde"/>
    <n v="-51892.04"/>
    <n v="-15192"/>
    <n v="-67084.039999999994"/>
    <x v="0"/>
  </r>
  <r>
    <n v="1205"/>
    <s v="E-sport utstyr"/>
    <n v="129649.11"/>
    <n v="0"/>
    <n v="129649.11"/>
    <x v="0"/>
  </r>
  <r>
    <n v="1206"/>
    <s v="Akk. avskr. Esport ustyr"/>
    <n v="-129648"/>
    <m/>
    <n v="-129648"/>
    <x v="0"/>
  </r>
  <r>
    <n v="1207"/>
    <s v="Oppussing esport"/>
    <n v="178930.15"/>
    <n v="0"/>
    <n v="178930.15"/>
    <x v="0"/>
  </r>
  <r>
    <n v="1208"/>
    <s v="Akk. Avsvkrivninger oppusing esport"/>
    <n v="-88983.76"/>
    <n v="-35784"/>
    <n v="-124767.76"/>
    <x v="0"/>
  </r>
  <r>
    <n v="1209"/>
    <s v="E-H-S Brakker"/>
    <n v="198799.82"/>
    <n v="0"/>
    <n v="198799.82"/>
    <x v="0"/>
  </r>
  <r>
    <n v="1210"/>
    <s v="akk. avskrivninger ESH brakker"/>
    <n v="-86146.96"/>
    <n v="-39756"/>
    <n v="-125902.96"/>
    <x v="0"/>
  </r>
  <r>
    <n v="1211"/>
    <s v="Styrkerom"/>
    <n v="312866.05"/>
    <n v="0"/>
    <n v="312866.05"/>
    <x v="0"/>
  </r>
  <r>
    <n v="1212"/>
    <s v="Akk avskrivninger Styrkerom"/>
    <n v="-35152"/>
    <n v="-64208.7"/>
    <n v="-99360.7"/>
    <x v="0"/>
  </r>
  <r>
    <n v="1250"/>
    <s v="Inventar"/>
    <n v="120958.31"/>
    <n v="0"/>
    <n v="120958.31"/>
    <x v="0"/>
  </r>
  <r>
    <n v="1251"/>
    <s v="Akk. avskri inventar"/>
    <n v="-79041"/>
    <n v="-24192"/>
    <n v="-103233"/>
    <x v="0"/>
  </r>
  <r>
    <n v="1351"/>
    <s v="Aksjer i Bærum ishall"/>
    <n v="6"/>
    <n v="0"/>
    <n v="6"/>
    <x v="0"/>
  </r>
  <r>
    <n v="1460"/>
    <s v="Innkjøpte varer for videresalg"/>
    <n v="0"/>
    <n v="0"/>
    <n v="0"/>
    <x v="1"/>
  </r>
  <r>
    <n v="1462"/>
    <s v="Varelager Esport"/>
    <n v="6062"/>
    <n v="-1129.55"/>
    <n v="4932.45"/>
    <x v="2"/>
  </r>
  <r>
    <n v="1463"/>
    <s v="Varelager Hockey kafeteria"/>
    <n v="23523.48"/>
    <n v="5865.32"/>
    <n v="29388.799999999999"/>
    <x v="2"/>
  </r>
  <r>
    <n v="1464"/>
    <s v="Varelager Hockeyshop"/>
    <n v="0"/>
    <n v="15481.1"/>
    <n v="15481.1"/>
    <x v="2"/>
  </r>
  <r>
    <n v="1500"/>
    <s v="Kundefordringer"/>
    <n v="213807.97"/>
    <n v="36463.300000000003"/>
    <n v="250271.27"/>
    <x v="3"/>
  </r>
  <r>
    <n v="1579"/>
    <s v="Andre kortsiktige fordringer"/>
    <n v="-621"/>
    <n v="621"/>
    <n v="0"/>
    <x v="1"/>
  </r>
  <r>
    <n v="1749"/>
    <s v="Andre forskuddsbetalte kostnader"/>
    <n v="61553.81"/>
    <n v="-7131.92"/>
    <n v="54421.89"/>
    <x v="4"/>
  </r>
  <r>
    <n v="1861"/>
    <s v="1506.21.85969 Lagskasse J2009"/>
    <n v="292.54000000000002"/>
    <n v="-292.54000000000002"/>
    <n v="0"/>
    <x v="5"/>
  </r>
  <r>
    <n v="1862"/>
    <s v="1506.91.39288 Fotball Jenter 2017"/>
    <n v="28924.94"/>
    <n v="-14013"/>
    <n v="14911.94"/>
    <x v="5"/>
  </r>
  <r>
    <n v="1863"/>
    <s v="1506.21.86078 Lagskasse G2008"/>
    <n v="13486.46"/>
    <n v="-13486.46"/>
    <n v="0"/>
    <x v="5"/>
  </r>
  <r>
    <n v="1866"/>
    <s v="1506.21.85977 Lagskasse J2010 Fotball"/>
    <n v="12983.9"/>
    <n v="-9763.1200000000008"/>
    <n v="3220.78"/>
    <x v="5"/>
  </r>
  <r>
    <n v="1868"/>
    <s v="1506.21.86094 Lagskasse G2010 Fotball"/>
    <n v="7206.85"/>
    <n v="0"/>
    <n v="7206.85"/>
    <x v="5"/>
  </r>
  <r>
    <n v="1869"/>
    <s v="1506.21.86051 Lagskasse G2007 Fotball"/>
    <n v="21585.06"/>
    <n v="9789.9"/>
    <n v="31374.959999999999"/>
    <x v="5"/>
  </r>
  <r>
    <n v="1871"/>
    <s v="1506.21.86035 Lagskasse G2005/2006 Fotball"/>
    <n v="0"/>
    <n v="0"/>
    <n v="0"/>
    <x v="5"/>
  </r>
  <r>
    <n v="1872"/>
    <s v="1506.21.85896 Lagskasse Damelaget Fotball"/>
    <n v="0"/>
    <n v="0"/>
    <n v="0"/>
    <x v="5"/>
  </r>
  <r>
    <n v="1873"/>
    <s v="1506.21.85888 Old Boys Fotball Lagskasse"/>
    <n v="3963.14"/>
    <n v="64"/>
    <n v="4027.14"/>
    <x v="5"/>
  </r>
  <r>
    <n v="1874"/>
    <s v="1506.21.86043 Lagskasse G2014 Fotball"/>
    <n v="21540.74"/>
    <n v="-6736.97"/>
    <n v="14803.77"/>
    <x v="5"/>
  </r>
  <r>
    <n v="1875"/>
    <s v="1506.21.86116 Lagskasse G2011 Fotball"/>
    <n v="29909.71"/>
    <n v="10462.91"/>
    <n v="40372.620000000003"/>
    <x v="5"/>
  </r>
  <r>
    <n v="1876"/>
    <s v="1506.82.86481 Lagskasse G/J 2016 Fotball"/>
    <n v="9372.0499999999993"/>
    <n v="3630.59"/>
    <n v="13002.64"/>
    <x v="5"/>
  </r>
  <r>
    <n v="1878"/>
    <s v="1506.21.85934 Lagskasse J2006 Fotball"/>
    <n v="0"/>
    <n v="0"/>
    <n v="0"/>
    <x v="5"/>
  </r>
  <r>
    <n v="1879"/>
    <s v="1506.21.85993 Lagskasse J2012 Fotball"/>
    <n v="1534.33"/>
    <n v="-1534.33"/>
    <n v="0"/>
    <x v="5"/>
  </r>
  <r>
    <n v="1880"/>
    <s v="1506.50.04167 Lagskasse J2013 Fotball"/>
    <n v="67364.679999999993"/>
    <n v="-14762.95"/>
    <n v="52601.73"/>
    <x v="5"/>
  </r>
  <r>
    <n v="1881"/>
    <s v="1506.36.93771 Lagskasse J2014 Fotball"/>
    <n v="20501.599999999999"/>
    <n v="-2007.97"/>
    <n v="18493.63"/>
    <x v="5"/>
  </r>
  <r>
    <n v="1882"/>
    <s v="1506.21.86124 Lagskasse G2012 Fotball"/>
    <n v="29844"/>
    <n v="-8272.01"/>
    <n v="21571.99"/>
    <x v="5"/>
  </r>
  <r>
    <n v="1883"/>
    <s v="1506.21.86132 Lagskasse G2013 Fotball"/>
    <n v="10360.08"/>
    <n v="-5766.75"/>
    <n v="4593.33"/>
    <x v="5"/>
  </r>
  <r>
    <n v="1884"/>
    <s v="1506.50.88328 Lagskasse J2015 Fotball"/>
    <n v="16269.85"/>
    <n v="-2050.46"/>
    <n v="14219.39"/>
    <x v="5"/>
  </r>
  <r>
    <n v="1885"/>
    <s v="1506.99.86940 Lagskasse G/J2018 Fotball"/>
    <n v="7859.75"/>
    <n v="-1163"/>
    <n v="6696.75"/>
    <x v="5"/>
  </r>
  <r>
    <n v="1886"/>
    <s v="1520.01.65958 Avsatt feriepenger"/>
    <n v="100000"/>
    <n v="260603"/>
    <n v="360603"/>
    <x v="5"/>
  </r>
  <r>
    <n v="1899"/>
    <s v="1506.50.88212 Lagskasse G2015"/>
    <n v="23908.6"/>
    <n v="5432.2"/>
    <n v="29340.799999999999"/>
    <x v="5"/>
  </r>
  <r>
    <n v="1900"/>
    <s v="Kontanter NOK"/>
    <n v="1026"/>
    <n v="3501"/>
    <n v="4527"/>
    <x v="5"/>
  </r>
  <r>
    <n v="1911"/>
    <s v="1520.06.31185 Hockey sponsor"/>
    <n v="5548"/>
    <n v="0"/>
    <n v="5548"/>
    <x v="5"/>
  </r>
  <r>
    <n v="1912"/>
    <s v="1520.06.90653 Hockey sponsor høyrente"/>
    <n v="755817.05"/>
    <n v="-659575.75"/>
    <n v="96241.3"/>
    <x v="5"/>
  </r>
  <r>
    <n v="1913"/>
    <s v="1520.11.13501 HOCKEY SWIFT KØLLER"/>
    <n v="25071.45"/>
    <n v="-15764.72"/>
    <n v="9306.73"/>
    <x v="5"/>
  </r>
  <r>
    <n v="1914"/>
    <s v="1506.19.24857 Ski Tour de Bærum"/>
    <n v="228825.48"/>
    <n v="36332.78"/>
    <n v="265158.26"/>
    <x v="5"/>
  </r>
  <r>
    <n v="1920"/>
    <s v="Bankinnskudd"/>
    <n v="412773.23"/>
    <n v="-349482.52"/>
    <n v="63290.71"/>
    <x v="5"/>
  </r>
  <r>
    <n v="1923"/>
    <s v="7131.05.20327  Hockeystyret"/>
    <n v="14396.07"/>
    <n v="297478.84000000003"/>
    <n v="311874.90999999997"/>
    <x v="5"/>
  </r>
  <r>
    <n v="1924"/>
    <s v="1503.55.14101 Løkkehockey"/>
    <n v="0"/>
    <n v="49.12"/>
    <n v="49.12"/>
    <x v="5"/>
  </r>
  <r>
    <n v="1926"/>
    <s v="1503.11.32689 Idrettsskolen"/>
    <n v="16250"/>
    <n v="80033.509999999995"/>
    <n v="96283.51"/>
    <x v="5"/>
  </r>
  <r>
    <n v="1928"/>
    <s v="1627.10.77886  Fotballstyret"/>
    <n v="594681.31999999995"/>
    <n v="105663.67"/>
    <n v="700344.99"/>
    <x v="5"/>
  </r>
  <r>
    <n v="1929"/>
    <s v="1506.65.40658  Esport"/>
    <n v="523437.9"/>
    <n v="52294.42"/>
    <n v="575732.31999999995"/>
    <x v="5"/>
  </r>
  <r>
    <n v="1930"/>
    <s v="1503.48.33920 Hornigjengen"/>
    <n v="95635.64"/>
    <n v="-17475.37"/>
    <n v="78160.27"/>
    <x v="5"/>
  </r>
  <r>
    <n v="1931"/>
    <s v="1202.46.71001 Idrettsskolens plasseringskonto"/>
    <n v="243.73"/>
    <n v="8.2200000000000006"/>
    <n v="251.95"/>
    <x v="5"/>
  </r>
  <r>
    <n v="1932"/>
    <s v="1503.48.34099 Skigruppa plasseringskonto"/>
    <n v="236850.77"/>
    <n v="7989.66"/>
    <n v="244840.43"/>
    <x v="5"/>
  </r>
  <r>
    <n v="1933"/>
    <s v="1602.57.85138 Jutultreffen"/>
    <n v="50017.41"/>
    <n v="-2061.2399999999998"/>
    <n v="47956.17"/>
    <x v="5"/>
  </r>
  <r>
    <n v="1934"/>
    <s v="7131.20.40934 Jutulkara"/>
    <n v="181639.07"/>
    <n v="19979.05"/>
    <n v="201618.12"/>
    <x v="5"/>
  </r>
  <r>
    <n v="1935"/>
    <s v="1503.11.32700  Skigruppen driftskonto"/>
    <n v="188288.67"/>
    <n v="-80182.92"/>
    <n v="108105.75"/>
    <x v="5"/>
  </r>
  <r>
    <n v="1936"/>
    <s v="1520.13.81824"/>
    <n v="0"/>
    <n v="2306.4"/>
    <n v="2306.4"/>
    <x v="5"/>
  </r>
  <r>
    <n v="1937"/>
    <s v="1520.15.53692"/>
    <n v="14566.5"/>
    <n v="-14566.5"/>
    <n v="0"/>
    <x v="5"/>
  </r>
  <r>
    <n v="1938"/>
    <s v="1520.15.53730"/>
    <n v="58.95"/>
    <n v="3542.83"/>
    <n v="3601.78"/>
    <x v="5"/>
  </r>
  <r>
    <n v="1941"/>
    <s v="1503.65.27290 HS iZettle"/>
    <n v="0"/>
    <n v="0"/>
    <n v="0"/>
    <x v="5"/>
  </r>
  <r>
    <n v="1942"/>
    <s v="1503.88.79615 Avsatte midler fotball"/>
    <n v="1554169.55"/>
    <n v="252936.2"/>
    <n v="1807105.75"/>
    <x v="5"/>
  </r>
  <r>
    <n v="1943"/>
    <s v="1503.98.06239 Lagskasse Hockey 2009"/>
    <n v="48004.36"/>
    <n v="-13093.16"/>
    <n v="34911.199999999997"/>
    <x v="5"/>
  </r>
  <r>
    <n v="1945"/>
    <s v="1506.17.37445 Lagskasse Hockey 2007"/>
    <n v="0"/>
    <n v="0"/>
    <n v="0"/>
    <x v="5"/>
  </r>
  <r>
    <n v="1946"/>
    <s v="1506.17.37437 Lagskasse Hockey 2006"/>
    <n v="0"/>
    <n v="0"/>
    <n v="0"/>
    <x v="5"/>
  </r>
  <r>
    <n v="1947"/>
    <s v="1506.12.68143 Lagskasse Hockey U18"/>
    <n v="58.95"/>
    <n v="3134.18"/>
    <n v="3193.13"/>
    <x v="5"/>
  </r>
  <r>
    <n v="1948"/>
    <s v="1506.17.37453 Lagskasse Hockey 2010"/>
    <n v="2327.1799999999998"/>
    <n v="1681.43"/>
    <n v="4008.61"/>
    <x v="5"/>
  </r>
  <r>
    <n v="1949"/>
    <s v="1506.17.37518 Lagskasse Hockey 2011"/>
    <n v="7045.49"/>
    <n v="-6618.75"/>
    <n v="426.74"/>
    <x v="5"/>
  </r>
  <r>
    <n v="1950"/>
    <s v="Bankinnskudd for skattetrekk"/>
    <n v="113263"/>
    <n v="12726"/>
    <n v="125989"/>
    <x v="5"/>
  </r>
  <r>
    <n v="1951"/>
    <s v="1506.17.37526 Lagskasse Hockey 2012"/>
    <n v="9443.48"/>
    <n v="20585.240000000002"/>
    <n v="30028.720000000001"/>
    <x v="5"/>
  </r>
  <r>
    <n v="1952"/>
    <s v="1506.17.37534 Hockey Oldboys lagskasse"/>
    <n v="35001.589999999997"/>
    <n v="-4175"/>
    <n v="30826.59"/>
    <x v="5"/>
  </r>
  <r>
    <n v="1953"/>
    <s v="1506.17.78931 Hockey jenter"/>
    <n v="9658.8700000000008"/>
    <n v="-9658.8700000000008"/>
    <n v="0"/>
    <x v="5"/>
  </r>
  <r>
    <n v="1954"/>
    <s v="1503.93.35104  Akademiet fotball"/>
    <n v="135433.31"/>
    <n v="-97490.72"/>
    <n v="37942.589999999997"/>
    <x v="5"/>
  </r>
  <r>
    <n v="1955"/>
    <s v="1503.65.57777 Jutulkiosken fotball"/>
    <n v="45362.720000000001"/>
    <n v="58420.58"/>
    <n v="103783.3"/>
    <x v="5"/>
  </r>
  <r>
    <n v="1956"/>
    <s v="1520.24.26236_x0009_HOCKEY A-LAG"/>
    <n v="0"/>
    <n v="3610.49"/>
    <n v="3610.49"/>
    <x v="5"/>
  </r>
  <r>
    <n v="1957"/>
    <s v="1520.25.29531_x0009_FOTBALL J2019"/>
    <n v="0"/>
    <n v="6272"/>
    <n v="6272"/>
    <x v="5"/>
  </r>
  <r>
    <n v="1961"/>
    <s v="1506.85.59917 Hockey 2016"/>
    <n v="19772.5"/>
    <n v="-9163.57"/>
    <n v="10608.93"/>
    <x v="5"/>
  </r>
  <r>
    <n v="1962"/>
    <s v="1506.91.39237"/>
    <n v="4681.41"/>
    <n v="5178.46"/>
    <n v="9859.8700000000008"/>
    <x v="5"/>
  </r>
  <r>
    <n v="1963"/>
    <s v="1506.91.39245 Fotball G2017"/>
    <n v="4442.3999999999996"/>
    <n v="29388.2"/>
    <n v="33830.6"/>
    <x v="5"/>
  </r>
  <r>
    <n v="1964"/>
    <s v="1520.25.37488_x0009_HOCKEY 2019"/>
    <n v="0"/>
    <n v="9204"/>
    <n v="9204"/>
    <x v="5"/>
  </r>
  <r>
    <n v="1985"/>
    <s v="1503.85.62263 HS Depositum/lønnskonto"/>
    <n v="4000"/>
    <n v="6250"/>
    <n v="10250"/>
    <x v="5"/>
  </r>
  <r>
    <n v="1986"/>
    <s v="1503.63.18713 HS prosjekt snøproduksjon"/>
    <n v="0"/>
    <n v="0"/>
    <n v="0"/>
    <x v="5"/>
  </r>
  <r>
    <n v="1987"/>
    <s v="1520.21.88297 MOMS SPONSORMIDLER"/>
    <n v="0"/>
    <n v="127125"/>
    <n v="127125"/>
    <x v="5"/>
  </r>
  <r>
    <n v="1991"/>
    <s v="1644.05.60907 HS Plasseringskonto"/>
    <n v="554.78"/>
    <n v="18.71"/>
    <n v="573.49"/>
    <x v="5"/>
  </r>
  <r>
    <n v="1992"/>
    <s v="1644.08.46924 HS prosjekt sprintløype"/>
    <n v="39.479999999999997"/>
    <n v="-39.15"/>
    <n v="0.33"/>
    <x v="5"/>
  </r>
  <r>
    <n v="1993"/>
    <s v="1506.66.21933  Etter skole hockey"/>
    <n v="3382.54"/>
    <n v="73220.45"/>
    <n v="76602.990000000005"/>
    <x v="5"/>
  </r>
  <r>
    <n v="1994"/>
    <s v="1506.69.28060 Hockey 2014"/>
    <n v="26044.57"/>
    <n v="8067.75"/>
    <n v="34112.32"/>
    <x v="5"/>
  </r>
  <r>
    <n v="1995"/>
    <s v="1506.71.70900 Hockey 2013"/>
    <n v="53287.360000000001"/>
    <n v="7843.63"/>
    <n v="61130.99"/>
    <x v="5"/>
  </r>
  <r>
    <n v="1996"/>
    <s v="1506.72.67963 Hockey 2015"/>
    <n v="20277.259999999998"/>
    <n v="20703.689999999999"/>
    <n v="40980.949999999997"/>
    <x v="5"/>
  </r>
  <r>
    <n v="1997"/>
    <s v="1506.72.67971 IDRETTSLAGET JUTUL"/>
    <n v="11413"/>
    <n v="5394"/>
    <n v="16807"/>
    <x v="5"/>
  </r>
  <r>
    <n v="1998"/>
    <s v="1506.72.67998 Løkke fotball"/>
    <n v="8310.42"/>
    <n v="29.47"/>
    <n v="8339.89"/>
    <x v="5"/>
  </r>
  <r>
    <n v="1999"/>
    <s v="1506.78.03709 Fotball a-lag"/>
    <n v="15174.02"/>
    <n v="-6036.2"/>
    <n v="9137.82"/>
    <x v="5"/>
  </r>
  <r>
    <n v="2050"/>
    <s v="Annen egenkapital"/>
    <n v="-4942961.8899999997"/>
    <n v="0"/>
    <n v="-4942961.8899999997"/>
    <x v="6"/>
  </r>
  <r>
    <n v="2400"/>
    <s v="Leverandørgjeld"/>
    <n v="-205093.49"/>
    <n v="-188351.3"/>
    <n v="-393444.79"/>
    <x v="7"/>
  </r>
  <r>
    <n v="2600"/>
    <s v="Forskuddstrekk"/>
    <n v="-134923"/>
    <n v="8935"/>
    <n v="-125988"/>
    <x v="8"/>
  </r>
  <r>
    <n v="2610"/>
    <s v="Utleggstrekk"/>
    <n v="0"/>
    <n v="0"/>
    <n v="0"/>
    <x v="8"/>
  </r>
  <r>
    <n v="2700"/>
    <s v="Utgående merverdiavgift, høy sats"/>
    <n v="0"/>
    <n v="-130250"/>
    <n v="-130250"/>
    <x v="8"/>
  </r>
  <r>
    <n v="2710"/>
    <s v="Inngående merverdiavgift, høy sats"/>
    <n v="0"/>
    <n v="0"/>
    <n v="0"/>
    <x v="8"/>
  </r>
  <r>
    <n v="2740"/>
    <s v="Oppgjørskonto merverdiavgift"/>
    <n v="-81624.62"/>
    <n v="81624.62"/>
    <n v="0"/>
    <x v="8"/>
  </r>
  <r>
    <n v="2770"/>
    <s v="Skyldig arbeidsgiveravgift"/>
    <n v="-187103.96"/>
    <n v="76688.58"/>
    <n v="-110415.38"/>
    <x v="8"/>
  </r>
  <r>
    <n v="2785"/>
    <s v="Påløpt arbeidsgiveravgift på ferielønn"/>
    <n v="-59409.72"/>
    <n v="8331.58"/>
    <n v="-51078.14"/>
    <x v="8"/>
  </r>
  <r>
    <n v="2900"/>
    <s v="Forskudd fra kunder"/>
    <n v="0"/>
    <n v="0"/>
    <n v="0"/>
    <x v="8"/>
  </r>
  <r>
    <n v="2901"/>
    <s v="BUFDIR ESPORT 3 år"/>
    <n v="-468943.51"/>
    <n v="0"/>
    <n v="-468943.51"/>
    <x v="9"/>
  </r>
  <r>
    <n v="2902"/>
    <s v="Gave fra Arne"/>
    <n v="-750000"/>
    <n v="350000"/>
    <n v="-400000"/>
    <x v="9"/>
  </r>
  <r>
    <n v="2910"/>
    <s v="Gjeld til ansatte og eiere"/>
    <n v="0"/>
    <n v="0"/>
    <n v="0"/>
    <x v="1"/>
  </r>
  <r>
    <n v="2930"/>
    <s v="Skyldig lønn"/>
    <n v="-746.86"/>
    <n v="746.86"/>
    <n v="0"/>
    <x v="1"/>
  </r>
  <r>
    <n v="2940"/>
    <s v="Skyldig feriepenger"/>
    <n v="-421347.11"/>
    <n v="59089.07"/>
    <n v="-362258.04"/>
    <x v="8"/>
  </r>
  <r>
    <n v="3000"/>
    <s v="Sponsorinntekt , avgiftspliktig"/>
    <n v="0"/>
    <n v="-521000"/>
    <n v="-521000"/>
    <x v="1"/>
  </r>
  <r>
    <n v="3025"/>
    <s v="Sponsort inntekt fra 24SO"/>
    <n v="0"/>
    <n v="0"/>
    <n v="0"/>
    <x v="1"/>
  </r>
  <r>
    <n v="3026"/>
    <s v="Dummykonto mva pga to systemer"/>
    <n v="0"/>
    <n v="0"/>
    <n v="0"/>
    <x v="1"/>
  </r>
  <r>
    <n v="3027"/>
    <s v="Motkonto dummy konto pga to systemer"/>
    <n v="0"/>
    <n v="0"/>
    <n v="0"/>
    <x v="1"/>
  </r>
  <r>
    <n v="3100"/>
    <s v="Salgsinntekt, avgiftsfri"/>
    <n v="0"/>
    <n v="-750001.62"/>
    <n v="-750001.62"/>
    <x v="1"/>
  </r>
  <r>
    <n v="3101"/>
    <s v="Dummykonto pga feil mva-kode"/>
    <n v="0"/>
    <n v="0"/>
    <n v="0"/>
    <x v="1"/>
  </r>
  <r>
    <n v="3102"/>
    <s v="Motkonto dummyføring feil kode"/>
    <n v="0"/>
    <n v="0"/>
    <n v="0"/>
    <x v="1"/>
  </r>
  <r>
    <n v="3205"/>
    <s v="Kiosksalg etc"/>
    <n v="0"/>
    <n v="-735656.72"/>
    <n v="-735656.72"/>
    <x v="1"/>
  </r>
  <r>
    <n v="3400"/>
    <s v="Spesielt offentlig tilskudd for tilvirkede/solgte varer"/>
    <n v="0"/>
    <n v="0"/>
    <n v="0"/>
    <x v="1"/>
  </r>
  <r>
    <n v="3410"/>
    <s v="Tilskudd fra idr org"/>
    <n v="0"/>
    <n v="-30936"/>
    <n v="-30936"/>
    <x v="1"/>
  </r>
  <r>
    <n v="3412"/>
    <s v="Momskompensasjon"/>
    <n v="0"/>
    <n v="-917255"/>
    <n v="-917255"/>
    <x v="1"/>
  </r>
  <r>
    <n v="3442"/>
    <s v="Tilskudd øremerkede"/>
    <n v="0"/>
    <n v="-2970379"/>
    <n v="-2970379"/>
    <x v="1"/>
  </r>
  <r>
    <n v="3600"/>
    <s v="Leieinntekt fast eiendom, avgiftspliktig"/>
    <n v="0"/>
    <n v="0"/>
    <n v="0"/>
    <x v="1"/>
  </r>
  <r>
    <n v="3601"/>
    <s v="Utleie"/>
    <n v="0"/>
    <n v="-62700"/>
    <n v="-62700"/>
    <x v="1"/>
  </r>
  <r>
    <n v="3900"/>
    <s v="Annen driftsrelatert inntekt"/>
    <n v="0"/>
    <n v="0"/>
    <n v="0"/>
    <x v="1"/>
  </r>
  <r>
    <n v="3922"/>
    <s v="Grasrotandelen - Norsk Tipping"/>
    <n v="0"/>
    <n v="-180455.61"/>
    <n v="-180455.61"/>
    <x v="1"/>
  </r>
  <r>
    <n v="3923"/>
    <s v="Fritidsstipend - Bærum Kommune"/>
    <n v="0"/>
    <n v="-190990"/>
    <n v="-190990"/>
    <x v="1"/>
  </r>
  <r>
    <n v="3941"/>
    <s v="Treningsavgifter spoortz"/>
    <n v="0"/>
    <n v="-1000"/>
    <n v="-1000"/>
    <x v="1"/>
  </r>
  <r>
    <n v="3942"/>
    <s v="Super invite inntekter"/>
    <n v="0"/>
    <n v="-2451425.2400000002"/>
    <n v="-2451425.2400000002"/>
    <x v="1"/>
  </r>
  <r>
    <n v="3951"/>
    <s v="Treningsavgifter"/>
    <n v="0"/>
    <n v="10000"/>
    <n v="10000"/>
    <x v="1"/>
  </r>
  <r>
    <n v="3952"/>
    <s v="Innbetalinger fra Rubic AS."/>
    <n v="0"/>
    <n v="-2396919"/>
    <n v="-2396919"/>
    <x v="1"/>
  </r>
  <r>
    <n v="3955"/>
    <s v="Påmelding jutultreffen"/>
    <n v="0"/>
    <n v="0"/>
    <n v="0"/>
    <x v="1"/>
  </r>
  <r>
    <n v="3957"/>
    <s v="Refusjoner medlemskontingent/treningsavgift etc."/>
    <n v="0"/>
    <n v="64703"/>
    <n v="64703"/>
    <x v="1"/>
  </r>
  <r>
    <n v="3994"/>
    <s v="Gave fra Privatpersoner"/>
    <n v="0"/>
    <n v="0"/>
    <n v="0"/>
    <x v="1"/>
  </r>
  <r>
    <n v="3995"/>
    <s v="Innbetalinger lagskasser"/>
    <n v="0"/>
    <n v="-1246476"/>
    <n v="-1246476"/>
    <x v="1"/>
  </r>
  <r>
    <n v="3999"/>
    <s v="Diverse inntekter"/>
    <n v="0"/>
    <n v="-375087.91"/>
    <n v="-375087.91"/>
    <x v="1"/>
  </r>
  <r>
    <n v="4115"/>
    <s v="Overgangsgebyr"/>
    <n v="0"/>
    <n v="9000"/>
    <n v="9000"/>
    <x v="1"/>
  </r>
  <r>
    <n v="4210"/>
    <s v="Leie istid Bærum ishall"/>
    <n v="0"/>
    <n v="1045234.75"/>
    <n v="1045234.75"/>
    <x v="1"/>
  </r>
  <r>
    <n v="4215"/>
    <s v="Hockey Leie treningsrom"/>
    <n v="0"/>
    <n v="18200"/>
    <n v="18200"/>
    <x v="1"/>
  </r>
  <r>
    <n v="4220"/>
    <s v="Rennpåmelding"/>
    <n v="0"/>
    <n v="188105"/>
    <n v="188105"/>
    <x v="1"/>
  </r>
  <r>
    <n v="4230"/>
    <s v="Dommerregning"/>
    <n v="0"/>
    <n v="280388.3"/>
    <n v="280388.3"/>
    <x v="1"/>
  </r>
  <r>
    <n v="4234"/>
    <s v="Omberamming kamp"/>
    <n v="0"/>
    <n v="0"/>
    <n v="0"/>
    <x v="1"/>
  </r>
  <r>
    <n v="4240"/>
    <s v="Trenerutgifter innleide trenere"/>
    <n v="0"/>
    <n v="379171.02"/>
    <n v="379171.02"/>
    <x v="1"/>
  </r>
  <r>
    <n v="4251"/>
    <s v="Kontingent krets"/>
    <n v="0"/>
    <n v="396676.71"/>
    <n v="396676.71"/>
    <x v="1"/>
  </r>
  <r>
    <n v="4255"/>
    <s v="Lag/serieavg"/>
    <n v="0"/>
    <n v="-6652.72"/>
    <n v="-6652.72"/>
    <x v="1"/>
  </r>
  <r>
    <n v="4256"/>
    <s v="CUP/kamp mv"/>
    <n v="0"/>
    <n v="31238"/>
    <n v="31238"/>
    <x v="1"/>
  </r>
  <r>
    <n v="4258"/>
    <s v="Diverse utlegg/kostnader"/>
    <n v="0"/>
    <n v="31565.89"/>
    <n v="31565.89"/>
    <x v="1"/>
  </r>
  <r>
    <n v="4261"/>
    <s v="Mat Interne ordninger"/>
    <n v="0"/>
    <n v="237359.57"/>
    <n v="237359.57"/>
    <x v="1"/>
  </r>
  <r>
    <n v="4262"/>
    <s v="Transport interne ordninger"/>
    <n v="0"/>
    <n v="144516.85999999999"/>
    <n v="144516.85999999999"/>
    <x v="1"/>
  </r>
  <r>
    <n v="4300"/>
    <s v="Innkjøp av varer for videresalg"/>
    <n v="0"/>
    <n v="304945.91999999998"/>
    <n v="304945.91999999998"/>
    <x v="1"/>
  </r>
  <r>
    <n v="4301"/>
    <s v="Dugnadskostnader"/>
    <n v="0"/>
    <n v="3830.08"/>
    <n v="3830.08"/>
    <x v="1"/>
  </r>
  <r>
    <n v="4306"/>
    <s v="Kostnader Hockeyshop"/>
    <n v="0"/>
    <n v="0"/>
    <n v="0"/>
    <x v="1"/>
  </r>
  <r>
    <n v="4310"/>
    <s v="Utstyr"/>
    <n v="0"/>
    <n v="328801.86"/>
    <n v="328801.86"/>
    <x v="1"/>
  </r>
  <r>
    <n v="4311"/>
    <s v="Dommerustyr"/>
    <n v="0"/>
    <n v="12358"/>
    <n v="12358"/>
    <x v="1"/>
  </r>
  <r>
    <n v="4325"/>
    <s v="Premier"/>
    <n v="0"/>
    <n v="10507"/>
    <n v="10507"/>
    <x v="1"/>
  </r>
  <r>
    <n v="4390"/>
    <s v="Beholdningsendring"/>
    <n v="0"/>
    <n v="-20216.87"/>
    <n v="-20216.87"/>
    <x v="1"/>
  </r>
  <r>
    <n v="4999"/>
    <s v="Kostnader lagskasser"/>
    <n v="0"/>
    <n v="1245208.26"/>
    <n v="1245208.26"/>
    <x v="1"/>
  </r>
  <r>
    <n v="5000"/>
    <s v="Lønn til ansatte"/>
    <n v="0"/>
    <n v="3925224.48"/>
    <n v="3925224.48"/>
    <x v="1"/>
  </r>
  <r>
    <n v="5001"/>
    <s v="Lønn under kr 10 000, skattefritt og aga-fritt"/>
    <n v="0"/>
    <n v="0"/>
    <n v="0"/>
    <x v="1"/>
  </r>
  <r>
    <n v="5002"/>
    <s v="Lønn  ansatte under 10 000 - agapliktig"/>
    <n v="0"/>
    <n v="100237"/>
    <n v="100237"/>
    <x v="1"/>
  </r>
  <r>
    <n v="5003"/>
    <s v="Lønn uten feriepenger"/>
    <n v="0"/>
    <n v="0"/>
    <n v="0"/>
    <x v="1"/>
  </r>
  <r>
    <n v="5020"/>
    <s v="Feriepenger"/>
    <n v="0"/>
    <n v="405835.32"/>
    <n v="405835.32"/>
    <x v="1"/>
  </r>
  <r>
    <n v="5099"/>
    <s v="Andre lønnsperiodiseringer"/>
    <n v="0"/>
    <n v="0"/>
    <n v="0"/>
    <x v="1"/>
  </r>
  <r>
    <n v="5210"/>
    <s v="Fri telefon"/>
    <n v="0"/>
    <n v="0"/>
    <n v="0"/>
    <x v="1"/>
  </r>
  <r>
    <n v="5290"/>
    <s v="Motkonto for gruppe 52"/>
    <n v="0"/>
    <n v="0"/>
    <n v="0"/>
    <x v="1"/>
  </r>
  <r>
    <n v="5400"/>
    <s v="Arbeidsgiveravgift"/>
    <n v="0"/>
    <n v="578222.96"/>
    <n v="578222.96"/>
    <x v="1"/>
  </r>
  <r>
    <n v="5401"/>
    <s v="Arbeidsgiveravgift av opptjente feriepenger"/>
    <n v="0"/>
    <n v="57222.77"/>
    <n v="57222.77"/>
    <x v="1"/>
  </r>
  <r>
    <n v="5405"/>
    <s v="Arbeidsgiveravgift av andre påløpte lønnskostnader"/>
    <n v="0"/>
    <n v="0"/>
    <n v="0"/>
    <x v="1"/>
  </r>
  <r>
    <n v="5510"/>
    <s v="Trekkpliktig del av reise"/>
    <n v="0"/>
    <n v="13354.91"/>
    <n v="13354.91"/>
    <x v="1"/>
  </r>
  <r>
    <n v="5800"/>
    <s v="Refusjon av sykepenger"/>
    <n v="0"/>
    <n v="-33016"/>
    <n v="-33016"/>
    <x v="1"/>
  </r>
  <r>
    <n v="5900"/>
    <s v="Gave til ansatte, fradragsberettiget"/>
    <n v="0"/>
    <n v="13394.1"/>
    <n v="13394.1"/>
    <x v="1"/>
  </r>
  <r>
    <n v="5945"/>
    <s v="Pensjonsforsikring for ansatte"/>
    <n v="0"/>
    <n v="95069.72"/>
    <n v="95069.72"/>
    <x v="1"/>
  </r>
  <r>
    <n v="5990"/>
    <s v="Annen personalkostnad"/>
    <n v="0"/>
    <n v="5791"/>
    <n v="5791"/>
    <x v="1"/>
  </r>
  <r>
    <n v="6000"/>
    <s v="Avskrivning lyskastere"/>
    <n v="0"/>
    <n v="132895.56"/>
    <n v="132895.56"/>
    <x v="1"/>
  </r>
  <r>
    <n v="6001"/>
    <s v="Avskrivninger inventar"/>
    <n v="0"/>
    <n v="0"/>
    <n v="0"/>
    <x v="1"/>
  </r>
  <r>
    <n v="6004"/>
    <s v="Avskrivninger fletteverksgjerde"/>
    <n v="0"/>
    <n v="15192"/>
    <n v="15192"/>
    <x v="1"/>
  </r>
  <r>
    <n v="6006"/>
    <s v="Avskrivninger esport utstyr"/>
    <n v="0"/>
    <n v="0"/>
    <n v="0"/>
    <x v="1"/>
  </r>
  <r>
    <n v="6008"/>
    <s v="Avskrivninger oppusing esport"/>
    <n v="0"/>
    <n v="35784"/>
    <n v="35784"/>
    <x v="1"/>
  </r>
  <r>
    <n v="6009"/>
    <s v="Avskrivninger ESH-brakker"/>
    <n v="0"/>
    <n v="39756"/>
    <n v="39756"/>
    <x v="1"/>
  </r>
  <r>
    <n v="6012"/>
    <s v="Avskrivninger styrkerom"/>
    <n v="0"/>
    <n v="64208.7"/>
    <n v="64208.7"/>
    <x v="1"/>
  </r>
  <r>
    <n v="6017"/>
    <s v="Avskrivninger inventar"/>
    <m/>
    <n v="24192"/>
    <n v="24192"/>
    <x v="1"/>
  </r>
  <r>
    <n v="6300"/>
    <s v="Leie lokale"/>
    <n v="0"/>
    <n v="248246.38"/>
    <n v="248246.38"/>
    <x v="1"/>
  </r>
  <r>
    <n v="6320"/>
    <s v="Renovasjon, vann, avløp o.l."/>
    <n v="0"/>
    <n v="50"/>
    <n v="50"/>
    <x v="1"/>
  </r>
  <r>
    <n v="6340"/>
    <s v="Lys, varme"/>
    <n v="0"/>
    <n v="0"/>
    <n v="0"/>
    <x v="1"/>
  </r>
  <r>
    <n v="6360"/>
    <s v="Renhold"/>
    <n v="0"/>
    <n v="147016.56"/>
    <n v="147016.56"/>
    <x v="1"/>
  </r>
  <r>
    <n v="6390"/>
    <s v="Annen kostnad lokaler"/>
    <n v="0"/>
    <n v="168408.61"/>
    <n v="168408.61"/>
    <x v="1"/>
  </r>
  <r>
    <n v="6400"/>
    <s v="Leie maskiner"/>
    <n v="0"/>
    <n v="0"/>
    <n v="0"/>
    <x v="1"/>
  </r>
  <r>
    <n v="6420"/>
    <s v="Leie datasystemer"/>
    <n v="0"/>
    <n v="169732.49"/>
    <n v="169732.49"/>
    <x v="1"/>
  </r>
  <r>
    <n v="6430"/>
    <s v="Leie andre kontormaskiner"/>
    <n v="0"/>
    <n v="0"/>
    <n v="0"/>
    <x v="1"/>
  </r>
  <r>
    <n v="6440"/>
    <s v="Leie transportmidler"/>
    <n v="0"/>
    <n v="141989.74"/>
    <n v="141989.74"/>
    <x v="1"/>
  </r>
  <r>
    <n v="6441"/>
    <s v="Inntekt Bussleie"/>
    <n v="0"/>
    <n v="0"/>
    <n v="0"/>
    <x v="1"/>
  </r>
  <r>
    <n v="6442"/>
    <s v="Kostnad bussleie"/>
    <n v="0"/>
    <n v="0"/>
    <n v="0"/>
    <x v="1"/>
  </r>
  <r>
    <n v="6490"/>
    <s v="Annen leiekostnad"/>
    <n v="0"/>
    <n v="14795.49"/>
    <n v="14795.49"/>
    <x v="1"/>
  </r>
  <r>
    <n v="6540"/>
    <s v="Inventar"/>
    <n v="0"/>
    <n v="245194.52"/>
    <n v="245194.52"/>
    <x v="1"/>
  </r>
  <r>
    <n v="6550"/>
    <s v="Driftsmateriale"/>
    <n v="0"/>
    <n v="3361.04"/>
    <n v="3361.04"/>
    <x v="1"/>
  </r>
  <r>
    <n v="6552"/>
    <s v="Datautstyr (software)"/>
    <n v="0"/>
    <n v="479"/>
    <n v="479"/>
    <x v="1"/>
  </r>
  <r>
    <n v="6560"/>
    <s v="Rekvisita"/>
    <n v="0"/>
    <n v="8789.64"/>
    <n v="8789.64"/>
    <x v="1"/>
  </r>
  <r>
    <n v="6590"/>
    <s v="Annet driftsmateriale"/>
    <n v="0"/>
    <n v="30301.69"/>
    <n v="30301.69"/>
    <x v="1"/>
  </r>
  <r>
    <n v="6600"/>
    <s v="Reparasjon og vedlikehold bygninger"/>
    <n v="0"/>
    <n v="38967.29"/>
    <n v="38967.29"/>
    <x v="1"/>
  </r>
  <r>
    <n v="6620"/>
    <s v="Reparasjon og vedlikehold utstyr"/>
    <n v="0"/>
    <n v="48462.1"/>
    <n v="48462.1"/>
    <x v="1"/>
  </r>
  <r>
    <n v="6630"/>
    <s v="Vedlikehold Anlegg"/>
    <n v="0"/>
    <n v="95350"/>
    <n v="95350"/>
    <x v="1"/>
  </r>
  <r>
    <n v="6690"/>
    <s v="Reparasjon og vedlikehold annet"/>
    <n v="0"/>
    <n v="509"/>
    <n v="509"/>
    <x v="1"/>
  </r>
  <r>
    <n v="6700"/>
    <s v="Revisjon og regnskap"/>
    <n v="0"/>
    <n v="125488"/>
    <n v="125488"/>
    <x v="1"/>
  </r>
  <r>
    <n v="6705"/>
    <s v="Honorar regnskap"/>
    <n v="0"/>
    <n v="262437.53000000003"/>
    <n v="262437.53000000003"/>
    <x v="1"/>
  </r>
  <r>
    <n v="6725"/>
    <s v="Honorar for juridisk bistand, fradragsberettiget"/>
    <n v="0"/>
    <n v="235156.25"/>
    <n v="235156.25"/>
    <x v="1"/>
  </r>
  <r>
    <n v="6790"/>
    <s v="Annen fremmed tjeneste"/>
    <n v="0"/>
    <n v="0"/>
    <n v="0"/>
    <x v="1"/>
  </r>
  <r>
    <n v="6800"/>
    <s v="Kontorrekvisita"/>
    <n v="0"/>
    <n v="8431.98"/>
    <n v="8431.98"/>
    <x v="1"/>
  </r>
  <r>
    <n v="6810"/>
    <s v="Datakostnad"/>
    <n v="0"/>
    <n v="12600.14"/>
    <n v="12600.14"/>
    <x v="1"/>
  </r>
  <r>
    <n v="6820"/>
    <s v="Trykksak"/>
    <n v="0"/>
    <n v="102228.75"/>
    <n v="102228.75"/>
    <x v="1"/>
  </r>
  <r>
    <n v="6840"/>
    <s v="Aviser, tidsskrifter, bøker o.l."/>
    <n v="0"/>
    <n v="617"/>
    <n v="617"/>
    <x v="1"/>
  </r>
  <r>
    <n v="6860"/>
    <s v="Møte, kurs, oppdatering o.l."/>
    <n v="0"/>
    <n v="27114.73"/>
    <n v="27114.73"/>
    <x v="1"/>
  </r>
  <r>
    <n v="6870"/>
    <s v="Kursavgifter"/>
    <n v="0"/>
    <n v="57135.68"/>
    <n v="57135.68"/>
    <x v="1"/>
  </r>
  <r>
    <n v="6890"/>
    <s v="Annen kontorkostnad"/>
    <n v="0"/>
    <n v="3837.4"/>
    <n v="3837.4"/>
    <x v="1"/>
  </r>
  <r>
    <n v="6900"/>
    <s v="Telefon"/>
    <n v="0"/>
    <n v="94248.74"/>
    <n v="94248.74"/>
    <x v="1"/>
  </r>
  <r>
    <n v="6940"/>
    <s v="Porto"/>
    <n v="0"/>
    <n v="507"/>
    <n v="507"/>
    <x v="1"/>
  </r>
  <r>
    <n v="7000"/>
    <s v="Drivstoff, selskapets transportmidler"/>
    <n v="0"/>
    <n v="9230.25"/>
    <n v="9230.25"/>
    <x v="1"/>
  </r>
  <r>
    <n v="7020"/>
    <s v="Vedlikehold, selskapets transportmidler"/>
    <n v="0"/>
    <n v="0"/>
    <n v="0"/>
    <x v="1"/>
  </r>
  <r>
    <n v="7090"/>
    <s v="Annen kostnad, selskapets transportmidler"/>
    <n v="0"/>
    <n v="1820"/>
    <n v="1820"/>
    <x v="1"/>
  </r>
  <r>
    <n v="7100"/>
    <s v="Bilgodtgjørelse oppgavepliktig"/>
    <n v="0"/>
    <n v="3054.48"/>
    <n v="3054.48"/>
    <x v="1"/>
  </r>
  <r>
    <n v="7101"/>
    <s v="KM godtgjørelse skattepliktig"/>
    <n v="0"/>
    <n v="0"/>
    <n v="0"/>
    <x v="1"/>
  </r>
  <r>
    <n v="7140"/>
    <s v="Reisekostnad, ikke oppgavepliktig"/>
    <n v="0"/>
    <n v="6479.44"/>
    <n v="6479.44"/>
    <x v="1"/>
  </r>
  <r>
    <n v="7320"/>
    <s v="Reklamekostnad"/>
    <n v="0"/>
    <n v="18947.61"/>
    <n v="18947.61"/>
    <x v="1"/>
  </r>
  <r>
    <n v="7420"/>
    <s v="Gave, fradragsberettiget"/>
    <n v="0"/>
    <n v="6762.25"/>
    <n v="6762.25"/>
    <x v="1"/>
  </r>
  <r>
    <n v="7500"/>
    <s v="Forsikringspremie"/>
    <n v="0"/>
    <n v="49742"/>
    <n v="49742"/>
    <x v="1"/>
  </r>
  <r>
    <n v="7740"/>
    <s v="Øredifferanser"/>
    <n v="0"/>
    <n v="-6.24"/>
    <n v="-6.24"/>
    <x v="1"/>
  </r>
  <r>
    <n v="7770"/>
    <s v="Bank og kortgebyrer"/>
    <n v="0"/>
    <n v="43737.9"/>
    <n v="43737.9"/>
    <x v="1"/>
  </r>
  <r>
    <n v="7771"/>
    <s v="Nets gebyr"/>
    <n v="0"/>
    <n v="811.96"/>
    <n v="811.96"/>
    <x v="1"/>
  </r>
  <r>
    <n v="7775"/>
    <s v="Gebyrer deltager.no"/>
    <n v="0"/>
    <n v="32.4"/>
    <n v="32.4"/>
    <x v="1"/>
  </r>
  <r>
    <n v="7776"/>
    <s v="Vippsgebyr"/>
    <n v="0"/>
    <n v="30820.25"/>
    <n v="30820.25"/>
    <x v="1"/>
  </r>
  <r>
    <n v="7777"/>
    <s v="Gebyer Rubic AS"/>
    <n v="0"/>
    <n v="62758.45"/>
    <n v="62758.45"/>
    <x v="1"/>
  </r>
  <r>
    <n v="7778"/>
    <s v="Gebyr Ping Jutultreffen"/>
    <n v="0"/>
    <n v="0"/>
    <n v="0"/>
    <x v="1"/>
  </r>
  <r>
    <n v="7779"/>
    <s v="Gebyr Izettle"/>
    <n v="0"/>
    <n v="410.62"/>
    <n v="410.62"/>
    <x v="1"/>
  </r>
  <r>
    <n v="7790"/>
    <s v="Annen kostnad, fradragsberettiget"/>
    <n v="0"/>
    <n v="-1126.4000000000001"/>
    <n v="-1126.4000000000001"/>
    <x v="1"/>
  </r>
  <r>
    <n v="7791"/>
    <s v="Annen kostnad, ikke fradragsberettiget"/>
    <n v="0"/>
    <n v="0"/>
    <n v="0"/>
    <x v="1"/>
  </r>
  <r>
    <n v="7798"/>
    <s v="Annen kostnad, fradragsberettiget"/>
    <n v="0"/>
    <n v="0"/>
    <n v="0"/>
    <x v="1"/>
  </r>
  <r>
    <n v="7830"/>
    <s v="Konstaterte tap på fordringer"/>
    <n v="0"/>
    <n v="0"/>
    <n v="0"/>
    <x v="1"/>
  </r>
  <r>
    <n v="8050"/>
    <s v="Annen renteinntekt"/>
    <n v="0"/>
    <n v="-72942.61"/>
    <n v="-72942.61"/>
    <x v="1"/>
  </r>
  <r>
    <n v="8060"/>
    <s v="Valutagevinst (agio)"/>
    <n v="0"/>
    <n v="-1334.37"/>
    <n v="-1334.37"/>
    <x v="1"/>
  </r>
  <r>
    <n v="8150"/>
    <s v="Annen rentekostnad"/>
    <n v="0"/>
    <n v="323"/>
    <n v="323"/>
    <x v="1"/>
  </r>
  <r>
    <n v="8160"/>
    <s v="Valutatap (disagio)"/>
    <n v="0"/>
    <n v="326.23"/>
    <n v="326.23"/>
    <x v="1"/>
  </r>
  <r>
    <n v="8960"/>
    <s v="Overføringer annen egenkapital"/>
    <n v="0"/>
    <n v="0"/>
    <n v="0"/>
    <x v="1"/>
  </r>
  <r>
    <n v="9999"/>
    <s v="Hjelpekonto"/>
    <n v="0"/>
    <n v="0"/>
    <n v="0"/>
    <x v="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n v="3000"/>
    <s v="Sponsorinntekt , avgiftspliktig"/>
    <m/>
    <n v="-235000"/>
    <n v="-161000"/>
    <n v="-125000"/>
    <m/>
    <m/>
    <m/>
    <m/>
    <m/>
    <m/>
    <n v="-521000"/>
    <x v="0"/>
  </r>
  <r>
    <n v="3100"/>
    <s v="Salgsinntekt, avgiftsfri"/>
    <n v="-64497"/>
    <n v="-26898.15"/>
    <n v="-480418.47000000009"/>
    <n v="-122688"/>
    <m/>
    <n v="-54000"/>
    <m/>
    <m/>
    <m/>
    <n v="-1500"/>
    <n v="-750001.62000000011"/>
    <x v="0"/>
  </r>
  <r>
    <n v="3205"/>
    <s v="Kiosksalg etc"/>
    <n v="-50"/>
    <n v="-320401.09999999998"/>
    <n v="-340725"/>
    <m/>
    <m/>
    <m/>
    <m/>
    <n v="-74480.62"/>
    <m/>
    <m/>
    <n v="-735656.72"/>
    <x v="0"/>
  </r>
  <r>
    <n v="3410"/>
    <s v="Tilskudd fra idr org"/>
    <n v="-30936"/>
    <m/>
    <m/>
    <m/>
    <m/>
    <m/>
    <m/>
    <m/>
    <m/>
    <m/>
    <n v="-30936"/>
    <x v="0"/>
  </r>
  <r>
    <n v="3412"/>
    <s v="Momskompensasjon"/>
    <n v="0"/>
    <n v="-580529.68999999994"/>
    <n v="-273035.36"/>
    <n v="-63689.95"/>
    <m/>
    <m/>
    <m/>
    <m/>
    <m/>
    <m/>
    <n v="-917254.99999999988"/>
    <x v="0"/>
  </r>
  <r>
    <n v="3442"/>
    <s v="Tilskudd øremerkede"/>
    <n v="-482052"/>
    <n v="-523307"/>
    <n v="-707381"/>
    <n v="-14441"/>
    <m/>
    <m/>
    <m/>
    <n v="-1243198"/>
    <m/>
    <m/>
    <n v="-2970379"/>
    <x v="0"/>
  </r>
  <r>
    <n v="3601"/>
    <s v="Utleie"/>
    <n v="-58600"/>
    <m/>
    <m/>
    <m/>
    <m/>
    <m/>
    <m/>
    <m/>
    <m/>
    <n v="-4100"/>
    <n v="-62700"/>
    <x v="0"/>
  </r>
  <r>
    <n v="3922"/>
    <s v="Grasrotandelen - Norsk Tipping"/>
    <n v="-180455.61"/>
    <m/>
    <m/>
    <m/>
    <m/>
    <m/>
    <m/>
    <m/>
    <m/>
    <m/>
    <n v="-180455.61"/>
    <x v="0"/>
  </r>
  <r>
    <n v="3923"/>
    <s v="Fritidsstipend - Bærum Kommune"/>
    <n v="-12665"/>
    <n v="-147600"/>
    <n v="-30725"/>
    <m/>
    <m/>
    <m/>
    <m/>
    <m/>
    <m/>
    <m/>
    <n v="-190990"/>
    <x v="0"/>
  </r>
  <r>
    <n v="3941"/>
    <s v="Treningsavgifter spoortz"/>
    <m/>
    <m/>
    <m/>
    <m/>
    <m/>
    <m/>
    <m/>
    <m/>
    <n v="-1000"/>
    <m/>
    <n v="-1000"/>
    <x v="0"/>
  </r>
  <r>
    <n v="3942"/>
    <s v="Super invite inntekter"/>
    <m/>
    <n v="-257273"/>
    <n v="-409891"/>
    <m/>
    <n v="-800089.9"/>
    <n v="-732609.74"/>
    <n v="-137621"/>
    <n v="-113940.59999999999"/>
    <m/>
    <m/>
    <n v="-2451425.2399999998"/>
    <x v="0"/>
  </r>
  <r>
    <n v="3951"/>
    <s v="Treningsavgifter"/>
    <m/>
    <m/>
    <n v="10000"/>
    <m/>
    <m/>
    <m/>
    <m/>
    <m/>
    <m/>
    <m/>
    <n v="10000"/>
    <x v="0"/>
  </r>
  <r>
    <n v="3952"/>
    <s v="Innbetalinger fra Rubic AS."/>
    <n v="-420849.97000000003"/>
    <n v="-791059"/>
    <n v="-948346.66999999993"/>
    <n v="-102700"/>
    <m/>
    <m/>
    <m/>
    <m/>
    <n v="-63963.360000000001"/>
    <n v="-70000"/>
    <n v="-2396918.9999999995"/>
    <x v="0"/>
  </r>
  <r>
    <n v="3957"/>
    <s v="Refusjoner medlemskontingent/treningsavgift etc."/>
    <n v="2880"/>
    <m/>
    <n v="48885"/>
    <n v="12258"/>
    <m/>
    <m/>
    <m/>
    <m/>
    <n v="680"/>
    <m/>
    <n v="64703"/>
    <x v="0"/>
  </r>
  <r>
    <n v="3995"/>
    <s v="Innbetalinger lagskasser"/>
    <m/>
    <n v="-454671"/>
    <n v="-791805"/>
    <m/>
    <m/>
    <m/>
    <m/>
    <m/>
    <m/>
    <m/>
    <n v="-1246476"/>
    <x v="1"/>
  </r>
  <r>
    <n v="3999"/>
    <s v="Diverse inntekter"/>
    <n v="-32060"/>
    <n v="-146603.13"/>
    <n v="-10255"/>
    <n v="-84722.78"/>
    <n v="-2905"/>
    <n v="-9450"/>
    <n v="-565"/>
    <n v="-13563"/>
    <n v="-5402"/>
    <n v="-69562"/>
    <n v="-375087.91000000003"/>
    <x v="0"/>
  </r>
  <r>
    <n v="4115"/>
    <s v="Overgangsgebyr"/>
    <m/>
    <n v="9000"/>
    <m/>
    <m/>
    <m/>
    <m/>
    <m/>
    <m/>
    <m/>
    <m/>
    <n v="9000"/>
    <x v="2"/>
  </r>
  <r>
    <n v="4210"/>
    <s v="Leie istid Bærum ishall"/>
    <m/>
    <m/>
    <n v="1045234.75"/>
    <m/>
    <m/>
    <m/>
    <m/>
    <m/>
    <m/>
    <m/>
    <n v="1045234.75"/>
    <x v="2"/>
  </r>
  <r>
    <n v="4215"/>
    <s v="Hockey Leie treningsrom"/>
    <m/>
    <m/>
    <n v="18200"/>
    <m/>
    <m/>
    <m/>
    <m/>
    <m/>
    <m/>
    <m/>
    <n v="18200"/>
    <x v="2"/>
  </r>
  <r>
    <n v="4220"/>
    <s v="Rennpåmelding"/>
    <m/>
    <m/>
    <n v="40950"/>
    <n v="147155"/>
    <m/>
    <m/>
    <m/>
    <m/>
    <m/>
    <m/>
    <n v="188105"/>
    <x v="2"/>
  </r>
  <r>
    <n v="4230"/>
    <s v="Dommerregning"/>
    <m/>
    <n v="103384.70000000001"/>
    <n v="177003.59999999992"/>
    <m/>
    <m/>
    <m/>
    <m/>
    <m/>
    <m/>
    <m/>
    <n v="280388.29999999993"/>
    <x v="2"/>
  </r>
  <r>
    <n v="4240"/>
    <s v="Trenerutgifter innleide trenere"/>
    <m/>
    <n v="128651.76000000001"/>
    <n v="117319.26"/>
    <m/>
    <n v="133200"/>
    <m/>
    <m/>
    <m/>
    <m/>
    <m/>
    <n v="379171.02"/>
    <x v="2"/>
  </r>
  <r>
    <n v="4251"/>
    <s v="Kontingent krets"/>
    <m/>
    <n v="186755"/>
    <n v="202052.71000000002"/>
    <n v="7869"/>
    <m/>
    <m/>
    <m/>
    <m/>
    <m/>
    <m/>
    <n v="396676.71"/>
    <x v="2"/>
  </r>
  <r>
    <n v="4255"/>
    <s v="Lag/serieavg"/>
    <m/>
    <m/>
    <n v="-6652.72"/>
    <m/>
    <m/>
    <m/>
    <m/>
    <m/>
    <m/>
    <m/>
    <n v="-6652.72"/>
    <x v="2"/>
  </r>
  <r>
    <n v="4256"/>
    <s v="CUP/kamp mv"/>
    <m/>
    <n v="14350"/>
    <n v="16888"/>
    <m/>
    <m/>
    <m/>
    <m/>
    <m/>
    <m/>
    <m/>
    <n v="31238"/>
    <x v="2"/>
  </r>
  <r>
    <n v="4258"/>
    <s v="Diverse utlegg/kostnader"/>
    <m/>
    <n v="21571.89"/>
    <n v="100"/>
    <n v="9894"/>
    <m/>
    <m/>
    <m/>
    <m/>
    <m/>
    <m/>
    <n v="31565.89"/>
    <x v="2"/>
  </r>
  <r>
    <n v="4261"/>
    <s v="Mat Interne ordninger"/>
    <m/>
    <n v="21505.440000000002"/>
    <n v="98174.27"/>
    <n v="4650.47"/>
    <n v="26566.89"/>
    <n v="6758.46"/>
    <m/>
    <n v="79401.510000000009"/>
    <m/>
    <n v="302.52999999999997"/>
    <n v="237359.57"/>
    <x v="2"/>
  </r>
  <r>
    <n v="4262"/>
    <s v="Transport interne ordninger"/>
    <m/>
    <m/>
    <m/>
    <m/>
    <n v="125238.73999999999"/>
    <n v="16142.119999999999"/>
    <m/>
    <m/>
    <m/>
    <n v="3136"/>
    <n v="144516.85999999999"/>
    <x v="2"/>
  </r>
  <r>
    <n v="4300"/>
    <s v="Innkjøp av varer for videresalg"/>
    <n v="23132.25"/>
    <n v="97201.46"/>
    <n v="176897.63"/>
    <n v="3392.53"/>
    <n v="4322.05"/>
    <m/>
    <m/>
    <m/>
    <m/>
    <m/>
    <n v="304945.92000000004"/>
    <x v="2"/>
  </r>
  <r>
    <n v="4301"/>
    <s v="Dugnadskostnader"/>
    <m/>
    <n v="3730.18"/>
    <n v="99.9"/>
    <m/>
    <m/>
    <m/>
    <m/>
    <m/>
    <m/>
    <m/>
    <n v="3830.08"/>
    <x v="2"/>
  </r>
  <r>
    <n v="4310"/>
    <s v="Utstyr"/>
    <n v="1866.6"/>
    <n v="176387.93"/>
    <n v="72373.22"/>
    <n v="10474.85"/>
    <n v="61981.88"/>
    <m/>
    <m/>
    <n v="5319.38"/>
    <m/>
    <n v="398"/>
    <n v="328801.86"/>
    <x v="2"/>
  </r>
  <r>
    <n v="4311"/>
    <s v="Dommerustyr"/>
    <m/>
    <n v="2199"/>
    <n v="10159"/>
    <m/>
    <m/>
    <m/>
    <m/>
    <m/>
    <m/>
    <m/>
    <n v="12358"/>
    <x v="2"/>
  </r>
  <r>
    <n v="4325"/>
    <s v="Premier"/>
    <m/>
    <m/>
    <n v="3759"/>
    <n v="6748"/>
    <m/>
    <m/>
    <m/>
    <m/>
    <m/>
    <m/>
    <n v="10507"/>
    <x v="2"/>
  </r>
  <r>
    <n v="4390"/>
    <s v="Beholdningsendring"/>
    <m/>
    <m/>
    <n v="-21346.42"/>
    <m/>
    <m/>
    <m/>
    <m/>
    <n v="1129.55"/>
    <m/>
    <m/>
    <n v="-20216.87"/>
    <x v="2"/>
  </r>
  <r>
    <n v="4999"/>
    <s v="Kostnader lagskasser"/>
    <m/>
    <n v="474304.19"/>
    <n v="686137.4099999998"/>
    <n v="10425"/>
    <m/>
    <m/>
    <m/>
    <m/>
    <n v="36567.470000000008"/>
    <n v="37774.19"/>
    <n v="1245208.2599999998"/>
    <x v="3"/>
  </r>
  <r>
    <n v="5000"/>
    <s v="Lønn til ansatte"/>
    <n v="706103.2300000001"/>
    <n v="741586.78"/>
    <n v="429803.69"/>
    <n v="183039.81000000006"/>
    <n v="376990.50000000006"/>
    <n v="621528.93999999994"/>
    <n v="220926.06"/>
    <n v="645245.47"/>
    <m/>
    <m/>
    <n v="3925224.4800000004"/>
    <x v="4"/>
  </r>
  <r>
    <n v="5002"/>
    <s v="Lønn  ansatte under 10 000 - agapliktig"/>
    <n v="700"/>
    <n v="16680"/>
    <n v="75257"/>
    <m/>
    <m/>
    <m/>
    <n v="7600"/>
    <m/>
    <m/>
    <m/>
    <n v="100237"/>
    <x v="4"/>
  </r>
  <r>
    <n v="5020"/>
    <s v="Feriepenger"/>
    <n v="84724.46"/>
    <n v="67192.78"/>
    <n v="43839.97"/>
    <n v="18670.050000000003"/>
    <n v="39662.609999999993"/>
    <n v="63395.950000000004"/>
    <n v="22534.460000000003"/>
    <n v="65815.039999999979"/>
    <m/>
    <m/>
    <n v="405835.32"/>
    <x v="4"/>
  </r>
  <r>
    <n v="5099"/>
    <s v="Andre lønnsperiodiseringer"/>
    <n v="-450463.12999999995"/>
    <n v="217078.16999999998"/>
    <n v="132391.13"/>
    <n v="30856.73"/>
    <m/>
    <m/>
    <m/>
    <m/>
    <n v="34595.54"/>
    <n v="35541.56"/>
    <n v="0"/>
    <x v="4"/>
  </r>
  <r>
    <n v="5400"/>
    <s v="Arbeidsgiveravgift"/>
    <n v="108408.82999999999"/>
    <n v="107056.79000000002"/>
    <n v="71322.74000000002"/>
    <n v="26140.079999999987"/>
    <n v="53155.709999999977"/>
    <n v="88936.959999999977"/>
    <n v="32222.200000000008"/>
    <n v="90979.650000000023"/>
    <m/>
    <m/>
    <n v="578222.96"/>
    <x v="4"/>
  </r>
  <r>
    <n v="5401"/>
    <s v="Arbeidsgiveravgift av opptjente feriepenger"/>
    <n v="11939.8"/>
    <n v="10142.820000000002"/>
    <n v="6181.4299999999985"/>
    <n v="2741.06"/>
    <n v="4930.1299999999992"/>
    <n v="8938.86"/>
    <n v="3068.7500000000009"/>
    <n v="9279.9200000000037"/>
    <m/>
    <m/>
    <n v="57222.770000000011"/>
    <x v="4"/>
  </r>
  <r>
    <n v="5510"/>
    <s v="Trekkpliktig del av reise"/>
    <m/>
    <n v="1001"/>
    <n v="773.91"/>
    <n v="2350.5"/>
    <m/>
    <n v="9229.5"/>
    <m/>
    <m/>
    <m/>
    <m/>
    <n v="13354.91"/>
    <x v="4"/>
  </r>
  <r>
    <n v="5800"/>
    <s v="Refusjon av sykepenger"/>
    <n v="-33016"/>
    <m/>
    <m/>
    <m/>
    <m/>
    <m/>
    <m/>
    <m/>
    <m/>
    <m/>
    <n v="-33016"/>
    <x v="4"/>
  </r>
  <r>
    <n v="5900"/>
    <s v="Gave til ansatte, fradragsberettiget"/>
    <n v="1548.1"/>
    <n v="8315"/>
    <m/>
    <n v="3531"/>
    <m/>
    <m/>
    <m/>
    <m/>
    <m/>
    <m/>
    <n v="13394.1"/>
    <x v="4"/>
  </r>
  <r>
    <n v="5945"/>
    <s v="Pensjonsforsikring for ansatte"/>
    <n v="95069.72"/>
    <m/>
    <m/>
    <m/>
    <m/>
    <m/>
    <m/>
    <m/>
    <m/>
    <m/>
    <n v="95069.72"/>
    <x v="4"/>
  </r>
  <r>
    <n v="5990"/>
    <s v="Annen personalkostnad"/>
    <m/>
    <n v="5522"/>
    <m/>
    <m/>
    <m/>
    <m/>
    <m/>
    <n v="269"/>
    <m/>
    <m/>
    <n v="5791"/>
    <x v="4"/>
  </r>
  <r>
    <n v="6000"/>
    <s v="Avskrivning lyskastere"/>
    <m/>
    <n v="132895.56000000003"/>
    <m/>
    <m/>
    <m/>
    <m/>
    <m/>
    <m/>
    <m/>
    <m/>
    <n v="132895.56000000003"/>
    <x v="2"/>
  </r>
  <r>
    <n v="6004"/>
    <s v="Avskrivninger fletteverksgjerde"/>
    <m/>
    <n v="15192"/>
    <m/>
    <m/>
    <m/>
    <m/>
    <m/>
    <m/>
    <m/>
    <m/>
    <n v="15192"/>
    <x v="2"/>
  </r>
  <r>
    <n v="6006"/>
    <s v="Avskrivninger esport utstyr"/>
    <m/>
    <m/>
    <m/>
    <m/>
    <m/>
    <m/>
    <m/>
    <m/>
    <m/>
    <m/>
    <n v="0"/>
    <x v="2"/>
  </r>
  <r>
    <n v="6008"/>
    <s v="Avskrivninger oppusing esport"/>
    <m/>
    <m/>
    <m/>
    <m/>
    <m/>
    <m/>
    <m/>
    <n v="35784"/>
    <m/>
    <m/>
    <n v="35784"/>
    <x v="2"/>
  </r>
  <r>
    <n v="6009"/>
    <s v="Avskrivninger ESH-brakker"/>
    <m/>
    <m/>
    <m/>
    <m/>
    <m/>
    <n v="39756"/>
    <m/>
    <m/>
    <m/>
    <m/>
    <n v="39756"/>
    <x v="2"/>
  </r>
  <r>
    <n v="6012"/>
    <s v="Avskrivninger styrkerom"/>
    <n v="64208.7"/>
    <m/>
    <m/>
    <m/>
    <m/>
    <m/>
    <m/>
    <m/>
    <m/>
    <m/>
    <n v="64208.7"/>
    <x v="2"/>
  </r>
  <r>
    <n v="6017"/>
    <s v="Avskrivninger inventar"/>
    <m/>
    <n v="19192"/>
    <n v="5000"/>
    <m/>
    <m/>
    <m/>
    <m/>
    <m/>
    <m/>
    <m/>
    <n v="24192"/>
    <x v="2"/>
  </r>
  <r>
    <n v="6300"/>
    <s v="Leie lokale"/>
    <n v="100"/>
    <n v="130202.77999999998"/>
    <n v="3164"/>
    <n v="38408"/>
    <n v="73139.600000000006"/>
    <m/>
    <n v="3232"/>
    <m/>
    <m/>
    <m/>
    <n v="248246.37999999998"/>
    <x v="2"/>
  </r>
  <r>
    <n v="6320"/>
    <s v="Renovasjon, vann, avløp o.l."/>
    <n v="50"/>
    <m/>
    <m/>
    <m/>
    <m/>
    <m/>
    <m/>
    <m/>
    <m/>
    <m/>
    <n v="50"/>
    <x v="2"/>
  </r>
  <r>
    <n v="6360"/>
    <s v="Renhold"/>
    <n v="135030.91"/>
    <n v="11544.3"/>
    <m/>
    <m/>
    <m/>
    <m/>
    <m/>
    <n v="441.35"/>
    <m/>
    <m/>
    <n v="147016.56"/>
    <x v="2"/>
  </r>
  <r>
    <n v="6390"/>
    <s v="Annen kostnad lokaler"/>
    <n v="9533.61"/>
    <n v="5073"/>
    <m/>
    <m/>
    <m/>
    <m/>
    <m/>
    <n v="153802"/>
    <m/>
    <m/>
    <n v="168408.61"/>
    <x v="2"/>
  </r>
  <r>
    <n v="6420"/>
    <s v="Leie datasystemer"/>
    <n v="126769.02999999998"/>
    <n v="27147.470000000005"/>
    <n v="6407.86"/>
    <n v="1897"/>
    <m/>
    <n v="6160.88"/>
    <m/>
    <n v="1350.25"/>
    <m/>
    <m/>
    <n v="169732.49"/>
    <x v="2"/>
  </r>
  <r>
    <n v="6440"/>
    <s v="Leie transportmidler"/>
    <m/>
    <m/>
    <n v="141989.74000000002"/>
    <m/>
    <m/>
    <m/>
    <m/>
    <m/>
    <m/>
    <m/>
    <n v="141989.74000000002"/>
    <x v="2"/>
  </r>
  <r>
    <n v="6490"/>
    <s v="Annen leiekostnad"/>
    <m/>
    <m/>
    <m/>
    <m/>
    <m/>
    <m/>
    <m/>
    <n v="14795.49"/>
    <m/>
    <m/>
    <n v="14795.49"/>
    <x v="2"/>
  </r>
  <r>
    <n v="6540"/>
    <s v="Inventar"/>
    <m/>
    <n v="2474"/>
    <m/>
    <m/>
    <m/>
    <m/>
    <m/>
    <n v="242720.52"/>
    <m/>
    <m/>
    <n v="245194.52"/>
    <x v="2"/>
  </r>
  <r>
    <n v="6550"/>
    <s v="Driftsmateriale"/>
    <m/>
    <m/>
    <m/>
    <n v="3361.04"/>
    <m/>
    <m/>
    <m/>
    <m/>
    <m/>
    <m/>
    <n v="3361.04"/>
    <x v="2"/>
  </r>
  <r>
    <n v="6552"/>
    <s v="Datautstyr (software)"/>
    <n v="479"/>
    <m/>
    <m/>
    <m/>
    <m/>
    <m/>
    <m/>
    <m/>
    <m/>
    <m/>
    <n v="479"/>
    <x v="2"/>
  </r>
  <r>
    <n v="6560"/>
    <s v="Rekvisita"/>
    <n v="1069"/>
    <m/>
    <m/>
    <n v="7720.6399999999994"/>
    <m/>
    <m/>
    <m/>
    <m/>
    <m/>
    <m/>
    <n v="8789.64"/>
    <x v="2"/>
  </r>
  <r>
    <n v="6590"/>
    <s v="Annet driftsmateriale"/>
    <m/>
    <n v="7419.7"/>
    <n v="5924"/>
    <m/>
    <m/>
    <m/>
    <m/>
    <n v="16878.089999999997"/>
    <m/>
    <n v="79.900000000000006"/>
    <n v="30301.69"/>
    <x v="2"/>
  </r>
  <r>
    <n v="6600"/>
    <s v="Reparasjon og vedlikehold bygninger"/>
    <n v="8713"/>
    <n v="4550"/>
    <m/>
    <m/>
    <m/>
    <m/>
    <m/>
    <m/>
    <m/>
    <n v="25704.29"/>
    <n v="38967.29"/>
    <x v="2"/>
  </r>
  <r>
    <n v="6620"/>
    <s v="Reparasjon og vedlikehold utstyr"/>
    <n v="1087.4000000000001"/>
    <n v="47250"/>
    <m/>
    <m/>
    <m/>
    <m/>
    <m/>
    <m/>
    <m/>
    <n v="124.7"/>
    <n v="48462.1"/>
    <x v="2"/>
  </r>
  <r>
    <n v="6630"/>
    <s v="Vedlikehold Anlegg"/>
    <m/>
    <n v="93750"/>
    <m/>
    <n v="1600"/>
    <m/>
    <m/>
    <m/>
    <m/>
    <m/>
    <m/>
    <n v="95350"/>
    <x v="2"/>
  </r>
  <r>
    <n v="6690"/>
    <s v="Reparasjon og vedlikehold annet"/>
    <m/>
    <m/>
    <m/>
    <m/>
    <n v="509"/>
    <m/>
    <m/>
    <m/>
    <m/>
    <m/>
    <n v="509"/>
    <x v="2"/>
  </r>
  <r>
    <n v="6700"/>
    <s v="Revisjon og regnskap"/>
    <n v="56475.89"/>
    <n v="30230.05"/>
    <n v="18440.46"/>
    <n v="4297.97"/>
    <m/>
    <m/>
    <m/>
    <n v="6274.4"/>
    <n v="4818.74"/>
    <n v="4950.49"/>
    <n v="125488"/>
    <x v="2"/>
  </r>
  <r>
    <n v="6705"/>
    <s v="Honorar regnskap"/>
    <n v="118110.01000000001"/>
    <n v="63221.19"/>
    <n v="38565.180000000008"/>
    <n v="8988.49"/>
    <m/>
    <m/>
    <m/>
    <n v="13121.710000000003"/>
    <n v="10077.6"/>
    <n v="10353.35"/>
    <n v="262437.52999999997"/>
    <x v="2"/>
  </r>
  <r>
    <n v="6725"/>
    <s v="Honorar for juridisk bistand, fradragsberettiget"/>
    <m/>
    <n v="235156.25"/>
    <m/>
    <m/>
    <m/>
    <m/>
    <m/>
    <m/>
    <m/>
    <m/>
    <n v="235156.25"/>
    <x v="2"/>
  </r>
  <r>
    <n v="6800"/>
    <s v="Kontorrekvisita"/>
    <n v="628.79999999999995"/>
    <n v="1496.8"/>
    <n v="0"/>
    <m/>
    <m/>
    <n v="38"/>
    <m/>
    <n v="6268.38"/>
    <m/>
    <m/>
    <n v="8431.98"/>
    <x v="2"/>
  </r>
  <r>
    <n v="6810"/>
    <s v="Datakostnad"/>
    <n v="4017.9"/>
    <n v="599.89"/>
    <m/>
    <n v="437.5"/>
    <m/>
    <m/>
    <n v="523.37"/>
    <n v="7021.4800000000005"/>
    <m/>
    <m/>
    <n v="12600.14"/>
    <x v="2"/>
  </r>
  <r>
    <n v="6820"/>
    <s v="Trykksak"/>
    <n v="49195"/>
    <m/>
    <n v="51033.75"/>
    <m/>
    <m/>
    <m/>
    <m/>
    <n v="2000"/>
    <m/>
    <m/>
    <n v="102228.75"/>
    <x v="2"/>
  </r>
  <r>
    <n v="6840"/>
    <s v="Aviser, tidsskrifter, bøker o.l."/>
    <m/>
    <m/>
    <m/>
    <m/>
    <m/>
    <m/>
    <m/>
    <m/>
    <m/>
    <n v="617"/>
    <n v="617"/>
    <x v="2"/>
  </r>
  <r>
    <n v="6860"/>
    <s v="Møte, kurs, oppdatering o.l."/>
    <n v="5003.96"/>
    <n v="15705.77"/>
    <n v="1268"/>
    <m/>
    <m/>
    <m/>
    <m/>
    <n v="4000"/>
    <m/>
    <n v="1137"/>
    <n v="27114.73"/>
    <x v="2"/>
  </r>
  <r>
    <n v="6870"/>
    <s v="Kursavgifter"/>
    <m/>
    <n v="21900"/>
    <n v="22600"/>
    <m/>
    <m/>
    <m/>
    <m/>
    <n v="12635.68"/>
    <m/>
    <m/>
    <n v="57135.68"/>
    <x v="2"/>
  </r>
  <r>
    <n v="6890"/>
    <s v="Annen kontorkostnad"/>
    <m/>
    <n v="676.5"/>
    <n v="2602.1999999999998"/>
    <m/>
    <m/>
    <m/>
    <n v="558.70000000000005"/>
    <m/>
    <m/>
    <m/>
    <n v="3837.3999999999996"/>
    <x v="2"/>
  </r>
  <r>
    <n v="6900"/>
    <s v="Telefon"/>
    <n v="21047.29"/>
    <n v="1000"/>
    <n v="4170.21"/>
    <m/>
    <m/>
    <n v="2831.24"/>
    <n v="5500"/>
    <n v="59700"/>
    <m/>
    <m/>
    <n v="94248.739999999991"/>
    <x v="2"/>
  </r>
  <r>
    <n v="6940"/>
    <s v="Porto"/>
    <n v="507"/>
    <m/>
    <m/>
    <m/>
    <m/>
    <m/>
    <m/>
    <m/>
    <m/>
    <m/>
    <n v="507"/>
    <x v="2"/>
  </r>
  <r>
    <n v="7000"/>
    <s v="Drivstoff, selskapets transportmidler"/>
    <m/>
    <m/>
    <n v="9230.25"/>
    <m/>
    <m/>
    <m/>
    <m/>
    <m/>
    <m/>
    <m/>
    <n v="9230.25"/>
    <x v="2"/>
  </r>
  <r>
    <n v="7090"/>
    <s v="Annen kostnad, selskapets transportmidler"/>
    <m/>
    <m/>
    <n v="1820"/>
    <m/>
    <m/>
    <m/>
    <m/>
    <m/>
    <m/>
    <m/>
    <n v="1820"/>
    <x v="2"/>
  </r>
  <r>
    <n v="7100"/>
    <s v="Bilgodtgjørelse oppgavepliktig"/>
    <m/>
    <m/>
    <n v="2060.48"/>
    <m/>
    <m/>
    <n v="994"/>
    <m/>
    <m/>
    <m/>
    <m/>
    <n v="3054.48"/>
    <x v="2"/>
  </r>
  <r>
    <n v="7140"/>
    <s v="Reisekostnad, ikke oppgavepliktig"/>
    <m/>
    <n v="71.930000000000007"/>
    <n v="668.75"/>
    <m/>
    <n v="5738.76"/>
    <n v="0"/>
    <m/>
    <m/>
    <m/>
    <m/>
    <n v="6479.4400000000005"/>
    <x v="2"/>
  </r>
  <r>
    <n v="7320"/>
    <s v="Reklamekostnad"/>
    <n v="1940.3600000000001"/>
    <n v="4063"/>
    <n v="12944.25"/>
    <m/>
    <m/>
    <m/>
    <m/>
    <m/>
    <m/>
    <m/>
    <n v="18947.61"/>
    <x v="2"/>
  </r>
  <r>
    <n v="7420"/>
    <s v="Gave, fradragsberettiget"/>
    <n v="1224.4000000000001"/>
    <n v="1110.9000000000001"/>
    <m/>
    <m/>
    <m/>
    <m/>
    <m/>
    <m/>
    <n v="-599.70000000000005"/>
    <n v="5026.6499999999996"/>
    <n v="6762.25"/>
    <x v="2"/>
  </r>
  <r>
    <n v="7500"/>
    <s v="Forsikringspremie"/>
    <n v="30477"/>
    <m/>
    <n v="19265"/>
    <n v="0"/>
    <m/>
    <m/>
    <m/>
    <m/>
    <m/>
    <m/>
    <n v="49742"/>
    <x v="2"/>
  </r>
  <r>
    <n v="7740"/>
    <s v="Øredifferanser"/>
    <n v="-6.2399999999999993"/>
    <m/>
    <m/>
    <m/>
    <m/>
    <m/>
    <m/>
    <m/>
    <m/>
    <m/>
    <n v="-6.2399999999999993"/>
    <x v="2"/>
  </r>
  <r>
    <n v="7770"/>
    <s v="Bank og kortgebyrer"/>
    <n v="42014.400000000001"/>
    <n v="539.86"/>
    <m/>
    <n v="1127.5"/>
    <m/>
    <m/>
    <m/>
    <n v="56.14"/>
    <m/>
    <m/>
    <n v="43737.9"/>
    <x v="2"/>
  </r>
  <r>
    <n v="7771"/>
    <s v="Nets gebyr"/>
    <m/>
    <n v="642.66999999999996"/>
    <m/>
    <m/>
    <m/>
    <m/>
    <m/>
    <n v="169.29"/>
    <m/>
    <m/>
    <n v="811.95999999999992"/>
    <x v="2"/>
  </r>
  <r>
    <n v="7775"/>
    <s v="Gebyrer deltager.no"/>
    <m/>
    <m/>
    <m/>
    <m/>
    <m/>
    <m/>
    <m/>
    <m/>
    <n v="32.4"/>
    <m/>
    <n v="32.4"/>
    <x v="2"/>
  </r>
  <r>
    <n v="7776"/>
    <s v="Vippsgebyr"/>
    <n v="554.73"/>
    <n v="10168.67"/>
    <n v="18336.96"/>
    <n v="514.99"/>
    <n v="45.27"/>
    <n v="165.39"/>
    <n v="9.89"/>
    <n v="229.31"/>
    <m/>
    <n v="795.04"/>
    <n v="30820.250000000004"/>
    <x v="2"/>
  </r>
  <r>
    <n v="7777"/>
    <s v="Gebyer Rubic AS"/>
    <n v="12206.16"/>
    <n v="15622.54"/>
    <n v="29380.870000000003"/>
    <n v="2332.7400000000002"/>
    <m/>
    <m/>
    <m/>
    <m/>
    <n v="1528.6399999999999"/>
    <n v="1687.5"/>
    <n v="62758.450000000004"/>
    <x v="2"/>
  </r>
  <r>
    <n v="7779"/>
    <s v="Gebyr Izettle"/>
    <m/>
    <m/>
    <m/>
    <m/>
    <m/>
    <m/>
    <m/>
    <n v="410.61999999999995"/>
    <m/>
    <m/>
    <n v="410.61999999999995"/>
    <x v="2"/>
  </r>
  <r>
    <n v="7790"/>
    <s v="Annen kostnad, fradragsberettiget"/>
    <n v="-1227.8600000000001"/>
    <n v="101.46"/>
    <m/>
    <m/>
    <m/>
    <m/>
    <m/>
    <m/>
    <m/>
    <m/>
    <n v="-1126.4000000000001"/>
    <x v="2"/>
  </r>
  <r>
    <n v="8050"/>
    <s v="Annen renteinntekt"/>
    <n v="-19.04"/>
    <n v="-52936.2"/>
    <n v="-11989.49"/>
    <n v="-7989.66"/>
    <m/>
    <m/>
    <n v="-8.2200000000000006"/>
    <m/>
    <m/>
    <m/>
    <n v="-72942.61"/>
    <x v="5"/>
  </r>
  <r>
    <n v="8060"/>
    <s v="Valutagevinst (agio)"/>
    <m/>
    <n v="-1334.37"/>
    <m/>
    <m/>
    <m/>
    <m/>
    <m/>
    <m/>
    <m/>
    <m/>
    <n v="-1334.37"/>
    <x v="5"/>
  </r>
  <r>
    <n v="8150"/>
    <s v="Annen rentekostnad"/>
    <n v="323"/>
    <m/>
    <m/>
    <m/>
    <m/>
    <m/>
    <m/>
    <m/>
    <m/>
    <m/>
    <n v="323"/>
    <x v="5"/>
  </r>
  <r>
    <n v="8160"/>
    <s v="Valutatap (disagio)"/>
    <m/>
    <m/>
    <n v="326.23"/>
    <m/>
    <m/>
    <m/>
    <m/>
    <m/>
    <m/>
    <m/>
    <n v="326.23"/>
    <x v="5"/>
  </r>
  <r>
    <s v="Totalsum"/>
    <m/>
    <n v="-39758.309999999889"/>
    <n v="-224997.45999999892"/>
    <n v="-314569.32000000059"/>
    <n v="29650.56000000003"/>
    <n v="102486.24"/>
    <n v="68816.559999999896"/>
    <n v="157981.21000000002"/>
    <n v="29916.009999999769"/>
    <n v="17335.330000000009"/>
    <n v="-17533.80000000001"/>
    <n v="-190672.97999999803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7B2D70-2D65-4854-87D9-4DA1B05BCDCE}" name="Pivottabell13" cacheId="14" applyNumberFormats="0" applyBorderFormats="0" applyFontFormats="0" applyPatternFormats="0" applyAlignmentFormats="0" applyWidthHeightFormats="1" dataCaption="Verdier" updatedVersion="8" minRefreshableVersion="3" useAutoFormatting="1" itemPrintTitles="1" createdVersion="8" indent="0" outline="1" outlineData="1" multipleFieldFilters="0">
  <location ref="H3:I14" firstHeaderRow="1" firstDataRow="1" firstDataCol="1"/>
  <pivotFields count="6">
    <pivotField showAll="0"/>
    <pivotField showAll="0"/>
    <pivotField showAll="0"/>
    <pivotField showAll="0"/>
    <pivotField dataField="1" showAll="0"/>
    <pivotField axis="axisRow" showAll="0">
      <items count="11">
        <item x="0"/>
        <item x="5"/>
        <item x="6"/>
        <item x="8"/>
        <item x="4"/>
        <item x="3"/>
        <item x="7"/>
        <item x="9"/>
        <item x="2"/>
        <item x="1"/>
        <item t="default"/>
      </items>
    </pivotField>
  </pivotFields>
  <rowFields count="1">
    <field x="5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ummer av Utgående saldo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DFECDC-35B8-4137-BA16-89A4E7F8FECA}" name="Pivottabell14" cacheId="13" applyNumberFormats="0" applyBorderFormats="0" applyFontFormats="0" applyPatternFormats="0" applyAlignmentFormats="0" applyWidthHeightFormats="1" dataCaption="Verdier" updatedVersion="8" minRefreshableVersion="3" useAutoFormatting="1" itemPrintTitles="1" createdVersion="8" indent="0" outline="1" outlineData="1" multipleFieldFilters="0">
  <location ref="H18:I28" firstHeaderRow="1" firstDataRow="1" firstDataCol="1"/>
  <pivotFields count="7">
    <pivotField showAll="0"/>
    <pivotField showAll="0"/>
    <pivotField showAll="0"/>
    <pivotField showAll="0"/>
    <pivotField dataField="1" showAll="0"/>
    <pivotField showAll="0"/>
    <pivotField axis="axisRow" showAll="0">
      <items count="10">
        <item x="3"/>
        <item x="1"/>
        <item x="4"/>
        <item x="7"/>
        <item x="2"/>
        <item x="6"/>
        <item x="8"/>
        <item x="5"/>
        <item x="0"/>
        <item t="default"/>
      </items>
    </pivotField>
  </pivotFields>
  <rowFields count="1">
    <field x="6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ummer av Utgående saldo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79363C-9B8A-4D32-A085-55461A733E1C}" name="Pivottabell9" cacheId="15" applyNumberFormats="0" applyBorderFormats="0" applyFontFormats="0" applyPatternFormats="0" applyAlignmentFormats="0" applyWidthHeightFormats="1" dataCaption="Verdier" updatedVersion="8" minRefreshableVersion="3" useAutoFormatting="1" itemPrintTitles="1" createdVersion="8" indent="0" outline="1" outlineData="1" multipleFieldFilters="0">
  <location ref="P4:Z11" firstHeaderRow="0" firstDataRow="1" firstDataCol="1"/>
  <pivotFields count="14"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8">
        <item x="2"/>
        <item x="0"/>
        <item x="1"/>
        <item x="3"/>
        <item x="4"/>
        <item x="5"/>
        <item h="1" x="6"/>
        <item t="default"/>
      </items>
    </pivotField>
  </pivotFields>
  <rowFields count="1">
    <field x="13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10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</colItems>
  <dataFields count="10">
    <dataField name="Summer av Hovedstyret" fld="2" baseField="0" baseItem="0"/>
    <dataField name="Summer av Fotball" fld="3" baseField="0" baseItem="0"/>
    <dataField name="Summer av Fotball akademi" fld="6" baseField="0" baseItem="0"/>
    <dataField name="Summer av ESH" fld="7" baseField="0" baseItem="0"/>
    <dataField name="Summer av Hockey" fld="4" baseField="0" baseItem="0"/>
    <dataField name="Summer av Ski" fld="5" baseField="0" baseItem="0"/>
    <dataField name="Summer av Idrettskole" fld="8" baseField="0" baseItem="0"/>
    <dataField name="Summer av Esport" fld="9" baseField="0" baseItem="0"/>
    <dataField name="Summer av Hornigjengen" fld="10" baseField="0" baseItem="0"/>
    <dataField name="Summer av Jutulkara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9BD685-1DCC-4A7D-B187-B822849243A5}" name="Pivottabell4" cacheId="12" applyNumberFormats="0" applyBorderFormats="0" applyFontFormats="0" applyPatternFormats="0" applyAlignmentFormats="0" applyWidthHeightFormats="1" dataCaption="Verdier" updatedVersion="8" minRefreshableVersion="3" useAutoFormatting="1" itemPrintTitles="1" createdVersion="8" indent="0" outline="1" outlineData="1" multipleFieldFilters="0">
  <location ref="A3:D13" firstHeaderRow="1" firstDataRow="3" firstDataCol="1"/>
  <pivotFields count="27">
    <pivotField showAll="0"/>
    <pivotField showAll="0"/>
    <pivotField showAll="0"/>
    <pivotField numFmtId="14" showAll="0"/>
    <pivotField showAll="0"/>
    <pivotField axis="axisCol" showAll="0">
      <items count="190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110"/>
        <item h="1" x="111"/>
        <item h="1" x="112"/>
        <item h="1" x="113"/>
        <item h="1" x="114"/>
        <item h="1" x="115"/>
        <item h="1" x="116"/>
        <item h="1" x="117"/>
        <item h="1" x="118"/>
        <item h="1" x="119"/>
        <item h="1" x="120"/>
        <item h="1" x="121"/>
        <item h="1" x="122"/>
        <item h="1" x="123"/>
        <item h="1" x="124"/>
        <item h="1" x="125"/>
        <item h="1" x="126"/>
        <item h="1" x="127"/>
        <item x="128"/>
        <item h="1" x="129"/>
        <item h="1" x="130"/>
        <item h="1" x="131"/>
        <item h="1" x="132"/>
        <item h="1" x="133"/>
        <item h="1" x="134"/>
        <item h="1" x="135"/>
        <item h="1" x="136"/>
        <item h="1" x="137"/>
        <item h="1" x="138"/>
        <item h="1" x="139"/>
        <item h="1" x="140"/>
        <item h="1" x="141"/>
        <item h="1" x="142"/>
        <item h="1" x="143"/>
        <item h="1" x="144"/>
        <item h="1" x="145"/>
        <item h="1" x="146"/>
        <item h="1" x="147"/>
        <item h="1" x="148"/>
        <item h="1" x="149"/>
        <item h="1" x="150"/>
        <item h="1" x="151"/>
        <item h="1" x="152"/>
        <item h="1" x="153"/>
        <item h="1" x="154"/>
        <item h="1" x="155"/>
        <item h="1" x="156"/>
        <item h="1" x="157"/>
        <item h="1" x="158"/>
        <item h="1" x="159"/>
        <item h="1" x="160"/>
        <item h="1" x="161"/>
        <item h="1" x="162"/>
        <item h="1" x="163"/>
        <item h="1" x="164"/>
        <item h="1" x="165"/>
        <item h="1" x="166"/>
        <item h="1" x="167"/>
        <item h="1" x="168"/>
        <item h="1" x="169"/>
        <item h="1" x="170"/>
        <item h="1" x="171"/>
        <item h="1" x="172"/>
        <item h="1" x="173"/>
        <item h="1" x="174"/>
        <item h="1" x="175"/>
        <item h="1" x="176"/>
        <item h="1" x="177"/>
        <item h="1" x="178"/>
        <item h="1" x="179"/>
        <item h="1" x="180"/>
        <item h="1" x="181"/>
        <item h="1" x="182"/>
        <item h="1" x="183"/>
        <item h="1" x="184"/>
        <item h="1" x="185"/>
        <item h="1" x="186"/>
        <item h="1" x="187"/>
        <item h="1" x="188"/>
        <item t="default"/>
      </items>
    </pivotField>
    <pivotField axis="axisCol" showAll="0">
      <items count="190">
        <item x="42"/>
        <item x="38"/>
        <item x="46"/>
        <item x="41"/>
        <item x="43"/>
        <item x="37"/>
        <item x="60"/>
        <item x="67"/>
        <item x="50"/>
        <item x="59"/>
        <item x="51"/>
        <item x="52"/>
        <item x="53"/>
        <item x="54"/>
        <item x="56"/>
        <item x="57"/>
        <item x="58"/>
        <item x="34"/>
        <item x="18"/>
        <item x="13"/>
        <item x="16"/>
        <item x="22"/>
        <item x="19"/>
        <item x="17"/>
        <item x="15"/>
        <item x="20"/>
        <item x="25"/>
        <item x="26"/>
        <item x="24"/>
        <item x="23"/>
        <item x="30"/>
        <item x="27"/>
        <item x="40"/>
        <item x="71"/>
        <item x="72"/>
        <item x="73"/>
        <item x="74"/>
        <item x="75"/>
        <item x="76"/>
        <item x="77"/>
        <item x="21"/>
        <item x="63"/>
        <item x="64"/>
        <item x="65"/>
        <item x="14"/>
        <item x="28"/>
        <item x="29"/>
        <item x="32"/>
        <item x="33"/>
        <item x="47"/>
        <item x="48"/>
        <item x="49"/>
        <item x="68"/>
        <item x="61"/>
        <item x="62"/>
        <item x="66"/>
        <item x="44"/>
        <item x="39"/>
        <item x="69"/>
        <item x="70"/>
        <item x="36"/>
        <item x="45"/>
        <item x="0"/>
        <item x="5"/>
        <item x="2"/>
        <item x="1"/>
        <item x="4"/>
        <item x="3"/>
        <item x="12"/>
        <item x="11"/>
        <item x="128"/>
        <item x="167"/>
        <item x="145"/>
        <item x="184"/>
        <item x="171"/>
        <item x="148"/>
        <item x="135"/>
        <item x="185"/>
        <item x="187"/>
        <item x="153"/>
        <item x="129"/>
        <item x="130"/>
        <item x="164"/>
        <item x="136"/>
        <item x="140"/>
        <item x="138"/>
        <item x="137"/>
        <item x="139"/>
        <item x="141"/>
        <item x="178"/>
        <item x="35"/>
        <item x="55"/>
        <item x="123"/>
        <item x="172"/>
        <item x="114"/>
        <item x="162"/>
        <item x="151"/>
        <item x="105"/>
        <item x="115"/>
        <item x="110"/>
        <item x="121"/>
        <item x="150"/>
        <item x="170"/>
        <item x="119"/>
        <item x="127"/>
        <item x="176"/>
        <item x="79"/>
        <item x="98"/>
        <item x="86"/>
        <item x="133"/>
        <item x="175"/>
        <item x="182"/>
        <item x="183"/>
        <item x="180"/>
        <item x="87"/>
        <item x="97"/>
        <item x="108"/>
        <item x="160"/>
        <item x="159"/>
        <item x="102"/>
        <item x="104"/>
        <item x="82"/>
        <item x="118"/>
        <item x="6"/>
        <item x="149"/>
        <item x="92"/>
        <item x="31"/>
        <item x="112"/>
        <item x="161"/>
        <item x="124"/>
        <item x="10"/>
        <item x="166"/>
        <item x="113"/>
        <item x="146"/>
        <item x="107"/>
        <item x="142"/>
        <item x="147"/>
        <item x="78"/>
        <item x="126"/>
        <item x="125"/>
        <item x="116"/>
        <item x="94"/>
        <item x="165"/>
        <item x="179"/>
        <item x="83"/>
        <item x="106"/>
        <item x="134"/>
        <item x="169"/>
        <item x="122"/>
        <item x="85"/>
        <item x="132"/>
        <item x="103"/>
        <item x="173"/>
        <item x="174"/>
        <item x="152"/>
        <item x="144"/>
        <item x="109"/>
        <item x="143"/>
        <item x="157"/>
        <item x="154"/>
        <item x="155"/>
        <item x="158"/>
        <item x="91"/>
        <item x="84"/>
        <item x="89"/>
        <item x="88"/>
        <item x="90"/>
        <item x="100"/>
        <item x="168"/>
        <item x="93"/>
        <item x="95"/>
        <item x="117"/>
        <item x="131"/>
        <item x="111"/>
        <item x="101"/>
        <item x="99"/>
        <item x="163"/>
        <item x="81"/>
        <item x="80"/>
        <item x="96"/>
        <item x="120"/>
        <item x="186"/>
        <item x="188"/>
        <item x="7"/>
        <item x="8"/>
        <item x="9"/>
        <item x="156"/>
        <item x="181"/>
        <item x="17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12">
        <item x="3"/>
        <item x="2"/>
        <item x="1"/>
        <item x="8"/>
        <item x="5"/>
        <item x="9"/>
        <item x="4"/>
        <item x="10"/>
        <item x="7"/>
        <item x="6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</pivotFields>
  <rowFields count="1">
    <field x="14"/>
  </rowFields>
  <rowItems count="8">
    <i>
      <x v="2"/>
    </i>
    <i>
      <x v="4"/>
    </i>
    <i>
      <x v="5"/>
    </i>
    <i>
      <x v="6"/>
    </i>
    <i>
      <x v="8"/>
    </i>
    <i>
      <x v="9"/>
    </i>
    <i>
      <x v="10"/>
    </i>
    <i t="grand">
      <x/>
    </i>
  </rowItems>
  <colFields count="2">
    <field x="5"/>
    <field x="6"/>
  </colFields>
  <colItems count="3">
    <i>
      <x v="128"/>
      <x v="70"/>
    </i>
    <i t="default">
      <x v="128"/>
    </i>
    <i t="grand">
      <x/>
    </i>
  </colItems>
  <dataFields count="1">
    <dataField name="Summer av Beløp" fld="2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F3E9C-0515-4109-9BBC-B850FBA1E7E5}">
  <dimension ref="A1:L161"/>
  <sheetViews>
    <sheetView topLeftCell="A128" workbookViewId="0">
      <selection activeCell="B132" sqref="B132"/>
    </sheetView>
  </sheetViews>
  <sheetFormatPr baseColWidth="10" defaultRowHeight="14.4" x14ac:dyDescent="0.3"/>
  <cols>
    <col min="1" max="1" width="56.5546875" customWidth="1"/>
    <col min="2" max="2" width="16.33203125" bestFit="1" customWidth="1"/>
    <col min="3" max="3" width="17.33203125" customWidth="1"/>
    <col min="4" max="11" width="15.5546875" customWidth="1"/>
    <col min="12" max="12" width="13.88671875" bestFit="1" customWidth="1"/>
  </cols>
  <sheetData>
    <row r="1" spans="1:10" ht="25.8" x14ac:dyDescent="0.5">
      <c r="A1" s="104" t="s">
        <v>284</v>
      </c>
      <c r="B1" s="104"/>
      <c r="C1" s="104"/>
      <c r="D1" s="104"/>
    </row>
    <row r="2" spans="1:10" x14ac:dyDescent="0.3">
      <c r="A2" s="3"/>
      <c r="B2" s="4" t="s">
        <v>285</v>
      </c>
      <c r="C2" s="94">
        <v>2025</v>
      </c>
      <c r="D2" s="94">
        <v>2024</v>
      </c>
    </row>
    <row r="3" spans="1:10" x14ac:dyDescent="0.3">
      <c r="A3" s="5" t="s">
        <v>275</v>
      </c>
      <c r="B3" s="6">
        <v>1</v>
      </c>
      <c r="C3" s="87">
        <f>+GETPIVOTDATA("Utgående saldo",Saldobalanse!$H$3,"Beskrivelse","Anleggsmidler")</f>
        <v>732615.87999999989</v>
      </c>
      <c r="D3" s="87">
        <f>+'Årsrapport 2024'!C3</f>
        <v>1044644.1400000001</v>
      </c>
      <c r="E3" s="8"/>
      <c r="F3" s="8"/>
      <c r="G3" s="8"/>
      <c r="H3" s="8"/>
      <c r="I3" s="8"/>
      <c r="J3" s="8"/>
    </row>
    <row r="4" spans="1:10" x14ac:dyDescent="0.3">
      <c r="A4" s="9" t="s">
        <v>287</v>
      </c>
      <c r="B4" s="6"/>
      <c r="C4" s="88">
        <f>+C3</f>
        <v>732615.87999999989</v>
      </c>
      <c r="D4" s="88">
        <f>+'Årsrapport 2024'!C4</f>
        <v>1044644.1400000001</v>
      </c>
      <c r="E4" s="8"/>
      <c r="F4" s="8"/>
      <c r="G4" s="8"/>
      <c r="H4" s="8"/>
      <c r="I4" s="8"/>
      <c r="J4" s="8"/>
    </row>
    <row r="5" spans="1:10" x14ac:dyDescent="0.3">
      <c r="A5" t="s">
        <v>282</v>
      </c>
      <c r="B5" s="11">
        <v>2</v>
      </c>
      <c r="C5" s="89">
        <f>+GETPIVOTDATA("Utgående saldo",Saldobalanse!$H$3,"Beskrivelse","Varer")</f>
        <v>49802.35</v>
      </c>
      <c r="D5" s="89">
        <f>+'Årsrapport 2024'!C5</f>
        <v>29585.48</v>
      </c>
      <c r="E5" s="8"/>
      <c r="F5" s="8"/>
      <c r="G5" s="8"/>
      <c r="H5" s="8"/>
      <c r="I5" s="8"/>
      <c r="J5" s="8"/>
    </row>
    <row r="6" spans="1:10" x14ac:dyDescent="0.3">
      <c r="A6" t="s">
        <v>21</v>
      </c>
      <c r="B6" s="11"/>
      <c r="C6" s="89">
        <f>+GETPIVOTDATA("Utgående saldo",Saldobalanse!$H$3,"Beskrivelse","Kundefordringer")</f>
        <v>250271.27</v>
      </c>
      <c r="D6" s="89">
        <f>+'Årsrapport 2024'!C6</f>
        <v>213807.96999999846</v>
      </c>
      <c r="E6" s="8"/>
      <c r="F6" s="93"/>
      <c r="G6" s="8"/>
      <c r="H6" s="8"/>
      <c r="I6" s="8"/>
      <c r="J6" s="8"/>
    </row>
    <row r="7" spans="1:10" x14ac:dyDescent="0.3">
      <c r="A7" t="s">
        <v>280</v>
      </c>
      <c r="B7" s="11">
        <v>3</v>
      </c>
      <c r="C7" s="89">
        <f>+GETPIVOTDATA("Utgående saldo",Saldobalanse!$H$3,"Beskrivelse","Kortsiktige fordringer")</f>
        <v>54421.89</v>
      </c>
      <c r="D7" s="89">
        <f>+'Årsrapport 2024'!C7</f>
        <v>60932.810000000005</v>
      </c>
      <c r="E7" s="8"/>
      <c r="F7" s="8"/>
      <c r="G7" s="8"/>
      <c r="H7" s="8"/>
      <c r="I7" s="8"/>
      <c r="J7" s="8"/>
    </row>
    <row r="8" spans="1:10" x14ac:dyDescent="0.3">
      <c r="A8" s="5" t="s">
        <v>288</v>
      </c>
      <c r="B8" s="6">
        <v>4</v>
      </c>
      <c r="C8" s="87">
        <f>+GETPIVOTDATA("Utgående saldo",Saldobalanse!$H$3,"Beskrivelse","Bank og kontanter")</f>
        <v>6088901.3400000008</v>
      </c>
      <c r="D8" s="87">
        <f>+'Årsrapport 2024'!C8</f>
        <v>5903183.7600000016</v>
      </c>
      <c r="E8" s="8"/>
      <c r="F8" s="8"/>
      <c r="G8" s="8"/>
      <c r="H8" s="8"/>
      <c r="I8" s="8"/>
      <c r="J8" s="8"/>
    </row>
    <row r="9" spans="1:10" x14ac:dyDescent="0.3">
      <c r="A9" s="9" t="s">
        <v>289</v>
      </c>
      <c r="B9" s="6"/>
      <c r="C9" s="88">
        <f>SUM(C5:C8)</f>
        <v>6443396.8500000006</v>
      </c>
      <c r="D9" s="88">
        <f>+'Årsrapport 2024'!C9</f>
        <v>6207510.0200000005</v>
      </c>
      <c r="E9" s="8"/>
      <c r="F9" s="8"/>
      <c r="G9" s="8"/>
      <c r="H9" s="8"/>
      <c r="I9" s="8"/>
      <c r="J9" s="8"/>
    </row>
    <row r="10" spans="1:10" x14ac:dyDescent="0.3">
      <c r="A10" s="13" t="s">
        <v>290</v>
      </c>
      <c r="B10" s="14"/>
      <c r="C10" s="90">
        <f>+C9+C4</f>
        <v>7176012.7300000004</v>
      </c>
      <c r="D10" s="90">
        <f>+'Årsrapport 2024'!C10</f>
        <v>7252154.1600000001</v>
      </c>
      <c r="E10" s="8"/>
      <c r="F10" s="8"/>
      <c r="G10" s="8"/>
      <c r="H10" s="8"/>
      <c r="I10" s="8"/>
      <c r="J10" s="8"/>
    </row>
    <row r="11" spans="1:10" x14ac:dyDescent="0.3">
      <c r="A11" t="s">
        <v>278</v>
      </c>
      <c r="B11" s="11"/>
      <c r="C11" s="89">
        <f>-GETPIVOTDATA("Utgående saldo",Saldobalanse!$H$3,"Beskrivelse","Egenkapital")</f>
        <v>4942961.8899999997</v>
      </c>
      <c r="D11" s="89">
        <f>+'Årsrapport 2024'!C11</f>
        <v>5623025.7400000002</v>
      </c>
      <c r="E11" s="8"/>
      <c r="F11" s="8"/>
      <c r="G11" s="8"/>
      <c r="H11" s="8"/>
      <c r="I11" s="8"/>
      <c r="J11" s="8"/>
    </row>
    <row r="12" spans="1:10" x14ac:dyDescent="0.3">
      <c r="A12" s="16" t="s">
        <v>291</v>
      </c>
      <c r="B12" s="17"/>
      <c r="C12" s="91">
        <f>+K35</f>
        <v>190672.98000000045</v>
      </c>
      <c r="D12" s="91">
        <f>+'Årsrapport 2024'!C12</f>
        <v>-680064</v>
      </c>
      <c r="E12" s="8"/>
      <c r="F12" s="8"/>
      <c r="G12" s="8"/>
      <c r="H12" s="8"/>
      <c r="I12" s="8"/>
      <c r="J12" s="8"/>
    </row>
    <row r="13" spans="1:10" x14ac:dyDescent="0.3">
      <c r="A13" s="9" t="s">
        <v>292</v>
      </c>
      <c r="B13" s="6"/>
      <c r="C13" s="88">
        <f>+C11+C12</f>
        <v>5133634.87</v>
      </c>
      <c r="D13" s="88">
        <f>+'Årsrapport 2024'!C13</f>
        <v>4942961.74</v>
      </c>
      <c r="E13" s="8"/>
      <c r="F13" s="8"/>
      <c r="G13" s="8"/>
      <c r="H13" s="8"/>
      <c r="I13" s="8"/>
      <c r="J13" s="8"/>
    </row>
    <row r="14" spans="1:10" x14ac:dyDescent="0.3">
      <c r="A14" t="s">
        <v>97</v>
      </c>
      <c r="B14" s="11"/>
      <c r="C14" s="92">
        <f>-GETPIVOTDATA("Utgående saldo",Saldobalanse!$H$3,"Beskrivelse","Leverandørgjeld")</f>
        <v>393444.79</v>
      </c>
      <c r="D14" s="92">
        <f>+'Årsrapport 2024'!C14</f>
        <v>205093.48999999985</v>
      </c>
      <c r="E14" s="8"/>
      <c r="F14" s="8"/>
      <c r="G14" s="8"/>
      <c r="H14" s="8"/>
      <c r="I14" s="8"/>
      <c r="J14" s="8"/>
    </row>
    <row r="15" spans="1:10" x14ac:dyDescent="0.3">
      <c r="A15" t="s">
        <v>281</v>
      </c>
      <c r="B15" s="11">
        <v>5</v>
      </c>
      <c r="C15" s="92">
        <f>-GETPIVOTDATA("Utgående saldo",Saldobalanse!$H$3,"Beskrivelse","Periodisert inntekt")</f>
        <v>868943.51</v>
      </c>
      <c r="D15" s="92">
        <f>+'Årsrapport 2024'!C15</f>
        <v>1218943.51</v>
      </c>
      <c r="E15" s="8"/>
      <c r="F15" s="8"/>
      <c r="G15" s="8"/>
      <c r="H15" s="8"/>
      <c r="I15" s="8"/>
      <c r="J15" s="8"/>
    </row>
    <row r="16" spans="1:10" x14ac:dyDescent="0.3">
      <c r="A16" s="5" t="s">
        <v>279</v>
      </c>
      <c r="B16" s="6">
        <v>5</v>
      </c>
      <c r="C16" s="87">
        <f>-GETPIVOTDATA("Utgående saldo",Saldobalanse!$H$3,"Beskrivelse","Kortsiktig gjeld")</f>
        <v>779989.56</v>
      </c>
      <c r="D16" s="87">
        <f>+'Årsrapport 2024'!C16</f>
        <v>885155.27</v>
      </c>
      <c r="E16" s="8"/>
      <c r="F16" s="8"/>
      <c r="G16" s="8"/>
      <c r="H16" s="8"/>
      <c r="I16" s="8"/>
      <c r="J16" s="8"/>
    </row>
    <row r="17" spans="1:12" x14ac:dyDescent="0.3">
      <c r="A17" s="9" t="s">
        <v>293</v>
      </c>
      <c r="B17" s="6"/>
      <c r="C17" s="88">
        <f>+C14+C15+C16</f>
        <v>2042377.86</v>
      </c>
      <c r="D17" s="88">
        <f>+'Årsrapport 2024'!C17</f>
        <v>2309192.2699999996</v>
      </c>
      <c r="E17" s="8"/>
      <c r="F17" s="8"/>
      <c r="G17" s="8"/>
      <c r="H17" s="8"/>
      <c r="I17" s="8"/>
      <c r="J17" s="8"/>
    </row>
    <row r="18" spans="1:12" x14ac:dyDescent="0.3">
      <c r="A18" s="13" t="s">
        <v>294</v>
      </c>
      <c r="B18" s="13"/>
      <c r="C18" s="90">
        <f>+C13+C17</f>
        <v>7176012.7300000004</v>
      </c>
      <c r="D18" s="90">
        <f>+'Årsrapport 2024'!C18</f>
        <v>7252154.0099999998</v>
      </c>
      <c r="E18" s="8"/>
      <c r="F18" s="8"/>
      <c r="G18" s="8"/>
      <c r="H18" s="8"/>
      <c r="I18" s="8"/>
      <c r="J18" s="8"/>
    </row>
    <row r="19" spans="1:12" x14ac:dyDescent="0.3">
      <c r="A19" s="19"/>
      <c r="B19" s="20"/>
      <c r="C19" s="8"/>
      <c r="D19" s="8"/>
      <c r="E19" s="8"/>
      <c r="F19" s="8"/>
      <c r="G19" s="8"/>
      <c r="H19" s="8"/>
      <c r="I19" s="8"/>
      <c r="J19" s="8"/>
    </row>
    <row r="20" spans="1:12" x14ac:dyDescent="0.3">
      <c r="A20" s="19"/>
      <c r="B20" s="20"/>
      <c r="C20" s="8"/>
      <c r="D20" s="8"/>
      <c r="E20" s="8"/>
      <c r="F20" s="8"/>
      <c r="G20" s="8"/>
      <c r="H20" s="8"/>
      <c r="I20" s="8"/>
      <c r="J20" s="8"/>
      <c r="K20" s="11"/>
    </row>
    <row r="21" spans="1:12" x14ac:dyDescent="0.3">
      <c r="A21" s="19"/>
      <c r="B21" s="20"/>
      <c r="C21" s="8"/>
      <c r="D21" s="8"/>
      <c r="E21" s="8"/>
      <c r="F21" s="8"/>
      <c r="G21" s="8"/>
      <c r="H21" s="8"/>
      <c r="I21" s="8"/>
      <c r="J21" s="8"/>
      <c r="K21" s="8"/>
    </row>
    <row r="22" spans="1:12" x14ac:dyDescent="0.3">
      <c r="A22" s="19"/>
      <c r="B22" s="20"/>
      <c r="C22" s="8"/>
      <c r="D22" s="8"/>
      <c r="E22" s="8"/>
      <c r="F22" s="8"/>
      <c r="G22" s="8"/>
      <c r="H22" s="8"/>
      <c r="I22" s="8"/>
      <c r="J22" s="8"/>
      <c r="K22" s="21"/>
    </row>
    <row r="23" spans="1:12" x14ac:dyDescent="0.3">
      <c r="B23" s="8"/>
      <c r="C23" s="8"/>
      <c r="D23" s="8"/>
      <c r="E23" s="8"/>
      <c r="F23" s="8"/>
      <c r="G23" s="8"/>
      <c r="H23" s="8"/>
      <c r="I23" s="8"/>
      <c r="J23" s="8"/>
      <c r="K23" s="21"/>
    </row>
    <row r="24" spans="1:12" ht="26.4" thickBot="1" x14ac:dyDescent="0.55000000000000004">
      <c r="A24" s="104" t="s">
        <v>295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25" spans="1:12" x14ac:dyDescent="0.3">
      <c r="A25" s="22"/>
      <c r="B25" s="23" t="s">
        <v>285</v>
      </c>
      <c r="C25" s="24" t="s">
        <v>15</v>
      </c>
      <c r="D25" s="24" t="s">
        <v>7</v>
      </c>
      <c r="E25" s="24" t="s">
        <v>19</v>
      </c>
      <c r="F25" s="24" t="s">
        <v>22</v>
      </c>
      <c r="G25" s="24" t="s">
        <v>283</v>
      </c>
      <c r="H25" s="24" t="s">
        <v>10</v>
      </c>
      <c r="I25" s="24" t="s">
        <v>51</v>
      </c>
      <c r="J25" s="24" t="s">
        <v>23</v>
      </c>
      <c r="K25" s="86">
        <v>2025</v>
      </c>
      <c r="L25" s="86">
        <v>2024</v>
      </c>
    </row>
    <row r="26" spans="1:12" x14ac:dyDescent="0.3">
      <c r="A26" t="s">
        <v>212</v>
      </c>
      <c r="B26">
        <v>6</v>
      </c>
      <c r="C26" s="8">
        <f>-Resultat!R22</f>
        <v>1279285.58</v>
      </c>
      <c r="D26" s="8">
        <f>-Resultat!S22</f>
        <v>3831665.9699999997</v>
      </c>
      <c r="E26" s="8">
        <f>-Resultat!T22</f>
        <v>4098952.24</v>
      </c>
      <c r="F26" s="8">
        <f>-Resultat!U22</f>
        <v>500983.73</v>
      </c>
      <c r="G26" s="8">
        <f>-Resultat!V22</f>
        <v>138186</v>
      </c>
      <c r="H26" s="8">
        <f>-Resultat!W22</f>
        <v>1445182.2200000002</v>
      </c>
      <c r="I26" s="8">
        <f>-Resultat!X22</f>
        <v>69685.36</v>
      </c>
      <c r="J26" s="8">
        <f>-Resultat!Y22</f>
        <v>145162</v>
      </c>
      <c r="K26" s="26">
        <f>SUM(C26:J26)</f>
        <v>11509103.1</v>
      </c>
      <c r="L26" s="26">
        <f>+'Årsrapport 2024'!K26</f>
        <v>10933498.02</v>
      </c>
    </row>
    <row r="27" spans="1:12" x14ac:dyDescent="0.3">
      <c r="A27" t="s">
        <v>213</v>
      </c>
      <c r="C27" s="8">
        <f>-Resultat!R23</f>
        <v>0</v>
      </c>
      <c r="D27" s="8">
        <f>-Resultat!S23</f>
        <v>454671</v>
      </c>
      <c r="E27" s="8">
        <f>-Resultat!T23</f>
        <v>791805</v>
      </c>
      <c r="F27" s="8">
        <f>-Resultat!U23</f>
        <v>0</v>
      </c>
      <c r="G27" s="8">
        <f>-Resultat!V23</f>
        <v>0</v>
      </c>
      <c r="H27" s="8">
        <f>-Resultat!W23</f>
        <v>0</v>
      </c>
      <c r="I27" s="8">
        <f>-Resultat!X23</f>
        <v>0</v>
      </c>
      <c r="J27" s="8">
        <f>-Resultat!Y23</f>
        <v>0</v>
      </c>
      <c r="K27" s="26">
        <f>SUM(C27:J27)</f>
        <v>1246476</v>
      </c>
      <c r="L27" s="26">
        <f>+'Årsrapport 2024'!K27</f>
        <v>1333241</v>
      </c>
    </row>
    <row r="28" spans="1:12" x14ac:dyDescent="0.3">
      <c r="A28" s="13" t="s">
        <v>297</v>
      </c>
      <c r="B28" s="13"/>
      <c r="C28" s="15">
        <f>SUM(C26:C27)</f>
        <v>1279285.58</v>
      </c>
      <c r="D28" s="15">
        <f t="shared" ref="D28:K28" si="0">SUM(D26:D27)</f>
        <v>4286336.97</v>
      </c>
      <c r="E28" s="15">
        <f t="shared" si="0"/>
        <v>4890757.24</v>
      </c>
      <c r="F28" s="15">
        <f t="shared" si="0"/>
        <v>500983.73</v>
      </c>
      <c r="G28" s="15">
        <f t="shared" si="0"/>
        <v>138186</v>
      </c>
      <c r="H28" s="15">
        <f t="shared" si="0"/>
        <v>1445182.2200000002</v>
      </c>
      <c r="I28" s="15">
        <f t="shared" si="0"/>
        <v>69685.36</v>
      </c>
      <c r="J28" s="15">
        <f t="shared" si="0"/>
        <v>145162</v>
      </c>
      <c r="K28" s="27">
        <f t="shared" si="0"/>
        <v>12755579.1</v>
      </c>
      <c r="L28" s="27">
        <f>+'Årsrapport 2024'!K28</f>
        <v>12266739.02</v>
      </c>
    </row>
    <row r="29" spans="1:12" x14ac:dyDescent="0.3">
      <c r="A29" t="s">
        <v>216</v>
      </c>
      <c r="B29">
        <v>7</v>
      </c>
      <c r="C29" s="12">
        <f>+Resultat!R24</f>
        <v>525015.01000000013</v>
      </c>
      <c r="D29" s="12">
        <f>+Resultat!S24</f>
        <v>1649314.29</v>
      </c>
      <c r="E29" s="12">
        <f>+Resultat!T24</f>
        <v>1551600.08</v>
      </c>
      <c r="F29" s="12">
        <f>+Resultat!U24</f>
        <v>267329.23000000004</v>
      </c>
      <c r="G29" s="12">
        <f>+Resultat!V24</f>
        <v>286351.46999999997</v>
      </c>
      <c r="H29" s="12">
        <f>+Resultat!W24</f>
        <v>811589.08000000007</v>
      </c>
      <c r="I29" s="12">
        <f>+Resultat!X24</f>
        <v>34595.54</v>
      </c>
      <c r="J29" s="12">
        <f>+Resultat!Y24</f>
        <v>35541.56</v>
      </c>
      <c r="K29" s="26">
        <f>SUM(C29:J29)</f>
        <v>5161336.26</v>
      </c>
      <c r="L29" s="26">
        <f>+'Årsrapport 2024'!K29</f>
        <v>5164895.4899999993</v>
      </c>
    </row>
    <row r="30" spans="1:12" x14ac:dyDescent="0.3">
      <c r="A30" t="s">
        <v>214</v>
      </c>
      <c r="C30" s="12">
        <f>+Resultat!R25</f>
        <v>714208.30000000016</v>
      </c>
      <c r="D30" s="12">
        <f>+Resultat!S25</f>
        <v>2094477.8399999999</v>
      </c>
      <c r="E30" s="12">
        <f>+Resultat!T25</f>
        <v>2418930.2500000005</v>
      </c>
      <c r="F30" s="12">
        <f>+Resultat!U25</f>
        <v>271294.71999999997</v>
      </c>
      <c r="G30" s="12">
        <f>+Resultat!V25</f>
        <v>9823.9599999999991</v>
      </c>
      <c r="H30" s="12">
        <f>+Resultat!W25</f>
        <v>663509.15000000014</v>
      </c>
      <c r="I30" s="12">
        <f>+Resultat!X25</f>
        <v>52425.150000000009</v>
      </c>
      <c r="J30" s="12">
        <f>+Resultat!Y25</f>
        <v>92086.640000000014</v>
      </c>
      <c r="K30" s="26">
        <f>SUM(C30:J30)</f>
        <v>6316756.0100000007</v>
      </c>
      <c r="L30" s="26">
        <f>+'Årsrapport 2024'!K30</f>
        <v>6477206.4000000013</v>
      </c>
    </row>
    <row r="31" spans="1:12" x14ac:dyDescent="0.3">
      <c r="A31" s="5" t="s">
        <v>215</v>
      </c>
      <c r="B31" s="5"/>
      <c r="C31" s="7">
        <f>+Resultat!R26</f>
        <v>0</v>
      </c>
      <c r="D31" s="7">
        <f>+Resultat!S26</f>
        <v>474304.19</v>
      </c>
      <c r="E31" s="7">
        <f>+Resultat!T26</f>
        <v>686137.4099999998</v>
      </c>
      <c r="F31" s="7">
        <f>+Resultat!U26</f>
        <v>0</v>
      </c>
      <c r="G31" s="7">
        <f>+Resultat!V26</f>
        <v>0</v>
      </c>
      <c r="H31" s="7">
        <f>+Resultat!W26</f>
        <v>0</v>
      </c>
      <c r="I31" s="7">
        <f>+Resultat!X26</f>
        <v>0</v>
      </c>
      <c r="J31" s="7">
        <f>+Resultat!Y26</f>
        <v>0</v>
      </c>
      <c r="K31" s="26">
        <f>SUM(C31:J31)</f>
        <v>1160441.5999999999</v>
      </c>
      <c r="L31" s="26">
        <f>+'Årsrapport 2024'!K31</f>
        <v>1381943</v>
      </c>
    </row>
    <row r="32" spans="1:12" x14ac:dyDescent="0.3">
      <c r="A32" s="13" t="s">
        <v>298</v>
      </c>
      <c r="B32" s="13"/>
      <c r="C32" s="15">
        <f>SUM(C29:C31)</f>
        <v>1239223.3100000003</v>
      </c>
      <c r="D32" s="15">
        <f t="shared" ref="D32:K32" si="1">SUM(D29:D31)</f>
        <v>4218096.32</v>
      </c>
      <c r="E32" s="15">
        <f t="shared" si="1"/>
        <v>4656667.74</v>
      </c>
      <c r="F32" s="15">
        <f t="shared" si="1"/>
        <v>538623.94999999995</v>
      </c>
      <c r="G32" s="15">
        <f t="shared" si="1"/>
        <v>296175.43</v>
      </c>
      <c r="H32" s="15">
        <f t="shared" si="1"/>
        <v>1475098.2300000002</v>
      </c>
      <c r="I32" s="15">
        <f t="shared" si="1"/>
        <v>87020.69</v>
      </c>
      <c r="J32" s="15">
        <f t="shared" si="1"/>
        <v>127628.20000000001</v>
      </c>
      <c r="K32" s="27">
        <f t="shared" si="1"/>
        <v>12638533.869999999</v>
      </c>
      <c r="L32" s="27">
        <f>+'Årsrapport 2024'!K32</f>
        <v>13024044.890000001</v>
      </c>
    </row>
    <row r="33" spans="1:12" x14ac:dyDescent="0.3">
      <c r="A33" s="13" t="s">
        <v>299</v>
      </c>
      <c r="B33" s="13"/>
      <c r="C33" s="15">
        <f>+C28-C32</f>
        <v>40062.269999999786</v>
      </c>
      <c r="D33" s="15">
        <f t="shared" ref="D33:K33" si="2">+D28-D32</f>
        <v>68240.649999999441</v>
      </c>
      <c r="E33" s="15">
        <f t="shared" si="2"/>
        <v>234089.5</v>
      </c>
      <c r="F33" s="15">
        <f t="shared" si="2"/>
        <v>-37640.219999999972</v>
      </c>
      <c r="G33" s="15">
        <f t="shared" si="2"/>
        <v>-157989.43</v>
      </c>
      <c r="H33" s="15">
        <f t="shared" si="2"/>
        <v>-29916.010000000009</v>
      </c>
      <c r="I33" s="15">
        <f t="shared" si="2"/>
        <v>-17335.330000000002</v>
      </c>
      <c r="J33" s="15">
        <f t="shared" si="2"/>
        <v>17533.799999999988</v>
      </c>
      <c r="K33" s="27">
        <f t="shared" si="2"/>
        <v>117045.23000000045</v>
      </c>
      <c r="L33" s="27">
        <f>+'Årsrapport 2024'!K33</f>
        <v>-757305.87000000104</v>
      </c>
    </row>
    <row r="34" spans="1:12" ht="15" thickBot="1" x14ac:dyDescent="0.35">
      <c r="A34" t="s">
        <v>217</v>
      </c>
      <c r="C34" s="12">
        <f>-Resultat!R27</f>
        <v>-303.95999999999998</v>
      </c>
      <c r="D34" s="12">
        <f>-Resultat!S27</f>
        <v>54270.57</v>
      </c>
      <c r="E34" s="12">
        <f>-Resultat!T27</f>
        <v>11663.26</v>
      </c>
      <c r="F34" s="12">
        <f>-Resultat!U27</f>
        <v>7989.66</v>
      </c>
      <c r="G34" s="12">
        <f>-Resultat!V27</f>
        <v>8.2200000000000006</v>
      </c>
      <c r="H34" s="12">
        <f>-Resultat!W27</f>
        <v>0</v>
      </c>
      <c r="I34" s="12">
        <f>-Resultat!X27</f>
        <v>0</v>
      </c>
      <c r="J34" s="12">
        <f>-Resultat!Y27</f>
        <v>0</v>
      </c>
      <c r="K34" s="26">
        <f>SUM(C34:J34)</f>
        <v>73627.75</v>
      </c>
      <c r="L34" s="26">
        <f>+'Årsrapport 2024'!K34</f>
        <v>77242.029999999984</v>
      </c>
    </row>
    <row r="35" spans="1:12" ht="15" thickBot="1" x14ac:dyDescent="0.35">
      <c r="A35" s="35" t="s">
        <v>300</v>
      </c>
      <c r="B35" s="34"/>
      <c r="C35" s="33">
        <f>+C33+C34</f>
        <v>39758.309999999787</v>
      </c>
      <c r="D35" s="33">
        <f t="shared" ref="D35:J35" si="3">+D33+D34</f>
        <v>122511.21999999945</v>
      </c>
      <c r="E35" s="33">
        <f t="shared" si="3"/>
        <v>245752.76</v>
      </c>
      <c r="F35" s="33">
        <f t="shared" si="3"/>
        <v>-29650.559999999972</v>
      </c>
      <c r="G35" s="33">
        <f t="shared" si="3"/>
        <v>-157981.21</v>
      </c>
      <c r="H35" s="33">
        <f t="shared" si="3"/>
        <v>-29916.010000000009</v>
      </c>
      <c r="I35" s="33">
        <f t="shared" si="3"/>
        <v>-17335.330000000002</v>
      </c>
      <c r="J35" s="33">
        <f t="shared" si="3"/>
        <v>17533.799999999988</v>
      </c>
      <c r="K35" s="32">
        <f>+K33+K34</f>
        <v>190672.98000000045</v>
      </c>
      <c r="L35" s="32">
        <f>+'Årsrapport 2024'!K35</f>
        <v>-680063.84000000102</v>
      </c>
    </row>
    <row r="36" spans="1:12" ht="15" thickBot="1" x14ac:dyDescent="0.35">
      <c r="C36" s="31" t="str">
        <f>+IF(C35&gt;0,"Overskudd","Underskudd")</f>
        <v>Overskudd</v>
      </c>
      <c r="D36" s="28" t="str">
        <f t="shared" ref="D36:L36" si="4">+IF(D35&gt;0,"Overskudd","Underskudd")</f>
        <v>Overskudd</v>
      </c>
      <c r="E36" s="28" t="str">
        <f t="shared" si="4"/>
        <v>Overskudd</v>
      </c>
      <c r="F36" s="28" t="str">
        <f t="shared" si="4"/>
        <v>Underskudd</v>
      </c>
      <c r="G36" s="28" t="str">
        <f t="shared" si="4"/>
        <v>Underskudd</v>
      </c>
      <c r="H36" s="28" t="str">
        <f t="shared" si="4"/>
        <v>Underskudd</v>
      </c>
      <c r="I36" s="28" t="str">
        <f t="shared" si="4"/>
        <v>Underskudd</v>
      </c>
      <c r="J36" s="30" t="str">
        <f t="shared" si="4"/>
        <v>Overskudd</v>
      </c>
      <c r="K36" s="29" t="str">
        <f t="shared" si="4"/>
        <v>Overskudd</v>
      </c>
      <c r="L36" s="29" t="str">
        <f t="shared" si="4"/>
        <v>Underskudd</v>
      </c>
    </row>
    <row r="39" spans="1:12" x14ac:dyDescent="0.3">
      <c r="A39" s="42" t="s">
        <v>312</v>
      </c>
    </row>
    <row r="40" spans="1:12" x14ac:dyDescent="0.3">
      <c r="A40" s="19" t="s">
        <v>313</v>
      </c>
    </row>
    <row r="41" spans="1:12" x14ac:dyDescent="0.3">
      <c r="A41" t="s">
        <v>314</v>
      </c>
    </row>
    <row r="42" spans="1:12" x14ac:dyDescent="0.3">
      <c r="A42" t="s">
        <v>315</v>
      </c>
    </row>
    <row r="44" spans="1:12" x14ac:dyDescent="0.3">
      <c r="A44" s="19" t="s">
        <v>316</v>
      </c>
    </row>
    <row r="45" spans="1:12" x14ac:dyDescent="0.3">
      <c r="A45" t="s">
        <v>317</v>
      </c>
    </row>
    <row r="46" spans="1:12" x14ac:dyDescent="0.3">
      <c r="A46" t="s">
        <v>318</v>
      </c>
    </row>
    <row r="47" spans="1:12" x14ac:dyDescent="0.3">
      <c r="A47" t="s">
        <v>319</v>
      </c>
    </row>
    <row r="49" spans="1:6" x14ac:dyDescent="0.3">
      <c r="A49" t="s">
        <v>320</v>
      </c>
    </row>
    <row r="50" spans="1:6" x14ac:dyDescent="0.3">
      <c r="A50" t="s">
        <v>321</v>
      </c>
    </row>
    <row r="51" spans="1:6" x14ac:dyDescent="0.3">
      <c r="A51" t="s">
        <v>322</v>
      </c>
    </row>
    <row r="53" spans="1:6" x14ac:dyDescent="0.3">
      <c r="A53" s="19" t="s">
        <v>323</v>
      </c>
    </row>
    <row r="54" spans="1:6" x14ac:dyDescent="0.3">
      <c r="A54" t="s">
        <v>324</v>
      </c>
    </row>
    <row r="55" spans="1:6" x14ac:dyDescent="0.3">
      <c r="A55" t="s">
        <v>325</v>
      </c>
    </row>
    <row r="56" spans="1:6" x14ac:dyDescent="0.3">
      <c r="A56" t="s">
        <v>326</v>
      </c>
    </row>
    <row r="58" spans="1:6" x14ac:dyDescent="0.3">
      <c r="A58" s="19" t="s">
        <v>327</v>
      </c>
    </row>
    <row r="59" spans="1:6" x14ac:dyDescent="0.3">
      <c r="A59" t="s">
        <v>328</v>
      </c>
    </row>
    <row r="61" spans="1:6" x14ac:dyDescent="0.3">
      <c r="A61" s="40" t="s">
        <v>329</v>
      </c>
    </row>
    <row r="62" spans="1:6" x14ac:dyDescent="0.3">
      <c r="A62" s="19" t="s">
        <v>274</v>
      </c>
      <c r="B62" s="19" t="s">
        <v>15</v>
      </c>
      <c r="C62" s="43" t="s">
        <v>7</v>
      </c>
      <c r="D62" s="19" t="s">
        <v>10</v>
      </c>
      <c r="E62" s="19" t="s">
        <v>330</v>
      </c>
      <c r="F62" s="19" t="s">
        <v>296</v>
      </c>
    </row>
    <row r="63" spans="1:6" x14ac:dyDescent="0.3">
      <c r="A63" t="s">
        <v>363</v>
      </c>
      <c r="B63" s="54">
        <v>312866</v>
      </c>
      <c r="C63" s="54">
        <v>836374</v>
      </c>
      <c r="D63" s="54">
        <v>308579</v>
      </c>
      <c r="E63" s="54">
        <v>223800</v>
      </c>
      <c r="F63" s="54">
        <f>+B63+C63+D63+E63</f>
        <v>1681619</v>
      </c>
    </row>
    <row r="64" spans="1:6" x14ac:dyDescent="0.3">
      <c r="A64" s="5" t="s">
        <v>331</v>
      </c>
      <c r="B64" s="44"/>
      <c r="C64" s="44"/>
      <c r="D64" s="44"/>
      <c r="E64" s="44"/>
      <c r="F64" s="44"/>
    </row>
    <row r="65" spans="1:10" x14ac:dyDescent="0.3">
      <c r="A65" s="45" t="s">
        <v>364</v>
      </c>
      <c r="B65" s="55">
        <v>312866</v>
      </c>
      <c r="C65" s="55">
        <v>836374</v>
      </c>
      <c r="D65" s="55">
        <v>308579</v>
      </c>
      <c r="E65" s="55">
        <v>223800</v>
      </c>
      <c r="F65" s="55">
        <v>1681619</v>
      </c>
      <c r="I65" s="60"/>
      <c r="J65" s="60"/>
    </row>
    <row r="66" spans="1:10" x14ac:dyDescent="0.3">
      <c r="A66" t="s">
        <v>365</v>
      </c>
      <c r="B66" s="54">
        <f>+B65-B67</f>
        <v>99367</v>
      </c>
      <c r="C66" s="54">
        <f>+C65-C67</f>
        <v>447658</v>
      </c>
      <c r="D66" s="54">
        <f>+D65-D67</f>
        <v>254419</v>
      </c>
      <c r="E66" s="54">
        <v>102814</v>
      </c>
      <c r="F66" s="54">
        <v>636984</v>
      </c>
    </row>
    <row r="67" spans="1:10" x14ac:dyDescent="0.3">
      <c r="A67" s="9" t="s">
        <v>366</v>
      </c>
      <c r="B67" s="56">
        <v>213499</v>
      </c>
      <c r="C67" s="56">
        <v>388716</v>
      </c>
      <c r="D67" s="56">
        <v>54160</v>
      </c>
      <c r="E67" s="56">
        <v>120986</v>
      </c>
      <c r="F67" s="56">
        <f>SUM(B67:E67)</f>
        <v>777361</v>
      </c>
      <c r="I67" s="21"/>
      <c r="J67" s="21"/>
    </row>
    <row r="68" spans="1:10" x14ac:dyDescent="0.3">
      <c r="A68" s="19" t="s">
        <v>332</v>
      </c>
      <c r="B68" s="57">
        <v>64209</v>
      </c>
      <c r="C68" s="57">
        <v>167280</v>
      </c>
      <c r="D68" s="57">
        <v>35784</v>
      </c>
      <c r="E68" s="57">
        <f>5000+39756</f>
        <v>44756</v>
      </c>
      <c r="F68" s="57">
        <f>SUM(B68:E68)</f>
        <v>312029</v>
      </c>
    </row>
    <row r="70" spans="1:10" x14ac:dyDescent="0.3">
      <c r="A70" s="19" t="s">
        <v>333</v>
      </c>
      <c r="B70" s="43" t="s">
        <v>334</v>
      </c>
      <c r="C70" s="19" t="s">
        <v>334</v>
      </c>
      <c r="D70" s="19" t="s">
        <v>335</v>
      </c>
      <c r="E70" s="19" t="s">
        <v>335</v>
      </c>
    </row>
    <row r="72" spans="1:10" ht="43.2" x14ac:dyDescent="0.3">
      <c r="A72" s="46" t="s">
        <v>336</v>
      </c>
      <c r="B72" s="47" t="s">
        <v>228</v>
      </c>
      <c r="C72" s="47" t="s">
        <v>337</v>
      </c>
      <c r="D72" s="48" t="s">
        <v>338</v>
      </c>
      <c r="E72" s="48" t="s">
        <v>339</v>
      </c>
    </row>
    <row r="74" spans="1:10" x14ac:dyDescent="0.3">
      <c r="A74" s="19" t="s">
        <v>340</v>
      </c>
    </row>
    <row r="75" spans="1:10" x14ac:dyDescent="0.3">
      <c r="B75" s="43" t="s">
        <v>341</v>
      </c>
    </row>
    <row r="76" spans="1:10" x14ac:dyDescent="0.3">
      <c r="A76" t="s">
        <v>220</v>
      </c>
      <c r="B76" s="38">
        <v>1</v>
      </c>
    </row>
    <row r="77" spans="1:10" x14ac:dyDescent="0.3">
      <c r="A77" t="s">
        <v>221</v>
      </c>
      <c r="B77" s="38">
        <v>1</v>
      </c>
    </row>
    <row r="78" spans="1:10" x14ac:dyDescent="0.3">
      <c r="A78" t="s">
        <v>222</v>
      </c>
      <c r="B78" s="38">
        <v>1</v>
      </c>
    </row>
    <row r="79" spans="1:10" x14ac:dyDescent="0.3">
      <c r="A79" s="5" t="s">
        <v>342</v>
      </c>
      <c r="B79" s="37">
        <v>6</v>
      </c>
    </row>
    <row r="80" spans="1:10" x14ac:dyDescent="0.3">
      <c r="A80" s="49" t="s">
        <v>343</v>
      </c>
      <c r="B80" s="50">
        <v>1044644</v>
      </c>
    </row>
    <row r="82" spans="1:2" x14ac:dyDescent="0.3">
      <c r="A82" s="19" t="s">
        <v>344</v>
      </c>
      <c r="B82" s="43" t="s">
        <v>345</v>
      </c>
    </row>
    <row r="83" spans="1:2" x14ac:dyDescent="0.3">
      <c r="A83" t="s">
        <v>346</v>
      </c>
      <c r="B83" s="41">
        <v>1000000</v>
      </c>
    </row>
    <row r="84" spans="1:2" x14ac:dyDescent="0.3">
      <c r="A84" t="s">
        <v>347</v>
      </c>
      <c r="B84" s="41">
        <v>1250402</v>
      </c>
    </row>
    <row r="85" spans="1:2" x14ac:dyDescent="0.3">
      <c r="A85" t="s">
        <v>348</v>
      </c>
      <c r="B85" s="41">
        <v>86648</v>
      </c>
    </row>
    <row r="86" spans="1:2" x14ac:dyDescent="0.3">
      <c r="A86" t="s">
        <v>349</v>
      </c>
      <c r="B86" s="41">
        <v>731511</v>
      </c>
    </row>
    <row r="87" spans="1:2" x14ac:dyDescent="0.3">
      <c r="A87" t="s">
        <v>368</v>
      </c>
      <c r="B87" s="41">
        <v>114932</v>
      </c>
    </row>
    <row r="88" spans="1:2" x14ac:dyDescent="0.3">
      <c r="A88" s="5" t="s">
        <v>350</v>
      </c>
      <c r="B88" s="51">
        <v>126272</v>
      </c>
    </row>
    <row r="89" spans="1:2" x14ac:dyDescent="0.3">
      <c r="A89" s="49" t="s">
        <v>296</v>
      </c>
      <c r="B89" s="52">
        <f>SUM(B83:B88)</f>
        <v>3309765</v>
      </c>
    </row>
    <row r="91" spans="1:2" x14ac:dyDescent="0.3">
      <c r="A91" s="40" t="s">
        <v>351</v>
      </c>
    </row>
    <row r="92" spans="1:2" x14ac:dyDescent="0.3">
      <c r="A92" s="19" t="s">
        <v>274</v>
      </c>
      <c r="B92" s="43" t="s">
        <v>19</v>
      </c>
    </row>
    <row r="93" spans="1:2" x14ac:dyDescent="0.3">
      <c r="A93" t="s">
        <v>352</v>
      </c>
      <c r="B93" s="58">
        <f>+Saldobalanse!E22</f>
        <v>29388.799999999999</v>
      </c>
    </row>
    <row r="94" spans="1:2" x14ac:dyDescent="0.3">
      <c r="A94" t="s">
        <v>369</v>
      </c>
      <c r="B94" s="58">
        <f>+Saldobalanse!E23</f>
        <v>15481.1</v>
      </c>
    </row>
    <row r="95" spans="1:2" x14ac:dyDescent="0.3">
      <c r="A95" s="5" t="s">
        <v>353</v>
      </c>
      <c r="B95" s="59">
        <v>6062</v>
      </c>
    </row>
    <row r="96" spans="1:2" x14ac:dyDescent="0.3">
      <c r="A96" s="9" t="s">
        <v>296</v>
      </c>
      <c r="B96" s="39">
        <f>SUM(B93:B95)</f>
        <v>50931.9</v>
      </c>
    </row>
    <row r="98" spans="1:4" x14ac:dyDescent="0.3">
      <c r="A98" s="40" t="s">
        <v>354</v>
      </c>
    </row>
    <row r="99" spans="1:4" x14ac:dyDescent="0.3">
      <c r="A99" t="s">
        <v>382</v>
      </c>
      <c r="B99" s="38">
        <f>+Saldobalanse!E26</f>
        <v>54421.89</v>
      </c>
    </row>
    <row r="100" spans="1:4" x14ac:dyDescent="0.3">
      <c r="A100" s="49" t="s">
        <v>296</v>
      </c>
      <c r="B100" s="50">
        <f>+B99</f>
        <v>54421.89</v>
      </c>
      <c r="D100" s="36"/>
    </row>
    <row r="102" spans="1:4" x14ac:dyDescent="0.3">
      <c r="A102" s="40" t="s">
        <v>355</v>
      </c>
    </row>
    <row r="103" spans="1:4" x14ac:dyDescent="0.3">
      <c r="A103" t="s">
        <v>7</v>
      </c>
      <c r="B103" s="61">
        <v>3050264.8299999996</v>
      </c>
    </row>
    <row r="104" spans="1:4" x14ac:dyDescent="0.3">
      <c r="A104" t="s">
        <v>19</v>
      </c>
      <c r="B104" s="61">
        <v>776127.36999999988</v>
      </c>
    </row>
    <row r="105" spans="1:4" x14ac:dyDescent="0.3">
      <c r="A105" t="s">
        <v>15</v>
      </c>
      <c r="B105" s="61">
        <v>687831.52999999991</v>
      </c>
    </row>
    <row r="106" spans="1:4" x14ac:dyDescent="0.3">
      <c r="A106" t="s">
        <v>22</v>
      </c>
      <c r="B106" s="61">
        <v>618104.43999999994</v>
      </c>
    </row>
    <row r="107" spans="1:4" x14ac:dyDescent="0.3">
      <c r="A107" t="s">
        <v>10</v>
      </c>
      <c r="B107" s="61">
        <v>580259.31999999995</v>
      </c>
    </row>
    <row r="108" spans="1:4" x14ac:dyDescent="0.3">
      <c r="A108" t="s">
        <v>23</v>
      </c>
      <c r="B108" s="61">
        <v>201618.12</v>
      </c>
    </row>
    <row r="109" spans="1:4" x14ac:dyDescent="0.3">
      <c r="A109" t="s">
        <v>283</v>
      </c>
      <c r="B109" s="61">
        <v>96535.459999999992</v>
      </c>
    </row>
    <row r="110" spans="1:4" x14ac:dyDescent="0.3">
      <c r="A110" t="s">
        <v>51</v>
      </c>
      <c r="B110" s="61">
        <v>78160.27</v>
      </c>
    </row>
    <row r="111" spans="1:4" x14ac:dyDescent="0.3">
      <c r="A111" s="49" t="s">
        <v>296</v>
      </c>
      <c r="B111" s="62">
        <f>SUM(B103:B110)</f>
        <v>6088901.3399999999</v>
      </c>
    </row>
    <row r="113" spans="1:3" x14ac:dyDescent="0.3">
      <c r="A113" s="40" t="s">
        <v>356</v>
      </c>
    </row>
    <row r="114" spans="1:3" x14ac:dyDescent="0.3">
      <c r="A114" t="s">
        <v>109</v>
      </c>
      <c r="B114" s="38">
        <v>362258.04</v>
      </c>
    </row>
    <row r="115" spans="1:3" x14ac:dyDescent="0.3">
      <c r="A115" t="s">
        <v>105</v>
      </c>
      <c r="B115" s="38">
        <v>51078.14</v>
      </c>
    </row>
    <row r="116" spans="1:3" x14ac:dyDescent="0.3">
      <c r="A116" t="s">
        <v>104</v>
      </c>
      <c r="B116" s="38">
        <v>110415.38</v>
      </c>
    </row>
    <row r="117" spans="1:3" x14ac:dyDescent="0.3">
      <c r="A117" t="s">
        <v>101</v>
      </c>
      <c r="B117" s="38">
        <v>130250</v>
      </c>
    </row>
    <row r="118" spans="1:3" x14ac:dyDescent="0.3">
      <c r="A118" t="s">
        <v>99</v>
      </c>
      <c r="B118" s="38">
        <v>125988</v>
      </c>
    </row>
    <row r="119" spans="1:3" x14ac:dyDescent="0.3">
      <c r="A119" t="s">
        <v>371</v>
      </c>
      <c r="B119" s="38">
        <v>468943.51</v>
      </c>
    </row>
    <row r="120" spans="1:3" x14ac:dyDescent="0.3">
      <c r="A120" t="s">
        <v>370</v>
      </c>
      <c r="B120" s="38">
        <v>400000</v>
      </c>
    </row>
    <row r="121" spans="1:3" x14ac:dyDescent="0.3">
      <c r="A121" s="49" t="s">
        <v>296</v>
      </c>
      <c r="B121" s="50">
        <f>SUM(B114:B120)</f>
        <v>1648933.07</v>
      </c>
    </row>
    <row r="122" spans="1:3" x14ac:dyDescent="0.3">
      <c r="B122" s="53"/>
    </row>
    <row r="123" spans="1:3" x14ac:dyDescent="0.3">
      <c r="A123" s="102" t="s">
        <v>357</v>
      </c>
      <c r="B123" s="103">
        <v>2025</v>
      </c>
      <c r="C123" s="9">
        <v>2024</v>
      </c>
    </row>
    <row r="124" spans="1:3" x14ac:dyDescent="0.3">
      <c r="A124" t="s">
        <v>378</v>
      </c>
      <c r="B124" s="95">
        <v>4774641.24</v>
      </c>
      <c r="C124" s="21">
        <v>4285142</v>
      </c>
    </row>
    <row r="125" spans="1:3" x14ac:dyDescent="0.3">
      <c r="A125" t="s">
        <v>372</v>
      </c>
      <c r="B125" s="95">
        <v>3001315</v>
      </c>
      <c r="C125" s="21">
        <v>2423267</v>
      </c>
    </row>
    <row r="126" spans="1:3" x14ac:dyDescent="0.3">
      <c r="A126" t="s">
        <v>373</v>
      </c>
      <c r="B126" s="95">
        <f>2363164.53+199391</f>
        <v>2562555.5299999998</v>
      </c>
      <c r="C126" s="21">
        <f>3318844+295904</f>
        <v>3614748</v>
      </c>
    </row>
    <row r="127" spans="1:3" x14ac:dyDescent="0.3">
      <c r="A127" t="s">
        <v>374</v>
      </c>
      <c r="B127" s="95">
        <v>917255</v>
      </c>
      <c r="C127" s="21">
        <v>689415</v>
      </c>
    </row>
    <row r="128" spans="1:3" x14ac:dyDescent="0.3">
      <c r="A128" t="s">
        <v>375</v>
      </c>
      <c r="B128" s="95">
        <v>735656.72</v>
      </c>
      <c r="C128" s="21">
        <v>585305</v>
      </c>
    </row>
    <row r="129" spans="1:5" x14ac:dyDescent="0.3">
      <c r="A129" t="s">
        <v>358</v>
      </c>
      <c r="B129" s="95">
        <v>521000</v>
      </c>
      <c r="C129" s="21">
        <v>331500</v>
      </c>
    </row>
    <row r="130" spans="1:5" x14ac:dyDescent="0.3">
      <c r="A130" t="s">
        <v>376</v>
      </c>
      <c r="B130" s="95">
        <v>180455.61</v>
      </c>
      <c r="C130" s="21">
        <v>272012.26</v>
      </c>
    </row>
    <row r="131" spans="1:5" x14ac:dyDescent="0.3">
      <c r="A131" t="s">
        <v>377</v>
      </c>
      <c r="B131" s="95">
        <v>62700</v>
      </c>
      <c r="C131" s="21">
        <f>19650+45700</f>
        <v>65350</v>
      </c>
    </row>
    <row r="132" spans="1:5" x14ac:dyDescent="0.3">
      <c r="A132" s="49" t="s">
        <v>359</v>
      </c>
      <c r="B132" s="62">
        <f>SUM(B124:B131)</f>
        <v>12755579.1</v>
      </c>
      <c r="C132" s="62">
        <f>SUM(C124:C131)</f>
        <v>12266739.26</v>
      </c>
      <c r="D132" s="21"/>
      <c r="E132" s="21"/>
    </row>
    <row r="133" spans="1:5" x14ac:dyDescent="0.3">
      <c r="B133" s="53"/>
    </row>
    <row r="135" spans="1:5" x14ac:dyDescent="0.3">
      <c r="A135" s="40" t="s">
        <v>360</v>
      </c>
    </row>
    <row r="136" spans="1:5" x14ac:dyDescent="0.3">
      <c r="A136" s="97" t="s">
        <v>216</v>
      </c>
      <c r="B136" s="9">
        <v>2025</v>
      </c>
      <c r="C136" s="9">
        <v>2024</v>
      </c>
    </row>
    <row r="137" spans="1:5" x14ac:dyDescent="0.3">
      <c r="A137" s="98" t="s">
        <v>411</v>
      </c>
      <c r="B137" s="61">
        <f>+Saldobalanse!D163+Saldobalanse!D165+Saldobalanse!D167+Saldobalanse!D175</f>
        <v>4398280.8</v>
      </c>
      <c r="C137" s="61">
        <v>4460101.12</v>
      </c>
    </row>
    <row r="138" spans="1:5" x14ac:dyDescent="0.3">
      <c r="A138" s="99" t="s">
        <v>147</v>
      </c>
      <c r="B138" s="61">
        <f>+Saldobalanse!D171+Saldobalanse!D172</f>
        <v>635445.73</v>
      </c>
      <c r="C138" s="61">
        <v>596599.92000000004</v>
      </c>
    </row>
    <row r="139" spans="1:5" x14ac:dyDescent="0.3">
      <c r="A139" s="99" t="s">
        <v>412</v>
      </c>
      <c r="B139" s="61">
        <f>+Saldobalanse!D177</f>
        <v>95069.72</v>
      </c>
      <c r="C139" s="61">
        <v>90827.46</v>
      </c>
    </row>
    <row r="140" spans="1:5" x14ac:dyDescent="0.3">
      <c r="A140" s="100" t="s">
        <v>413</v>
      </c>
      <c r="B140" s="73">
        <f>+Saldobalanse!D176+Saldobalanse!D178+Saldobalanse!D174</f>
        <v>32540.01</v>
      </c>
      <c r="C140" s="73">
        <v>17366</v>
      </c>
    </row>
    <row r="141" spans="1:5" x14ac:dyDescent="0.3">
      <c r="A141" s="101" t="s">
        <v>296</v>
      </c>
      <c r="B141" s="74">
        <f>SUM(B137:B140)</f>
        <v>5161336.2599999988</v>
      </c>
      <c r="C141" s="74">
        <f>SUM(C137:C140)</f>
        <v>5164894.5</v>
      </c>
    </row>
    <row r="142" spans="1:5" x14ac:dyDescent="0.3">
      <c r="A142" s="96"/>
    </row>
    <row r="143" spans="1:5" x14ac:dyDescent="0.3">
      <c r="A143" s="96"/>
    </row>
    <row r="144" spans="1:5" x14ac:dyDescent="0.3">
      <c r="A144" s="96"/>
    </row>
    <row r="145" spans="1:4" x14ac:dyDescent="0.3">
      <c r="A145" s="9" t="s">
        <v>389</v>
      </c>
      <c r="B145" s="9">
        <v>2025</v>
      </c>
      <c r="C145" s="9">
        <v>2024</v>
      </c>
    </row>
    <row r="146" spans="1:4" x14ac:dyDescent="0.3">
      <c r="A146" t="s">
        <v>55</v>
      </c>
      <c r="B146" s="38">
        <f>769608+85442.61+2328+582+8666.06-72692.31</f>
        <v>793934.3600000001</v>
      </c>
      <c r="C146" s="38">
        <v>792848</v>
      </c>
      <c r="D146" s="36"/>
    </row>
    <row r="147" spans="1:4" x14ac:dyDescent="0.3">
      <c r="A147" t="s">
        <v>361</v>
      </c>
      <c r="B147" s="38">
        <v>16412.990000000002</v>
      </c>
      <c r="C147" s="38">
        <v>17719</v>
      </c>
    </row>
    <row r="148" spans="1:4" x14ac:dyDescent="0.3">
      <c r="A148" t="s">
        <v>407</v>
      </c>
      <c r="B148" s="37"/>
      <c r="C148" s="37">
        <v>2562</v>
      </c>
    </row>
    <row r="149" spans="1:4" x14ac:dyDescent="0.3">
      <c r="A149" s="49" t="s">
        <v>296</v>
      </c>
      <c r="B149" s="50">
        <f>+B146+B147</f>
        <v>810347.35000000009</v>
      </c>
      <c r="C149" s="50">
        <f>SUM(C146:C148)</f>
        <v>813129</v>
      </c>
    </row>
    <row r="151" spans="1:4" x14ac:dyDescent="0.3">
      <c r="A151" t="s">
        <v>410</v>
      </c>
      <c r="B151">
        <v>2025</v>
      </c>
      <c r="C151">
        <v>2024</v>
      </c>
    </row>
    <row r="152" spans="1:4" x14ac:dyDescent="0.3">
      <c r="A152" t="s">
        <v>7</v>
      </c>
      <c r="B152" s="38">
        <v>217078.16999999998</v>
      </c>
      <c r="C152" s="38">
        <v>194574.5</v>
      </c>
    </row>
    <row r="153" spans="1:4" x14ac:dyDescent="0.3">
      <c r="A153" t="s">
        <v>19</v>
      </c>
      <c r="B153" s="38">
        <v>132391.13</v>
      </c>
      <c r="C153" s="38">
        <v>106011.03</v>
      </c>
    </row>
    <row r="154" spans="1:4" x14ac:dyDescent="0.3">
      <c r="A154" t="s">
        <v>23</v>
      </c>
      <c r="B154" s="38">
        <v>35541.56</v>
      </c>
      <c r="C154" s="38">
        <v>35023.409999999996</v>
      </c>
    </row>
    <row r="155" spans="1:4" x14ac:dyDescent="0.3">
      <c r="A155" t="s">
        <v>51</v>
      </c>
      <c r="B155" s="38">
        <v>34595.54</v>
      </c>
      <c r="C155" s="38">
        <v>36006.97</v>
      </c>
    </row>
    <row r="156" spans="1:4" x14ac:dyDescent="0.3">
      <c r="A156" t="s">
        <v>22</v>
      </c>
      <c r="B156" s="38">
        <v>30856.73</v>
      </c>
      <c r="C156" s="38">
        <v>22023.27</v>
      </c>
    </row>
    <row r="157" spans="1:4" x14ac:dyDescent="0.3">
      <c r="A157" t="s">
        <v>10</v>
      </c>
      <c r="B157" s="38"/>
      <c r="C157" s="38">
        <v>33997.08</v>
      </c>
    </row>
    <row r="158" spans="1:4" x14ac:dyDescent="0.3">
      <c r="A158" s="49" t="s">
        <v>296</v>
      </c>
      <c r="B158" s="50">
        <f>SUM(B152:B156)</f>
        <v>450463.12999999995</v>
      </c>
      <c r="C158" s="50">
        <v>427636.26000000007</v>
      </c>
    </row>
    <row r="160" spans="1:4" x14ac:dyDescent="0.3">
      <c r="A160" s="40" t="s">
        <v>362</v>
      </c>
    </row>
    <row r="161" spans="1:1" x14ac:dyDescent="0.3">
      <c r="A161" t="s">
        <v>367</v>
      </c>
    </row>
  </sheetData>
  <mergeCells count="2">
    <mergeCell ref="A1:D1"/>
    <mergeCell ref="A24:L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48FF5-142C-4873-BBA3-DC4329E6A64F}">
  <dimension ref="A1:L247"/>
  <sheetViews>
    <sheetView topLeftCell="A148" workbookViewId="0">
      <selection activeCell="E55" sqref="E55"/>
    </sheetView>
  </sheetViews>
  <sheetFormatPr baseColWidth="10" defaultRowHeight="14.4" x14ac:dyDescent="0.3"/>
  <cols>
    <col min="2" max="2" width="47" bestFit="1" customWidth="1"/>
    <col min="8" max="8" width="19.5546875" bestFit="1" customWidth="1"/>
    <col min="9" max="9" width="25.5546875" bestFit="1" customWidth="1"/>
  </cols>
  <sheetData>
    <row r="1" spans="1:9" x14ac:dyDescent="0.3">
      <c r="A1" t="s">
        <v>0</v>
      </c>
      <c r="B1" t="s">
        <v>1</v>
      </c>
      <c r="C1" t="s">
        <v>6</v>
      </c>
      <c r="D1" t="s">
        <v>218</v>
      </c>
      <c r="E1" t="s">
        <v>219</v>
      </c>
      <c r="F1" t="s">
        <v>4</v>
      </c>
      <c r="G1" t="s">
        <v>274</v>
      </c>
    </row>
    <row r="2" spans="1:9" x14ac:dyDescent="0.3">
      <c r="A2">
        <v>1101</v>
      </c>
      <c r="B2" t="s">
        <v>220</v>
      </c>
      <c r="C2">
        <v>1</v>
      </c>
      <c r="D2">
        <v>0</v>
      </c>
      <c r="E2">
        <v>1</v>
      </c>
      <c r="F2" t="s">
        <v>275</v>
      </c>
    </row>
    <row r="3" spans="1:9" x14ac:dyDescent="0.3">
      <c r="A3">
        <v>1102</v>
      </c>
      <c r="B3" t="s">
        <v>221</v>
      </c>
      <c r="C3">
        <v>1</v>
      </c>
      <c r="D3">
        <v>0</v>
      </c>
      <c r="E3">
        <v>1</v>
      </c>
      <c r="F3" t="s">
        <v>275</v>
      </c>
      <c r="H3" s="1" t="s">
        <v>207</v>
      </c>
      <c r="I3" t="s">
        <v>276</v>
      </c>
    </row>
    <row r="4" spans="1:9" x14ac:dyDescent="0.3">
      <c r="A4">
        <v>1103</v>
      </c>
      <c r="B4" t="s">
        <v>222</v>
      </c>
      <c r="C4">
        <v>1</v>
      </c>
      <c r="D4">
        <v>0</v>
      </c>
      <c r="E4">
        <v>1</v>
      </c>
      <c r="F4" t="s">
        <v>275</v>
      </c>
      <c r="H4" s="2" t="s">
        <v>275</v>
      </c>
      <c r="I4">
        <v>732615.87999999989</v>
      </c>
    </row>
    <row r="5" spans="1:9" x14ac:dyDescent="0.3">
      <c r="A5">
        <v>1200</v>
      </c>
      <c r="B5" t="s">
        <v>223</v>
      </c>
      <c r="C5">
        <v>664477.5</v>
      </c>
      <c r="D5">
        <v>0</v>
      </c>
      <c r="E5">
        <v>664477.5</v>
      </c>
      <c r="F5" t="s">
        <v>275</v>
      </c>
      <c r="H5" s="2" t="s">
        <v>277</v>
      </c>
      <c r="I5">
        <v>6088901.3400000008</v>
      </c>
    </row>
    <row r="6" spans="1:9" x14ac:dyDescent="0.3">
      <c r="A6">
        <v>1201</v>
      </c>
      <c r="B6" t="s">
        <v>5</v>
      </c>
      <c r="C6">
        <v>-166120.04</v>
      </c>
      <c r="D6">
        <v>-132895.56</v>
      </c>
      <c r="E6">
        <v>-299015.59999999998</v>
      </c>
      <c r="F6" t="s">
        <v>275</v>
      </c>
      <c r="H6" s="2" t="s">
        <v>278</v>
      </c>
      <c r="I6">
        <v>-4942961.8899999997</v>
      </c>
    </row>
    <row r="7" spans="1:9" x14ac:dyDescent="0.3">
      <c r="A7">
        <v>1203</v>
      </c>
      <c r="B7" t="s">
        <v>224</v>
      </c>
      <c r="C7">
        <v>75938</v>
      </c>
      <c r="D7">
        <v>0</v>
      </c>
      <c r="E7">
        <v>75938</v>
      </c>
      <c r="F7" t="s">
        <v>275</v>
      </c>
      <c r="H7" s="2" t="s">
        <v>279</v>
      </c>
      <c r="I7">
        <v>-779989.56</v>
      </c>
    </row>
    <row r="8" spans="1:9" x14ac:dyDescent="0.3">
      <c r="A8">
        <v>1204</v>
      </c>
      <c r="B8" t="s">
        <v>8</v>
      </c>
      <c r="C8">
        <v>-51892.04</v>
      </c>
      <c r="D8">
        <v>-15192</v>
      </c>
      <c r="E8">
        <v>-67084.039999999994</v>
      </c>
      <c r="F8" t="s">
        <v>275</v>
      </c>
      <c r="H8" s="2" t="s">
        <v>280</v>
      </c>
      <c r="I8">
        <v>54421.89</v>
      </c>
    </row>
    <row r="9" spans="1:9" x14ac:dyDescent="0.3">
      <c r="A9">
        <v>1205</v>
      </c>
      <c r="B9" t="s">
        <v>225</v>
      </c>
      <c r="C9">
        <v>129649.11</v>
      </c>
      <c r="D9">
        <v>0</v>
      </c>
      <c r="E9">
        <v>129649.11</v>
      </c>
      <c r="F9" t="s">
        <v>275</v>
      </c>
      <c r="H9" s="2" t="s">
        <v>21</v>
      </c>
      <c r="I9">
        <v>250271.27</v>
      </c>
    </row>
    <row r="10" spans="1:9" x14ac:dyDescent="0.3">
      <c r="A10">
        <v>1206</v>
      </c>
      <c r="B10" t="s">
        <v>9</v>
      </c>
      <c r="C10">
        <v>-129648</v>
      </c>
      <c r="E10">
        <v>-129648</v>
      </c>
      <c r="F10" t="s">
        <v>275</v>
      </c>
      <c r="H10" s="2" t="s">
        <v>97</v>
      </c>
      <c r="I10">
        <v>-393444.79</v>
      </c>
    </row>
    <row r="11" spans="1:9" x14ac:dyDescent="0.3">
      <c r="A11">
        <v>1207</v>
      </c>
      <c r="B11" t="s">
        <v>226</v>
      </c>
      <c r="C11">
        <v>178930.15</v>
      </c>
      <c r="D11">
        <v>0</v>
      </c>
      <c r="E11">
        <v>178930.15</v>
      </c>
      <c r="F11" t="s">
        <v>275</v>
      </c>
      <c r="H11" s="2" t="s">
        <v>281</v>
      </c>
      <c r="I11">
        <v>-868943.51</v>
      </c>
    </row>
    <row r="12" spans="1:9" x14ac:dyDescent="0.3">
      <c r="A12">
        <v>1208</v>
      </c>
      <c r="B12" t="s">
        <v>11</v>
      </c>
      <c r="C12">
        <v>-88983.76</v>
      </c>
      <c r="D12">
        <v>-35784</v>
      </c>
      <c r="E12">
        <v>-124767.76</v>
      </c>
      <c r="F12" t="s">
        <v>275</v>
      </c>
      <c r="H12" s="2" t="s">
        <v>282</v>
      </c>
      <c r="I12">
        <v>49802.35</v>
      </c>
    </row>
    <row r="13" spans="1:9" x14ac:dyDescent="0.3">
      <c r="A13">
        <v>1209</v>
      </c>
      <c r="B13" t="s">
        <v>227</v>
      </c>
      <c r="C13">
        <v>198799.82</v>
      </c>
      <c r="D13">
        <v>0</v>
      </c>
      <c r="E13">
        <v>198799.82</v>
      </c>
      <c r="F13" t="s">
        <v>275</v>
      </c>
      <c r="H13" s="2" t="s">
        <v>209</v>
      </c>
      <c r="I13">
        <v>-190672.98000000039</v>
      </c>
    </row>
    <row r="14" spans="1:9" x14ac:dyDescent="0.3">
      <c r="A14">
        <v>1210</v>
      </c>
      <c r="B14" t="s">
        <v>12</v>
      </c>
      <c r="C14">
        <v>-86146.96</v>
      </c>
      <c r="D14">
        <v>-39756</v>
      </c>
      <c r="E14">
        <v>-125902.96</v>
      </c>
      <c r="F14" t="s">
        <v>275</v>
      </c>
      <c r="H14" s="2" t="s">
        <v>208</v>
      </c>
      <c r="I14">
        <v>4.3655745685100555E-10</v>
      </c>
    </row>
    <row r="15" spans="1:9" x14ac:dyDescent="0.3">
      <c r="A15">
        <v>1211</v>
      </c>
      <c r="B15" t="s">
        <v>228</v>
      </c>
      <c r="C15">
        <v>312866.05</v>
      </c>
      <c r="D15">
        <v>0</v>
      </c>
      <c r="E15">
        <v>312866.05</v>
      </c>
      <c r="F15" t="s">
        <v>275</v>
      </c>
    </row>
    <row r="16" spans="1:9" x14ac:dyDescent="0.3">
      <c r="A16">
        <v>1212</v>
      </c>
      <c r="B16" t="s">
        <v>14</v>
      </c>
      <c r="C16">
        <v>-35152</v>
      </c>
      <c r="D16">
        <v>-64208.7</v>
      </c>
      <c r="E16">
        <v>-99360.7</v>
      </c>
      <c r="F16" t="s">
        <v>275</v>
      </c>
    </row>
    <row r="17" spans="1:12" x14ac:dyDescent="0.3">
      <c r="A17">
        <v>1250</v>
      </c>
      <c r="B17" t="s">
        <v>167</v>
      </c>
      <c r="C17">
        <v>120958.31</v>
      </c>
      <c r="D17">
        <v>0</v>
      </c>
      <c r="E17">
        <v>120958.31</v>
      </c>
      <c r="F17" t="s">
        <v>275</v>
      </c>
    </row>
    <row r="18" spans="1:12" x14ac:dyDescent="0.3">
      <c r="A18">
        <v>1251</v>
      </c>
      <c r="B18" t="s">
        <v>229</v>
      </c>
      <c r="C18">
        <v>-79041</v>
      </c>
      <c r="D18">
        <v>-24192</v>
      </c>
      <c r="E18">
        <f>+C18+D18</f>
        <v>-103233</v>
      </c>
      <c r="F18" t="s">
        <v>275</v>
      </c>
      <c r="H18" s="1" t="s">
        <v>207</v>
      </c>
      <c r="I18" t="s">
        <v>276</v>
      </c>
    </row>
    <row r="19" spans="1:12" x14ac:dyDescent="0.3">
      <c r="A19">
        <v>1351</v>
      </c>
      <c r="B19" t="s">
        <v>230</v>
      </c>
      <c r="C19">
        <v>6</v>
      </c>
      <c r="D19">
        <v>0</v>
      </c>
      <c r="E19">
        <v>6</v>
      </c>
      <c r="F19" t="s">
        <v>275</v>
      </c>
      <c r="H19" s="2" t="s">
        <v>10</v>
      </c>
      <c r="I19">
        <v>580259.31999999995</v>
      </c>
      <c r="K19" t="s">
        <v>7</v>
      </c>
      <c r="L19">
        <v>3050264.8299999996</v>
      </c>
    </row>
    <row r="20" spans="1:12" x14ac:dyDescent="0.3">
      <c r="A20">
        <v>1460</v>
      </c>
      <c r="B20" t="s">
        <v>16</v>
      </c>
      <c r="C20">
        <v>0</v>
      </c>
      <c r="D20">
        <v>0</v>
      </c>
      <c r="E20">
        <v>0</v>
      </c>
      <c r="H20" s="2" t="s">
        <v>7</v>
      </c>
      <c r="I20">
        <v>3050264.8299999996</v>
      </c>
      <c r="K20" t="s">
        <v>19</v>
      </c>
      <c r="L20">
        <v>776127.36999999988</v>
      </c>
    </row>
    <row r="21" spans="1:12" x14ac:dyDescent="0.3">
      <c r="A21">
        <v>1462</v>
      </c>
      <c r="B21" t="s">
        <v>17</v>
      </c>
      <c r="C21">
        <v>6062</v>
      </c>
      <c r="D21">
        <v>-1129.55</v>
      </c>
      <c r="E21">
        <v>4932.45</v>
      </c>
      <c r="F21" t="s">
        <v>282</v>
      </c>
      <c r="H21" s="2" t="s">
        <v>19</v>
      </c>
      <c r="I21">
        <v>776127.36999999988</v>
      </c>
      <c r="K21" t="s">
        <v>15</v>
      </c>
      <c r="L21">
        <v>687831.52999999991</v>
      </c>
    </row>
    <row r="22" spans="1:12" x14ac:dyDescent="0.3">
      <c r="A22">
        <v>1463</v>
      </c>
      <c r="B22" t="s">
        <v>18</v>
      </c>
      <c r="C22">
        <v>23523.48</v>
      </c>
      <c r="D22">
        <v>5865.32</v>
      </c>
      <c r="E22">
        <v>29388.799999999999</v>
      </c>
      <c r="F22" t="s">
        <v>282</v>
      </c>
      <c r="H22" s="2" t="s">
        <v>51</v>
      </c>
      <c r="I22">
        <v>78160.27</v>
      </c>
      <c r="K22" t="s">
        <v>22</v>
      </c>
      <c r="L22">
        <v>618104.43999999994</v>
      </c>
    </row>
    <row r="23" spans="1:12" x14ac:dyDescent="0.3">
      <c r="A23">
        <v>1464</v>
      </c>
      <c r="B23" t="s">
        <v>20</v>
      </c>
      <c r="C23">
        <v>0</v>
      </c>
      <c r="D23">
        <v>15481.1</v>
      </c>
      <c r="E23">
        <v>15481.1</v>
      </c>
      <c r="F23" t="s">
        <v>282</v>
      </c>
      <c r="H23" s="2" t="s">
        <v>15</v>
      </c>
      <c r="I23">
        <v>687831.52999999991</v>
      </c>
      <c r="K23" t="s">
        <v>10</v>
      </c>
      <c r="L23">
        <v>580259.31999999995</v>
      </c>
    </row>
    <row r="24" spans="1:12" x14ac:dyDescent="0.3">
      <c r="A24">
        <v>1500</v>
      </c>
      <c r="B24" t="s">
        <v>21</v>
      </c>
      <c r="C24">
        <v>213807.97</v>
      </c>
      <c r="D24">
        <v>36463.300000000003</v>
      </c>
      <c r="E24">
        <v>250271.27</v>
      </c>
      <c r="F24" t="s">
        <v>21</v>
      </c>
      <c r="H24" s="2" t="s">
        <v>283</v>
      </c>
      <c r="I24">
        <v>96535.459999999992</v>
      </c>
      <c r="K24" t="s">
        <v>23</v>
      </c>
      <c r="L24">
        <v>201618.12</v>
      </c>
    </row>
    <row r="25" spans="1:12" x14ac:dyDescent="0.3">
      <c r="A25">
        <v>1579</v>
      </c>
      <c r="B25" t="s">
        <v>24</v>
      </c>
      <c r="C25">
        <v>-621</v>
      </c>
      <c r="D25">
        <v>621</v>
      </c>
      <c r="E25">
        <v>0</v>
      </c>
      <c r="H25" s="2" t="s">
        <v>23</v>
      </c>
      <c r="I25">
        <v>201618.12</v>
      </c>
      <c r="K25" t="s">
        <v>283</v>
      </c>
      <c r="L25">
        <v>96535.459999999992</v>
      </c>
    </row>
    <row r="26" spans="1:12" x14ac:dyDescent="0.3">
      <c r="A26">
        <v>1749</v>
      </c>
      <c r="B26" t="s">
        <v>25</v>
      </c>
      <c r="C26">
        <v>61553.81</v>
      </c>
      <c r="D26">
        <v>-7131.92</v>
      </c>
      <c r="E26">
        <v>54421.89</v>
      </c>
      <c r="F26" t="s">
        <v>280</v>
      </c>
      <c r="H26" s="2" t="s">
        <v>22</v>
      </c>
      <c r="I26">
        <v>618104.43999999994</v>
      </c>
      <c r="K26" t="s">
        <v>51</v>
      </c>
      <c r="L26">
        <v>78160.27</v>
      </c>
    </row>
    <row r="27" spans="1:12" x14ac:dyDescent="0.3">
      <c r="A27">
        <v>1861</v>
      </c>
      <c r="B27" t="s">
        <v>26</v>
      </c>
      <c r="C27">
        <v>292.54000000000002</v>
      </c>
      <c r="D27">
        <v>-292.54000000000002</v>
      </c>
      <c r="E27">
        <v>0</v>
      </c>
      <c r="F27" t="s">
        <v>277</v>
      </c>
      <c r="G27" t="s">
        <v>7</v>
      </c>
      <c r="H27" s="2" t="s">
        <v>209</v>
      </c>
      <c r="I27">
        <v>-6088901.3399999943</v>
      </c>
    </row>
    <row r="28" spans="1:12" x14ac:dyDescent="0.3">
      <c r="A28">
        <v>1862</v>
      </c>
      <c r="B28" t="s">
        <v>27</v>
      </c>
      <c r="C28">
        <v>28924.94</v>
      </c>
      <c r="D28">
        <v>-14013</v>
      </c>
      <c r="E28">
        <v>14911.94</v>
      </c>
      <c r="F28" t="s">
        <v>277</v>
      </c>
      <c r="G28" t="s">
        <v>7</v>
      </c>
      <c r="H28" s="2" t="s">
        <v>208</v>
      </c>
      <c r="I28">
        <v>0</v>
      </c>
    </row>
    <row r="29" spans="1:12" x14ac:dyDescent="0.3">
      <c r="A29">
        <v>1863</v>
      </c>
      <c r="B29" t="s">
        <v>28</v>
      </c>
      <c r="C29">
        <v>13486.46</v>
      </c>
      <c r="D29">
        <v>-13486.46</v>
      </c>
      <c r="E29">
        <v>0</v>
      </c>
      <c r="F29" t="s">
        <v>277</v>
      </c>
      <c r="G29" t="s">
        <v>7</v>
      </c>
    </row>
    <row r="30" spans="1:12" x14ac:dyDescent="0.3">
      <c r="A30">
        <v>1866</v>
      </c>
      <c r="B30" t="s">
        <v>29</v>
      </c>
      <c r="C30">
        <v>12983.9</v>
      </c>
      <c r="D30">
        <v>-9763.1200000000008</v>
      </c>
      <c r="E30">
        <v>3220.78</v>
      </c>
      <c r="F30" t="s">
        <v>277</v>
      </c>
      <c r="G30" t="s">
        <v>7</v>
      </c>
    </row>
    <row r="31" spans="1:12" x14ac:dyDescent="0.3">
      <c r="A31">
        <v>1868</v>
      </c>
      <c r="B31" t="s">
        <v>231</v>
      </c>
      <c r="C31">
        <v>7206.85</v>
      </c>
      <c r="D31">
        <v>0</v>
      </c>
      <c r="E31">
        <v>7206.85</v>
      </c>
      <c r="F31" t="s">
        <v>277</v>
      </c>
      <c r="G31" t="s">
        <v>7</v>
      </c>
    </row>
    <row r="32" spans="1:12" x14ac:dyDescent="0.3">
      <c r="A32">
        <v>1869</v>
      </c>
      <c r="B32" t="s">
        <v>30</v>
      </c>
      <c r="C32">
        <v>21585.06</v>
      </c>
      <c r="D32">
        <v>9789.9</v>
      </c>
      <c r="E32">
        <v>31374.959999999999</v>
      </c>
      <c r="F32" t="s">
        <v>277</v>
      </c>
      <c r="G32" t="s">
        <v>7</v>
      </c>
    </row>
    <row r="33" spans="1:7" x14ac:dyDescent="0.3">
      <c r="A33">
        <v>1871</v>
      </c>
      <c r="B33" t="s">
        <v>232</v>
      </c>
      <c r="C33">
        <v>0</v>
      </c>
      <c r="D33">
        <v>0</v>
      </c>
      <c r="E33">
        <v>0</v>
      </c>
      <c r="F33" t="s">
        <v>277</v>
      </c>
      <c r="G33" t="s">
        <v>7</v>
      </c>
    </row>
    <row r="34" spans="1:7" x14ac:dyDescent="0.3">
      <c r="A34">
        <v>1872</v>
      </c>
      <c r="B34" t="s">
        <v>233</v>
      </c>
      <c r="C34">
        <v>0</v>
      </c>
      <c r="D34">
        <v>0</v>
      </c>
      <c r="E34">
        <v>0</v>
      </c>
      <c r="F34" t="s">
        <v>277</v>
      </c>
      <c r="G34" t="s">
        <v>7</v>
      </c>
    </row>
    <row r="35" spans="1:7" x14ac:dyDescent="0.3">
      <c r="A35">
        <v>1873</v>
      </c>
      <c r="B35" t="s">
        <v>31</v>
      </c>
      <c r="C35">
        <v>3963.14</v>
      </c>
      <c r="D35">
        <v>64</v>
      </c>
      <c r="E35">
        <v>4027.14</v>
      </c>
      <c r="F35" t="s">
        <v>277</v>
      </c>
      <c r="G35" t="s">
        <v>7</v>
      </c>
    </row>
    <row r="36" spans="1:7" x14ac:dyDescent="0.3">
      <c r="A36">
        <v>1874</v>
      </c>
      <c r="B36" t="s">
        <v>32</v>
      </c>
      <c r="C36">
        <v>21540.74</v>
      </c>
      <c r="D36">
        <v>-6736.97</v>
      </c>
      <c r="E36">
        <v>14803.77</v>
      </c>
      <c r="F36" t="s">
        <v>277</v>
      </c>
      <c r="G36" t="s">
        <v>7</v>
      </c>
    </row>
    <row r="37" spans="1:7" x14ac:dyDescent="0.3">
      <c r="A37">
        <v>1875</v>
      </c>
      <c r="B37" t="s">
        <v>33</v>
      </c>
      <c r="C37">
        <v>29909.71</v>
      </c>
      <c r="D37">
        <v>10462.91</v>
      </c>
      <c r="E37">
        <v>40372.620000000003</v>
      </c>
      <c r="F37" t="s">
        <v>277</v>
      </c>
      <c r="G37" t="s">
        <v>7</v>
      </c>
    </row>
    <row r="38" spans="1:7" x14ac:dyDescent="0.3">
      <c r="A38">
        <v>1876</v>
      </c>
      <c r="B38" t="s">
        <v>34</v>
      </c>
      <c r="C38">
        <v>9372.0499999999993</v>
      </c>
      <c r="D38">
        <v>3630.59</v>
      </c>
      <c r="E38">
        <v>13002.64</v>
      </c>
      <c r="F38" t="s">
        <v>277</v>
      </c>
      <c r="G38" t="s">
        <v>7</v>
      </c>
    </row>
    <row r="39" spans="1:7" x14ac:dyDescent="0.3">
      <c r="A39">
        <v>1878</v>
      </c>
      <c r="B39" t="s">
        <v>234</v>
      </c>
      <c r="C39">
        <v>0</v>
      </c>
      <c r="D39">
        <v>0</v>
      </c>
      <c r="E39">
        <v>0</v>
      </c>
      <c r="F39" t="s">
        <v>277</v>
      </c>
      <c r="G39" t="s">
        <v>7</v>
      </c>
    </row>
    <row r="40" spans="1:7" x14ac:dyDescent="0.3">
      <c r="A40">
        <v>1879</v>
      </c>
      <c r="B40" t="s">
        <v>35</v>
      </c>
      <c r="C40">
        <v>1534.33</v>
      </c>
      <c r="D40">
        <v>-1534.33</v>
      </c>
      <c r="E40">
        <v>0</v>
      </c>
      <c r="F40" t="s">
        <v>277</v>
      </c>
      <c r="G40" t="s">
        <v>7</v>
      </c>
    </row>
    <row r="41" spans="1:7" x14ac:dyDescent="0.3">
      <c r="A41">
        <v>1880</v>
      </c>
      <c r="B41" t="s">
        <v>36</v>
      </c>
      <c r="C41">
        <v>67364.679999999993</v>
      </c>
      <c r="D41">
        <v>-14762.95</v>
      </c>
      <c r="E41">
        <v>52601.73</v>
      </c>
      <c r="F41" t="s">
        <v>277</v>
      </c>
      <c r="G41" t="s">
        <v>7</v>
      </c>
    </row>
    <row r="42" spans="1:7" x14ac:dyDescent="0.3">
      <c r="A42">
        <v>1881</v>
      </c>
      <c r="B42" t="s">
        <v>37</v>
      </c>
      <c r="C42">
        <v>20501.599999999999</v>
      </c>
      <c r="D42">
        <v>-2007.97</v>
      </c>
      <c r="E42">
        <v>18493.63</v>
      </c>
      <c r="F42" t="s">
        <v>277</v>
      </c>
      <c r="G42" t="s">
        <v>7</v>
      </c>
    </row>
    <row r="43" spans="1:7" x14ac:dyDescent="0.3">
      <c r="A43">
        <v>1882</v>
      </c>
      <c r="B43" t="s">
        <v>38</v>
      </c>
      <c r="C43">
        <v>29844</v>
      </c>
      <c r="D43">
        <v>-8272.01</v>
      </c>
      <c r="E43">
        <v>21571.99</v>
      </c>
      <c r="F43" t="s">
        <v>277</v>
      </c>
      <c r="G43" t="s">
        <v>7</v>
      </c>
    </row>
    <row r="44" spans="1:7" x14ac:dyDescent="0.3">
      <c r="A44">
        <v>1883</v>
      </c>
      <c r="B44" t="s">
        <v>39</v>
      </c>
      <c r="C44">
        <v>10360.08</v>
      </c>
      <c r="D44">
        <v>-5766.75</v>
      </c>
      <c r="E44">
        <v>4593.33</v>
      </c>
      <c r="F44" t="s">
        <v>277</v>
      </c>
      <c r="G44" t="s">
        <v>7</v>
      </c>
    </row>
    <row r="45" spans="1:7" x14ac:dyDescent="0.3">
      <c r="A45">
        <v>1884</v>
      </c>
      <c r="B45" t="s">
        <v>40</v>
      </c>
      <c r="C45">
        <v>16269.85</v>
      </c>
      <c r="D45">
        <v>-2050.46</v>
      </c>
      <c r="E45">
        <v>14219.39</v>
      </c>
      <c r="F45" t="s">
        <v>277</v>
      </c>
      <c r="G45" t="s">
        <v>7</v>
      </c>
    </row>
    <row r="46" spans="1:7" x14ac:dyDescent="0.3">
      <c r="A46">
        <v>1885</v>
      </c>
      <c r="B46" t="s">
        <v>41</v>
      </c>
      <c r="C46">
        <v>7859.75</v>
      </c>
      <c r="D46">
        <v>-1163</v>
      </c>
      <c r="E46">
        <v>6696.75</v>
      </c>
      <c r="F46" t="s">
        <v>277</v>
      </c>
      <c r="G46" t="s">
        <v>7</v>
      </c>
    </row>
    <row r="47" spans="1:7" x14ac:dyDescent="0.3">
      <c r="A47">
        <v>1886</v>
      </c>
      <c r="B47" t="s">
        <v>42</v>
      </c>
      <c r="C47">
        <v>100000</v>
      </c>
      <c r="D47">
        <v>260603</v>
      </c>
      <c r="E47">
        <v>360603</v>
      </c>
      <c r="F47" t="s">
        <v>277</v>
      </c>
      <c r="G47" t="s">
        <v>15</v>
      </c>
    </row>
    <row r="48" spans="1:7" x14ac:dyDescent="0.3">
      <c r="A48">
        <v>1899</v>
      </c>
      <c r="B48" t="s">
        <v>43</v>
      </c>
      <c r="C48">
        <v>23908.6</v>
      </c>
      <c r="D48">
        <v>5432.2</v>
      </c>
      <c r="E48">
        <v>29340.799999999999</v>
      </c>
      <c r="F48" t="s">
        <v>277</v>
      </c>
      <c r="G48" t="s">
        <v>7</v>
      </c>
    </row>
    <row r="49" spans="1:7" x14ac:dyDescent="0.3">
      <c r="A49">
        <v>1900</v>
      </c>
      <c r="B49" t="s">
        <v>44</v>
      </c>
      <c r="C49">
        <v>1026</v>
      </c>
      <c r="D49">
        <v>3501</v>
      </c>
      <c r="E49">
        <v>4527</v>
      </c>
      <c r="F49" t="s">
        <v>277</v>
      </c>
      <c r="G49" t="s">
        <v>10</v>
      </c>
    </row>
    <row r="50" spans="1:7" x14ac:dyDescent="0.3">
      <c r="A50" s="64">
        <v>1911</v>
      </c>
      <c r="B50" s="64" t="s">
        <v>235</v>
      </c>
      <c r="C50" s="64">
        <v>5548</v>
      </c>
      <c r="D50" s="64">
        <v>0</v>
      </c>
      <c r="E50" s="64">
        <v>5548</v>
      </c>
      <c r="F50" t="s">
        <v>277</v>
      </c>
      <c r="G50" t="s">
        <v>19</v>
      </c>
    </row>
    <row r="51" spans="1:7" x14ac:dyDescent="0.3">
      <c r="A51" s="64">
        <v>1912</v>
      </c>
      <c r="B51" s="64" t="s">
        <v>45</v>
      </c>
      <c r="C51" s="64">
        <v>755817.05</v>
      </c>
      <c r="D51" s="64">
        <v>-659575.75</v>
      </c>
      <c r="E51" s="64">
        <v>96241.3</v>
      </c>
      <c r="F51" t="s">
        <v>277</v>
      </c>
      <c r="G51" t="s">
        <v>19</v>
      </c>
    </row>
    <row r="52" spans="1:7" x14ac:dyDescent="0.3">
      <c r="A52">
        <v>1913</v>
      </c>
      <c r="B52" t="s">
        <v>46</v>
      </c>
      <c r="C52">
        <v>25071.45</v>
      </c>
      <c r="D52">
        <v>-15764.72</v>
      </c>
      <c r="E52">
        <v>9306.73</v>
      </c>
      <c r="F52" t="s">
        <v>277</v>
      </c>
      <c r="G52" t="s">
        <v>19</v>
      </c>
    </row>
    <row r="53" spans="1:7" x14ac:dyDescent="0.3">
      <c r="A53">
        <v>1914</v>
      </c>
      <c r="B53" t="s">
        <v>47</v>
      </c>
      <c r="C53">
        <v>228825.48</v>
      </c>
      <c r="D53">
        <v>36332.78</v>
      </c>
      <c r="E53">
        <v>265158.26</v>
      </c>
      <c r="F53" t="s">
        <v>277</v>
      </c>
      <c r="G53" t="s">
        <v>22</v>
      </c>
    </row>
    <row r="54" spans="1:7" x14ac:dyDescent="0.3">
      <c r="A54">
        <v>1920</v>
      </c>
      <c r="B54" t="s">
        <v>48</v>
      </c>
      <c r="C54">
        <v>412773.23</v>
      </c>
      <c r="D54">
        <v>-349482.52</v>
      </c>
      <c r="E54">
        <v>63290.71</v>
      </c>
      <c r="F54" t="s">
        <v>277</v>
      </c>
      <c r="G54" t="s">
        <v>15</v>
      </c>
    </row>
    <row r="55" spans="1:7" x14ac:dyDescent="0.3">
      <c r="A55" s="64">
        <v>1923</v>
      </c>
      <c r="B55" s="64" t="s">
        <v>54</v>
      </c>
      <c r="C55" s="64">
        <v>14396.07</v>
      </c>
      <c r="D55" s="64">
        <v>297478.84000000003</v>
      </c>
      <c r="E55" s="64">
        <v>311874.90999999997</v>
      </c>
      <c r="F55" t="s">
        <v>277</v>
      </c>
      <c r="G55" t="s">
        <v>19</v>
      </c>
    </row>
    <row r="56" spans="1:7" x14ac:dyDescent="0.3">
      <c r="A56">
        <v>1924</v>
      </c>
      <c r="B56" t="s">
        <v>56</v>
      </c>
      <c r="C56">
        <v>0</v>
      </c>
      <c r="D56">
        <v>49.12</v>
      </c>
      <c r="E56">
        <v>49.12</v>
      </c>
      <c r="F56" t="s">
        <v>277</v>
      </c>
      <c r="G56" t="s">
        <v>19</v>
      </c>
    </row>
    <row r="57" spans="1:7" x14ac:dyDescent="0.3">
      <c r="A57">
        <v>1926</v>
      </c>
      <c r="B57" t="s">
        <v>57</v>
      </c>
      <c r="C57">
        <v>16250</v>
      </c>
      <c r="D57">
        <v>80033.509999999995</v>
      </c>
      <c r="E57">
        <v>96283.51</v>
      </c>
      <c r="F57" t="s">
        <v>277</v>
      </c>
      <c r="G57" t="s">
        <v>283</v>
      </c>
    </row>
    <row r="58" spans="1:7" x14ac:dyDescent="0.3">
      <c r="A58">
        <v>1928</v>
      </c>
      <c r="B58" t="s">
        <v>58</v>
      </c>
      <c r="C58">
        <v>594681.31999999995</v>
      </c>
      <c r="D58">
        <v>105663.67</v>
      </c>
      <c r="E58">
        <v>700344.99</v>
      </c>
      <c r="F58" t="s">
        <v>277</v>
      </c>
      <c r="G58" t="s">
        <v>7</v>
      </c>
    </row>
    <row r="59" spans="1:7" x14ac:dyDescent="0.3">
      <c r="A59">
        <v>1929</v>
      </c>
      <c r="B59" t="s">
        <v>59</v>
      </c>
      <c r="C59">
        <v>523437.9</v>
      </c>
      <c r="D59">
        <v>52294.42</v>
      </c>
      <c r="E59">
        <v>575732.31999999995</v>
      </c>
      <c r="F59" t="s">
        <v>277</v>
      </c>
      <c r="G59" t="s">
        <v>10</v>
      </c>
    </row>
    <row r="60" spans="1:7" x14ac:dyDescent="0.3">
      <c r="A60">
        <v>1930</v>
      </c>
      <c r="B60" t="s">
        <v>60</v>
      </c>
      <c r="C60">
        <v>95635.64</v>
      </c>
      <c r="D60">
        <v>-17475.37</v>
      </c>
      <c r="E60">
        <v>78160.27</v>
      </c>
      <c r="F60" t="s">
        <v>277</v>
      </c>
      <c r="G60" t="s">
        <v>51</v>
      </c>
    </row>
    <row r="61" spans="1:7" x14ac:dyDescent="0.3">
      <c r="A61">
        <v>1931</v>
      </c>
      <c r="B61" t="s">
        <v>61</v>
      </c>
      <c r="C61">
        <v>243.73</v>
      </c>
      <c r="D61">
        <v>8.2200000000000006</v>
      </c>
      <c r="E61">
        <v>251.95</v>
      </c>
      <c r="F61" t="s">
        <v>277</v>
      </c>
      <c r="G61" t="s">
        <v>283</v>
      </c>
    </row>
    <row r="62" spans="1:7" x14ac:dyDescent="0.3">
      <c r="A62">
        <v>1932</v>
      </c>
      <c r="B62" t="s">
        <v>62</v>
      </c>
      <c r="C62">
        <v>236850.77</v>
      </c>
      <c r="D62">
        <v>7989.66</v>
      </c>
      <c r="E62">
        <v>244840.43</v>
      </c>
      <c r="F62" t="s">
        <v>277</v>
      </c>
      <c r="G62" t="s">
        <v>22</v>
      </c>
    </row>
    <row r="63" spans="1:7" x14ac:dyDescent="0.3">
      <c r="A63">
        <v>1933</v>
      </c>
      <c r="B63" t="s">
        <v>63</v>
      </c>
      <c r="C63">
        <v>50017.41</v>
      </c>
      <c r="D63">
        <v>-2061.2399999999998</v>
      </c>
      <c r="E63">
        <v>47956.17</v>
      </c>
      <c r="F63" t="s">
        <v>277</v>
      </c>
      <c r="G63" t="s">
        <v>7</v>
      </c>
    </row>
    <row r="64" spans="1:7" x14ac:dyDescent="0.3">
      <c r="A64">
        <v>1934</v>
      </c>
      <c r="B64" t="s">
        <v>64</v>
      </c>
      <c r="C64">
        <v>181639.07</v>
      </c>
      <c r="D64">
        <v>19979.05</v>
      </c>
      <c r="E64">
        <v>201618.12</v>
      </c>
      <c r="F64" t="s">
        <v>277</v>
      </c>
      <c r="G64" t="s">
        <v>23</v>
      </c>
    </row>
    <row r="65" spans="1:7" x14ac:dyDescent="0.3">
      <c r="A65">
        <v>1935</v>
      </c>
      <c r="B65" t="s">
        <v>65</v>
      </c>
      <c r="C65">
        <v>188288.67</v>
      </c>
      <c r="D65">
        <v>-80182.92</v>
      </c>
      <c r="E65">
        <v>108105.75</v>
      </c>
      <c r="F65" t="s">
        <v>277</v>
      </c>
      <c r="G65" t="s">
        <v>22</v>
      </c>
    </row>
    <row r="66" spans="1:7" x14ac:dyDescent="0.3">
      <c r="A66">
        <v>1936</v>
      </c>
      <c r="B66" t="s">
        <v>66</v>
      </c>
      <c r="C66">
        <v>0</v>
      </c>
      <c r="D66">
        <v>2306.4</v>
      </c>
      <c r="E66">
        <v>2306.4</v>
      </c>
      <c r="F66" t="s">
        <v>277</v>
      </c>
      <c r="G66" t="s">
        <v>7</v>
      </c>
    </row>
    <row r="67" spans="1:7" x14ac:dyDescent="0.3">
      <c r="A67">
        <v>1937</v>
      </c>
      <c r="B67" t="s">
        <v>67</v>
      </c>
      <c r="C67">
        <v>14566.5</v>
      </c>
      <c r="D67">
        <v>-14566.5</v>
      </c>
      <c r="E67">
        <v>0</v>
      </c>
      <c r="F67" t="s">
        <v>277</v>
      </c>
      <c r="G67" t="s">
        <v>7</v>
      </c>
    </row>
    <row r="68" spans="1:7" x14ac:dyDescent="0.3">
      <c r="A68">
        <v>1938</v>
      </c>
      <c r="B68" t="s">
        <v>68</v>
      </c>
      <c r="C68">
        <v>58.95</v>
      </c>
      <c r="D68">
        <v>3542.83</v>
      </c>
      <c r="E68">
        <v>3601.78</v>
      </c>
      <c r="F68" t="s">
        <v>277</v>
      </c>
      <c r="G68" t="s">
        <v>19</v>
      </c>
    </row>
    <row r="69" spans="1:7" x14ac:dyDescent="0.3">
      <c r="A69">
        <v>1941</v>
      </c>
      <c r="B69" t="s">
        <v>236</v>
      </c>
      <c r="C69">
        <v>0</v>
      </c>
      <c r="D69">
        <v>0</v>
      </c>
      <c r="E69">
        <v>0</v>
      </c>
      <c r="F69" t="s">
        <v>277</v>
      </c>
    </row>
    <row r="70" spans="1:7" x14ac:dyDescent="0.3">
      <c r="A70">
        <v>1942</v>
      </c>
      <c r="B70" t="s">
        <v>69</v>
      </c>
      <c r="C70">
        <v>1554169.55</v>
      </c>
      <c r="D70">
        <v>252936.2</v>
      </c>
      <c r="E70">
        <v>1807105.75</v>
      </c>
      <c r="F70" t="s">
        <v>277</v>
      </c>
      <c r="G70" t="s">
        <v>7</v>
      </c>
    </row>
    <row r="71" spans="1:7" x14ac:dyDescent="0.3">
      <c r="A71">
        <v>1943</v>
      </c>
      <c r="B71" t="s">
        <v>70</v>
      </c>
      <c r="C71">
        <v>48004.36</v>
      </c>
      <c r="D71">
        <v>-13093.16</v>
      </c>
      <c r="E71">
        <v>34911.199999999997</v>
      </c>
      <c r="F71" t="s">
        <v>277</v>
      </c>
      <c r="G71" t="s">
        <v>19</v>
      </c>
    </row>
    <row r="72" spans="1:7" x14ac:dyDescent="0.3">
      <c r="A72">
        <v>1945</v>
      </c>
      <c r="B72" t="s">
        <v>237</v>
      </c>
      <c r="C72">
        <v>0</v>
      </c>
      <c r="D72">
        <v>0</v>
      </c>
      <c r="E72">
        <v>0</v>
      </c>
      <c r="F72" t="s">
        <v>277</v>
      </c>
      <c r="G72" t="s">
        <v>19</v>
      </c>
    </row>
    <row r="73" spans="1:7" x14ac:dyDescent="0.3">
      <c r="A73">
        <v>1946</v>
      </c>
      <c r="B73" t="s">
        <v>238</v>
      </c>
      <c r="C73">
        <v>0</v>
      </c>
      <c r="D73">
        <v>0</v>
      </c>
      <c r="E73">
        <v>0</v>
      </c>
      <c r="F73" t="s">
        <v>277</v>
      </c>
      <c r="G73" t="s">
        <v>19</v>
      </c>
    </row>
    <row r="74" spans="1:7" x14ac:dyDescent="0.3">
      <c r="A74">
        <v>1947</v>
      </c>
      <c r="B74" t="s">
        <v>71</v>
      </c>
      <c r="C74">
        <v>58.95</v>
      </c>
      <c r="D74">
        <v>3134.18</v>
      </c>
      <c r="E74">
        <v>3193.13</v>
      </c>
      <c r="F74" t="s">
        <v>277</v>
      </c>
      <c r="G74" t="s">
        <v>19</v>
      </c>
    </row>
    <row r="75" spans="1:7" x14ac:dyDescent="0.3">
      <c r="A75">
        <v>1948</v>
      </c>
      <c r="B75" t="s">
        <v>72</v>
      </c>
      <c r="C75">
        <v>2327.1799999999998</v>
      </c>
      <c r="D75">
        <v>1681.43</v>
      </c>
      <c r="E75">
        <v>4008.61</v>
      </c>
      <c r="F75" t="s">
        <v>277</v>
      </c>
      <c r="G75" t="s">
        <v>19</v>
      </c>
    </row>
    <row r="76" spans="1:7" x14ac:dyDescent="0.3">
      <c r="A76">
        <v>1949</v>
      </c>
      <c r="B76" t="s">
        <v>73</v>
      </c>
      <c r="C76">
        <v>7045.49</v>
      </c>
      <c r="D76">
        <v>-6618.75</v>
      </c>
      <c r="E76">
        <v>426.74</v>
      </c>
      <c r="F76" t="s">
        <v>277</v>
      </c>
      <c r="G76" t="s">
        <v>19</v>
      </c>
    </row>
    <row r="77" spans="1:7" x14ac:dyDescent="0.3">
      <c r="A77">
        <v>1950</v>
      </c>
      <c r="B77" t="s">
        <v>74</v>
      </c>
      <c r="C77">
        <v>113263</v>
      </c>
      <c r="D77">
        <v>12726</v>
      </c>
      <c r="E77">
        <v>125989</v>
      </c>
      <c r="F77" t="s">
        <v>277</v>
      </c>
      <c r="G77" t="s">
        <v>15</v>
      </c>
    </row>
    <row r="78" spans="1:7" x14ac:dyDescent="0.3">
      <c r="A78">
        <v>1951</v>
      </c>
      <c r="B78" t="s">
        <v>75</v>
      </c>
      <c r="C78">
        <v>9443.48</v>
      </c>
      <c r="D78">
        <v>20585.240000000002</v>
      </c>
      <c r="E78">
        <v>30028.720000000001</v>
      </c>
      <c r="F78" t="s">
        <v>277</v>
      </c>
      <c r="G78" t="s">
        <v>19</v>
      </c>
    </row>
    <row r="79" spans="1:7" x14ac:dyDescent="0.3">
      <c r="A79">
        <v>1952</v>
      </c>
      <c r="B79" t="s">
        <v>76</v>
      </c>
      <c r="C79">
        <v>35001.589999999997</v>
      </c>
      <c r="D79">
        <v>-4175</v>
      </c>
      <c r="E79">
        <v>30826.59</v>
      </c>
      <c r="F79" t="s">
        <v>277</v>
      </c>
      <c r="G79" t="s">
        <v>19</v>
      </c>
    </row>
    <row r="80" spans="1:7" x14ac:dyDescent="0.3">
      <c r="A80">
        <v>1953</v>
      </c>
      <c r="B80" t="s">
        <v>77</v>
      </c>
      <c r="C80">
        <v>9658.8700000000008</v>
      </c>
      <c r="D80">
        <v>-9658.8700000000008</v>
      </c>
      <c r="E80">
        <v>0</v>
      </c>
      <c r="F80" t="s">
        <v>277</v>
      </c>
      <c r="G80" t="s">
        <v>19</v>
      </c>
    </row>
    <row r="81" spans="1:7" x14ac:dyDescent="0.3">
      <c r="A81">
        <v>1954</v>
      </c>
      <c r="B81" t="s">
        <v>78</v>
      </c>
      <c r="C81">
        <v>135433.31</v>
      </c>
      <c r="D81">
        <v>-97490.72</v>
      </c>
      <c r="E81">
        <v>37942.589999999997</v>
      </c>
      <c r="F81" t="s">
        <v>277</v>
      </c>
      <c r="G81" t="s">
        <v>7</v>
      </c>
    </row>
    <row r="82" spans="1:7" x14ac:dyDescent="0.3">
      <c r="A82">
        <v>1955</v>
      </c>
      <c r="B82" t="s">
        <v>79</v>
      </c>
      <c r="C82">
        <v>45362.720000000001</v>
      </c>
      <c r="D82">
        <v>58420.58</v>
      </c>
      <c r="E82">
        <v>103783.3</v>
      </c>
      <c r="F82" t="s">
        <v>277</v>
      </c>
      <c r="G82" t="s">
        <v>7</v>
      </c>
    </row>
    <row r="83" spans="1:7" x14ac:dyDescent="0.3">
      <c r="A83">
        <v>1956</v>
      </c>
      <c r="B83" t="s">
        <v>80</v>
      </c>
      <c r="C83">
        <v>0</v>
      </c>
      <c r="D83">
        <v>3610.49</v>
      </c>
      <c r="E83">
        <v>3610.49</v>
      </c>
      <c r="F83" t="s">
        <v>277</v>
      </c>
      <c r="G83" t="s">
        <v>19</v>
      </c>
    </row>
    <row r="84" spans="1:7" x14ac:dyDescent="0.3">
      <c r="A84">
        <v>1957</v>
      </c>
      <c r="B84" t="s">
        <v>81</v>
      </c>
      <c r="C84">
        <v>0</v>
      </c>
      <c r="D84">
        <v>6272</v>
      </c>
      <c r="E84">
        <v>6272</v>
      </c>
      <c r="F84" t="s">
        <v>277</v>
      </c>
      <c r="G84" t="s">
        <v>7</v>
      </c>
    </row>
    <row r="85" spans="1:7" x14ac:dyDescent="0.3">
      <c r="A85">
        <v>1961</v>
      </c>
      <c r="B85" t="s">
        <v>82</v>
      </c>
      <c r="C85">
        <v>19772.5</v>
      </c>
      <c r="D85">
        <v>-9163.57</v>
      </c>
      <c r="E85">
        <v>10608.93</v>
      </c>
      <c r="F85" t="s">
        <v>277</v>
      </c>
      <c r="G85" t="s">
        <v>19</v>
      </c>
    </row>
    <row r="86" spans="1:7" x14ac:dyDescent="0.3">
      <c r="A86">
        <v>1962</v>
      </c>
      <c r="B86" t="s">
        <v>83</v>
      </c>
      <c r="C86">
        <v>4681.41</v>
      </c>
      <c r="D86">
        <v>5178.46</v>
      </c>
      <c r="E86">
        <v>9859.8700000000008</v>
      </c>
      <c r="F86" t="s">
        <v>277</v>
      </c>
      <c r="G86" t="s">
        <v>19</v>
      </c>
    </row>
    <row r="87" spans="1:7" x14ac:dyDescent="0.3">
      <c r="A87">
        <v>1963</v>
      </c>
      <c r="B87" t="s">
        <v>84</v>
      </c>
      <c r="C87">
        <v>4442.3999999999996</v>
      </c>
      <c r="D87">
        <v>29388.2</v>
      </c>
      <c r="E87">
        <v>33830.6</v>
      </c>
      <c r="F87" t="s">
        <v>277</v>
      </c>
      <c r="G87" t="s">
        <v>7</v>
      </c>
    </row>
    <row r="88" spans="1:7" x14ac:dyDescent="0.3">
      <c r="A88">
        <v>1964</v>
      </c>
      <c r="B88" t="s">
        <v>85</v>
      </c>
      <c r="C88">
        <v>0</v>
      </c>
      <c r="D88">
        <v>9204</v>
      </c>
      <c r="E88">
        <v>9204</v>
      </c>
      <c r="F88" t="s">
        <v>277</v>
      </c>
      <c r="G88" t="s">
        <v>19</v>
      </c>
    </row>
    <row r="89" spans="1:7" x14ac:dyDescent="0.3">
      <c r="A89">
        <v>1985</v>
      </c>
      <c r="B89" t="s">
        <v>86</v>
      </c>
      <c r="C89">
        <v>4000</v>
      </c>
      <c r="D89">
        <v>6250</v>
      </c>
      <c r="E89">
        <v>10250</v>
      </c>
      <c r="F89" t="s">
        <v>277</v>
      </c>
      <c r="G89" t="s">
        <v>15</v>
      </c>
    </row>
    <row r="90" spans="1:7" x14ac:dyDescent="0.3">
      <c r="A90">
        <v>1986</v>
      </c>
      <c r="B90" t="s">
        <v>239</v>
      </c>
      <c r="C90">
        <v>0</v>
      </c>
      <c r="D90">
        <v>0</v>
      </c>
      <c r="E90">
        <v>0</v>
      </c>
      <c r="F90" t="s">
        <v>277</v>
      </c>
      <c r="G90" t="s">
        <v>15</v>
      </c>
    </row>
    <row r="91" spans="1:7" x14ac:dyDescent="0.3">
      <c r="A91">
        <v>1987</v>
      </c>
      <c r="B91" t="s">
        <v>87</v>
      </c>
      <c r="C91">
        <v>0</v>
      </c>
      <c r="D91">
        <v>127125</v>
      </c>
      <c r="E91">
        <v>127125</v>
      </c>
      <c r="F91" t="s">
        <v>277</v>
      </c>
      <c r="G91" t="s">
        <v>15</v>
      </c>
    </row>
    <row r="92" spans="1:7" x14ac:dyDescent="0.3">
      <c r="A92">
        <v>1991</v>
      </c>
      <c r="B92" t="s">
        <v>88</v>
      </c>
      <c r="C92">
        <v>554.78</v>
      </c>
      <c r="D92">
        <v>18.71</v>
      </c>
      <c r="E92">
        <v>573.49</v>
      </c>
      <c r="F92" t="s">
        <v>277</v>
      </c>
      <c r="G92" t="s">
        <v>15</v>
      </c>
    </row>
    <row r="93" spans="1:7" x14ac:dyDescent="0.3">
      <c r="A93">
        <v>1992</v>
      </c>
      <c r="B93" t="s">
        <v>89</v>
      </c>
      <c r="C93">
        <v>39.479999999999997</v>
      </c>
      <c r="D93">
        <v>-39.15</v>
      </c>
      <c r="E93">
        <v>0.33</v>
      </c>
      <c r="F93" t="s">
        <v>277</v>
      </c>
      <c r="G93" t="s">
        <v>15</v>
      </c>
    </row>
    <row r="94" spans="1:7" x14ac:dyDescent="0.3">
      <c r="A94">
        <v>1993</v>
      </c>
      <c r="B94" t="s">
        <v>90</v>
      </c>
      <c r="C94">
        <v>3382.54</v>
      </c>
      <c r="D94">
        <v>73220.45</v>
      </c>
      <c r="E94">
        <v>76602.990000000005</v>
      </c>
      <c r="F94" t="s">
        <v>277</v>
      </c>
      <c r="G94" t="s">
        <v>19</v>
      </c>
    </row>
    <row r="95" spans="1:7" x14ac:dyDescent="0.3">
      <c r="A95">
        <v>1994</v>
      </c>
      <c r="B95" t="s">
        <v>91</v>
      </c>
      <c r="C95">
        <v>26044.57</v>
      </c>
      <c r="D95">
        <v>8067.75</v>
      </c>
      <c r="E95">
        <v>34112.32</v>
      </c>
      <c r="F95" t="s">
        <v>277</v>
      </c>
      <c r="G95" t="s">
        <v>19</v>
      </c>
    </row>
    <row r="96" spans="1:7" x14ac:dyDescent="0.3">
      <c r="A96">
        <v>1995</v>
      </c>
      <c r="B96" t="s">
        <v>92</v>
      </c>
      <c r="C96">
        <v>53287.360000000001</v>
      </c>
      <c r="D96">
        <v>7843.63</v>
      </c>
      <c r="E96">
        <v>61130.99</v>
      </c>
      <c r="F96" t="s">
        <v>277</v>
      </c>
      <c r="G96" t="s">
        <v>19</v>
      </c>
    </row>
    <row r="97" spans="1:7" x14ac:dyDescent="0.3">
      <c r="A97">
        <v>1996</v>
      </c>
      <c r="B97" t="s">
        <v>93</v>
      </c>
      <c r="C97">
        <v>20277.259999999998</v>
      </c>
      <c r="D97">
        <v>20703.689999999999</v>
      </c>
      <c r="E97">
        <v>40980.949999999997</v>
      </c>
      <c r="F97" t="s">
        <v>277</v>
      </c>
      <c r="G97" t="s">
        <v>19</v>
      </c>
    </row>
    <row r="98" spans="1:7" x14ac:dyDescent="0.3">
      <c r="A98">
        <v>1997</v>
      </c>
      <c r="B98" t="s">
        <v>94</v>
      </c>
      <c r="C98">
        <v>11413</v>
      </c>
      <c r="D98">
        <v>5394</v>
      </c>
      <c r="E98">
        <v>16807</v>
      </c>
      <c r="F98" t="s">
        <v>277</v>
      </c>
      <c r="G98" t="s">
        <v>7</v>
      </c>
    </row>
    <row r="99" spans="1:7" x14ac:dyDescent="0.3">
      <c r="A99">
        <v>1998</v>
      </c>
      <c r="B99" t="s">
        <v>95</v>
      </c>
      <c r="C99">
        <v>8310.42</v>
      </c>
      <c r="D99">
        <v>29.47</v>
      </c>
      <c r="E99">
        <v>8339.89</v>
      </c>
      <c r="F99" t="s">
        <v>277</v>
      </c>
      <c r="G99" t="s">
        <v>7</v>
      </c>
    </row>
    <row r="100" spans="1:7" x14ac:dyDescent="0.3">
      <c r="A100">
        <v>1999</v>
      </c>
      <c r="B100" t="s">
        <v>96</v>
      </c>
      <c r="C100">
        <v>15174.02</v>
      </c>
      <c r="D100">
        <v>-6036.2</v>
      </c>
      <c r="E100">
        <v>9137.82</v>
      </c>
      <c r="F100" t="s">
        <v>277</v>
      </c>
      <c r="G100" t="s">
        <v>7</v>
      </c>
    </row>
    <row r="101" spans="1:7" x14ac:dyDescent="0.3">
      <c r="A101">
        <v>2050</v>
      </c>
      <c r="B101" t="s">
        <v>240</v>
      </c>
      <c r="C101">
        <v>-4942961.8899999997</v>
      </c>
      <c r="D101">
        <v>0</v>
      </c>
      <c r="E101">
        <v>-4942961.8899999997</v>
      </c>
      <c r="F101" t="s">
        <v>278</v>
      </c>
    </row>
    <row r="102" spans="1:7" x14ac:dyDescent="0.3">
      <c r="A102">
        <v>2400</v>
      </c>
      <c r="B102" t="s">
        <v>97</v>
      </c>
      <c r="C102">
        <v>-205093.49</v>
      </c>
      <c r="D102">
        <v>-188351.3</v>
      </c>
      <c r="E102">
        <v>-393444.79</v>
      </c>
      <c r="F102" t="s">
        <v>97</v>
      </c>
    </row>
    <row r="103" spans="1:7" x14ac:dyDescent="0.3">
      <c r="A103">
        <v>2600</v>
      </c>
      <c r="B103" t="s">
        <v>99</v>
      </c>
      <c r="C103">
        <v>-134923</v>
      </c>
      <c r="D103">
        <v>8935</v>
      </c>
      <c r="E103">
        <v>-125988</v>
      </c>
      <c r="F103" t="s">
        <v>279</v>
      </c>
    </row>
    <row r="104" spans="1:7" x14ac:dyDescent="0.3">
      <c r="A104">
        <v>2610</v>
      </c>
      <c r="B104" t="s">
        <v>100</v>
      </c>
      <c r="C104">
        <v>0</v>
      </c>
      <c r="D104">
        <v>0</v>
      </c>
      <c r="E104">
        <v>0</v>
      </c>
      <c r="F104" t="s">
        <v>279</v>
      </c>
    </row>
    <row r="105" spans="1:7" x14ac:dyDescent="0.3">
      <c r="A105">
        <v>2700</v>
      </c>
      <c r="B105" t="s">
        <v>101</v>
      </c>
      <c r="C105">
        <v>0</v>
      </c>
      <c r="D105">
        <v>-130250</v>
      </c>
      <c r="E105">
        <v>-130250</v>
      </c>
      <c r="F105" t="s">
        <v>279</v>
      </c>
    </row>
    <row r="106" spans="1:7" x14ac:dyDescent="0.3">
      <c r="A106">
        <v>2710</v>
      </c>
      <c r="B106" t="s">
        <v>102</v>
      </c>
      <c r="C106">
        <v>0</v>
      </c>
      <c r="D106">
        <v>0</v>
      </c>
      <c r="E106">
        <v>0</v>
      </c>
      <c r="F106" t="s">
        <v>279</v>
      </c>
    </row>
    <row r="107" spans="1:7" x14ac:dyDescent="0.3">
      <c r="A107">
        <v>2740</v>
      </c>
      <c r="B107" t="s">
        <v>103</v>
      </c>
      <c r="C107">
        <v>-81624.62</v>
      </c>
      <c r="D107">
        <v>81624.62</v>
      </c>
      <c r="E107">
        <v>0</v>
      </c>
      <c r="F107" t="s">
        <v>279</v>
      </c>
    </row>
    <row r="108" spans="1:7" x14ac:dyDescent="0.3">
      <c r="A108">
        <v>2770</v>
      </c>
      <c r="B108" t="s">
        <v>104</v>
      </c>
      <c r="C108">
        <v>-187103.96</v>
      </c>
      <c r="D108">
        <v>76688.58</v>
      </c>
      <c r="E108">
        <v>-110415.38</v>
      </c>
      <c r="F108" t="s">
        <v>279</v>
      </c>
    </row>
    <row r="109" spans="1:7" x14ac:dyDescent="0.3">
      <c r="A109">
        <v>2785</v>
      </c>
      <c r="B109" t="s">
        <v>105</v>
      </c>
      <c r="C109">
        <v>-59409.72</v>
      </c>
      <c r="D109">
        <v>8331.58</v>
      </c>
      <c r="E109">
        <v>-51078.14</v>
      </c>
      <c r="F109" t="s">
        <v>279</v>
      </c>
    </row>
    <row r="110" spans="1:7" x14ac:dyDescent="0.3">
      <c r="A110">
        <v>2900</v>
      </c>
      <c r="B110" t="s">
        <v>241</v>
      </c>
      <c r="C110">
        <v>0</v>
      </c>
      <c r="D110">
        <v>0</v>
      </c>
      <c r="E110">
        <v>0</v>
      </c>
      <c r="F110" t="s">
        <v>279</v>
      </c>
    </row>
    <row r="111" spans="1:7" x14ac:dyDescent="0.3">
      <c r="A111">
        <v>2901</v>
      </c>
      <c r="B111" t="s">
        <v>242</v>
      </c>
      <c r="C111">
        <v>-468943.51</v>
      </c>
      <c r="D111">
        <v>0</v>
      </c>
      <c r="E111">
        <v>-468943.51</v>
      </c>
      <c r="F111" t="s">
        <v>281</v>
      </c>
    </row>
    <row r="112" spans="1:7" x14ac:dyDescent="0.3">
      <c r="A112">
        <v>2902</v>
      </c>
      <c r="B112" t="s">
        <v>106</v>
      </c>
      <c r="C112">
        <v>-750000</v>
      </c>
      <c r="D112">
        <v>350000</v>
      </c>
      <c r="E112">
        <v>-400000</v>
      </c>
      <c r="F112" t="s">
        <v>281</v>
      </c>
    </row>
    <row r="113" spans="1:6" x14ac:dyDescent="0.3">
      <c r="A113">
        <v>2910</v>
      </c>
      <c r="B113" t="s">
        <v>107</v>
      </c>
      <c r="C113">
        <v>0</v>
      </c>
      <c r="D113">
        <v>0</v>
      </c>
      <c r="E113">
        <v>0</v>
      </c>
    </row>
    <row r="114" spans="1:6" x14ac:dyDescent="0.3">
      <c r="A114">
        <v>2930</v>
      </c>
      <c r="B114" t="s">
        <v>108</v>
      </c>
      <c r="C114">
        <v>-746.86</v>
      </c>
      <c r="D114">
        <v>746.86</v>
      </c>
      <c r="E114">
        <v>0</v>
      </c>
    </row>
    <row r="115" spans="1:6" x14ac:dyDescent="0.3">
      <c r="A115">
        <v>2940</v>
      </c>
      <c r="B115" t="s">
        <v>109</v>
      </c>
      <c r="C115">
        <v>-421347.11</v>
      </c>
      <c r="D115">
        <v>59089.07</v>
      </c>
      <c r="E115">
        <v>-362258.04</v>
      </c>
      <c r="F115" t="s">
        <v>279</v>
      </c>
    </row>
    <row r="116" spans="1:6" x14ac:dyDescent="0.3">
      <c r="A116">
        <v>3000</v>
      </c>
      <c r="B116" t="s">
        <v>110</v>
      </c>
      <c r="C116">
        <v>0</v>
      </c>
      <c r="D116">
        <v>-521000</v>
      </c>
      <c r="E116">
        <v>-521000</v>
      </c>
    </row>
    <row r="117" spans="1:6" x14ac:dyDescent="0.3">
      <c r="A117">
        <v>3025</v>
      </c>
      <c r="B117" t="s">
        <v>243</v>
      </c>
      <c r="C117">
        <v>0</v>
      </c>
      <c r="D117">
        <v>0</v>
      </c>
      <c r="E117">
        <v>0</v>
      </c>
    </row>
    <row r="118" spans="1:6" x14ac:dyDescent="0.3">
      <c r="A118">
        <v>3026</v>
      </c>
      <c r="B118" t="s">
        <v>244</v>
      </c>
      <c r="C118">
        <v>0</v>
      </c>
      <c r="D118">
        <v>0</v>
      </c>
      <c r="E118">
        <v>0</v>
      </c>
    </row>
    <row r="119" spans="1:6" x14ac:dyDescent="0.3">
      <c r="A119">
        <v>3027</v>
      </c>
      <c r="B119" t="s">
        <v>245</v>
      </c>
      <c r="C119">
        <v>0</v>
      </c>
      <c r="D119">
        <v>0</v>
      </c>
      <c r="E119">
        <v>0</v>
      </c>
    </row>
    <row r="120" spans="1:6" x14ac:dyDescent="0.3">
      <c r="A120">
        <v>3100</v>
      </c>
      <c r="B120" t="s">
        <v>111</v>
      </c>
      <c r="C120">
        <v>0</v>
      </c>
      <c r="D120">
        <v>-750001.62</v>
      </c>
      <c r="E120">
        <v>-750001.62</v>
      </c>
    </row>
    <row r="121" spans="1:6" x14ac:dyDescent="0.3">
      <c r="A121">
        <v>3101</v>
      </c>
      <c r="B121" t="s">
        <v>246</v>
      </c>
      <c r="C121">
        <v>0</v>
      </c>
      <c r="D121">
        <v>0</v>
      </c>
      <c r="E121">
        <v>0</v>
      </c>
    </row>
    <row r="122" spans="1:6" x14ac:dyDescent="0.3">
      <c r="A122">
        <v>3102</v>
      </c>
      <c r="B122" t="s">
        <v>247</v>
      </c>
      <c r="C122">
        <v>0</v>
      </c>
      <c r="D122">
        <v>0</v>
      </c>
      <c r="E122">
        <v>0</v>
      </c>
    </row>
    <row r="123" spans="1:6" x14ac:dyDescent="0.3">
      <c r="A123">
        <v>3205</v>
      </c>
      <c r="B123" t="s">
        <v>112</v>
      </c>
      <c r="C123">
        <v>0</v>
      </c>
      <c r="D123">
        <v>-735656.72</v>
      </c>
      <c r="E123">
        <v>-735656.72</v>
      </c>
    </row>
    <row r="124" spans="1:6" x14ac:dyDescent="0.3">
      <c r="A124">
        <v>3400</v>
      </c>
      <c r="B124" t="s">
        <v>248</v>
      </c>
      <c r="C124">
        <v>0</v>
      </c>
      <c r="D124">
        <v>0</v>
      </c>
      <c r="E124">
        <v>0</v>
      </c>
    </row>
    <row r="125" spans="1:6" x14ac:dyDescent="0.3">
      <c r="A125">
        <v>3410</v>
      </c>
      <c r="B125" t="s">
        <v>113</v>
      </c>
      <c r="C125">
        <v>0</v>
      </c>
      <c r="D125">
        <v>-30936</v>
      </c>
      <c r="E125">
        <v>-30936</v>
      </c>
    </row>
    <row r="126" spans="1:6" x14ac:dyDescent="0.3">
      <c r="A126">
        <v>3412</v>
      </c>
      <c r="B126" t="s">
        <v>114</v>
      </c>
      <c r="C126">
        <v>0</v>
      </c>
      <c r="D126">
        <v>-917255</v>
      </c>
      <c r="E126">
        <v>-917255</v>
      </c>
    </row>
    <row r="127" spans="1:6" x14ac:dyDescent="0.3">
      <c r="A127">
        <v>3442</v>
      </c>
      <c r="B127" t="s">
        <v>115</v>
      </c>
      <c r="C127">
        <v>0</v>
      </c>
      <c r="D127">
        <v>-2970379</v>
      </c>
      <c r="E127">
        <v>-2970379</v>
      </c>
    </row>
    <row r="128" spans="1:6" x14ac:dyDescent="0.3">
      <c r="A128">
        <v>3600</v>
      </c>
      <c r="B128" t="s">
        <v>249</v>
      </c>
      <c r="C128">
        <v>0</v>
      </c>
      <c r="D128">
        <v>0</v>
      </c>
      <c r="E128">
        <v>0</v>
      </c>
    </row>
    <row r="129" spans="1:5" x14ac:dyDescent="0.3">
      <c r="A129">
        <v>3601</v>
      </c>
      <c r="B129" t="s">
        <v>116</v>
      </c>
      <c r="C129">
        <v>0</v>
      </c>
      <c r="D129">
        <v>-62700</v>
      </c>
      <c r="E129">
        <v>-62700</v>
      </c>
    </row>
    <row r="130" spans="1:5" x14ac:dyDescent="0.3">
      <c r="A130">
        <v>3900</v>
      </c>
      <c r="B130" t="s">
        <v>250</v>
      </c>
      <c r="C130">
        <v>0</v>
      </c>
      <c r="D130">
        <v>0</v>
      </c>
      <c r="E130">
        <v>0</v>
      </c>
    </row>
    <row r="131" spans="1:5" x14ac:dyDescent="0.3">
      <c r="A131">
        <v>3922</v>
      </c>
      <c r="B131" t="s">
        <v>117</v>
      </c>
      <c r="C131">
        <v>0</v>
      </c>
      <c r="D131">
        <v>-180455.61</v>
      </c>
      <c r="E131">
        <v>-180455.61</v>
      </c>
    </row>
    <row r="132" spans="1:5" x14ac:dyDescent="0.3">
      <c r="A132">
        <v>3923</v>
      </c>
      <c r="B132" t="s">
        <v>118</v>
      </c>
      <c r="C132">
        <v>0</v>
      </c>
      <c r="D132">
        <v>-190990</v>
      </c>
      <c r="E132">
        <v>-190990</v>
      </c>
    </row>
    <row r="133" spans="1:5" x14ac:dyDescent="0.3">
      <c r="A133">
        <v>3941</v>
      </c>
      <c r="B133" t="s">
        <v>119</v>
      </c>
      <c r="C133">
        <v>0</v>
      </c>
      <c r="D133">
        <v>-1000</v>
      </c>
      <c r="E133">
        <v>-1000</v>
      </c>
    </row>
    <row r="134" spans="1:5" x14ac:dyDescent="0.3">
      <c r="A134">
        <v>3942</v>
      </c>
      <c r="B134" t="s">
        <v>120</v>
      </c>
      <c r="C134">
        <v>0</v>
      </c>
      <c r="D134">
        <v>-2451425.2400000002</v>
      </c>
      <c r="E134">
        <v>-2451425.2400000002</v>
      </c>
    </row>
    <row r="135" spans="1:5" x14ac:dyDescent="0.3">
      <c r="A135">
        <v>3951</v>
      </c>
      <c r="B135" t="s">
        <v>121</v>
      </c>
      <c r="C135">
        <v>0</v>
      </c>
      <c r="D135">
        <v>10000</v>
      </c>
      <c r="E135">
        <v>10000</v>
      </c>
    </row>
    <row r="136" spans="1:5" x14ac:dyDescent="0.3">
      <c r="A136">
        <v>3952</v>
      </c>
      <c r="B136" t="s">
        <v>122</v>
      </c>
      <c r="C136">
        <v>0</v>
      </c>
      <c r="D136">
        <v>-2396919</v>
      </c>
      <c r="E136">
        <v>-2396919</v>
      </c>
    </row>
    <row r="137" spans="1:5" x14ac:dyDescent="0.3">
      <c r="A137">
        <v>3955</v>
      </c>
      <c r="B137" t="s">
        <v>251</v>
      </c>
      <c r="C137">
        <v>0</v>
      </c>
      <c r="D137">
        <v>0</v>
      </c>
      <c r="E137">
        <v>0</v>
      </c>
    </row>
    <row r="138" spans="1:5" x14ac:dyDescent="0.3">
      <c r="A138">
        <v>3957</v>
      </c>
      <c r="B138" t="s">
        <v>123</v>
      </c>
      <c r="C138">
        <v>0</v>
      </c>
      <c r="D138">
        <v>64703</v>
      </c>
      <c r="E138">
        <v>64703</v>
      </c>
    </row>
    <row r="139" spans="1:5" x14ac:dyDescent="0.3">
      <c r="A139">
        <v>3994</v>
      </c>
      <c r="B139" t="s">
        <v>252</v>
      </c>
      <c r="C139">
        <v>0</v>
      </c>
      <c r="D139">
        <v>0</v>
      </c>
      <c r="E139">
        <v>0</v>
      </c>
    </row>
    <row r="140" spans="1:5" x14ac:dyDescent="0.3">
      <c r="A140">
        <v>3995</v>
      </c>
      <c r="B140" t="s">
        <v>124</v>
      </c>
      <c r="C140">
        <v>0</v>
      </c>
      <c r="D140">
        <v>-1246476</v>
      </c>
      <c r="E140">
        <v>-1246476</v>
      </c>
    </row>
    <row r="141" spans="1:5" x14ac:dyDescent="0.3">
      <c r="A141">
        <v>3999</v>
      </c>
      <c r="B141" t="s">
        <v>125</v>
      </c>
      <c r="C141">
        <v>0</v>
      </c>
      <c r="D141">
        <v>-375087.91</v>
      </c>
      <c r="E141">
        <v>-375087.91</v>
      </c>
    </row>
    <row r="142" spans="1:5" x14ac:dyDescent="0.3">
      <c r="A142">
        <v>4115</v>
      </c>
      <c r="B142" t="s">
        <v>126</v>
      </c>
      <c r="C142">
        <v>0</v>
      </c>
      <c r="D142">
        <v>9000</v>
      </c>
      <c r="E142">
        <v>9000</v>
      </c>
    </row>
    <row r="143" spans="1:5" x14ac:dyDescent="0.3">
      <c r="A143">
        <v>4210</v>
      </c>
      <c r="B143" t="s">
        <v>127</v>
      </c>
      <c r="C143">
        <v>0</v>
      </c>
      <c r="D143">
        <v>1045234.75</v>
      </c>
      <c r="E143">
        <v>1045234.75</v>
      </c>
    </row>
    <row r="144" spans="1:5" x14ac:dyDescent="0.3">
      <c r="A144">
        <v>4215</v>
      </c>
      <c r="B144" t="s">
        <v>128</v>
      </c>
      <c r="C144">
        <v>0</v>
      </c>
      <c r="D144">
        <v>18200</v>
      </c>
      <c r="E144">
        <v>18200</v>
      </c>
    </row>
    <row r="145" spans="1:5" x14ac:dyDescent="0.3">
      <c r="A145">
        <v>4220</v>
      </c>
      <c r="B145" t="s">
        <v>98</v>
      </c>
      <c r="C145">
        <v>0</v>
      </c>
      <c r="D145">
        <v>188105</v>
      </c>
      <c r="E145">
        <v>188105</v>
      </c>
    </row>
    <row r="146" spans="1:5" x14ac:dyDescent="0.3">
      <c r="A146">
        <v>4230</v>
      </c>
      <c r="B146" t="s">
        <v>129</v>
      </c>
      <c r="C146">
        <v>0</v>
      </c>
      <c r="D146">
        <v>280388.3</v>
      </c>
      <c r="E146">
        <v>280388.3</v>
      </c>
    </row>
    <row r="147" spans="1:5" x14ac:dyDescent="0.3">
      <c r="A147">
        <v>4234</v>
      </c>
      <c r="B147" t="s">
        <v>253</v>
      </c>
      <c r="C147">
        <v>0</v>
      </c>
      <c r="D147">
        <v>0</v>
      </c>
      <c r="E147">
        <v>0</v>
      </c>
    </row>
    <row r="148" spans="1:5" x14ac:dyDescent="0.3">
      <c r="A148">
        <v>4240</v>
      </c>
      <c r="B148" t="s">
        <v>130</v>
      </c>
      <c r="C148">
        <v>0</v>
      </c>
      <c r="D148">
        <v>379171.02</v>
      </c>
      <c r="E148">
        <v>379171.02</v>
      </c>
    </row>
    <row r="149" spans="1:5" x14ac:dyDescent="0.3">
      <c r="A149">
        <v>4251</v>
      </c>
      <c r="B149" t="s">
        <v>131</v>
      </c>
      <c r="C149">
        <v>0</v>
      </c>
      <c r="D149">
        <v>396676.71</v>
      </c>
      <c r="E149">
        <v>396676.71</v>
      </c>
    </row>
    <row r="150" spans="1:5" x14ac:dyDescent="0.3">
      <c r="A150">
        <v>4255</v>
      </c>
      <c r="B150" t="s">
        <v>132</v>
      </c>
      <c r="C150">
        <v>0</v>
      </c>
      <c r="D150">
        <v>-6652.72</v>
      </c>
      <c r="E150">
        <v>-6652.72</v>
      </c>
    </row>
    <row r="151" spans="1:5" x14ac:dyDescent="0.3">
      <c r="A151">
        <v>4256</v>
      </c>
      <c r="B151" t="s">
        <v>133</v>
      </c>
      <c r="C151">
        <v>0</v>
      </c>
      <c r="D151">
        <v>31238</v>
      </c>
      <c r="E151">
        <v>31238</v>
      </c>
    </row>
    <row r="152" spans="1:5" x14ac:dyDescent="0.3">
      <c r="A152">
        <v>4258</v>
      </c>
      <c r="B152" t="s">
        <v>134</v>
      </c>
      <c r="C152">
        <v>0</v>
      </c>
      <c r="D152">
        <v>31565.89</v>
      </c>
      <c r="E152">
        <v>31565.89</v>
      </c>
    </row>
    <row r="153" spans="1:5" x14ac:dyDescent="0.3">
      <c r="A153">
        <v>4261</v>
      </c>
      <c r="B153" t="s">
        <v>135</v>
      </c>
      <c r="C153">
        <v>0</v>
      </c>
      <c r="D153">
        <v>237359.57</v>
      </c>
      <c r="E153">
        <v>237359.57</v>
      </c>
    </row>
    <row r="154" spans="1:5" x14ac:dyDescent="0.3">
      <c r="A154">
        <v>4262</v>
      </c>
      <c r="B154" t="s">
        <v>136</v>
      </c>
      <c r="C154">
        <v>0</v>
      </c>
      <c r="D154">
        <v>144516.85999999999</v>
      </c>
      <c r="E154">
        <v>144516.85999999999</v>
      </c>
    </row>
    <row r="155" spans="1:5" x14ac:dyDescent="0.3">
      <c r="A155">
        <v>4300</v>
      </c>
      <c r="B155" t="s">
        <v>137</v>
      </c>
      <c r="C155">
        <v>0</v>
      </c>
      <c r="D155">
        <v>304945.91999999998</v>
      </c>
      <c r="E155">
        <v>304945.91999999998</v>
      </c>
    </row>
    <row r="156" spans="1:5" x14ac:dyDescent="0.3">
      <c r="A156">
        <v>4301</v>
      </c>
      <c r="B156" t="s">
        <v>138</v>
      </c>
      <c r="C156">
        <v>0</v>
      </c>
      <c r="D156">
        <v>3830.08</v>
      </c>
      <c r="E156">
        <v>3830.08</v>
      </c>
    </row>
    <row r="157" spans="1:5" x14ac:dyDescent="0.3">
      <c r="A157">
        <v>4306</v>
      </c>
      <c r="B157" t="s">
        <v>254</v>
      </c>
      <c r="C157">
        <v>0</v>
      </c>
      <c r="D157">
        <v>0</v>
      </c>
      <c r="E157">
        <v>0</v>
      </c>
    </row>
    <row r="158" spans="1:5" x14ac:dyDescent="0.3">
      <c r="A158">
        <v>4310</v>
      </c>
      <c r="B158" t="s">
        <v>139</v>
      </c>
      <c r="C158">
        <v>0</v>
      </c>
      <c r="D158">
        <v>328801.86</v>
      </c>
      <c r="E158">
        <v>328801.86</v>
      </c>
    </row>
    <row r="159" spans="1:5" x14ac:dyDescent="0.3">
      <c r="A159">
        <v>4311</v>
      </c>
      <c r="B159" t="s">
        <v>140</v>
      </c>
      <c r="C159">
        <v>0</v>
      </c>
      <c r="D159">
        <v>12358</v>
      </c>
      <c r="E159">
        <v>12358</v>
      </c>
    </row>
    <row r="160" spans="1:5" x14ac:dyDescent="0.3">
      <c r="A160">
        <v>4325</v>
      </c>
      <c r="B160" t="s">
        <v>141</v>
      </c>
      <c r="C160">
        <v>0</v>
      </c>
      <c r="D160">
        <v>10507</v>
      </c>
      <c r="E160">
        <v>10507</v>
      </c>
    </row>
    <row r="161" spans="1:5" x14ac:dyDescent="0.3">
      <c r="A161">
        <v>4390</v>
      </c>
      <c r="B161" t="s">
        <v>142</v>
      </c>
      <c r="C161">
        <v>0</v>
      </c>
      <c r="D161">
        <v>-20216.87</v>
      </c>
      <c r="E161">
        <v>-20216.87</v>
      </c>
    </row>
    <row r="162" spans="1:5" x14ac:dyDescent="0.3">
      <c r="A162">
        <v>4999</v>
      </c>
      <c r="B162" t="s">
        <v>143</v>
      </c>
      <c r="C162">
        <v>0</v>
      </c>
      <c r="D162">
        <v>1245208.26</v>
      </c>
      <c r="E162">
        <v>1245208.26</v>
      </c>
    </row>
    <row r="163" spans="1:5" x14ac:dyDescent="0.3">
      <c r="A163">
        <v>5000</v>
      </c>
      <c r="B163" t="s">
        <v>144</v>
      </c>
      <c r="C163">
        <v>0</v>
      </c>
      <c r="D163">
        <v>3925224.48</v>
      </c>
      <c r="E163">
        <v>3925224.48</v>
      </c>
    </row>
    <row r="164" spans="1:5" x14ac:dyDescent="0.3">
      <c r="A164">
        <v>5001</v>
      </c>
      <c r="B164" t="s">
        <v>255</v>
      </c>
      <c r="C164">
        <v>0</v>
      </c>
      <c r="D164">
        <v>0</v>
      </c>
      <c r="E164">
        <v>0</v>
      </c>
    </row>
    <row r="165" spans="1:5" x14ac:dyDescent="0.3">
      <c r="A165">
        <v>5002</v>
      </c>
      <c r="B165" t="s">
        <v>145</v>
      </c>
      <c r="C165">
        <v>0</v>
      </c>
      <c r="D165">
        <v>100237</v>
      </c>
      <c r="E165">
        <v>100237</v>
      </c>
    </row>
    <row r="166" spans="1:5" x14ac:dyDescent="0.3">
      <c r="A166">
        <v>5003</v>
      </c>
      <c r="B166" t="s">
        <v>256</v>
      </c>
      <c r="C166">
        <v>0</v>
      </c>
      <c r="D166">
        <v>0</v>
      </c>
      <c r="E166">
        <v>0</v>
      </c>
    </row>
    <row r="167" spans="1:5" x14ac:dyDescent="0.3">
      <c r="A167">
        <v>5020</v>
      </c>
      <c r="B167" t="s">
        <v>52</v>
      </c>
      <c r="C167">
        <v>0</v>
      </c>
      <c r="D167">
        <v>405835.32</v>
      </c>
      <c r="E167">
        <v>405835.32</v>
      </c>
    </row>
    <row r="168" spans="1:5" x14ac:dyDescent="0.3">
      <c r="A168">
        <v>5099</v>
      </c>
      <c r="B168" t="s">
        <v>146</v>
      </c>
      <c r="C168">
        <v>0</v>
      </c>
      <c r="D168">
        <v>0</v>
      </c>
      <c r="E168">
        <v>0</v>
      </c>
    </row>
    <row r="169" spans="1:5" x14ac:dyDescent="0.3">
      <c r="A169">
        <v>5210</v>
      </c>
      <c r="B169" t="s">
        <v>257</v>
      </c>
      <c r="C169">
        <v>0</v>
      </c>
      <c r="D169">
        <v>0</v>
      </c>
      <c r="E169">
        <v>0</v>
      </c>
    </row>
    <row r="170" spans="1:5" x14ac:dyDescent="0.3">
      <c r="A170">
        <v>5290</v>
      </c>
      <c r="B170" t="s">
        <v>258</v>
      </c>
      <c r="C170">
        <v>0</v>
      </c>
      <c r="D170">
        <v>0</v>
      </c>
      <c r="E170">
        <v>0</v>
      </c>
    </row>
    <row r="171" spans="1:5" x14ac:dyDescent="0.3">
      <c r="A171">
        <v>5400</v>
      </c>
      <c r="B171" t="s">
        <v>147</v>
      </c>
      <c r="C171">
        <v>0</v>
      </c>
      <c r="D171">
        <v>578222.96</v>
      </c>
      <c r="E171">
        <v>578222.96</v>
      </c>
    </row>
    <row r="172" spans="1:5" x14ac:dyDescent="0.3">
      <c r="A172">
        <v>5401</v>
      </c>
      <c r="B172" t="s">
        <v>148</v>
      </c>
      <c r="C172">
        <v>0</v>
      </c>
      <c r="D172">
        <v>57222.77</v>
      </c>
      <c r="E172">
        <v>57222.77</v>
      </c>
    </row>
    <row r="173" spans="1:5" x14ac:dyDescent="0.3">
      <c r="A173">
        <v>5405</v>
      </c>
      <c r="B173" t="s">
        <v>259</v>
      </c>
      <c r="C173">
        <v>0</v>
      </c>
      <c r="D173">
        <v>0</v>
      </c>
      <c r="E173">
        <v>0</v>
      </c>
    </row>
    <row r="174" spans="1:5" x14ac:dyDescent="0.3">
      <c r="A174">
        <v>5510</v>
      </c>
      <c r="B174" t="s">
        <v>149</v>
      </c>
      <c r="C174">
        <v>0</v>
      </c>
      <c r="D174">
        <v>13354.91</v>
      </c>
      <c r="E174">
        <v>13354.91</v>
      </c>
    </row>
    <row r="175" spans="1:5" x14ac:dyDescent="0.3">
      <c r="A175">
        <v>5800</v>
      </c>
      <c r="B175" t="s">
        <v>150</v>
      </c>
      <c r="C175">
        <v>0</v>
      </c>
      <c r="D175">
        <v>-33016</v>
      </c>
      <c r="E175">
        <v>-33016</v>
      </c>
    </row>
    <row r="176" spans="1:5" x14ac:dyDescent="0.3">
      <c r="A176">
        <v>5900</v>
      </c>
      <c r="B176" t="s">
        <v>151</v>
      </c>
      <c r="C176">
        <v>0</v>
      </c>
      <c r="D176">
        <v>13394.1</v>
      </c>
      <c r="E176">
        <v>13394.1</v>
      </c>
    </row>
    <row r="177" spans="1:5" x14ac:dyDescent="0.3">
      <c r="A177">
        <v>5945</v>
      </c>
      <c r="B177" t="s">
        <v>152</v>
      </c>
      <c r="C177">
        <v>0</v>
      </c>
      <c r="D177">
        <v>95069.72</v>
      </c>
      <c r="E177">
        <v>95069.72</v>
      </c>
    </row>
    <row r="178" spans="1:5" x14ac:dyDescent="0.3">
      <c r="A178">
        <v>5990</v>
      </c>
      <c r="B178" t="s">
        <v>153</v>
      </c>
      <c r="C178">
        <v>0</v>
      </c>
      <c r="D178">
        <v>5791</v>
      </c>
      <c r="E178">
        <v>5791</v>
      </c>
    </row>
    <row r="179" spans="1:5" x14ac:dyDescent="0.3">
      <c r="A179">
        <v>6000</v>
      </c>
      <c r="B179" t="s">
        <v>154</v>
      </c>
      <c r="C179">
        <v>0</v>
      </c>
      <c r="D179">
        <v>132895.56</v>
      </c>
      <c r="E179">
        <v>132895.56</v>
      </c>
    </row>
    <row r="180" spans="1:5" x14ac:dyDescent="0.3">
      <c r="A180">
        <v>6001</v>
      </c>
      <c r="B180" t="s">
        <v>260</v>
      </c>
      <c r="C180">
        <v>0</v>
      </c>
      <c r="D180">
        <v>0</v>
      </c>
      <c r="E180">
        <v>0</v>
      </c>
    </row>
    <row r="181" spans="1:5" x14ac:dyDescent="0.3">
      <c r="A181">
        <v>6004</v>
      </c>
      <c r="B181" t="s">
        <v>155</v>
      </c>
      <c r="C181">
        <v>0</v>
      </c>
      <c r="D181">
        <v>15192</v>
      </c>
      <c r="E181">
        <v>15192</v>
      </c>
    </row>
    <row r="182" spans="1:5" x14ac:dyDescent="0.3">
      <c r="A182">
        <v>6006</v>
      </c>
      <c r="B182" t="s">
        <v>156</v>
      </c>
      <c r="C182">
        <v>0</v>
      </c>
      <c r="D182">
        <v>0</v>
      </c>
      <c r="E182">
        <v>0</v>
      </c>
    </row>
    <row r="183" spans="1:5" x14ac:dyDescent="0.3">
      <c r="A183">
        <v>6008</v>
      </c>
      <c r="B183" t="s">
        <v>157</v>
      </c>
      <c r="C183">
        <v>0</v>
      </c>
      <c r="D183">
        <v>35784</v>
      </c>
      <c r="E183">
        <v>35784</v>
      </c>
    </row>
    <row r="184" spans="1:5" x14ac:dyDescent="0.3">
      <c r="A184">
        <v>6009</v>
      </c>
      <c r="B184" t="s">
        <v>158</v>
      </c>
      <c r="C184">
        <v>0</v>
      </c>
      <c r="D184">
        <v>39756</v>
      </c>
      <c r="E184">
        <v>39756</v>
      </c>
    </row>
    <row r="185" spans="1:5" x14ac:dyDescent="0.3">
      <c r="A185">
        <v>6012</v>
      </c>
      <c r="B185" t="s">
        <v>159</v>
      </c>
      <c r="C185">
        <v>0</v>
      </c>
      <c r="D185">
        <v>64208.7</v>
      </c>
      <c r="E185">
        <v>64208.7</v>
      </c>
    </row>
    <row r="186" spans="1:5" x14ac:dyDescent="0.3">
      <c r="A186">
        <v>6017</v>
      </c>
      <c r="B186" t="s">
        <v>260</v>
      </c>
      <c r="D186">
        <v>24192</v>
      </c>
      <c r="E186">
        <v>24192</v>
      </c>
    </row>
    <row r="187" spans="1:5" x14ac:dyDescent="0.3">
      <c r="A187">
        <v>6300</v>
      </c>
      <c r="B187" t="s">
        <v>160</v>
      </c>
      <c r="C187">
        <v>0</v>
      </c>
      <c r="D187">
        <v>248246.38</v>
      </c>
      <c r="E187">
        <v>248246.38</v>
      </c>
    </row>
    <row r="188" spans="1:5" x14ac:dyDescent="0.3">
      <c r="A188">
        <v>6320</v>
      </c>
      <c r="B188" t="s">
        <v>161</v>
      </c>
      <c r="C188">
        <v>0</v>
      </c>
      <c r="D188">
        <v>50</v>
      </c>
      <c r="E188">
        <v>50</v>
      </c>
    </row>
    <row r="189" spans="1:5" x14ac:dyDescent="0.3">
      <c r="A189">
        <v>6340</v>
      </c>
      <c r="B189" t="s">
        <v>261</v>
      </c>
      <c r="C189">
        <v>0</v>
      </c>
      <c r="D189">
        <v>0</v>
      </c>
      <c r="E189">
        <v>0</v>
      </c>
    </row>
    <row r="190" spans="1:5" x14ac:dyDescent="0.3">
      <c r="A190">
        <v>6360</v>
      </c>
      <c r="B190" t="s">
        <v>162</v>
      </c>
      <c r="C190">
        <v>0</v>
      </c>
      <c r="D190">
        <v>147016.56</v>
      </c>
      <c r="E190">
        <v>147016.56</v>
      </c>
    </row>
    <row r="191" spans="1:5" x14ac:dyDescent="0.3">
      <c r="A191">
        <v>6390</v>
      </c>
      <c r="B191" t="s">
        <v>163</v>
      </c>
      <c r="C191">
        <v>0</v>
      </c>
      <c r="D191">
        <v>168408.61</v>
      </c>
      <c r="E191">
        <v>168408.61</v>
      </c>
    </row>
    <row r="192" spans="1:5" x14ac:dyDescent="0.3">
      <c r="A192">
        <v>6400</v>
      </c>
      <c r="B192" t="s">
        <v>262</v>
      </c>
      <c r="C192">
        <v>0</v>
      </c>
      <c r="D192">
        <v>0</v>
      </c>
      <c r="E192">
        <v>0</v>
      </c>
    </row>
    <row r="193" spans="1:5" x14ac:dyDescent="0.3">
      <c r="A193">
        <v>6420</v>
      </c>
      <c r="B193" t="s">
        <v>164</v>
      </c>
      <c r="C193">
        <v>0</v>
      </c>
      <c r="D193">
        <v>169732.49</v>
      </c>
      <c r="E193">
        <v>169732.49</v>
      </c>
    </row>
    <row r="194" spans="1:5" x14ac:dyDescent="0.3">
      <c r="A194">
        <v>6430</v>
      </c>
      <c r="B194" t="s">
        <v>263</v>
      </c>
      <c r="C194">
        <v>0</v>
      </c>
      <c r="D194">
        <v>0</v>
      </c>
      <c r="E194">
        <v>0</v>
      </c>
    </row>
    <row r="195" spans="1:5" x14ac:dyDescent="0.3">
      <c r="A195">
        <v>6440</v>
      </c>
      <c r="B195" t="s">
        <v>165</v>
      </c>
      <c r="C195">
        <v>0</v>
      </c>
      <c r="D195">
        <v>141989.74</v>
      </c>
      <c r="E195">
        <v>141989.74</v>
      </c>
    </row>
    <row r="196" spans="1:5" x14ac:dyDescent="0.3">
      <c r="A196">
        <v>6441</v>
      </c>
      <c r="B196" t="s">
        <v>264</v>
      </c>
      <c r="C196">
        <v>0</v>
      </c>
      <c r="D196">
        <v>0</v>
      </c>
      <c r="E196">
        <v>0</v>
      </c>
    </row>
    <row r="197" spans="1:5" x14ac:dyDescent="0.3">
      <c r="A197">
        <v>6442</v>
      </c>
      <c r="B197" t="s">
        <v>265</v>
      </c>
      <c r="C197">
        <v>0</v>
      </c>
      <c r="D197">
        <v>0</v>
      </c>
      <c r="E197">
        <v>0</v>
      </c>
    </row>
    <row r="198" spans="1:5" x14ac:dyDescent="0.3">
      <c r="A198">
        <v>6490</v>
      </c>
      <c r="B198" t="s">
        <v>166</v>
      </c>
      <c r="C198">
        <v>0</v>
      </c>
      <c r="D198">
        <v>14795.49</v>
      </c>
      <c r="E198">
        <v>14795.49</v>
      </c>
    </row>
    <row r="199" spans="1:5" x14ac:dyDescent="0.3">
      <c r="A199">
        <v>6540</v>
      </c>
      <c r="B199" t="s">
        <v>167</v>
      </c>
      <c r="C199">
        <v>0</v>
      </c>
      <c r="D199">
        <v>245194.52</v>
      </c>
      <c r="E199">
        <v>245194.52</v>
      </c>
    </row>
    <row r="200" spans="1:5" x14ac:dyDescent="0.3">
      <c r="A200">
        <v>6550</v>
      </c>
      <c r="B200" t="s">
        <v>168</v>
      </c>
      <c r="C200">
        <v>0</v>
      </c>
      <c r="D200">
        <v>3361.04</v>
      </c>
      <c r="E200">
        <v>3361.04</v>
      </c>
    </row>
    <row r="201" spans="1:5" x14ac:dyDescent="0.3">
      <c r="A201">
        <v>6552</v>
      </c>
      <c r="B201" t="s">
        <v>169</v>
      </c>
      <c r="C201">
        <v>0</v>
      </c>
      <c r="D201">
        <v>479</v>
      </c>
      <c r="E201">
        <v>479</v>
      </c>
    </row>
    <row r="202" spans="1:5" x14ac:dyDescent="0.3">
      <c r="A202">
        <v>6560</v>
      </c>
      <c r="B202" t="s">
        <v>170</v>
      </c>
      <c r="C202">
        <v>0</v>
      </c>
      <c r="D202">
        <v>8789.64</v>
      </c>
      <c r="E202">
        <v>8789.64</v>
      </c>
    </row>
    <row r="203" spans="1:5" x14ac:dyDescent="0.3">
      <c r="A203">
        <v>6590</v>
      </c>
      <c r="B203" t="s">
        <v>171</v>
      </c>
      <c r="C203">
        <v>0</v>
      </c>
      <c r="D203">
        <v>30301.69</v>
      </c>
      <c r="E203">
        <v>30301.69</v>
      </c>
    </row>
    <row r="204" spans="1:5" x14ac:dyDescent="0.3">
      <c r="A204">
        <v>6600</v>
      </c>
      <c r="B204" t="s">
        <v>172</v>
      </c>
      <c r="C204">
        <v>0</v>
      </c>
      <c r="D204">
        <v>38967.29</v>
      </c>
      <c r="E204">
        <v>38967.29</v>
      </c>
    </row>
    <row r="205" spans="1:5" x14ac:dyDescent="0.3">
      <c r="A205">
        <v>6620</v>
      </c>
      <c r="B205" t="s">
        <v>173</v>
      </c>
      <c r="C205">
        <v>0</v>
      </c>
      <c r="D205">
        <v>48462.1</v>
      </c>
      <c r="E205">
        <v>48462.1</v>
      </c>
    </row>
    <row r="206" spans="1:5" x14ac:dyDescent="0.3">
      <c r="A206">
        <v>6630</v>
      </c>
      <c r="B206" t="s">
        <v>174</v>
      </c>
      <c r="C206">
        <v>0</v>
      </c>
      <c r="D206">
        <v>95350</v>
      </c>
      <c r="E206">
        <v>95350</v>
      </c>
    </row>
    <row r="207" spans="1:5" x14ac:dyDescent="0.3">
      <c r="A207">
        <v>6690</v>
      </c>
      <c r="B207" t="s">
        <v>175</v>
      </c>
      <c r="C207">
        <v>0</v>
      </c>
      <c r="D207">
        <v>509</v>
      </c>
      <c r="E207">
        <v>509</v>
      </c>
    </row>
    <row r="208" spans="1:5" x14ac:dyDescent="0.3">
      <c r="A208">
        <v>6700</v>
      </c>
      <c r="B208" t="s">
        <v>176</v>
      </c>
      <c r="C208">
        <v>0</v>
      </c>
      <c r="D208">
        <v>125488</v>
      </c>
      <c r="E208">
        <v>125488</v>
      </c>
    </row>
    <row r="209" spans="1:5" x14ac:dyDescent="0.3">
      <c r="A209">
        <v>6705</v>
      </c>
      <c r="B209" t="s">
        <v>177</v>
      </c>
      <c r="C209">
        <v>0</v>
      </c>
      <c r="D209">
        <v>262437.53000000003</v>
      </c>
      <c r="E209">
        <v>262437.53000000003</v>
      </c>
    </row>
    <row r="210" spans="1:5" x14ac:dyDescent="0.3">
      <c r="A210">
        <v>6725</v>
      </c>
      <c r="B210" t="s">
        <v>178</v>
      </c>
      <c r="C210">
        <v>0</v>
      </c>
      <c r="D210">
        <v>235156.25</v>
      </c>
      <c r="E210">
        <v>235156.25</v>
      </c>
    </row>
    <row r="211" spans="1:5" x14ac:dyDescent="0.3">
      <c r="A211">
        <v>6790</v>
      </c>
      <c r="B211" t="s">
        <v>266</v>
      </c>
      <c r="C211">
        <v>0</v>
      </c>
      <c r="D211">
        <v>0</v>
      </c>
      <c r="E211">
        <v>0</v>
      </c>
    </row>
    <row r="212" spans="1:5" x14ac:dyDescent="0.3">
      <c r="A212">
        <v>6800</v>
      </c>
      <c r="B212" t="s">
        <v>179</v>
      </c>
      <c r="C212">
        <v>0</v>
      </c>
      <c r="D212">
        <v>8431.98</v>
      </c>
      <c r="E212">
        <v>8431.98</v>
      </c>
    </row>
    <row r="213" spans="1:5" x14ac:dyDescent="0.3">
      <c r="A213">
        <v>6810</v>
      </c>
      <c r="B213" t="s">
        <v>180</v>
      </c>
      <c r="C213">
        <v>0</v>
      </c>
      <c r="D213">
        <v>12600.14</v>
      </c>
      <c r="E213">
        <v>12600.14</v>
      </c>
    </row>
    <row r="214" spans="1:5" x14ac:dyDescent="0.3">
      <c r="A214">
        <v>6820</v>
      </c>
      <c r="B214" t="s">
        <v>181</v>
      </c>
      <c r="C214">
        <v>0</v>
      </c>
      <c r="D214">
        <v>102228.75</v>
      </c>
      <c r="E214">
        <v>102228.75</v>
      </c>
    </row>
    <row r="215" spans="1:5" x14ac:dyDescent="0.3">
      <c r="A215">
        <v>6840</v>
      </c>
      <c r="B215" t="s">
        <v>182</v>
      </c>
      <c r="C215">
        <v>0</v>
      </c>
      <c r="D215">
        <v>617</v>
      </c>
      <c r="E215">
        <v>617</v>
      </c>
    </row>
    <row r="216" spans="1:5" x14ac:dyDescent="0.3">
      <c r="A216">
        <v>6860</v>
      </c>
      <c r="B216" t="s">
        <v>183</v>
      </c>
      <c r="C216">
        <v>0</v>
      </c>
      <c r="D216">
        <v>27114.73</v>
      </c>
      <c r="E216">
        <v>27114.73</v>
      </c>
    </row>
    <row r="217" spans="1:5" x14ac:dyDescent="0.3">
      <c r="A217">
        <v>6870</v>
      </c>
      <c r="B217" t="s">
        <v>184</v>
      </c>
      <c r="C217">
        <v>0</v>
      </c>
      <c r="D217">
        <v>57135.68</v>
      </c>
      <c r="E217">
        <v>57135.68</v>
      </c>
    </row>
    <row r="218" spans="1:5" x14ac:dyDescent="0.3">
      <c r="A218">
        <v>6890</v>
      </c>
      <c r="B218" t="s">
        <v>185</v>
      </c>
      <c r="C218">
        <v>0</v>
      </c>
      <c r="D218">
        <v>3837.4</v>
      </c>
      <c r="E218">
        <v>3837.4</v>
      </c>
    </row>
    <row r="219" spans="1:5" x14ac:dyDescent="0.3">
      <c r="A219">
        <v>6900</v>
      </c>
      <c r="B219" t="s">
        <v>186</v>
      </c>
      <c r="C219">
        <v>0</v>
      </c>
      <c r="D219">
        <v>94248.74</v>
      </c>
      <c r="E219">
        <v>94248.74</v>
      </c>
    </row>
    <row r="220" spans="1:5" x14ac:dyDescent="0.3">
      <c r="A220">
        <v>6940</v>
      </c>
      <c r="B220" t="s">
        <v>187</v>
      </c>
      <c r="C220">
        <v>0</v>
      </c>
      <c r="D220">
        <v>507</v>
      </c>
      <c r="E220">
        <v>507</v>
      </c>
    </row>
    <row r="221" spans="1:5" x14ac:dyDescent="0.3">
      <c r="A221">
        <v>7000</v>
      </c>
      <c r="B221" t="s">
        <v>188</v>
      </c>
      <c r="C221">
        <v>0</v>
      </c>
      <c r="D221">
        <v>9230.25</v>
      </c>
      <c r="E221">
        <v>9230.25</v>
      </c>
    </row>
    <row r="222" spans="1:5" x14ac:dyDescent="0.3">
      <c r="A222">
        <v>7020</v>
      </c>
      <c r="B222" t="s">
        <v>267</v>
      </c>
      <c r="C222">
        <v>0</v>
      </c>
      <c r="D222">
        <v>0</v>
      </c>
      <c r="E222">
        <v>0</v>
      </c>
    </row>
    <row r="223" spans="1:5" x14ac:dyDescent="0.3">
      <c r="A223">
        <v>7090</v>
      </c>
      <c r="B223" t="s">
        <v>189</v>
      </c>
      <c r="C223">
        <v>0</v>
      </c>
      <c r="D223">
        <v>1820</v>
      </c>
      <c r="E223">
        <v>1820</v>
      </c>
    </row>
    <row r="224" spans="1:5" x14ac:dyDescent="0.3">
      <c r="A224">
        <v>7100</v>
      </c>
      <c r="B224" t="s">
        <v>190</v>
      </c>
      <c r="C224">
        <v>0</v>
      </c>
      <c r="D224">
        <v>3054.48</v>
      </c>
      <c r="E224">
        <v>3054.48</v>
      </c>
    </row>
    <row r="225" spans="1:5" x14ac:dyDescent="0.3">
      <c r="A225">
        <v>7101</v>
      </c>
      <c r="B225" t="s">
        <v>268</v>
      </c>
      <c r="C225">
        <v>0</v>
      </c>
      <c r="D225">
        <v>0</v>
      </c>
      <c r="E225">
        <v>0</v>
      </c>
    </row>
    <row r="226" spans="1:5" x14ac:dyDescent="0.3">
      <c r="A226">
        <v>7140</v>
      </c>
      <c r="B226" t="s">
        <v>191</v>
      </c>
      <c r="C226">
        <v>0</v>
      </c>
      <c r="D226">
        <v>6479.44</v>
      </c>
      <c r="E226">
        <v>6479.44</v>
      </c>
    </row>
    <row r="227" spans="1:5" x14ac:dyDescent="0.3">
      <c r="A227">
        <v>7320</v>
      </c>
      <c r="B227" t="s">
        <v>192</v>
      </c>
      <c r="C227">
        <v>0</v>
      </c>
      <c r="D227">
        <v>18947.61</v>
      </c>
      <c r="E227">
        <v>18947.61</v>
      </c>
    </row>
    <row r="228" spans="1:5" x14ac:dyDescent="0.3">
      <c r="A228">
        <v>7420</v>
      </c>
      <c r="B228" t="s">
        <v>193</v>
      </c>
      <c r="C228">
        <v>0</v>
      </c>
      <c r="D228">
        <v>6762.25</v>
      </c>
      <c r="E228">
        <v>6762.25</v>
      </c>
    </row>
    <row r="229" spans="1:5" x14ac:dyDescent="0.3">
      <c r="A229">
        <v>7500</v>
      </c>
      <c r="B229" t="s">
        <v>194</v>
      </c>
      <c r="C229">
        <v>0</v>
      </c>
      <c r="D229">
        <v>49742</v>
      </c>
      <c r="E229">
        <v>49742</v>
      </c>
    </row>
    <row r="230" spans="1:5" x14ac:dyDescent="0.3">
      <c r="A230">
        <v>7740</v>
      </c>
      <c r="B230" t="s">
        <v>195</v>
      </c>
      <c r="C230">
        <v>0</v>
      </c>
      <c r="D230">
        <v>-6.24</v>
      </c>
      <c r="E230">
        <v>-6.24</v>
      </c>
    </row>
    <row r="231" spans="1:5" x14ac:dyDescent="0.3">
      <c r="A231">
        <v>7770</v>
      </c>
      <c r="B231" t="s">
        <v>196</v>
      </c>
      <c r="C231">
        <v>0</v>
      </c>
      <c r="D231">
        <v>43737.9</v>
      </c>
      <c r="E231">
        <v>43737.9</v>
      </c>
    </row>
    <row r="232" spans="1:5" x14ac:dyDescent="0.3">
      <c r="A232">
        <v>7771</v>
      </c>
      <c r="B232" t="s">
        <v>197</v>
      </c>
      <c r="C232">
        <v>0</v>
      </c>
      <c r="D232">
        <v>811.96</v>
      </c>
      <c r="E232">
        <v>811.96</v>
      </c>
    </row>
    <row r="233" spans="1:5" x14ac:dyDescent="0.3">
      <c r="A233">
        <v>7775</v>
      </c>
      <c r="B233" t="s">
        <v>198</v>
      </c>
      <c r="C233">
        <v>0</v>
      </c>
      <c r="D233">
        <v>32.4</v>
      </c>
      <c r="E233">
        <v>32.4</v>
      </c>
    </row>
    <row r="234" spans="1:5" x14ac:dyDescent="0.3">
      <c r="A234">
        <v>7776</v>
      </c>
      <c r="B234" t="s">
        <v>199</v>
      </c>
      <c r="C234">
        <v>0</v>
      </c>
      <c r="D234">
        <v>30820.25</v>
      </c>
      <c r="E234">
        <v>30820.25</v>
      </c>
    </row>
    <row r="235" spans="1:5" x14ac:dyDescent="0.3">
      <c r="A235">
        <v>7777</v>
      </c>
      <c r="B235" t="s">
        <v>200</v>
      </c>
      <c r="C235">
        <v>0</v>
      </c>
      <c r="D235">
        <v>62758.45</v>
      </c>
      <c r="E235">
        <v>62758.45</v>
      </c>
    </row>
    <row r="236" spans="1:5" x14ac:dyDescent="0.3">
      <c r="A236">
        <v>7778</v>
      </c>
      <c r="B236" t="s">
        <v>269</v>
      </c>
      <c r="C236">
        <v>0</v>
      </c>
      <c r="D236">
        <v>0</v>
      </c>
      <c r="E236">
        <v>0</v>
      </c>
    </row>
    <row r="237" spans="1:5" x14ac:dyDescent="0.3">
      <c r="A237">
        <v>7779</v>
      </c>
      <c r="B237" t="s">
        <v>201</v>
      </c>
      <c r="C237">
        <v>0</v>
      </c>
      <c r="D237">
        <v>410.62</v>
      </c>
      <c r="E237">
        <v>410.62</v>
      </c>
    </row>
    <row r="238" spans="1:5" x14ac:dyDescent="0.3">
      <c r="A238">
        <v>7790</v>
      </c>
      <c r="B238" t="s">
        <v>202</v>
      </c>
      <c r="C238">
        <v>0</v>
      </c>
      <c r="D238">
        <v>-1126.4000000000001</v>
      </c>
      <c r="E238">
        <v>-1126.4000000000001</v>
      </c>
    </row>
    <row r="239" spans="1:5" x14ac:dyDescent="0.3">
      <c r="A239">
        <v>7791</v>
      </c>
      <c r="B239" t="s">
        <v>270</v>
      </c>
      <c r="C239">
        <v>0</v>
      </c>
      <c r="D239">
        <v>0</v>
      </c>
      <c r="E239">
        <v>0</v>
      </c>
    </row>
    <row r="240" spans="1:5" x14ac:dyDescent="0.3">
      <c r="A240">
        <v>7798</v>
      </c>
      <c r="B240" t="s">
        <v>202</v>
      </c>
      <c r="C240">
        <v>0</v>
      </c>
      <c r="D240">
        <v>0</v>
      </c>
      <c r="E240">
        <v>0</v>
      </c>
    </row>
    <row r="241" spans="1:5" x14ac:dyDescent="0.3">
      <c r="A241">
        <v>7830</v>
      </c>
      <c r="B241" t="s">
        <v>271</v>
      </c>
      <c r="C241">
        <v>0</v>
      </c>
      <c r="D241">
        <v>0</v>
      </c>
      <c r="E241">
        <v>0</v>
      </c>
    </row>
    <row r="242" spans="1:5" x14ac:dyDescent="0.3">
      <c r="A242">
        <v>8050</v>
      </c>
      <c r="B242" t="s">
        <v>203</v>
      </c>
      <c r="C242">
        <v>0</v>
      </c>
      <c r="D242">
        <v>-72942.61</v>
      </c>
      <c r="E242">
        <v>-72942.61</v>
      </c>
    </row>
    <row r="243" spans="1:5" x14ac:dyDescent="0.3">
      <c r="A243">
        <v>8060</v>
      </c>
      <c r="B243" t="s">
        <v>204</v>
      </c>
      <c r="C243">
        <v>0</v>
      </c>
      <c r="D243">
        <v>-1334.37</v>
      </c>
      <c r="E243">
        <v>-1334.37</v>
      </c>
    </row>
    <row r="244" spans="1:5" x14ac:dyDescent="0.3">
      <c r="A244">
        <v>8150</v>
      </c>
      <c r="B244" t="s">
        <v>205</v>
      </c>
      <c r="C244">
        <v>0</v>
      </c>
      <c r="D244">
        <v>323</v>
      </c>
      <c r="E244">
        <v>323</v>
      </c>
    </row>
    <row r="245" spans="1:5" x14ac:dyDescent="0.3">
      <c r="A245">
        <v>8160</v>
      </c>
      <c r="B245" t="s">
        <v>206</v>
      </c>
      <c r="C245">
        <v>0</v>
      </c>
      <c r="D245">
        <v>326.23</v>
      </c>
      <c r="E245">
        <v>326.23</v>
      </c>
    </row>
    <row r="246" spans="1:5" x14ac:dyDescent="0.3">
      <c r="A246">
        <v>8960</v>
      </c>
      <c r="B246" t="s">
        <v>272</v>
      </c>
      <c r="C246">
        <v>0</v>
      </c>
      <c r="D246">
        <v>0</v>
      </c>
      <c r="E246">
        <v>0</v>
      </c>
    </row>
    <row r="247" spans="1:5" x14ac:dyDescent="0.3">
      <c r="A247">
        <v>9999</v>
      </c>
      <c r="B247" t="s">
        <v>273</v>
      </c>
      <c r="C247">
        <v>0</v>
      </c>
      <c r="D247">
        <v>0</v>
      </c>
      <c r="E247">
        <v>0</v>
      </c>
    </row>
  </sheetData>
  <autoFilter ref="K18:L18" xr:uid="{45748FF5-142C-4873-BBA3-DC4329E6A64F}">
    <sortState xmlns:xlrd2="http://schemas.microsoft.com/office/spreadsheetml/2017/richdata2" ref="K19:L26">
      <sortCondition descending="1" ref="L18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B91C8-375D-4904-B714-71AC215E498B}">
  <dimension ref="A1:Z10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T24" sqref="T24"/>
    </sheetView>
  </sheetViews>
  <sheetFormatPr baseColWidth="10" defaultRowHeight="14.4" x14ac:dyDescent="0.3"/>
  <cols>
    <col min="5" max="5" width="12.88671875" bestFit="1" customWidth="1"/>
    <col min="16" max="16" width="19.109375" bestFit="1" customWidth="1"/>
    <col min="17" max="17" width="22.88671875" bestFit="1" customWidth="1"/>
    <col min="18" max="18" width="17.6640625" bestFit="1" customWidth="1"/>
    <col min="19" max="19" width="25.88671875" bestFit="1" customWidth="1"/>
    <col min="20" max="20" width="15.109375" bestFit="1" customWidth="1"/>
    <col min="21" max="21" width="18.33203125" bestFit="1" customWidth="1"/>
    <col min="22" max="22" width="14.109375" bestFit="1" customWidth="1"/>
    <col min="23" max="23" width="21.5546875" bestFit="1" customWidth="1"/>
    <col min="24" max="24" width="17.44140625" bestFit="1" customWidth="1"/>
    <col min="25" max="25" width="23.88671875" bestFit="1" customWidth="1"/>
    <col min="26" max="26" width="19.5546875" bestFit="1" customWidth="1"/>
  </cols>
  <sheetData>
    <row r="1" spans="1:26" x14ac:dyDescent="0.3">
      <c r="A1" t="s">
        <v>210</v>
      </c>
      <c r="C1" t="s">
        <v>2</v>
      </c>
      <c r="D1" t="s">
        <v>3</v>
      </c>
    </row>
    <row r="2" spans="1:26" x14ac:dyDescent="0.3">
      <c r="A2" t="s">
        <v>0</v>
      </c>
      <c r="B2" t="s">
        <v>1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10</v>
      </c>
      <c r="L2">
        <v>11</v>
      </c>
    </row>
    <row r="3" spans="1:26" x14ac:dyDescent="0.3">
      <c r="A3" t="s">
        <v>0</v>
      </c>
      <c r="B3" t="s">
        <v>1</v>
      </c>
      <c r="C3" t="s">
        <v>15</v>
      </c>
      <c r="D3" t="s">
        <v>7</v>
      </c>
      <c r="E3" t="s">
        <v>19</v>
      </c>
      <c r="F3" t="s">
        <v>22</v>
      </c>
      <c r="G3" t="s">
        <v>50</v>
      </c>
      <c r="H3" t="s">
        <v>13</v>
      </c>
      <c r="I3" t="s">
        <v>53</v>
      </c>
      <c r="J3" t="s">
        <v>10</v>
      </c>
      <c r="K3" t="s">
        <v>51</v>
      </c>
      <c r="L3" t="s">
        <v>23</v>
      </c>
      <c r="M3" t="s">
        <v>208</v>
      </c>
      <c r="N3" t="s">
        <v>211</v>
      </c>
    </row>
    <row r="4" spans="1:26" x14ac:dyDescent="0.3">
      <c r="A4">
        <v>3000</v>
      </c>
      <c r="B4" t="s">
        <v>110</v>
      </c>
      <c r="D4">
        <v>-235000</v>
      </c>
      <c r="E4">
        <v>-161000</v>
      </c>
      <c r="F4">
        <v>-125000</v>
      </c>
      <c r="M4">
        <f>SUM(C4:L4)</f>
        <v>-521000</v>
      </c>
      <c r="N4" t="s">
        <v>212</v>
      </c>
      <c r="P4" s="1" t="s">
        <v>207</v>
      </c>
      <c r="Q4" t="s">
        <v>301</v>
      </c>
      <c r="R4" t="s">
        <v>302</v>
      </c>
      <c r="S4" t="s">
        <v>310</v>
      </c>
      <c r="T4" t="s">
        <v>307</v>
      </c>
      <c r="U4" t="s">
        <v>303</v>
      </c>
      <c r="V4" t="s">
        <v>304</v>
      </c>
      <c r="W4" t="s">
        <v>305</v>
      </c>
      <c r="X4" t="s">
        <v>306</v>
      </c>
      <c r="Y4" t="s">
        <v>308</v>
      </c>
      <c r="Z4" t="s">
        <v>309</v>
      </c>
    </row>
    <row r="5" spans="1:26" x14ac:dyDescent="0.3">
      <c r="A5">
        <v>3100</v>
      </c>
      <c r="B5" t="s">
        <v>111</v>
      </c>
      <c r="C5">
        <v>-64497</v>
      </c>
      <c r="D5">
        <v>-26898.15</v>
      </c>
      <c r="E5">
        <v>-480418.47000000009</v>
      </c>
      <c r="F5">
        <v>-122688</v>
      </c>
      <c r="H5">
        <v>-54000</v>
      </c>
      <c r="L5">
        <v>-1500</v>
      </c>
      <c r="M5">
        <f t="shared" ref="M5:M68" si="0">SUM(C5:L5)</f>
        <v>-750001.62000000011</v>
      </c>
      <c r="N5" t="s">
        <v>212</v>
      </c>
      <c r="P5" s="2" t="s">
        <v>214</v>
      </c>
      <c r="Q5">
        <v>714208.30000000016</v>
      </c>
      <c r="R5">
        <v>1663735.65</v>
      </c>
      <c r="S5">
        <v>430742.19000000006</v>
      </c>
      <c r="T5">
        <v>72846.090000000011</v>
      </c>
      <c r="U5">
        <v>2346084.1600000006</v>
      </c>
      <c r="V5">
        <v>260869.72</v>
      </c>
      <c r="W5">
        <v>9823.9599999999991</v>
      </c>
      <c r="X5">
        <v>663509.15000000014</v>
      </c>
      <c r="Y5">
        <v>15857.679999999998</v>
      </c>
      <c r="Z5">
        <v>54312.450000000004</v>
      </c>
    </row>
    <row r="6" spans="1:26" x14ac:dyDescent="0.3">
      <c r="A6">
        <v>3205</v>
      </c>
      <c r="B6" t="s">
        <v>112</v>
      </c>
      <c r="C6">
        <v>-50</v>
      </c>
      <c r="D6">
        <v>-320401.09999999998</v>
      </c>
      <c r="E6">
        <v>-340725</v>
      </c>
      <c r="J6">
        <v>-74480.62</v>
      </c>
      <c r="M6">
        <f t="shared" si="0"/>
        <v>-735656.72</v>
      </c>
      <c r="N6" t="s">
        <v>212</v>
      </c>
      <c r="P6" s="2" t="s">
        <v>212</v>
      </c>
      <c r="Q6">
        <v>-1279285.58</v>
      </c>
      <c r="R6">
        <v>-3028671.07</v>
      </c>
      <c r="S6">
        <v>-802994.9</v>
      </c>
      <c r="T6">
        <v>-796059.74</v>
      </c>
      <c r="U6">
        <v>-3302892.5</v>
      </c>
      <c r="V6">
        <v>-500983.73</v>
      </c>
      <c r="W6">
        <v>-138186</v>
      </c>
      <c r="X6">
        <v>-1445182.2200000002</v>
      </c>
      <c r="Y6">
        <v>-69685.36</v>
      </c>
      <c r="Z6">
        <v>-145162</v>
      </c>
    </row>
    <row r="7" spans="1:26" x14ac:dyDescent="0.3">
      <c r="A7">
        <v>3410</v>
      </c>
      <c r="B7" t="s">
        <v>113</v>
      </c>
      <c r="C7">
        <v>-30936</v>
      </c>
      <c r="M7">
        <f t="shared" si="0"/>
        <v>-30936</v>
      </c>
      <c r="N7" t="s">
        <v>212</v>
      </c>
      <c r="P7" s="2" t="s">
        <v>213</v>
      </c>
      <c r="R7">
        <v>-454671</v>
      </c>
      <c r="U7">
        <v>-791805</v>
      </c>
    </row>
    <row r="8" spans="1:26" x14ac:dyDescent="0.3">
      <c r="A8">
        <v>3412</v>
      </c>
      <c r="B8" t="s">
        <v>114</v>
      </c>
      <c r="C8">
        <v>0</v>
      </c>
      <c r="D8">
        <v>-580529.68999999994</v>
      </c>
      <c r="E8">
        <v>-273035.36</v>
      </c>
      <c r="F8">
        <v>-63689.95</v>
      </c>
      <c r="M8">
        <f t="shared" si="0"/>
        <v>-917254.99999999988</v>
      </c>
      <c r="N8" t="s">
        <v>212</v>
      </c>
      <c r="P8" s="2" t="s">
        <v>215</v>
      </c>
      <c r="R8">
        <v>474304.19</v>
      </c>
      <c r="U8">
        <v>686137.4099999998</v>
      </c>
      <c r="V8">
        <v>10425</v>
      </c>
      <c r="Y8">
        <v>36567.470000000008</v>
      </c>
      <c r="Z8">
        <v>37774.19</v>
      </c>
    </row>
    <row r="9" spans="1:26" x14ac:dyDescent="0.3">
      <c r="A9">
        <v>3442</v>
      </c>
      <c r="B9" t="s">
        <v>115</v>
      </c>
      <c r="C9">
        <v>-482052</v>
      </c>
      <c r="D9">
        <v>-523307</v>
      </c>
      <c r="E9">
        <v>-707381</v>
      </c>
      <c r="F9">
        <v>-14441</v>
      </c>
      <c r="J9">
        <v>-1243198</v>
      </c>
      <c r="M9">
        <f t="shared" si="0"/>
        <v>-2970379</v>
      </c>
      <c r="N9" t="s">
        <v>212</v>
      </c>
      <c r="P9" s="2" t="s">
        <v>216</v>
      </c>
      <c r="Q9">
        <v>525015.01000000013</v>
      </c>
      <c r="R9">
        <v>1174575.3400000001</v>
      </c>
      <c r="S9">
        <v>474738.95</v>
      </c>
      <c r="T9">
        <v>792030.20999999985</v>
      </c>
      <c r="U9">
        <v>759569.87000000011</v>
      </c>
      <c r="V9">
        <v>267329.23000000004</v>
      </c>
      <c r="W9">
        <v>286351.46999999997</v>
      </c>
      <c r="X9">
        <v>811589.08000000007</v>
      </c>
      <c r="Y9">
        <v>34595.54</v>
      </c>
      <c r="Z9">
        <v>35541.56</v>
      </c>
    </row>
    <row r="10" spans="1:26" x14ac:dyDescent="0.3">
      <c r="A10">
        <v>3601</v>
      </c>
      <c r="B10" t="s">
        <v>116</v>
      </c>
      <c r="C10">
        <v>-58600</v>
      </c>
      <c r="L10">
        <v>-4100</v>
      </c>
      <c r="M10">
        <f t="shared" si="0"/>
        <v>-62700</v>
      </c>
      <c r="N10" t="s">
        <v>212</v>
      </c>
      <c r="P10" s="2" t="s">
        <v>217</v>
      </c>
      <c r="Q10">
        <v>303.95999999999998</v>
      </c>
      <c r="R10">
        <v>-54270.57</v>
      </c>
      <c r="U10">
        <v>-11663.26</v>
      </c>
      <c r="V10">
        <v>-7989.66</v>
      </c>
      <c r="W10">
        <v>-8.2200000000000006</v>
      </c>
    </row>
    <row r="11" spans="1:26" x14ac:dyDescent="0.3">
      <c r="A11">
        <v>3922</v>
      </c>
      <c r="B11" t="s">
        <v>117</v>
      </c>
      <c r="C11">
        <v>-180455.61</v>
      </c>
      <c r="M11">
        <f t="shared" si="0"/>
        <v>-180455.61</v>
      </c>
      <c r="N11" t="s">
        <v>212</v>
      </c>
      <c r="P11" s="2" t="s">
        <v>208</v>
      </c>
      <c r="Q11">
        <v>-39758.309999999787</v>
      </c>
      <c r="R11">
        <v>-224997.4599999999</v>
      </c>
      <c r="S11">
        <v>102486.24000000005</v>
      </c>
      <c r="T11">
        <v>68816.559999999823</v>
      </c>
      <c r="U11">
        <v>-314569.3199999996</v>
      </c>
      <c r="V11">
        <v>29650.56000000006</v>
      </c>
      <c r="W11">
        <v>157981.20999999996</v>
      </c>
      <c r="X11">
        <v>29916.010000000009</v>
      </c>
      <c r="Y11">
        <v>17335.330000000009</v>
      </c>
      <c r="Z11">
        <v>-17533.799999999988</v>
      </c>
    </row>
    <row r="12" spans="1:26" x14ac:dyDescent="0.3">
      <c r="A12">
        <v>3923</v>
      </c>
      <c r="B12" t="s">
        <v>118</v>
      </c>
      <c r="C12">
        <v>-12665</v>
      </c>
      <c r="D12">
        <v>-147600</v>
      </c>
      <c r="E12">
        <v>-30725</v>
      </c>
      <c r="M12">
        <f t="shared" si="0"/>
        <v>-190990</v>
      </c>
      <c r="N12" t="s">
        <v>212</v>
      </c>
    </row>
    <row r="13" spans="1:26" x14ac:dyDescent="0.3">
      <c r="A13">
        <v>3941</v>
      </c>
      <c r="B13" t="s">
        <v>119</v>
      </c>
      <c r="K13">
        <v>-1000</v>
      </c>
      <c r="M13">
        <f t="shared" si="0"/>
        <v>-1000</v>
      </c>
      <c r="N13" t="s">
        <v>212</v>
      </c>
      <c r="Q13" t="s">
        <v>49</v>
      </c>
      <c r="R13" t="s">
        <v>7</v>
      </c>
      <c r="S13" t="s">
        <v>19</v>
      </c>
      <c r="T13" t="s">
        <v>22</v>
      </c>
      <c r="U13" t="s">
        <v>283</v>
      </c>
      <c r="V13" t="s">
        <v>10</v>
      </c>
      <c r="W13" t="s">
        <v>51</v>
      </c>
      <c r="X13" t="s">
        <v>23</v>
      </c>
    </row>
    <row r="14" spans="1:26" x14ac:dyDescent="0.3">
      <c r="A14">
        <v>3942</v>
      </c>
      <c r="B14" t="s">
        <v>120</v>
      </c>
      <c r="D14">
        <v>-257273</v>
      </c>
      <c r="E14">
        <v>-409891</v>
      </c>
      <c r="G14">
        <v>-800089.9</v>
      </c>
      <c r="H14">
        <v>-732609.74</v>
      </c>
      <c r="I14">
        <v>-137621</v>
      </c>
      <c r="J14">
        <v>-113940.59999999999</v>
      </c>
      <c r="M14">
        <f t="shared" si="0"/>
        <v>-2451425.2399999998</v>
      </c>
      <c r="N14" t="s">
        <v>212</v>
      </c>
      <c r="P14" s="2" t="s">
        <v>214</v>
      </c>
      <c r="Q14">
        <f>+Q5</f>
        <v>714208.30000000016</v>
      </c>
      <c r="R14">
        <f>+R5+S5</f>
        <v>2094477.8399999999</v>
      </c>
      <c r="S14">
        <f>+T5+U5</f>
        <v>2418930.2500000005</v>
      </c>
      <c r="T14">
        <f>+V5</f>
        <v>260869.72</v>
      </c>
      <c r="U14">
        <f>+W5</f>
        <v>9823.9599999999991</v>
      </c>
      <c r="V14">
        <f>+X5</f>
        <v>663509.15000000014</v>
      </c>
      <c r="W14">
        <f>+Y5+GETPIVOTDATA("Summer av Hornigjengen",$P$4,"Kategori","Lagskassekostnader")</f>
        <v>52425.150000000009</v>
      </c>
      <c r="X14">
        <f>+Z5+GETPIVOTDATA("Summer av Jutulkara",$P$4,"Kategori","Lagskassekostnader")</f>
        <v>92086.640000000014</v>
      </c>
    </row>
    <row r="15" spans="1:26" x14ac:dyDescent="0.3">
      <c r="A15">
        <v>3951</v>
      </c>
      <c r="B15" t="s">
        <v>121</v>
      </c>
      <c r="E15">
        <v>10000</v>
      </c>
      <c r="M15">
        <f t="shared" si="0"/>
        <v>10000</v>
      </c>
      <c r="N15" t="s">
        <v>212</v>
      </c>
      <c r="P15" s="2" t="s">
        <v>212</v>
      </c>
      <c r="Q15">
        <f t="shared" ref="Q15:Q19" si="1">+Q6</f>
        <v>-1279285.58</v>
      </c>
      <c r="R15">
        <f t="shared" ref="R15:R19" si="2">+R6+S6</f>
        <v>-3831665.9699999997</v>
      </c>
      <c r="S15">
        <f t="shared" ref="S15:S19" si="3">+T6+U6</f>
        <v>-4098952.24</v>
      </c>
      <c r="T15">
        <f t="shared" ref="T15:T19" si="4">+V6</f>
        <v>-500983.73</v>
      </c>
      <c r="U15">
        <f t="shared" ref="U15:U19" si="5">+W6</f>
        <v>-138186</v>
      </c>
      <c r="V15">
        <f t="shared" ref="V15:V19" si="6">+X6</f>
        <v>-1445182.2200000002</v>
      </c>
      <c r="W15">
        <f t="shared" ref="W15:X15" si="7">+Y6</f>
        <v>-69685.36</v>
      </c>
      <c r="X15">
        <f t="shared" si="7"/>
        <v>-145162</v>
      </c>
    </row>
    <row r="16" spans="1:26" x14ac:dyDescent="0.3">
      <c r="A16">
        <v>3952</v>
      </c>
      <c r="B16" t="s">
        <v>122</v>
      </c>
      <c r="C16">
        <v>-420849.97000000003</v>
      </c>
      <c r="D16">
        <v>-791059</v>
      </c>
      <c r="E16">
        <v>-948346.66999999993</v>
      </c>
      <c r="F16">
        <v>-102700</v>
      </c>
      <c r="K16">
        <v>-63963.360000000001</v>
      </c>
      <c r="L16">
        <v>-70000</v>
      </c>
      <c r="M16">
        <f t="shared" si="0"/>
        <v>-2396918.9999999995</v>
      </c>
      <c r="N16" t="s">
        <v>212</v>
      </c>
      <c r="P16" s="2" t="s">
        <v>213</v>
      </c>
      <c r="Q16">
        <f t="shared" si="1"/>
        <v>0</v>
      </c>
      <c r="R16">
        <f t="shared" si="2"/>
        <v>-454671</v>
      </c>
      <c r="S16">
        <f t="shared" si="3"/>
        <v>-791805</v>
      </c>
      <c r="T16">
        <f t="shared" si="4"/>
        <v>0</v>
      </c>
      <c r="U16">
        <f t="shared" si="5"/>
        <v>0</v>
      </c>
      <c r="V16">
        <f t="shared" si="6"/>
        <v>0</v>
      </c>
      <c r="W16">
        <f t="shared" ref="W16:X16" si="8">+Y7</f>
        <v>0</v>
      </c>
      <c r="X16">
        <f t="shared" si="8"/>
        <v>0</v>
      </c>
    </row>
    <row r="17" spans="1:25" x14ac:dyDescent="0.3">
      <c r="A17">
        <v>3957</v>
      </c>
      <c r="B17" t="s">
        <v>123</v>
      </c>
      <c r="C17">
        <v>2880</v>
      </c>
      <c r="E17">
        <v>48885</v>
      </c>
      <c r="F17">
        <v>12258</v>
      </c>
      <c r="K17">
        <v>680</v>
      </c>
      <c r="M17">
        <f t="shared" si="0"/>
        <v>64703</v>
      </c>
      <c r="N17" t="s">
        <v>212</v>
      </c>
      <c r="P17" s="2" t="s">
        <v>215</v>
      </c>
      <c r="Q17">
        <f t="shared" si="1"/>
        <v>0</v>
      </c>
      <c r="R17">
        <f>+R8+S8</f>
        <v>474304.19</v>
      </c>
      <c r="S17">
        <f t="shared" si="3"/>
        <v>686137.4099999998</v>
      </c>
      <c r="T17">
        <f t="shared" si="4"/>
        <v>10425</v>
      </c>
      <c r="U17">
        <f t="shared" si="5"/>
        <v>0</v>
      </c>
      <c r="V17">
        <f t="shared" si="6"/>
        <v>0</v>
      </c>
    </row>
    <row r="18" spans="1:25" x14ac:dyDescent="0.3">
      <c r="A18">
        <v>3995</v>
      </c>
      <c r="B18" t="s">
        <v>124</v>
      </c>
      <c r="D18">
        <v>-454671</v>
      </c>
      <c r="E18" s="63">
        <v>-791805</v>
      </c>
      <c r="M18">
        <f t="shared" si="0"/>
        <v>-1246476</v>
      </c>
      <c r="N18" t="s">
        <v>213</v>
      </c>
      <c r="P18" s="2" t="s">
        <v>216</v>
      </c>
      <c r="Q18">
        <f t="shared" si="1"/>
        <v>525015.01000000013</v>
      </c>
      <c r="R18">
        <f>+R9+S9</f>
        <v>1649314.29</v>
      </c>
      <c r="S18">
        <f t="shared" si="3"/>
        <v>1551600.08</v>
      </c>
      <c r="T18">
        <f t="shared" si="4"/>
        <v>267329.23000000004</v>
      </c>
      <c r="U18">
        <f t="shared" si="5"/>
        <v>286351.46999999997</v>
      </c>
      <c r="V18">
        <f t="shared" si="6"/>
        <v>811589.08000000007</v>
      </c>
      <c r="W18">
        <f t="shared" ref="W18:X18" si="9">+Y9</f>
        <v>34595.54</v>
      </c>
      <c r="X18">
        <f t="shared" si="9"/>
        <v>35541.56</v>
      </c>
    </row>
    <row r="19" spans="1:25" x14ac:dyDescent="0.3">
      <c r="A19">
        <v>3999</v>
      </c>
      <c r="B19" t="s">
        <v>125</v>
      </c>
      <c r="C19">
        <v>-32060</v>
      </c>
      <c r="D19">
        <v>-146603.13</v>
      </c>
      <c r="E19">
        <v>-10255</v>
      </c>
      <c r="F19">
        <v>-84722.78</v>
      </c>
      <c r="G19">
        <v>-2905</v>
      </c>
      <c r="H19">
        <v>-9450</v>
      </c>
      <c r="I19">
        <v>-565</v>
      </c>
      <c r="J19">
        <v>-13563</v>
      </c>
      <c r="K19">
        <v>-5402</v>
      </c>
      <c r="L19">
        <v>-69562</v>
      </c>
      <c r="M19">
        <f t="shared" si="0"/>
        <v>-375087.91000000003</v>
      </c>
      <c r="N19" t="s">
        <v>212</v>
      </c>
      <c r="P19" t="s">
        <v>217</v>
      </c>
      <c r="Q19">
        <f t="shared" si="1"/>
        <v>303.95999999999998</v>
      </c>
      <c r="R19">
        <f t="shared" si="2"/>
        <v>-54270.57</v>
      </c>
      <c r="S19">
        <f t="shared" si="3"/>
        <v>-11663.26</v>
      </c>
      <c r="T19">
        <f t="shared" si="4"/>
        <v>-7989.66</v>
      </c>
      <c r="U19">
        <f t="shared" si="5"/>
        <v>-8.2200000000000006</v>
      </c>
      <c r="V19">
        <f t="shared" si="6"/>
        <v>0</v>
      </c>
      <c r="W19">
        <f t="shared" ref="W19:X19" si="10">+Y10</f>
        <v>0</v>
      </c>
      <c r="X19">
        <f t="shared" si="10"/>
        <v>0</v>
      </c>
    </row>
    <row r="20" spans="1:25" x14ac:dyDescent="0.3">
      <c r="A20">
        <v>4115</v>
      </c>
      <c r="B20" t="s">
        <v>126</v>
      </c>
      <c r="D20">
        <v>9000</v>
      </c>
      <c r="M20">
        <f t="shared" si="0"/>
        <v>9000</v>
      </c>
      <c r="N20" t="s">
        <v>214</v>
      </c>
    </row>
    <row r="21" spans="1:25" x14ac:dyDescent="0.3">
      <c r="A21">
        <v>4210</v>
      </c>
      <c r="B21" t="s">
        <v>127</v>
      </c>
      <c r="E21">
        <v>1045234.75</v>
      </c>
      <c r="M21">
        <f t="shared" si="0"/>
        <v>1045234.75</v>
      </c>
      <c r="N21" t="s">
        <v>214</v>
      </c>
      <c r="P21" s="2" t="s">
        <v>311</v>
      </c>
      <c r="Q21" t="s">
        <v>4</v>
      </c>
      <c r="R21" t="s">
        <v>49</v>
      </c>
      <c r="S21" t="s">
        <v>7</v>
      </c>
      <c r="T21" t="s">
        <v>19</v>
      </c>
      <c r="U21" t="s">
        <v>22</v>
      </c>
      <c r="V21" t="s">
        <v>283</v>
      </c>
      <c r="W21" t="s">
        <v>10</v>
      </c>
      <c r="X21" t="s">
        <v>51</v>
      </c>
      <c r="Y21" t="s">
        <v>23</v>
      </c>
    </row>
    <row r="22" spans="1:25" x14ac:dyDescent="0.3">
      <c r="A22">
        <v>4215</v>
      </c>
      <c r="B22" t="s">
        <v>128</v>
      </c>
      <c r="E22">
        <v>18200</v>
      </c>
      <c r="M22">
        <f t="shared" si="0"/>
        <v>18200</v>
      </c>
      <c r="N22" t="s">
        <v>214</v>
      </c>
      <c r="P22">
        <v>1</v>
      </c>
      <c r="Q22" t="s">
        <v>212</v>
      </c>
      <c r="R22">
        <v>-1279285.58</v>
      </c>
      <c r="S22">
        <v>-3831665.9699999997</v>
      </c>
      <c r="T22">
        <f>+S15</f>
        <v>-4098952.24</v>
      </c>
      <c r="U22">
        <v>-500983.73</v>
      </c>
      <c r="V22">
        <v>-138186</v>
      </c>
      <c r="W22">
        <f>+V15</f>
        <v>-1445182.2200000002</v>
      </c>
      <c r="X22">
        <v>-69685.36</v>
      </c>
      <c r="Y22">
        <v>-145162</v>
      </c>
    </row>
    <row r="23" spans="1:25" x14ac:dyDescent="0.3">
      <c r="A23">
        <v>4220</v>
      </c>
      <c r="B23" t="s">
        <v>98</v>
      </c>
      <c r="E23">
        <v>40950</v>
      </c>
      <c r="F23">
        <v>147155</v>
      </c>
      <c r="M23">
        <f t="shared" si="0"/>
        <v>188105</v>
      </c>
      <c r="N23" t="s">
        <v>214</v>
      </c>
      <c r="P23">
        <v>2</v>
      </c>
      <c r="Q23" t="s">
        <v>213</v>
      </c>
      <c r="R23">
        <v>0</v>
      </c>
      <c r="S23">
        <v>-454671</v>
      </c>
      <c r="T23">
        <f>+S16</f>
        <v>-791805</v>
      </c>
      <c r="U23">
        <v>0</v>
      </c>
      <c r="V23">
        <v>0</v>
      </c>
      <c r="W23">
        <v>0</v>
      </c>
      <c r="X23">
        <v>0</v>
      </c>
      <c r="Y23">
        <v>0</v>
      </c>
    </row>
    <row r="24" spans="1:25" x14ac:dyDescent="0.3">
      <c r="A24">
        <v>4230</v>
      </c>
      <c r="B24" t="s">
        <v>129</v>
      </c>
      <c r="D24">
        <v>103384.70000000001</v>
      </c>
      <c r="E24">
        <v>177003.59999999992</v>
      </c>
      <c r="M24">
        <f t="shared" si="0"/>
        <v>280388.29999999993</v>
      </c>
      <c r="N24" t="s">
        <v>214</v>
      </c>
      <c r="P24">
        <v>3</v>
      </c>
      <c r="Q24" t="s">
        <v>216</v>
      </c>
      <c r="R24">
        <v>525015.01000000013</v>
      </c>
      <c r="S24">
        <v>1649314.29</v>
      </c>
      <c r="T24">
        <v>1551600.08</v>
      </c>
      <c r="U24">
        <v>267329.23000000004</v>
      </c>
      <c r="V24">
        <v>286351.46999999997</v>
      </c>
      <c r="W24">
        <f>+V18</f>
        <v>811589.08000000007</v>
      </c>
      <c r="X24">
        <v>34595.54</v>
      </c>
      <c r="Y24">
        <v>35541.56</v>
      </c>
    </row>
    <row r="25" spans="1:25" x14ac:dyDescent="0.3">
      <c r="A25">
        <v>4240</v>
      </c>
      <c r="B25" t="s">
        <v>130</v>
      </c>
      <c r="D25">
        <v>128651.76000000001</v>
      </c>
      <c r="E25">
        <v>117319.26</v>
      </c>
      <c r="G25">
        <v>133200</v>
      </c>
      <c r="M25">
        <f t="shared" si="0"/>
        <v>379171.02</v>
      </c>
      <c r="N25" t="s">
        <v>214</v>
      </c>
      <c r="P25">
        <v>4</v>
      </c>
      <c r="Q25" t="s">
        <v>214</v>
      </c>
      <c r="R25">
        <v>714208.30000000016</v>
      </c>
      <c r="S25">
        <f>+R14</f>
        <v>2094477.8399999999</v>
      </c>
      <c r="T25">
        <f>+S14</f>
        <v>2418930.2500000005</v>
      </c>
      <c r="U25">
        <f>260869.72+10425</f>
        <v>271294.71999999997</v>
      </c>
      <c r="V25">
        <v>9823.9599999999991</v>
      </c>
      <c r="W25">
        <f>+V14</f>
        <v>663509.15000000014</v>
      </c>
      <c r="X25">
        <v>52425.150000000009</v>
      </c>
      <c r="Y25">
        <v>92086.640000000014</v>
      </c>
    </row>
    <row r="26" spans="1:25" x14ac:dyDescent="0.3">
      <c r="A26">
        <v>4251</v>
      </c>
      <c r="B26" t="s">
        <v>131</v>
      </c>
      <c r="D26">
        <v>186755</v>
      </c>
      <c r="E26">
        <v>202052.71000000002</v>
      </c>
      <c r="F26">
        <v>7869</v>
      </c>
      <c r="M26">
        <f t="shared" si="0"/>
        <v>396676.71</v>
      </c>
      <c r="N26" t="s">
        <v>214</v>
      </c>
      <c r="P26">
        <v>5</v>
      </c>
      <c r="Q26" t="s">
        <v>215</v>
      </c>
      <c r="R26">
        <v>0</v>
      </c>
      <c r="S26">
        <v>474304.19</v>
      </c>
      <c r="T26">
        <v>686137.4099999998</v>
      </c>
      <c r="U26">
        <v>0</v>
      </c>
      <c r="V26">
        <v>0</v>
      </c>
      <c r="W26">
        <v>0</v>
      </c>
    </row>
    <row r="27" spans="1:25" x14ac:dyDescent="0.3">
      <c r="A27">
        <v>4255</v>
      </c>
      <c r="B27" t="s">
        <v>132</v>
      </c>
      <c r="E27">
        <v>-6652.72</v>
      </c>
      <c r="M27">
        <f t="shared" si="0"/>
        <v>-6652.72</v>
      </c>
      <c r="N27" t="s">
        <v>214</v>
      </c>
      <c r="P27">
        <v>6</v>
      </c>
      <c r="Q27" t="s">
        <v>217</v>
      </c>
      <c r="R27">
        <v>303.95999999999998</v>
      </c>
      <c r="S27">
        <v>-54270.57</v>
      </c>
      <c r="T27">
        <v>-11663.26</v>
      </c>
      <c r="U27">
        <v>-7989.66</v>
      </c>
      <c r="V27">
        <v>-8.2200000000000006</v>
      </c>
      <c r="W27">
        <v>0</v>
      </c>
      <c r="X27">
        <v>0</v>
      </c>
      <c r="Y27">
        <v>0</v>
      </c>
    </row>
    <row r="28" spans="1:25" x14ac:dyDescent="0.3">
      <c r="A28">
        <v>4256</v>
      </c>
      <c r="B28" t="s">
        <v>133</v>
      </c>
      <c r="D28">
        <v>14350</v>
      </c>
      <c r="E28">
        <v>16888</v>
      </c>
      <c r="M28">
        <f t="shared" si="0"/>
        <v>31238</v>
      </c>
      <c r="N28" t="s">
        <v>214</v>
      </c>
    </row>
    <row r="29" spans="1:25" x14ac:dyDescent="0.3">
      <c r="A29">
        <v>4258</v>
      </c>
      <c r="B29" t="s">
        <v>134</v>
      </c>
      <c r="D29">
        <v>21571.89</v>
      </c>
      <c r="E29">
        <v>100</v>
      </c>
      <c r="F29">
        <v>9894</v>
      </c>
      <c r="M29">
        <f t="shared" si="0"/>
        <v>31565.89</v>
      </c>
      <c r="N29" t="s">
        <v>214</v>
      </c>
    </row>
    <row r="30" spans="1:25" x14ac:dyDescent="0.3">
      <c r="A30">
        <v>4261</v>
      </c>
      <c r="B30" t="s">
        <v>135</v>
      </c>
      <c r="D30">
        <v>21505.440000000002</v>
      </c>
      <c r="E30">
        <v>98174.27</v>
      </c>
      <c r="F30">
        <v>4650.47</v>
      </c>
      <c r="G30">
        <v>26566.89</v>
      </c>
      <c r="H30">
        <v>6758.46</v>
      </c>
      <c r="J30">
        <v>79401.510000000009</v>
      </c>
      <c r="L30">
        <v>302.52999999999997</v>
      </c>
      <c r="M30">
        <f t="shared" si="0"/>
        <v>237359.57</v>
      </c>
      <c r="N30" t="s">
        <v>214</v>
      </c>
    </row>
    <row r="31" spans="1:25" x14ac:dyDescent="0.3">
      <c r="A31">
        <v>4262</v>
      </c>
      <c r="B31" t="s">
        <v>136</v>
      </c>
      <c r="G31">
        <v>125238.73999999999</v>
      </c>
      <c r="H31">
        <v>16142.119999999999</v>
      </c>
      <c r="L31">
        <v>3136</v>
      </c>
      <c r="M31">
        <f t="shared" si="0"/>
        <v>144516.85999999999</v>
      </c>
      <c r="N31" t="s">
        <v>214</v>
      </c>
    </row>
    <row r="32" spans="1:25" x14ac:dyDescent="0.3">
      <c r="A32">
        <v>4300</v>
      </c>
      <c r="B32" t="s">
        <v>137</v>
      </c>
      <c r="C32">
        <v>23132.25</v>
      </c>
      <c r="D32">
        <v>97201.46</v>
      </c>
      <c r="E32">
        <v>176897.63</v>
      </c>
      <c r="F32">
        <v>3392.53</v>
      </c>
      <c r="G32">
        <v>4322.05</v>
      </c>
      <c r="M32">
        <f t="shared" si="0"/>
        <v>304945.92000000004</v>
      </c>
      <c r="N32" t="s">
        <v>214</v>
      </c>
    </row>
    <row r="33" spans="1:14" x14ac:dyDescent="0.3">
      <c r="A33">
        <v>4301</v>
      </c>
      <c r="B33" t="s">
        <v>138</v>
      </c>
      <c r="D33">
        <v>3730.18</v>
      </c>
      <c r="E33">
        <v>99.9</v>
      </c>
      <c r="M33">
        <f t="shared" si="0"/>
        <v>3830.08</v>
      </c>
      <c r="N33" t="s">
        <v>214</v>
      </c>
    </row>
    <row r="34" spans="1:14" x14ac:dyDescent="0.3">
      <c r="A34">
        <v>4310</v>
      </c>
      <c r="B34" t="s">
        <v>139</v>
      </c>
      <c r="C34">
        <v>1866.6</v>
      </c>
      <c r="D34">
        <v>176387.93</v>
      </c>
      <c r="E34">
        <v>72373.22</v>
      </c>
      <c r="F34">
        <v>10474.85</v>
      </c>
      <c r="G34">
        <v>61981.88</v>
      </c>
      <c r="J34">
        <v>5319.38</v>
      </c>
      <c r="L34">
        <v>398</v>
      </c>
      <c r="M34">
        <f t="shared" si="0"/>
        <v>328801.86</v>
      </c>
      <c r="N34" t="s">
        <v>214</v>
      </c>
    </row>
    <row r="35" spans="1:14" x14ac:dyDescent="0.3">
      <c r="A35">
        <v>4311</v>
      </c>
      <c r="B35" t="s">
        <v>140</v>
      </c>
      <c r="D35">
        <v>2199</v>
      </c>
      <c r="E35">
        <v>10159</v>
      </c>
      <c r="M35">
        <f t="shared" si="0"/>
        <v>12358</v>
      </c>
      <c r="N35" t="s">
        <v>214</v>
      </c>
    </row>
    <row r="36" spans="1:14" x14ac:dyDescent="0.3">
      <c r="A36">
        <v>4325</v>
      </c>
      <c r="B36" t="s">
        <v>141</v>
      </c>
      <c r="E36">
        <v>3759</v>
      </c>
      <c r="F36">
        <v>6748</v>
      </c>
      <c r="M36">
        <f t="shared" si="0"/>
        <v>10507</v>
      </c>
      <c r="N36" t="s">
        <v>214</v>
      </c>
    </row>
    <row r="37" spans="1:14" x14ac:dyDescent="0.3">
      <c r="A37">
        <v>4390</v>
      </c>
      <c r="B37" t="s">
        <v>142</v>
      </c>
      <c r="E37">
        <v>-21346.42</v>
      </c>
      <c r="J37">
        <v>1129.55</v>
      </c>
      <c r="M37">
        <f t="shared" si="0"/>
        <v>-20216.87</v>
      </c>
      <c r="N37" t="s">
        <v>214</v>
      </c>
    </row>
    <row r="38" spans="1:14" x14ac:dyDescent="0.3">
      <c r="A38">
        <v>4999</v>
      </c>
      <c r="B38" t="s">
        <v>143</v>
      </c>
      <c r="D38">
        <v>474304.19</v>
      </c>
      <c r="E38">
        <v>686137.4099999998</v>
      </c>
      <c r="F38">
        <v>10425</v>
      </c>
      <c r="K38">
        <v>36567.470000000008</v>
      </c>
      <c r="L38">
        <v>37774.19</v>
      </c>
      <c r="M38">
        <f t="shared" si="0"/>
        <v>1245208.2599999998</v>
      </c>
      <c r="N38" t="s">
        <v>215</v>
      </c>
    </row>
    <row r="39" spans="1:14" x14ac:dyDescent="0.3">
      <c r="A39">
        <v>5000</v>
      </c>
      <c r="B39" t="s">
        <v>144</v>
      </c>
      <c r="C39">
        <v>706103.2300000001</v>
      </c>
      <c r="D39">
        <v>741586.78</v>
      </c>
      <c r="E39">
        <v>429803.69</v>
      </c>
      <c r="F39">
        <v>183039.81000000006</v>
      </c>
      <c r="G39">
        <v>376990.50000000006</v>
      </c>
      <c r="H39">
        <v>621528.93999999994</v>
      </c>
      <c r="I39">
        <v>220926.06</v>
      </c>
      <c r="J39">
        <v>645245.47</v>
      </c>
      <c r="M39">
        <f t="shared" si="0"/>
        <v>3925224.4800000004</v>
      </c>
      <c r="N39" t="s">
        <v>216</v>
      </c>
    </row>
    <row r="40" spans="1:14" x14ac:dyDescent="0.3">
      <c r="A40">
        <v>5002</v>
      </c>
      <c r="B40" t="s">
        <v>145</v>
      </c>
      <c r="C40">
        <v>700</v>
      </c>
      <c r="D40">
        <v>16680</v>
      </c>
      <c r="E40">
        <v>75257</v>
      </c>
      <c r="I40">
        <v>7600</v>
      </c>
      <c r="M40">
        <f t="shared" si="0"/>
        <v>100237</v>
      </c>
      <c r="N40" t="s">
        <v>216</v>
      </c>
    </row>
    <row r="41" spans="1:14" x14ac:dyDescent="0.3">
      <c r="A41">
        <v>5020</v>
      </c>
      <c r="B41" t="s">
        <v>52</v>
      </c>
      <c r="C41">
        <v>84724.46</v>
      </c>
      <c r="D41">
        <v>67192.78</v>
      </c>
      <c r="E41">
        <v>43839.97</v>
      </c>
      <c r="F41">
        <v>18670.050000000003</v>
      </c>
      <c r="G41">
        <v>39662.609999999993</v>
      </c>
      <c r="H41">
        <v>63395.950000000004</v>
      </c>
      <c r="I41">
        <v>22534.460000000003</v>
      </c>
      <c r="J41">
        <v>65815.039999999979</v>
      </c>
      <c r="M41">
        <f t="shared" si="0"/>
        <v>405835.32</v>
      </c>
      <c r="N41" t="s">
        <v>216</v>
      </c>
    </row>
    <row r="42" spans="1:14" x14ac:dyDescent="0.3">
      <c r="A42">
        <v>5099</v>
      </c>
      <c r="B42" t="s">
        <v>146</v>
      </c>
      <c r="C42">
        <v>-450463.12999999995</v>
      </c>
      <c r="D42">
        <v>217078.16999999998</v>
      </c>
      <c r="E42">
        <v>132391.13</v>
      </c>
      <c r="F42">
        <v>30856.73</v>
      </c>
      <c r="K42">
        <v>34595.54</v>
      </c>
      <c r="L42">
        <v>35541.56</v>
      </c>
      <c r="M42">
        <f t="shared" si="0"/>
        <v>0</v>
      </c>
      <c r="N42" t="s">
        <v>216</v>
      </c>
    </row>
    <row r="43" spans="1:14" x14ac:dyDescent="0.3">
      <c r="A43">
        <v>5400</v>
      </c>
      <c r="B43" t="s">
        <v>147</v>
      </c>
      <c r="C43">
        <v>108408.82999999999</v>
      </c>
      <c r="D43">
        <v>107056.79000000002</v>
      </c>
      <c r="E43">
        <v>71322.74000000002</v>
      </c>
      <c r="F43">
        <v>26140.079999999987</v>
      </c>
      <c r="G43">
        <v>53155.709999999977</v>
      </c>
      <c r="H43">
        <v>88936.959999999977</v>
      </c>
      <c r="I43">
        <v>32222.200000000008</v>
      </c>
      <c r="J43">
        <v>90979.650000000023</v>
      </c>
      <c r="M43">
        <f t="shared" si="0"/>
        <v>578222.96</v>
      </c>
      <c r="N43" t="s">
        <v>216</v>
      </c>
    </row>
    <row r="44" spans="1:14" x14ac:dyDescent="0.3">
      <c r="A44">
        <v>5401</v>
      </c>
      <c r="B44" t="s">
        <v>148</v>
      </c>
      <c r="C44">
        <v>11939.8</v>
      </c>
      <c r="D44">
        <v>10142.820000000002</v>
      </c>
      <c r="E44">
        <v>6181.4299999999985</v>
      </c>
      <c r="F44">
        <v>2741.06</v>
      </c>
      <c r="G44">
        <v>4930.1299999999992</v>
      </c>
      <c r="H44">
        <v>8938.86</v>
      </c>
      <c r="I44">
        <v>3068.7500000000009</v>
      </c>
      <c r="J44">
        <v>9279.9200000000037</v>
      </c>
      <c r="M44">
        <f t="shared" si="0"/>
        <v>57222.770000000011</v>
      </c>
      <c r="N44" t="s">
        <v>216</v>
      </c>
    </row>
    <row r="45" spans="1:14" x14ac:dyDescent="0.3">
      <c r="A45">
        <v>5510</v>
      </c>
      <c r="B45" t="s">
        <v>149</v>
      </c>
      <c r="D45">
        <v>1001</v>
      </c>
      <c r="E45">
        <v>773.91</v>
      </c>
      <c r="F45">
        <v>2350.5</v>
      </c>
      <c r="H45">
        <v>9229.5</v>
      </c>
      <c r="M45">
        <f t="shared" si="0"/>
        <v>13354.91</v>
      </c>
      <c r="N45" t="s">
        <v>216</v>
      </c>
    </row>
    <row r="46" spans="1:14" x14ac:dyDescent="0.3">
      <c r="A46">
        <v>5800</v>
      </c>
      <c r="B46" t="s">
        <v>150</v>
      </c>
      <c r="C46">
        <v>-33016</v>
      </c>
      <c r="M46">
        <f t="shared" si="0"/>
        <v>-33016</v>
      </c>
      <c r="N46" t="s">
        <v>216</v>
      </c>
    </row>
    <row r="47" spans="1:14" x14ac:dyDescent="0.3">
      <c r="A47">
        <v>5900</v>
      </c>
      <c r="B47" t="s">
        <v>151</v>
      </c>
      <c r="C47">
        <v>1548.1</v>
      </c>
      <c r="D47">
        <v>8315</v>
      </c>
      <c r="F47">
        <v>3531</v>
      </c>
      <c r="M47">
        <f t="shared" si="0"/>
        <v>13394.1</v>
      </c>
      <c r="N47" t="s">
        <v>216</v>
      </c>
    </row>
    <row r="48" spans="1:14" x14ac:dyDescent="0.3">
      <c r="A48">
        <v>5945</v>
      </c>
      <c r="B48" t="s">
        <v>152</v>
      </c>
      <c r="C48">
        <v>95069.72</v>
      </c>
      <c r="M48">
        <f t="shared" si="0"/>
        <v>95069.72</v>
      </c>
      <c r="N48" t="s">
        <v>216</v>
      </c>
    </row>
    <row r="49" spans="1:14" x14ac:dyDescent="0.3">
      <c r="A49">
        <v>5990</v>
      </c>
      <c r="B49" t="s">
        <v>153</v>
      </c>
      <c r="D49">
        <v>5522</v>
      </c>
      <c r="J49">
        <v>269</v>
      </c>
      <c r="M49">
        <f t="shared" si="0"/>
        <v>5791</v>
      </c>
      <c r="N49" t="s">
        <v>216</v>
      </c>
    </row>
    <row r="50" spans="1:14" x14ac:dyDescent="0.3">
      <c r="A50">
        <v>6000</v>
      </c>
      <c r="B50" t="s">
        <v>154</v>
      </c>
      <c r="D50">
        <v>132895.56000000003</v>
      </c>
      <c r="M50">
        <f t="shared" si="0"/>
        <v>132895.56000000003</v>
      </c>
      <c r="N50" t="s">
        <v>214</v>
      </c>
    </row>
    <row r="51" spans="1:14" x14ac:dyDescent="0.3">
      <c r="A51">
        <v>6004</v>
      </c>
      <c r="B51" t="s">
        <v>155</v>
      </c>
      <c r="D51">
        <v>15192</v>
      </c>
      <c r="M51">
        <f t="shared" si="0"/>
        <v>15192</v>
      </c>
      <c r="N51" t="s">
        <v>214</v>
      </c>
    </row>
    <row r="52" spans="1:14" x14ac:dyDescent="0.3">
      <c r="A52">
        <v>6006</v>
      </c>
      <c r="B52" t="s">
        <v>156</v>
      </c>
      <c r="M52">
        <f t="shared" si="0"/>
        <v>0</v>
      </c>
      <c r="N52" t="s">
        <v>214</v>
      </c>
    </row>
    <row r="53" spans="1:14" x14ac:dyDescent="0.3">
      <c r="A53">
        <v>6008</v>
      </c>
      <c r="B53" t="s">
        <v>157</v>
      </c>
      <c r="J53">
        <v>35784</v>
      </c>
      <c r="M53">
        <f t="shared" si="0"/>
        <v>35784</v>
      </c>
      <c r="N53" t="s">
        <v>214</v>
      </c>
    </row>
    <row r="54" spans="1:14" x14ac:dyDescent="0.3">
      <c r="A54">
        <v>6009</v>
      </c>
      <c r="B54" t="s">
        <v>158</v>
      </c>
      <c r="H54">
        <v>39756</v>
      </c>
      <c r="M54">
        <f t="shared" si="0"/>
        <v>39756</v>
      </c>
      <c r="N54" t="s">
        <v>214</v>
      </c>
    </row>
    <row r="55" spans="1:14" x14ac:dyDescent="0.3">
      <c r="A55">
        <v>6012</v>
      </c>
      <c r="B55" t="s">
        <v>159</v>
      </c>
      <c r="C55">
        <v>64208.7</v>
      </c>
      <c r="M55">
        <f t="shared" si="0"/>
        <v>64208.7</v>
      </c>
      <c r="N55" t="s">
        <v>214</v>
      </c>
    </row>
    <row r="56" spans="1:14" x14ac:dyDescent="0.3">
      <c r="A56">
        <v>6017</v>
      </c>
      <c r="B56" t="s">
        <v>260</v>
      </c>
      <c r="D56">
        <v>19192</v>
      </c>
      <c r="E56">
        <v>5000</v>
      </c>
      <c r="M56">
        <f t="shared" si="0"/>
        <v>24192</v>
      </c>
      <c r="N56" t="s">
        <v>214</v>
      </c>
    </row>
    <row r="57" spans="1:14" x14ac:dyDescent="0.3">
      <c r="A57">
        <v>6300</v>
      </c>
      <c r="B57" t="s">
        <v>160</v>
      </c>
      <c r="C57">
        <v>100</v>
      </c>
      <c r="D57">
        <v>130202.77999999998</v>
      </c>
      <c r="E57">
        <v>3164</v>
      </c>
      <c r="F57">
        <v>38408</v>
      </c>
      <c r="G57">
        <v>73139.600000000006</v>
      </c>
      <c r="I57">
        <v>3232</v>
      </c>
      <c r="M57">
        <f t="shared" si="0"/>
        <v>248246.37999999998</v>
      </c>
      <c r="N57" t="s">
        <v>214</v>
      </c>
    </row>
    <row r="58" spans="1:14" x14ac:dyDescent="0.3">
      <c r="A58">
        <v>6320</v>
      </c>
      <c r="B58" t="s">
        <v>161</v>
      </c>
      <c r="C58">
        <v>50</v>
      </c>
      <c r="M58">
        <f t="shared" si="0"/>
        <v>50</v>
      </c>
      <c r="N58" t="s">
        <v>214</v>
      </c>
    </row>
    <row r="59" spans="1:14" x14ac:dyDescent="0.3">
      <c r="A59">
        <v>6360</v>
      </c>
      <c r="B59" t="s">
        <v>162</v>
      </c>
      <c r="C59">
        <v>135030.91</v>
      </c>
      <c r="D59">
        <v>11544.3</v>
      </c>
      <c r="J59">
        <v>441.35</v>
      </c>
      <c r="M59">
        <f t="shared" si="0"/>
        <v>147016.56</v>
      </c>
      <c r="N59" t="s">
        <v>214</v>
      </c>
    </row>
    <row r="60" spans="1:14" x14ac:dyDescent="0.3">
      <c r="A60">
        <v>6390</v>
      </c>
      <c r="B60" t="s">
        <v>163</v>
      </c>
      <c r="C60">
        <v>9533.61</v>
      </c>
      <c r="D60">
        <v>5073</v>
      </c>
      <c r="J60">
        <v>153802</v>
      </c>
      <c r="M60">
        <f t="shared" si="0"/>
        <v>168408.61</v>
      </c>
      <c r="N60" t="s">
        <v>214</v>
      </c>
    </row>
    <row r="61" spans="1:14" x14ac:dyDescent="0.3">
      <c r="A61">
        <v>6420</v>
      </c>
      <c r="B61" t="s">
        <v>164</v>
      </c>
      <c r="C61">
        <v>126769.02999999998</v>
      </c>
      <c r="D61">
        <v>27147.470000000005</v>
      </c>
      <c r="E61">
        <v>6407.86</v>
      </c>
      <c r="F61">
        <v>1897</v>
      </c>
      <c r="H61">
        <v>6160.88</v>
      </c>
      <c r="J61">
        <v>1350.25</v>
      </c>
      <c r="M61">
        <f t="shared" si="0"/>
        <v>169732.49</v>
      </c>
      <c r="N61" t="s">
        <v>214</v>
      </c>
    </row>
    <row r="62" spans="1:14" x14ac:dyDescent="0.3">
      <c r="A62">
        <v>6440</v>
      </c>
      <c r="B62" t="s">
        <v>165</v>
      </c>
      <c r="E62">
        <v>141989.74000000002</v>
      </c>
      <c r="M62">
        <f t="shared" si="0"/>
        <v>141989.74000000002</v>
      </c>
      <c r="N62" t="s">
        <v>214</v>
      </c>
    </row>
    <row r="63" spans="1:14" x14ac:dyDescent="0.3">
      <c r="A63">
        <v>6490</v>
      </c>
      <c r="B63" t="s">
        <v>166</v>
      </c>
      <c r="J63">
        <v>14795.49</v>
      </c>
      <c r="M63">
        <f t="shared" si="0"/>
        <v>14795.49</v>
      </c>
      <c r="N63" t="s">
        <v>214</v>
      </c>
    </row>
    <row r="64" spans="1:14" x14ac:dyDescent="0.3">
      <c r="A64">
        <v>6540</v>
      </c>
      <c r="B64" t="s">
        <v>167</v>
      </c>
      <c r="D64">
        <v>2474</v>
      </c>
      <c r="J64">
        <v>242720.52</v>
      </c>
      <c r="M64">
        <f t="shared" si="0"/>
        <v>245194.52</v>
      </c>
      <c r="N64" t="s">
        <v>214</v>
      </c>
    </row>
    <row r="65" spans="1:14" x14ac:dyDescent="0.3">
      <c r="A65">
        <v>6550</v>
      </c>
      <c r="B65" t="s">
        <v>168</v>
      </c>
      <c r="F65">
        <v>3361.04</v>
      </c>
      <c r="M65">
        <f t="shared" si="0"/>
        <v>3361.04</v>
      </c>
      <c r="N65" t="s">
        <v>214</v>
      </c>
    </row>
    <row r="66" spans="1:14" x14ac:dyDescent="0.3">
      <c r="A66">
        <v>6552</v>
      </c>
      <c r="B66" t="s">
        <v>169</v>
      </c>
      <c r="C66">
        <v>479</v>
      </c>
      <c r="M66">
        <f t="shared" si="0"/>
        <v>479</v>
      </c>
      <c r="N66" t="s">
        <v>214</v>
      </c>
    </row>
    <row r="67" spans="1:14" x14ac:dyDescent="0.3">
      <c r="A67">
        <v>6560</v>
      </c>
      <c r="B67" t="s">
        <v>170</v>
      </c>
      <c r="C67">
        <v>1069</v>
      </c>
      <c r="F67">
        <v>7720.6399999999994</v>
      </c>
      <c r="M67">
        <f t="shared" si="0"/>
        <v>8789.64</v>
      </c>
      <c r="N67" t="s">
        <v>214</v>
      </c>
    </row>
    <row r="68" spans="1:14" x14ac:dyDescent="0.3">
      <c r="A68">
        <v>6590</v>
      </c>
      <c r="B68" t="s">
        <v>171</v>
      </c>
      <c r="D68">
        <v>7419.7</v>
      </c>
      <c r="E68">
        <v>5924</v>
      </c>
      <c r="J68">
        <v>16878.089999999997</v>
      </c>
      <c r="L68">
        <v>79.900000000000006</v>
      </c>
      <c r="M68">
        <f t="shared" si="0"/>
        <v>30301.69</v>
      </c>
      <c r="N68" t="s">
        <v>214</v>
      </c>
    </row>
    <row r="69" spans="1:14" x14ac:dyDescent="0.3">
      <c r="A69">
        <v>6600</v>
      </c>
      <c r="B69" t="s">
        <v>172</v>
      </c>
      <c r="C69">
        <v>8713</v>
      </c>
      <c r="D69">
        <v>4550</v>
      </c>
      <c r="L69">
        <v>25704.29</v>
      </c>
      <c r="M69">
        <f t="shared" ref="M69:M103" si="11">SUM(C69:L69)</f>
        <v>38967.29</v>
      </c>
      <c r="N69" t="s">
        <v>214</v>
      </c>
    </row>
    <row r="70" spans="1:14" x14ac:dyDescent="0.3">
      <c r="A70">
        <v>6620</v>
      </c>
      <c r="B70" t="s">
        <v>173</v>
      </c>
      <c r="C70">
        <v>1087.4000000000001</v>
      </c>
      <c r="D70">
        <v>47250</v>
      </c>
      <c r="L70">
        <v>124.7</v>
      </c>
      <c r="M70">
        <f t="shared" si="11"/>
        <v>48462.1</v>
      </c>
      <c r="N70" t="s">
        <v>214</v>
      </c>
    </row>
    <row r="71" spans="1:14" x14ac:dyDescent="0.3">
      <c r="A71">
        <v>6630</v>
      </c>
      <c r="B71" t="s">
        <v>174</v>
      </c>
      <c r="D71">
        <v>93750</v>
      </c>
      <c r="F71">
        <v>1600</v>
      </c>
      <c r="M71">
        <f t="shared" si="11"/>
        <v>95350</v>
      </c>
      <c r="N71" t="s">
        <v>214</v>
      </c>
    </row>
    <row r="72" spans="1:14" x14ac:dyDescent="0.3">
      <c r="A72">
        <v>6690</v>
      </c>
      <c r="B72" t="s">
        <v>175</v>
      </c>
      <c r="G72">
        <v>509</v>
      </c>
      <c r="M72">
        <f t="shared" si="11"/>
        <v>509</v>
      </c>
      <c r="N72" t="s">
        <v>214</v>
      </c>
    </row>
    <row r="73" spans="1:14" x14ac:dyDescent="0.3">
      <c r="A73">
        <v>6700</v>
      </c>
      <c r="B73" t="s">
        <v>176</v>
      </c>
      <c r="C73">
        <v>56475.89</v>
      </c>
      <c r="D73">
        <v>30230.05</v>
      </c>
      <c r="E73">
        <v>18440.46</v>
      </c>
      <c r="F73">
        <v>4297.97</v>
      </c>
      <c r="J73">
        <v>6274.4</v>
      </c>
      <c r="K73">
        <v>4818.74</v>
      </c>
      <c r="L73">
        <v>4950.49</v>
      </c>
      <c r="M73">
        <f t="shared" si="11"/>
        <v>125488</v>
      </c>
      <c r="N73" t="s">
        <v>214</v>
      </c>
    </row>
    <row r="74" spans="1:14" x14ac:dyDescent="0.3">
      <c r="A74">
        <v>6705</v>
      </c>
      <c r="B74" t="s">
        <v>177</v>
      </c>
      <c r="C74">
        <v>118110.01000000001</v>
      </c>
      <c r="D74">
        <v>63221.19</v>
      </c>
      <c r="E74">
        <v>38565.180000000008</v>
      </c>
      <c r="F74">
        <v>8988.49</v>
      </c>
      <c r="J74">
        <v>13121.710000000003</v>
      </c>
      <c r="K74">
        <v>10077.6</v>
      </c>
      <c r="L74">
        <v>10353.35</v>
      </c>
      <c r="M74">
        <f t="shared" si="11"/>
        <v>262437.52999999997</v>
      </c>
      <c r="N74" t="s">
        <v>214</v>
      </c>
    </row>
    <row r="75" spans="1:14" x14ac:dyDescent="0.3">
      <c r="A75">
        <v>6725</v>
      </c>
      <c r="B75" t="s">
        <v>178</v>
      </c>
      <c r="D75">
        <v>235156.25</v>
      </c>
      <c r="M75">
        <f t="shared" si="11"/>
        <v>235156.25</v>
      </c>
      <c r="N75" t="s">
        <v>214</v>
      </c>
    </row>
    <row r="76" spans="1:14" x14ac:dyDescent="0.3">
      <c r="A76">
        <v>6800</v>
      </c>
      <c r="B76" t="s">
        <v>179</v>
      </c>
      <c r="C76">
        <v>628.79999999999995</v>
      </c>
      <c r="D76">
        <v>1496.8</v>
      </c>
      <c r="E76">
        <v>0</v>
      </c>
      <c r="H76">
        <v>38</v>
      </c>
      <c r="J76">
        <v>6268.38</v>
      </c>
      <c r="M76">
        <f t="shared" si="11"/>
        <v>8431.98</v>
      </c>
      <c r="N76" t="s">
        <v>214</v>
      </c>
    </row>
    <row r="77" spans="1:14" x14ac:dyDescent="0.3">
      <c r="A77">
        <v>6810</v>
      </c>
      <c r="B77" t="s">
        <v>180</v>
      </c>
      <c r="C77">
        <v>4017.9</v>
      </c>
      <c r="D77">
        <v>599.89</v>
      </c>
      <c r="F77">
        <v>437.5</v>
      </c>
      <c r="I77">
        <v>523.37</v>
      </c>
      <c r="J77">
        <v>7021.4800000000005</v>
      </c>
      <c r="M77">
        <f t="shared" si="11"/>
        <v>12600.14</v>
      </c>
      <c r="N77" t="s">
        <v>214</v>
      </c>
    </row>
    <row r="78" spans="1:14" x14ac:dyDescent="0.3">
      <c r="A78">
        <v>6820</v>
      </c>
      <c r="B78" t="s">
        <v>181</v>
      </c>
      <c r="C78">
        <v>49195</v>
      </c>
      <c r="E78">
        <v>51033.75</v>
      </c>
      <c r="J78">
        <v>2000</v>
      </c>
      <c r="M78">
        <f t="shared" si="11"/>
        <v>102228.75</v>
      </c>
      <c r="N78" t="s">
        <v>214</v>
      </c>
    </row>
    <row r="79" spans="1:14" x14ac:dyDescent="0.3">
      <c r="A79">
        <v>6840</v>
      </c>
      <c r="B79" t="s">
        <v>182</v>
      </c>
      <c r="L79">
        <v>617</v>
      </c>
      <c r="M79">
        <f t="shared" si="11"/>
        <v>617</v>
      </c>
      <c r="N79" t="s">
        <v>214</v>
      </c>
    </row>
    <row r="80" spans="1:14" x14ac:dyDescent="0.3">
      <c r="A80">
        <v>6860</v>
      </c>
      <c r="B80" t="s">
        <v>183</v>
      </c>
      <c r="C80">
        <v>5003.96</v>
      </c>
      <c r="D80">
        <v>15705.77</v>
      </c>
      <c r="E80">
        <v>1268</v>
      </c>
      <c r="J80">
        <v>4000</v>
      </c>
      <c r="L80">
        <v>1137</v>
      </c>
      <c r="M80">
        <f t="shared" si="11"/>
        <v>27114.73</v>
      </c>
      <c r="N80" t="s">
        <v>214</v>
      </c>
    </row>
    <row r="81" spans="1:14" x14ac:dyDescent="0.3">
      <c r="A81">
        <v>6870</v>
      </c>
      <c r="B81" t="s">
        <v>184</v>
      </c>
      <c r="D81">
        <v>21900</v>
      </c>
      <c r="E81">
        <v>22600</v>
      </c>
      <c r="J81">
        <v>12635.68</v>
      </c>
      <c r="M81">
        <f t="shared" si="11"/>
        <v>57135.68</v>
      </c>
      <c r="N81" t="s">
        <v>214</v>
      </c>
    </row>
    <row r="82" spans="1:14" x14ac:dyDescent="0.3">
      <c r="A82">
        <v>6890</v>
      </c>
      <c r="B82" t="s">
        <v>185</v>
      </c>
      <c r="D82">
        <v>676.5</v>
      </c>
      <c r="E82">
        <v>2602.1999999999998</v>
      </c>
      <c r="I82">
        <v>558.70000000000005</v>
      </c>
      <c r="M82">
        <f t="shared" si="11"/>
        <v>3837.3999999999996</v>
      </c>
      <c r="N82" t="s">
        <v>214</v>
      </c>
    </row>
    <row r="83" spans="1:14" x14ac:dyDescent="0.3">
      <c r="A83">
        <v>6900</v>
      </c>
      <c r="B83" t="s">
        <v>186</v>
      </c>
      <c r="C83">
        <v>21047.29</v>
      </c>
      <c r="D83">
        <v>1000</v>
      </c>
      <c r="E83">
        <v>4170.21</v>
      </c>
      <c r="H83">
        <v>2831.24</v>
      </c>
      <c r="I83">
        <v>5500</v>
      </c>
      <c r="J83">
        <v>59700</v>
      </c>
      <c r="M83">
        <f t="shared" si="11"/>
        <v>94248.739999999991</v>
      </c>
      <c r="N83" t="s">
        <v>214</v>
      </c>
    </row>
    <row r="84" spans="1:14" x14ac:dyDescent="0.3">
      <c r="A84">
        <v>6940</v>
      </c>
      <c r="B84" t="s">
        <v>187</v>
      </c>
      <c r="C84">
        <v>507</v>
      </c>
      <c r="M84">
        <f t="shared" si="11"/>
        <v>507</v>
      </c>
      <c r="N84" t="s">
        <v>214</v>
      </c>
    </row>
    <row r="85" spans="1:14" x14ac:dyDescent="0.3">
      <c r="A85">
        <v>7000</v>
      </c>
      <c r="B85" t="s">
        <v>188</v>
      </c>
      <c r="E85">
        <v>9230.25</v>
      </c>
      <c r="M85">
        <f t="shared" si="11"/>
        <v>9230.25</v>
      </c>
      <c r="N85" t="s">
        <v>214</v>
      </c>
    </row>
    <row r="86" spans="1:14" x14ac:dyDescent="0.3">
      <c r="A86">
        <v>7090</v>
      </c>
      <c r="B86" t="s">
        <v>189</v>
      </c>
      <c r="E86">
        <v>1820</v>
      </c>
      <c r="M86">
        <f t="shared" si="11"/>
        <v>1820</v>
      </c>
      <c r="N86" t="s">
        <v>214</v>
      </c>
    </row>
    <row r="87" spans="1:14" x14ac:dyDescent="0.3">
      <c r="A87">
        <v>7100</v>
      </c>
      <c r="B87" t="s">
        <v>190</v>
      </c>
      <c r="E87">
        <v>2060.48</v>
      </c>
      <c r="H87">
        <v>994</v>
      </c>
      <c r="M87">
        <f t="shared" si="11"/>
        <v>3054.48</v>
      </c>
      <c r="N87" t="s">
        <v>214</v>
      </c>
    </row>
    <row r="88" spans="1:14" x14ac:dyDescent="0.3">
      <c r="A88">
        <v>7140</v>
      </c>
      <c r="B88" t="s">
        <v>191</v>
      </c>
      <c r="D88">
        <v>71.930000000000007</v>
      </c>
      <c r="E88">
        <v>668.75</v>
      </c>
      <c r="G88">
        <v>5738.76</v>
      </c>
      <c r="H88">
        <v>0</v>
      </c>
      <c r="M88">
        <f t="shared" si="11"/>
        <v>6479.4400000000005</v>
      </c>
      <c r="N88" t="s">
        <v>214</v>
      </c>
    </row>
    <row r="89" spans="1:14" x14ac:dyDescent="0.3">
      <c r="A89">
        <v>7320</v>
      </c>
      <c r="B89" t="s">
        <v>192</v>
      </c>
      <c r="C89">
        <v>1940.3600000000001</v>
      </c>
      <c r="D89">
        <v>4063</v>
      </c>
      <c r="E89">
        <v>12944.25</v>
      </c>
      <c r="M89">
        <f t="shared" si="11"/>
        <v>18947.61</v>
      </c>
      <c r="N89" t="s">
        <v>214</v>
      </c>
    </row>
    <row r="90" spans="1:14" x14ac:dyDescent="0.3">
      <c r="A90">
        <v>7420</v>
      </c>
      <c r="B90" t="s">
        <v>193</v>
      </c>
      <c r="C90">
        <v>1224.4000000000001</v>
      </c>
      <c r="D90">
        <v>1110.9000000000001</v>
      </c>
      <c r="K90">
        <v>-599.70000000000005</v>
      </c>
      <c r="L90">
        <v>5026.6499999999996</v>
      </c>
      <c r="M90">
        <f t="shared" si="11"/>
        <v>6762.25</v>
      </c>
      <c r="N90" t="s">
        <v>214</v>
      </c>
    </row>
    <row r="91" spans="1:14" x14ac:dyDescent="0.3">
      <c r="A91">
        <v>7500</v>
      </c>
      <c r="B91" t="s">
        <v>194</v>
      </c>
      <c r="C91">
        <v>30477</v>
      </c>
      <c r="E91">
        <v>19265</v>
      </c>
      <c r="F91">
        <v>0</v>
      </c>
      <c r="M91">
        <f t="shared" si="11"/>
        <v>49742</v>
      </c>
      <c r="N91" t="s">
        <v>214</v>
      </c>
    </row>
    <row r="92" spans="1:14" x14ac:dyDescent="0.3">
      <c r="A92">
        <v>7740</v>
      </c>
      <c r="B92" t="s">
        <v>195</v>
      </c>
      <c r="C92">
        <v>-6.2399999999999993</v>
      </c>
      <c r="M92">
        <f t="shared" si="11"/>
        <v>-6.2399999999999993</v>
      </c>
      <c r="N92" t="s">
        <v>214</v>
      </c>
    </row>
    <row r="93" spans="1:14" x14ac:dyDescent="0.3">
      <c r="A93">
        <v>7770</v>
      </c>
      <c r="B93" t="s">
        <v>196</v>
      </c>
      <c r="C93">
        <v>42014.400000000001</v>
      </c>
      <c r="D93">
        <v>539.86</v>
      </c>
      <c r="F93">
        <v>1127.5</v>
      </c>
      <c r="J93">
        <v>56.14</v>
      </c>
      <c r="M93">
        <f t="shared" si="11"/>
        <v>43737.9</v>
      </c>
      <c r="N93" t="s">
        <v>214</v>
      </c>
    </row>
    <row r="94" spans="1:14" x14ac:dyDescent="0.3">
      <c r="A94">
        <v>7771</v>
      </c>
      <c r="B94" t="s">
        <v>197</v>
      </c>
      <c r="D94">
        <v>642.66999999999996</v>
      </c>
      <c r="J94">
        <v>169.29</v>
      </c>
      <c r="M94">
        <f t="shared" si="11"/>
        <v>811.95999999999992</v>
      </c>
      <c r="N94" t="s">
        <v>214</v>
      </c>
    </row>
    <row r="95" spans="1:14" x14ac:dyDescent="0.3">
      <c r="A95">
        <v>7775</v>
      </c>
      <c r="B95" t="s">
        <v>198</v>
      </c>
      <c r="K95">
        <v>32.4</v>
      </c>
      <c r="M95">
        <f t="shared" si="11"/>
        <v>32.4</v>
      </c>
      <c r="N95" t="s">
        <v>214</v>
      </c>
    </row>
    <row r="96" spans="1:14" x14ac:dyDescent="0.3">
      <c r="A96">
        <v>7776</v>
      </c>
      <c r="B96" t="s">
        <v>199</v>
      </c>
      <c r="C96">
        <v>554.73</v>
      </c>
      <c r="D96">
        <v>10168.67</v>
      </c>
      <c r="E96">
        <v>18336.96</v>
      </c>
      <c r="F96">
        <v>514.99</v>
      </c>
      <c r="G96">
        <v>45.27</v>
      </c>
      <c r="H96">
        <v>165.39</v>
      </c>
      <c r="I96">
        <v>9.89</v>
      </c>
      <c r="J96">
        <v>229.31</v>
      </c>
      <c r="L96">
        <v>795.04</v>
      </c>
      <c r="M96">
        <f t="shared" si="11"/>
        <v>30820.250000000004</v>
      </c>
      <c r="N96" t="s">
        <v>214</v>
      </c>
    </row>
    <row r="97" spans="1:14" x14ac:dyDescent="0.3">
      <c r="A97">
        <v>7777</v>
      </c>
      <c r="B97" t="s">
        <v>200</v>
      </c>
      <c r="C97">
        <v>12206.16</v>
      </c>
      <c r="D97">
        <v>15622.54</v>
      </c>
      <c r="E97">
        <v>29380.870000000003</v>
      </c>
      <c r="F97">
        <v>2332.7400000000002</v>
      </c>
      <c r="K97">
        <v>1528.6399999999999</v>
      </c>
      <c r="L97">
        <v>1687.5</v>
      </c>
      <c r="M97">
        <f t="shared" si="11"/>
        <v>62758.450000000004</v>
      </c>
      <c r="N97" t="s">
        <v>214</v>
      </c>
    </row>
    <row r="98" spans="1:14" x14ac:dyDescent="0.3">
      <c r="A98">
        <v>7779</v>
      </c>
      <c r="B98" t="s">
        <v>201</v>
      </c>
      <c r="J98">
        <v>410.61999999999995</v>
      </c>
      <c r="M98">
        <f t="shared" si="11"/>
        <v>410.61999999999995</v>
      </c>
      <c r="N98" t="s">
        <v>214</v>
      </c>
    </row>
    <row r="99" spans="1:14" x14ac:dyDescent="0.3">
      <c r="A99">
        <v>7790</v>
      </c>
      <c r="B99" t="s">
        <v>202</v>
      </c>
      <c r="C99">
        <v>-1227.8600000000001</v>
      </c>
      <c r="D99">
        <v>101.46</v>
      </c>
      <c r="M99">
        <f t="shared" si="11"/>
        <v>-1126.4000000000001</v>
      </c>
      <c r="N99" t="s">
        <v>214</v>
      </c>
    </row>
    <row r="100" spans="1:14" x14ac:dyDescent="0.3">
      <c r="A100">
        <v>8050</v>
      </c>
      <c r="B100" t="s">
        <v>203</v>
      </c>
      <c r="C100">
        <v>-19.04</v>
      </c>
      <c r="D100">
        <v>-52936.2</v>
      </c>
      <c r="E100">
        <v>-11989.49</v>
      </c>
      <c r="F100">
        <v>-7989.66</v>
      </c>
      <c r="I100">
        <v>-8.2200000000000006</v>
      </c>
      <c r="M100">
        <f t="shared" si="11"/>
        <v>-72942.61</v>
      </c>
      <c r="N100" t="s">
        <v>217</v>
      </c>
    </row>
    <row r="101" spans="1:14" x14ac:dyDescent="0.3">
      <c r="A101">
        <v>8060</v>
      </c>
      <c r="B101" t="s">
        <v>204</v>
      </c>
      <c r="D101">
        <v>-1334.37</v>
      </c>
      <c r="M101">
        <f t="shared" si="11"/>
        <v>-1334.37</v>
      </c>
      <c r="N101" t="s">
        <v>217</v>
      </c>
    </row>
    <row r="102" spans="1:14" x14ac:dyDescent="0.3">
      <c r="A102">
        <v>8150</v>
      </c>
      <c r="B102" t="s">
        <v>205</v>
      </c>
      <c r="C102">
        <v>323</v>
      </c>
      <c r="M102">
        <f t="shared" si="11"/>
        <v>323</v>
      </c>
      <c r="N102" t="s">
        <v>217</v>
      </c>
    </row>
    <row r="103" spans="1:14" x14ac:dyDescent="0.3">
      <c r="A103">
        <v>8160</v>
      </c>
      <c r="B103" t="s">
        <v>206</v>
      </c>
      <c r="E103">
        <v>326.23</v>
      </c>
      <c r="M103">
        <f t="shared" si="11"/>
        <v>326.23</v>
      </c>
      <c r="N103" t="s">
        <v>217</v>
      </c>
    </row>
    <row r="104" spans="1:14" x14ac:dyDescent="0.3">
      <c r="A104" t="s">
        <v>208</v>
      </c>
      <c r="C104">
        <f>SUM(C4:C103)</f>
        <v>-39758.309999999889</v>
      </c>
      <c r="D104">
        <f t="shared" ref="D104:L104" si="12">SUM(D4:D103)</f>
        <v>-224997.45999999892</v>
      </c>
      <c r="E104">
        <f t="shared" si="12"/>
        <v>-314569.32000000059</v>
      </c>
      <c r="F104">
        <f t="shared" si="12"/>
        <v>29650.56000000003</v>
      </c>
      <c r="G104">
        <f t="shared" si="12"/>
        <v>102486.24</v>
      </c>
      <c r="H104">
        <f t="shared" si="12"/>
        <v>68816.559999999896</v>
      </c>
      <c r="I104">
        <f t="shared" si="12"/>
        <v>157981.21000000002</v>
      </c>
      <c r="J104">
        <f t="shared" si="12"/>
        <v>29916.009999999769</v>
      </c>
      <c r="K104">
        <f t="shared" si="12"/>
        <v>17335.330000000009</v>
      </c>
      <c r="L104">
        <f t="shared" si="12"/>
        <v>-17533.80000000001</v>
      </c>
      <c r="M104">
        <f>SUM(M4:M103)</f>
        <v>-190672.97999999803</v>
      </c>
    </row>
    <row r="105" spans="1:14" x14ac:dyDescent="0.3">
      <c r="C105">
        <f>SUM(C4:C103)</f>
        <v>-39758.309999999889</v>
      </c>
      <c r="D105">
        <f t="shared" ref="D105:M105" si="13">SUM(D4:D103)</f>
        <v>-224997.45999999892</v>
      </c>
      <c r="E105">
        <f t="shared" si="13"/>
        <v>-314569.32000000059</v>
      </c>
      <c r="F105">
        <f t="shared" si="13"/>
        <v>29650.56000000003</v>
      </c>
      <c r="G105">
        <f t="shared" si="13"/>
        <v>102486.24</v>
      </c>
      <c r="H105">
        <f t="shared" si="13"/>
        <v>68816.559999999896</v>
      </c>
      <c r="I105">
        <f t="shared" si="13"/>
        <v>157981.21000000002</v>
      </c>
      <c r="J105">
        <f t="shared" si="13"/>
        <v>29916.009999999769</v>
      </c>
      <c r="K105">
        <f t="shared" si="13"/>
        <v>17335.330000000009</v>
      </c>
      <c r="L105">
        <f t="shared" si="13"/>
        <v>-17533.80000000001</v>
      </c>
      <c r="M105">
        <f t="shared" si="13"/>
        <v>-190672.97999999803</v>
      </c>
    </row>
  </sheetData>
  <autoFilter ref="P21:Z21" xr:uid="{ACBB91C8-375D-4904-B714-71AC215E498B}">
    <sortState xmlns:xlrd2="http://schemas.microsoft.com/office/spreadsheetml/2017/richdata2" ref="P22:Z27">
      <sortCondition ref="P2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5EF5D-08E2-455C-B24B-494D96993040}">
  <dimension ref="A3:I13"/>
  <sheetViews>
    <sheetView workbookViewId="0">
      <selection activeCell="F6" sqref="F6:G10"/>
    </sheetView>
  </sheetViews>
  <sheetFormatPr baseColWidth="10" defaultRowHeight="14.4" x14ac:dyDescent="0.3"/>
  <cols>
    <col min="1" max="1" width="16.6640625" bestFit="1" customWidth="1"/>
    <col min="2" max="2" width="25.88671875" bestFit="1" customWidth="1"/>
    <col min="3" max="4" width="12.109375" bestFit="1" customWidth="1"/>
  </cols>
  <sheetData>
    <row r="3" spans="1:9" x14ac:dyDescent="0.3">
      <c r="A3" s="1" t="s">
        <v>210</v>
      </c>
      <c r="B3" s="1" t="s">
        <v>379</v>
      </c>
    </row>
    <row r="4" spans="1:9" x14ac:dyDescent="0.3">
      <c r="B4">
        <v>5099</v>
      </c>
      <c r="C4" t="s">
        <v>380</v>
      </c>
      <c r="D4" t="s">
        <v>208</v>
      </c>
    </row>
    <row r="5" spans="1:9" x14ac:dyDescent="0.3">
      <c r="A5" s="1" t="s">
        <v>207</v>
      </c>
      <c r="B5" t="s">
        <v>146</v>
      </c>
      <c r="I5" t="s">
        <v>381</v>
      </c>
    </row>
    <row r="6" spans="1:9" x14ac:dyDescent="0.3">
      <c r="A6" s="2" t="s">
        <v>7</v>
      </c>
      <c r="B6">
        <v>217078.16999999998</v>
      </c>
      <c r="C6">
        <v>217078.16999999998</v>
      </c>
      <c r="D6">
        <v>217078.16999999998</v>
      </c>
      <c r="F6" t="s">
        <v>7</v>
      </c>
      <c r="G6">
        <v>217078.16999999998</v>
      </c>
      <c r="H6">
        <v>217078.16999999998</v>
      </c>
      <c r="I6">
        <v>217078.16999999998</v>
      </c>
    </row>
    <row r="7" spans="1:9" x14ac:dyDescent="0.3">
      <c r="A7" s="2" t="s">
        <v>19</v>
      </c>
      <c r="B7">
        <v>132391.13</v>
      </c>
      <c r="C7">
        <v>132391.13</v>
      </c>
      <c r="D7">
        <v>132391.13</v>
      </c>
      <c r="F7" t="s">
        <v>19</v>
      </c>
      <c r="G7">
        <v>132391.13</v>
      </c>
      <c r="H7">
        <v>132391.13</v>
      </c>
      <c r="I7">
        <v>132391.13</v>
      </c>
    </row>
    <row r="8" spans="1:9" x14ac:dyDescent="0.3">
      <c r="A8" s="2" t="s">
        <v>51</v>
      </c>
      <c r="B8">
        <v>34595.54</v>
      </c>
      <c r="C8">
        <v>34595.54</v>
      </c>
      <c r="D8">
        <v>34595.54</v>
      </c>
      <c r="F8" t="s">
        <v>23</v>
      </c>
      <c r="G8">
        <v>35541.56</v>
      </c>
      <c r="H8">
        <v>35541.56</v>
      </c>
      <c r="I8">
        <v>35541.56</v>
      </c>
    </row>
    <row r="9" spans="1:9" x14ac:dyDescent="0.3">
      <c r="A9" s="2" t="s">
        <v>15</v>
      </c>
      <c r="B9">
        <v>-450463.12999999995</v>
      </c>
      <c r="C9">
        <v>-450463.12999999995</v>
      </c>
      <c r="D9">
        <v>-450463.12999999995</v>
      </c>
      <c r="F9" t="s">
        <v>51</v>
      </c>
      <c r="G9">
        <v>34595.54</v>
      </c>
      <c r="H9">
        <v>34595.54</v>
      </c>
      <c r="I9">
        <v>34595.54</v>
      </c>
    </row>
    <row r="10" spans="1:9" x14ac:dyDescent="0.3">
      <c r="A10" s="2" t="s">
        <v>23</v>
      </c>
      <c r="B10">
        <v>35541.56</v>
      </c>
      <c r="C10">
        <v>35541.56</v>
      </c>
      <c r="D10">
        <v>35541.56</v>
      </c>
      <c r="F10" t="s">
        <v>22</v>
      </c>
      <c r="G10">
        <v>30856.73</v>
      </c>
      <c r="H10">
        <v>30856.73</v>
      </c>
      <c r="I10">
        <v>30856.73</v>
      </c>
    </row>
    <row r="11" spans="1:9" x14ac:dyDescent="0.3">
      <c r="A11" s="2" t="s">
        <v>22</v>
      </c>
      <c r="B11">
        <v>30856.73</v>
      </c>
      <c r="C11">
        <v>30856.73</v>
      </c>
      <c r="D11">
        <v>30856.73</v>
      </c>
      <c r="F11" t="s">
        <v>15</v>
      </c>
      <c r="G11">
        <v>-450463.12999999995</v>
      </c>
      <c r="H11">
        <v>-450463.12999999995</v>
      </c>
      <c r="I11">
        <v>-450463.12999999995</v>
      </c>
    </row>
    <row r="12" spans="1:9" x14ac:dyDescent="0.3">
      <c r="A12" s="2" t="s">
        <v>209</v>
      </c>
      <c r="B12">
        <v>0</v>
      </c>
      <c r="C12">
        <v>0</v>
      </c>
      <c r="D12">
        <v>0</v>
      </c>
    </row>
    <row r="13" spans="1:9" x14ac:dyDescent="0.3">
      <c r="A13" s="2" t="s">
        <v>208</v>
      </c>
      <c r="B13">
        <v>0</v>
      </c>
      <c r="C13">
        <v>1.8189894035458565E-11</v>
      </c>
      <c r="D13">
        <v>1.8189894035458565E-11</v>
      </c>
    </row>
  </sheetData>
  <autoFilter ref="F5:I5" xr:uid="{78B5EF5D-08E2-455C-B24B-494D96993040}">
    <sortState xmlns:xlrd2="http://schemas.microsoft.com/office/spreadsheetml/2017/richdata2" ref="F6:I11">
      <sortCondition descending="1" ref="I5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76293-3F79-4343-8D23-2B7A43127478}">
  <dimension ref="A1:K154"/>
  <sheetViews>
    <sheetView tabSelected="1" topLeftCell="A6" workbookViewId="0">
      <selection activeCell="K29" sqref="K29"/>
    </sheetView>
  </sheetViews>
  <sheetFormatPr baseColWidth="10" defaultRowHeight="14.4" x14ac:dyDescent="0.3"/>
  <cols>
    <col min="1" max="1" width="87.44140625" bestFit="1" customWidth="1"/>
    <col min="2" max="2" width="27.6640625" bestFit="1" customWidth="1"/>
    <col min="3" max="3" width="19.5546875" customWidth="1"/>
    <col min="4" max="4" width="15.109375" customWidth="1"/>
    <col min="5" max="5" width="18.88671875" customWidth="1"/>
    <col min="6" max="6" width="12.88671875" bestFit="1" customWidth="1"/>
    <col min="7" max="7" width="13.44140625" bestFit="1" customWidth="1"/>
    <col min="9" max="9" width="14.5546875" bestFit="1" customWidth="1"/>
  </cols>
  <sheetData>
    <row r="1" spans="1:10" ht="25.8" x14ac:dyDescent="0.5">
      <c r="A1" s="104" t="s">
        <v>383</v>
      </c>
      <c r="B1" s="104"/>
      <c r="C1" s="104"/>
    </row>
    <row r="2" spans="1:10" x14ac:dyDescent="0.3">
      <c r="A2" s="3"/>
      <c r="B2" s="4" t="s">
        <v>285</v>
      </c>
      <c r="C2" s="4" t="s">
        <v>286</v>
      </c>
    </row>
    <row r="3" spans="1:10" x14ac:dyDescent="0.3">
      <c r="A3" s="5" t="s">
        <v>275</v>
      </c>
      <c r="B3" s="6">
        <v>1</v>
      </c>
      <c r="C3" s="7">
        <f>+GETPIVOTDATA("Summer av Beløp",'[1]Saldobalanse '!$F$2,"Beskrivelse","Anleggsmidler")</f>
        <v>1044644.1400000001</v>
      </c>
      <c r="D3" s="8"/>
      <c r="E3" s="8"/>
      <c r="F3" s="8"/>
      <c r="G3" s="8"/>
      <c r="H3" s="8"/>
      <c r="I3" s="8"/>
      <c r="J3" s="8"/>
    </row>
    <row r="4" spans="1:10" x14ac:dyDescent="0.3">
      <c r="A4" s="9" t="s">
        <v>287</v>
      </c>
      <c r="B4" s="6"/>
      <c r="C4" s="10">
        <f>+C3</f>
        <v>1044644.1400000001</v>
      </c>
      <c r="D4" s="8"/>
      <c r="E4" s="8"/>
      <c r="F4" s="8"/>
      <c r="G4" s="8"/>
      <c r="H4" s="8"/>
      <c r="I4" s="8"/>
      <c r="J4" s="8"/>
    </row>
    <row r="5" spans="1:10" x14ac:dyDescent="0.3">
      <c r="A5" t="s">
        <v>282</v>
      </c>
      <c r="B5" s="11">
        <v>2</v>
      </c>
      <c r="C5" s="12">
        <f>+GETPIVOTDATA("Summer av Beløp",'[1]Saldobalanse '!$F$2,"Beskrivelse","Varer")</f>
        <v>29585.48</v>
      </c>
      <c r="D5" s="8"/>
      <c r="E5" s="8"/>
      <c r="F5" s="8"/>
      <c r="G5" s="8"/>
      <c r="H5" s="8"/>
      <c r="I5" s="8"/>
      <c r="J5" s="8"/>
    </row>
    <row r="6" spans="1:10" x14ac:dyDescent="0.3">
      <c r="A6" t="s">
        <v>21</v>
      </c>
      <c r="B6" s="11"/>
      <c r="C6" s="12">
        <f>+GETPIVOTDATA("Summer av Beløp",'[1]Saldobalanse '!$F$2,"Beskrivelse","Kundefordringer")</f>
        <v>213807.96999999846</v>
      </c>
      <c r="D6" s="8"/>
      <c r="E6" s="8"/>
      <c r="F6" s="8"/>
      <c r="G6" s="8"/>
      <c r="H6" s="8"/>
      <c r="I6" s="8"/>
      <c r="J6" s="8"/>
    </row>
    <row r="7" spans="1:10" x14ac:dyDescent="0.3">
      <c r="A7" t="s">
        <v>280</v>
      </c>
      <c r="B7" s="11">
        <v>3</v>
      </c>
      <c r="C7" s="12">
        <f>+GETPIVOTDATA("Summer av Beløp",'[1]Saldobalanse '!$F$2,"Beskrivelse","Kortsiktige fordringer")</f>
        <v>60932.810000000005</v>
      </c>
      <c r="D7" s="8"/>
      <c r="E7" s="8"/>
      <c r="F7" s="8"/>
      <c r="G7" s="8"/>
      <c r="H7" s="8"/>
      <c r="I7" s="8"/>
      <c r="J7" s="8"/>
    </row>
    <row r="8" spans="1:10" x14ac:dyDescent="0.3">
      <c r="A8" s="5" t="s">
        <v>288</v>
      </c>
      <c r="B8" s="6">
        <v>4</v>
      </c>
      <c r="C8" s="7">
        <f>+GETPIVOTDATA("Summer av Beløp",'[1]Saldobalanse '!$F$2,"Beskrivelse","Bank og kontanter")</f>
        <v>5903183.7600000016</v>
      </c>
      <c r="D8" s="8"/>
      <c r="E8" s="8"/>
      <c r="F8" s="8"/>
      <c r="G8" s="8"/>
      <c r="H8" s="8"/>
      <c r="I8" s="8"/>
      <c r="J8" s="8"/>
    </row>
    <row r="9" spans="1:10" x14ac:dyDescent="0.3">
      <c r="A9" s="9" t="s">
        <v>289</v>
      </c>
      <c r="B9" s="6"/>
      <c r="C9" s="10">
        <f>SUM(C5:C8)</f>
        <v>6207510.0200000005</v>
      </c>
      <c r="D9" s="8"/>
      <c r="E9" s="8"/>
      <c r="F9" s="8"/>
      <c r="G9" s="8"/>
      <c r="H9" s="8"/>
      <c r="I9" s="8"/>
      <c r="J9" s="8"/>
    </row>
    <row r="10" spans="1:10" x14ac:dyDescent="0.3">
      <c r="A10" s="13" t="s">
        <v>290</v>
      </c>
      <c r="B10" s="14"/>
      <c r="C10" s="15">
        <f>+C9+C4</f>
        <v>7252154.1600000001</v>
      </c>
      <c r="D10" s="8"/>
      <c r="E10" s="8"/>
      <c r="F10" s="8"/>
      <c r="G10" s="8"/>
      <c r="H10" s="8"/>
      <c r="I10" s="8"/>
      <c r="J10" s="8"/>
    </row>
    <row r="11" spans="1:10" x14ac:dyDescent="0.3">
      <c r="A11" t="s">
        <v>278</v>
      </c>
      <c r="B11" s="11"/>
      <c r="C11" s="12">
        <f>-GETPIVOTDATA("Summer av Beløp",'[1]Saldobalanse '!$F$2,"Beskrivelse","Egenkapital")</f>
        <v>5623025.7400000002</v>
      </c>
      <c r="D11" s="8"/>
      <c r="E11" s="8"/>
      <c r="F11" s="8"/>
      <c r="G11" s="8"/>
      <c r="H11" s="8"/>
      <c r="I11" s="8"/>
      <c r="J11" s="8"/>
    </row>
    <row r="12" spans="1:10" x14ac:dyDescent="0.3">
      <c r="A12" s="16" t="s">
        <v>291</v>
      </c>
      <c r="B12" s="17"/>
      <c r="C12" s="18">
        <v>-680064</v>
      </c>
      <c r="D12" s="8"/>
      <c r="E12" s="8"/>
      <c r="F12" s="8"/>
      <c r="G12" s="8"/>
      <c r="H12" s="8"/>
      <c r="I12" s="8"/>
      <c r="J12" s="8"/>
    </row>
    <row r="13" spans="1:10" x14ac:dyDescent="0.3">
      <c r="A13" s="9" t="s">
        <v>292</v>
      </c>
      <c r="B13" s="6"/>
      <c r="C13" s="10">
        <f>+C11+C12</f>
        <v>4942961.74</v>
      </c>
      <c r="D13" s="8"/>
      <c r="E13" s="8"/>
      <c r="F13" s="8"/>
      <c r="G13" s="8"/>
      <c r="H13" s="8"/>
      <c r="I13" s="8"/>
      <c r="J13" s="8"/>
    </row>
    <row r="14" spans="1:10" x14ac:dyDescent="0.3">
      <c r="A14" t="s">
        <v>97</v>
      </c>
      <c r="B14" s="11"/>
      <c r="C14" s="8">
        <f>-GETPIVOTDATA("Summer av Beløp",'[1]Saldobalanse '!$F$2,"Beskrivelse","Leverandørgjeld")</f>
        <v>205093.48999999985</v>
      </c>
      <c r="D14" s="8"/>
      <c r="E14" s="8"/>
      <c r="F14" s="8"/>
      <c r="G14" s="8"/>
      <c r="H14" s="8"/>
      <c r="I14" s="8"/>
      <c r="J14" s="8"/>
    </row>
    <row r="15" spans="1:10" x14ac:dyDescent="0.3">
      <c r="A15" t="s">
        <v>281</v>
      </c>
      <c r="B15" s="11">
        <v>5</v>
      </c>
      <c r="C15" s="8">
        <f>-GETPIVOTDATA("Summer av Beløp",'[1]Saldobalanse '!$F$2,"Beskrivelse","Periodisert inntekt")</f>
        <v>1218943.51</v>
      </c>
      <c r="D15" s="8"/>
      <c r="E15" s="8"/>
      <c r="F15" s="8"/>
      <c r="G15" s="8"/>
      <c r="H15" s="8"/>
      <c r="I15" s="8"/>
      <c r="J15" s="8"/>
    </row>
    <row r="16" spans="1:10" x14ac:dyDescent="0.3">
      <c r="A16" s="5" t="s">
        <v>279</v>
      </c>
      <c r="B16" s="6">
        <v>5</v>
      </c>
      <c r="C16" s="7">
        <f>-GETPIVOTDATA("Summer av Beløp",'[1]Saldobalanse '!$F$2,"Beskrivelse","Kortsiktig gjeld")</f>
        <v>885155.27</v>
      </c>
      <c r="D16" s="8"/>
      <c r="E16" s="8"/>
      <c r="F16" s="8"/>
      <c r="G16" s="8"/>
      <c r="H16" s="8"/>
      <c r="I16" s="8"/>
      <c r="J16" s="8"/>
    </row>
    <row r="17" spans="1:11" x14ac:dyDescent="0.3">
      <c r="A17" s="9" t="s">
        <v>293</v>
      </c>
      <c r="B17" s="6"/>
      <c r="C17" s="10">
        <f>+C14+C15+C16</f>
        <v>2309192.2699999996</v>
      </c>
      <c r="D17" s="8"/>
      <c r="E17" s="8"/>
      <c r="F17" s="8"/>
      <c r="G17" s="8"/>
      <c r="H17" s="8"/>
      <c r="I17" s="8"/>
      <c r="J17" s="8"/>
    </row>
    <row r="18" spans="1:11" x14ac:dyDescent="0.3">
      <c r="A18" s="13" t="s">
        <v>294</v>
      </c>
      <c r="B18" s="13"/>
      <c r="C18" s="15">
        <f>+C13+C17</f>
        <v>7252154.0099999998</v>
      </c>
      <c r="D18" s="8"/>
      <c r="E18" s="8"/>
      <c r="F18" s="8"/>
      <c r="G18" s="8"/>
      <c r="H18" s="8"/>
      <c r="I18" s="8"/>
      <c r="J18" s="8"/>
    </row>
    <row r="19" spans="1:11" x14ac:dyDescent="0.3">
      <c r="A19" s="19"/>
      <c r="B19" s="20"/>
      <c r="C19" s="8"/>
      <c r="D19" s="8"/>
      <c r="E19" s="8"/>
      <c r="F19" s="8"/>
      <c r="G19" s="8"/>
      <c r="H19" s="8"/>
      <c r="I19" s="8"/>
      <c r="J19" s="8"/>
    </row>
    <row r="20" spans="1:11" x14ac:dyDescent="0.3">
      <c r="A20" s="19"/>
      <c r="B20" s="20"/>
      <c r="C20" s="8"/>
      <c r="D20" s="8"/>
      <c r="E20" s="8"/>
      <c r="F20" s="8"/>
      <c r="G20" s="8"/>
      <c r="H20" s="8"/>
      <c r="I20" s="8"/>
      <c r="J20" s="8"/>
      <c r="K20" s="11"/>
    </row>
    <row r="21" spans="1:11" x14ac:dyDescent="0.3">
      <c r="A21" s="19"/>
      <c r="B21" s="20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3">
      <c r="A22" s="19"/>
      <c r="B22" s="20"/>
      <c r="C22" s="8"/>
      <c r="D22" s="8"/>
      <c r="E22" s="8"/>
      <c r="F22" s="8"/>
      <c r="G22" s="8"/>
      <c r="H22" s="8"/>
      <c r="I22" s="8"/>
      <c r="J22" s="8"/>
      <c r="K22" s="21"/>
    </row>
    <row r="23" spans="1:11" x14ac:dyDescent="0.3">
      <c r="B23" s="8"/>
      <c r="C23" s="8"/>
      <c r="D23" s="8"/>
      <c r="E23" s="8"/>
      <c r="F23" s="8"/>
      <c r="G23" s="8"/>
      <c r="H23" s="8"/>
      <c r="I23" s="8"/>
      <c r="J23" s="8"/>
      <c r="K23" s="21"/>
    </row>
    <row r="24" spans="1:11" ht="26.4" thickBot="1" x14ac:dyDescent="0.55000000000000004">
      <c r="A24" s="104" t="s">
        <v>384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</row>
    <row r="25" spans="1:11" x14ac:dyDescent="0.3">
      <c r="A25" s="22"/>
      <c r="B25" s="23" t="s">
        <v>285</v>
      </c>
      <c r="C25" s="24" t="s">
        <v>15</v>
      </c>
      <c r="D25" s="24" t="s">
        <v>7</v>
      </c>
      <c r="E25" s="24" t="s">
        <v>19</v>
      </c>
      <c r="F25" s="24" t="s">
        <v>22</v>
      </c>
      <c r="G25" s="24" t="s">
        <v>283</v>
      </c>
      <c r="H25" s="24" t="s">
        <v>10</v>
      </c>
      <c r="I25" s="24" t="s">
        <v>51</v>
      </c>
      <c r="J25" s="24" t="s">
        <v>23</v>
      </c>
      <c r="K25" s="25" t="s">
        <v>296</v>
      </c>
    </row>
    <row r="26" spans="1:11" x14ac:dyDescent="0.3">
      <c r="A26" t="s">
        <v>212</v>
      </c>
      <c r="B26">
        <v>6</v>
      </c>
      <c r="C26" s="8">
        <f>-'[1]Resultat '!Q5</f>
        <v>1174732.31</v>
      </c>
      <c r="D26" s="8">
        <f>-'[1]Resultat '!R5-550143</f>
        <v>3401688.9899999998</v>
      </c>
      <c r="E26" s="8">
        <f>-'[1]Resultat '!S5-783098</f>
        <v>3707975.13</v>
      </c>
      <c r="F26" s="8">
        <f>-'[1]Resultat '!T5</f>
        <v>527012.25</v>
      </c>
      <c r="G26" s="8">
        <f>-'[1]Resultat '!U5</f>
        <v>486414.4</v>
      </c>
      <c r="H26" s="8">
        <f>-'[1]Resultat '!V5</f>
        <v>1410348.84</v>
      </c>
      <c r="I26" s="8">
        <f>-'[1]Resultat '!W5</f>
        <v>74685.100000000006</v>
      </c>
      <c r="J26" s="8">
        <f>-'[1]Resultat '!X5</f>
        <v>150641</v>
      </c>
      <c r="K26" s="26">
        <f>SUM(C26:J26)</f>
        <v>10933498.02</v>
      </c>
    </row>
    <row r="27" spans="1:11" x14ac:dyDescent="0.3">
      <c r="A27" t="s">
        <v>213</v>
      </c>
      <c r="C27" s="8"/>
      <c r="D27" s="8">
        <v>550143</v>
      </c>
      <c r="E27" s="8">
        <v>783098</v>
      </c>
      <c r="F27" s="8"/>
      <c r="G27" s="8"/>
      <c r="H27" s="8"/>
      <c r="I27" s="8"/>
      <c r="J27" s="8"/>
      <c r="K27" s="26">
        <f>SUM(C27:J27)</f>
        <v>1333241</v>
      </c>
    </row>
    <row r="28" spans="1:11" x14ac:dyDescent="0.3">
      <c r="A28" s="13" t="s">
        <v>297</v>
      </c>
      <c r="B28" s="13"/>
      <c r="C28" s="15">
        <f>SUM(C26)</f>
        <v>1174732.31</v>
      </c>
      <c r="D28" s="15">
        <f>SUM(D26:D27)</f>
        <v>3951831.9899999998</v>
      </c>
      <c r="E28" s="15">
        <f>SUM(E26:E27)</f>
        <v>4491073.13</v>
      </c>
      <c r="F28" s="15">
        <f t="shared" ref="F28:J28" si="0">SUM(F26)</f>
        <v>527012.25</v>
      </c>
      <c r="G28" s="15">
        <f t="shared" si="0"/>
        <v>486414.4</v>
      </c>
      <c r="H28" s="15">
        <f t="shared" si="0"/>
        <v>1410348.84</v>
      </c>
      <c r="I28" s="15">
        <f t="shared" si="0"/>
        <v>74685.100000000006</v>
      </c>
      <c r="J28" s="15">
        <f t="shared" si="0"/>
        <v>150641</v>
      </c>
      <c r="K28" s="27">
        <f>SUM(K26:K27)</f>
        <v>12266739.02</v>
      </c>
    </row>
    <row r="29" spans="1:11" x14ac:dyDescent="0.3">
      <c r="A29" t="s">
        <v>216</v>
      </c>
      <c r="B29">
        <v>7</v>
      </c>
      <c r="C29" s="12">
        <f>+'[1]Resultat '!Q6</f>
        <v>573176.28999999992</v>
      </c>
      <c r="D29" s="12">
        <f>+'[1]Resultat '!R6</f>
        <v>1414264.0199999998</v>
      </c>
      <c r="E29" s="12">
        <f>+'[1]Resultat '!S6</f>
        <v>1720193.9400000002</v>
      </c>
      <c r="F29" s="12">
        <f>+'[1]Resultat '!T6</f>
        <v>153783.54999999999</v>
      </c>
      <c r="G29" s="12">
        <f>+'[1]Resultat '!U6</f>
        <v>402451.70999999996</v>
      </c>
      <c r="H29" s="12">
        <f>+'[1]Resultat '!V6</f>
        <v>829995.60000000009</v>
      </c>
      <c r="I29" s="12">
        <f>+'[1]Resultat '!W6</f>
        <v>36006.97</v>
      </c>
      <c r="J29" s="12">
        <f>+'[1]Resultat '!X6</f>
        <v>35023.409999999996</v>
      </c>
      <c r="K29" s="26">
        <f>SUM(C29:J29)</f>
        <v>5164895.4899999993</v>
      </c>
    </row>
    <row r="30" spans="1:11" x14ac:dyDescent="0.3">
      <c r="A30" s="5" t="s">
        <v>214</v>
      </c>
      <c r="B30" s="5"/>
      <c r="C30" s="7">
        <f>+'[1]Resultat '!Q4</f>
        <v>647609.47000000009</v>
      </c>
      <c r="D30" s="7">
        <f>+'[1]Resultat '!R4-629289</f>
        <v>1952273.5299999998</v>
      </c>
      <c r="E30" s="7">
        <f>+'[1]Resultat '!S4-752654</f>
        <v>2814812.5300000003</v>
      </c>
      <c r="F30" s="7">
        <f>+'[1]Resultat '!T4</f>
        <v>458939.52999999997</v>
      </c>
      <c r="G30" s="7">
        <f>+'[1]Resultat '!U4</f>
        <v>9205.0499999999993</v>
      </c>
      <c r="H30" s="7">
        <f>+'[1]Resultat '!V4</f>
        <v>431102.19</v>
      </c>
      <c r="I30" s="7">
        <f>+'[1]Resultat '!W4</f>
        <v>63357.78</v>
      </c>
      <c r="J30" s="7">
        <f>+'[1]Resultat '!X4</f>
        <v>99906.319999999992</v>
      </c>
      <c r="K30" s="26">
        <f>SUM(C30:J30)</f>
        <v>6477206.4000000013</v>
      </c>
    </row>
    <row r="31" spans="1:11" x14ac:dyDescent="0.3">
      <c r="A31" s="5" t="s">
        <v>215</v>
      </c>
      <c r="B31" s="5"/>
      <c r="C31" s="7"/>
      <c r="D31" s="7">
        <v>629289</v>
      </c>
      <c r="E31" s="7">
        <v>752654</v>
      </c>
      <c r="F31" s="7"/>
      <c r="G31" s="7"/>
      <c r="H31" s="7"/>
      <c r="I31" s="7"/>
      <c r="J31" s="7"/>
      <c r="K31" s="26">
        <f>SUM(C31:J31)</f>
        <v>1381943</v>
      </c>
    </row>
    <row r="32" spans="1:11" x14ac:dyDescent="0.3">
      <c r="A32" s="13" t="s">
        <v>298</v>
      </c>
      <c r="B32" s="13"/>
      <c r="C32" s="15">
        <f>SUM(C29:C30)</f>
        <v>1220785.76</v>
      </c>
      <c r="D32" s="15">
        <f>SUM(D29:D31)</f>
        <v>3995826.55</v>
      </c>
      <c r="E32" s="15">
        <f>SUM(E29:E31)</f>
        <v>5287660.4700000007</v>
      </c>
      <c r="F32" s="15">
        <f>SUM(F29:F30)</f>
        <v>612723.07999999996</v>
      </c>
      <c r="G32" s="15">
        <f>SUM(G29:G30)</f>
        <v>411656.75999999995</v>
      </c>
      <c r="H32" s="15">
        <f>SUM(H29:H30)</f>
        <v>1261097.79</v>
      </c>
      <c r="I32" s="15">
        <f>SUM(I29:I30)</f>
        <v>99364.75</v>
      </c>
      <c r="J32" s="15">
        <f>SUM(J29:J30)</f>
        <v>134929.72999999998</v>
      </c>
      <c r="K32" s="27">
        <f>SUM(K29:K31)</f>
        <v>13024044.890000001</v>
      </c>
    </row>
    <row r="33" spans="1:11" x14ac:dyDescent="0.3">
      <c r="A33" s="13" t="s">
        <v>299</v>
      </c>
      <c r="B33" s="13"/>
      <c r="C33" s="15">
        <f t="shared" ref="C33:K33" si="1">+C28-C32</f>
        <v>-46053.449999999953</v>
      </c>
      <c r="D33" s="15">
        <f t="shared" si="1"/>
        <v>-43994.560000000056</v>
      </c>
      <c r="E33" s="15">
        <f t="shared" si="1"/>
        <v>-796587.34000000078</v>
      </c>
      <c r="F33" s="15">
        <f t="shared" si="1"/>
        <v>-85710.829999999958</v>
      </c>
      <c r="G33" s="15">
        <f t="shared" si="1"/>
        <v>74757.640000000072</v>
      </c>
      <c r="H33" s="15">
        <f t="shared" si="1"/>
        <v>149251.05000000005</v>
      </c>
      <c r="I33" s="15">
        <f t="shared" si="1"/>
        <v>-24679.649999999994</v>
      </c>
      <c r="J33" s="15">
        <f t="shared" si="1"/>
        <v>15711.270000000019</v>
      </c>
      <c r="K33" s="27">
        <f t="shared" si="1"/>
        <v>-757305.87000000104</v>
      </c>
    </row>
    <row r="34" spans="1:11" x14ac:dyDescent="0.3">
      <c r="A34" s="5" t="s">
        <v>217</v>
      </c>
      <c r="B34" s="5"/>
      <c r="C34" s="7">
        <f>-'[1]Resultat '!Q7</f>
        <v>333.83</v>
      </c>
      <c r="D34" s="7">
        <f>-'[1]Resultat '!R7</f>
        <v>47497.7</v>
      </c>
      <c r="E34" s="7">
        <f>-'[1]Resultat '!S7</f>
        <v>18777.96</v>
      </c>
      <c r="F34" s="7">
        <f>-'[1]Resultat '!T7</f>
        <v>10624.23</v>
      </c>
      <c r="G34" s="7">
        <f>-'[1]Resultat '!U7</f>
        <v>8.31</v>
      </c>
      <c r="H34" s="7">
        <f>-'[1]Resultat '!V7</f>
        <v>0</v>
      </c>
      <c r="I34" s="7">
        <f>-'[1]Resultat '!W7</f>
        <v>0</v>
      </c>
      <c r="J34" s="7">
        <f>-'[1]Resultat '!X7</f>
        <v>0</v>
      </c>
      <c r="K34" s="65">
        <f>SUM(C34:J34)</f>
        <v>77242.029999999984</v>
      </c>
    </row>
    <row r="35" spans="1:11" ht="15" thickBot="1" x14ac:dyDescent="0.35">
      <c r="A35" s="66" t="s">
        <v>300</v>
      </c>
      <c r="B35" s="66"/>
      <c r="C35" s="67">
        <f>+C33+C34</f>
        <v>-45719.619999999952</v>
      </c>
      <c r="D35" s="67">
        <f t="shared" ref="D35:J35" si="2">+D33+D34</f>
        <v>3503.1399999999412</v>
      </c>
      <c r="E35" s="67">
        <f t="shared" si="2"/>
        <v>-777809.38000000082</v>
      </c>
      <c r="F35" s="67">
        <f t="shared" si="2"/>
        <v>-75086.599999999962</v>
      </c>
      <c r="G35" s="67">
        <f t="shared" si="2"/>
        <v>74765.95000000007</v>
      </c>
      <c r="H35" s="67">
        <f t="shared" si="2"/>
        <v>149251.05000000005</v>
      </c>
      <c r="I35" s="67">
        <f t="shared" si="2"/>
        <v>-24679.649999999994</v>
      </c>
      <c r="J35" s="67">
        <f t="shared" si="2"/>
        <v>15711.270000000019</v>
      </c>
      <c r="K35" s="68">
        <f>+K33+K34</f>
        <v>-680063.84000000102</v>
      </c>
    </row>
    <row r="37" spans="1:11" x14ac:dyDescent="0.3">
      <c r="A37" s="69" t="s">
        <v>385</v>
      </c>
    </row>
    <row r="39" spans="1:11" x14ac:dyDescent="0.3">
      <c r="A39" t="s">
        <v>386</v>
      </c>
      <c r="B39" s="70" t="s">
        <v>387</v>
      </c>
      <c r="K39" s="21"/>
    </row>
    <row r="40" spans="1:11" x14ac:dyDescent="0.3">
      <c r="A40" t="s">
        <v>388</v>
      </c>
      <c r="B40" s="70" t="s">
        <v>389</v>
      </c>
    </row>
    <row r="41" spans="1:11" x14ac:dyDescent="0.3">
      <c r="A41" t="s">
        <v>390</v>
      </c>
      <c r="B41" t="s">
        <v>390</v>
      </c>
    </row>
    <row r="43" spans="1:11" x14ac:dyDescent="0.3">
      <c r="A43" s="71" t="s">
        <v>312</v>
      </c>
    </row>
    <row r="44" spans="1:11" x14ac:dyDescent="0.3">
      <c r="A44" s="19" t="s">
        <v>313</v>
      </c>
    </row>
    <row r="45" spans="1:11" x14ac:dyDescent="0.3">
      <c r="A45" t="s">
        <v>314</v>
      </c>
    </row>
    <row r="46" spans="1:11" x14ac:dyDescent="0.3">
      <c r="A46" t="s">
        <v>315</v>
      </c>
    </row>
    <row r="48" spans="1:11" x14ac:dyDescent="0.3">
      <c r="A48" s="19" t="s">
        <v>316</v>
      </c>
    </row>
    <row r="49" spans="1:1" x14ac:dyDescent="0.3">
      <c r="A49" t="s">
        <v>317</v>
      </c>
    </row>
    <row r="50" spans="1:1" x14ac:dyDescent="0.3">
      <c r="A50" t="s">
        <v>318</v>
      </c>
    </row>
    <row r="51" spans="1:1" x14ac:dyDescent="0.3">
      <c r="A51" t="s">
        <v>319</v>
      </c>
    </row>
    <row r="53" spans="1:1" x14ac:dyDescent="0.3">
      <c r="A53" t="s">
        <v>320</v>
      </c>
    </row>
    <row r="54" spans="1:1" x14ac:dyDescent="0.3">
      <c r="A54" t="s">
        <v>321</v>
      </c>
    </row>
    <row r="55" spans="1:1" x14ac:dyDescent="0.3">
      <c r="A55" t="s">
        <v>322</v>
      </c>
    </row>
    <row r="57" spans="1:1" x14ac:dyDescent="0.3">
      <c r="A57" s="19" t="s">
        <v>323</v>
      </c>
    </row>
    <row r="58" spans="1:1" x14ac:dyDescent="0.3">
      <c r="A58" t="s">
        <v>324</v>
      </c>
    </row>
    <row r="59" spans="1:1" x14ac:dyDescent="0.3">
      <c r="A59" t="s">
        <v>325</v>
      </c>
    </row>
    <row r="60" spans="1:1" x14ac:dyDescent="0.3">
      <c r="A60" t="s">
        <v>326</v>
      </c>
    </row>
    <row r="62" spans="1:1" x14ac:dyDescent="0.3">
      <c r="A62" s="19" t="s">
        <v>327</v>
      </c>
    </row>
    <row r="63" spans="1:1" x14ac:dyDescent="0.3">
      <c r="A63" t="s">
        <v>328</v>
      </c>
    </row>
    <row r="65" spans="1:9" x14ac:dyDescent="0.3">
      <c r="A65" s="24" t="s">
        <v>329</v>
      </c>
    </row>
    <row r="66" spans="1:9" x14ac:dyDescent="0.3">
      <c r="A66" s="19" t="s">
        <v>274</v>
      </c>
      <c r="B66" s="19" t="s">
        <v>15</v>
      </c>
      <c r="C66" s="72" t="s">
        <v>7</v>
      </c>
      <c r="D66" s="19" t="s">
        <v>10</v>
      </c>
      <c r="E66" s="19" t="s">
        <v>330</v>
      </c>
      <c r="F66" s="19" t="s">
        <v>296</v>
      </c>
    </row>
    <row r="67" spans="1:9" x14ac:dyDescent="0.3">
      <c r="A67" t="s">
        <v>391</v>
      </c>
      <c r="B67" s="61">
        <v>244901</v>
      </c>
      <c r="C67" s="61">
        <v>836374</v>
      </c>
      <c r="D67" s="61">
        <v>293579</v>
      </c>
      <c r="E67" s="61">
        <v>223800</v>
      </c>
      <c r="F67" s="61">
        <f>+C67+D67+E67+B67</f>
        <v>1598654</v>
      </c>
    </row>
    <row r="68" spans="1:9" x14ac:dyDescent="0.3">
      <c r="A68" s="5" t="s">
        <v>331</v>
      </c>
      <c r="B68" s="73">
        <f>312866-B67</f>
        <v>67965</v>
      </c>
      <c r="C68" s="73"/>
      <c r="D68" s="73">
        <v>15000</v>
      </c>
      <c r="E68" s="73"/>
      <c r="F68" s="73">
        <f>+C68+D68+E68+B68</f>
        <v>82965</v>
      </c>
    </row>
    <row r="69" spans="1:9" x14ac:dyDescent="0.3">
      <c r="A69" s="45" t="s">
        <v>392</v>
      </c>
      <c r="B69" s="74">
        <f>+B67+B68</f>
        <v>312866</v>
      </c>
      <c r="C69" s="74">
        <f>+C67+C68</f>
        <v>836374</v>
      </c>
      <c r="D69" s="74">
        <f>+D67+D68</f>
        <v>308579</v>
      </c>
      <c r="E69" s="74">
        <f>+E67+E68</f>
        <v>223800</v>
      </c>
      <c r="F69" s="74">
        <f>+C69+D69+E69+B69</f>
        <v>1681619</v>
      </c>
      <c r="H69">
        <v>1681618</v>
      </c>
      <c r="I69" s="21">
        <f>+H69-F69</f>
        <v>-1</v>
      </c>
    </row>
    <row r="70" spans="1:9" x14ac:dyDescent="0.3">
      <c r="A70" t="s">
        <v>393</v>
      </c>
      <c r="B70" s="61">
        <v>35152</v>
      </c>
      <c r="C70" s="61">
        <v>280384</v>
      </c>
      <c r="D70" s="61">
        <v>218634</v>
      </c>
      <c r="E70" s="61">
        <v>102814</v>
      </c>
      <c r="F70" s="61">
        <f>+B70+C70+D70+E70</f>
        <v>636984</v>
      </c>
      <c r="G70" s="21"/>
      <c r="H70" s="21"/>
    </row>
    <row r="71" spans="1:9" x14ac:dyDescent="0.3">
      <c r="A71" s="9" t="s">
        <v>394</v>
      </c>
      <c r="B71" s="75">
        <f>+B69-B70</f>
        <v>277714</v>
      </c>
      <c r="C71" s="75">
        <f>+C69-C70</f>
        <v>555990</v>
      </c>
      <c r="D71" s="75">
        <f>+D69-D70</f>
        <v>89945</v>
      </c>
      <c r="E71" s="75">
        <f>+E69-E70</f>
        <v>120986</v>
      </c>
      <c r="F71" s="75">
        <f>+F69-F70</f>
        <v>1044635</v>
      </c>
      <c r="G71" s="21">
        <f>+F71-C3</f>
        <v>-9.1400000001303852</v>
      </c>
      <c r="H71" s="20"/>
    </row>
    <row r="72" spans="1:9" x14ac:dyDescent="0.3">
      <c r="A72" s="19" t="s">
        <v>332</v>
      </c>
      <c r="B72" s="76">
        <f>+'[1]Resultat '!C64+'[1]Resultat '!C65+'[1]Resultat '!C66+'[1]Resultat '!C67+'[1]Resultat '!C68+'[1]Resultat '!C69+'[1]Resultat '!C70</f>
        <v>35152</v>
      </c>
      <c r="C72" s="76">
        <f>+'[1]Resultat '!D64+'[1]Resultat '!D65+'[1]Resultat '!D66+'[1]Resultat '!D67+'[1]Resultat '!D68+'[1]Resultat '!D69+'[1]Resultat '!D70</f>
        <v>167276.04</v>
      </c>
      <c r="D72" s="76">
        <f>+'[1]Resultat '!H67+'[1]Resultat '!H68</f>
        <v>51546.76</v>
      </c>
      <c r="E72" s="76">
        <f>+'[1]Resultat '!E65+'[1]Resultat '!E69</f>
        <v>44760.000000000007</v>
      </c>
      <c r="F72" s="76">
        <f>+'[1]Resultat '!K64+'[1]Resultat '!K65+'[1]Resultat '!K66+'[1]Resultat '!K67+'[1]Resultat '!K68+'[1]Resultat '!K69+'[1]Resultat '!K70</f>
        <v>298734.80000000005</v>
      </c>
      <c r="G72" s="21"/>
      <c r="H72" s="77"/>
      <c r="I72" s="21"/>
    </row>
    <row r="74" spans="1:9" x14ac:dyDescent="0.3">
      <c r="A74" s="19" t="s">
        <v>333</v>
      </c>
      <c r="B74" s="72" t="s">
        <v>334</v>
      </c>
      <c r="C74" s="19" t="s">
        <v>334</v>
      </c>
      <c r="D74" s="19" t="s">
        <v>335</v>
      </c>
      <c r="E74" s="19" t="s">
        <v>335</v>
      </c>
    </row>
    <row r="76" spans="1:9" ht="43.2" x14ac:dyDescent="0.3">
      <c r="A76" s="46" t="s">
        <v>336</v>
      </c>
      <c r="B76" s="78" t="s">
        <v>228</v>
      </c>
      <c r="C76" s="78" t="s">
        <v>337</v>
      </c>
      <c r="D76" s="48" t="s">
        <v>338</v>
      </c>
      <c r="E76" s="48" t="s">
        <v>339</v>
      </c>
    </row>
    <row r="78" spans="1:9" x14ac:dyDescent="0.3">
      <c r="A78" s="19" t="s">
        <v>340</v>
      </c>
    </row>
    <row r="79" spans="1:9" x14ac:dyDescent="0.3">
      <c r="B79" s="72" t="s">
        <v>341</v>
      </c>
    </row>
    <row r="80" spans="1:9" x14ac:dyDescent="0.3">
      <c r="A80" t="s">
        <v>220</v>
      </c>
      <c r="B80" s="8">
        <v>1</v>
      </c>
    </row>
    <row r="81" spans="1:2" x14ac:dyDescent="0.3">
      <c r="A81" t="s">
        <v>221</v>
      </c>
      <c r="B81" s="8">
        <v>1</v>
      </c>
    </row>
    <row r="82" spans="1:2" x14ac:dyDescent="0.3">
      <c r="A82" t="s">
        <v>222</v>
      </c>
      <c r="B82" s="8">
        <v>1</v>
      </c>
    </row>
    <row r="83" spans="1:2" x14ac:dyDescent="0.3">
      <c r="A83" s="5" t="s">
        <v>342</v>
      </c>
      <c r="B83" s="7">
        <v>6</v>
      </c>
    </row>
    <row r="84" spans="1:2" x14ac:dyDescent="0.3">
      <c r="A84" s="49" t="s">
        <v>343</v>
      </c>
      <c r="B84" s="79">
        <f>+F71+B80+B81+B82+B83</f>
        <v>1044644</v>
      </c>
    </row>
    <row r="86" spans="1:2" x14ac:dyDescent="0.3">
      <c r="A86" s="19" t="s">
        <v>344</v>
      </c>
      <c r="B86" s="72" t="s">
        <v>345</v>
      </c>
    </row>
    <row r="87" spans="1:2" x14ac:dyDescent="0.3">
      <c r="A87" t="s">
        <v>346</v>
      </c>
      <c r="B87" s="70">
        <v>1000000</v>
      </c>
    </row>
    <row r="88" spans="1:2" x14ac:dyDescent="0.3">
      <c r="A88" t="s">
        <v>347</v>
      </c>
      <c r="B88" s="70">
        <v>1200000</v>
      </c>
    </row>
    <row r="89" spans="1:2" x14ac:dyDescent="0.3">
      <c r="A89" t="s">
        <v>348</v>
      </c>
      <c r="B89" s="70">
        <v>86648</v>
      </c>
    </row>
    <row r="90" spans="1:2" x14ac:dyDescent="0.3">
      <c r="A90" t="s">
        <v>349</v>
      </c>
      <c r="B90" s="70">
        <v>638525</v>
      </c>
    </row>
    <row r="91" spans="1:2" x14ac:dyDescent="0.3">
      <c r="A91" s="5" t="s">
        <v>350</v>
      </c>
      <c r="B91" s="80">
        <v>109867</v>
      </c>
    </row>
    <row r="92" spans="1:2" x14ac:dyDescent="0.3">
      <c r="A92" s="49" t="s">
        <v>296</v>
      </c>
      <c r="B92" s="81">
        <f>SUM(B87:B91)</f>
        <v>3035040</v>
      </c>
    </row>
    <row r="94" spans="1:2" x14ac:dyDescent="0.3">
      <c r="A94" s="24" t="s">
        <v>351</v>
      </c>
    </row>
    <row r="95" spans="1:2" x14ac:dyDescent="0.3">
      <c r="A95" s="19" t="s">
        <v>274</v>
      </c>
      <c r="B95" s="72" t="s">
        <v>19</v>
      </c>
    </row>
    <row r="96" spans="1:2" x14ac:dyDescent="0.3">
      <c r="A96" t="s">
        <v>352</v>
      </c>
      <c r="B96" s="82">
        <f>+'[1]Saldobalanse '!C21</f>
        <v>23523.48</v>
      </c>
    </row>
    <row r="97" spans="1:4" x14ac:dyDescent="0.3">
      <c r="A97" s="5" t="s">
        <v>353</v>
      </c>
      <c r="B97" s="83">
        <f>+'[1]Saldobalanse '!C20</f>
        <v>6062</v>
      </c>
    </row>
    <row r="98" spans="1:4" x14ac:dyDescent="0.3">
      <c r="A98" s="9" t="s">
        <v>296</v>
      </c>
      <c r="B98" s="10">
        <f>+B96+B97</f>
        <v>29585.48</v>
      </c>
    </row>
    <row r="100" spans="1:4" x14ac:dyDescent="0.3">
      <c r="A100" s="24" t="s">
        <v>354</v>
      </c>
    </row>
    <row r="101" spans="1:4" x14ac:dyDescent="0.3">
      <c r="A101" t="s">
        <v>395</v>
      </c>
      <c r="B101" s="8">
        <f>+GETPIVOTDATA("Summer av Beløp",'[1]Saldobalanse '!$F$2,"Beskrivelse","Kortsiktige fordringer")</f>
        <v>60932.810000000005</v>
      </c>
    </row>
    <row r="102" spans="1:4" x14ac:dyDescent="0.3">
      <c r="A102" s="49" t="s">
        <v>296</v>
      </c>
      <c r="B102" s="79">
        <f>+B101</f>
        <v>60932.810000000005</v>
      </c>
      <c r="D102" s="36"/>
    </row>
    <row r="104" spans="1:4" x14ac:dyDescent="0.3">
      <c r="A104" s="24" t="s">
        <v>355</v>
      </c>
    </row>
    <row r="105" spans="1:4" x14ac:dyDescent="0.3">
      <c r="A105" t="s">
        <v>7</v>
      </c>
      <c r="B105" s="70">
        <v>2734499.43</v>
      </c>
    </row>
    <row r="106" spans="1:4" x14ac:dyDescent="0.3">
      <c r="A106" t="s">
        <v>19</v>
      </c>
      <c r="B106" s="70">
        <v>1065856.5799999998</v>
      </c>
    </row>
    <row r="107" spans="1:4" x14ac:dyDescent="0.3">
      <c r="A107" t="s">
        <v>22</v>
      </c>
      <c r="B107" s="70">
        <v>653964.92000000004</v>
      </c>
    </row>
    <row r="108" spans="1:4" x14ac:dyDescent="0.3">
      <c r="A108" t="s">
        <v>15</v>
      </c>
      <c r="B108" s="70">
        <v>630630.48999999987</v>
      </c>
    </row>
    <row r="109" spans="1:4" x14ac:dyDescent="0.3">
      <c r="A109" t="s">
        <v>10</v>
      </c>
      <c r="B109" s="70">
        <v>524463.9</v>
      </c>
    </row>
    <row r="110" spans="1:4" x14ac:dyDescent="0.3">
      <c r="A110" t="s">
        <v>23</v>
      </c>
      <c r="B110" s="70">
        <v>181639.07</v>
      </c>
    </row>
    <row r="111" spans="1:4" x14ac:dyDescent="0.3">
      <c r="A111" t="s">
        <v>51</v>
      </c>
      <c r="B111" s="70">
        <v>95635.640000000014</v>
      </c>
    </row>
    <row r="112" spans="1:4" x14ac:dyDescent="0.3">
      <c r="A112" t="s">
        <v>283</v>
      </c>
      <c r="B112" s="70">
        <v>16493.73</v>
      </c>
    </row>
    <row r="113" spans="1:3" x14ac:dyDescent="0.3">
      <c r="A113" s="49" t="s">
        <v>296</v>
      </c>
      <c r="B113" s="79">
        <f>SUM(B105:B112)</f>
        <v>5903183.7600000007</v>
      </c>
    </row>
    <row r="115" spans="1:3" x14ac:dyDescent="0.3">
      <c r="A115" s="24" t="s">
        <v>356</v>
      </c>
    </row>
    <row r="116" spans="1:3" x14ac:dyDescent="0.3">
      <c r="A116" t="s">
        <v>109</v>
      </c>
      <c r="B116" s="8">
        <f>-'[1]Saldobalanse '!C108</f>
        <v>421347.11</v>
      </c>
    </row>
    <row r="117" spans="1:3" x14ac:dyDescent="0.3">
      <c r="A117" t="s">
        <v>396</v>
      </c>
      <c r="B117" s="8">
        <f>-'[1]Saldobalanse '!C102</f>
        <v>59409.720000000016</v>
      </c>
    </row>
    <row r="118" spans="1:3" x14ac:dyDescent="0.3">
      <c r="A118" t="s">
        <v>104</v>
      </c>
      <c r="B118" s="8">
        <f>-'[1]Saldobalanse '!C101</f>
        <v>187103.95999999993</v>
      </c>
    </row>
    <row r="119" spans="1:3" x14ac:dyDescent="0.3">
      <c r="A119" t="s">
        <v>101</v>
      </c>
      <c r="B119" s="8">
        <f>-'[1]Saldobalanse '!C100</f>
        <v>81624.62</v>
      </c>
    </row>
    <row r="120" spans="1:3" x14ac:dyDescent="0.3">
      <c r="A120" t="s">
        <v>99</v>
      </c>
      <c r="B120" s="8">
        <f>-'[1]Saldobalanse '!C96</f>
        <v>134923</v>
      </c>
    </row>
    <row r="121" spans="1:3" x14ac:dyDescent="0.3">
      <c r="A121" t="s">
        <v>397</v>
      </c>
      <c r="B121" s="8">
        <f>-'[1]Saldobalanse '!C104</f>
        <v>468943.51</v>
      </c>
    </row>
    <row r="122" spans="1:3" x14ac:dyDescent="0.3">
      <c r="A122" t="s">
        <v>398</v>
      </c>
      <c r="B122" s="8">
        <f>-'[1]Saldobalanse '!C105</f>
        <v>750000</v>
      </c>
    </row>
    <row r="123" spans="1:3" x14ac:dyDescent="0.3">
      <c r="A123" s="5" t="s">
        <v>399</v>
      </c>
      <c r="B123" s="7">
        <f>-'[1]Saldobalanse '!C107</f>
        <v>746.86000000001513</v>
      </c>
    </row>
    <row r="124" spans="1:3" x14ac:dyDescent="0.3">
      <c r="A124" s="49" t="s">
        <v>296</v>
      </c>
      <c r="B124" s="79">
        <f>SUM(B116:B123)</f>
        <v>2104098.7799999998</v>
      </c>
    </row>
    <row r="125" spans="1:3" x14ac:dyDescent="0.3">
      <c r="B125" s="84"/>
    </row>
    <row r="126" spans="1:3" x14ac:dyDescent="0.3">
      <c r="A126" s="24" t="s">
        <v>357</v>
      </c>
      <c r="B126" s="84"/>
    </row>
    <row r="127" spans="1:3" x14ac:dyDescent="0.3">
      <c r="A127" t="s">
        <v>400</v>
      </c>
      <c r="B127" s="85">
        <v>4285141.8099999996</v>
      </c>
      <c r="C127" s="21"/>
    </row>
    <row r="128" spans="1:3" x14ac:dyDescent="0.3">
      <c r="A128" t="s">
        <v>401</v>
      </c>
      <c r="B128" s="85">
        <v>3318843.54</v>
      </c>
      <c r="C128" s="21"/>
    </row>
    <row r="129" spans="1:4" x14ac:dyDescent="0.3">
      <c r="A129" t="s">
        <v>402</v>
      </c>
      <c r="B129" s="85">
        <v>2423266.67</v>
      </c>
      <c r="C129" s="21"/>
    </row>
    <row r="130" spans="1:4" x14ac:dyDescent="0.3">
      <c r="A130" t="s">
        <v>403</v>
      </c>
      <c r="B130" s="85">
        <v>689415.00000000012</v>
      </c>
      <c r="C130" s="21"/>
    </row>
    <row r="131" spans="1:4" x14ac:dyDescent="0.3">
      <c r="A131" t="s">
        <v>404</v>
      </c>
      <c r="B131" s="85">
        <v>585305</v>
      </c>
      <c r="C131" s="21"/>
    </row>
    <row r="132" spans="1:4" x14ac:dyDescent="0.3">
      <c r="A132" t="s">
        <v>405</v>
      </c>
      <c r="B132" s="85">
        <v>333267</v>
      </c>
      <c r="C132" s="21"/>
    </row>
    <row r="133" spans="1:4" x14ac:dyDescent="0.3">
      <c r="A133" t="s">
        <v>358</v>
      </c>
      <c r="B133" s="85">
        <v>331500</v>
      </c>
      <c r="C133" s="21"/>
    </row>
    <row r="134" spans="1:4" x14ac:dyDescent="0.3">
      <c r="A134" t="s">
        <v>406</v>
      </c>
      <c r="B134" s="85">
        <v>300000</v>
      </c>
      <c r="C134" s="21"/>
    </row>
    <row r="135" spans="1:4" x14ac:dyDescent="0.3">
      <c r="A135" s="49" t="s">
        <v>359</v>
      </c>
      <c r="B135" s="81">
        <f>SUM(B127:B134)</f>
        <v>12266739.02</v>
      </c>
    </row>
    <row r="136" spans="1:4" x14ac:dyDescent="0.3">
      <c r="B136" s="84"/>
    </row>
    <row r="138" spans="1:4" x14ac:dyDescent="0.3">
      <c r="A138" s="24" t="s">
        <v>360</v>
      </c>
    </row>
    <row r="139" spans="1:4" x14ac:dyDescent="0.3">
      <c r="A139" t="s">
        <v>55</v>
      </c>
      <c r="B139" s="8">
        <v>792848.1</v>
      </c>
      <c r="D139" s="36"/>
    </row>
    <row r="140" spans="1:4" x14ac:dyDescent="0.3">
      <c r="A140" t="s">
        <v>361</v>
      </c>
      <c r="B140" s="8">
        <f>15321.6+2397.35</f>
        <v>17718.95</v>
      </c>
    </row>
    <row r="141" spans="1:4" x14ac:dyDescent="0.3">
      <c r="A141" s="5" t="s">
        <v>407</v>
      </c>
      <c r="B141" s="7">
        <v>2562</v>
      </c>
    </row>
    <row r="142" spans="1:4" x14ac:dyDescent="0.3">
      <c r="A142" s="49" t="s">
        <v>296</v>
      </c>
      <c r="B142" s="79">
        <f>SUM(B139:B141)</f>
        <v>813129.04999999993</v>
      </c>
    </row>
    <row r="144" spans="1:4" x14ac:dyDescent="0.3">
      <c r="A144" t="s">
        <v>408</v>
      </c>
    </row>
    <row r="145" spans="1:2" x14ac:dyDescent="0.3">
      <c r="A145" t="s">
        <v>7</v>
      </c>
      <c r="B145" s="70">
        <f>+'[1]Resultat '!D54</f>
        <v>194574.5</v>
      </c>
    </row>
    <row r="146" spans="1:2" x14ac:dyDescent="0.3">
      <c r="A146" t="s">
        <v>19</v>
      </c>
      <c r="B146" s="70">
        <f>+'[1]Resultat '!E54</f>
        <v>106011.03</v>
      </c>
    </row>
    <row r="147" spans="1:2" x14ac:dyDescent="0.3">
      <c r="A147" t="s">
        <v>23</v>
      </c>
      <c r="B147" s="70">
        <f>+'[1]Resultat '!J54</f>
        <v>35023.409999999996</v>
      </c>
    </row>
    <row r="148" spans="1:2" x14ac:dyDescent="0.3">
      <c r="A148" t="s">
        <v>51</v>
      </c>
      <c r="B148" s="70">
        <f>+'[1]Resultat '!I54</f>
        <v>36006.97</v>
      </c>
    </row>
    <row r="149" spans="1:2" x14ac:dyDescent="0.3">
      <c r="A149" t="s">
        <v>22</v>
      </c>
      <c r="B149" s="70">
        <f>+'[1]Resultat '!F54</f>
        <v>22023.27</v>
      </c>
    </row>
    <row r="150" spans="1:2" x14ac:dyDescent="0.3">
      <c r="A150" s="5" t="s">
        <v>10</v>
      </c>
      <c r="B150" s="80">
        <f>+'[1]Resultat '!H54</f>
        <v>33997.08</v>
      </c>
    </row>
    <row r="151" spans="1:2" x14ac:dyDescent="0.3">
      <c r="A151" s="49" t="s">
        <v>296</v>
      </c>
      <c r="B151" s="81">
        <f>SUM(B145:B150)</f>
        <v>427636.26000000007</v>
      </c>
    </row>
    <row r="153" spans="1:2" x14ac:dyDescent="0.3">
      <c r="A153" s="24" t="s">
        <v>362</v>
      </c>
    </row>
    <row r="154" spans="1:2" x14ac:dyDescent="0.3">
      <c r="A154" t="s">
        <v>409</v>
      </c>
    </row>
  </sheetData>
  <mergeCells count="2">
    <mergeCell ref="A1:C1"/>
    <mergeCell ref="A24:K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72B3F2529C251408B7F4FFEC2DF4274" ma:contentTypeVersion="14" ma:contentTypeDescription="Opprett et nytt dokument." ma:contentTypeScope="" ma:versionID="dc4f7526e736c6b629e1eee876226946">
  <xsd:schema xmlns:xsd="http://www.w3.org/2001/XMLSchema" xmlns:xs="http://www.w3.org/2001/XMLSchema" xmlns:p="http://schemas.microsoft.com/office/2006/metadata/properties" xmlns:ns2="e8aaff5d-6a3d-4051-8415-37adddc0257f" xmlns:ns3="9a667925-e43a-40c6-a399-859554492629" targetNamespace="http://schemas.microsoft.com/office/2006/metadata/properties" ma:root="true" ma:fieldsID="5d3426ba974da07e3a9bc56ed6b96062" ns2:_="" ns3:_="">
    <xsd:import namespace="e8aaff5d-6a3d-4051-8415-37adddc0257f"/>
    <xsd:import namespace="9a667925-e43a-40c6-a399-8595544926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aaff5d-6a3d-4051-8415-37adddc025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b938210-993d-404f-9d91-6ca9a486cffe}" ma:internalName="TaxCatchAll" ma:showField="CatchAllData" ma:web="e8aaff5d-6a3d-4051-8415-37adddc025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67925-e43a-40c6-a399-8595544926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emerkelapper" ma:readOnly="false" ma:fieldId="{5cf76f15-5ced-4ddc-b409-7134ff3c332f}" ma:taxonomyMulti="true" ma:sspId="2c1d28f1-2bd0-49bd-8e8e-cfadf40a6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667925-e43a-40c6-a399-859554492629">
      <Terms xmlns="http://schemas.microsoft.com/office/infopath/2007/PartnerControls"/>
    </lcf76f155ced4ddcb4097134ff3c332f>
    <TaxCatchAll xmlns="e8aaff5d-6a3d-4051-8415-37adddc025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63F4D2-86CB-4A9A-A5AF-656E3AFCA7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aaff5d-6a3d-4051-8415-37adddc0257f"/>
    <ds:schemaRef ds:uri="9a667925-e43a-40c6-a399-859554492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9CADB6-98A5-4F16-8545-E2911D7D7273}">
  <ds:schemaRefs>
    <ds:schemaRef ds:uri="http://schemas.microsoft.com/office/2006/metadata/properties"/>
    <ds:schemaRef ds:uri="http://schemas.microsoft.com/office/infopath/2007/PartnerControls"/>
    <ds:schemaRef ds:uri="9a667925-e43a-40c6-a399-859554492629"/>
    <ds:schemaRef ds:uri="e8aaff5d-6a3d-4051-8415-37adddc0257f"/>
  </ds:schemaRefs>
</ds:datastoreItem>
</file>

<file path=customXml/itemProps3.xml><?xml version="1.0" encoding="utf-8"?>
<ds:datastoreItem xmlns:ds="http://schemas.openxmlformats.org/officeDocument/2006/customXml" ds:itemID="{2A3C7FE4-87D7-45E6-8A27-0935E3A78A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Årsrapport 2025</vt:lpstr>
      <vt:lpstr>Saldobalanse</vt:lpstr>
      <vt:lpstr>Resultat</vt:lpstr>
      <vt:lpstr>Ark1</vt:lpstr>
      <vt:lpstr>Årsrapport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Grøndal</dc:creator>
  <cp:lastModifiedBy>Kontor Jutul</cp:lastModifiedBy>
  <dcterms:created xsi:type="dcterms:W3CDTF">2026-02-11T14:44:50Z</dcterms:created>
  <dcterms:modified xsi:type="dcterms:W3CDTF">2026-03-04T12:21:19Z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0x010100372B3F2529C251408B7F4FFEC2DF4274</vt:lpwstr>
  </property>
  <property fmtid="{D5CDD505-2E9C-101B-9397-08002B2CF9AE}" pid="3" name="MediaServiceImageTags">
    <vt:lpwstr/>
  </property>
</Properties>
</file>