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a9b67f00d47d347a/Desktop/"/>
    </mc:Choice>
  </mc:AlternateContent>
  <xr:revisionPtr revIDLastSave="15" documentId="13_ncr:1_{6F0CCD4F-BB9A-4E5D-B847-7AAC53211FFC}" xr6:coauthVersionLast="47" xr6:coauthVersionMax="47" xr10:uidLastSave="{0F6DF53C-A4B8-41C9-897E-50311AB5486A}"/>
  <bookViews>
    <workbookView xWindow="-108" yWindow="-108" windowWidth="23256" windowHeight="12456" xr2:uid="{00000000-000D-0000-FFFF-FFFF00000000}"/>
  </bookViews>
  <sheets>
    <sheet name="Resultat" sheetId="2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8" i="3" l="1"/>
  <c r="P18" i="3" s="1"/>
  <c r="N18" i="3"/>
  <c r="M18" i="3"/>
  <c r="L18" i="3"/>
  <c r="K18" i="3"/>
  <c r="M17" i="3" l="1"/>
  <c r="L17" i="3"/>
  <c r="H5" i="2"/>
  <c r="L16" i="3"/>
  <c r="O17" i="3"/>
  <c r="O16" i="3"/>
  <c r="N17" i="3"/>
  <c r="N16" i="3"/>
  <c r="N15" i="3"/>
  <c r="M16" i="3"/>
  <c r="K17" i="3"/>
  <c r="K16" i="3"/>
  <c r="K15" i="3"/>
  <c r="P17" i="3" l="1"/>
  <c r="P16" i="3"/>
  <c r="J5" i="2"/>
  <c r="I5" i="2"/>
  <c r="L3" i="3"/>
  <c r="F5" i="2" l="1"/>
  <c r="K27" i="2"/>
  <c r="J27" i="2"/>
  <c r="I27" i="2"/>
  <c r="H27" i="2"/>
  <c r="G27" i="2"/>
  <c r="F27" i="2"/>
  <c r="E27" i="2"/>
  <c r="D27" i="2"/>
  <c r="K5" i="2"/>
  <c r="G5" i="2"/>
  <c r="E5" i="2"/>
  <c r="D5" i="2"/>
  <c r="O32" i="3"/>
  <c r="N32" i="3"/>
  <c r="M32" i="3"/>
  <c r="L32" i="3"/>
  <c r="K32" i="3"/>
  <c r="O31" i="3"/>
  <c r="N31" i="3"/>
  <c r="M31" i="3"/>
  <c r="L31" i="3"/>
  <c r="K31" i="3"/>
  <c r="O30" i="3"/>
  <c r="P30" i="3" s="1"/>
  <c r="N30" i="3"/>
  <c r="M30" i="3"/>
  <c r="L30" i="3"/>
  <c r="K30" i="3"/>
  <c r="O29" i="3"/>
  <c r="N29" i="3"/>
  <c r="M29" i="3"/>
  <c r="L29" i="3"/>
  <c r="K29" i="3"/>
  <c r="O28" i="3"/>
  <c r="N28" i="3"/>
  <c r="M28" i="3"/>
  <c r="L28" i="3"/>
  <c r="K28" i="3"/>
  <c r="O27" i="3"/>
  <c r="N27" i="3"/>
  <c r="M27" i="3"/>
  <c r="L27" i="3"/>
  <c r="K27" i="3"/>
  <c r="O26" i="3"/>
  <c r="N26" i="3"/>
  <c r="M26" i="3"/>
  <c r="L26" i="3"/>
  <c r="K26" i="3"/>
  <c r="O25" i="3"/>
  <c r="N25" i="3"/>
  <c r="M25" i="3"/>
  <c r="L25" i="3"/>
  <c r="K25" i="3"/>
  <c r="O24" i="3"/>
  <c r="N24" i="3"/>
  <c r="M24" i="3"/>
  <c r="L24" i="3"/>
  <c r="K24" i="3"/>
  <c r="O23" i="3"/>
  <c r="N23" i="3"/>
  <c r="M23" i="3"/>
  <c r="L23" i="3"/>
  <c r="K23" i="3"/>
  <c r="O22" i="3"/>
  <c r="N22" i="3"/>
  <c r="M22" i="3"/>
  <c r="L22" i="3"/>
  <c r="K22" i="3"/>
  <c r="O21" i="3"/>
  <c r="N21" i="3"/>
  <c r="M21" i="3"/>
  <c r="L21" i="3"/>
  <c r="K21" i="3"/>
  <c r="O20" i="3"/>
  <c r="N20" i="3"/>
  <c r="M20" i="3"/>
  <c r="L20" i="3"/>
  <c r="K20" i="3"/>
  <c r="O15" i="3"/>
  <c r="M15" i="3"/>
  <c r="L15" i="3"/>
  <c r="O14" i="3"/>
  <c r="N14" i="3"/>
  <c r="M14" i="3"/>
  <c r="L14" i="3"/>
  <c r="K14" i="3"/>
  <c r="O13" i="3"/>
  <c r="N13" i="3"/>
  <c r="M13" i="3"/>
  <c r="L13" i="3"/>
  <c r="K13" i="3"/>
  <c r="O12" i="3"/>
  <c r="N12" i="3"/>
  <c r="M12" i="3"/>
  <c r="L12" i="3"/>
  <c r="K12" i="3"/>
  <c r="O11" i="3"/>
  <c r="N11" i="3"/>
  <c r="M11" i="3"/>
  <c r="L11" i="3"/>
  <c r="K11" i="3"/>
  <c r="O10" i="3"/>
  <c r="N10" i="3"/>
  <c r="M10" i="3"/>
  <c r="L10" i="3"/>
  <c r="K10" i="3"/>
  <c r="O9" i="3"/>
  <c r="N9" i="3"/>
  <c r="M9" i="3"/>
  <c r="L9" i="3"/>
  <c r="K9" i="3"/>
  <c r="O8" i="3"/>
  <c r="N8" i="3"/>
  <c r="M8" i="3"/>
  <c r="L8" i="3"/>
  <c r="K8" i="3"/>
  <c r="O7" i="3"/>
  <c r="N7" i="3"/>
  <c r="M7" i="3"/>
  <c r="L7" i="3"/>
  <c r="K7" i="3"/>
  <c r="O6" i="3"/>
  <c r="N6" i="3"/>
  <c r="M6" i="3"/>
  <c r="L6" i="3"/>
  <c r="K6" i="3"/>
  <c r="O5" i="3"/>
  <c r="N5" i="3"/>
  <c r="M5" i="3"/>
  <c r="L5" i="3"/>
  <c r="K5" i="3"/>
  <c r="O4" i="3"/>
  <c r="N4" i="3"/>
  <c r="M4" i="3"/>
  <c r="L4" i="3"/>
  <c r="K4" i="3"/>
  <c r="O3" i="3"/>
  <c r="N3" i="3"/>
  <c r="M3" i="3"/>
  <c r="K3" i="3"/>
  <c r="O2" i="3"/>
  <c r="N2" i="3"/>
  <c r="M2" i="3"/>
  <c r="L2" i="3"/>
  <c r="K2" i="3"/>
  <c r="P27" i="3" l="1"/>
  <c r="P32" i="3"/>
  <c r="P28" i="3"/>
  <c r="P24" i="3"/>
  <c r="P29" i="3"/>
  <c r="P31" i="3"/>
  <c r="P26" i="3"/>
  <c r="P13" i="3"/>
  <c r="P25" i="3"/>
  <c r="P22" i="3"/>
  <c r="P14" i="3"/>
  <c r="P15" i="3"/>
  <c r="P23" i="3"/>
  <c r="P12" i="3"/>
  <c r="P21" i="3"/>
  <c r="P20" i="3"/>
  <c r="P4" i="3"/>
  <c r="P9" i="3"/>
  <c r="P8" i="3"/>
  <c r="P5" i="3"/>
  <c r="P2" i="3"/>
  <c r="P11" i="3"/>
  <c r="P6" i="3"/>
  <c r="P10" i="3"/>
  <c r="P7" i="3"/>
  <c r="P3" i="3"/>
  <c r="B28" i="2" l="1" a="1"/>
  <c r="B28" i="2" s="1"/>
  <c r="L6" i="2" a="1"/>
  <c r="B6" i="2" a="1"/>
  <c r="B6" i="2" s="1"/>
  <c r="L28" i="2" a="1"/>
  <c r="L28" i="2" s="1"/>
  <c r="A28" i="2" s="1"/>
  <c r="L6" i="2" l="1"/>
  <c r="A6" i="2" s="1"/>
  <c r="A36" i="2"/>
  <c r="A34" i="2"/>
  <c r="A40" i="2"/>
  <c r="A32" i="2"/>
  <c r="A38" i="2"/>
  <c r="A35" i="2"/>
  <c r="A31" i="2"/>
  <c r="A33" i="2"/>
  <c r="A37" i="2"/>
  <c r="A39" i="2"/>
  <c r="A30" i="2"/>
  <c r="A29" i="2"/>
  <c r="A7" i="2" l="1"/>
  <c r="A11" i="2"/>
  <c r="A19" i="2"/>
  <c r="A15" i="2"/>
  <c r="A14" i="2"/>
  <c r="A20" i="2"/>
  <c r="A18" i="2"/>
  <c r="A10" i="2"/>
  <c r="A16" i="2"/>
  <c r="A12" i="2"/>
  <c r="A13" i="2"/>
  <c r="A17" i="2"/>
  <c r="A21" i="2"/>
  <c r="A9" i="2"/>
  <c r="A8" i="2"/>
  <c r="A2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<sst xmlns="http://schemas.openxmlformats.org/spreadsheetml/2006/main" count="81" uniqueCount="57">
  <si>
    <t>Tide</t>
  </si>
  <si>
    <t>Bodhild Engebretsen</t>
  </si>
  <si>
    <t>Coopen</t>
  </si>
  <si>
    <t>Oddmund Hodnekvam</t>
  </si>
  <si>
    <t>Tore Jansen</t>
  </si>
  <si>
    <t>Raymond Takle</t>
  </si>
  <si>
    <t>Ove Lyngved</t>
  </si>
  <si>
    <t xml:space="preserve">  </t>
  </si>
  <si>
    <t>Navn</t>
  </si>
  <si>
    <t>Bedrift</t>
  </si>
  <si>
    <t>1.</t>
  </si>
  <si>
    <t>2.</t>
  </si>
  <si>
    <t>3.</t>
  </si>
  <si>
    <t>4.</t>
  </si>
  <si>
    <t>5.</t>
  </si>
  <si>
    <t>HERRER</t>
  </si>
  <si>
    <t>DAMER</t>
  </si>
  <si>
    <t>Snitt</t>
  </si>
  <si>
    <t>Mark Soddano</t>
  </si>
  <si>
    <t>Jan Frode Håland</t>
  </si>
  <si>
    <t>Posten</t>
  </si>
  <si>
    <t>Caverion</t>
  </si>
  <si>
    <t>Egil Bergo</t>
  </si>
  <si>
    <t>Equinor</t>
  </si>
  <si>
    <t>Lars Myklebust</t>
  </si>
  <si>
    <t>Alf Heine Sandven</t>
  </si>
  <si>
    <t>Remy Jansen</t>
  </si>
  <si>
    <t>Terje Sivertsen</t>
  </si>
  <si>
    <t>Gerry Røe</t>
  </si>
  <si>
    <t>Kjell Olav Johnsen</t>
  </si>
  <si>
    <t>PSW Technology</t>
  </si>
  <si>
    <t>Bergens-
mesterskapet</t>
  </si>
  <si>
    <t>Christian Monsen</t>
  </si>
  <si>
    <t>Eviny</t>
  </si>
  <si>
    <t>Alice Sundal</t>
  </si>
  <si>
    <t>Janne Monsen</t>
  </si>
  <si>
    <t>Hege Nilsen</t>
  </si>
  <si>
    <t>Kjersti Rognli</t>
  </si>
  <si>
    <t>Taxi Sport</t>
  </si>
  <si>
    <t>Bianca Førde</t>
  </si>
  <si>
    <t>Anne Therese Amundsen</t>
  </si>
  <si>
    <t>Stevne 1</t>
  </si>
  <si>
    <t>Stevne 2</t>
  </si>
  <si>
    <t>Stevne 3</t>
  </si>
  <si>
    <t>Stevne 4</t>
  </si>
  <si>
    <t>Stevne 5</t>
  </si>
  <si>
    <t>Stevne 6</t>
  </si>
  <si>
    <t>Stevne 7</t>
  </si>
  <si>
    <t>Marianne Knudsen</t>
  </si>
  <si>
    <t>Tide BIL</t>
  </si>
  <si>
    <t>Birger Ottesen</t>
  </si>
  <si>
    <t>Bergen kommune</t>
  </si>
  <si>
    <t>BYLAGSUTTAK STOCKHOLM 2025-26</t>
  </si>
  <si>
    <t xml:space="preserve">Bykampen spilles 25.04.2026 </t>
  </si>
  <si>
    <t>Julian Ertel</t>
  </si>
  <si>
    <t>Miles</t>
  </si>
  <si>
    <t>Kåre Sørås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</si>
</sst>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0" fillId="2" borderId="0" xfId="0" applyFill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/>
    <xf numFmtId="0" fontId="2" fillId="0" borderId="5" xfId="1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2" fontId="2" fillId="0" borderId="8" xfId="1" applyNumberFormat="1" applyFont="1" applyBorder="1" applyAlignment="1">
      <alignment horizontal="center"/>
    </xf>
    <xf numFmtId="0" fontId="2" fillId="0" borderId="9" xfId="1" applyFont="1" applyBorder="1" applyAlignment="1">
      <alignment horizontal="left"/>
    </xf>
    <xf numFmtId="0" fontId="2" fillId="0" borderId="10" xfId="1" applyFont="1" applyBorder="1"/>
    <xf numFmtId="0" fontId="2" fillId="0" borderId="10" xfId="1" applyFont="1" applyBorder="1" applyAlignment="1">
      <alignment horizontal="center" wrapText="1"/>
    </xf>
    <xf numFmtId="2" fontId="2" fillId="0" borderId="1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0" borderId="10" xfId="1" applyFont="1" applyBorder="1" applyAlignment="1">
      <alignment horizontal="center" wrapText="1"/>
    </xf>
    <xf numFmtId="0" fontId="4" fillId="0" borderId="0" xfId="1" applyFont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/>
    <xf numFmtId="2" fontId="2" fillId="3" borderId="3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/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/>
    </xf>
  </cellXfs>
  <cellStyles count="2">
    <cellStyle name="Normal" xfId="0" builtinId="0"/>
    <cellStyle name="Normal 2" xfId="1" xr:uid="{1AFD61DC-564E-437D-97D2-B520D8328306}"/>
  </cellStyles>
  <dxfs count="0"/>
  <tableStyles count="0" defaultTableStyle="TableStyleMedium2" defaultPivotStyle="PivotStyleLight16"/>
  <colors>
    <mruColors>
      <color rgb="FFFF99CC"/>
      <color rgb="FFFF99FF"/>
      <color rgb="FF33CCFF"/>
      <color rgb="FFFF33CC"/>
      <color rgb="FFFF3399"/>
      <color rgb="FFFF5050"/>
      <color rgb="FFFC7878"/>
      <color rgb="FFE96D76"/>
      <color rgb="FFE34550"/>
      <color rgb="FFF8AE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2B9F-8901-46FA-81F9-F89F73E17920}">
  <dimension ref="A1:L40"/>
  <sheetViews>
    <sheetView tabSelected="1" workbookViewId="0">
      <selection activeCell="Q32" sqref="Q32"/>
    </sheetView>
  </sheetViews>
  <sheetFormatPr baseColWidth="10" defaultColWidth="11.44140625" defaultRowHeight="14.4" x14ac:dyDescent="0.3"/>
  <cols>
    <col min="1" max="1" width="5.33203125" style="46" customWidth="1"/>
    <col min="2" max="2" width="21" style="29" bestFit="1" customWidth="1"/>
    <col min="3" max="3" width="15.21875" style="29" bestFit="1" customWidth="1"/>
    <col min="4" max="10" width="8.6640625" style="29" customWidth="1"/>
    <col min="11" max="11" width="12.6640625" style="29" customWidth="1"/>
    <col min="12" max="12" width="8.6640625" style="30" customWidth="1"/>
    <col min="13" max="16384" width="11.44140625" style="29"/>
  </cols>
  <sheetData>
    <row r="1" spans="1:12" s="26" customFormat="1" ht="23.4" x14ac:dyDescent="0.45">
      <c r="A1" s="25" t="s">
        <v>52</v>
      </c>
      <c r="L1" s="49" t="s">
        <v>53</v>
      </c>
    </row>
    <row r="2" spans="1:12" ht="15" thickBot="1" x14ac:dyDescent="0.35">
      <c r="A2" s="27"/>
      <c r="B2" s="28"/>
    </row>
    <row r="3" spans="1:12" x14ac:dyDescent="0.3">
      <c r="A3" s="31"/>
      <c r="B3" s="32"/>
      <c r="C3" s="32"/>
      <c r="D3" s="33">
        <v>1</v>
      </c>
      <c r="E3" s="33">
        <v>2</v>
      </c>
      <c r="F3" s="33">
        <v>3</v>
      </c>
      <c r="G3" s="33">
        <v>4</v>
      </c>
      <c r="H3" s="33">
        <v>5</v>
      </c>
      <c r="I3" s="33">
        <v>6</v>
      </c>
      <c r="J3" s="33">
        <v>7</v>
      </c>
      <c r="K3" s="33">
        <v>8</v>
      </c>
      <c r="L3" s="34" t="s">
        <v>7</v>
      </c>
    </row>
    <row r="4" spans="1:12" x14ac:dyDescent="0.3">
      <c r="A4" s="35"/>
      <c r="D4" s="36">
        <v>45902</v>
      </c>
      <c r="E4" s="36">
        <v>45930</v>
      </c>
      <c r="F4" s="36">
        <v>45958</v>
      </c>
      <c r="G4" s="36">
        <v>45986</v>
      </c>
      <c r="H4" s="36">
        <v>45663</v>
      </c>
      <c r="I4" s="36">
        <v>46056</v>
      </c>
      <c r="J4" s="36">
        <v>46070</v>
      </c>
      <c r="K4" s="36">
        <v>46098</v>
      </c>
      <c r="L4" s="37"/>
    </row>
    <row r="5" spans="1:12" ht="26.4" customHeight="1" thickBot="1" x14ac:dyDescent="0.35">
      <c r="A5" s="38" t="s">
        <v>15</v>
      </c>
      <c r="B5" s="39"/>
      <c r="C5" s="39"/>
      <c r="D5" s="48" t="str">
        <f>Data!C1</f>
        <v>Stevne 1</v>
      </c>
      <c r="E5" s="40" t="str">
        <f>Data!D1</f>
        <v>Stevne 2</v>
      </c>
      <c r="F5" s="40" t="str">
        <f>Data!E1</f>
        <v>Stevne 3</v>
      </c>
      <c r="G5" s="40" t="str">
        <f>Data!F1</f>
        <v>Stevne 4</v>
      </c>
      <c r="H5" s="48" t="str">
        <f>Data!G1</f>
        <v>Stevne 5</v>
      </c>
      <c r="I5" s="40" t="str">
        <f>Data!H1</f>
        <v>Stevne 6</v>
      </c>
      <c r="J5" s="40" t="str">
        <f>Data!I1</f>
        <v>Stevne 7</v>
      </c>
      <c r="K5" s="48" t="str">
        <f>Data!J1</f>
        <v>Bergens-
mesterskapet</v>
      </c>
      <c r="L5" s="41" t="s">
        <v>17</v>
      </c>
    </row>
    <row r="6" spans="1:12" x14ac:dyDescent="0.3">
      <c r="A6" s="52">
        <f>RANK(L6,L6:L22,0)</f>
        <v>1</v>
      </c>
      <c r="B6" s="53" t="str" cm="1">
        <f t="array" ref="B6:K22">_xlfn.SORTBY(Data!A2:J18,Data!P2:P18,-1)</f>
        <v>Christian Monsen</v>
      </c>
      <c r="C6" s="53" t="str">
        <v>Eviny</v>
      </c>
      <c r="D6" s="52">
        <v>1258</v>
      </c>
      <c r="E6" s="52">
        <v>0</v>
      </c>
      <c r="F6" s="52">
        <v>1286</v>
      </c>
      <c r="G6" s="52">
        <v>1159</v>
      </c>
      <c r="H6" s="52">
        <v>1182</v>
      </c>
      <c r="I6" s="52">
        <v>1157</v>
      </c>
      <c r="J6" s="52">
        <v>1099</v>
      </c>
      <c r="K6" s="52">
        <v>1162</v>
      </c>
      <c r="L6" s="54" cm="1">
        <f t="array" ref="L6:L22">_xlfn.SORTBY(Data!P2:P18,Data!P2:P18,-1)</f>
        <v>201.56666666666669</v>
      </c>
    </row>
    <row r="7" spans="1:12" x14ac:dyDescent="0.3">
      <c r="A7" s="55">
        <f>RANK(L7,L6:L22,0)</f>
        <v>2</v>
      </c>
      <c r="B7" s="56" t="str">
        <v>Ove Lyngved</v>
      </c>
      <c r="C7" s="56" t="str">
        <v>Taxi Sport</v>
      </c>
      <c r="D7" s="55">
        <v>0</v>
      </c>
      <c r="E7" s="55">
        <v>1062</v>
      </c>
      <c r="F7" s="55">
        <v>1323</v>
      </c>
      <c r="G7" s="55">
        <v>1134</v>
      </c>
      <c r="H7" s="55">
        <v>1223</v>
      </c>
      <c r="I7" s="55">
        <v>1199</v>
      </c>
      <c r="J7" s="55">
        <v>0</v>
      </c>
      <c r="K7" s="55">
        <v>0</v>
      </c>
      <c r="L7" s="57">
        <v>198.03333333333333</v>
      </c>
    </row>
    <row r="8" spans="1:12" x14ac:dyDescent="0.3">
      <c r="A8" s="55">
        <f>RANK(L8,L6:L22,0)</f>
        <v>3</v>
      </c>
      <c r="B8" s="56" t="str">
        <v>Raymond Takle</v>
      </c>
      <c r="C8" s="56" t="str">
        <v>Taxi Sport</v>
      </c>
      <c r="D8" s="55">
        <v>0</v>
      </c>
      <c r="E8" s="55">
        <v>0</v>
      </c>
      <c r="F8" s="55">
        <v>1238</v>
      </c>
      <c r="G8" s="55">
        <v>0</v>
      </c>
      <c r="H8" s="55">
        <v>1107</v>
      </c>
      <c r="I8" s="55">
        <v>1263</v>
      </c>
      <c r="J8" s="55">
        <v>1171</v>
      </c>
      <c r="K8" s="55">
        <v>1127</v>
      </c>
      <c r="L8" s="57">
        <v>196.86666666666667</v>
      </c>
    </row>
    <row r="9" spans="1:12" x14ac:dyDescent="0.3">
      <c r="A9" s="55">
        <f>RANK(L9,L6:L22,0)</f>
        <v>4</v>
      </c>
      <c r="B9" s="56" t="str">
        <v>Terje Sivertsen</v>
      </c>
      <c r="C9" s="56" t="str">
        <v>Caverion</v>
      </c>
      <c r="D9" s="55">
        <v>0</v>
      </c>
      <c r="E9" s="55">
        <v>925</v>
      </c>
      <c r="F9" s="55">
        <v>1051</v>
      </c>
      <c r="G9" s="55">
        <v>1156</v>
      </c>
      <c r="H9" s="55">
        <v>0</v>
      </c>
      <c r="I9" s="55">
        <v>1260</v>
      </c>
      <c r="J9" s="55">
        <v>1166</v>
      </c>
      <c r="K9" s="55">
        <v>1270</v>
      </c>
      <c r="L9" s="57">
        <v>196.76666666666665</v>
      </c>
    </row>
    <row r="10" spans="1:12" x14ac:dyDescent="0.3">
      <c r="A10" s="55">
        <f>RANK(L10,L6:L22,0)</f>
        <v>5</v>
      </c>
      <c r="B10" s="56" t="str">
        <v>Mark Soddano</v>
      </c>
      <c r="C10" s="56" t="str">
        <v>Taxi Sport</v>
      </c>
      <c r="D10" s="55">
        <v>1103</v>
      </c>
      <c r="E10" s="55">
        <v>1051</v>
      </c>
      <c r="F10" s="55">
        <v>0</v>
      </c>
      <c r="G10" s="55">
        <v>1154</v>
      </c>
      <c r="H10" s="55">
        <v>1168</v>
      </c>
      <c r="I10" s="55">
        <v>1149</v>
      </c>
      <c r="J10" s="55">
        <v>1103</v>
      </c>
      <c r="K10" s="55">
        <v>1255</v>
      </c>
      <c r="L10" s="57">
        <v>194.29999999999998</v>
      </c>
    </row>
    <row r="11" spans="1:12" x14ac:dyDescent="0.3">
      <c r="A11" s="55">
        <f>RANK(L11,L6:L22,0)</f>
        <v>6</v>
      </c>
      <c r="B11" s="56" t="str">
        <v>Tore Jansen</v>
      </c>
      <c r="C11" s="56" t="str">
        <v>Taxi Sport</v>
      </c>
      <c r="D11" s="55">
        <v>893</v>
      </c>
      <c r="E11" s="55">
        <v>1067</v>
      </c>
      <c r="F11" s="55">
        <v>1156</v>
      </c>
      <c r="G11" s="55">
        <v>1146</v>
      </c>
      <c r="H11" s="55">
        <v>1148</v>
      </c>
      <c r="I11" s="55">
        <v>1142</v>
      </c>
      <c r="J11" s="55">
        <v>0</v>
      </c>
      <c r="K11" s="55">
        <v>1204</v>
      </c>
      <c r="L11" s="57">
        <v>193.20000000000002</v>
      </c>
    </row>
    <row r="12" spans="1:12" x14ac:dyDescent="0.3">
      <c r="A12" s="55">
        <f>RANK(L12,L6:L22,0)</f>
        <v>7</v>
      </c>
      <c r="B12" s="56" t="str">
        <v>Alf Heine Sandven</v>
      </c>
      <c r="C12" s="56" t="str">
        <v>Coopen</v>
      </c>
      <c r="D12" s="55">
        <v>1124</v>
      </c>
      <c r="E12" s="55">
        <v>0</v>
      </c>
      <c r="F12" s="55">
        <v>1296</v>
      </c>
      <c r="G12" s="55">
        <v>1175</v>
      </c>
      <c r="H12" s="55">
        <v>0</v>
      </c>
      <c r="I12" s="55">
        <v>1104</v>
      </c>
      <c r="J12" s="55">
        <v>0</v>
      </c>
      <c r="K12" s="55">
        <v>1053</v>
      </c>
      <c r="L12" s="57">
        <v>191.73333333333335</v>
      </c>
    </row>
    <row r="13" spans="1:12" x14ac:dyDescent="0.3">
      <c r="A13" s="42">
        <f>RANK(L13,L6:L22,0)</f>
        <v>8</v>
      </c>
      <c r="B13" s="43" t="str">
        <v>Lars Myklebust</v>
      </c>
      <c r="C13" s="43" t="str">
        <v>Coopen</v>
      </c>
      <c r="D13" s="42">
        <v>1066</v>
      </c>
      <c r="E13" s="42">
        <v>0</v>
      </c>
      <c r="F13" s="42">
        <v>1033</v>
      </c>
      <c r="G13" s="42">
        <v>1100</v>
      </c>
      <c r="H13" s="42">
        <v>0</v>
      </c>
      <c r="I13" s="42">
        <v>1238</v>
      </c>
      <c r="J13" s="42">
        <v>1038</v>
      </c>
      <c r="K13" s="42">
        <v>1286</v>
      </c>
      <c r="L13" s="44">
        <v>190.93333333333331</v>
      </c>
    </row>
    <row r="14" spans="1:12" x14ac:dyDescent="0.3">
      <c r="A14" s="42">
        <f>RANK(L14,L6:L22,0)</f>
        <v>9</v>
      </c>
      <c r="B14" s="43" t="str">
        <v>Oddmund Hodnekvam</v>
      </c>
      <c r="C14" s="43" t="str">
        <v>Posten</v>
      </c>
      <c r="D14" s="42">
        <v>1076</v>
      </c>
      <c r="E14" s="42">
        <v>1045</v>
      </c>
      <c r="F14" s="42">
        <v>0</v>
      </c>
      <c r="G14" s="42">
        <v>1135</v>
      </c>
      <c r="H14" s="42">
        <v>0</v>
      </c>
      <c r="I14" s="42">
        <v>1136</v>
      </c>
      <c r="J14" s="42">
        <v>1050</v>
      </c>
      <c r="K14" s="42">
        <v>1182</v>
      </c>
      <c r="L14" s="44">
        <v>185.96666666666667</v>
      </c>
    </row>
    <row r="15" spans="1:12" x14ac:dyDescent="0.3">
      <c r="A15" s="42">
        <f>RANK(L15,L6:L22,0)</f>
        <v>10</v>
      </c>
      <c r="B15" s="43" t="str">
        <v>Egil Bergo</v>
      </c>
      <c r="C15" s="43" t="str">
        <v>Equinor</v>
      </c>
      <c r="D15" s="42">
        <v>1033</v>
      </c>
      <c r="E15" s="42">
        <v>1075</v>
      </c>
      <c r="F15" s="42">
        <v>1140</v>
      </c>
      <c r="G15" s="42">
        <v>1077</v>
      </c>
      <c r="H15" s="42">
        <v>1029</v>
      </c>
      <c r="I15" s="42">
        <v>1055</v>
      </c>
      <c r="J15" s="42">
        <v>1101</v>
      </c>
      <c r="K15" s="42">
        <v>0</v>
      </c>
      <c r="L15" s="44">
        <v>181.6</v>
      </c>
    </row>
    <row r="16" spans="1:12" x14ac:dyDescent="0.3">
      <c r="A16" s="42">
        <f>RANK(L16,L6:L22,0)</f>
        <v>11</v>
      </c>
      <c r="B16" s="43" t="str">
        <v>Gerry Røe</v>
      </c>
      <c r="C16" s="43" t="str">
        <v>Taxi Sport</v>
      </c>
      <c r="D16" s="42">
        <v>1009</v>
      </c>
      <c r="E16" s="42">
        <v>1065</v>
      </c>
      <c r="F16" s="42">
        <v>1078</v>
      </c>
      <c r="G16" s="42">
        <v>1133</v>
      </c>
      <c r="H16" s="42">
        <v>1063</v>
      </c>
      <c r="I16" s="42">
        <v>0</v>
      </c>
      <c r="J16" s="42">
        <v>0</v>
      </c>
      <c r="K16" s="42">
        <v>1103</v>
      </c>
      <c r="L16" s="44">
        <v>181.4</v>
      </c>
    </row>
    <row r="17" spans="1:12" x14ac:dyDescent="0.3">
      <c r="A17" s="42">
        <f>RANK(L17,L6:L22,0)</f>
        <v>12</v>
      </c>
      <c r="B17" s="43" t="str">
        <v>Jan Frode Håland</v>
      </c>
      <c r="C17" s="43" t="str">
        <v>Taxi Sport</v>
      </c>
      <c r="D17" s="42">
        <v>722</v>
      </c>
      <c r="E17" s="42">
        <v>995</v>
      </c>
      <c r="F17" s="42">
        <v>1065</v>
      </c>
      <c r="G17" s="42">
        <v>988</v>
      </c>
      <c r="H17" s="42">
        <v>1055</v>
      </c>
      <c r="I17" s="42">
        <v>1055</v>
      </c>
      <c r="J17" s="42">
        <v>1046</v>
      </c>
      <c r="K17" s="42">
        <v>1193</v>
      </c>
      <c r="L17" s="44">
        <v>180.46666666666667</v>
      </c>
    </row>
    <row r="18" spans="1:12" x14ac:dyDescent="0.3">
      <c r="A18" s="42">
        <f>RANK(L18,L6:L22,0)</f>
        <v>13</v>
      </c>
      <c r="B18" s="43" t="str">
        <v>Kåre Sørås</v>
      </c>
      <c r="C18" s="43" t="str">
        <v>Coopen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1074</v>
      </c>
      <c r="L18" s="44">
        <v>179</v>
      </c>
    </row>
    <row r="19" spans="1:12" x14ac:dyDescent="0.3">
      <c r="A19" s="42">
        <f>RANK(L19,L6:L22,0)</f>
        <v>14</v>
      </c>
      <c r="B19" s="43" t="str">
        <v>Kjell Olav Johnsen</v>
      </c>
      <c r="C19" s="43" t="str">
        <v>PSW Technology</v>
      </c>
      <c r="D19" s="42">
        <v>0</v>
      </c>
      <c r="E19" s="42">
        <v>0</v>
      </c>
      <c r="F19" s="42">
        <v>1043</v>
      </c>
      <c r="G19" s="42">
        <v>1066</v>
      </c>
      <c r="H19" s="42">
        <v>1001</v>
      </c>
      <c r="I19" s="42">
        <v>1033</v>
      </c>
      <c r="J19" s="42">
        <v>1030</v>
      </c>
      <c r="K19" s="42">
        <v>0</v>
      </c>
      <c r="L19" s="44">
        <v>172.43333333333331</v>
      </c>
    </row>
    <row r="20" spans="1:12" x14ac:dyDescent="0.3">
      <c r="A20" s="42">
        <f>RANK(L20,L6:L22,0)</f>
        <v>15</v>
      </c>
      <c r="B20" s="43" t="str">
        <v>Birger Ottesen</v>
      </c>
      <c r="C20" s="43" t="str">
        <v>Bergen kommune</v>
      </c>
      <c r="D20" s="42">
        <v>0</v>
      </c>
      <c r="E20" s="42">
        <v>0</v>
      </c>
      <c r="F20" s="42">
        <v>0</v>
      </c>
      <c r="G20" s="42">
        <v>972</v>
      </c>
      <c r="H20" s="42">
        <v>966</v>
      </c>
      <c r="I20" s="42">
        <v>1028</v>
      </c>
      <c r="J20" s="42">
        <v>1025</v>
      </c>
      <c r="K20" s="42">
        <v>1034</v>
      </c>
      <c r="L20" s="44">
        <v>167.5</v>
      </c>
    </row>
    <row r="21" spans="1:12" x14ac:dyDescent="0.3">
      <c r="A21" s="42">
        <f>RANK(L21,L6:L22,0)</f>
        <v>16</v>
      </c>
      <c r="B21" s="45" t="str">
        <v>Remy Jansen</v>
      </c>
      <c r="C21" s="45" t="str">
        <v>Taxi Sport</v>
      </c>
      <c r="D21" s="42">
        <v>0</v>
      </c>
      <c r="E21" s="42">
        <v>983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4">
        <v>163.83333333333334</v>
      </c>
    </row>
    <row r="22" spans="1:12" x14ac:dyDescent="0.3">
      <c r="A22" s="42">
        <f>RANK(L22,L6:L22,0)</f>
        <v>17</v>
      </c>
      <c r="B22" s="45" t="str">
        <v>Julian Ertel</v>
      </c>
      <c r="C22" s="45" t="str">
        <v>Miles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835</v>
      </c>
      <c r="J22" s="42">
        <v>0</v>
      </c>
      <c r="K22" s="42">
        <v>0</v>
      </c>
      <c r="L22" s="44">
        <v>139.16666666666666</v>
      </c>
    </row>
    <row r="24" spans="1:12" ht="15" thickBot="1" x14ac:dyDescent="0.35"/>
    <row r="25" spans="1:12" x14ac:dyDescent="0.3">
      <c r="A25" s="31"/>
      <c r="B25" s="32"/>
      <c r="C25" s="32"/>
      <c r="D25" s="33">
        <v>1</v>
      </c>
      <c r="E25" s="33">
        <v>2</v>
      </c>
      <c r="F25" s="33">
        <v>3</v>
      </c>
      <c r="G25" s="33">
        <v>4</v>
      </c>
      <c r="H25" s="33">
        <v>5</v>
      </c>
      <c r="I25" s="33">
        <v>6</v>
      </c>
      <c r="J25" s="33">
        <v>7</v>
      </c>
      <c r="K25" s="33">
        <v>8</v>
      </c>
      <c r="L25" s="34"/>
    </row>
    <row r="26" spans="1:12" x14ac:dyDescent="0.3">
      <c r="A26" s="35"/>
      <c r="D26" s="36">
        <v>45902</v>
      </c>
      <c r="E26" s="36">
        <v>45930</v>
      </c>
      <c r="F26" s="36">
        <v>45958</v>
      </c>
      <c r="G26" s="36">
        <v>45986</v>
      </c>
      <c r="H26" s="36">
        <v>45663</v>
      </c>
      <c r="I26" s="36">
        <v>46056</v>
      </c>
      <c r="J26" s="36">
        <v>46070</v>
      </c>
      <c r="K26" s="36">
        <v>46098</v>
      </c>
      <c r="L26" s="37"/>
    </row>
    <row r="27" spans="1:12" ht="28.2" thickBot="1" x14ac:dyDescent="0.35">
      <c r="A27" s="38" t="s">
        <v>16</v>
      </c>
      <c r="B27" s="39"/>
      <c r="C27" s="39"/>
      <c r="D27" s="48" t="str">
        <f>Data!C1</f>
        <v>Stevne 1</v>
      </c>
      <c r="E27" s="40" t="str">
        <f>Data!D1</f>
        <v>Stevne 2</v>
      </c>
      <c r="F27" s="40" t="str">
        <f>Data!E1</f>
        <v>Stevne 3</v>
      </c>
      <c r="G27" s="40" t="str">
        <f>Data!F1</f>
        <v>Stevne 4</v>
      </c>
      <c r="H27" s="48" t="str">
        <f>Data!G1</f>
        <v>Stevne 5</v>
      </c>
      <c r="I27" s="40" t="str">
        <f>Data!H1</f>
        <v>Stevne 6</v>
      </c>
      <c r="J27" s="40" t="str">
        <f>Data!I1</f>
        <v>Stevne 7</v>
      </c>
      <c r="K27" s="48" t="str">
        <f>Data!J1</f>
        <v>Bergens-
mesterskapet</v>
      </c>
      <c r="L27" s="41" t="s">
        <v>17</v>
      </c>
    </row>
    <row r="28" spans="1:12" x14ac:dyDescent="0.3">
      <c r="A28" s="52">
        <f>RANK(L28,L28:L40,0)</f>
        <v>1</v>
      </c>
      <c r="B28" s="53" t="str" cm="1">
        <f t="array" ref="B28:K40">_xlfn.SORTBY(Data!A20:J32,Data!P20:P32,-1)</f>
        <v>Bodhild Engebretsen</v>
      </c>
      <c r="C28" s="53" t="str">
        <v>Taxi Sport</v>
      </c>
      <c r="D28" s="52">
        <v>0</v>
      </c>
      <c r="E28" s="52">
        <v>1059</v>
      </c>
      <c r="F28" s="52">
        <v>1243</v>
      </c>
      <c r="G28" s="52">
        <v>0</v>
      </c>
      <c r="H28" s="52">
        <v>1067</v>
      </c>
      <c r="I28" s="52">
        <v>1069</v>
      </c>
      <c r="J28" s="52">
        <v>0</v>
      </c>
      <c r="K28" s="52">
        <v>1079</v>
      </c>
      <c r="L28" s="54" cm="1">
        <f t="array" ref="L28:L40">_xlfn.SORTBY(Data!P20:P32,Data!P20:P32,-1)</f>
        <v>183.9</v>
      </c>
    </row>
    <row r="29" spans="1:12" x14ac:dyDescent="0.3">
      <c r="A29" s="55">
        <f>RANK(L29,L28:L40,0)</f>
        <v>2</v>
      </c>
      <c r="B29" s="58" t="str">
        <v>Janne Monsen</v>
      </c>
      <c r="C29" s="58" t="str">
        <v>Eviny</v>
      </c>
      <c r="D29" s="55">
        <v>1024</v>
      </c>
      <c r="E29" s="55">
        <v>0</v>
      </c>
      <c r="F29" s="55">
        <v>1044</v>
      </c>
      <c r="G29" s="55">
        <v>1004</v>
      </c>
      <c r="H29" s="55">
        <v>0</v>
      </c>
      <c r="I29" s="55">
        <v>1153</v>
      </c>
      <c r="J29" s="55">
        <v>1085</v>
      </c>
      <c r="K29" s="55">
        <v>1129</v>
      </c>
      <c r="L29" s="57">
        <v>181.16666666666666</v>
      </c>
    </row>
    <row r="30" spans="1:12" x14ac:dyDescent="0.3">
      <c r="A30" s="55">
        <f>RANK(L30,L28:L40,0)</f>
        <v>3</v>
      </c>
      <c r="B30" s="58" t="str">
        <v>Marianne Knudsen</v>
      </c>
      <c r="C30" s="58" t="str">
        <v>Tide BIL</v>
      </c>
      <c r="D30" s="55">
        <v>0</v>
      </c>
      <c r="E30" s="55">
        <v>0</v>
      </c>
      <c r="F30" s="55">
        <v>1057</v>
      </c>
      <c r="G30" s="55">
        <v>999</v>
      </c>
      <c r="H30" s="55">
        <v>955</v>
      </c>
      <c r="I30" s="55">
        <v>0</v>
      </c>
      <c r="J30" s="55">
        <v>0</v>
      </c>
      <c r="K30" s="55">
        <v>1084</v>
      </c>
      <c r="L30" s="57">
        <v>170.625</v>
      </c>
    </row>
    <row r="31" spans="1:12" x14ac:dyDescent="0.3">
      <c r="A31" s="55">
        <f>RANK(L31,L28:L40,0)</f>
        <v>4</v>
      </c>
      <c r="B31" s="58" t="str">
        <v>Hege Nilsen</v>
      </c>
      <c r="C31" s="58" t="str">
        <v>Tide</v>
      </c>
      <c r="D31" s="55">
        <v>0</v>
      </c>
      <c r="E31" s="55">
        <v>885</v>
      </c>
      <c r="F31" s="55">
        <v>849</v>
      </c>
      <c r="G31" s="55">
        <v>0</v>
      </c>
      <c r="H31" s="55">
        <v>921</v>
      </c>
      <c r="I31" s="55">
        <v>823</v>
      </c>
      <c r="J31" s="55">
        <v>962</v>
      </c>
      <c r="K31" s="55">
        <v>909</v>
      </c>
      <c r="L31" s="57">
        <v>150.86666666666667</v>
      </c>
    </row>
    <row r="32" spans="1:12" x14ac:dyDescent="0.3">
      <c r="A32" s="42">
        <f>RANK(L32,L28:L40,0)</f>
        <v>5</v>
      </c>
      <c r="B32" s="45" t="str">
        <v>Alice Sundal</v>
      </c>
      <c r="C32" s="45" t="str">
        <v>Tide</v>
      </c>
      <c r="D32" s="42">
        <v>817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4">
        <v>136.16666666666666</v>
      </c>
    </row>
    <row r="33" spans="1:12" x14ac:dyDescent="0.3">
      <c r="A33" s="42">
        <f>RANK(L33,L28:L40,0)</f>
        <v>6</v>
      </c>
      <c r="B33" s="45" t="str">
        <v>Kjersti Rognli</v>
      </c>
      <c r="C33" s="45" t="str">
        <v>Taxi Sport</v>
      </c>
      <c r="D33" s="42">
        <v>0</v>
      </c>
      <c r="E33" s="42">
        <v>642</v>
      </c>
      <c r="F33" s="42">
        <v>695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4">
        <v>111.41666666666667</v>
      </c>
    </row>
    <row r="34" spans="1:12" x14ac:dyDescent="0.3">
      <c r="A34" s="42">
        <f>RANK(L34,L28:L40,0)</f>
        <v>7</v>
      </c>
      <c r="B34" s="45" t="str">
        <v>Bianca Førde</v>
      </c>
      <c r="C34" s="45" t="str">
        <v>Taxi Sport</v>
      </c>
      <c r="D34" s="42">
        <v>0</v>
      </c>
      <c r="E34" s="42">
        <v>533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4">
        <v>88.833333333333329</v>
      </c>
    </row>
    <row r="35" spans="1:12" x14ac:dyDescent="0.3">
      <c r="A35" s="42">
        <f>RANK(L35,L28:L40,0)</f>
        <v>8</v>
      </c>
      <c r="B35" s="45" t="str">
        <v>Anne Therese Amundsen</v>
      </c>
      <c r="C35" s="45" t="str">
        <v>Taxi Sport</v>
      </c>
      <c r="D35" s="42">
        <v>0</v>
      </c>
      <c r="E35" s="42">
        <v>447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4">
        <v>74.5</v>
      </c>
    </row>
    <row r="36" spans="1:12" hidden="1" x14ac:dyDescent="0.3">
      <c r="A36" s="42">
        <f>RANK(L36,L28:L40,0)</f>
        <v>9</v>
      </c>
      <c r="B36" s="45">
        <v>0</v>
      </c>
      <c r="C36" s="45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4">
        <v>0</v>
      </c>
    </row>
    <row r="37" spans="1:12" hidden="1" x14ac:dyDescent="0.3">
      <c r="A37" s="42">
        <f>RANK(L37,L28:L40,0)</f>
        <v>9</v>
      </c>
      <c r="B37" s="45">
        <v>0</v>
      </c>
      <c r="C37" s="45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4">
        <v>0</v>
      </c>
    </row>
    <row r="38" spans="1:12" hidden="1" x14ac:dyDescent="0.3">
      <c r="A38" s="42">
        <f>RANK(L38,L28:L40,0)</f>
        <v>9</v>
      </c>
      <c r="B38" s="45">
        <v>0</v>
      </c>
      <c r="C38" s="45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4">
        <v>0</v>
      </c>
    </row>
    <row r="39" spans="1:12" hidden="1" x14ac:dyDescent="0.3">
      <c r="A39" s="42">
        <f>RANK(L39,L28:L40,0)</f>
        <v>9</v>
      </c>
      <c r="B39" s="45">
        <v>0</v>
      </c>
      <c r="C39" s="45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4">
        <v>0</v>
      </c>
    </row>
    <row r="40" spans="1:12" hidden="1" x14ac:dyDescent="0.3">
      <c r="A40" s="42">
        <f>RANK(L40,L28:L40,0)</f>
        <v>9</v>
      </c>
      <c r="B40" s="45">
        <v>0</v>
      </c>
      <c r="C40" s="45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4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1359-31FC-4564-B98E-D37726373171}">
  <dimension ref="A1:P33"/>
  <sheetViews>
    <sheetView zoomScale="90" zoomScaleNormal="90" workbookViewId="0">
      <selection activeCell="Q8" sqref="Q8"/>
    </sheetView>
  </sheetViews>
  <sheetFormatPr baseColWidth="10" defaultRowHeight="14.4" x14ac:dyDescent="0.3"/>
  <cols>
    <col min="1" max="1" width="23" bestFit="1" customWidth="1"/>
    <col min="2" max="2" width="15.6640625" customWidth="1"/>
    <col min="3" max="8" width="11.5546875" customWidth="1"/>
  </cols>
  <sheetData>
    <row r="1" spans="1:16" ht="27.6" x14ac:dyDescent="0.3">
      <c r="A1" s="14" t="s">
        <v>8</v>
      </c>
      <c r="B1" s="14" t="s">
        <v>9</v>
      </c>
      <c r="C1" s="16" t="s">
        <v>41</v>
      </c>
      <c r="D1" s="16" t="s">
        <v>42</v>
      </c>
      <c r="E1" s="16" t="s">
        <v>43</v>
      </c>
      <c r="F1" s="16" t="s">
        <v>44</v>
      </c>
      <c r="G1" s="16" t="s">
        <v>45</v>
      </c>
      <c r="H1" s="16" t="s">
        <v>46</v>
      </c>
      <c r="I1" s="16" t="s">
        <v>47</v>
      </c>
      <c r="J1" s="47" t="s">
        <v>31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17</v>
      </c>
    </row>
    <row r="2" spans="1:16" x14ac:dyDescent="0.3">
      <c r="A2" s="3" t="s">
        <v>6</v>
      </c>
      <c r="B2" s="9" t="s">
        <v>38</v>
      </c>
      <c r="C2" s="17"/>
      <c r="D2" s="17">
        <v>1062</v>
      </c>
      <c r="E2" s="4">
        <v>1323</v>
      </c>
      <c r="F2" s="4">
        <v>1134</v>
      </c>
      <c r="G2" s="6">
        <v>1223</v>
      </c>
      <c r="H2" s="4">
        <v>1199</v>
      </c>
      <c r="I2" s="4"/>
      <c r="J2" s="4"/>
      <c r="K2" s="11">
        <f t="shared" ref="K2:K14" si="0">IF(ISERROR(MAX(C2:J2))=TRUE,0,MAX(C2:J2))</f>
        <v>1323</v>
      </c>
      <c r="L2" s="11">
        <f t="shared" ref="L2:L17" si="1">IF(ISERROR(LARGE(C2:J2,2))=TRUE,0,LARGE(C2:J2,2))</f>
        <v>1223</v>
      </c>
      <c r="M2" s="11">
        <f t="shared" ref="M2:M17" si="2">IF(ISERROR(LARGE(C2:J2,3))=TRUE,0,LARGE(C2:J2,3))</f>
        <v>1199</v>
      </c>
      <c r="N2" s="11">
        <f t="shared" ref="N2:N17" si="3">IF(ISERROR(LARGE(C2:J2,4))=TRUE,0,LARGE(C2:J2,4))</f>
        <v>1134</v>
      </c>
      <c r="O2" s="11">
        <f t="shared" ref="O2:O17" si="4">IF(ISERROR(LARGE(C2:J2,5))=TRUE,0,LARGE(C2:J2,5))</f>
        <v>1062</v>
      </c>
      <c r="P2" s="12">
        <f t="shared" ref="P2:P17" si="5">IF(O2&gt;0,AVERAGE(K2:O2)/6,IF(N2&gt;0,AVERAGE(K2:N2)/6,IF(M2&gt;0,AVERAGE(K2:M2)/6,IF(L2&gt;0,AVERAGE(K2:L2)/6,IF(K2&gt;0,AVERAGE(K2:K2)/6,0)))))</f>
        <v>198.03333333333333</v>
      </c>
    </row>
    <row r="3" spans="1:16" x14ac:dyDescent="0.3">
      <c r="A3" s="5" t="s">
        <v>5</v>
      </c>
      <c r="B3" s="9" t="s">
        <v>38</v>
      </c>
      <c r="C3" s="18"/>
      <c r="D3" s="17"/>
      <c r="E3" s="4">
        <v>1238</v>
      </c>
      <c r="F3" s="6"/>
      <c r="G3" s="6">
        <v>1107</v>
      </c>
      <c r="H3" s="6">
        <v>1263</v>
      </c>
      <c r="I3" s="6">
        <v>1171</v>
      </c>
      <c r="J3" s="6">
        <v>1127</v>
      </c>
      <c r="K3" s="11">
        <f t="shared" si="0"/>
        <v>1263</v>
      </c>
      <c r="L3" s="11">
        <f t="shared" si="1"/>
        <v>1238</v>
      </c>
      <c r="M3" s="11">
        <f t="shared" si="2"/>
        <v>1171</v>
      </c>
      <c r="N3" s="11">
        <f t="shared" si="3"/>
        <v>1127</v>
      </c>
      <c r="O3" s="11">
        <f t="shared" si="4"/>
        <v>1107</v>
      </c>
      <c r="P3" s="12">
        <f t="shared" si="5"/>
        <v>196.86666666666667</v>
      </c>
    </row>
    <row r="4" spans="1:16" x14ac:dyDescent="0.3">
      <c r="A4" s="5" t="s">
        <v>24</v>
      </c>
      <c r="B4" s="7" t="s">
        <v>2</v>
      </c>
      <c r="C4" s="18">
        <v>1066</v>
      </c>
      <c r="D4" s="17"/>
      <c r="E4" s="6">
        <v>1033</v>
      </c>
      <c r="F4" s="6">
        <v>1100</v>
      </c>
      <c r="G4" s="6"/>
      <c r="H4" s="6">
        <v>1238</v>
      </c>
      <c r="I4" s="6">
        <v>1038</v>
      </c>
      <c r="J4" s="6">
        <v>1286</v>
      </c>
      <c r="K4" s="11">
        <f t="shared" si="0"/>
        <v>1286</v>
      </c>
      <c r="L4" s="11">
        <f t="shared" si="1"/>
        <v>1238</v>
      </c>
      <c r="M4" s="11">
        <f t="shared" si="2"/>
        <v>1100</v>
      </c>
      <c r="N4" s="11">
        <f t="shared" si="3"/>
        <v>1066</v>
      </c>
      <c r="O4" s="11">
        <f t="shared" si="4"/>
        <v>1038</v>
      </c>
      <c r="P4" s="12">
        <f t="shared" si="5"/>
        <v>190.93333333333331</v>
      </c>
    </row>
    <row r="5" spans="1:16" x14ac:dyDescent="0.3">
      <c r="A5" s="5" t="s">
        <v>25</v>
      </c>
      <c r="B5" s="7" t="s">
        <v>2</v>
      </c>
      <c r="C5" s="18">
        <v>1124</v>
      </c>
      <c r="D5" s="17"/>
      <c r="E5" s="6">
        <v>1296</v>
      </c>
      <c r="F5" s="6">
        <v>1175</v>
      </c>
      <c r="G5" s="6"/>
      <c r="H5" s="6">
        <v>1104</v>
      </c>
      <c r="I5" s="6"/>
      <c r="J5" s="6">
        <v>1053</v>
      </c>
      <c r="K5" s="11">
        <f t="shared" si="0"/>
        <v>1296</v>
      </c>
      <c r="L5" s="11">
        <f t="shared" si="1"/>
        <v>1175</v>
      </c>
      <c r="M5" s="11">
        <f t="shared" si="2"/>
        <v>1124</v>
      </c>
      <c r="N5" s="11">
        <f t="shared" si="3"/>
        <v>1104</v>
      </c>
      <c r="O5" s="11">
        <f t="shared" si="4"/>
        <v>1053</v>
      </c>
      <c r="P5" s="12">
        <f t="shared" si="5"/>
        <v>191.73333333333335</v>
      </c>
    </row>
    <row r="6" spans="1:16" x14ac:dyDescent="0.3">
      <c r="A6" s="5" t="s">
        <v>32</v>
      </c>
      <c r="B6" s="7" t="s">
        <v>33</v>
      </c>
      <c r="C6" s="18">
        <v>1258</v>
      </c>
      <c r="D6" s="18"/>
      <c r="E6" s="6">
        <v>1286</v>
      </c>
      <c r="F6" s="6">
        <v>1159</v>
      </c>
      <c r="G6" s="8">
        <v>1182</v>
      </c>
      <c r="H6" s="6">
        <v>1157</v>
      </c>
      <c r="I6" s="6">
        <v>1099</v>
      </c>
      <c r="J6" s="6">
        <v>1162</v>
      </c>
      <c r="K6" s="11">
        <f t="shared" si="0"/>
        <v>1286</v>
      </c>
      <c r="L6" s="11">
        <f t="shared" si="1"/>
        <v>1258</v>
      </c>
      <c r="M6" s="11">
        <f t="shared" si="2"/>
        <v>1182</v>
      </c>
      <c r="N6" s="11">
        <f t="shared" si="3"/>
        <v>1162</v>
      </c>
      <c r="O6" s="11">
        <f t="shared" si="4"/>
        <v>1159</v>
      </c>
      <c r="P6" s="12">
        <f t="shared" si="5"/>
        <v>201.56666666666669</v>
      </c>
    </row>
    <row r="7" spans="1:16" x14ac:dyDescent="0.3">
      <c r="A7" s="5" t="s">
        <v>22</v>
      </c>
      <c r="B7" s="7" t="s">
        <v>23</v>
      </c>
      <c r="C7" s="18">
        <v>1033</v>
      </c>
      <c r="D7" s="17">
        <v>1075</v>
      </c>
      <c r="E7" s="6">
        <v>1140</v>
      </c>
      <c r="F7" s="8">
        <v>1077</v>
      </c>
      <c r="G7" s="4">
        <v>1029</v>
      </c>
      <c r="H7" s="6">
        <v>1055</v>
      </c>
      <c r="I7" s="6">
        <v>1101</v>
      </c>
      <c r="J7" s="6"/>
      <c r="K7" s="11">
        <f t="shared" si="0"/>
        <v>1140</v>
      </c>
      <c r="L7" s="11">
        <f t="shared" si="1"/>
        <v>1101</v>
      </c>
      <c r="M7" s="11">
        <f t="shared" si="2"/>
        <v>1077</v>
      </c>
      <c r="N7" s="11">
        <f t="shared" si="3"/>
        <v>1075</v>
      </c>
      <c r="O7" s="11">
        <f t="shared" si="4"/>
        <v>1055</v>
      </c>
      <c r="P7" s="12">
        <f t="shared" si="5"/>
        <v>181.6</v>
      </c>
    </row>
    <row r="8" spans="1:16" x14ac:dyDescent="0.3">
      <c r="A8" s="5" t="s">
        <v>18</v>
      </c>
      <c r="B8" s="9" t="s">
        <v>38</v>
      </c>
      <c r="C8" s="18">
        <v>1103</v>
      </c>
      <c r="D8" s="18">
        <v>1051</v>
      </c>
      <c r="E8" s="8"/>
      <c r="F8" s="4">
        <v>1154</v>
      </c>
      <c r="G8" s="6">
        <v>1168</v>
      </c>
      <c r="H8" s="8">
        <v>1149</v>
      </c>
      <c r="I8" s="6">
        <v>1103</v>
      </c>
      <c r="J8" s="6">
        <v>1255</v>
      </c>
      <c r="K8" s="11">
        <f t="shared" si="0"/>
        <v>1255</v>
      </c>
      <c r="L8" s="11">
        <f t="shared" si="1"/>
        <v>1168</v>
      </c>
      <c r="M8" s="11">
        <f t="shared" si="2"/>
        <v>1154</v>
      </c>
      <c r="N8" s="11">
        <f t="shared" si="3"/>
        <v>1149</v>
      </c>
      <c r="O8" s="11">
        <f t="shared" si="4"/>
        <v>1103</v>
      </c>
      <c r="P8" s="12">
        <f t="shared" si="5"/>
        <v>194.29999999999998</v>
      </c>
    </row>
    <row r="9" spans="1:16" x14ac:dyDescent="0.3">
      <c r="A9" s="5" t="s">
        <v>4</v>
      </c>
      <c r="B9" s="9" t="s">
        <v>38</v>
      </c>
      <c r="C9" s="19">
        <v>893</v>
      </c>
      <c r="D9" s="18">
        <v>1067</v>
      </c>
      <c r="E9" s="6">
        <v>1156</v>
      </c>
      <c r="F9" s="6">
        <v>1146</v>
      </c>
      <c r="G9" s="6">
        <v>1148</v>
      </c>
      <c r="H9" s="6">
        <v>1142</v>
      </c>
      <c r="I9" s="6"/>
      <c r="J9" s="6">
        <v>1204</v>
      </c>
      <c r="K9" s="11">
        <f t="shared" si="0"/>
        <v>1204</v>
      </c>
      <c r="L9" s="11">
        <f t="shared" si="1"/>
        <v>1156</v>
      </c>
      <c r="M9" s="11">
        <f t="shared" si="2"/>
        <v>1148</v>
      </c>
      <c r="N9" s="11">
        <f t="shared" si="3"/>
        <v>1146</v>
      </c>
      <c r="O9" s="11">
        <f t="shared" si="4"/>
        <v>1142</v>
      </c>
      <c r="P9" s="12">
        <f t="shared" si="5"/>
        <v>193.20000000000002</v>
      </c>
    </row>
    <row r="10" spans="1:16" x14ac:dyDescent="0.3">
      <c r="A10" s="5" t="s">
        <v>26</v>
      </c>
      <c r="B10" s="9" t="s">
        <v>38</v>
      </c>
      <c r="C10" s="18"/>
      <c r="D10" s="18">
        <v>983</v>
      </c>
      <c r="E10" s="6"/>
      <c r="F10" s="6"/>
      <c r="G10" s="6"/>
      <c r="H10" s="6"/>
      <c r="I10" s="6"/>
      <c r="J10" s="6"/>
      <c r="K10" s="11">
        <f t="shared" si="0"/>
        <v>983</v>
      </c>
      <c r="L10" s="11">
        <f t="shared" si="1"/>
        <v>0</v>
      </c>
      <c r="M10" s="11">
        <f t="shared" si="2"/>
        <v>0</v>
      </c>
      <c r="N10" s="11">
        <f t="shared" si="3"/>
        <v>0</v>
      </c>
      <c r="O10" s="11">
        <f t="shared" si="4"/>
        <v>0</v>
      </c>
      <c r="P10" s="12">
        <f t="shared" si="5"/>
        <v>163.83333333333334</v>
      </c>
    </row>
    <row r="11" spans="1:16" x14ac:dyDescent="0.3">
      <c r="A11" s="5" t="s">
        <v>27</v>
      </c>
      <c r="B11" s="7" t="s">
        <v>21</v>
      </c>
      <c r="C11" s="18"/>
      <c r="D11" s="18">
        <v>925</v>
      </c>
      <c r="E11" s="6">
        <v>1051</v>
      </c>
      <c r="F11" s="6">
        <v>1156</v>
      </c>
      <c r="G11" s="6"/>
      <c r="H11" s="6">
        <v>1260</v>
      </c>
      <c r="I11" s="6">
        <v>1166</v>
      </c>
      <c r="J11" s="6">
        <v>1270</v>
      </c>
      <c r="K11" s="11">
        <f t="shared" si="0"/>
        <v>1270</v>
      </c>
      <c r="L11" s="11">
        <f t="shared" si="1"/>
        <v>1260</v>
      </c>
      <c r="M11" s="11">
        <f t="shared" si="2"/>
        <v>1166</v>
      </c>
      <c r="N11" s="11">
        <f t="shared" si="3"/>
        <v>1156</v>
      </c>
      <c r="O11" s="11">
        <f t="shared" si="4"/>
        <v>1051</v>
      </c>
      <c r="P11" s="12">
        <f t="shared" si="5"/>
        <v>196.76666666666665</v>
      </c>
    </row>
    <row r="12" spans="1:16" x14ac:dyDescent="0.3">
      <c r="A12" s="7" t="s">
        <v>3</v>
      </c>
      <c r="B12" s="7" t="s">
        <v>20</v>
      </c>
      <c r="C12" s="18">
        <v>1076</v>
      </c>
      <c r="D12" s="18">
        <v>1045</v>
      </c>
      <c r="E12" s="8"/>
      <c r="F12" s="8">
        <v>1135</v>
      </c>
      <c r="G12" s="8"/>
      <c r="H12" s="8">
        <v>1136</v>
      </c>
      <c r="I12" s="8">
        <v>1050</v>
      </c>
      <c r="J12" s="8">
        <v>1182</v>
      </c>
      <c r="K12" s="11">
        <f t="shared" si="0"/>
        <v>1182</v>
      </c>
      <c r="L12" s="11">
        <f t="shared" si="1"/>
        <v>1136</v>
      </c>
      <c r="M12" s="11">
        <f t="shared" si="2"/>
        <v>1135</v>
      </c>
      <c r="N12" s="11">
        <f t="shared" si="3"/>
        <v>1076</v>
      </c>
      <c r="O12" s="11">
        <f t="shared" si="4"/>
        <v>1050</v>
      </c>
      <c r="P12" s="12">
        <f t="shared" si="5"/>
        <v>185.96666666666667</v>
      </c>
    </row>
    <row r="13" spans="1:16" x14ac:dyDescent="0.3">
      <c r="A13" s="7" t="s">
        <v>28</v>
      </c>
      <c r="B13" s="9" t="s">
        <v>38</v>
      </c>
      <c r="C13" s="18">
        <v>1009</v>
      </c>
      <c r="D13" s="18">
        <v>1065</v>
      </c>
      <c r="E13" s="6">
        <v>1078</v>
      </c>
      <c r="F13" s="6">
        <v>1133</v>
      </c>
      <c r="G13" s="6">
        <v>1063</v>
      </c>
      <c r="H13" s="6"/>
      <c r="I13" s="6"/>
      <c r="J13" s="6">
        <v>1103</v>
      </c>
      <c r="K13" s="11">
        <f t="shared" si="0"/>
        <v>1133</v>
      </c>
      <c r="L13" s="11">
        <f t="shared" si="1"/>
        <v>1103</v>
      </c>
      <c r="M13" s="11">
        <f t="shared" si="2"/>
        <v>1078</v>
      </c>
      <c r="N13" s="11">
        <f t="shared" si="3"/>
        <v>1065</v>
      </c>
      <c r="O13" s="11">
        <f t="shared" si="4"/>
        <v>1063</v>
      </c>
      <c r="P13" s="12">
        <f t="shared" si="5"/>
        <v>181.4</v>
      </c>
    </row>
    <row r="14" spans="1:16" x14ac:dyDescent="0.3">
      <c r="A14" s="5" t="s">
        <v>19</v>
      </c>
      <c r="B14" s="9" t="s">
        <v>38</v>
      </c>
      <c r="C14" s="18">
        <v>722</v>
      </c>
      <c r="D14" s="18">
        <v>995</v>
      </c>
      <c r="E14" s="6">
        <v>1065</v>
      </c>
      <c r="F14" s="6">
        <v>988</v>
      </c>
      <c r="G14" s="6">
        <v>1055</v>
      </c>
      <c r="H14" s="6">
        <v>1055</v>
      </c>
      <c r="I14" s="6">
        <v>1046</v>
      </c>
      <c r="J14" s="6">
        <v>1193</v>
      </c>
      <c r="K14" s="11">
        <f t="shared" si="0"/>
        <v>1193</v>
      </c>
      <c r="L14" s="11">
        <f t="shared" si="1"/>
        <v>1065</v>
      </c>
      <c r="M14" s="11">
        <f t="shared" si="2"/>
        <v>1055</v>
      </c>
      <c r="N14" s="11">
        <f t="shared" si="3"/>
        <v>1055</v>
      </c>
      <c r="O14" s="11">
        <f t="shared" si="4"/>
        <v>1046</v>
      </c>
      <c r="P14" s="12">
        <f t="shared" si="5"/>
        <v>180.46666666666667</v>
      </c>
    </row>
    <row r="15" spans="1:16" x14ac:dyDescent="0.3">
      <c r="A15" s="9" t="s">
        <v>29</v>
      </c>
      <c r="B15" s="9" t="s">
        <v>30</v>
      </c>
      <c r="C15" s="20"/>
      <c r="D15" s="20"/>
      <c r="E15" s="6">
        <v>1043</v>
      </c>
      <c r="F15" s="6">
        <v>1066</v>
      </c>
      <c r="G15" s="6">
        <v>1001</v>
      </c>
      <c r="H15" s="6">
        <v>1033</v>
      </c>
      <c r="I15" s="6">
        <v>1030</v>
      </c>
      <c r="J15" s="6"/>
      <c r="K15" s="11">
        <f>IF(ISERROR(MAX(C15:J15))=TRUE,0,MAX(C15:J15))</f>
        <v>1066</v>
      </c>
      <c r="L15" s="11">
        <f t="shared" si="1"/>
        <v>1043</v>
      </c>
      <c r="M15" s="11">
        <f t="shared" si="2"/>
        <v>1033</v>
      </c>
      <c r="N15" s="11">
        <f t="shared" si="3"/>
        <v>1030</v>
      </c>
      <c r="O15" s="11">
        <f t="shared" si="4"/>
        <v>1001</v>
      </c>
      <c r="P15" s="12">
        <f t="shared" si="5"/>
        <v>172.43333333333331</v>
      </c>
    </row>
    <row r="16" spans="1:16" x14ac:dyDescent="0.3">
      <c r="A16" s="9" t="s">
        <v>50</v>
      </c>
      <c r="B16" s="9" t="s">
        <v>51</v>
      </c>
      <c r="C16" s="20"/>
      <c r="D16" s="20"/>
      <c r="E16" s="50"/>
      <c r="F16" s="50">
        <v>972</v>
      </c>
      <c r="G16" s="50">
        <v>966</v>
      </c>
      <c r="H16" s="50">
        <v>1028</v>
      </c>
      <c r="I16" s="50">
        <v>1025</v>
      </c>
      <c r="J16" s="50">
        <v>1034</v>
      </c>
      <c r="K16" s="13">
        <f>IF(ISERROR(MAX(C16:J16))=TRUE,0,MAX(C16:J16))</f>
        <v>1034</v>
      </c>
      <c r="L16" s="11">
        <f t="shared" si="1"/>
        <v>1028</v>
      </c>
      <c r="M16" s="11">
        <f t="shared" si="2"/>
        <v>1025</v>
      </c>
      <c r="N16" s="11">
        <f t="shared" si="3"/>
        <v>972</v>
      </c>
      <c r="O16" s="11">
        <f t="shared" si="4"/>
        <v>966</v>
      </c>
      <c r="P16" s="12">
        <f t="shared" si="5"/>
        <v>167.5</v>
      </c>
    </row>
    <row r="17" spans="1:16" x14ac:dyDescent="0.3">
      <c r="A17" s="9" t="s">
        <v>54</v>
      </c>
      <c r="B17" s="9" t="s">
        <v>55</v>
      </c>
      <c r="C17" s="20"/>
      <c r="D17" s="20"/>
      <c r="E17" s="50"/>
      <c r="F17" s="50"/>
      <c r="G17" s="50"/>
      <c r="H17" s="50">
        <v>835</v>
      </c>
      <c r="I17" s="50"/>
      <c r="J17" s="50"/>
      <c r="K17" s="13">
        <f>IF(ISERROR(MAX(C17:J17))=TRUE,0,MAX(C17:J17))</f>
        <v>835</v>
      </c>
      <c r="L17" s="11">
        <f t="shared" si="1"/>
        <v>0</v>
      </c>
      <c r="M17" s="11">
        <f t="shared" si="2"/>
        <v>0</v>
      </c>
      <c r="N17" s="11">
        <f t="shared" si="3"/>
        <v>0</v>
      </c>
      <c r="O17" s="11">
        <f t="shared" si="4"/>
        <v>0</v>
      </c>
      <c r="P17" s="12">
        <f t="shared" si="5"/>
        <v>139.16666666666666</v>
      </c>
    </row>
    <row r="18" spans="1:16" x14ac:dyDescent="0.3">
      <c r="A18" s="22" t="s">
        <v>56</v>
      </c>
      <c r="B18" s="22" t="s">
        <v>2</v>
      </c>
      <c r="C18" s="23"/>
      <c r="D18" s="24"/>
      <c r="E18" s="22"/>
      <c r="F18" s="22"/>
      <c r="G18" s="22"/>
      <c r="H18" s="22"/>
      <c r="I18" s="22"/>
      <c r="J18" s="22">
        <v>1074</v>
      </c>
      <c r="K18" s="13">
        <f>IF(ISERROR(MAX(C18:J18))=TRUE,0,MAX(C18:J18))</f>
        <v>1074</v>
      </c>
      <c r="L18" s="11">
        <f t="shared" ref="L18" si="6">IF(ISERROR(LARGE(C18:J18,2))=TRUE,0,LARGE(C18:J18,2))</f>
        <v>0</v>
      </c>
      <c r="M18" s="11">
        <f t="shared" ref="M18" si="7">IF(ISERROR(LARGE(C18:J18,3))=TRUE,0,LARGE(C18:J18,3))</f>
        <v>0</v>
      </c>
      <c r="N18" s="11">
        <f t="shared" ref="N18" si="8">IF(ISERROR(LARGE(C18:J18,4))=TRUE,0,LARGE(C18:J18,4))</f>
        <v>0</v>
      </c>
      <c r="O18" s="11">
        <f t="shared" ref="O18" si="9">IF(ISERROR(LARGE(C18:J18,5))=TRUE,0,LARGE(C18:J18,5))</f>
        <v>0</v>
      </c>
      <c r="P18" s="12">
        <f t="shared" ref="P18" si="10">IF(O18&gt;0,AVERAGE(K18:O18)/6,IF(N18&gt;0,AVERAGE(K18:N18)/6,IF(M18&gt;0,AVERAGE(K18:M18)/6,IF(L18&gt;0,AVERAGE(K18:L18)/6,IF(K18&gt;0,AVERAGE(K18:K18)/6,0)))))</f>
        <v>179</v>
      </c>
    </row>
    <row r="19" spans="1:16" x14ac:dyDescent="0.3">
      <c r="A19" s="14" t="s">
        <v>8</v>
      </c>
      <c r="B19" s="14" t="s">
        <v>9</v>
      </c>
      <c r="C19" s="1"/>
      <c r="D19" s="1"/>
      <c r="E19" s="1"/>
      <c r="F19" s="1"/>
      <c r="G19" s="1"/>
      <c r="H19" s="1"/>
      <c r="I19" s="1"/>
      <c r="J19" s="1"/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  <c r="P19" s="2" t="s">
        <v>17</v>
      </c>
    </row>
    <row r="20" spans="1:16" x14ac:dyDescent="0.3">
      <c r="A20" s="10" t="s">
        <v>1</v>
      </c>
      <c r="B20" s="5" t="s">
        <v>38</v>
      </c>
      <c r="C20" s="21"/>
      <c r="D20" s="21">
        <v>1059</v>
      </c>
      <c r="E20" s="51">
        <v>1243</v>
      </c>
      <c r="F20" s="51"/>
      <c r="G20" s="51">
        <v>1067</v>
      </c>
      <c r="H20" s="51">
        <v>1069</v>
      </c>
      <c r="I20" s="51"/>
      <c r="J20" s="51">
        <v>1079</v>
      </c>
      <c r="K20" s="11">
        <f t="shared" ref="K20:K32" si="11">IF(ISERROR(MAX(C20:J20))=TRUE,0,MAX(C20:J20))</f>
        <v>1243</v>
      </c>
      <c r="L20" s="11">
        <f t="shared" ref="L20:L32" si="12">IF(ISERROR(LARGE(C20:J20,2))=TRUE,0,LARGE(C20:J20,2))</f>
        <v>1079</v>
      </c>
      <c r="M20" s="11">
        <f t="shared" ref="M20:M32" si="13">IF(ISERROR(LARGE(C20:J20,3))=TRUE,0,LARGE(C20:J20,3))</f>
        <v>1069</v>
      </c>
      <c r="N20" s="11">
        <f t="shared" ref="N20:N32" si="14">IF(ISERROR(LARGE(C20:J20,4))=TRUE,0,LARGE(C20:J20,4))</f>
        <v>1067</v>
      </c>
      <c r="O20" s="11">
        <f t="shared" ref="O20:O32" si="15">IF(ISERROR(LARGE(C20:J20,5))=TRUE,0,LARGE(C20:J20,5))</f>
        <v>1059</v>
      </c>
      <c r="P20" s="12">
        <f t="shared" ref="P20:P32" si="16">IF(O20&gt;0,AVERAGE(K20:O20)/6,IF(N20&gt;0,AVERAGE(K20:N20)/6,IF(M20&gt;0,AVERAGE(K20:M20)/6,IF(L20&gt;0,AVERAGE(K20:L20)/6,IF(K20&gt;0,AVERAGE(K20:K20)/6,0)))))</f>
        <v>183.9</v>
      </c>
    </row>
    <row r="21" spans="1:16" x14ac:dyDescent="0.3">
      <c r="A21" s="9" t="s">
        <v>34</v>
      </c>
      <c r="B21" s="9" t="s">
        <v>0</v>
      </c>
      <c r="C21" s="20">
        <v>817</v>
      </c>
      <c r="D21" s="20"/>
      <c r="E21" s="50"/>
      <c r="F21" s="50"/>
      <c r="G21" s="50"/>
      <c r="H21" s="50"/>
      <c r="I21" s="50"/>
      <c r="J21" s="50"/>
      <c r="K21" s="11">
        <f t="shared" si="11"/>
        <v>817</v>
      </c>
      <c r="L21" s="11">
        <f t="shared" si="12"/>
        <v>0</v>
      </c>
      <c r="M21" s="11">
        <f t="shared" si="13"/>
        <v>0</v>
      </c>
      <c r="N21" s="11">
        <f t="shared" si="14"/>
        <v>0</v>
      </c>
      <c r="O21" s="11">
        <f t="shared" si="15"/>
        <v>0</v>
      </c>
      <c r="P21" s="12">
        <f t="shared" si="16"/>
        <v>136.16666666666666</v>
      </c>
    </row>
    <row r="22" spans="1:16" x14ac:dyDescent="0.3">
      <c r="A22" s="9" t="s">
        <v>35</v>
      </c>
      <c r="B22" s="9" t="s">
        <v>33</v>
      </c>
      <c r="C22" s="20">
        <v>1024</v>
      </c>
      <c r="D22" s="20"/>
      <c r="E22" s="50">
        <v>1044</v>
      </c>
      <c r="F22" s="50">
        <v>1004</v>
      </c>
      <c r="G22" s="50"/>
      <c r="H22" s="50">
        <v>1153</v>
      </c>
      <c r="I22" s="50">
        <v>1085</v>
      </c>
      <c r="J22" s="50">
        <v>1129</v>
      </c>
      <c r="K22" s="11">
        <f t="shared" si="11"/>
        <v>1153</v>
      </c>
      <c r="L22" s="11">
        <f t="shared" si="12"/>
        <v>1129</v>
      </c>
      <c r="M22" s="11">
        <f t="shared" si="13"/>
        <v>1085</v>
      </c>
      <c r="N22" s="11">
        <f t="shared" si="14"/>
        <v>1044</v>
      </c>
      <c r="O22" s="11">
        <f t="shared" si="15"/>
        <v>1024</v>
      </c>
      <c r="P22" s="12">
        <f t="shared" si="16"/>
        <v>181.16666666666666</v>
      </c>
    </row>
    <row r="23" spans="1:16" x14ac:dyDescent="0.3">
      <c r="A23" s="9" t="s">
        <v>36</v>
      </c>
      <c r="B23" s="9" t="s">
        <v>0</v>
      </c>
      <c r="C23" s="20"/>
      <c r="D23" s="20">
        <v>885</v>
      </c>
      <c r="E23" s="50">
        <v>849</v>
      </c>
      <c r="F23" s="50"/>
      <c r="G23" s="50">
        <v>921</v>
      </c>
      <c r="H23" s="50">
        <v>823</v>
      </c>
      <c r="I23" s="50">
        <v>962</v>
      </c>
      <c r="J23" s="50">
        <v>909</v>
      </c>
      <c r="K23" s="11">
        <f t="shared" si="11"/>
        <v>962</v>
      </c>
      <c r="L23" s="11">
        <f t="shared" si="12"/>
        <v>921</v>
      </c>
      <c r="M23" s="11">
        <f t="shared" si="13"/>
        <v>909</v>
      </c>
      <c r="N23" s="11">
        <f t="shared" si="14"/>
        <v>885</v>
      </c>
      <c r="O23" s="11">
        <f t="shared" si="15"/>
        <v>849</v>
      </c>
      <c r="P23" s="12">
        <f t="shared" si="16"/>
        <v>150.86666666666667</v>
      </c>
    </row>
    <row r="24" spans="1:16" x14ac:dyDescent="0.3">
      <c r="A24" s="9" t="s">
        <v>37</v>
      </c>
      <c r="B24" s="9" t="s">
        <v>38</v>
      </c>
      <c r="C24" s="20"/>
      <c r="D24" s="20">
        <v>642</v>
      </c>
      <c r="E24" s="50">
        <v>695</v>
      </c>
      <c r="F24" s="50"/>
      <c r="G24" s="50"/>
      <c r="H24" s="50"/>
      <c r="I24" s="50"/>
      <c r="J24" s="50"/>
      <c r="K24" s="11">
        <f t="shared" si="11"/>
        <v>695</v>
      </c>
      <c r="L24" s="11">
        <f t="shared" si="12"/>
        <v>642</v>
      </c>
      <c r="M24" s="11">
        <f t="shared" si="13"/>
        <v>0</v>
      </c>
      <c r="N24" s="11">
        <f t="shared" si="14"/>
        <v>0</v>
      </c>
      <c r="O24" s="11">
        <f t="shared" si="15"/>
        <v>0</v>
      </c>
      <c r="P24" s="12">
        <f t="shared" si="16"/>
        <v>111.41666666666667</v>
      </c>
    </row>
    <row r="25" spans="1:16" x14ac:dyDescent="0.3">
      <c r="A25" s="9" t="s">
        <v>39</v>
      </c>
      <c r="B25" s="9" t="s">
        <v>38</v>
      </c>
      <c r="C25" s="20"/>
      <c r="D25" s="20">
        <v>533</v>
      </c>
      <c r="E25" s="50"/>
      <c r="F25" s="50"/>
      <c r="G25" s="50"/>
      <c r="H25" s="50"/>
      <c r="I25" s="50"/>
      <c r="J25" s="50"/>
      <c r="K25" s="11">
        <f t="shared" si="11"/>
        <v>533</v>
      </c>
      <c r="L25" s="11">
        <f t="shared" si="12"/>
        <v>0</v>
      </c>
      <c r="M25" s="11">
        <f t="shared" si="13"/>
        <v>0</v>
      </c>
      <c r="N25" s="11">
        <f t="shared" si="14"/>
        <v>0</v>
      </c>
      <c r="O25" s="11">
        <f t="shared" si="15"/>
        <v>0</v>
      </c>
      <c r="P25" s="12">
        <f t="shared" si="16"/>
        <v>88.833333333333329</v>
      </c>
    </row>
    <row r="26" spans="1:16" x14ac:dyDescent="0.3">
      <c r="A26" s="9" t="s">
        <v>40</v>
      </c>
      <c r="B26" s="9" t="s">
        <v>38</v>
      </c>
      <c r="C26" s="20"/>
      <c r="D26" s="20">
        <v>447</v>
      </c>
      <c r="E26" s="50"/>
      <c r="F26" s="50"/>
      <c r="G26" s="50"/>
      <c r="H26" s="50"/>
      <c r="I26" s="50"/>
      <c r="J26" s="50"/>
      <c r="K26" s="11">
        <f t="shared" si="11"/>
        <v>447</v>
      </c>
      <c r="L26" s="11">
        <f t="shared" si="12"/>
        <v>0</v>
      </c>
      <c r="M26" s="11">
        <f t="shared" si="13"/>
        <v>0</v>
      </c>
      <c r="N26" s="11">
        <f t="shared" si="14"/>
        <v>0</v>
      </c>
      <c r="O26" s="11">
        <f t="shared" si="15"/>
        <v>0</v>
      </c>
      <c r="P26" s="12">
        <f t="shared" si="16"/>
        <v>74.5</v>
      </c>
    </row>
    <row r="27" spans="1:16" x14ac:dyDescent="0.3">
      <c r="A27" s="9" t="s">
        <v>48</v>
      </c>
      <c r="B27" s="9" t="s">
        <v>49</v>
      </c>
      <c r="C27" s="20"/>
      <c r="D27" s="20"/>
      <c r="E27" s="50">
        <v>1057</v>
      </c>
      <c r="F27" s="50">
        <v>999</v>
      </c>
      <c r="G27" s="50">
        <v>955</v>
      </c>
      <c r="H27" s="50"/>
      <c r="I27" s="50"/>
      <c r="J27" s="50">
        <v>1084</v>
      </c>
      <c r="K27" s="11">
        <f t="shared" si="11"/>
        <v>1084</v>
      </c>
      <c r="L27" s="11">
        <f t="shared" si="12"/>
        <v>1057</v>
      </c>
      <c r="M27" s="11">
        <f t="shared" si="13"/>
        <v>999</v>
      </c>
      <c r="N27" s="11">
        <f t="shared" si="14"/>
        <v>955</v>
      </c>
      <c r="O27" s="11">
        <f t="shared" si="15"/>
        <v>0</v>
      </c>
      <c r="P27" s="12">
        <f t="shared" si="16"/>
        <v>170.625</v>
      </c>
    </row>
    <row r="28" spans="1:16" x14ac:dyDescent="0.3">
      <c r="A28" s="9"/>
      <c r="B28" s="9"/>
      <c r="C28" s="20"/>
      <c r="D28" s="20"/>
      <c r="E28" s="50"/>
      <c r="F28" s="50"/>
      <c r="G28" s="50"/>
      <c r="H28" s="50"/>
      <c r="I28" s="50"/>
      <c r="J28" s="50"/>
      <c r="K28" s="11">
        <f t="shared" si="11"/>
        <v>0</v>
      </c>
      <c r="L28" s="11">
        <f t="shared" si="12"/>
        <v>0</v>
      </c>
      <c r="M28" s="11">
        <f t="shared" si="13"/>
        <v>0</v>
      </c>
      <c r="N28" s="11">
        <f t="shared" si="14"/>
        <v>0</v>
      </c>
      <c r="O28" s="11">
        <f t="shared" si="15"/>
        <v>0</v>
      </c>
      <c r="P28" s="12">
        <f t="shared" si="16"/>
        <v>0</v>
      </c>
    </row>
    <row r="29" spans="1:16" x14ac:dyDescent="0.3">
      <c r="A29" s="9"/>
      <c r="B29" s="9"/>
      <c r="C29" s="20"/>
      <c r="D29" s="20"/>
      <c r="E29" s="50"/>
      <c r="F29" s="50"/>
      <c r="G29" s="50"/>
      <c r="H29" s="50"/>
      <c r="I29" s="50"/>
      <c r="J29" s="50"/>
      <c r="K29" s="11">
        <f t="shared" si="11"/>
        <v>0</v>
      </c>
      <c r="L29" s="11">
        <f t="shared" si="12"/>
        <v>0</v>
      </c>
      <c r="M29" s="11">
        <f t="shared" si="13"/>
        <v>0</v>
      </c>
      <c r="N29" s="11">
        <f t="shared" si="14"/>
        <v>0</v>
      </c>
      <c r="O29" s="11">
        <f t="shared" si="15"/>
        <v>0</v>
      </c>
      <c r="P29" s="12">
        <f t="shared" si="16"/>
        <v>0</v>
      </c>
    </row>
    <row r="30" spans="1:16" x14ac:dyDescent="0.3">
      <c r="A30" s="9"/>
      <c r="B30" s="9"/>
      <c r="C30" s="20"/>
      <c r="D30" s="20"/>
      <c r="E30" s="50"/>
      <c r="F30" s="50"/>
      <c r="G30" s="50"/>
      <c r="H30" s="50"/>
      <c r="I30" s="50"/>
      <c r="J30" s="50"/>
      <c r="K30" s="11">
        <f t="shared" si="11"/>
        <v>0</v>
      </c>
      <c r="L30" s="11">
        <f t="shared" si="12"/>
        <v>0</v>
      </c>
      <c r="M30" s="11">
        <f t="shared" si="13"/>
        <v>0</v>
      </c>
      <c r="N30" s="11">
        <f t="shared" si="14"/>
        <v>0</v>
      </c>
      <c r="O30" s="11">
        <f t="shared" si="15"/>
        <v>0</v>
      </c>
      <c r="P30" s="12">
        <f t="shared" si="16"/>
        <v>0</v>
      </c>
    </row>
    <row r="31" spans="1:16" x14ac:dyDescent="0.3">
      <c r="A31" s="9"/>
      <c r="B31" s="9"/>
      <c r="C31" s="20"/>
      <c r="D31" s="20"/>
      <c r="E31" s="50"/>
      <c r="F31" s="50"/>
      <c r="G31" s="50"/>
      <c r="H31" s="50"/>
      <c r="I31" s="50"/>
      <c r="J31" s="50"/>
      <c r="K31" s="11">
        <f t="shared" si="11"/>
        <v>0</v>
      </c>
      <c r="L31" s="11">
        <f t="shared" si="12"/>
        <v>0</v>
      </c>
      <c r="M31" s="11">
        <f t="shared" si="13"/>
        <v>0</v>
      </c>
      <c r="N31" s="11">
        <f t="shared" si="14"/>
        <v>0</v>
      </c>
      <c r="O31" s="11">
        <f t="shared" si="15"/>
        <v>0</v>
      </c>
      <c r="P31" s="12">
        <f t="shared" si="16"/>
        <v>0</v>
      </c>
    </row>
    <row r="32" spans="1:16" x14ac:dyDescent="0.3">
      <c r="A32" s="9"/>
      <c r="B32" s="9"/>
      <c r="C32" s="20"/>
      <c r="D32" s="20"/>
      <c r="E32" s="50"/>
      <c r="F32" s="50"/>
      <c r="G32" s="50"/>
      <c r="H32" s="50"/>
      <c r="I32" s="50"/>
      <c r="J32" s="50"/>
      <c r="K32" s="11">
        <f t="shared" si="11"/>
        <v>0</v>
      </c>
      <c r="L32" s="11">
        <f t="shared" si="12"/>
        <v>0</v>
      </c>
      <c r="M32" s="11">
        <f t="shared" si="13"/>
        <v>0</v>
      </c>
      <c r="N32" s="11">
        <f t="shared" si="14"/>
        <v>0</v>
      </c>
      <c r="O32" s="11">
        <f t="shared" si="15"/>
        <v>0</v>
      </c>
      <c r="P32" s="12">
        <f t="shared" si="16"/>
        <v>0</v>
      </c>
    </row>
    <row r="33" spans="1:1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C61324-5F0E-4CF8-982F-B3ECE84A1F12}"/>
</file>

<file path=customXml/itemProps2.xml><?xml version="1.0" encoding="utf-8"?>
<ds:datastoreItem xmlns:ds="http://schemas.openxmlformats.org/officeDocument/2006/customXml" ds:itemID="{FD65921F-93AC-401D-8682-A05BB14A8E47}">
  <ds:schemaRefs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e538389-cabc-4d4e-918a-8beb7ac0ecaa"/>
    <ds:schemaRef ds:uri="27524694-b7eb-4b69-a9f5-457342c229a4"/>
    <ds:schemaRef ds:uri="http://schemas.microsoft.com/office/2006/documentManagement/types"/>
    <ds:schemaRef ds:uri="b7e550d5-b7ba-4e8e-bf0f-ca4ea33a6b54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FDC677A-AB99-4B11-AAA3-BA174E7AD2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Myklebust, Lars Ivan</dc:creator>
  <cp:lastModifiedBy>Lars Myklebust</cp:lastModifiedBy>
  <dcterms:created xsi:type="dcterms:W3CDTF">2015-06-05T18:17:20Z</dcterms:created>
  <dcterms:modified xsi:type="dcterms:W3CDTF">2026-03-18T04:08:12Z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2022-09-13T07:11:31Z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66479eae-7ef4-465a-95ec-6a9e87e5c85a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  <property fmtid="{D5CDD505-2E9C-101B-9397-08002B2CF9AE}" pid="10" name="MediaServiceImageTags">
    <vt:lpwstr/>
  </property>
</Properties>
</file>