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rost\Documents\Bowling\2024\Ordinær\"/>
    </mc:Choice>
  </mc:AlternateContent>
  <xr:revisionPtr revIDLastSave="0" documentId="13_ncr:1_{8A14C7D8-DCD7-4F65-B6E5-185DDB1E70A5}" xr6:coauthVersionLast="47" xr6:coauthVersionMax="47" xr10:uidLastSave="{00000000-0000-0000-0000-000000000000}"/>
  <bookViews>
    <workbookView xWindow="12750" yWindow="1305" windowWidth="31320" windowHeight="19050" xr2:uid="{00000000-000D-0000-FFFF-FFFF00000000}"/>
  </bookViews>
  <sheets>
    <sheet name="Resultat" sheetId="2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9" i="3" l="1"/>
  <c r="P18" i="3"/>
  <c r="P17" i="3"/>
  <c r="P12" i="3"/>
  <c r="O19" i="3"/>
  <c r="N19" i="3"/>
  <c r="M19" i="3"/>
  <c r="L19" i="3"/>
  <c r="K19" i="3"/>
  <c r="O17" i="3"/>
  <c r="N17" i="3"/>
  <c r="M17" i="3"/>
  <c r="L17" i="3"/>
  <c r="K17" i="3"/>
  <c r="M18" i="3"/>
  <c r="M16" i="3"/>
  <c r="H5" i="2"/>
  <c r="L18" i="3"/>
  <c r="L16" i="3"/>
  <c r="O18" i="3"/>
  <c r="O16" i="3"/>
  <c r="N18" i="3"/>
  <c r="N16" i="3"/>
  <c r="N15" i="3"/>
  <c r="K18" i="3"/>
  <c r="K16" i="3"/>
  <c r="K15" i="3"/>
  <c r="P16" i="3" l="1"/>
  <c r="J5" i="2"/>
  <c r="I5" i="2"/>
  <c r="L3" i="3"/>
  <c r="F5" i="2" l="1"/>
  <c r="K27" i="2"/>
  <c r="J27" i="2"/>
  <c r="I27" i="2"/>
  <c r="H27" i="2"/>
  <c r="G27" i="2"/>
  <c r="F27" i="2"/>
  <c r="E27" i="2"/>
  <c r="D27" i="2"/>
  <c r="K5" i="2"/>
  <c r="G5" i="2"/>
  <c r="E5" i="2"/>
  <c r="D5" i="2"/>
  <c r="O34" i="3"/>
  <c r="N34" i="3"/>
  <c r="M34" i="3"/>
  <c r="L34" i="3"/>
  <c r="K34" i="3"/>
  <c r="O33" i="3"/>
  <c r="N33" i="3"/>
  <c r="M33" i="3"/>
  <c r="L33" i="3"/>
  <c r="K33" i="3"/>
  <c r="O32" i="3"/>
  <c r="N32" i="3"/>
  <c r="M32" i="3"/>
  <c r="L32" i="3"/>
  <c r="K32" i="3"/>
  <c r="O31" i="3"/>
  <c r="N31" i="3"/>
  <c r="M31" i="3"/>
  <c r="L31" i="3"/>
  <c r="K31" i="3"/>
  <c r="O30" i="3"/>
  <c r="N30" i="3"/>
  <c r="M30" i="3"/>
  <c r="L30" i="3"/>
  <c r="K30" i="3"/>
  <c r="O29" i="3"/>
  <c r="N29" i="3"/>
  <c r="M29" i="3"/>
  <c r="L29" i="3"/>
  <c r="K29" i="3"/>
  <c r="O28" i="3"/>
  <c r="N28" i="3"/>
  <c r="M28" i="3"/>
  <c r="L28" i="3"/>
  <c r="K28" i="3"/>
  <c r="O27" i="3"/>
  <c r="N27" i="3"/>
  <c r="M27" i="3"/>
  <c r="L27" i="3"/>
  <c r="K27" i="3"/>
  <c r="O26" i="3"/>
  <c r="N26" i="3"/>
  <c r="M26" i="3"/>
  <c r="L26" i="3"/>
  <c r="K26" i="3"/>
  <c r="O25" i="3"/>
  <c r="N25" i="3"/>
  <c r="M25" i="3"/>
  <c r="L25" i="3"/>
  <c r="K25" i="3"/>
  <c r="O24" i="3"/>
  <c r="N24" i="3"/>
  <c r="M24" i="3"/>
  <c r="L24" i="3"/>
  <c r="K24" i="3"/>
  <c r="O23" i="3"/>
  <c r="N23" i="3"/>
  <c r="M23" i="3"/>
  <c r="L23" i="3"/>
  <c r="K23" i="3"/>
  <c r="O22" i="3"/>
  <c r="N22" i="3"/>
  <c r="M22" i="3"/>
  <c r="L22" i="3"/>
  <c r="K22" i="3"/>
  <c r="O15" i="3"/>
  <c r="M15" i="3"/>
  <c r="L15" i="3"/>
  <c r="O14" i="3"/>
  <c r="N14" i="3"/>
  <c r="M14" i="3"/>
  <c r="L14" i="3"/>
  <c r="K14" i="3"/>
  <c r="O13" i="3"/>
  <c r="N13" i="3"/>
  <c r="M13" i="3"/>
  <c r="L13" i="3"/>
  <c r="K13" i="3"/>
  <c r="O12" i="3"/>
  <c r="N12" i="3"/>
  <c r="M12" i="3"/>
  <c r="L12" i="3"/>
  <c r="K12" i="3"/>
  <c r="O11" i="3"/>
  <c r="N11" i="3"/>
  <c r="M11" i="3"/>
  <c r="L11" i="3"/>
  <c r="K11" i="3"/>
  <c r="O10" i="3"/>
  <c r="N10" i="3"/>
  <c r="M10" i="3"/>
  <c r="L10" i="3"/>
  <c r="K10" i="3"/>
  <c r="O9" i="3"/>
  <c r="N9" i="3"/>
  <c r="M9" i="3"/>
  <c r="L9" i="3"/>
  <c r="K9" i="3"/>
  <c r="O8" i="3"/>
  <c r="N8" i="3"/>
  <c r="M8" i="3"/>
  <c r="L8" i="3"/>
  <c r="K8" i="3"/>
  <c r="O7" i="3"/>
  <c r="N7" i="3"/>
  <c r="M7" i="3"/>
  <c r="L7" i="3"/>
  <c r="K7" i="3"/>
  <c r="O6" i="3"/>
  <c r="N6" i="3"/>
  <c r="M6" i="3"/>
  <c r="L6" i="3"/>
  <c r="K6" i="3"/>
  <c r="O5" i="3"/>
  <c r="N5" i="3"/>
  <c r="M5" i="3"/>
  <c r="L5" i="3"/>
  <c r="K5" i="3"/>
  <c r="O4" i="3"/>
  <c r="N4" i="3"/>
  <c r="M4" i="3"/>
  <c r="L4" i="3"/>
  <c r="K4" i="3"/>
  <c r="O3" i="3"/>
  <c r="N3" i="3"/>
  <c r="M3" i="3"/>
  <c r="K3" i="3"/>
  <c r="O2" i="3"/>
  <c r="N2" i="3"/>
  <c r="M2" i="3"/>
  <c r="L2" i="3"/>
  <c r="K2" i="3"/>
  <c r="P2" i="3" l="1"/>
  <c r="P6" i="3"/>
  <c r="P29" i="3"/>
  <c r="P32" i="3"/>
  <c r="P34" i="3"/>
  <c r="P30" i="3"/>
  <c r="P26" i="3"/>
  <c r="P31" i="3"/>
  <c r="P33" i="3"/>
  <c r="P28" i="3"/>
  <c r="P13" i="3"/>
  <c r="P27" i="3"/>
  <c r="P24" i="3"/>
  <c r="P14" i="3"/>
  <c r="P15" i="3"/>
  <c r="P25" i="3"/>
  <c r="P23" i="3"/>
  <c r="P22" i="3"/>
  <c r="P4" i="3"/>
  <c r="P9" i="3"/>
  <c r="P8" i="3"/>
  <c r="P5" i="3"/>
  <c r="P11" i="3"/>
  <c r="P10" i="3"/>
  <c r="P7" i="3"/>
  <c r="P3" i="3"/>
  <c r="B6" i="2" l="1" a="1"/>
  <c r="B6" i="2" s="1"/>
  <c r="B28" i="2" a="1"/>
  <c r="B28" i="2" s="1"/>
  <c r="L6" i="2" a="1"/>
  <c r="L28" i="2" a="1"/>
  <c r="L28" i="2" s="1"/>
  <c r="A28" i="2" s="1"/>
  <c r="L6" i="2" l="1"/>
  <c r="A36" i="2"/>
  <c r="A34" i="2"/>
  <c r="A40" i="2"/>
  <c r="A32" i="2"/>
  <c r="A38" i="2"/>
  <c r="A35" i="2"/>
  <c r="A31" i="2"/>
  <c r="A33" i="2"/>
  <c r="A37" i="2"/>
  <c r="A39" i="2"/>
  <c r="A30" i="2"/>
  <c r="A29" i="2"/>
  <c r="A6" i="2" l="1"/>
  <c r="A23" i="2"/>
  <c r="A24" i="2"/>
  <c r="A22" i="2"/>
  <c r="A11" i="2"/>
  <c r="A19" i="2"/>
  <c r="A15" i="2"/>
  <c r="A7" i="2"/>
  <c r="A14" i="2"/>
  <c r="A20" i="2"/>
  <c r="A18" i="2"/>
  <c r="A10" i="2"/>
  <c r="A16" i="2"/>
  <c r="A12" i="2"/>
  <c r="A13" i="2"/>
  <c r="A17" i="2"/>
  <c r="A21" i="2"/>
  <c r="A9" i="2"/>
  <c r="A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<sst xmlns="http://schemas.openxmlformats.org/spreadsheetml/2006/main" count="75" uniqueCount="53">
  <si>
    <t>Tide</t>
  </si>
  <si>
    <t>Bodhild Engebretsen</t>
  </si>
  <si>
    <t>Coopen</t>
  </si>
  <si>
    <t>Oddmund Hodnekvam</t>
  </si>
  <si>
    <t>Tore Jansen</t>
  </si>
  <si>
    <t>Raymond Takle</t>
  </si>
  <si>
    <t>Ove Lyngved</t>
  </si>
  <si>
    <t xml:space="preserve">  </t>
  </si>
  <si>
    <t>Navn</t>
  </si>
  <si>
    <t>Bedrift</t>
  </si>
  <si>
    <t>1.</t>
  </si>
  <si>
    <t>2.</t>
  </si>
  <si>
    <t>3.</t>
  </si>
  <si>
    <t>4.</t>
  </si>
  <si>
    <t>5.</t>
  </si>
  <si>
    <t>HERRER</t>
  </si>
  <si>
    <t>DAMER</t>
  </si>
  <si>
    <t>Snitt</t>
  </si>
  <si>
    <t>Coopiaden</t>
  </si>
  <si>
    <t>Taxi Sport Bg</t>
  </si>
  <si>
    <t>Mark Soddano</t>
  </si>
  <si>
    <t>Jan Frode Håland</t>
  </si>
  <si>
    <t>Posten</t>
  </si>
  <si>
    <t>Sesongstarten</t>
  </si>
  <si>
    <t>Tidestevne</t>
  </si>
  <si>
    <t>Caverion</t>
  </si>
  <si>
    <t>Egil Bergo</t>
  </si>
  <si>
    <t>Equinor</t>
  </si>
  <si>
    <t>Lars Myklebust</t>
  </si>
  <si>
    <t>Taxi</t>
  </si>
  <si>
    <t>Alf Heine Sandven</t>
  </si>
  <si>
    <t>Kurt Ekanger</t>
  </si>
  <si>
    <t>Aker</t>
  </si>
  <si>
    <t>Remy Jansen</t>
  </si>
  <si>
    <t>Terje Sivertsen</t>
  </si>
  <si>
    <t>Gerry Røe</t>
  </si>
  <si>
    <t>Kjartan Juvik</t>
  </si>
  <si>
    <t>Miles</t>
  </si>
  <si>
    <t>Kjell Olav Johnsen</t>
  </si>
  <si>
    <t>PSW Technology</t>
  </si>
  <si>
    <t>BYLAGSUTTAK 2024-2025</t>
  </si>
  <si>
    <t>Bergens-
mesterskapet</t>
  </si>
  <si>
    <t>Nyttårs-
stevne</t>
  </si>
  <si>
    <t>Kåre Sørås</t>
  </si>
  <si>
    <t>Janne Monsen</t>
  </si>
  <si>
    <t>Eviny</t>
  </si>
  <si>
    <t>Lill Merethe Haug</t>
  </si>
  <si>
    <t>Marianne Knudsen</t>
  </si>
  <si>
    <t>Tide BIL</t>
  </si>
  <si>
    <t>Julian Ertel</t>
  </si>
  <si>
    <t>Bykampen spilles lørdag 03.05.2025 i Løvang Bowling Center, Aalborg</t>
  </si>
  <si>
    <t>Birger Ottesen</t>
  </si>
  <si>
    <t>Bergen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</si>
</sst>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0" fillId="2" borderId="0" xfId="0" applyFill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4" fillId="3" borderId="0" xfId="1" applyFont="1" applyFill="1" applyAlignment="1">
      <alignment horizontal="left"/>
    </xf>
    <xf numFmtId="0" fontId="4" fillId="3" borderId="0" xfId="1" applyFont="1" applyFill="1"/>
    <xf numFmtId="0" fontId="4" fillId="3" borderId="0" xfId="1" applyFont="1" applyFill="1" applyAlignment="1">
      <alignment horizontal="right"/>
    </xf>
    <xf numFmtId="0" fontId="3" fillId="3" borderId="0" xfId="1" applyFont="1" applyFill="1" applyAlignment="1">
      <alignment horizontal="left"/>
    </xf>
    <xf numFmtId="0" fontId="2" fillId="3" borderId="0" xfId="1" applyFont="1" applyFill="1" applyAlignment="1">
      <alignment horizontal="left"/>
    </xf>
    <xf numFmtId="0" fontId="2" fillId="3" borderId="0" xfId="1" applyFont="1" applyFill="1"/>
    <xf numFmtId="2" fontId="2" fillId="3" borderId="0" xfId="1" applyNumberFormat="1" applyFont="1" applyFill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/>
    <xf numFmtId="0" fontId="2" fillId="3" borderId="5" xfId="1" applyFont="1" applyFill="1" applyBorder="1" applyAlignment="1">
      <alignment horizontal="center"/>
    </xf>
    <xf numFmtId="2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164" fontId="5" fillId="3" borderId="0" xfId="1" applyNumberFormat="1" applyFont="1" applyFill="1" applyAlignment="1">
      <alignment horizontal="center"/>
    </xf>
    <xf numFmtId="2" fontId="2" fillId="3" borderId="8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left"/>
    </xf>
    <xf numFmtId="0" fontId="2" fillId="3" borderId="10" xfId="1" applyFont="1" applyFill="1" applyBorder="1"/>
    <xf numFmtId="0" fontId="6" fillId="3" borderId="10" xfId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/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left"/>
    </xf>
    <xf numFmtId="0" fontId="2" fillId="3" borderId="0" xfId="1" applyFont="1" applyFill="1" applyAlignment="1">
      <alignment horizontal="center"/>
    </xf>
    <xf numFmtId="0" fontId="2" fillId="4" borderId="3" xfId="1" applyFont="1" applyFill="1" applyBorder="1" applyAlignment="1">
      <alignment horizontal="center"/>
    </xf>
    <xf numFmtId="0" fontId="2" fillId="4" borderId="3" xfId="1" applyFont="1" applyFill="1" applyBorder="1"/>
    <xf numFmtId="2" fontId="2" fillId="4" borderId="3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4" borderId="1" xfId="1" applyFont="1" applyFill="1" applyBorder="1"/>
    <xf numFmtId="2" fontId="2" fillId="4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/>
    </xf>
  </cellXfs>
  <cellStyles count="2">
    <cellStyle name="Normal" xfId="0" builtinId="0"/>
    <cellStyle name="Normal 2" xfId="1" xr:uid="{1AFD61DC-564E-437D-97D2-B520D8328306}"/>
  </cellStyles>
  <dxfs count="0"/>
  <tableStyles count="0" defaultTableStyle="TableStyleMedium2" defaultPivotStyle="PivotStyleLight16"/>
  <colors>
    <mruColors>
      <color rgb="FFFF99CC"/>
      <color rgb="FFFF99FF"/>
      <color rgb="FF33CCFF"/>
      <color rgb="FFFF33CC"/>
      <color rgb="FFFF3399"/>
      <color rgb="FFFF5050"/>
      <color rgb="FFFC7878"/>
      <color rgb="FFE96D76"/>
      <color rgb="FFE34550"/>
      <color rgb="FFF8AE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2B9F-8901-46FA-81F9-F89F73E17920}">
  <dimension ref="A1:L40"/>
  <sheetViews>
    <sheetView tabSelected="1" zoomScaleNormal="100" workbookViewId="0">
      <selection activeCell="Q46" sqref="Q46"/>
    </sheetView>
  </sheetViews>
  <sheetFormatPr baseColWidth="10" defaultColWidth="11.42578125" defaultRowHeight="15" x14ac:dyDescent="0.25"/>
  <cols>
    <col min="1" max="1" width="5.28515625" style="53" customWidth="1"/>
    <col min="2" max="2" width="21" style="35" bestFit="1" customWidth="1"/>
    <col min="3" max="3" width="21.7109375" style="35" bestFit="1" customWidth="1"/>
    <col min="4" max="4" width="12.85546875" style="35" customWidth="1"/>
    <col min="5" max="11" width="11.42578125" style="35"/>
    <col min="12" max="12" width="11.42578125" style="36"/>
    <col min="13" max="16384" width="11.42578125" style="35"/>
  </cols>
  <sheetData>
    <row r="1" spans="1:12" s="31" customFormat="1" ht="23.25" x14ac:dyDescent="0.35">
      <c r="A1" s="30" t="s">
        <v>40</v>
      </c>
      <c r="L1" s="32" t="s">
        <v>50</v>
      </c>
    </row>
    <row r="2" spans="1:12" ht="15.75" thickBot="1" x14ac:dyDescent="0.3">
      <c r="A2" s="33"/>
      <c r="B2" s="34"/>
    </row>
    <row r="3" spans="1:12" x14ac:dyDescent="0.25">
      <c r="A3" s="37"/>
      <c r="B3" s="38"/>
      <c r="C3" s="38"/>
      <c r="D3" s="39">
        <v>1</v>
      </c>
      <c r="E3" s="39">
        <v>2</v>
      </c>
      <c r="F3" s="39">
        <v>3</v>
      </c>
      <c r="G3" s="39">
        <v>4</v>
      </c>
      <c r="H3" s="39">
        <v>5</v>
      </c>
      <c r="I3" s="39">
        <v>6</v>
      </c>
      <c r="J3" s="39">
        <v>7</v>
      </c>
      <c r="K3" s="39">
        <v>8</v>
      </c>
      <c r="L3" s="40" t="s">
        <v>7</v>
      </c>
    </row>
    <row r="4" spans="1:12" x14ac:dyDescent="0.25">
      <c r="A4" s="41"/>
      <c r="D4" s="42">
        <v>45538</v>
      </c>
      <c r="E4" s="42">
        <v>45566</v>
      </c>
      <c r="F4" s="42">
        <v>45594</v>
      </c>
      <c r="G4" s="42">
        <v>45622</v>
      </c>
      <c r="H4" s="42">
        <v>45664</v>
      </c>
      <c r="I4" s="42">
        <v>45692</v>
      </c>
      <c r="J4" s="42">
        <v>45706</v>
      </c>
      <c r="K4" s="42">
        <v>45748</v>
      </c>
      <c r="L4" s="43"/>
    </row>
    <row r="5" spans="1:12" ht="29.45" customHeight="1" thickBot="1" x14ac:dyDescent="0.3">
      <c r="A5" s="44" t="s">
        <v>15</v>
      </c>
      <c r="B5" s="45"/>
      <c r="C5" s="45"/>
      <c r="D5" s="46" t="str">
        <f>Data!C1</f>
        <v>Sesongstarten</v>
      </c>
      <c r="E5" s="47" t="str">
        <f>Data!D1</f>
        <v>Tidestevne</v>
      </c>
      <c r="F5" s="47" t="str">
        <f>Data!E1</f>
        <v>Coopen</v>
      </c>
      <c r="G5" s="47" t="str">
        <f>Data!F1</f>
        <v>Caverion</v>
      </c>
      <c r="H5" s="46" t="str">
        <f>Data!G1</f>
        <v>Nyttårs-
stevne</v>
      </c>
      <c r="I5" s="47" t="str">
        <f>Data!H1</f>
        <v>Coopiaden</v>
      </c>
      <c r="J5" s="47" t="str">
        <f>Data!I1</f>
        <v>Tide</v>
      </c>
      <c r="K5" s="46" t="str">
        <f>Data!J1</f>
        <v>Bergens-
mesterskapet</v>
      </c>
      <c r="L5" s="48" t="s">
        <v>17</v>
      </c>
    </row>
    <row r="6" spans="1:12" x14ac:dyDescent="0.25">
      <c r="A6" s="54">
        <f>RANK(L6,L6:L22,0)</f>
        <v>1</v>
      </c>
      <c r="B6" s="55" t="str" cm="1">
        <f t="array" ref="B6:K24">_xlfn.SORTBY(Data!A2:J20,Data!P2:P20,-1)</f>
        <v>Mark Soddano</v>
      </c>
      <c r="C6" s="55" t="str">
        <v>Taxi</v>
      </c>
      <c r="D6" s="54">
        <v>1133</v>
      </c>
      <c r="E6" s="54">
        <v>1247</v>
      </c>
      <c r="F6" s="54">
        <v>1234</v>
      </c>
      <c r="G6" s="54">
        <v>1188</v>
      </c>
      <c r="H6" s="54">
        <v>1272</v>
      </c>
      <c r="I6" s="54">
        <v>1214</v>
      </c>
      <c r="J6" s="54">
        <v>1286</v>
      </c>
      <c r="K6" s="54">
        <v>1223</v>
      </c>
      <c r="L6" s="56" cm="1">
        <f t="array" ref="L6:L24">_xlfn.SORTBY(Data!P2:P20,Data!P2:P20,-1)</f>
        <v>208.73333333333335</v>
      </c>
    </row>
    <row r="7" spans="1:12" x14ac:dyDescent="0.25">
      <c r="A7" s="57">
        <f>RANK(L7,L6:L22,0)</f>
        <v>2</v>
      </c>
      <c r="B7" s="58" t="str">
        <v>Raymond Takle</v>
      </c>
      <c r="C7" s="58" t="str">
        <v>Taxi</v>
      </c>
      <c r="D7" s="57">
        <v>1235</v>
      </c>
      <c r="E7" s="57">
        <v>1355</v>
      </c>
      <c r="F7" s="57">
        <v>1188</v>
      </c>
      <c r="G7" s="57">
        <v>1212</v>
      </c>
      <c r="H7" s="57">
        <v>0</v>
      </c>
      <c r="I7" s="57">
        <v>0</v>
      </c>
      <c r="J7" s="57">
        <v>1097</v>
      </c>
      <c r="K7" s="57">
        <v>1156</v>
      </c>
      <c r="L7" s="59">
        <v>204.86666666666667</v>
      </c>
    </row>
    <row r="8" spans="1:12" x14ac:dyDescent="0.25">
      <c r="A8" s="57">
        <f>RANK(L8,L6:L22,0)</f>
        <v>3</v>
      </c>
      <c r="B8" s="58" t="str">
        <v>Lars Myklebust</v>
      </c>
      <c r="C8" s="58" t="str">
        <v>Coopen</v>
      </c>
      <c r="D8" s="57">
        <v>1217</v>
      </c>
      <c r="E8" s="57">
        <v>0</v>
      </c>
      <c r="F8" s="57">
        <v>1343</v>
      </c>
      <c r="G8" s="57">
        <v>1047</v>
      </c>
      <c r="H8" s="57">
        <v>1253</v>
      </c>
      <c r="I8" s="57">
        <v>1146</v>
      </c>
      <c r="J8" s="57">
        <v>1157</v>
      </c>
      <c r="K8" s="57">
        <v>0</v>
      </c>
      <c r="L8" s="59">
        <v>203.86666666666667</v>
      </c>
    </row>
    <row r="9" spans="1:12" x14ac:dyDescent="0.25">
      <c r="A9" s="57">
        <f>RANK(L9,L6:L22,0)</f>
        <v>4</v>
      </c>
      <c r="B9" s="58" t="str">
        <v>Alf Heine Sandven</v>
      </c>
      <c r="C9" s="58" t="str">
        <v>Coopen</v>
      </c>
      <c r="D9" s="57">
        <v>1206</v>
      </c>
      <c r="E9" s="57">
        <v>0</v>
      </c>
      <c r="F9" s="57">
        <v>0</v>
      </c>
      <c r="G9" s="57">
        <v>1212</v>
      </c>
      <c r="H9" s="57">
        <v>1132</v>
      </c>
      <c r="I9" s="57">
        <v>1195</v>
      </c>
      <c r="J9" s="57">
        <v>1196</v>
      </c>
      <c r="K9" s="57">
        <v>0</v>
      </c>
      <c r="L9" s="59">
        <v>198.03333333333333</v>
      </c>
    </row>
    <row r="10" spans="1:12" x14ac:dyDescent="0.25">
      <c r="A10" s="57">
        <f>RANK(L10,L6:L22,0)</f>
        <v>5</v>
      </c>
      <c r="B10" s="58" t="str">
        <v>Remy Jansen</v>
      </c>
      <c r="C10" s="58" t="str">
        <v>Taxi</v>
      </c>
      <c r="D10" s="57">
        <v>1107</v>
      </c>
      <c r="E10" s="57">
        <v>1304</v>
      </c>
      <c r="F10" s="57">
        <v>1213</v>
      </c>
      <c r="G10" s="57">
        <v>0</v>
      </c>
      <c r="H10" s="57">
        <v>0</v>
      </c>
      <c r="I10" s="57">
        <v>1144</v>
      </c>
      <c r="J10" s="57">
        <v>1102</v>
      </c>
      <c r="K10" s="57">
        <v>1145</v>
      </c>
      <c r="L10" s="59">
        <v>197.1</v>
      </c>
    </row>
    <row r="11" spans="1:12" x14ac:dyDescent="0.25">
      <c r="A11" s="57">
        <f>RANK(L11,L6:L22,0)</f>
        <v>6</v>
      </c>
      <c r="B11" s="58" t="str">
        <v>Gerry Røe</v>
      </c>
      <c r="C11" s="58" t="str">
        <v>Taxi</v>
      </c>
      <c r="D11" s="57">
        <v>1024</v>
      </c>
      <c r="E11" s="57">
        <v>1165</v>
      </c>
      <c r="F11" s="57">
        <v>1248</v>
      </c>
      <c r="G11" s="57">
        <v>1113</v>
      </c>
      <c r="H11" s="57">
        <v>1105</v>
      </c>
      <c r="I11" s="57">
        <v>1155</v>
      </c>
      <c r="J11" s="57">
        <v>1046</v>
      </c>
      <c r="K11" s="57">
        <v>1205</v>
      </c>
      <c r="L11" s="59">
        <v>196.20000000000002</v>
      </c>
    </row>
    <row r="12" spans="1:12" x14ac:dyDescent="0.25">
      <c r="A12" s="57">
        <f>RANK(L12,L6:L22,0)</f>
        <v>7</v>
      </c>
      <c r="B12" s="58" t="str">
        <v>Oddmund Hodnekvam</v>
      </c>
      <c r="C12" s="58" t="str">
        <v>Posten</v>
      </c>
      <c r="D12" s="57">
        <v>1071</v>
      </c>
      <c r="E12" s="57">
        <v>1215</v>
      </c>
      <c r="F12" s="57">
        <v>1010</v>
      </c>
      <c r="G12" s="57">
        <v>1106</v>
      </c>
      <c r="H12" s="57">
        <v>997</v>
      </c>
      <c r="I12" s="57">
        <v>1174</v>
      </c>
      <c r="J12" s="57">
        <v>1155</v>
      </c>
      <c r="K12" s="57">
        <v>1016</v>
      </c>
      <c r="L12" s="59">
        <v>190.70000000000002</v>
      </c>
    </row>
    <row r="13" spans="1:12" x14ac:dyDescent="0.25">
      <c r="A13" s="57">
        <f>RANK(L13,L6:L22,0)</f>
        <v>8</v>
      </c>
      <c r="B13" s="58" t="str">
        <v>Jan Frode Håland</v>
      </c>
      <c r="C13" s="58" t="str">
        <v>Taxi</v>
      </c>
      <c r="D13" s="57">
        <v>961</v>
      </c>
      <c r="E13" s="57">
        <v>1245</v>
      </c>
      <c r="F13" s="57">
        <v>1259</v>
      </c>
      <c r="G13" s="57">
        <v>1094</v>
      </c>
      <c r="H13" s="57">
        <v>982</v>
      </c>
      <c r="I13" s="57">
        <v>917</v>
      </c>
      <c r="J13" s="57">
        <v>948</v>
      </c>
      <c r="K13" s="57">
        <v>1092</v>
      </c>
      <c r="L13" s="59">
        <v>189.06666666666669</v>
      </c>
    </row>
    <row r="14" spans="1:12" x14ac:dyDescent="0.25">
      <c r="A14" s="49">
        <f>RANK(L14,L6:L22,0)</f>
        <v>9</v>
      </c>
      <c r="B14" s="50" t="str">
        <v>Tore Jansen</v>
      </c>
      <c r="C14" s="50" t="str">
        <v>Taxi</v>
      </c>
      <c r="D14" s="49">
        <v>1107</v>
      </c>
      <c r="E14" s="49">
        <v>0</v>
      </c>
      <c r="F14" s="49">
        <v>1126</v>
      </c>
      <c r="G14" s="49">
        <v>1075</v>
      </c>
      <c r="H14" s="49">
        <v>1170</v>
      </c>
      <c r="I14" s="49">
        <v>1186</v>
      </c>
      <c r="J14" s="49">
        <v>1043</v>
      </c>
      <c r="K14" s="49">
        <v>1037</v>
      </c>
      <c r="L14" s="51">
        <v>188.79999999999998</v>
      </c>
    </row>
    <row r="15" spans="1:12" x14ac:dyDescent="0.25">
      <c r="A15" s="49">
        <f>RANK(L15,L6:L22,0)</f>
        <v>10</v>
      </c>
      <c r="B15" s="50" t="str">
        <v>Terje Sivertsen</v>
      </c>
      <c r="C15" s="50" t="str">
        <v>Caverion</v>
      </c>
      <c r="D15" s="49">
        <v>1084</v>
      </c>
      <c r="E15" s="49">
        <v>1035</v>
      </c>
      <c r="F15" s="49">
        <v>1235</v>
      </c>
      <c r="G15" s="49">
        <v>1144</v>
      </c>
      <c r="H15" s="49">
        <v>1013</v>
      </c>
      <c r="I15" s="49">
        <v>0</v>
      </c>
      <c r="J15" s="49">
        <v>969</v>
      </c>
      <c r="K15" s="49">
        <v>1127</v>
      </c>
      <c r="L15" s="51">
        <v>187.5</v>
      </c>
    </row>
    <row r="16" spans="1:12" x14ac:dyDescent="0.25">
      <c r="A16" s="49">
        <f>RANK(L16,L6:L22,0)</f>
        <v>11</v>
      </c>
      <c r="B16" s="50" t="str">
        <v>Kjell Olav Johnsen</v>
      </c>
      <c r="C16" s="50" t="str">
        <v>PSW Technology</v>
      </c>
      <c r="D16" s="49">
        <v>0</v>
      </c>
      <c r="E16" s="49">
        <v>1200</v>
      </c>
      <c r="F16" s="49">
        <v>1095</v>
      </c>
      <c r="G16" s="49">
        <v>1037</v>
      </c>
      <c r="H16" s="49">
        <v>1099</v>
      </c>
      <c r="I16" s="49">
        <v>1041</v>
      </c>
      <c r="J16" s="49">
        <v>1101</v>
      </c>
      <c r="K16" s="49">
        <v>1055</v>
      </c>
      <c r="L16" s="51">
        <v>185</v>
      </c>
    </row>
    <row r="17" spans="1:12" x14ac:dyDescent="0.25">
      <c r="A17" s="49">
        <f>RANK(L17,L6:L22,0)</f>
        <v>12</v>
      </c>
      <c r="B17" s="50" t="str">
        <v>Egil Bergo</v>
      </c>
      <c r="C17" s="50" t="str">
        <v>Equinor</v>
      </c>
      <c r="D17" s="49">
        <v>1144</v>
      </c>
      <c r="E17" s="49">
        <v>1082</v>
      </c>
      <c r="F17" s="49">
        <v>1097</v>
      </c>
      <c r="G17" s="49">
        <v>1044</v>
      </c>
      <c r="H17" s="49">
        <v>1003</v>
      </c>
      <c r="I17" s="49">
        <v>0</v>
      </c>
      <c r="J17" s="49">
        <v>0</v>
      </c>
      <c r="K17" s="49">
        <v>1110</v>
      </c>
      <c r="L17" s="51">
        <v>182.56666666666669</v>
      </c>
    </row>
    <row r="18" spans="1:12" x14ac:dyDescent="0.25">
      <c r="A18" s="49">
        <f>RANK(L18,L6:L22,0)</f>
        <v>13</v>
      </c>
      <c r="B18" s="50" t="str">
        <v>Kjartan Juvik</v>
      </c>
      <c r="C18" s="50" t="str">
        <v>Miles</v>
      </c>
      <c r="D18" s="49">
        <v>1076</v>
      </c>
      <c r="E18" s="49">
        <v>1188</v>
      </c>
      <c r="F18" s="49">
        <v>1125</v>
      </c>
      <c r="G18" s="49">
        <v>975</v>
      </c>
      <c r="H18" s="49">
        <v>0</v>
      </c>
      <c r="I18" s="49">
        <v>0</v>
      </c>
      <c r="J18" s="49">
        <v>0</v>
      </c>
      <c r="K18" s="49">
        <v>0</v>
      </c>
      <c r="L18" s="51">
        <v>181.83333333333334</v>
      </c>
    </row>
    <row r="19" spans="1:12" x14ac:dyDescent="0.25">
      <c r="A19" s="49">
        <f>RANK(L19,L6:L22,0)</f>
        <v>14</v>
      </c>
      <c r="B19" s="50" t="str">
        <v>Kåre Sørås</v>
      </c>
      <c r="C19" s="50" t="str">
        <v>Coopen</v>
      </c>
      <c r="D19" s="49">
        <v>0</v>
      </c>
      <c r="E19" s="49">
        <v>0</v>
      </c>
      <c r="F19" s="49">
        <v>1076</v>
      </c>
      <c r="G19" s="49">
        <v>1007</v>
      </c>
      <c r="H19" s="49">
        <v>0</v>
      </c>
      <c r="I19" s="49">
        <v>0</v>
      </c>
      <c r="J19" s="49">
        <v>0</v>
      </c>
      <c r="K19" s="49">
        <v>1113</v>
      </c>
      <c r="L19" s="51">
        <v>177.55555555555554</v>
      </c>
    </row>
    <row r="20" spans="1:12" x14ac:dyDescent="0.25">
      <c r="A20" s="49">
        <f>RANK(L20,L6:L22,0)</f>
        <v>15</v>
      </c>
      <c r="B20" s="50" t="str">
        <v>Birger Ottesen</v>
      </c>
      <c r="C20" s="50" t="str">
        <v>Bergen Kommune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883</v>
      </c>
      <c r="L20" s="51">
        <v>147.16666666666666</v>
      </c>
    </row>
    <row r="21" spans="1:12" x14ac:dyDescent="0.25">
      <c r="A21" s="49">
        <f>RANK(L21,L6:L22,0)</f>
        <v>16</v>
      </c>
      <c r="B21" s="52" t="str">
        <v>Julian Ertel</v>
      </c>
      <c r="C21" s="52" t="str">
        <v>Miles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816</v>
      </c>
      <c r="K21" s="49">
        <v>0</v>
      </c>
      <c r="L21" s="51">
        <v>136</v>
      </c>
    </row>
    <row r="22" spans="1:12" hidden="1" x14ac:dyDescent="0.25">
      <c r="A22" s="49">
        <f>RANK(L22,L6:L22,0)</f>
        <v>17</v>
      </c>
      <c r="B22" s="52" t="str">
        <v>Ove Lyngved</v>
      </c>
      <c r="C22" s="52" t="str">
        <v>Taxi</v>
      </c>
      <c r="D22" s="49">
        <v>-1252</v>
      </c>
      <c r="E22" s="49">
        <v>-1132</v>
      </c>
      <c r="F22" s="49">
        <v>-1153</v>
      </c>
      <c r="G22" s="49">
        <v>-1088</v>
      </c>
      <c r="H22" s="49">
        <v>-1051</v>
      </c>
      <c r="I22" s="49">
        <v>0</v>
      </c>
      <c r="J22" s="49">
        <v>0</v>
      </c>
      <c r="K22" s="49">
        <v>-1197</v>
      </c>
      <c r="L22" s="51">
        <v>0</v>
      </c>
    </row>
    <row r="23" spans="1:12" hidden="1" x14ac:dyDescent="0.25">
      <c r="A23" s="49">
        <f>RANK(L23,L6:L23,0)</f>
        <v>17</v>
      </c>
      <c r="B23" s="50" t="str">
        <v>Kurt Ekanger</v>
      </c>
      <c r="C23" s="50" t="str">
        <v>Aker</v>
      </c>
      <c r="D23" s="49">
        <v>-1164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51">
        <v>0</v>
      </c>
    </row>
    <row r="24" spans="1:12" hidden="1" x14ac:dyDescent="0.25">
      <c r="A24" s="49">
        <f>RANK(L24,L6:L24,0)</f>
        <v>17</v>
      </c>
      <c r="B24" s="50">
        <v>0</v>
      </c>
      <c r="C24" s="50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51">
        <v>0</v>
      </c>
    </row>
    <row r="25" spans="1:12" x14ac:dyDescent="0.25">
      <c r="A25" s="41"/>
      <c r="D25" s="53">
        <v>1</v>
      </c>
      <c r="E25" s="53">
        <v>2</v>
      </c>
      <c r="F25" s="53">
        <v>3</v>
      </c>
      <c r="G25" s="53">
        <v>4</v>
      </c>
      <c r="H25" s="53">
        <v>5</v>
      </c>
      <c r="I25" s="53">
        <v>6</v>
      </c>
      <c r="J25" s="53">
        <v>7</v>
      </c>
      <c r="K25" s="53">
        <v>8</v>
      </c>
      <c r="L25" s="43"/>
    </row>
    <row r="26" spans="1:12" x14ac:dyDescent="0.25">
      <c r="A26" s="41"/>
      <c r="D26" s="42">
        <v>45538</v>
      </c>
      <c r="E26" s="42">
        <v>45566</v>
      </c>
      <c r="F26" s="42">
        <v>45594</v>
      </c>
      <c r="G26" s="42">
        <v>45622</v>
      </c>
      <c r="H26" s="42">
        <v>45664</v>
      </c>
      <c r="I26" s="42">
        <v>45692</v>
      </c>
      <c r="J26" s="42">
        <v>45706</v>
      </c>
      <c r="K26" s="42">
        <v>45748</v>
      </c>
      <c r="L26" s="43"/>
    </row>
    <row r="27" spans="1:12" ht="30.75" customHeight="1" thickBot="1" x14ac:dyDescent="0.3">
      <c r="A27" s="44" t="s">
        <v>16</v>
      </c>
      <c r="B27" s="45"/>
      <c r="C27" s="45"/>
      <c r="D27" s="46" t="str">
        <f>Data!C1</f>
        <v>Sesongstarten</v>
      </c>
      <c r="E27" s="47" t="str">
        <f>Data!D1</f>
        <v>Tidestevne</v>
      </c>
      <c r="F27" s="47" t="str">
        <f>Data!E1</f>
        <v>Coopen</v>
      </c>
      <c r="G27" s="47" t="str">
        <f>Data!F1</f>
        <v>Caverion</v>
      </c>
      <c r="H27" s="46" t="str">
        <f>Data!G1</f>
        <v>Nyttårs-
stevne</v>
      </c>
      <c r="I27" s="47" t="str">
        <f>Data!H1</f>
        <v>Coopiaden</v>
      </c>
      <c r="J27" s="47" t="str">
        <f>Data!I1</f>
        <v>Tide</v>
      </c>
      <c r="K27" s="46" t="str">
        <f>Data!J1</f>
        <v>Bergens-
mesterskapet</v>
      </c>
      <c r="L27" s="48" t="s">
        <v>17</v>
      </c>
    </row>
    <row r="28" spans="1:12" x14ac:dyDescent="0.25">
      <c r="A28" s="54">
        <f>RANK(L28,L28:L40,0)</f>
        <v>1</v>
      </c>
      <c r="B28" s="55" t="str" cm="1">
        <f t="array" ref="B28:K40">_xlfn.SORTBY(Data!A22:J34,Data!P22:P34,-1)</f>
        <v>Bodhild Engebretsen</v>
      </c>
      <c r="C28" s="55" t="str">
        <v>Taxi Sport Bg</v>
      </c>
      <c r="D28" s="54">
        <v>0</v>
      </c>
      <c r="E28" s="54">
        <v>1091</v>
      </c>
      <c r="F28" s="54">
        <v>1305</v>
      </c>
      <c r="G28" s="54">
        <v>0</v>
      </c>
      <c r="H28" s="54">
        <v>1078</v>
      </c>
      <c r="I28" s="54">
        <v>1098</v>
      </c>
      <c r="J28" s="54">
        <v>0</v>
      </c>
      <c r="K28" s="54">
        <v>1181</v>
      </c>
      <c r="L28" s="56" cm="1">
        <f t="array" ref="L28:L40">_xlfn.SORTBY(Data!P22:P34,Data!P22:P34,-1)</f>
        <v>191.76666666666665</v>
      </c>
    </row>
    <row r="29" spans="1:12" x14ac:dyDescent="0.25">
      <c r="A29" s="57">
        <f>RANK(L29,L28:L40,0)</f>
        <v>2</v>
      </c>
      <c r="B29" s="60" t="str">
        <v>Janne Monsen</v>
      </c>
      <c r="C29" s="60" t="str">
        <v>Eviny</v>
      </c>
      <c r="D29" s="57">
        <v>0</v>
      </c>
      <c r="E29" s="57">
        <v>0</v>
      </c>
      <c r="F29" s="57">
        <v>0</v>
      </c>
      <c r="G29" s="57">
        <v>1059</v>
      </c>
      <c r="H29" s="57">
        <v>0</v>
      </c>
      <c r="I29" s="57">
        <v>0</v>
      </c>
      <c r="J29" s="57">
        <v>0</v>
      </c>
      <c r="K29" s="57">
        <v>1184</v>
      </c>
      <c r="L29" s="59">
        <v>186.91666666666666</v>
      </c>
    </row>
    <row r="30" spans="1:12" x14ac:dyDescent="0.25">
      <c r="A30" s="57">
        <f>RANK(L30,L28:L40,0)</f>
        <v>3</v>
      </c>
      <c r="B30" s="60" t="str">
        <v>Lill Merethe Haug</v>
      </c>
      <c r="C30" s="60" t="str">
        <v>Eviny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995</v>
      </c>
      <c r="J30" s="57">
        <v>1075</v>
      </c>
      <c r="K30" s="57">
        <v>1185</v>
      </c>
      <c r="L30" s="59">
        <v>180.83333333333334</v>
      </c>
    </row>
    <row r="31" spans="1:12" x14ac:dyDescent="0.25">
      <c r="A31" s="49">
        <f>RANK(L31,L28:L40,0)</f>
        <v>4</v>
      </c>
      <c r="B31" s="52" t="str">
        <v>Marianne Knudsen</v>
      </c>
      <c r="C31" s="52" t="str">
        <v>Tide BIL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1081</v>
      </c>
      <c r="J31" s="49">
        <v>1077</v>
      </c>
      <c r="K31" s="49">
        <v>0</v>
      </c>
      <c r="L31" s="51">
        <v>179.83333333333334</v>
      </c>
    </row>
    <row r="32" spans="1:12" hidden="1" x14ac:dyDescent="0.25">
      <c r="A32" s="49">
        <f>RANK(L32,L28:L40,0)</f>
        <v>5</v>
      </c>
      <c r="B32" s="52">
        <v>0</v>
      </c>
      <c r="C32" s="52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51">
        <v>0</v>
      </c>
    </row>
    <row r="33" spans="1:12" hidden="1" x14ac:dyDescent="0.25">
      <c r="A33" s="49">
        <f>RANK(L33,L28:L40,0)</f>
        <v>5</v>
      </c>
      <c r="B33" s="52">
        <v>0</v>
      </c>
      <c r="C33" s="52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1">
        <v>0</v>
      </c>
    </row>
    <row r="34" spans="1:12" hidden="1" x14ac:dyDescent="0.25">
      <c r="A34" s="49">
        <f>RANK(L34,L28:L40,0)</f>
        <v>5</v>
      </c>
      <c r="B34" s="52">
        <v>0</v>
      </c>
      <c r="C34" s="52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1">
        <v>0</v>
      </c>
    </row>
    <row r="35" spans="1:12" hidden="1" x14ac:dyDescent="0.25">
      <c r="A35" s="49">
        <f>RANK(L35,L28:L40,0)</f>
        <v>5</v>
      </c>
      <c r="B35" s="52">
        <v>0</v>
      </c>
      <c r="C35" s="52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51">
        <v>0</v>
      </c>
    </row>
    <row r="36" spans="1:12" hidden="1" x14ac:dyDescent="0.25">
      <c r="A36" s="49">
        <f>RANK(L36,L28:L40,0)</f>
        <v>5</v>
      </c>
      <c r="B36" s="52">
        <v>0</v>
      </c>
      <c r="C36" s="52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51">
        <v>0</v>
      </c>
    </row>
    <row r="37" spans="1:12" hidden="1" x14ac:dyDescent="0.25">
      <c r="A37" s="49">
        <f>RANK(L37,L28:L40,0)</f>
        <v>5</v>
      </c>
      <c r="B37" s="52">
        <v>0</v>
      </c>
      <c r="C37" s="52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1">
        <v>0</v>
      </c>
    </row>
    <row r="38" spans="1:12" hidden="1" x14ac:dyDescent="0.25">
      <c r="A38" s="49">
        <f>RANK(L38,L28:L40,0)</f>
        <v>5</v>
      </c>
      <c r="B38" s="52">
        <v>0</v>
      </c>
      <c r="C38" s="52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1">
        <v>0</v>
      </c>
    </row>
    <row r="39" spans="1:12" hidden="1" x14ac:dyDescent="0.25">
      <c r="A39" s="49">
        <f>RANK(L39,L28:L40,0)</f>
        <v>5</v>
      </c>
      <c r="B39" s="52">
        <v>0</v>
      </c>
      <c r="C39" s="52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51">
        <v>0</v>
      </c>
    </row>
    <row r="40" spans="1:12" hidden="1" x14ac:dyDescent="0.25">
      <c r="A40" s="49">
        <f>RANK(L40,L28:L40,0)</f>
        <v>5</v>
      </c>
      <c r="B40" s="52">
        <v>0</v>
      </c>
      <c r="C40" s="52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1359-31FC-4564-B98E-D37726373171}">
  <dimension ref="A1:P35"/>
  <sheetViews>
    <sheetView zoomScaleNormal="100" workbookViewId="0">
      <selection activeCell="C3" sqref="C3"/>
    </sheetView>
  </sheetViews>
  <sheetFormatPr baseColWidth="10" defaultRowHeight="15" x14ac:dyDescent="0.25"/>
  <cols>
    <col min="1" max="1" width="23" bestFit="1" customWidth="1"/>
    <col min="2" max="2" width="23.85546875" customWidth="1"/>
  </cols>
  <sheetData>
    <row r="1" spans="1:16" ht="30" x14ac:dyDescent="0.25">
      <c r="A1" s="15" t="s">
        <v>8</v>
      </c>
      <c r="B1" s="15" t="s">
        <v>9</v>
      </c>
      <c r="C1" s="17" t="s">
        <v>23</v>
      </c>
      <c r="D1" s="17" t="s">
        <v>24</v>
      </c>
      <c r="E1" s="17" t="s">
        <v>2</v>
      </c>
      <c r="F1" s="17" t="s">
        <v>25</v>
      </c>
      <c r="G1" s="17" t="s">
        <v>42</v>
      </c>
      <c r="H1" s="17" t="s">
        <v>18</v>
      </c>
      <c r="I1" s="17" t="s">
        <v>0</v>
      </c>
      <c r="J1" s="27" t="s">
        <v>41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17</v>
      </c>
    </row>
    <row r="2" spans="1:16" x14ac:dyDescent="0.25">
      <c r="A2" s="3" t="s">
        <v>6</v>
      </c>
      <c r="B2" s="4" t="s">
        <v>29</v>
      </c>
      <c r="C2" s="18">
        <v>-1252</v>
      </c>
      <c r="D2" s="18">
        <v>-1132</v>
      </c>
      <c r="E2" s="5">
        <v>-1153</v>
      </c>
      <c r="F2" s="5">
        <v>-1088</v>
      </c>
      <c r="G2" s="7">
        <v>-1051</v>
      </c>
      <c r="H2" s="5"/>
      <c r="I2" s="5"/>
      <c r="J2" s="5">
        <v>-1197</v>
      </c>
      <c r="K2" s="12">
        <f t="shared" ref="K2:K14" si="0">IF(ISERROR(MAX(C2:J2))=TRUE,0,MAX(C2:J2))</f>
        <v>-1051</v>
      </c>
      <c r="L2" s="12">
        <f t="shared" ref="L2:L18" si="1">IF(ISERROR(LARGE(C2:J2,2))=TRUE,0,LARGE(C2:J2,2))</f>
        <v>-1088</v>
      </c>
      <c r="M2" s="12">
        <f t="shared" ref="M2:M15" si="2">IF(ISERROR(LARGE(C2:J2,3))=TRUE,0,LARGE(C2:J2,3))</f>
        <v>-1132</v>
      </c>
      <c r="N2" s="12">
        <f t="shared" ref="N2:N18" si="3">IF(ISERROR(LARGE(C2:J2,4))=TRUE,0,LARGE(C2:J2,4))</f>
        <v>-1153</v>
      </c>
      <c r="O2" s="12">
        <f t="shared" ref="O2:O18" si="4">IF(ISERROR(LARGE(C2:J2,5))=TRUE,0,LARGE(C2:J2,5))</f>
        <v>-1197</v>
      </c>
      <c r="P2" s="13">
        <f>IF(O2&gt;0,AVERAGE(K2:O2)/6,IF(N2&gt;0,AVERAGE(K2:N2)/6,IF(M2&gt;0,AVERAGE(K2:M2)/6,IF(L2&gt;0,AVERAGE(K2:L2)/6,IF(K2&gt;0,AVERAGE(K2:K2)/6,0)))))</f>
        <v>0</v>
      </c>
    </row>
    <row r="3" spans="1:16" x14ac:dyDescent="0.25">
      <c r="A3" s="6" t="s">
        <v>5</v>
      </c>
      <c r="B3" s="6" t="s">
        <v>29</v>
      </c>
      <c r="C3" s="19">
        <v>1235</v>
      </c>
      <c r="D3" s="18">
        <v>1355</v>
      </c>
      <c r="E3" s="5">
        <v>1188</v>
      </c>
      <c r="F3" s="7">
        <v>1212</v>
      </c>
      <c r="G3" s="7"/>
      <c r="H3" s="7"/>
      <c r="I3" s="7">
        <v>1097</v>
      </c>
      <c r="J3" s="7">
        <v>1156</v>
      </c>
      <c r="K3" s="12">
        <f t="shared" si="0"/>
        <v>1355</v>
      </c>
      <c r="L3" s="12">
        <f t="shared" si="1"/>
        <v>1235</v>
      </c>
      <c r="M3" s="12">
        <f t="shared" si="2"/>
        <v>1212</v>
      </c>
      <c r="N3" s="12">
        <f t="shared" si="3"/>
        <v>1188</v>
      </c>
      <c r="O3" s="12">
        <f t="shared" si="4"/>
        <v>1156</v>
      </c>
      <c r="P3" s="13">
        <f t="shared" ref="P3:P16" si="5">IF(O3&gt;0,AVERAGE(K3:O3)/6,IF(N3&gt;0,AVERAGE(K3:N3)/6,IF(M3&gt;0,AVERAGE(K3:M3)/6,IF(L3&gt;0,AVERAGE(K3:L3)/6,IF(K3&gt;0,AVERAGE(K3:K3)/6,0)))))</f>
        <v>204.86666666666667</v>
      </c>
    </row>
    <row r="4" spans="1:16" x14ac:dyDescent="0.25">
      <c r="A4" s="6" t="s">
        <v>28</v>
      </c>
      <c r="B4" s="8" t="s">
        <v>2</v>
      </c>
      <c r="C4" s="19">
        <v>1217</v>
      </c>
      <c r="D4" s="18"/>
      <c r="E4" s="7">
        <v>1343</v>
      </c>
      <c r="F4" s="7">
        <v>1047</v>
      </c>
      <c r="G4" s="7">
        <v>1253</v>
      </c>
      <c r="H4" s="7">
        <v>1146</v>
      </c>
      <c r="I4" s="7">
        <v>1157</v>
      </c>
      <c r="J4" s="7"/>
      <c r="K4" s="12">
        <f t="shared" si="0"/>
        <v>1343</v>
      </c>
      <c r="L4" s="12">
        <f t="shared" si="1"/>
        <v>1253</v>
      </c>
      <c r="M4" s="12">
        <f t="shared" si="2"/>
        <v>1217</v>
      </c>
      <c r="N4" s="12">
        <f t="shared" si="3"/>
        <v>1157</v>
      </c>
      <c r="O4" s="12">
        <f t="shared" si="4"/>
        <v>1146</v>
      </c>
      <c r="P4" s="13">
        <f t="shared" si="5"/>
        <v>203.86666666666667</v>
      </c>
    </row>
    <row r="5" spans="1:16" x14ac:dyDescent="0.25">
      <c r="A5" s="6" t="s">
        <v>30</v>
      </c>
      <c r="B5" s="8" t="s">
        <v>2</v>
      </c>
      <c r="C5" s="19">
        <v>1206</v>
      </c>
      <c r="D5" s="18"/>
      <c r="E5" s="7"/>
      <c r="F5" s="7">
        <v>1212</v>
      </c>
      <c r="G5" s="7">
        <v>1132</v>
      </c>
      <c r="H5" s="7">
        <v>1195</v>
      </c>
      <c r="I5" s="7">
        <v>1196</v>
      </c>
      <c r="J5" s="7"/>
      <c r="K5" s="12">
        <f t="shared" si="0"/>
        <v>1212</v>
      </c>
      <c r="L5" s="12">
        <f t="shared" si="1"/>
        <v>1206</v>
      </c>
      <c r="M5" s="12">
        <f t="shared" si="2"/>
        <v>1196</v>
      </c>
      <c r="N5" s="12">
        <f t="shared" si="3"/>
        <v>1195</v>
      </c>
      <c r="O5" s="12">
        <f t="shared" si="4"/>
        <v>1132</v>
      </c>
      <c r="P5" s="13">
        <f t="shared" si="5"/>
        <v>198.03333333333333</v>
      </c>
    </row>
    <row r="6" spans="1:16" x14ac:dyDescent="0.25">
      <c r="A6" s="6" t="s">
        <v>31</v>
      </c>
      <c r="B6" s="8" t="s">
        <v>32</v>
      </c>
      <c r="C6" s="19">
        <v>-1164</v>
      </c>
      <c r="D6" s="19"/>
      <c r="E6" s="7"/>
      <c r="F6" s="7"/>
      <c r="G6" s="9"/>
      <c r="H6" s="7"/>
      <c r="I6" s="7"/>
      <c r="J6" s="7"/>
      <c r="K6" s="12">
        <f t="shared" si="0"/>
        <v>-1164</v>
      </c>
      <c r="L6" s="12">
        <f t="shared" si="1"/>
        <v>0</v>
      </c>
      <c r="M6" s="12">
        <f t="shared" si="2"/>
        <v>0</v>
      </c>
      <c r="N6" s="12">
        <f t="shared" si="3"/>
        <v>0</v>
      </c>
      <c r="O6" s="12">
        <f t="shared" si="4"/>
        <v>0</v>
      </c>
      <c r="P6" s="13">
        <f>IF(O6&gt;0,AVERAGE(K6:O6)/6,IF(N6&gt;0,AVERAGE(K6:N6)/6,IF(M6&gt;0,AVERAGE(K6:M6)/6,IF(L6&gt;0,AVERAGE(K6:L6)/6,IF(K6&gt;0,AVERAGE(K6:K6)/6,0)))))</f>
        <v>0</v>
      </c>
    </row>
    <row r="7" spans="1:16" x14ac:dyDescent="0.25">
      <c r="A7" s="6" t="s">
        <v>26</v>
      </c>
      <c r="B7" s="8" t="s">
        <v>27</v>
      </c>
      <c r="C7" s="19">
        <v>1144</v>
      </c>
      <c r="D7" s="18">
        <v>1082</v>
      </c>
      <c r="E7" s="7">
        <v>1097</v>
      </c>
      <c r="F7" s="9">
        <v>1044</v>
      </c>
      <c r="G7" s="5">
        <v>1003</v>
      </c>
      <c r="H7" s="7"/>
      <c r="I7" s="7"/>
      <c r="J7" s="7">
        <v>1110</v>
      </c>
      <c r="K7" s="12">
        <f t="shared" si="0"/>
        <v>1144</v>
      </c>
      <c r="L7" s="12">
        <f t="shared" si="1"/>
        <v>1110</v>
      </c>
      <c r="M7" s="12">
        <f t="shared" si="2"/>
        <v>1097</v>
      </c>
      <c r="N7" s="12">
        <f t="shared" si="3"/>
        <v>1082</v>
      </c>
      <c r="O7" s="12">
        <f t="shared" si="4"/>
        <v>1044</v>
      </c>
      <c r="P7" s="13">
        <f t="shared" si="5"/>
        <v>182.56666666666669</v>
      </c>
    </row>
    <row r="8" spans="1:16" x14ac:dyDescent="0.25">
      <c r="A8" s="6" t="s">
        <v>20</v>
      </c>
      <c r="B8" s="6" t="s">
        <v>29</v>
      </c>
      <c r="C8" s="19">
        <v>1133</v>
      </c>
      <c r="D8" s="19">
        <v>1247</v>
      </c>
      <c r="E8" s="9">
        <v>1234</v>
      </c>
      <c r="F8" s="5">
        <v>1188</v>
      </c>
      <c r="G8" s="7">
        <v>1272</v>
      </c>
      <c r="H8" s="9">
        <v>1214</v>
      </c>
      <c r="I8" s="7">
        <v>1286</v>
      </c>
      <c r="J8" s="7">
        <v>1223</v>
      </c>
      <c r="K8" s="12">
        <f t="shared" si="0"/>
        <v>1286</v>
      </c>
      <c r="L8" s="12">
        <f t="shared" si="1"/>
        <v>1272</v>
      </c>
      <c r="M8" s="12">
        <f t="shared" si="2"/>
        <v>1247</v>
      </c>
      <c r="N8" s="12">
        <f t="shared" si="3"/>
        <v>1234</v>
      </c>
      <c r="O8" s="12">
        <f t="shared" si="4"/>
        <v>1223</v>
      </c>
      <c r="P8" s="13">
        <f t="shared" si="5"/>
        <v>208.73333333333335</v>
      </c>
    </row>
    <row r="9" spans="1:16" x14ac:dyDescent="0.25">
      <c r="A9" s="6" t="s">
        <v>4</v>
      </c>
      <c r="B9" s="8" t="s">
        <v>29</v>
      </c>
      <c r="C9" s="20">
        <v>1107</v>
      </c>
      <c r="D9" s="19"/>
      <c r="E9" s="7">
        <v>1126</v>
      </c>
      <c r="F9" s="7">
        <v>1075</v>
      </c>
      <c r="G9" s="7">
        <v>1170</v>
      </c>
      <c r="H9" s="7">
        <v>1186</v>
      </c>
      <c r="I9" s="7">
        <v>1043</v>
      </c>
      <c r="J9" s="7">
        <v>1037</v>
      </c>
      <c r="K9" s="12">
        <f t="shared" si="0"/>
        <v>1186</v>
      </c>
      <c r="L9" s="12">
        <f t="shared" si="1"/>
        <v>1170</v>
      </c>
      <c r="M9" s="12">
        <f t="shared" si="2"/>
        <v>1126</v>
      </c>
      <c r="N9" s="12">
        <f t="shared" si="3"/>
        <v>1107</v>
      </c>
      <c r="O9" s="12">
        <f t="shared" si="4"/>
        <v>1075</v>
      </c>
      <c r="P9" s="13">
        <f t="shared" si="5"/>
        <v>188.79999999999998</v>
      </c>
    </row>
    <row r="10" spans="1:16" x14ac:dyDescent="0.25">
      <c r="A10" s="6" t="s">
        <v>33</v>
      </c>
      <c r="B10" s="8" t="s">
        <v>29</v>
      </c>
      <c r="C10" s="19">
        <v>1107</v>
      </c>
      <c r="D10" s="19">
        <v>1304</v>
      </c>
      <c r="E10" s="7">
        <v>1213</v>
      </c>
      <c r="F10" s="7"/>
      <c r="G10" s="7"/>
      <c r="H10" s="7">
        <v>1144</v>
      </c>
      <c r="I10" s="7">
        <v>1102</v>
      </c>
      <c r="J10" s="7">
        <v>1145</v>
      </c>
      <c r="K10" s="12">
        <f t="shared" si="0"/>
        <v>1304</v>
      </c>
      <c r="L10" s="12">
        <f t="shared" si="1"/>
        <v>1213</v>
      </c>
      <c r="M10" s="12">
        <f t="shared" si="2"/>
        <v>1145</v>
      </c>
      <c r="N10" s="12">
        <f t="shared" si="3"/>
        <v>1144</v>
      </c>
      <c r="O10" s="12">
        <f t="shared" si="4"/>
        <v>1107</v>
      </c>
      <c r="P10" s="13">
        <f t="shared" si="5"/>
        <v>197.1</v>
      </c>
    </row>
    <row r="11" spans="1:16" x14ac:dyDescent="0.25">
      <c r="A11" s="6" t="s">
        <v>34</v>
      </c>
      <c r="B11" s="8" t="s">
        <v>25</v>
      </c>
      <c r="C11" s="19">
        <v>1084</v>
      </c>
      <c r="D11" s="19">
        <v>1035</v>
      </c>
      <c r="E11" s="7">
        <v>1235</v>
      </c>
      <c r="F11" s="7">
        <v>1144</v>
      </c>
      <c r="G11" s="7">
        <v>1013</v>
      </c>
      <c r="H11" s="7"/>
      <c r="I11" s="7">
        <v>969</v>
      </c>
      <c r="J11" s="7">
        <v>1127</v>
      </c>
      <c r="K11" s="12">
        <f t="shared" si="0"/>
        <v>1235</v>
      </c>
      <c r="L11" s="12">
        <f t="shared" si="1"/>
        <v>1144</v>
      </c>
      <c r="M11" s="12">
        <f t="shared" si="2"/>
        <v>1127</v>
      </c>
      <c r="N11" s="12">
        <f t="shared" si="3"/>
        <v>1084</v>
      </c>
      <c r="O11" s="12">
        <f t="shared" si="4"/>
        <v>1035</v>
      </c>
      <c r="P11" s="13">
        <f t="shared" si="5"/>
        <v>187.5</v>
      </c>
    </row>
    <row r="12" spans="1:16" x14ac:dyDescent="0.25">
      <c r="A12" s="6" t="s">
        <v>36</v>
      </c>
      <c r="B12" s="8" t="s">
        <v>37</v>
      </c>
      <c r="C12" s="19">
        <v>1076</v>
      </c>
      <c r="D12" s="20">
        <v>1188</v>
      </c>
      <c r="E12" s="9">
        <v>1125</v>
      </c>
      <c r="F12" s="9">
        <v>975</v>
      </c>
      <c r="G12" s="9"/>
      <c r="H12" s="9"/>
      <c r="I12" s="9"/>
      <c r="J12" s="9"/>
      <c r="K12" s="12">
        <f t="shared" si="0"/>
        <v>1188</v>
      </c>
      <c r="L12" s="12">
        <f t="shared" si="1"/>
        <v>1125</v>
      </c>
      <c r="M12" s="12">
        <f t="shared" si="2"/>
        <v>1076</v>
      </c>
      <c r="N12" s="12">
        <f t="shared" si="3"/>
        <v>975</v>
      </c>
      <c r="O12" s="12">
        <f t="shared" si="4"/>
        <v>0</v>
      </c>
      <c r="P12" s="13">
        <f>IF(O12&gt;0,AVERAGE(K12:O12)/6,IF(N12&gt;0,AVERAGE(K12:N12)/6,IF(M12&gt;0,AVERAGE(K12:M12)/6,IF(L12&gt;0,AVERAGE(K12:L12)/6,IF(K12&gt;0,AVERAGE(K12:K12)/6,0)))))</f>
        <v>181.83333333333334</v>
      </c>
    </row>
    <row r="13" spans="1:16" x14ac:dyDescent="0.25">
      <c r="A13" s="8" t="s">
        <v>3</v>
      </c>
      <c r="B13" s="8" t="s">
        <v>22</v>
      </c>
      <c r="C13" s="19">
        <v>1071</v>
      </c>
      <c r="D13" s="19">
        <v>1215</v>
      </c>
      <c r="E13" s="7">
        <v>1010</v>
      </c>
      <c r="F13" s="7">
        <v>1106</v>
      </c>
      <c r="G13" s="7">
        <v>997</v>
      </c>
      <c r="H13" s="7">
        <v>1174</v>
      </c>
      <c r="I13" s="7">
        <v>1155</v>
      </c>
      <c r="J13" s="7">
        <v>1016</v>
      </c>
      <c r="K13" s="12">
        <f t="shared" si="0"/>
        <v>1215</v>
      </c>
      <c r="L13" s="12">
        <f t="shared" si="1"/>
        <v>1174</v>
      </c>
      <c r="M13" s="12">
        <f t="shared" si="2"/>
        <v>1155</v>
      </c>
      <c r="N13" s="12">
        <f t="shared" si="3"/>
        <v>1106</v>
      </c>
      <c r="O13" s="12">
        <f t="shared" si="4"/>
        <v>1071</v>
      </c>
      <c r="P13" s="13">
        <f t="shared" si="5"/>
        <v>190.70000000000002</v>
      </c>
    </row>
    <row r="14" spans="1:16" x14ac:dyDescent="0.25">
      <c r="A14" s="8" t="s">
        <v>35</v>
      </c>
      <c r="B14" s="8" t="s">
        <v>29</v>
      </c>
      <c r="C14" s="19">
        <v>1024</v>
      </c>
      <c r="D14" s="19">
        <v>1165</v>
      </c>
      <c r="E14" s="7">
        <v>1248</v>
      </c>
      <c r="F14" s="7">
        <v>1113</v>
      </c>
      <c r="G14" s="7">
        <v>1105</v>
      </c>
      <c r="H14" s="7">
        <v>1155</v>
      </c>
      <c r="I14" s="7">
        <v>1046</v>
      </c>
      <c r="J14" s="7">
        <v>1205</v>
      </c>
      <c r="K14" s="12">
        <f t="shared" si="0"/>
        <v>1248</v>
      </c>
      <c r="L14" s="12">
        <f t="shared" si="1"/>
        <v>1205</v>
      </c>
      <c r="M14" s="12">
        <f t="shared" si="2"/>
        <v>1165</v>
      </c>
      <c r="N14" s="12">
        <f t="shared" si="3"/>
        <v>1155</v>
      </c>
      <c r="O14" s="12">
        <f t="shared" si="4"/>
        <v>1113</v>
      </c>
      <c r="P14" s="13">
        <f t="shared" si="5"/>
        <v>196.20000000000002</v>
      </c>
    </row>
    <row r="15" spans="1:16" x14ac:dyDescent="0.25">
      <c r="A15" s="6" t="s">
        <v>21</v>
      </c>
      <c r="B15" s="8" t="s">
        <v>29</v>
      </c>
      <c r="C15" s="19">
        <v>961</v>
      </c>
      <c r="D15" s="19">
        <v>1245</v>
      </c>
      <c r="E15" s="7">
        <v>1259</v>
      </c>
      <c r="F15" s="7">
        <v>1094</v>
      </c>
      <c r="G15" s="7">
        <v>982</v>
      </c>
      <c r="H15" s="7">
        <v>917</v>
      </c>
      <c r="I15" s="7">
        <v>948</v>
      </c>
      <c r="J15" s="7">
        <v>1092</v>
      </c>
      <c r="K15" s="12">
        <f>IF(ISERROR(MAX(C15:J15))=TRUE,0,MAX(C15:J15))</f>
        <v>1259</v>
      </c>
      <c r="L15" s="12">
        <f t="shared" si="1"/>
        <v>1245</v>
      </c>
      <c r="M15" s="12">
        <f t="shared" si="2"/>
        <v>1094</v>
      </c>
      <c r="N15" s="12">
        <f t="shared" si="3"/>
        <v>1092</v>
      </c>
      <c r="O15" s="12">
        <f t="shared" si="4"/>
        <v>982</v>
      </c>
      <c r="P15" s="13">
        <f t="shared" si="5"/>
        <v>189.06666666666669</v>
      </c>
    </row>
    <row r="16" spans="1:16" x14ac:dyDescent="0.25">
      <c r="A16" s="10" t="s">
        <v>38</v>
      </c>
      <c r="B16" s="10" t="s">
        <v>39</v>
      </c>
      <c r="C16" s="22"/>
      <c r="D16" s="22">
        <v>1200</v>
      </c>
      <c r="E16" s="28">
        <v>1095</v>
      </c>
      <c r="F16" s="28">
        <v>1037</v>
      </c>
      <c r="G16" s="28">
        <v>1099</v>
      </c>
      <c r="H16" s="28">
        <v>1041</v>
      </c>
      <c r="I16" s="28">
        <v>1101</v>
      </c>
      <c r="J16" s="28">
        <v>1055</v>
      </c>
      <c r="K16" s="14">
        <f>IF(ISERROR(MAX(C16:J16))=TRUE,0,MAX(C16:J16))</f>
        <v>1200</v>
      </c>
      <c r="L16" s="12">
        <f t="shared" si="1"/>
        <v>1101</v>
      </c>
      <c r="M16" s="12">
        <f>IF(ISERROR(LARGE(C16:J16,3))=TRUE,0,LARGE(C16:J16,3))</f>
        <v>1099</v>
      </c>
      <c r="N16" s="12">
        <f t="shared" si="3"/>
        <v>1095</v>
      </c>
      <c r="O16" s="12">
        <f t="shared" si="4"/>
        <v>1055</v>
      </c>
      <c r="P16" s="13">
        <f t="shared" si="5"/>
        <v>185</v>
      </c>
    </row>
    <row r="17" spans="1:16" x14ac:dyDescent="0.25">
      <c r="A17" s="10" t="s">
        <v>49</v>
      </c>
      <c r="B17" s="10" t="s">
        <v>37</v>
      </c>
      <c r="C17" s="22"/>
      <c r="D17" s="22"/>
      <c r="E17" s="28"/>
      <c r="F17" s="28"/>
      <c r="G17" s="28"/>
      <c r="H17" s="28"/>
      <c r="I17" s="28">
        <v>816</v>
      </c>
      <c r="J17" s="28"/>
      <c r="K17" s="14">
        <f>IF(ISERROR(MAX(C17:J17))=TRUE,0,MAX(C17:J17))</f>
        <v>816</v>
      </c>
      <c r="L17" s="12">
        <f t="shared" ref="L17" si="6">IF(ISERROR(LARGE(C17:J17,2))=TRUE,0,LARGE(C17:J17,2))</f>
        <v>0</v>
      </c>
      <c r="M17" s="14">
        <f>IF(ISERROR(LARGE(C17:J17,3))=TRUE,0,LARGE(C17:J17,3))</f>
        <v>0</v>
      </c>
      <c r="N17" s="12">
        <f t="shared" ref="N17" si="7">IF(ISERROR(LARGE(C17:J17,4))=TRUE,0,LARGE(C17:J17,4))</f>
        <v>0</v>
      </c>
      <c r="O17" s="12">
        <f t="shared" ref="O17" si="8">IF(ISERROR(LARGE(C17:J17,5))=TRUE,0,LARGE(C17:J17,5))</f>
        <v>0</v>
      </c>
      <c r="P17" s="13">
        <f>IF(O17&gt;0,AVERAGE(K17:O17)/6,IF(N17&gt;0,AVERAGE(K17:N17)/6,IF(M17&gt;0,AVERAGE(K17:M17)/6,IF(L17&gt;0,AVERAGE(K17:L17)/6,IF(K17&gt;0,AVERAGE(K17:K17)/6,0)))))</f>
        <v>136</v>
      </c>
    </row>
    <row r="18" spans="1:16" x14ac:dyDescent="0.25">
      <c r="A18" s="10" t="s">
        <v>43</v>
      </c>
      <c r="B18" s="10" t="s">
        <v>2</v>
      </c>
      <c r="C18" s="22"/>
      <c r="D18" s="22"/>
      <c r="E18" s="28">
        <v>1076</v>
      </c>
      <c r="F18" s="28">
        <v>1007</v>
      </c>
      <c r="G18" s="28"/>
      <c r="H18" s="28"/>
      <c r="I18" s="28"/>
      <c r="J18" s="28">
        <v>1113</v>
      </c>
      <c r="K18" s="14">
        <f>IF(ISERROR(MAX(C18:J18))=TRUE,0,MAX(C18:J18))</f>
        <v>1113</v>
      </c>
      <c r="L18" s="12">
        <f t="shared" si="1"/>
        <v>1076</v>
      </c>
      <c r="M18" s="14">
        <f>IF(ISERROR(LARGE(C18:J18,3))=TRUE,0,LARGE(C18:J18,3))</f>
        <v>1007</v>
      </c>
      <c r="N18" s="12">
        <f t="shared" si="3"/>
        <v>0</v>
      </c>
      <c r="O18" s="12">
        <f t="shared" si="4"/>
        <v>0</v>
      </c>
      <c r="P18" s="13">
        <f>IF(O18&gt;0,AVERAGE(K18:O18)/6,IF(N18&gt;0,AVERAGE(K18:N18)/6,IF(M18&gt;0,AVERAGE(K18:M18)/6,IF(L18&gt;0,AVERAGE(K18:L18)/6,IF(K18&gt;0,AVERAGE(K18:K18)/6,0)))))</f>
        <v>177.55555555555554</v>
      </c>
    </row>
    <row r="19" spans="1:16" x14ac:dyDescent="0.25">
      <c r="A19" s="10" t="s">
        <v>51</v>
      </c>
      <c r="B19" s="10" t="s">
        <v>52</v>
      </c>
      <c r="C19" s="22"/>
      <c r="D19" s="22"/>
      <c r="E19" s="28"/>
      <c r="F19" s="28"/>
      <c r="G19" s="28"/>
      <c r="H19" s="28"/>
      <c r="I19" s="28"/>
      <c r="J19" s="28">
        <v>883</v>
      </c>
      <c r="K19" s="14">
        <f>IF(ISERROR(MAX(C19:J19))=TRUE,0,MAX(C19:J19))</f>
        <v>883</v>
      </c>
      <c r="L19" s="12">
        <f t="shared" ref="L19" si="9">IF(ISERROR(LARGE(C19:J19,2))=TRUE,0,LARGE(C19:J19,2))</f>
        <v>0</v>
      </c>
      <c r="M19" s="14">
        <f>IF(ISERROR(LARGE(C19:J19,3))=TRUE,0,LARGE(C19:J19,3))</f>
        <v>0</v>
      </c>
      <c r="N19" s="12">
        <f t="shared" ref="N19" si="10">IF(ISERROR(LARGE(C19:J19,4))=TRUE,0,LARGE(C19:J19,4))</f>
        <v>0</v>
      </c>
      <c r="O19" s="12">
        <f t="shared" ref="O19" si="11">IF(ISERROR(LARGE(C19:J19,5))=TRUE,0,LARGE(C19:J19,5))</f>
        <v>0</v>
      </c>
      <c r="P19" s="13">
        <f>IF(O19&gt;0,AVERAGE(K19:O19)/6,IF(N19&gt;0,AVERAGE(K19:N19)/6,IF(M19&gt;0,AVERAGE(K19:M19)/6,IF(L19&gt;0,AVERAGE(K19:L19)/6,IF(K19&gt;0,AVERAGE(K19:K19)/6,0)))))</f>
        <v>147.16666666666666</v>
      </c>
    </row>
    <row r="20" spans="1:16" x14ac:dyDescent="0.25">
      <c r="A20" s="24"/>
      <c r="B20" s="24"/>
      <c r="C20" s="25"/>
      <c r="D20" s="26"/>
      <c r="E20" s="24"/>
      <c r="F20" s="24"/>
      <c r="G20" s="24"/>
      <c r="H20" s="24"/>
      <c r="I20" s="24"/>
      <c r="J20" s="24"/>
      <c r="K20" s="14"/>
      <c r="L20" s="14"/>
      <c r="M20" s="14"/>
      <c r="N20" s="14"/>
      <c r="O20" s="14"/>
      <c r="P20" s="14"/>
    </row>
    <row r="21" spans="1:16" x14ac:dyDescent="0.25">
      <c r="A21" s="15" t="s">
        <v>8</v>
      </c>
      <c r="B21" s="15" t="s">
        <v>9</v>
      </c>
      <c r="C21" s="1"/>
      <c r="D21" s="1"/>
      <c r="E21" s="1"/>
      <c r="F21" s="1"/>
      <c r="G21" s="1"/>
      <c r="H21" s="1"/>
      <c r="I21" s="1"/>
      <c r="J21" s="1"/>
      <c r="K21" s="1" t="s">
        <v>10</v>
      </c>
      <c r="L21" s="1" t="s">
        <v>11</v>
      </c>
      <c r="M21" s="1" t="s">
        <v>12</v>
      </c>
      <c r="N21" s="1" t="s">
        <v>13</v>
      </c>
      <c r="O21" s="1" t="s">
        <v>14</v>
      </c>
      <c r="P21" s="2" t="s">
        <v>17</v>
      </c>
    </row>
    <row r="22" spans="1:16" x14ac:dyDescent="0.25">
      <c r="A22" s="11" t="s">
        <v>1</v>
      </c>
      <c r="B22" s="6" t="s">
        <v>19</v>
      </c>
      <c r="C22" s="23"/>
      <c r="D22" s="23">
        <v>1091</v>
      </c>
      <c r="E22" s="29">
        <v>1305</v>
      </c>
      <c r="F22" s="29"/>
      <c r="G22" s="29">
        <v>1078</v>
      </c>
      <c r="H22" s="29">
        <v>1098</v>
      </c>
      <c r="I22" s="29"/>
      <c r="J22" s="29">
        <v>1181</v>
      </c>
      <c r="K22" s="12">
        <f t="shared" ref="K22:K34" si="12">IF(ISERROR(MAX(C22:J22))=TRUE,0,MAX(C22:J22))</f>
        <v>1305</v>
      </c>
      <c r="L22" s="12">
        <f t="shared" ref="L22:L34" si="13">IF(ISERROR(LARGE(C22:J22,2))=TRUE,0,LARGE(C22:J22,2))</f>
        <v>1181</v>
      </c>
      <c r="M22" s="12">
        <f t="shared" ref="M22:M34" si="14">IF(ISERROR(LARGE(C22:J22,3))=TRUE,0,LARGE(C22:J22,3))</f>
        <v>1098</v>
      </c>
      <c r="N22" s="12">
        <f t="shared" ref="N22:N34" si="15">IF(ISERROR(LARGE(C22:J22,4))=TRUE,0,LARGE(C22:J22,4))</f>
        <v>1091</v>
      </c>
      <c r="O22" s="12">
        <f t="shared" ref="O22:O34" si="16">IF(ISERROR(LARGE(C22:J22,5))=TRUE,0,LARGE(C22:J22,5))</f>
        <v>1078</v>
      </c>
      <c r="P22" s="13">
        <f t="shared" ref="P22:P34" si="17">IF(O22&gt;0,AVERAGE(K22:O22)/6,IF(N22&gt;0,AVERAGE(K22:N22)/6,IF(M22&gt;0,AVERAGE(K22:M22)/6,IF(L22&gt;0,AVERAGE(K22:L22)/6,IF(K22&gt;0,AVERAGE(K22:K22)/6,0)))))</f>
        <v>191.76666666666665</v>
      </c>
    </row>
    <row r="23" spans="1:16" x14ac:dyDescent="0.25">
      <c r="A23" s="10" t="s">
        <v>44</v>
      </c>
      <c r="B23" s="10" t="s">
        <v>45</v>
      </c>
      <c r="C23" s="21"/>
      <c r="D23" s="21"/>
      <c r="E23" s="10"/>
      <c r="F23" s="28">
        <v>1059</v>
      </c>
      <c r="G23" s="10"/>
      <c r="H23" s="28"/>
      <c r="I23" s="28"/>
      <c r="J23" s="28">
        <v>1184</v>
      </c>
      <c r="K23" s="12">
        <f t="shared" si="12"/>
        <v>1184</v>
      </c>
      <c r="L23" s="12">
        <f t="shared" si="13"/>
        <v>1059</v>
      </c>
      <c r="M23" s="12">
        <f t="shared" si="14"/>
        <v>0</v>
      </c>
      <c r="N23" s="12">
        <f t="shared" si="15"/>
        <v>0</v>
      </c>
      <c r="O23" s="12">
        <f t="shared" si="16"/>
        <v>0</v>
      </c>
      <c r="P23" s="13">
        <f t="shared" si="17"/>
        <v>186.91666666666666</v>
      </c>
    </row>
    <row r="24" spans="1:16" x14ac:dyDescent="0.25">
      <c r="A24" s="10" t="s">
        <v>46</v>
      </c>
      <c r="B24" s="10" t="s">
        <v>45</v>
      </c>
      <c r="C24" s="21"/>
      <c r="D24" s="21"/>
      <c r="E24" s="10"/>
      <c r="F24" s="10"/>
      <c r="G24" s="10"/>
      <c r="H24" s="28">
        <v>995</v>
      </c>
      <c r="I24" s="28">
        <v>1075</v>
      </c>
      <c r="J24" s="28">
        <v>1185</v>
      </c>
      <c r="K24" s="12">
        <f t="shared" si="12"/>
        <v>1185</v>
      </c>
      <c r="L24" s="12">
        <f t="shared" si="13"/>
        <v>1075</v>
      </c>
      <c r="M24" s="12">
        <f t="shared" si="14"/>
        <v>995</v>
      </c>
      <c r="N24" s="12">
        <f t="shared" si="15"/>
        <v>0</v>
      </c>
      <c r="O24" s="12">
        <f t="shared" si="16"/>
        <v>0</v>
      </c>
      <c r="P24" s="13">
        <f t="shared" si="17"/>
        <v>180.83333333333334</v>
      </c>
    </row>
    <row r="25" spans="1:16" x14ac:dyDescent="0.25">
      <c r="A25" s="10" t="s">
        <v>47</v>
      </c>
      <c r="B25" s="10" t="s">
        <v>48</v>
      </c>
      <c r="C25" s="21"/>
      <c r="D25" s="21"/>
      <c r="E25" s="10"/>
      <c r="F25" s="10"/>
      <c r="G25" s="10"/>
      <c r="H25" s="28">
        <v>1081</v>
      </c>
      <c r="I25" s="28">
        <v>1077</v>
      </c>
      <c r="J25" s="28"/>
      <c r="K25" s="12">
        <f t="shared" si="12"/>
        <v>1081</v>
      </c>
      <c r="L25" s="12">
        <f t="shared" si="13"/>
        <v>1077</v>
      </c>
      <c r="M25" s="12">
        <f t="shared" si="14"/>
        <v>0</v>
      </c>
      <c r="N25" s="12">
        <f t="shared" si="15"/>
        <v>0</v>
      </c>
      <c r="O25" s="12">
        <f t="shared" si="16"/>
        <v>0</v>
      </c>
      <c r="P25" s="13">
        <f t="shared" si="17"/>
        <v>179.83333333333334</v>
      </c>
    </row>
    <row r="26" spans="1:16" x14ac:dyDescent="0.25">
      <c r="A26" s="10"/>
      <c r="B26" s="10"/>
      <c r="C26" s="21"/>
      <c r="D26" s="21"/>
      <c r="E26" s="10"/>
      <c r="F26" s="10"/>
      <c r="G26" s="10"/>
      <c r="H26" s="28"/>
      <c r="I26" s="28"/>
      <c r="J26" s="28"/>
      <c r="K26" s="12">
        <f t="shared" si="12"/>
        <v>0</v>
      </c>
      <c r="L26" s="12">
        <f t="shared" si="13"/>
        <v>0</v>
      </c>
      <c r="M26" s="12">
        <f t="shared" si="14"/>
        <v>0</v>
      </c>
      <c r="N26" s="12">
        <f t="shared" si="15"/>
        <v>0</v>
      </c>
      <c r="O26" s="12">
        <f t="shared" si="16"/>
        <v>0</v>
      </c>
      <c r="P26" s="13">
        <f t="shared" si="17"/>
        <v>0</v>
      </c>
    </row>
    <row r="27" spans="1:16" hidden="1" x14ac:dyDescent="0.25">
      <c r="A27" s="10"/>
      <c r="B27" s="10"/>
      <c r="C27" s="21"/>
      <c r="D27" s="21"/>
      <c r="E27" s="10"/>
      <c r="F27" s="10"/>
      <c r="G27" s="10"/>
      <c r="H27" s="10"/>
      <c r="I27" s="10"/>
      <c r="J27" s="10"/>
      <c r="K27" s="12">
        <f t="shared" si="12"/>
        <v>0</v>
      </c>
      <c r="L27" s="12">
        <f t="shared" si="13"/>
        <v>0</v>
      </c>
      <c r="M27" s="12">
        <f t="shared" si="14"/>
        <v>0</v>
      </c>
      <c r="N27" s="12">
        <f t="shared" si="15"/>
        <v>0</v>
      </c>
      <c r="O27" s="12">
        <f t="shared" si="16"/>
        <v>0</v>
      </c>
      <c r="P27" s="13">
        <f t="shared" si="17"/>
        <v>0</v>
      </c>
    </row>
    <row r="28" spans="1:16" hidden="1" x14ac:dyDescent="0.25">
      <c r="A28" s="10"/>
      <c r="B28" s="10"/>
      <c r="C28" s="21"/>
      <c r="D28" s="21"/>
      <c r="E28" s="10"/>
      <c r="F28" s="10"/>
      <c r="G28" s="10"/>
      <c r="H28" s="10"/>
      <c r="I28" s="10"/>
      <c r="J28" s="10"/>
      <c r="K28" s="12">
        <f t="shared" si="12"/>
        <v>0</v>
      </c>
      <c r="L28" s="12">
        <f t="shared" si="13"/>
        <v>0</v>
      </c>
      <c r="M28" s="12">
        <f t="shared" si="14"/>
        <v>0</v>
      </c>
      <c r="N28" s="12">
        <f t="shared" si="15"/>
        <v>0</v>
      </c>
      <c r="O28" s="12">
        <f t="shared" si="16"/>
        <v>0</v>
      </c>
      <c r="P28" s="13">
        <f t="shared" si="17"/>
        <v>0</v>
      </c>
    </row>
    <row r="29" spans="1:16" hidden="1" x14ac:dyDescent="0.25">
      <c r="A29" s="10"/>
      <c r="B29" s="10"/>
      <c r="C29" s="21"/>
      <c r="D29" s="21"/>
      <c r="E29" s="10"/>
      <c r="F29" s="10"/>
      <c r="G29" s="10"/>
      <c r="H29" s="10"/>
      <c r="I29" s="10"/>
      <c r="J29" s="10"/>
      <c r="K29" s="12">
        <f t="shared" si="12"/>
        <v>0</v>
      </c>
      <c r="L29" s="12">
        <f t="shared" si="13"/>
        <v>0</v>
      </c>
      <c r="M29" s="12">
        <f t="shared" si="14"/>
        <v>0</v>
      </c>
      <c r="N29" s="12">
        <f t="shared" si="15"/>
        <v>0</v>
      </c>
      <c r="O29" s="12">
        <f t="shared" si="16"/>
        <v>0</v>
      </c>
      <c r="P29" s="13">
        <f t="shared" si="17"/>
        <v>0</v>
      </c>
    </row>
    <row r="30" spans="1:16" hidden="1" x14ac:dyDescent="0.25">
      <c r="A30" s="10"/>
      <c r="B30" s="10"/>
      <c r="C30" s="21"/>
      <c r="D30" s="21"/>
      <c r="E30" s="10"/>
      <c r="F30" s="10"/>
      <c r="G30" s="10"/>
      <c r="H30" s="10"/>
      <c r="I30" s="10"/>
      <c r="J30" s="10"/>
      <c r="K30" s="12">
        <f t="shared" si="12"/>
        <v>0</v>
      </c>
      <c r="L30" s="12">
        <f t="shared" si="13"/>
        <v>0</v>
      </c>
      <c r="M30" s="12">
        <f t="shared" si="14"/>
        <v>0</v>
      </c>
      <c r="N30" s="12">
        <f t="shared" si="15"/>
        <v>0</v>
      </c>
      <c r="O30" s="12">
        <f t="shared" si="16"/>
        <v>0</v>
      </c>
      <c r="P30" s="13">
        <f t="shared" si="17"/>
        <v>0</v>
      </c>
    </row>
    <row r="31" spans="1:16" hidden="1" x14ac:dyDescent="0.25">
      <c r="A31" s="10"/>
      <c r="B31" s="10"/>
      <c r="C31" s="21"/>
      <c r="D31" s="21"/>
      <c r="E31" s="10"/>
      <c r="F31" s="10"/>
      <c r="G31" s="10"/>
      <c r="H31" s="10"/>
      <c r="I31" s="10"/>
      <c r="J31" s="10"/>
      <c r="K31" s="12">
        <f t="shared" si="12"/>
        <v>0</v>
      </c>
      <c r="L31" s="12">
        <f t="shared" si="13"/>
        <v>0</v>
      </c>
      <c r="M31" s="12">
        <f t="shared" si="14"/>
        <v>0</v>
      </c>
      <c r="N31" s="12">
        <f t="shared" si="15"/>
        <v>0</v>
      </c>
      <c r="O31" s="12">
        <f t="shared" si="16"/>
        <v>0</v>
      </c>
      <c r="P31" s="13">
        <f t="shared" si="17"/>
        <v>0</v>
      </c>
    </row>
    <row r="32" spans="1:16" hidden="1" x14ac:dyDescent="0.25">
      <c r="A32" s="10"/>
      <c r="B32" s="10"/>
      <c r="C32" s="21"/>
      <c r="D32" s="21"/>
      <c r="E32" s="10"/>
      <c r="F32" s="10"/>
      <c r="G32" s="10"/>
      <c r="H32" s="10"/>
      <c r="I32" s="10"/>
      <c r="J32" s="10"/>
      <c r="K32" s="12">
        <f t="shared" si="12"/>
        <v>0</v>
      </c>
      <c r="L32" s="12">
        <f t="shared" si="13"/>
        <v>0</v>
      </c>
      <c r="M32" s="12">
        <f t="shared" si="14"/>
        <v>0</v>
      </c>
      <c r="N32" s="12">
        <f t="shared" si="15"/>
        <v>0</v>
      </c>
      <c r="O32" s="12">
        <f t="shared" si="16"/>
        <v>0</v>
      </c>
      <c r="P32" s="13">
        <f t="shared" si="17"/>
        <v>0</v>
      </c>
    </row>
    <row r="33" spans="1:16" hidden="1" x14ac:dyDescent="0.25">
      <c r="A33" s="10"/>
      <c r="B33" s="10"/>
      <c r="C33" s="21"/>
      <c r="D33" s="21"/>
      <c r="E33" s="10"/>
      <c r="F33" s="10"/>
      <c r="G33" s="10"/>
      <c r="H33" s="10"/>
      <c r="I33" s="10"/>
      <c r="J33" s="10"/>
      <c r="K33" s="12">
        <f t="shared" si="12"/>
        <v>0</v>
      </c>
      <c r="L33" s="12">
        <f t="shared" si="13"/>
        <v>0</v>
      </c>
      <c r="M33" s="12">
        <f t="shared" si="14"/>
        <v>0</v>
      </c>
      <c r="N33" s="12">
        <f t="shared" si="15"/>
        <v>0</v>
      </c>
      <c r="O33" s="12">
        <f t="shared" si="16"/>
        <v>0</v>
      </c>
      <c r="P33" s="13">
        <f t="shared" si="17"/>
        <v>0</v>
      </c>
    </row>
    <row r="34" spans="1:16" hidden="1" x14ac:dyDescent="0.25">
      <c r="A34" s="10"/>
      <c r="B34" s="10"/>
      <c r="C34" s="21"/>
      <c r="D34" s="21"/>
      <c r="E34" s="10"/>
      <c r="F34" s="10"/>
      <c r="G34" s="10"/>
      <c r="H34" s="10"/>
      <c r="I34" s="10"/>
      <c r="J34" s="10"/>
      <c r="K34" s="12">
        <f t="shared" si="12"/>
        <v>0</v>
      </c>
      <c r="L34" s="12">
        <f t="shared" si="13"/>
        <v>0</v>
      </c>
      <c r="M34" s="12">
        <f t="shared" si="14"/>
        <v>0</v>
      </c>
      <c r="N34" s="12">
        <f t="shared" si="15"/>
        <v>0</v>
      </c>
      <c r="O34" s="12">
        <f t="shared" si="16"/>
        <v>0</v>
      </c>
      <c r="P34" s="13">
        <f t="shared" si="17"/>
        <v>0</v>
      </c>
    </row>
    <row r="35" spans="1:16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</sheetData>
  <pageMargins left="0.7" right="0.7" top="0.75" bottom="0.75" header="0.3" footer="0.3"/>
  <pageSetup paperSize="9" orientation="portrait" r:id="rId1"/>
  <ignoredErrors>
    <ignoredError sqref="L1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DC677A-AB99-4B11-AAA3-BA174E7AD2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65921F-93AC-401D-8682-A05BB14A8E47}">
  <ds:schemaRefs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e538389-cabc-4d4e-918a-8beb7ac0ecaa"/>
    <ds:schemaRef ds:uri="27524694-b7eb-4b69-a9f5-457342c229a4"/>
    <ds:schemaRef ds:uri="http://schemas.microsoft.com/office/2006/documentManagement/types"/>
    <ds:schemaRef ds:uri="b7e550d5-b7ba-4e8e-bf0f-ca4ea33a6b54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CA0673-4CE4-4D1A-96C8-B747A5B57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Myklebust, Lars Ivan</dc:creator>
  <cp:lastModifiedBy>Myklebust, Lars Ivan</cp:lastModifiedBy>
  <dcterms:created xsi:type="dcterms:W3CDTF">2015-06-05T18:17:20Z</dcterms:created>
  <dcterms:modified xsi:type="dcterms:W3CDTF">2025-04-02T12:20:12Z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2022-09-13T07:11:31Z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66479eae-7ef4-465a-95ec-6a9e87e5c85a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  <property fmtid="{D5CDD505-2E9C-101B-9397-08002B2CF9AE}" pid="10" name="MediaServiceImageTags">
    <vt:lpwstr/>
  </property>
  <property fmtid="{D5CDD505-2E9C-101B-9397-08002B2CF9AE}" pid="11" name="MSIP_Label_f914aa28-8067-4004-849a-93ab903c078e_Enabled">
    <vt:lpwstr>true</vt:lpwstr>
  </property>
  <property fmtid="{D5CDD505-2E9C-101B-9397-08002B2CF9AE}" pid="12" name="MSIP_Label_f914aa28-8067-4004-849a-93ab903c078e_SetDate">
    <vt:lpwstr>2025-01-08T09:05:09Z</vt:lpwstr>
  </property>
  <property fmtid="{D5CDD505-2E9C-101B-9397-08002B2CF9AE}" pid="13" name="MSIP_Label_f914aa28-8067-4004-849a-93ab903c078e_Method">
    <vt:lpwstr>Standard</vt:lpwstr>
  </property>
  <property fmtid="{D5CDD505-2E9C-101B-9397-08002B2CF9AE}" pid="14" name="MSIP_Label_f914aa28-8067-4004-849a-93ab903c078e_Name">
    <vt:lpwstr>f914aa28-8067-4004-849a-93ab903c078e</vt:lpwstr>
  </property>
  <property fmtid="{D5CDD505-2E9C-101B-9397-08002B2CF9AE}" pid="15" name="MSIP_Label_f914aa28-8067-4004-849a-93ab903c078e_SiteId">
    <vt:lpwstr>ae6e7baa-e1bf-4ef0-92a1-4eb28ec805c0</vt:lpwstr>
  </property>
  <property fmtid="{D5CDD505-2E9C-101B-9397-08002B2CF9AE}" pid="16" name="MSIP_Label_f914aa28-8067-4004-849a-93ab903c078e_ActionId">
    <vt:lpwstr>5a7d82c8-6263-420e-8be2-0b02558343d9</vt:lpwstr>
  </property>
  <property fmtid="{D5CDD505-2E9C-101B-9397-08002B2CF9AE}" pid="17" name="MSIP_Label_f914aa28-8067-4004-849a-93ab903c078e_ContentBits">
    <vt:lpwstr>0</vt:lpwstr>
  </property>
</Properties>
</file>