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23 2024/"/>
    </mc:Choice>
  </mc:AlternateContent>
  <xr:revisionPtr revIDLastSave="0" documentId="8_{8357174F-0B61-4FED-8284-CF9475B49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t" sheetId="2" r:id="rId1"/>
    <sheet name="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3" l="1"/>
  <c r="N20" i="3"/>
  <c r="M20" i="3"/>
  <c r="L20" i="3"/>
  <c r="K20" i="3"/>
  <c r="O19" i="3"/>
  <c r="N19" i="3"/>
  <c r="M19" i="3"/>
  <c r="L19" i="3"/>
  <c r="K19" i="3"/>
  <c r="O18" i="3"/>
  <c r="N18" i="3"/>
  <c r="M18" i="3"/>
  <c r="L18" i="3"/>
  <c r="K18" i="3"/>
  <c r="O17" i="3"/>
  <c r="N17" i="3"/>
  <c r="M17" i="3"/>
  <c r="L17" i="3"/>
  <c r="K17" i="3"/>
  <c r="O16" i="3"/>
  <c r="N16" i="3"/>
  <c r="M16" i="3"/>
  <c r="L16" i="3"/>
  <c r="K16" i="3"/>
  <c r="K5" i="2"/>
  <c r="P18" i="3" l="1"/>
  <c r="L3" i="3"/>
  <c r="F5" i="2" l="1"/>
  <c r="K29" i="2"/>
  <c r="J29" i="2"/>
  <c r="I29" i="2"/>
  <c r="H29" i="2"/>
  <c r="G29" i="2"/>
  <c r="F29" i="2"/>
  <c r="E29" i="2"/>
  <c r="D29" i="2"/>
  <c r="J5" i="2"/>
  <c r="I5" i="2"/>
  <c r="H5" i="2"/>
  <c r="G5" i="2"/>
  <c r="E5" i="2"/>
  <c r="D5" i="2"/>
  <c r="O35" i="3"/>
  <c r="N35" i="3"/>
  <c r="M35" i="3"/>
  <c r="L35" i="3"/>
  <c r="K35" i="3"/>
  <c r="O34" i="3"/>
  <c r="N34" i="3"/>
  <c r="M34" i="3"/>
  <c r="L34" i="3"/>
  <c r="K34" i="3"/>
  <c r="O33" i="3"/>
  <c r="N33" i="3"/>
  <c r="M33" i="3"/>
  <c r="L33" i="3"/>
  <c r="K33" i="3"/>
  <c r="O32" i="3"/>
  <c r="N32" i="3"/>
  <c r="M32" i="3"/>
  <c r="L32" i="3"/>
  <c r="K32" i="3"/>
  <c r="O31" i="3"/>
  <c r="N31" i="3"/>
  <c r="M31" i="3"/>
  <c r="L31" i="3"/>
  <c r="K31" i="3"/>
  <c r="O30" i="3"/>
  <c r="N30" i="3"/>
  <c r="M30" i="3"/>
  <c r="L30" i="3"/>
  <c r="K30" i="3"/>
  <c r="O29" i="3"/>
  <c r="N29" i="3"/>
  <c r="M29" i="3"/>
  <c r="L29" i="3"/>
  <c r="K29" i="3"/>
  <c r="O28" i="3"/>
  <c r="N28" i="3"/>
  <c r="M28" i="3"/>
  <c r="L28" i="3"/>
  <c r="K28" i="3"/>
  <c r="O27" i="3"/>
  <c r="N27" i="3"/>
  <c r="M27" i="3"/>
  <c r="L27" i="3"/>
  <c r="K27" i="3"/>
  <c r="O26" i="3"/>
  <c r="N26" i="3"/>
  <c r="M26" i="3"/>
  <c r="L26" i="3"/>
  <c r="K26" i="3"/>
  <c r="O25" i="3"/>
  <c r="N25" i="3"/>
  <c r="M25" i="3"/>
  <c r="L25" i="3"/>
  <c r="K25" i="3"/>
  <c r="O24" i="3"/>
  <c r="N24" i="3"/>
  <c r="M24" i="3"/>
  <c r="L24" i="3"/>
  <c r="K24" i="3"/>
  <c r="O23" i="3"/>
  <c r="N23" i="3"/>
  <c r="M23" i="3"/>
  <c r="L23" i="3"/>
  <c r="K23" i="3"/>
  <c r="O15" i="3"/>
  <c r="N15" i="3"/>
  <c r="M15" i="3"/>
  <c r="L15" i="3"/>
  <c r="K15" i="3"/>
  <c r="O14" i="3"/>
  <c r="N14" i="3"/>
  <c r="M14" i="3"/>
  <c r="L14" i="3"/>
  <c r="K14" i="3"/>
  <c r="O13" i="3"/>
  <c r="N13" i="3"/>
  <c r="M13" i="3"/>
  <c r="L13" i="3"/>
  <c r="K13" i="3"/>
  <c r="O12" i="3"/>
  <c r="N12" i="3"/>
  <c r="M12" i="3"/>
  <c r="L12" i="3"/>
  <c r="K12" i="3"/>
  <c r="O11" i="3"/>
  <c r="N11" i="3"/>
  <c r="M11" i="3"/>
  <c r="L11" i="3"/>
  <c r="K11" i="3"/>
  <c r="O10" i="3"/>
  <c r="N10" i="3"/>
  <c r="M10" i="3"/>
  <c r="L10" i="3"/>
  <c r="K10" i="3"/>
  <c r="O9" i="3"/>
  <c r="N9" i="3"/>
  <c r="M9" i="3"/>
  <c r="L9" i="3"/>
  <c r="K9" i="3"/>
  <c r="O8" i="3"/>
  <c r="N8" i="3"/>
  <c r="M8" i="3"/>
  <c r="L8" i="3"/>
  <c r="K8" i="3"/>
  <c r="O7" i="3"/>
  <c r="N7" i="3"/>
  <c r="M7" i="3"/>
  <c r="L7" i="3"/>
  <c r="K7" i="3"/>
  <c r="O6" i="3"/>
  <c r="N6" i="3"/>
  <c r="M6" i="3"/>
  <c r="L6" i="3"/>
  <c r="K6" i="3"/>
  <c r="O5" i="3"/>
  <c r="N5" i="3"/>
  <c r="M5" i="3"/>
  <c r="L5" i="3"/>
  <c r="K5" i="3"/>
  <c r="O4" i="3"/>
  <c r="N4" i="3"/>
  <c r="M4" i="3"/>
  <c r="L4" i="3"/>
  <c r="K4" i="3"/>
  <c r="O3" i="3"/>
  <c r="N3" i="3"/>
  <c r="M3" i="3"/>
  <c r="K3" i="3"/>
  <c r="O2" i="3"/>
  <c r="N2" i="3"/>
  <c r="M2" i="3"/>
  <c r="L2" i="3"/>
  <c r="K2" i="3"/>
  <c r="P15" i="3" l="1"/>
  <c r="P25" i="3"/>
  <c r="P14" i="3"/>
  <c r="P23" i="3"/>
  <c r="B30" i="2" s="1" a="1"/>
  <c r="B30" i="2" s="1"/>
  <c r="P4" i="3"/>
  <c r="P9" i="3"/>
  <c r="P8" i="3"/>
  <c r="P5" i="3"/>
  <c r="P11" i="3"/>
  <c r="P7" i="3"/>
  <c r="P3" i="3"/>
  <c r="B6" i="2" s="1" a="1"/>
  <c r="B6" i="2" s="1"/>
  <c r="L6" i="2" l="1" a="1"/>
  <c r="L30" i="2" a="1"/>
  <c r="L30" i="2" s="1"/>
  <c r="A30" i="2" s="1"/>
  <c r="L6" i="2" l="1"/>
  <c r="A6" i="2" s="1"/>
  <c r="A38" i="2"/>
  <c r="A36" i="2"/>
  <c r="A42" i="2"/>
  <c r="A40" i="2"/>
  <c r="A37" i="2"/>
  <c r="A33" i="2"/>
  <c r="A39" i="2"/>
  <c r="A41" i="2"/>
  <c r="A32" i="2"/>
  <c r="A31" i="2"/>
  <c r="A13" i="2" l="1"/>
  <c r="A14" i="2"/>
  <c r="A15" i="2"/>
  <c r="A12" i="2"/>
  <c r="A10" i="2"/>
  <c r="A7" i="2"/>
  <c r="A25" i="2"/>
  <c r="A11" i="2"/>
  <c r="A9" i="2"/>
  <c r="A8" i="2"/>
  <c r="A23" i="2"/>
  <c r="A2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<sst xmlns="http://schemas.openxmlformats.org/spreadsheetml/2006/main" count="78" uniqueCount="58">
  <si>
    <t>BYLAGSUTTAK 2023-2024</t>
  </si>
  <si>
    <t>Bykampen spilles lørdag 27.04.2024 på Birka Bowling, Stockholm</t>
  </si>
  <si>
    <t xml:space="preserve">  </t>
  </si>
  <si>
    <t>HERRER</t>
  </si>
  <si>
    <t>Snitt</t>
  </si>
  <si>
    <t>253.02.2023</t>
  </si>
  <si>
    <t>DAMER</t>
  </si>
  <si>
    <t>Navn</t>
  </si>
  <si>
    <t>Bedrift</t>
  </si>
  <si>
    <t>Coop
litt ditt</t>
  </si>
  <si>
    <t>Tide</t>
  </si>
  <si>
    <t>November-spretten</t>
  </si>
  <si>
    <t>Desember-spretten</t>
  </si>
  <si>
    <t>Coopiaden</t>
  </si>
  <si>
    <t>Februar-
spretten</t>
  </si>
  <si>
    <t>Vår-
spretten</t>
  </si>
  <si>
    <t>Bergens-
mesterskapet</t>
  </si>
  <si>
    <t>1.</t>
  </si>
  <si>
    <t>2.</t>
  </si>
  <si>
    <t>3.</t>
  </si>
  <si>
    <t>4.</t>
  </si>
  <si>
    <t>5.</t>
  </si>
  <si>
    <t>Kenneth Hodel-Olsen</t>
  </si>
  <si>
    <t>Bergen Kommune</t>
  </si>
  <si>
    <t>Ove Lyngved</t>
  </si>
  <si>
    <t>Taxi Sport Bg</t>
  </si>
  <si>
    <t>Egil Bergo</t>
  </si>
  <si>
    <t>Equinor Bg</t>
  </si>
  <si>
    <t>Lars Myklebust</t>
  </si>
  <si>
    <t>Coopen</t>
  </si>
  <si>
    <t>Kåre Sørås</t>
  </si>
  <si>
    <t>Raymond Takle</t>
  </si>
  <si>
    <t>Tore Jansen</t>
  </si>
  <si>
    <t>Oddmund Hodnekvam</t>
  </si>
  <si>
    <t>Posten Bg</t>
  </si>
  <si>
    <t>Kjell Olav Johnsen</t>
  </si>
  <si>
    <t>Future Energy</t>
  </si>
  <si>
    <t>Mark Soddano</t>
  </si>
  <si>
    <t>Magnus Nesse</t>
  </si>
  <si>
    <t>DnB</t>
  </si>
  <si>
    <t>Bård Horgen</t>
  </si>
  <si>
    <t>Aker Solution</t>
  </si>
  <si>
    <t>Alf-Heine Sandven</t>
  </si>
  <si>
    <t>Jan Frode Håland</t>
  </si>
  <si>
    <t>Bengt Gerry Røe</t>
  </si>
  <si>
    <t>Christian Monsen</t>
  </si>
  <si>
    <t>Eviny</t>
  </si>
  <si>
    <t>Terje Sivertsen</t>
  </si>
  <si>
    <t>Caverion</t>
  </si>
  <si>
    <t>Bodhild Engebretsen</t>
  </si>
  <si>
    <t>Camilla Heggland</t>
  </si>
  <si>
    <t>Bergen kommune</t>
  </si>
  <si>
    <t>Lill Merethe Haug</t>
  </si>
  <si>
    <t>Kristel Strømsnes</t>
  </si>
  <si>
    <t>Karharajago</t>
  </si>
  <si>
    <t>Sylvia Ingebrigtsen</t>
  </si>
  <si>
    <t>Aker</t>
  </si>
  <si>
    <t>Katrine B. 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</si>
</sst>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0" borderId="3" xfId="0" applyBorder="1" applyProtection="1">
      <protection locked="0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0" fillId="2" borderId="0" xfId="0" applyFill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2" fontId="4" fillId="0" borderId="1" xfId="1" applyNumberFormat="1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/>
    <xf numFmtId="2" fontId="4" fillId="3" borderId="1" xfId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left"/>
    </xf>
    <xf numFmtId="0" fontId="3" fillId="4" borderId="0" xfId="1" applyFont="1" applyFill="1"/>
    <xf numFmtId="2" fontId="3" fillId="4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left"/>
    </xf>
    <xf numFmtId="0" fontId="4" fillId="4" borderId="0" xfId="1" applyFont="1" applyFill="1"/>
    <xf numFmtId="2" fontId="4" fillId="4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164" fontId="5" fillId="4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center" wrapText="1"/>
    </xf>
  </cellXfs>
  <cellStyles count="2">
    <cellStyle name="Normal" xfId="0" builtinId="0"/>
    <cellStyle name="Normal 2" xfId="1" xr:uid="{1AFD61DC-564E-437D-97D2-B520D8328306}"/>
  </cellStyles>
  <dxfs count="0"/>
  <tableStyles count="0" defaultTableStyle="TableStyleMedium2" defaultPivotStyle="PivotStyleLight16"/>
  <colors>
    <mruColors>
      <color rgb="FFFF99CC"/>
      <color rgb="FFFF99FF"/>
      <color rgb="FF33CCFF"/>
      <color rgb="FFFF33CC"/>
      <color rgb="FFFF3399"/>
      <color rgb="FFFF5050"/>
      <color rgb="FFFC7878"/>
      <color rgb="FFE96D76"/>
      <color rgb="FFE34550"/>
      <color rgb="FFF8A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B9F-8901-46FA-81F9-F89F73E17920}">
  <dimension ref="A1:L42"/>
  <sheetViews>
    <sheetView tabSelected="1" zoomScale="115" zoomScaleNormal="115" workbookViewId="0">
      <selection activeCell="O9" sqref="O9"/>
    </sheetView>
  </sheetViews>
  <sheetFormatPr baseColWidth="10" defaultColWidth="11.42578125" defaultRowHeight="15" x14ac:dyDescent="0.25"/>
  <cols>
    <col min="1" max="1" width="5.28515625" style="13" customWidth="1"/>
    <col min="2" max="2" width="22.28515625" style="12" customWidth="1"/>
    <col min="3" max="3" width="17.28515625" style="12" customWidth="1"/>
    <col min="4" max="10" width="11.42578125" style="12"/>
    <col min="11" max="11" width="13.140625" style="12" bestFit="1" customWidth="1"/>
    <col min="12" max="12" width="11.42578125" style="14"/>
    <col min="13" max="16384" width="11.42578125" style="12"/>
  </cols>
  <sheetData>
    <row r="1" spans="1:12" s="11" customFormat="1" ht="23.25" x14ac:dyDescent="0.35">
      <c r="A1" s="34" t="s">
        <v>0</v>
      </c>
      <c r="B1" s="35"/>
      <c r="C1" s="35"/>
      <c r="D1" s="35" t="s">
        <v>1</v>
      </c>
      <c r="E1" s="35"/>
      <c r="F1" s="35"/>
      <c r="G1" s="35"/>
      <c r="H1" s="35"/>
      <c r="I1" s="35"/>
      <c r="J1" s="35"/>
      <c r="K1" s="35"/>
      <c r="L1" s="36"/>
    </row>
    <row r="2" spans="1:12" x14ac:dyDescent="0.25">
      <c r="A2" s="37"/>
      <c r="B2" s="37"/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2" x14ac:dyDescent="0.25">
      <c r="A3" s="40"/>
      <c r="B3" s="38"/>
      <c r="C3" s="38"/>
      <c r="D3" s="40">
        <v>1</v>
      </c>
      <c r="E3" s="40">
        <v>2</v>
      </c>
      <c r="F3" s="40">
        <v>3</v>
      </c>
      <c r="G3" s="40">
        <v>4</v>
      </c>
      <c r="H3" s="40">
        <v>5</v>
      </c>
      <c r="I3" s="40">
        <v>6</v>
      </c>
      <c r="J3" s="40">
        <v>7</v>
      </c>
      <c r="K3" s="40">
        <v>8</v>
      </c>
      <c r="L3" s="39" t="s">
        <v>2</v>
      </c>
    </row>
    <row r="4" spans="1:12" x14ac:dyDescent="0.25">
      <c r="A4" s="40"/>
      <c r="B4" s="38"/>
      <c r="C4" s="38"/>
      <c r="D4" s="41">
        <v>45179</v>
      </c>
      <c r="E4" s="41">
        <v>45207</v>
      </c>
      <c r="F4" s="41">
        <v>45235</v>
      </c>
      <c r="G4" s="41">
        <v>45263</v>
      </c>
      <c r="H4" s="41">
        <v>45305</v>
      </c>
      <c r="I4" s="41">
        <v>45333</v>
      </c>
      <c r="J4" s="41">
        <v>45347</v>
      </c>
      <c r="K4" s="41">
        <v>45389</v>
      </c>
      <c r="L4" s="39"/>
    </row>
    <row r="5" spans="1:12" ht="29.25" customHeight="1" x14ac:dyDescent="0.25">
      <c r="A5" s="37" t="s">
        <v>3</v>
      </c>
      <c r="B5" s="38"/>
      <c r="C5" s="38"/>
      <c r="D5" s="42" t="str">
        <f>Data!C1</f>
        <v>Coop
litt ditt</v>
      </c>
      <c r="E5" s="42" t="str">
        <f>Data!D1</f>
        <v>Tide</v>
      </c>
      <c r="F5" s="42" t="str">
        <f>Data!E1</f>
        <v>November-spretten</v>
      </c>
      <c r="G5" s="42" t="str">
        <f>Data!F1</f>
        <v>Desember-spretten</v>
      </c>
      <c r="H5" s="42" t="str">
        <f>Data!G1</f>
        <v>Coopiaden</v>
      </c>
      <c r="I5" s="42" t="str">
        <f>Data!H1</f>
        <v>Februar-
spretten</v>
      </c>
      <c r="J5" s="42" t="str">
        <f>Data!I1</f>
        <v>Vår-
spretten</v>
      </c>
      <c r="K5" s="42" t="str">
        <f>Data!J1</f>
        <v>Bergens-
mesterskapet</v>
      </c>
      <c r="L5" s="39" t="s">
        <v>4</v>
      </c>
    </row>
    <row r="6" spans="1:12" x14ac:dyDescent="0.25">
      <c r="A6" s="31">
        <f>RANK(L6,L6:L25,0)</f>
        <v>1</v>
      </c>
      <c r="B6" s="32" t="str" cm="1">
        <f t="array" ref="B6:K24">_xlfn.SORTBY(Data!A2:J20,Data!P2:P20,-1)</f>
        <v>Raymond Takle</v>
      </c>
      <c r="C6" s="32" t="str">
        <v>Taxi Sport Bg</v>
      </c>
      <c r="D6" s="31">
        <v>1165</v>
      </c>
      <c r="E6" s="31">
        <v>1273</v>
      </c>
      <c r="F6" s="31">
        <v>1034</v>
      </c>
      <c r="G6" s="31">
        <v>0</v>
      </c>
      <c r="H6" s="31">
        <v>1191</v>
      </c>
      <c r="I6" s="31">
        <v>1091</v>
      </c>
      <c r="J6" s="31">
        <v>0</v>
      </c>
      <c r="K6" s="31">
        <v>0</v>
      </c>
      <c r="L6" s="33" cm="1">
        <f t="array" ref="L6:L25">_xlfn.SORTBY(Data!P2:P21,Data!P2:P21,-1)</f>
        <v>191.79999999999998</v>
      </c>
    </row>
    <row r="7" spans="1:12" x14ac:dyDescent="0.25">
      <c r="A7" s="31">
        <f>RANK(L7,L6:L25,0)</f>
        <v>2</v>
      </c>
      <c r="B7" s="32" t="str">
        <v>Ove Lyngved</v>
      </c>
      <c r="C7" s="32" t="str">
        <v>Taxi Sport Bg</v>
      </c>
      <c r="D7" s="31">
        <v>1136</v>
      </c>
      <c r="E7" s="31">
        <v>1106</v>
      </c>
      <c r="F7" s="31">
        <v>0</v>
      </c>
      <c r="G7" s="31">
        <v>1113</v>
      </c>
      <c r="H7" s="31">
        <v>999</v>
      </c>
      <c r="I7" s="31">
        <v>1256</v>
      </c>
      <c r="J7" s="31">
        <v>1083</v>
      </c>
      <c r="K7" s="31">
        <v>1093</v>
      </c>
      <c r="L7" s="33">
        <v>190.13333333333333</v>
      </c>
    </row>
    <row r="8" spans="1:12" x14ac:dyDescent="0.25">
      <c r="A8" s="31">
        <f>RANK(L8,L6:L25,0)</f>
        <v>3</v>
      </c>
      <c r="B8" s="32" t="str">
        <v>Alf-Heine Sandven</v>
      </c>
      <c r="C8" s="32" t="str">
        <v>Coopen</v>
      </c>
      <c r="D8" s="31">
        <v>1089</v>
      </c>
      <c r="E8" s="31">
        <v>1229</v>
      </c>
      <c r="F8" s="31">
        <v>0</v>
      </c>
      <c r="G8" s="31">
        <v>1136</v>
      </c>
      <c r="H8" s="31">
        <v>1103</v>
      </c>
      <c r="I8" s="31">
        <v>1019</v>
      </c>
      <c r="J8" s="31">
        <v>1099</v>
      </c>
      <c r="K8" s="31">
        <v>0</v>
      </c>
      <c r="L8" s="33">
        <v>188.53333333333333</v>
      </c>
    </row>
    <row r="9" spans="1:12" x14ac:dyDescent="0.25">
      <c r="A9" s="31">
        <f>RANK(L9,L6:L25,0)</f>
        <v>4</v>
      </c>
      <c r="B9" s="32" t="str">
        <v>Mark Soddano</v>
      </c>
      <c r="C9" s="32" t="str">
        <v>Taxi Sport Bg</v>
      </c>
      <c r="D9" s="31">
        <v>1210</v>
      </c>
      <c r="E9" s="31">
        <v>1051</v>
      </c>
      <c r="F9" s="31">
        <v>985</v>
      </c>
      <c r="G9" s="31">
        <v>1070</v>
      </c>
      <c r="H9" s="31">
        <v>1043</v>
      </c>
      <c r="I9" s="31">
        <v>1060</v>
      </c>
      <c r="J9" s="31">
        <v>1156</v>
      </c>
      <c r="K9" s="31">
        <v>976</v>
      </c>
      <c r="L9" s="33">
        <v>184.9</v>
      </c>
    </row>
    <row r="10" spans="1:12" x14ac:dyDescent="0.25">
      <c r="A10" s="31">
        <f>RANK(L10,L6:L25,0)</f>
        <v>5</v>
      </c>
      <c r="B10" s="32" t="str">
        <v>Tore Jansen</v>
      </c>
      <c r="C10" s="32" t="str">
        <v>Taxi Sport Bg</v>
      </c>
      <c r="D10" s="31">
        <v>1019</v>
      </c>
      <c r="E10" s="31">
        <v>1084</v>
      </c>
      <c r="F10" s="31">
        <v>1054</v>
      </c>
      <c r="G10" s="31">
        <v>1087</v>
      </c>
      <c r="H10" s="31">
        <v>1066</v>
      </c>
      <c r="I10" s="31">
        <v>1074</v>
      </c>
      <c r="J10" s="31">
        <v>1179</v>
      </c>
      <c r="K10" s="31">
        <v>1013</v>
      </c>
      <c r="L10" s="33">
        <v>183</v>
      </c>
    </row>
    <row r="11" spans="1:12" x14ac:dyDescent="0.25">
      <c r="A11" s="31">
        <f>RANK(L11,L6:L25,0)</f>
        <v>6</v>
      </c>
      <c r="B11" s="32" t="str">
        <v>Terje Sivertsen</v>
      </c>
      <c r="C11" s="32" t="str">
        <v>Caverion</v>
      </c>
      <c r="D11" s="31">
        <v>0</v>
      </c>
      <c r="E11" s="31">
        <v>0</v>
      </c>
      <c r="F11" s="31">
        <v>0</v>
      </c>
      <c r="G11" s="31">
        <v>1121</v>
      </c>
      <c r="H11" s="31">
        <v>1002</v>
      </c>
      <c r="I11" s="31">
        <v>947</v>
      </c>
      <c r="J11" s="31">
        <v>1101</v>
      </c>
      <c r="K11" s="31">
        <v>1098</v>
      </c>
      <c r="L11" s="33">
        <v>175.63333333333333</v>
      </c>
    </row>
    <row r="12" spans="1:12" x14ac:dyDescent="0.25">
      <c r="A12" s="31">
        <f>RANK(L12,L6:L25,0)</f>
        <v>7</v>
      </c>
      <c r="B12" s="32" t="str">
        <v>Egil Bergo</v>
      </c>
      <c r="C12" s="32" t="str">
        <v>Equinor Bg</v>
      </c>
      <c r="D12" s="31">
        <v>0</v>
      </c>
      <c r="E12" s="31">
        <v>1062</v>
      </c>
      <c r="F12" s="31">
        <v>972</v>
      </c>
      <c r="G12" s="31">
        <v>1006</v>
      </c>
      <c r="H12" s="31">
        <v>1088</v>
      </c>
      <c r="I12" s="31">
        <v>994</v>
      </c>
      <c r="J12" s="31">
        <v>1008</v>
      </c>
      <c r="K12" s="31">
        <v>990</v>
      </c>
      <c r="L12" s="33">
        <v>171.93333333333331</v>
      </c>
    </row>
    <row r="13" spans="1:12" x14ac:dyDescent="0.25">
      <c r="A13" s="31">
        <f>RANK(L13,L6:L25,0)</f>
        <v>8</v>
      </c>
      <c r="B13" s="32" t="str">
        <v>Lars Myklebust</v>
      </c>
      <c r="C13" s="32" t="str">
        <v>Coopen</v>
      </c>
      <c r="D13" s="31">
        <v>0</v>
      </c>
      <c r="E13" s="31">
        <v>951</v>
      </c>
      <c r="F13" s="31">
        <v>1023</v>
      </c>
      <c r="G13" s="31">
        <v>0</v>
      </c>
      <c r="H13" s="31">
        <v>934</v>
      </c>
      <c r="I13" s="31">
        <v>910</v>
      </c>
      <c r="J13" s="31">
        <v>1057</v>
      </c>
      <c r="K13" s="31">
        <v>1073</v>
      </c>
      <c r="L13" s="33">
        <v>167.93333333333334</v>
      </c>
    </row>
    <row r="14" spans="1:12" x14ac:dyDescent="0.25">
      <c r="A14" s="20">
        <f>RANK(L14,L6:L25,0)</f>
        <v>9</v>
      </c>
      <c r="B14" s="21" t="str">
        <v>Oddmund Hodnekvam</v>
      </c>
      <c r="C14" s="21" t="str">
        <v>Posten Bg</v>
      </c>
      <c r="D14" s="20">
        <v>966</v>
      </c>
      <c r="E14" s="20">
        <v>1008</v>
      </c>
      <c r="F14" s="20">
        <v>0</v>
      </c>
      <c r="G14" s="20">
        <v>987</v>
      </c>
      <c r="H14" s="20">
        <v>1006</v>
      </c>
      <c r="I14" s="20">
        <v>794</v>
      </c>
      <c r="J14" s="20">
        <v>895</v>
      </c>
      <c r="K14" s="20">
        <v>905</v>
      </c>
      <c r="L14" s="22">
        <v>162.4</v>
      </c>
    </row>
    <row r="15" spans="1:12" x14ac:dyDescent="0.25">
      <c r="A15" s="20">
        <f>RANK(L15,L6:L25,0)</f>
        <v>10</v>
      </c>
      <c r="B15" s="21" t="str">
        <v>Jan Frode Håland</v>
      </c>
      <c r="C15" s="21" t="str">
        <v>Taxi Sport Bg</v>
      </c>
      <c r="D15" s="20">
        <v>1018</v>
      </c>
      <c r="E15" s="20">
        <v>998</v>
      </c>
      <c r="F15" s="20">
        <v>945</v>
      </c>
      <c r="G15" s="20">
        <v>0</v>
      </c>
      <c r="H15" s="20">
        <v>863</v>
      </c>
      <c r="I15" s="20">
        <v>892</v>
      </c>
      <c r="J15" s="20">
        <v>803</v>
      </c>
      <c r="K15" s="20">
        <v>0</v>
      </c>
      <c r="L15" s="22">
        <v>157.20000000000002</v>
      </c>
    </row>
    <row r="16" spans="1:12" x14ac:dyDescent="0.25">
      <c r="A16" s="20"/>
      <c r="B16" s="21" t="str">
        <v>Kenneth Hodel-Olsen</v>
      </c>
      <c r="C16" s="21" t="str">
        <v>Bergen Kommune</v>
      </c>
      <c r="D16" s="20">
        <v>1195</v>
      </c>
      <c r="E16" s="20">
        <v>1197</v>
      </c>
      <c r="F16" s="20">
        <v>1111</v>
      </c>
      <c r="G16" s="20">
        <v>1313</v>
      </c>
      <c r="H16" s="20">
        <v>0</v>
      </c>
      <c r="I16" s="20">
        <v>0</v>
      </c>
      <c r="J16" s="20">
        <v>1142</v>
      </c>
      <c r="K16" s="20">
        <v>0</v>
      </c>
      <c r="L16" s="22">
        <v>0</v>
      </c>
    </row>
    <row r="17" spans="1:12" x14ac:dyDescent="0.25">
      <c r="A17" s="20"/>
      <c r="B17" s="21" t="str">
        <v>Kåre Sørås</v>
      </c>
      <c r="C17" s="21" t="str">
        <v>Coopen</v>
      </c>
      <c r="D17" s="20">
        <v>960</v>
      </c>
      <c r="E17" s="20">
        <v>1032</v>
      </c>
      <c r="F17" s="20">
        <v>1010</v>
      </c>
      <c r="G17" s="20">
        <v>0</v>
      </c>
      <c r="H17" s="20">
        <v>0</v>
      </c>
      <c r="I17" s="20">
        <v>0</v>
      </c>
      <c r="J17" s="20">
        <v>0</v>
      </c>
      <c r="K17" s="20">
        <v>1069</v>
      </c>
      <c r="L17" s="22">
        <v>0</v>
      </c>
    </row>
    <row r="18" spans="1:12" x14ac:dyDescent="0.25">
      <c r="A18" s="20"/>
      <c r="B18" s="21" t="str">
        <v>Kjell Olav Johnsen</v>
      </c>
      <c r="C18" s="21" t="str">
        <v>Future Energy</v>
      </c>
      <c r="D18" s="20">
        <v>0</v>
      </c>
      <c r="E18" s="20">
        <v>946</v>
      </c>
      <c r="F18" s="20">
        <v>0</v>
      </c>
      <c r="G18" s="20">
        <v>0</v>
      </c>
      <c r="H18" s="20">
        <v>0</v>
      </c>
      <c r="I18" s="20">
        <v>901</v>
      </c>
      <c r="J18" s="20">
        <v>937</v>
      </c>
      <c r="K18" s="20">
        <v>0</v>
      </c>
      <c r="L18" s="22">
        <v>0</v>
      </c>
    </row>
    <row r="19" spans="1:12" x14ac:dyDescent="0.25">
      <c r="A19" s="20"/>
      <c r="B19" s="21" t="str">
        <v>Magnus Nesse</v>
      </c>
      <c r="C19" s="21" t="str">
        <v>DnB</v>
      </c>
      <c r="D19" s="20">
        <v>1086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2">
        <v>0</v>
      </c>
    </row>
    <row r="20" spans="1:12" x14ac:dyDescent="0.25">
      <c r="A20" s="20"/>
      <c r="B20" s="21" t="str">
        <v>Bård Horgen</v>
      </c>
      <c r="C20" s="21" t="str">
        <v>Aker Solution</v>
      </c>
      <c r="D20" s="20">
        <v>0</v>
      </c>
      <c r="E20" s="20">
        <v>1095</v>
      </c>
      <c r="F20" s="20">
        <v>1087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2">
        <v>0</v>
      </c>
    </row>
    <row r="21" spans="1:12" x14ac:dyDescent="0.25">
      <c r="A21" s="20"/>
      <c r="B21" s="21" t="str">
        <v>Bengt Gerry Røe</v>
      </c>
      <c r="C21" s="21" t="str">
        <v>Taxi Sport Bg</v>
      </c>
      <c r="D21" s="20">
        <v>1012</v>
      </c>
      <c r="E21" s="20">
        <v>0</v>
      </c>
      <c r="F21" s="20">
        <v>0</v>
      </c>
      <c r="G21" s="20">
        <v>0</v>
      </c>
      <c r="H21" s="20">
        <v>598</v>
      </c>
      <c r="I21" s="20">
        <v>0</v>
      </c>
      <c r="J21" s="20">
        <v>0</v>
      </c>
      <c r="K21" s="20">
        <v>0</v>
      </c>
      <c r="L21" s="22">
        <v>0</v>
      </c>
    </row>
    <row r="22" spans="1:12" x14ac:dyDescent="0.25">
      <c r="A22" s="20"/>
      <c r="B22" s="21" t="str">
        <v>Christian Monsen</v>
      </c>
      <c r="C22" s="21" t="str">
        <v>Eviny</v>
      </c>
      <c r="D22" s="20">
        <v>0</v>
      </c>
      <c r="E22" s="20">
        <v>0</v>
      </c>
      <c r="F22" s="20">
        <v>0</v>
      </c>
      <c r="G22" s="20">
        <v>1211</v>
      </c>
      <c r="H22" s="20">
        <v>1112</v>
      </c>
      <c r="I22" s="20">
        <v>1197</v>
      </c>
      <c r="J22" s="20">
        <v>1205</v>
      </c>
      <c r="K22" s="20">
        <v>0</v>
      </c>
      <c r="L22" s="22">
        <v>0</v>
      </c>
    </row>
    <row r="23" spans="1:12" hidden="1" x14ac:dyDescent="0.25">
      <c r="A23" s="20">
        <f>RANK(L23,L6:L25,0)</f>
        <v>11</v>
      </c>
      <c r="B23" s="21">
        <v>0</v>
      </c>
      <c r="C23" s="21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2">
        <v>0</v>
      </c>
    </row>
    <row r="24" spans="1:12" hidden="1" x14ac:dyDescent="0.25">
      <c r="A24" s="20">
        <f>RANK(L24,L6:L25,0)</f>
        <v>11</v>
      </c>
      <c r="B24" s="21">
        <v>0</v>
      </c>
      <c r="C24" s="21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2">
        <v>0</v>
      </c>
    </row>
    <row r="25" spans="1:12" hidden="1" x14ac:dyDescent="0.25">
      <c r="A25" s="20">
        <f>RANK(L25,L6:L25,0)</f>
        <v>11</v>
      </c>
      <c r="B25" s="21"/>
      <c r="C25" s="21"/>
      <c r="D25" s="21"/>
      <c r="E25" s="21"/>
      <c r="F25" s="21"/>
      <c r="G25" s="21"/>
      <c r="H25" s="21"/>
      <c r="I25" s="21"/>
      <c r="J25" s="21"/>
      <c r="K25" s="20"/>
      <c r="L25" s="22">
        <v>0</v>
      </c>
    </row>
    <row r="27" spans="1:12" x14ac:dyDescent="0.25">
      <c r="A27" s="40"/>
      <c r="B27" s="38"/>
      <c r="C27" s="38"/>
      <c r="D27" s="40">
        <v>1</v>
      </c>
      <c r="E27" s="40">
        <v>2</v>
      </c>
      <c r="F27" s="40">
        <v>3</v>
      </c>
      <c r="G27" s="40">
        <v>4</v>
      </c>
      <c r="H27" s="40">
        <v>5</v>
      </c>
      <c r="I27" s="40">
        <v>6</v>
      </c>
      <c r="J27" s="40">
        <v>7</v>
      </c>
      <c r="K27" s="40">
        <v>8</v>
      </c>
      <c r="L27" s="39"/>
    </row>
    <row r="28" spans="1:12" x14ac:dyDescent="0.25">
      <c r="A28" s="40"/>
      <c r="B28" s="38"/>
      <c r="C28" s="38"/>
      <c r="D28" s="41">
        <v>44814</v>
      </c>
      <c r="E28" s="41">
        <v>44842</v>
      </c>
      <c r="F28" s="41">
        <v>44870</v>
      </c>
      <c r="G28" s="41">
        <v>44898</v>
      </c>
      <c r="H28" s="41">
        <v>44940</v>
      </c>
      <c r="I28" s="41">
        <v>44968</v>
      </c>
      <c r="J28" s="41" t="s">
        <v>5</v>
      </c>
      <c r="K28" s="41">
        <v>45023</v>
      </c>
      <c r="L28" s="39"/>
    </row>
    <row r="29" spans="1:12" ht="30" x14ac:dyDescent="0.25">
      <c r="A29" s="37" t="s">
        <v>6</v>
      </c>
      <c r="B29" s="38"/>
      <c r="C29" s="38"/>
      <c r="D29" s="42" t="str">
        <f>Data!C1</f>
        <v>Coop
litt ditt</v>
      </c>
      <c r="E29" s="42" t="str">
        <f>Data!D1</f>
        <v>Tide</v>
      </c>
      <c r="F29" s="42" t="str">
        <f>Data!E1</f>
        <v>November-spretten</v>
      </c>
      <c r="G29" s="42" t="str">
        <f>Data!F1</f>
        <v>Desember-spretten</v>
      </c>
      <c r="H29" s="42" t="str">
        <f>Data!G1</f>
        <v>Coopiaden</v>
      </c>
      <c r="I29" s="42" t="str">
        <f>Data!H1</f>
        <v>Februar-
spretten</v>
      </c>
      <c r="J29" s="42" t="str">
        <f>Data!I1</f>
        <v>Vår-
spretten</v>
      </c>
      <c r="K29" s="42" t="str">
        <f>Data!J1</f>
        <v>Bergens-
mesterskapet</v>
      </c>
      <c r="L29" s="39" t="s">
        <v>4</v>
      </c>
    </row>
    <row r="30" spans="1:12" x14ac:dyDescent="0.25">
      <c r="A30" s="31">
        <f>RANK(L30,L30:L42,0)</f>
        <v>1</v>
      </c>
      <c r="B30" s="32" t="str" cm="1">
        <f t="array" ref="B30:K42">_xlfn.SORTBY(Data!A23:J35,Data!P23:P35,-1)</f>
        <v>Sylvia Ingebrigtsen</v>
      </c>
      <c r="C30" s="32" t="str">
        <v>Aker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3" cm="1">
        <f t="array" ref="L30:L42">_xlfn.SORTBY(Data!P23:P35,Data!P23:P35,-1)</f>
        <v>190.29</v>
      </c>
    </row>
    <row r="31" spans="1:12" x14ac:dyDescent="0.25">
      <c r="A31" s="31">
        <f>RANK(L31,L30:L42,0)</f>
        <v>2</v>
      </c>
      <c r="B31" s="32" t="str">
        <v>Bodhild Engebretsen</v>
      </c>
      <c r="C31" s="32" t="str">
        <v>Taxi Sport Bg</v>
      </c>
      <c r="D31" s="31">
        <v>968</v>
      </c>
      <c r="E31" s="31">
        <v>0</v>
      </c>
      <c r="F31" s="31">
        <v>0</v>
      </c>
      <c r="G31" s="31">
        <v>0</v>
      </c>
      <c r="H31" s="31">
        <v>1060</v>
      </c>
      <c r="I31" s="31">
        <v>0</v>
      </c>
      <c r="J31" s="31">
        <v>0</v>
      </c>
      <c r="K31" s="31">
        <v>978</v>
      </c>
      <c r="L31" s="33">
        <v>167</v>
      </c>
    </row>
    <row r="32" spans="1:12" x14ac:dyDescent="0.25">
      <c r="A32" s="31">
        <f>RANK(L32,L30:L42,0)</f>
        <v>3</v>
      </c>
      <c r="B32" s="32" t="str">
        <v>Lill Merethe Haug</v>
      </c>
      <c r="C32" s="32" t="str">
        <v>Eviny</v>
      </c>
      <c r="D32" s="31">
        <v>0</v>
      </c>
      <c r="E32" s="31">
        <v>914</v>
      </c>
      <c r="F32" s="31">
        <v>1004</v>
      </c>
      <c r="G32" s="31">
        <v>1037</v>
      </c>
      <c r="H32" s="31">
        <v>943</v>
      </c>
      <c r="I32" s="31">
        <v>914</v>
      </c>
      <c r="J32" s="31">
        <v>949</v>
      </c>
      <c r="K32" s="31">
        <v>0</v>
      </c>
      <c r="L32" s="33">
        <v>161.56666666666666</v>
      </c>
    </row>
    <row r="33" spans="1:12" x14ac:dyDescent="0.25">
      <c r="A33" s="31">
        <f>RANK(L33,L30:L42,0)</f>
        <v>4</v>
      </c>
      <c r="B33" s="32" t="str">
        <v>Katrine B. Steen</v>
      </c>
      <c r="C33" s="32" t="str">
        <v>Taxi Sport Bg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3">
        <v>149.04</v>
      </c>
    </row>
    <row r="34" spans="1:12" x14ac:dyDescent="0.25">
      <c r="A34" s="20"/>
      <c r="B34" s="21" t="str">
        <v>Camilla Heggland</v>
      </c>
      <c r="C34" s="21" t="str">
        <v>Bergen kommune</v>
      </c>
      <c r="D34" s="20">
        <v>0</v>
      </c>
      <c r="E34" s="20">
        <v>970</v>
      </c>
      <c r="F34" s="20">
        <v>1022</v>
      </c>
      <c r="G34" s="20">
        <v>1022</v>
      </c>
      <c r="H34" s="20">
        <v>0</v>
      </c>
      <c r="I34" s="20">
        <v>0</v>
      </c>
      <c r="J34" s="20">
        <v>1097</v>
      </c>
      <c r="K34" s="20">
        <v>0</v>
      </c>
      <c r="L34" s="22">
        <v>0</v>
      </c>
    </row>
    <row r="35" spans="1:12" x14ac:dyDescent="0.25">
      <c r="A35" s="20"/>
      <c r="B35" s="21" t="str">
        <v>Kristel Strømsnes</v>
      </c>
      <c r="C35" s="21" t="str">
        <v>Karharajago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844</v>
      </c>
      <c r="J35" s="20">
        <v>0</v>
      </c>
      <c r="K35" s="20">
        <v>0</v>
      </c>
      <c r="L35" s="22">
        <v>0</v>
      </c>
    </row>
    <row r="36" spans="1:12" hidden="1" x14ac:dyDescent="0.25">
      <c r="A36" s="20">
        <f>RANK(L36,L30:L42,0)</f>
        <v>7</v>
      </c>
      <c r="B36" s="21">
        <v>0</v>
      </c>
      <c r="C36" s="21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2">
        <v>-1</v>
      </c>
    </row>
    <row r="37" spans="1:12" hidden="1" x14ac:dyDescent="0.25">
      <c r="A37" s="20">
        <f>RANK(L37,L30:L42,0)</f>
        <v>7</v>
      </c>
      <c r="B37" s="21">
        <v>0</v>
      </c>
      <c r="C37" s="21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2">
        <v>-1</v>
      </c>
    </row>
    <row r="38" spans="1:12" hidden="1" x14ac:dyDescent="0.25">
      <c r="A38" s="20">
        <f>RANK(L38,L30:L42,0)</f>
        <v>7</v>
      </c>
      <c r="B38" s="21">
        <v>0</v>
      </c>
      <c r="C38" s="21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2">
        <v>-1</v>
      </c>
    </row>
    <row r="39" spans="1:12" hidden="1" x14ac:dyDescent="0.25">
      <c r="A39" s="20">
        <f>RANK(L39,L30:L42,0)</f>
        <v>7</v>
      </c>
      <c r="B39" s="21">
        <v>0</v>
      </c>
      <c r="C39" s="21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2">
        <v>-1</v>
      </c>
    </row>
    <row r="40" spans="1:12" hidden="1" x14ac:dyDescent="0.25">
      <c r="A40" s="20">
        <f>RANK(L40,L30:L42,0)</f>
        <v>7</v>
      </c>
      <c r="B40" s="21">
        <v>0</v>
      </c>
      <c r="C40" s="21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2">
        <v>-1</v>
      </c>
    </row>
    <row r="41" spans="1:12" hidden="1" x14ac:dyDescent="0.25">
      <c r="A41" s="20">
        <f>RANK(L41,L30:L42,0)</f>
        <v>7</v>
      </c>
      <c r="B41" s="21">
        <v>0</v>
      </c>
      <c r="C41" s="21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2">
        <v>-1</v>
      </c>
    </row>
    <row r="42" spans="1:12" hidden="1" x14ac:dyDescent="0.25">
      <c r="A42" s="20">
        <f>RANK(L42,L30:L42,0)</f>
        <v>7</v>
      </c>
      <c r="B42" s="21">
        <v>0</v>
      </c>
      <c r="C42" s="21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2">
        <v>-1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1359-31FC-4564-B98E-D37726373171}">
  <dimension ref="A1:P36"/>
  <sheetViews>
    <sheetView workbookViewId="0">
      <selection activeCell="P36" sqref="P36"/>
    </sheetView>
  </sheetViews>
  <sheetFormatPr baseColWidth="10" defaultColWidth="11.42578125" defaultRowHeight="15" x14ac:dyDescent="0.25"/>
  <cols>
    <col min="1" max="1" width="23" bestFit="1" customWidth="1"/>
    <col min="2" max="2" width="23.85546875" customWidth="1"/>
  </cols>
  <sheetData>
    <row r="1" spans="1:16" ht="45" x14ac:dyDescent="0.25">
      <c r="A1" s="18" t="s">
        <v>7</v>
      </c>
      <c r="B1" s="18" t="s">
        <v>8</v>
      </c>
      <c r="C1" s="23" t="s">
        <v>9</v>
      </c>
      <c r="D1" s="23" t="s">
        <v>10</v>
      </c>
      <c r="E1" s="23" t="s">
        <v>11</v>
      </c>
      <c r="F1" s="23" t="s">
        <v>12</v>
      </c>
      <c r="G1" s="23" t="s">
        <v>13</v>
      </c>
      <c r="H1" s="23" t="s">
        <v>14</v>
      </c>
      <c r="I1" s="23" t="s">
        <v>15</v>
      </c>
      <c r="J1" s="23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4</v>
      </c>
    </row>
    <row r="2" spans="1:16" x14ac:dyDescent="0.25">
      <c r="A2" s="3" t="s">
        <v>22</v>
      </c>
      <c r="B2" s="4" t="s">
        <v>23</v>
      </c>
      <c r="C2" s="24">
        <v>1195</v>
      </c>
      <c r="D2" s="24">
        <v>1197</v>
      </c>
      <c r="E2" s="5">
        <v>1111</v>
      </c>
      <c r="F2" s="5">
        <v>1313</v>
      </c>
      <c r="G2" s="7"/>
      <c r="H2" s="5"/>
      <c r="I2" s="5">
        <v>1142</v>
      </c>
      <c r="J2" s="5"/>
      <c r="K2" s="16">
        <f t="shared" ref="K2:K15" si="0">IF(ISERROR(MAX(C2:J2))=TRUE,0,MAX(C2:J2))</f>
        <v>1313</v>
      </c>
      <c r="L2" s="16">
        <f t="shared" ref="L2:L15" si="1">IF(ISERROR(LARGE(C2:J2,2))=TRUE,0,LARGE(C2:J2,2))</f>
        <v>1197</v>
      </c>
      <c r="M2" s="16">
        <f t="shared" ref="M2:M15" si="2">IF(ISERROR(LARGE(C2:J2,3))=TRUE,0,LARGE(C2:J2,3))</f>
        <v>1195</v>
      </c>
      <c r="N2" s="16">
        <f t="shared" ref="N2:N15" si="3">IF(ISERROR(LARGE(C2:J2,4))=TRUE,0,LARGE(C2:J2,4))</f>
        <v>1142</v>
      </c>
      <c r="O2" s="16">
        <f t="shared" ref="O2:O15" si="4">IF(ISERROR(LARGE(C2:J2,5))=TRUE,0,LARGE(C2:J2,5))</f>
        <v>1111</v>
      </c>
      <c r="P2" s="17">
        <v>0</v>
      </c>
    </row>
    <row r="3" spans="1:16" x14ac:dyDescent="0.25">
      <c r="A3" s="6" t="s">
        <v>24</v>
      </c>
      <c r="B3" s="6" t="s">
        <v>25</v>
      </c>
      <c r="C3" s="25">
        <v>1136</v>
      </c>
      <c r="D3" s="24">
        <v>1106</v>
      </c>
      <c r="E3" s="5"/>
      <c r="F3" s="7">
        <v>1113</v>
      </c>
      <c r="G3" s="7">
        <v>999</v>
      </c>
      <c r="H3" s="7">
        <v>1256</v>
      </c>
      <c r="I3" s="7">
        <v>1083</v>
      </c>
      <c r="J3" s="7">
        <v>1093</v>
      </c>
      <c r="K3" s="16">
        <f t="shared" si="0"/>
        <v>1256</v>
      </c>
      <c r="L3" s="16">
        <f t="shared" si="1"/>
        <v>1136</v>
      </c>
      <c r="M3" s="16">
        <f t="shared" si="2"/>
        <v>1113</v>
      </c>
      <c r="N3" s="16">
        <f t="shared" si="3"/>
        <v>1106</v>
      </c>
      <c r="O3" s="16">
        <f t="shared" si="4"/>
        <v>1093</v>
      </c>
      <c r="P3" s="17">
        <f t="shared" ref="P3:P15" si="5">IF(O3&gt;0,AVERAGE(K3:O3)/6,IF(N3&gt;0,AVERAGE(K3:N3)/6,IF(M3&gt;0,AVERAGE(K3:M3)/6,IF(L3&gt;0,AVERAGE(K3:L3)/6,IF(K3&gt;0,AVERAGE(K3:K3)/6,0)))))</f>
        <v>190.13333333333333</v>
      </c>
    </row>
    <row r="4" spans="1:16" x14ac:dyDescent="0.25">
      <c r="A4" s="6" t="s">
        <v>26</v>
      </c>
      <c r="B4" s="8" t="s">
        <v>27</v>
      </c>
      <c r="C4" s="25"/>
      <c r="D4" s="24">
        <v>1062</v>
      </c>
      <c r="E4" s="7">
        <v>972</v>
      </c>
      <c r="F4" s="7">
        <v>1006</v>
      </c>
      <c r="G4" s="7">
        <v>1088</v>
      </c>
      <c r="H4" s="7">
        <v>994</v>
      </c>
      <c r="I4" s="7">
        <v>1008</v>
      </c>
      <c r="J4" s="7">
        <v>990</v>
      </c>
      <c r="K4" s="16">
        <f t="shared" si="0"/>
        <v>1088</v>
      </c>
      <c r="L4" s="16">
        <f t="shared" si="1"/>
        <v>1062</v>
      </c>
      <c r="M4" s="16">
        <f t="shared" si="2"/>
        <v>1008</v>
      </c>
      <c r="N4" s="16">
        <f t="shared" si="3"/>
        <v>1006</v>
      </c>
      <c r="O4" s="16">
        <f t="shared" si="4"/>
        <v>994</v>
      </c>
      <c r="P4" s="17">
        <f t="shared" si="5"/>
        <v>171.93333333333331</v>
      </c>
    </row>
    <row r="5" spans="1:16" x14ac:dyDescent="0.25">
      <c r="A5" s="6" t="s">
        <v>28</v>
      </c>
      <c r="B5" s="8" t="s">
        <v>29</v>
      </c>
      <c r="C5" s="25"/>
      <c r="D5" s="24">
        <v>951</v>
      </c>
      <c r="E5" s="7">
        <v>1023</v>
      </c>
      <c r="F5" s="7"/>
      <c r="G5" s="7">
        <v>934</v>
      </c>
      <c r="H5" s="7">
        <v>910</v>
      </c>
      <c r="I5" s="7">
        <v>1057</v>
      </c>
      <c r="J5" s="7">
        <v>1073</v>
      </c>
      <c r="K5" s="16">
        <f t="shared" si="0"/>
        <v>1073</v>
      </c>
      <c r="L5" s="16">
        <f t="shared" si="1"/>
        <v>1057</v>
      </c>
      <c r="M5" s="16">
        <f t="shared" si="2"/>
        <v>1023</v>
      </c>
      <c r="N5" s="16">
        <f t="shared" si="3"/>
        <v>951</v>
      </c>
      <c r="O5" s="16">
        <f t="shared" si="4"/>
        <v>934</v>
      </c>
      <c r="P5" s="17">
        <f t="shared" si="5"/>
        <v>167.93333333333334</v>
      </c>
    </row>
    <row r="6" spans="1:16" x14ac:dyDescent="0.25">
      <c r="A6" s="6" t="s">
        <v>30</v>
      </c>
      <c r="B6" s="8" t="s">
        <v>29</v>
      </c>
      <c r="C6" s="25">
        <v>960</v>
      </c>
      <c r="D6" s="25">
        <v>1032</v>
      </c>
      <c r="E6" s="7">
        <v>1010</v>
      </c>
      <c r="F6" s="7"/>
      <c r="G6" s="9"/>
      <c r="H6" s="7"/>
      <c r="I6" s="7"/>
      <c r="J6" s="7">
        <v>1069</v>
      </c>
      <c r="K6" s="16">
        <f t="shared" si="0"/>
        <v>1069</v>
      </c>
      <c r="L6" s="16">
        <f t="shared" si="1"/>
        <v>1032</v>
      </c>
      <c r="M6" s="16">
        <f t="shared" si="2"/>
        <v>1010</v>
      </c>
      <c r="N6" s="16">
        <f t="shared" si="3"/>
        <v>960</v>
      </c>
      <c r="O6" s="16">
        <f t="shared" si="4"/>
        <v>0</v>
      </c>
      <c r="P6" s="17">
        <v>0</v>
      </c>
    </row>
    <row r="7" spans="1:16" x14ac:dyDescent="0.25">
      <c r="A7" s="6" t="s">
        <v>31</v>
      </c>
      <c r="B7" s="8" t="s">
        <v>25</v>
      </c>
      <c r="C7" s="25">
        <v>1165</v>
      </c>
      <c r="D7" s="24">
        <v>1273</v>
      </c>
      <c r="E7" s="7">
        <v>1034</v>
      </c>
      <c r="F7" s="9"/>
      <c r="G7" s="5">
        <v>1191</v>
      </c>
      <c r="H7" s="7">
        <v>1091</v>
      </c>
      <c r="I7" s="7"/>
      <c r="J7" s="7"/>
      <c r="K7" s="16">
        <f t="shared" si="0"/>
        <v>1273</v>
      </c>
      <c r="L7" s="16">
        <f t="shared" si="1"/>
        <v>1191</v>
      </c>
      <c r="M7" s="16">
        <f t="shared" si="2"/>
        <v>1165</v>
      </c>
      <c r="N7" s="16">
        <f t="shared" si="3"/>
        <v>1091</v>
      </c>
      <c r="O7" s="16">
        <f t="shared" si="4"/>
        <v>1034</v>
      </c>
      <c r="P7" s="17">
        <f t="shared" si="5"/>
        <v>191.79999999999998</v>
      </c>
    </row>
    <row r="8" spans="1:16" x14ac:dyDescent="0.25">
      <c r="A8" s="6" t="s">
        <v>32</v>
      </c>
      <c r="B8" s="6" t="s">
        <v>25</v>
      </c>
      <c r="C8" s="25">
        <v>1019</v>
      </c>
      <c r="D8" s="25">
        <v>1084</v>
      </c>
      <c r="E8" s="9">
        <v>1054</v>
      </c>
      <c r="F8" s="5">
        <v>1087</v>
      </c>
      <c r="G8" s="7">
        <v>1066</v>
      </c>
      <c r="H8" s="9">
        <v>1074</v>
      </c>
      <c r="I8" s="7">
        <v>1179</v>
      </c>
      <c r="J8" s="7">
        <v>1013</v>
      </c>
      <c r="K8" s="16">
        <f t="shared" si="0"/>
        <v>1179</v>
      </c>
      <c r="L8" s="16">
        <f t="shared" si="1"/>
        <v>1087</v>
      </c>
      <c r="M8" s="16">
        <f t="shared" si="2"/>
        <v>1084</v>
      </c>
      <c r="N8" s="16">
        <f t="shared" si="3"/>
        <v>1074</v>
      </c>
      <c r="O8" s="16">
        <f t="shared" si="4"/>
        <v>1066</v>
      </c>
      <c r="P8" s="17">
        <f t="shared" si="5"/>
        <v>183</v>
      </c>
    </row>
    <row r="9" spans="1:16" x14ac:dyDescent="0.25">
      <c r="A9" s="6" t="s">
        <v>33</v>
      </c>
      <c r="B9" s="8" t="s">
        <v>34</v>
      </c>
      <c r="C9" s="26">
        <v>966</v>
      </c>
      <c r="D9" s="25">
        <v>1008</v>
      </c>
      <c r="E9" s="7"/>
      <c r="F9" s="7">
        <v>987</v>
      </c>
      <c r="G9" s="7">
        <v>1006</v>
      </c>
      <c r="H9" s="7">
        <v>794</v>
      </c>
      <c r="I9" s="7">
        <v>895</v>
      </c>
      <c r="J9" s="7">
        <v>905</v>
      </c>
      <c r="K9" s="16">
        <f t="shared" si="0"/>
        <v>1008</v>
      </c>
      <c r="L9" s="16">
        <f t="shared" si="1"/>
        <v>1006</v>
      </c>
      <c r="M9" s="16">
        <f t="shared" si="2"/>
        <v>987</v>
      </c>
      <c r="N9" s="16">
        <f t="shared" si="3"/>
        <v>966</v>
      </c>
      <c r="O9" s="16">
        <f t="shared" si="4"/>
        <v>905</v>
      </c>
      <c r="P9" s="17">
        <f t="shared" si="5"/>
        <v>162.4</v>
      </c>
    </row>
    <row r="10" spans="1:16" x14ac:dyDescent="0.25">
      <c r="A10" s="6" t="s">
        <v>35</v>
      </c>
      <c r="B10" s="8" t="s">
        <v>36</v>
      </c>
      <c r="C10" s="25"/>
      <c r="D10" s="25">
        <v>946</v>
      </c>
      <c r="E10" s="7"/>
      <c r="F10" s="7"/>
      <c r="G10" s="7"/>
      <c r="H10" s="7">
        <v>901</v>
      </c>
      <c r="I10" s="7">
        <v>937</v>
      </c>
      <c r="J10" s="7"/>
      <c r="K10" s="16">
        <f t="shared" si="0"/>
        <v>946</v>
      </c>
      <c r="L10" s="16">
        <f t="shared" si="1"/>
        <v>937</v>
      </c>
      <c r="M10" s="16">
        <f t="shared" si="2"/>
        <v>901</v>
      </c>
      <c r="N10" s="16">
        <f t="shared" si="3"/>
        <v>0</v>
      </c>
      <c r="O10" s="16">
        <f t="shared" si="4"/>
        <v>0</v>
      </c>
      <c r="P10" s="17">
        <v>0</v>
      </c>
    </row>
    <row r="11" spans="1:16" x14ac:dyDescent="0.25">
      <c r="A11" s="6" t="s">
        <v>37</v>
      </c>
      <c r="B11" s="8" t="s">
        <v>25</v>
      </c>
      <c r="C11" s="25">
        <v>1210</v>
      </c>
      <c r="D11" s="25">
        <v>1051</v>
      </c>
      <c r="E11" s="7">
        <v>985</v>
      </c>
      <c r="F11" s="7">
        <v>1070</v>
      </c>
      <c r="G11" s="7">
        <v>1043</v>
      </c>
      <c r="H11" s="7">
        <v>1060</v>
      </c>
      <c r="I11" s="7">
        <v>1156</v>
      </c>
      <c r="J11" s="7">
        <v>976</v>
      </c>
      <c r="K11" s="16">
        <f t="shared" si="0"/>
        <v>1210</v>
      </c>
      <c r="L11" s="16">
        <f t="shared" si="1"/>
        <v>1156</v>
      </c>
      <c r="M11" s="16">
        <f t="shared" si="2"/>
        <v>1070</v>
      </c>
      <c r="N11" s="16">
        <f t="shared" si="3"/>
        <v>1060</v>
      </c>
      <c r="O11" s="16">
        <f t="shared" si="4"/>
        <v>1051</v>
      </c>
      <c r="P11" s="17">
        <f t="shared" si="5"/>
        <v>184.9</v>
      </c>
    </row>
    <row r="12" spans="1:16" x14ac:dyDescent="0.25">
      <c r="A12" s="6" t="s">
        <v>38</v>
      </c>
      <c r="B12" s="8" t="s">
        <v>39</v>
      </c>
      <c r="C12" s="25">
        <v>1086</v>
      </c>
      <c r="D12" s="26"/>
      <c r="E12" s="9"/>
      <c r="F12" s="9"/>
      <c r="G12" s="9"/>
      <c r="H12" s="9"/>
      <c r="I12" s="9"/>
      <c r="J12" s="9"/>
      <c r="K12" s="16">
        <f t="shared" si="0"/>
        <v>1086</v>
      </c>
      <c r="L12" s="16">
        <f t="shared" si="1"/>
        <v>0</v>
      </c>
      <c r="M12" s="16">
        <f t="shared" si="2"/>
        <v>0</v>
      </c>
      <c r="N12" s="16">
        <f t="shared" si="3"/>
        <v>0</v>
      </c>
      <c r="O12" s="16">
        <f t="shared" si="4"/>
        <v>0</v>
      </c>
      <c r="P12" s="17">
        <v>0</v>
      </c>
    </row>
    <row r="13" spans="1:16" x14ac:dyDescent="0.25">
      <c r="A13" s="8" t="s">
        <v>40</v>
      </c>
      <c r="B13" s="8" t="s">
        <v>41</v>
      </c>
      <c r="C13" s="25"/>
      <c r="D13" s="25">
        <v>1095</v>
      </c>
      <c r="E13" s="7">
        <v>1087</v>
      </c>
      <c r="F13" s="7"/>
      <c r="G13" s="7"/>
      <c r="H13" s="7"/>
      <c r="I13" s="7"/>
      <c r="J13" s="7"/>
      <c r="K13" s="16">
        <f t="shared" si="0"/>
        <v>1095</v>
      </c>
      <c r="L13" s="16">
        <f t="shared" si="1"/>
        <v>1087</v>
      </c>
      <c r="M13" s="16">
        <f t="shared" si="2"/>
        <v>0</v>
      </c>
      <c r="N13" s="16">
        <f t="shared" si="3"/>
        <v>0</v>
      </c>
      <c r="O13" s="16">
        <f t="shared" si="4"/>
        <v>0</v>
      </c>
      <c r="P13" s="17">
        <v>0</v>
      </c>
    </row>
    <row r="14" spans="1:16" x14ac:dyDescent="0.25">
      <c r="A14" s="8" t="s">
        <v>42</v>
      </c>
      <c r="B14" s="8" t="s">
        <v>29</v>
      </c>
      <c r="C14" s="25">
        <v>1089</v>
      </c>
      <c r="D14" s="25">
        <v>1229</v>
      </c>
      <c r="E14" s="7"/>
      <c r="F14" s="7">
        <v>1136</v>
      </c>
      <c r="G14" s="7">
        <v>1103</v>
      </c>
      <c r="H14" s="7">
        <v>1019</v>
      </c>
      <c r="I14" s="7">
        <v>1099</v>
      </c>
      <c r="J14" s="7"/>
      <c r="K14" s="16">
        <f t="shared" si="0"/>
        <v>1229</v>
      </c>
      <c r="L14" s="16">
        <f t="shared" si="1"/>
        <v>1136</v>
      </c>
      <c r="M14" s="16">
        <f t="shared" si="2"/>
        <v>1103</v>
      </c>
      <c r="N14" s="16">
        <f t="shared" si="3"/>
        <v>1099</v>
      </c>
      <c r="O14" s="16">
        <f t="shared" si="4"/>
        <v>1089</v>
      </c>
      <c r="P14" s="17">
        <f t="shared" si="5"/>
        <v>188.53333333333333</v>
      </c>
    </row>
    <row r="15" spans="1:16" x14ac:dyDescent="0.25">
      <c r="A15" s="6" t="s">
        <v>43</v>
      </c>
      <c r="B15" s="8" t="s">
        <v>25</v>
      </c>
      <c r="C15" s="25">
        <v>1018</v>
      </c>
      <c r="D15" s="25">
        <v>998</v>
      </c>
      <c r="E15" s="7">
        <v>945</v>
      </c>
      <c r="F15" s="7"/>
      <c r="G15" s="7">
        <v>863</v>
      </c>
      <c r="H15" s="7">
        <v>892</v>
      </c>
      <c r="I15" s="7">
        <v>803</v>
      </c>
      <c r="J15" s="7"/>
      <c r="K15" s="16">
        <f t="shared" si="0"/>
        <v>1018</v>
      </c>
      <c r="L15" s="16">
        <f t="shared" si="1"/>
        <v>998</v>
      </c>
      <c r="M15" s="16">
        <f t="shared" si="2"/>
        <v>945</v>
      </c>
      <c r="N15" s="16">
        <f t="shared" si="3"/>
        <v>892</v>
      </c>
      <c r="O15" s="16">
        <f t="shared" si="4"/>
        <v>863</v>
      </c>
      <c r="P15" s="17">
        <f t="shared" si="5"/>
        <v>157.20000000000002</v>
      </c>
    </row>
    <row r="16" spans="1:16" x14ac:dyDescent="0.25">
      <c r="A16" s="10" t="s">
        <v>44</v>
      </c>
      <c r="B16" s="10" t="s">
        <v>25</v>
      </c>
      <c r="C16" s="29">
        <v>1012</v>
      </c>
      <c r="D16" s="29"/>
      <c r="E16" s="30"/>
      <c r="F16" s="30"/>
      <c r="G16" s="30">
        <v>598</v>
      </c>
      <c r="H16" s="30"/>
      <c r="I16" s="30"/>
      <c r="J16" s="30"/>
      <c r="K16" s="16">
        <f t="shared" ref="K16:K20" si="6">IF(ISERROR(MAX(C16:J16))=TRUE,0,MAX(C16:J16))</f>
        <v>1012</v>
      </c>
      <c r="L16" s="16">
        <f t="shared" ref="L16:L20" si="7">IF(ISERROR(LARGE(C16:J16,2))=TRUE,0,LARGE(C16:J16,2))</f>
        <v>598</v>
      </c>
      <c r="M16" s="16">
        <f t="shared" ref="M16:M20" si="8">IF(ISERROR(LARGE(C16:J16,3))=TRUE,0,LARGE(C16:J16,3))</f>
        <v>0</v>
      </c>
      <c r="N16" s="16">
        <f t="shared" ref="N16:N20" si="9">IF(ISERROR(LARGE(C16:J16,4))=TRUE,0,LARGE(C16:J16,4))</f>
        <v>0</v>
      </c>
      <c r="O16" s="16">
        <f t="shared" ref="O16:O20" si="10">IF(ISERROR(LARGE(C16:J16,5))=TRUE,0,LARGE(C16:J16,5))</f>
        <v>0</v>
      </c>
      <c r="P16" s="17">
        <v>0</v>
      </c>
    </row>
    <row r="17" spans="1:16" x14ac:dyDescent="0.25">
      <c r="A17" s="10" t="s">
        <v>45</v>
      </c>
      <c r="B17" s="10" t="s">
        <v>46</v>
      </c>
      <c r="C17" s="29"/>
      <c r="D17" s="29"/>
      <c r="E17" s="30"/>
      <c r="F17" s="30">
        <v>1211</v>
      </c>
      <c r="G17" s="30">
        <v>1112</v>
      </c>
      <c r="H17" s="30">
        <v>1197</v>
      </c>
      <c r="I17" s="30">
        <v>1205</v>
      </c>
      <c r="J17" s="30"/>
      <c r="K17" s="16">
        <f t="shared" si="6"/>
        <v>1211</v>
      </c>
      <c r="L17" s="16">
        <f t="shared" si="7"/>
        <v>1205</v>
      </c>
      <c r="M17" s="16">
        <f t="shared" si="8"/>
        <v>1197</v>
      </c>
      <c r="N17" s="16">
        <f t="shared" si="9"/>
        <v>1112</v>
      </c>
      <c r="O17" s="16">
        <f t="shared" si="10"/>
        <v>0</v>
      </c>
      <c r="P17" s="17">
        <v>0</v>
      </c>
    </row>
    <row r="18" spans="1:16" x14ac:dyDescent="0.25">
      <c r="A18" s="10" t="s">
        <v>47</v>
      </c>
      <c r="B18" s="10" t="s">
        <v>48</v>
      </c>
      <c r="C18" s="29"/>
      <c r="D18" s="29"/>
      <c r="E18" s="30"/>
      <c r="F18" s="30">
        <v>1121</v>
      </c>
      <c r="G18" s="30">
        <v>1002</v>
      </c>
      <c r="H18" s="30">
        <v>947</v>
      </c>
      <c r="I18" s="30">
        <v>1101</v>
      </c>
      <c r="J18" s="30">
        <v>1098</v>
      </c>
      <c r="K18" s="16">
        <f t="shared" si="6"/>
        <v>1121</v>
      </c>
      <c r="L18" s="16">
        <f t="shared" si="7"/>
        <v>1101</v>
      </c>
      <c r="M18" s="16">
        <f t="shared" si="8"/>
        <v>1098</v>
      </c>
      <c r="N18" s="16">
        <f t="shared" si="9"/>
        <v>1002</v>
      </c>
      <c r="O18" s="16">
        <f t="shared" si="10"/>
        <v>947</v>
      </c>
      <c r="P18" s="17">
        <f t="shared" ref="P18" si="11">IF(O18&gt;0,AVERAGE(K18:O18)/6,IF(N18&gt;0,AVERAGE(K18:N18)/6,IF(M18&gt;0,AVERAGE(K18:M18)/6,IF(L18&gt;0,AVERAGE(K18:L18)/6,IF(K18&gt;0,AVERAGE(K18:K18)/6,0)))))</f>
        <v>175.63333333333333</v>
      </c>
    </row>
    <row r="19" spans="1:16" x14ac:dyDescent="0.25">
      <c r="A19" s="10"/>
      <c r="B19" s="10"/>
      <c r="C19" s="29"/>
      <c r="D19" s="29"/>
      <c r="E19" s="30"/>
      <c r="F19" s="30"/>
      <c r="G19" s="30"/>
      <c r="H19" s="30"/>
      <c r="I19" s="30"/>
      <c r="J19" s="30"/>
      <c r="K19" s="16">
        <f t="shared" si="6"/>
        <v>0</v>
      </c>
      <c r="L19" s="16">
        <f t="shared" si="7"/>
        <v>0</v>
      </c>
      <c r="M19" s="16">
        <f t="shared" si="8"/>
        <v>0</v>
      </c>
      <c r="N19" s="16">
        <f t="shared" si="9"/>
        <v>0</v>
      </c>
      <c r="O19" s="16">
        <f t="shared" si="10"/>
        <v>0</v>
      </c>
      <c r="P19" s="17">
        <v>0</v>
      </c>
    </row>
    <row r="20" spans="1:16" x14ac:dyDescent="0.25">
      <c r="A20" s="10"/>
      <c r="B20" s="10"/>
      <c r="C20" s="29"/>
      <c r="D20" s="29"/>
      <c r="E20" s="30"/>
      <c r="F20" s="30"/>
      <c r="G20" s="30"/>
      <c r="H20" s="30"/>
      <c r="I20" s="30"/>
      <c r="J20" s="30"/>
      <c r="K20" s="16">
        <f t="shared" si="6"/>
        <v>0</v>
      </c>
      <c r="L20" s="16">
        <f t="shared" si="7"/>
        <v>0</v>
      </c>
      <c r="M20" s="16">
        <f t="shared" si="8"/>
        <v>0</v>
      </c>
      <c r="N20" s="16">
        <f t="shared" si="9"/>
        <v>0</v>
      </c>
      <c r="O20" s="16">
        <f t="shared" si="10"/>
        <v>0</v>
      </c>
      <c r="P20" s="17">
        <v>0</v>
      </c>
    </row>
    <row r="21" spans="1:16" x14ac:dyDescent="0.25">
      <c r="A21" s="10"/>
      <c r="B21" s="10"/>
      <c r="C21" s="29"/>
      <c r="D21" s="29"/>
      <c r="E21" s="30"/>
      <c r="F21" s="30"/>
      <c r="G21" s="30"/>
      <c r="H21" s="30"/>
      <c r="I21" s="30"/>
      <c r="J21" s="30"/>
      <c r="K21" s="16"/>
      <c r="L21" s="16"/>
      <c r="M21" s="16"/>
      <c r="N21" s="16"/>
      <c r="O21" s="16"/>
      <c r="P21" s="17"/>
    </row>
    <row r="22" spans="1:16" x14ac:dyDescent="0.25">
      <c r="A22" s="18" t="s">
        <v>7</v>
      </c>
      <c r="B22" s="18" t="s">
        <v>8</v>
      </c>
      <c r="C22" s="1"/>
      <c r="D22" s="1"/>
      <c r="E22" s="1"/>
      <c r="F22" s="1"/>
      <c r="G22" s="1"/>
      <c r="H22" s="1"/>
      <c r="I22" s="1"/>
      <c r="J22" s="1"/>
      <c r="K22" s="1" t="s">
        <v>17</v>
      </c>
      <c r="L22" s="1" t="s">
        <v>18</v>
      </c>
      <c r="M22" s="1" t="s">
        <v>19</v>
      </c>
      <c r="N22" s="1" t="s">
        <v>20</v>
      </c>
      <c r="O22" s="1" t="s">
        <v>21</v>
      </c>
      <c r="P22" s="2" t="s">
        <v>4</v>
      </c>
    </row>
    <row r="23" spans="1:16" x14ac:dyDescent="0.25">
      <c r="A23" s="15" t="s">
        <v>49</v>
      </c>
      <c r="B23" s="6" t="s">
        <v>25</v>
      </c>
      <c r="C23" s="27">
        <v>968</v>
      </c>
      <c r="D23" s="27"/>
      <c r="E23" s="28"/>
      <c r="F23" s="28"/>
      <c r="G23" s="28">
        <v>1060</v>
      </c>
      <c r="H23" s="28"/>
      <c r="I23" s="28"/>
      <c r="J23" s="28">
        <v>978</v>
      </c>
      <c r="K23" s="16">
        <f t="shared" ref="K23:K35" si="12">IF(ISERROR(MAX(C23:J23))=TRUE,0,MAX(C23:J23))</f>
        <v>1060</v>
      </c>
      <c r="L23" s="16">
        <f t="shared" ref="L23:L35" si="13">IF(ISERROR(LARGE(C23:J23,2))=TRUE,0,LARGE(C23:J23,2))</f>
        <v>978</v>
      </c>
      <c r="M23" s="16">
        <f t="shared" ref="M23:M35" si="14">IF(ISERROR(LARGE(C23:J23,3))=TRUE,0,LARGE(C23:J23,3))</f>
        <v>968</v>
      </c>
      <c r="N23" s="16">
        <f t="shared" ref="N23:N35" si="15">IF(ISERROR(LARGE(C23:J23,4))=TRUE,0,LARGE(C23:J23,4))</f>
        <v>0</v>
      </c>
      <c r="O23" s="16">
        <f t="shared" ref="O23:O35" si="16">IF(ISERROR(LARGE(C23:J23,5))=TRUE,0,LARGE(C23:J23,5))</f>
        <v>0</v>
      </c>
      <c r="P23" s="17">
        <f t="shared" ref="P23:P25" si="17">IF(O23&gt;0,AVERAGE(K23:O23)/6,IF(N23&gt;0,AVERAGE(K23:N23)/6,IF(M23&gt;0,AVERAGE(K23:M23)/6,IF(L23&gt;0,AVERAGE(K23:L23)/6,IF(K23&gt;0,AVERAGE(K23:K23)/6,0)))))</f>
        <v>167</v>
      </c>
    </row>
    <row r="24" spans="1:16" x14ac:dyDescent="0.25">
      <c r="A24" s="10" t="s">
        <v>50</v>
      </c>
      <c r="B24" s="10" t="s">
        <v>51</v>
      </c>
      <c r="C24" s="29"/>
      <c r="D24" s="29">
        <v>970</v>
      </c>
      <c r="E24" s="30">
        <v>1022</v>
      </c>
      <c r="F24" s="30">
        <v>1022</v>
      </c>
      <c r="G24" s="30"/>
      <c r="H24" s="30"/>
      <c r="I24" s="30">
        <v>1097</v>
      </c>
      <c r="J24" s="30"/>
      <c r="K24" s="16">
        <f t="shared" si="12"/>
        <v>1097</v>
      </c>
      <c r="L24" s="16">
        <f t="shared" si="13"/>
        <v>1022</v>
      </c>
      <c r="M24" s="16">
        <f t="shared" si="14"/>
        <v>1022</v>
      </c>
      <c r="N24" s="16">
        <f t="shared" si="15"/>
        <v>970</v>
      </c>
      <c r="O24" s="16">
        <f t="shared" si="16"/>
        <v>0</v>
      </c>
      <c r="P24" s="17">
        <v>0</v>
      </c>
    </row>
    <row r="25" spans="1:16" x14ac:dyDescent="0.25">
      <c r="A25" s="10" t="s">
        <v>52</v>
      </c>
      <c r="B25" s="10" t="s">
        <v>46</v>
      </c>
      <c r="C25" s="29"/>
      <c r="D25" s="29">
        <v>914</v>
      </c>
      <c r="E25" s="30">
        <v>1004</v>
      </c>
      <c r="F25" s="30">
        <v>1037</v>
      </c>
      <c r="G25" s="30">
        <v>943</v>
      </c>
      <c r="H25" s="30">
        <v>914</v>
      </c>
      <c r="I25" s="30">
        <v>949</v>
      </c>
      <c r="J25" s="30"/>
      <c r="K25" s="16">
        <f t="shared" si="12"/>
        <v>1037</v>
      </c>
      <c r="L25" s="16">
        <f t="shared" si="13"/>
        <v>1004</v>
      </c>
      <c r="M25" s="16">
        <f t="shared" si="14"/>
        <v>949</v>
      </c>
      <c r="N25" s="16">
        <f t="shared" si="15"/>
        <v>943</v>
      </c>
      <c r="O25" s="16">
        <f t="shared" si="16"/>
        <v>914</v>
      </c>
      <c r="P25" s="17">
        <f t="shared" si="17"/>
        <v>161.56666666666666</v>
      </c>
    </row>
    <row r="26" spans="1:16" x14ac:dyDescent="0.25">
      <c r="A26" s="10" t="s">
        <v>53</v>
      </c>
      <c r="B26" s="10" t="s">
        <v>54</v>
      </c>
      <c r="C26" s="29"/>
      <c r="D26" s="29"/>
      <c r="E26" s="30"/>
      <c r="F26" s="30"/>
      <c r="G26" s="30"/>
      <c r="H26" s="30">
        <v>844</v>
      </c>
      <c r="I26" s="30"/>
      <c r="J26" s="30"/>
      <c r="K26" s="16">
        <f t="shared" si="12"/>
        <v>844</v>
      </c>
      <c r="L26" s="16">
        <f t="shared" si="13"/>
        <v>0</v>
      </c>
      <c r="M26" s="16">
        <f t="shared" si="14"/>
        <v>0</v>
      </c>
      <c r="N26" s="16">
        <f t="shared" si="15"/>
        <v>0</v>
      </c>
      <c r="O26" s="16">
        <f t="shared" si="16"/>
        <v>0</v>
      </c>
      <c r="P26" s="17">
        <v>0</v>
      </c>
    </row>
    <row r="27" spans="1:16" x14ac:dyDescent="0.25">
      <c r="A27" s="10" t="s">
        <v>55</v>
      </c>
      <c r="B27" s="10" t="s">
        <v>56</v>
      </c>
      <c r="C27" s="29"/>
      <c r="D27" s="29"/>
      <c r="E27" s="30"/>
      <c r="F27" s="30"/>
      <c r="G27" s="30"/>
      <c r="H27" s="30"/>
      <c r="I27" s="30"/>
      <c r="J27" s="30"/>
      <c r="K27" s="16">
        <f t="shared" si="12"/>
        <v>0</v>
      </c>
      <c r="L27" s="16">
        <f t="shared" si="13"/>
        <v>0</v>
      </c>
      <c r="M27" s="16">
        <f t="shared" si="14"/>
        <v>0</v>
      </c>
      <c r="N27" s="16">
        <f t="shared" si="15"/>
        <v>0</v>
      </c>
      <c r="O27" s="16">
        <f t="shared" si="16"/>
        <v>0</v>
      </c>
      <c r="P27" s="17">
        <v>190.29</v>
      </c>
    </row>
    <row r="28" spans="1:16" x14ac:dyDescent="0.25">
      <c r="A28" s="10" t="s">
        <v>57</v>
      </c>
      <c r="B28" s="10" t="s">
        <v>25</v>
      </c>
      <c r="C28" s="29"/>
      <c r="D28" s="29"/>
      <c r="E28" s="30"/>
      <c r="F28" s="30"/>
      <c r="G28" s="30"/>
      <c r="H28" s="30"/>
      <c r="I28" s="30"/>
      <c r="J28" s="30"/>
      <c r="K28" s="16">
        <f t="shared" si="12"/>
        <v>0</v>
      </c>
      <c r="L28" s="16">
        <f t="shared" si="13"/>
        <v>0</v>
      </c>
      <c r="M28" s="16">
        <f t="shared" si="14"/>
        <v>0</v>
      </c>
      <c r="N28" s="16">
        <f t="shared" si="15"/>
        <v>0</v>
      </c>
      <c r="O28" s="16">
        <f t="shared" si="16"/>
        <v>0</v>
      </c>
      <c r="P28" s="17">
        <v>149.04</v>
      </c>
    </row>
    <row r="29" spans="1:16" x14ac:dyDescent="0.25">
      <c r="A29" s="10"/>
      <c r="B29" s="10"/>
      <c r="C29" s="29"/>
      <c r="D29" s="29"/>
      <c r="E29" s="30"/>
      <c r="F29" s="30"/>
      <c r="G29" s="30"/>
      <c r="H29" s="30"/>
      <c r="I29" s="30"/>
      <c r="J29" s="30"/>
      <c r="K29" s="16">
        <f t="shared" si="12"/>
        <v>0</v>
      </c>
      <c r="L29" s="16">
        <f t="shared" si="13"/>
        <v>0</v>
      </c>
      <c r="M29" s="16">
        <f t="shared" si="14"/>
        <v>0</v>
      </c>
      <c r="N29" s="16">
        <f t="shared" si="15"/>
        <v>0</v>
      </c>
      <c r="O29" s="16">
        <f t="shared" si="16"/>
        <v>0</v>
      </c>
      <c r="P29" s="17">
        <v>-1</v>
      </c>
    </row>
    <row r="30" spans="1:16" x14ac:dyDescent="0.25">
      <c r="A30" s="10"/>
      <c r="B30" s="10"/>
      <c r="C30" s="29"/>
      <c r="D30" s="29"/>
      <c r="E30" s="30"/>
      <c r="F30" s="30"/>
      <c r="G30" s="30"/>
      <c r="H30" s="30"/>
      <c r="I30" s="30"/>
      <c r="J30" s="30"/>
      <c r="K30" s="16">
        <f t="shared" si="12"/>
        <v>0</v>
      </c>
      <c r="L30" s="16">
        <f t="shared" si="13"/>
        <v>0</v>
      </c>
      <c r="M30" s="16">
        <f t="shared" si="14"/>
        <v>0</v>
      </c>
      <c r="N30" s="16">
        <f t="shared" si="15"/>
        <v>0</v>
      </c>
      <c r="O30" s="16">
        <f t="shared" si="16"/>
        <v>0</v>
      </c>
      <c r="P30" s="17">
        <v>-1</v>
      </c>
    </row>
    <row r="31" spans="1:16" x14ac:dyDescent="0.25">
      <c r="A31" s="10"/>
      <c r="B31" s="10"/>
      <c r="C31" s="29"/>
      <c r="D31" s="29"/>
      <c r="E31" s="30"/>
      <c r="F31" s="30"/>
      <c r="G31" s="30"/>
      <c r="H31" s="30"/>
      <c r="I31" s="30"/>
      <c r="J31" s="30"/>
      <c r="K31" s="16">
        <f t="shared" si="12"/>
        <v>0</v>
      </c>
      <c r="L31" s="16">
        <f t="shared" si="13"/>
        <v>0</v>
      </c>
      <c r="M31" s="16">
        <f t="shared" si="14"/>
        <v>0</v>
      </c>
      <c r="N31" s="16">
        <f t="shared" si="15"/>
        <v>0</v>
      </c>
      <c r="O31" s="16">
        <f t="shared" si="16"/>
        <v>0</v>
      </c>
      <c r="P31" s="17">
        <v>-1</v>
      </c>
    </row>
    <row r="32" spans="1:16" x14ac:dyDescent="0.25">
      <c r="A32" s="10"/>
      <c r="B32" s="10"/>
      <c r="C32" s="29"/>
      <c r="D32" s="29"/>
      <c r="E32" s="30"/>
      <c r="F32" s="30"/>
      <c r="G32" s="30"/>
      <c r="H32" s="30"/>
      <c r="I32" s="30"/>
      <c r="J32" s="30"/>
      <c r="K32" s="16">
        <f t="shared" si="12"/>
        <v>0</v>
      </c>
      <c r="L32" s="16">
        <f t="shared" si="13"/>
        <v>0</v>
      </c>
      <c r="M32" s="16">
        <f t="shared" si="14"/>
        <v>0</v>
      </c>
      <c r="N32" s="16">
        <f t="shared" si="15"/>
        <v>0</v>
      </c>
      <c r="O32" s="16">
        <f t="shared" si="16"/>
        <v>0</v>
      </c>
      <c r="P32" s="17">
        <v>-1</v>
      </c>
    </row>
    <row r="33" spans="1:16" x14ac:dyDescent="0.25">
      <c r="A33" s="10"/>
      <c r="B33" s="10"/>
      <c r="C33" s="29"/>
      <c r="D33" s="29"/>
      <c r="E33" s="30"/>
      <c r="F33" s="30"/>
      <c r="G33" s="30"/>
      <c r="H33" s="30"/>
      <c r="I33" s="30"/>
      <c r="J33" s="30"/>
      <c r="K33" s="16">
        <f t="shared" si="12"/>
        <v>0</v>
      </c>
      <c r="L33" s="16">
        <f t="shared" si="13"/>
        <v>0</v>
      </c>
      <c r="M33" s="16">
        <f t="shared" si="14"/>
        <v>0</v>
      </c>
      <c r="N33" s="16">
        <f t="shared" si="15"/>
        <v>0</v>
      </c>
      <c r="O33" s="16">
        <f t="shared" si="16"/>
        <v>0</v>
      </c>
      <c r="P33" s="17">
        <v>-1</v>
      </c>
    </row>
    <row r="34" spans="1:16" x14ac:dyDescent="0.25">
      <c r="A34" s="10"/>
      <c r="B34" s="10"/>
      <c r="C34" s="29"/>
      <c r="D34" s="29"/>
      <c r="E34" s="30"/>
      <c r="F34" s="30"/>
      <c r="G34" s="30"/>
      <c r="H34" s="30"/>
      <c r="I34" s="30"/>
      <c r="J34" s="30"/>
      <c r="K34" s="16">
        <f t="shared" si="12"/>
        <v>0</v>
      </c>
      <c r="L34" s="16">
        <f t="shared" si="13"/>
        <v>0</v>
      </c>
      <c r="M34" s="16">
        <f t="shared" si="14"/>
        <v>0</v>
      </c>
      <c r="N34" s="16">
        <f t="shared" si="15"/>
        <v>0</v>
      </c>
      <c r="O34" s="16">
        <f t="shared" si="16"/>
        <v>0</v>
      </c>
      <c r="P34" s="17">
        <v>-1</v>
      </c>
    </row>
    <row r="35" spans="1:16" x14ac:dyDescent="0.25">
      <c r="A35" s="10"/>
      <c r="B35" s="10"/>
      <c r="C35" s="29"/>
      <c r="D35" s="29"/>
      <c r="E35" s="30"/>
      <c r="F35" s="30"/>
      <c r="G35" s="30"/>
      <c r="H35" s="30"/>
      <c r="I35" s="30"/>
      <c r="J35" s="30"/>
      <c r="K35" s="16">
        <f t="shared" si="12"/>
        <v>0</v>
      </c>
      <c r="L35" s="16">
        <f t="shared" si="13"/>
        <v>0</v>
      </c>
      <c r="M35" s="16">
        <f t="shared" si="14"/>
        <v>0</v>
      </c>
      <c r="N35" s="16">
        <f t="shared" si="15"/>
        <v>0</v>
      </c>
      <c r="O35" s="16">
        <f t="shared" si="16"/>
        <v>0</v>
      </c>
      <c r="P35" s="17">
        <v>-1</v>
      </c>
    </row>
    <row r="36" spans="1:16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a17511dfc6c46d376cd8df680d137d95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bd4d92ea6ebf8a4e6021f3d546b0dccf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DFDC677A-AB99-4B11-AAA3-BA174E7AD2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8372E-9B70-429A-B388-6F06CBE84E0D}"/>
</file>

<file path=customXml/itemProps3.xml><?xml version="1.0" encoding="utf-8"?>
<ds:datastoreItem xmlns:ds="http://schemas.openxmlformats.org/officeDocument/2006/customXml" ds:itemID="{FD65921F-93AC-401D-8682-A05BB14A8E47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Myklebust, Lars Ivan</dc:creator>
  <cp:keywords/>
  <dc:description/>
  <cp:lastModifiedBy>Øijordsbakken, Jan Ove</cp:lastModifiedBy>
  <cp:revision/>
  <dcterms:created xsi:type="dcterms:W3CDTF">2015-06-05T18:17:20Z</dcterms:created>
  <dcterms:modified xsi:type="dcterms:W3CDTF">2024-04-15T06:50:53Z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2022-09-13T07:11:31Z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66479eae-7ef4-465a-95ec-6a9e87e5c85a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