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Bowling/Bow 2022 2023/"/>
    </mc:Choice>
  </mc:AlternateContent>
  <xr:revisionPtr revIDLastSave="0" documentId="8_{4DB73CD7-16BB-459E-9472-0726D401A4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sultat" sheetId="2" r:id="rId1"/>
    <sheet name="Data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" i="3" l="1"/>
  <c r="F5" i="2" l="1"/>
  <c r="K25" i="2"/>
  <c r="J25" i="2"/>
  <c r="I25" i="2"/>
  <c r="H25" i="2"/>
  <c r="G25" i="2"/>
  <c r="F25" i="2"/>
  <c r="E25" i="2"/>
  <c r="D25" i="2"/>
  <c r="K5" i="2"/>
  <c r="J5" i="2"/>
  <c r="I5" i="2"/>
  <c r="H5" i="2"/>
  <c r="G5" i="2"/>
  <c r="E5" i="2"/>
  <c r="D5" i="2"/>
  <c r="P30" i="3"/>
  <c r="P29" i="3"/>
  <c r="P28" i="3"/>
  <c r="P27" i="3"/>
  <c r="P26" i="3"/>
  <c r="P25" i="3"/>
  <c r="O30" i="3"/>
  <c r="N30" i="3"/>
  <c r="M30" i="3"/>
  <c r="L30" i="3"/>
  <c r="K30" i="3"/>
  <c r="O29" i="3"/>
  <c r="N29" i="3"/>
  <c r="M29" i="3"/>
  <c r="L29" i="3"/>
  <c r="K29" i="3"/>
  <c r="O28" i="3"/>
  <c r="N28" i="3"/>
  <c r="M28" i="3"/>
  <c r="L28" i="3"/>
  <c r="K28" i="3"/>
  <c r="O27" i="3"/>
  <c r="N27" i="3"/>
  <c r="M27" i="3"/>
  <c r="L27" i="3"/>
  <c r="K27" i="3"/>
  <c r="O26" i="3"/>
  <c r="N26" i="3"/>
  <c r="M26" i="3"/>
  <c r="L26" i="3"/>
  <c r="K26" i="3"/>
  <c r="O25" i="3"/>
  <c r="N25" i="3"/>
  <c r="M25" i="3"/>
  <c r="L25" i="3"/>
  <c r="K25" i="3"/>
  <c r="O24" i="3"/>
  <c r="P24" i="3" s="1"/>
  <c r="N24" i="3"/>
  <c r="M24" i="3"/>
  <c r="L24" i="3"/>
  <c r="K24" i="3"/>
  <c r="O23" i="3"/>
  <c r="P23" i="3" s="1"/>
  <c r="N23" i="3"/>
  <c r="M23" i="3"/>
  <c r="L23" i="3"/>
  <c r="K23" i="3"/>
  <c r="O22" i="3"/>
  <c r="P22" i="3" s="1"/>
  <c r="N22" i="3"/>
  <c r="M22" i="3"/>
  <c r="L22" i="3"/>
  <c r="K22" i="3"/>
  <c r="O21" i="3"/>
  <c r="N21" i="3"/>
  <c r="M21" i="3"/>
  <c r="L21" i="3"/>
  <c r="K21" i="3"/>
  <c r="O20" i="3"/>
  <c r="N20" i="3"/>
  <c r="M20" i="3"/>
  <c r="P20" i="3" s="1"/>
  <c r="L20" i="3"/>
  <c r="K20" i="3"/>
  <c r="O19" i="3"/>
  <c r="N19" i="3"/>
  <c r="M19" i="3"/>
  <c r="L19" i="3"/>
  <c r="K19" i="3"/>
  <c r="O18" i="3"/>
  <c r="N18" i="3"/>
  <c r="M18" i="3"/>
  <c r="L18" i="3"/>
  <c r="K18" i="3"/>
  <c r="O15" i="3"/>
  <c r="P15" i="3" s="1"/>
  <c r="N15" i="3"/>
  <c r="M15" i="3"/>
  <c r="L15" i="3"/>
  <c r="K15" i="3"/>
  <c r="O14" i="3"/>
  <c r="N14" i="3"/>
  <c r="M14" i="3"/>
  <c r="L14" i="3"/>
  <c r="K14" i="3"/>
  <c r="O13" i="3"/>
  <c r="N13" i="3"/>
  <c r="M13" i="3"/>
  <c r="L13" i="3"/>
  <c r="K13" i="3"/>
  <c r="O12" i="3"/>
  <c r="N12" i="3"/>
  <c r="M12" i="3"/>
  <c r="L12" i="3"/>
  <c r="K12" i="3"/>
  <c r="O11" i="3"/>
  <c r="N11" i="3"/>
  <c r="M11" i="3"/>
  <c r="L11" i="3"/>
  <c r="K11" i="3"/>
  <c r="O10" i="3"/>
  <c r="N10" i="3"/>
  <c r="M10" i="3"/>
  <c r="L10" i="3"/>
  <c r="K10" i="3"/>
  <c r="O9" i="3"/>
  <c r="N9" i="3"/>
  <c r="M9" i="3"/>
  <c r="L9" i="3"/>
  <c r="K9" i="3"/>
  <c r="O8" i="3"/>
  <c r="N8" i="3"/>
  <c r="M8" i="3"/>
  <c r="L8" i="3"/>
  <c r="K8" i="3"/>
  <c r="O7" i="3"/>
  <c r="N7" i="3"/>
  <c r="M7" i="3"/>
  <c r="L7" i="3"/>
  <c r="K7" i="3"/>
  <c r="O6" i="3"/>
  <c r="N6" i="3"/>
  <c r="M6" i="3"/>
  <c r="L6" i="3"/>
  <c r="K6" i="3"/>
  <c r="O5" i="3"/>
  <c r="N5" i="3"/>
  <c r="M5" i="3"/>
  <c r="L5" i="3"/>
  <c r="K5" i="3"/>
  <c r="O4" i="3"/>
  <c r="N4" i="3"/>
  <c r="M4" i="3"/>
  <c r="L4" i="3"/>
  <c r="K4" i="3"/>
  <c r="O3" i="3"/>
  <c r="N3" i="3"/>
  <c r="M3" i="3"/>
  <c r="K3" i="3"/>
  <c r="O2" i="3"/>
  <c r="N2" i="3"/>
  <c r="M2" i="3"/>
  <c r="L2" i="3"/>
  <c r="K2" i="3"/>
  <c r="P13" i="3" l="1"/>
  <c r="P14" i="3"/>
  <c r="P21" i="3"/>
  <c r="P12" i="3"/>
  <c r="P19" i="3"/>
  <c r="P18" i="3"/>
  <c r="B26" i="2" s="1" a="1"/>
  <c r="B26" i="2" s="1"/>
  <c r="P4" i="3"/>
  <c r="P9" i="3"/>
  <c r="P8" i="3"/>
  <c r="P5" i="3"/>
  <c r="P2" i="3"/>
  <c r="P11" i="3"/>
  <c r="P6" i="3"/>
  <c r="P10" i="3"/>
  <c r="P7" i="3"/>
  <c r="P3" i="3"/>
  <c r="L26" i="2" l="1" a="1"/>
  <c r="L26" i="2" s="1"/>
  <c r="A26" i="2" s="1"/>
  <c r="L6" i="2" a="1"/>
  <c r="L6" i="2" s="1"/>
  <c r="B6" i="2" a="1"/>
  <c r="B6" i="2" s="1"/>
  <c r="A34" i="2" l="1"/>
  <c r="A32" i="2"/>
  <c r="A38" i="2"/>
  <c r="A30" i="2"/>
  <c r="A36" i="2"/>
  <c r="A33" i="2"/>
  <c r="A29" i="2"/>
  <c r="A31" i="2"/>
  <c r="A35" i="2"/>
  <c r="A37" i="2"/>
  <c r="A28" i="2"/>
  <c r="A27" i="2"/>
  <c r="A6" i="2"/>
  <c r="A18" i="2" l="1"/>
  <c r="A13" i="2"/>
  <c r="A11" i="2"/>
  <c r="A19" i="2"/>
  <c r="A16" i="2"/>
  <c r="A17" i="2"/>
  <c r="A14" i="2"/>
  <c r="A7" i="2"/>
  <c r="A10" i="2"/>
  <c r="A9" i="2"/>
  <c r="A8" i="2"/>
  <c r="A12" i="2"/>
  <c r="A1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<sst xmlns="http://schemas.openxmlformats.org/spreadsheetml/2006/main" count="72" uniqueCount="53">
  <si>
    <t>Tide</t>
  </si>
  <si>
    <t>Bodhild Engebretsen</t>
  </si>
  <si>
    <t>Utvalget</t>
  </si>
  <si>
    <t>Coopen</t>
  </si>
  <si>
    <t>Egil Bergo</t>
  </si>
  <si>
    <t>Oddmund Hodnekvam</t>
  </si>
  <si>
    <t>Kåre Sørås</t>
  </si>
  <si>
    <t>Tore Jansen</t>
  </si>
  <si>
    <t>Lars Myklebust</t>
  </si>
  <si>
    <t>Raymond Takle</t>
  </si>
  <si>
    <t>Ove Lyngved</t>
  </si>
  <si>
    <t xml:space="preserve">  </t>
  </si>
  <si>
    <t>Navn</t>
  </si>
  <si>
    <t>Bedrift</t>
  </si>
  <si>
    <t>1.</t>
  </si>
  <si>
    <t>2.</t>
  </si>
  <si>
    <t>3.</t>
  </si>
  <si>
    <t>4.</t>
  </si>
  <si>
    <t>5.</t>
  </si>
  <si>
    <t>HERRER</t>
  </si>
  <si>
    <t>DAMER</t>
  </si>
  <si>
    <t>Bergen Kommune</t>
  </si>
  <si>
    <t>Snitt</t>
  </si>
  <si>
    <t>Sensommer- spretten</t>
  </si>
  <si>
    <t>Coop
litt ditt</t>
  </si>
  <si>
    <t>BYLAGSUTTAK 2022-2023</t>
  </si>
  <si>
    <t>Coopiaden</t>
  </si>
  <si>
    <t>Eviny</t>
  </si>
  <si>
    <t>Taxi Sport Bg</t>
  </si>
  <si>
    <t>Equinor Bg</t>
  </si>
  <si>
    <t>Posten Bg</t>
  </si>
  <si>
    <t>Kenneth Hodel-Olsen</t>
  </si>
  <si>
    <t>Kjell Olav Johnsen</t>
  </si>
  <si>
    <t>Future Energy</t>
  </si>
  <si>
    <t>Mark Soddano</t>
  </si>
  <si>
    <t>Kjartan Juvik</t>
  </si>
  <si>
    <t>Miles</t>
  </si>
  <si>
    <t>Alf-Heine Sandven</t>
  </si>
  <si>
    <t>Telesport</t>
  </si>
  <si>
    <t>November-spretten</t>
  </si>
  <si>
    <t>Camilla Heggland</t>
  </si>
  <si>
    <t>Karharajago</t>
  </si>
  <si>
    <t>Advendt-spretten</t>
  </si>
  <si>
    <t>Aker Solution</t>
  </si>
  <si>
    <t>Nyttår-
spretten</t>
  </si>
  <si>
    <t>*Johannes Myklebust</t>
  </si>
  <si>
    <t>*Hege Nilsen</t>
  </si>
  <si>
    <t>*Bente Husa</t>
  </si>
  <si>
    <t>*Alice Sundal</t>
  </si>
  <si>
    <t>*Lill Merethe Haug</t>
  </si>
  <si>
    <t>*Sylvia Ingebrigtsen</t>
  </si>
  <si>
    <t>* Kan ikke oppnå deltakelse i 5 stevner</t>
  </si>
  <si>
    <t>Bykampen spilles 29.04.2023 på Birka Bowling - Stockholm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</si>
</sst>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0" fillId="0" borderId="3" xfId="0" applyBorder="1" applyProtection="1">
      <protection locked="0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0" fillId="2" borderId="0" xfId="0" applyFill="1"/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2" fontId="5" fillId="0" borderId="1" xfId="1" applyNumberFormat="1" applyFont="1" applyBorder="1" applyAlignment="1">
      <alignment horizontal="center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3" borderId="0" xfId="1" applyFont="1" applyFill="1" applyAlignment="1">
      <alignment horizontal="left"/>
    </xf>
    <xf numFmtId="0" fontId="4" fillId="3" borderId="0" xfId="1" applyFont="1" applyFill="1"/>
    <xf numFmtId="2" fontId="4" fillId="3" borderId="0" xfId="1" applyNumberFormat="1" applyFont="1" applyFill="1" applyAlignment="1">
      <alignment horizontal="center"/>
    </xf>
    <xf numFmtId="0" fontId="5" fillId="4" borderId="0" xfId="1" applyFont="1" applyFill="1" applyAlignment="1">
      <alignment horizontal="center"/>
    </xf>
    <xf numFmtId="0" fontId="5" fillId="4" borderId="0" xfId="1" applyFont="1" applyFill="1"/>
    <xf numFmtId="2" fontId="5" fillId="4" borderId="0" xfId="1" applyNumberFormat="1" applyFont="1" applyFill="1" applyAlignment="1">
      <alignment horizontal="center"/>
    </xf>
    <xf numFmtId="164" fontId="6" fillId="4" borderId="0" xfId="1" applyNumberFormat="1" applyFont="1" applyFill="1" applyAlignment="1">
      <alignment horizontal="center"/>
    </xf>
    <xf numFmtId="0" fontId="5" fillId="5" borderId="0" xfId="1" applyFont="1" applyFill="1" applyAlignment="1">
      <alignment horizontal="left"/>
    </xf>
    <xf numFmtId="0" fontId="5" fillId="5" borderId="0" xfId="1" applyFont="1" applyFill="1"/>
    <xf numFmtId="0" fontId="5" fillId="5" borderId="0" xfId="1" applyFont="1" applyFill="1" applyAlignment="1">
      <alignment horizontal="center" wrapText="1"/>
    </xf>
    <xf numFmtId="2" fontId="5" fillId="5" borderId="0" xfId="1" applyNumberFormat="1" applyFont="1" applyFill="1" applyAlignment="1">
      <alignment horizontal="center"/>
    </xf>
    <xf numFmtId="0" fontId="1" fillId="4" borderId="0" xfId="1" applyFont="1" applyFill="1" applyAlignment="1">
      <alignment horizontal="left"/>
    </xf>
    <xf numFmtId="0" fontId="5" fillId="4" borderId="0" xfId="1" applyFont="1" applyFill="1" applyAlignment="1">
      <alignment horizontal="left"/>
    </xf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2" fontId="7" fillId="0" borderId="1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8" fillId="0" borderId="1" xfId="1" applyFont="1" applyBorder="1" applyAlignment="1">
      <alignment horizontal="center"/>
    </xf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</cellXfs>
  <cellStyles count="2">
    <cellStyle name="Normal" xfId="0" builtinId="0"/>
    <cellStyle name="Normal 2" xfId="1" xr:uid="{1AFD61DC-564E-437D-97D2-B520D8328306}"/>
  </cellStyles>
  <dxfs count="0"/>
  <tableStyles count="0" defaultTableStyle="TableStyleMedium2" defaultPivotStyle="PivotStyleLight16"/>
  <colors>
    <mruColors>
      <color rgb="FFFF99CC"/>
      <color rgb="FFFF99FF"/>
      <color rgb="FF33CCFF"/>
      <color rgb="FFFF33CC"/>
      <color rgb="FFFF3399"/>
      <color rgb="FFFF5050"/>
      <color rgb="FFFC7878"/>
      <color rgb="FFE96D76"/>
      <color rgb="FFE34550"/>
      <color rgb="FFF8AE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2B9F-8901-46FA-81F9-F89F73E17920}">
  <dimension ref="A1:L40"/>
  <sheetViews>
    <sheetView tabSelected="1" zoomScale="90" zoomScaleNormal="90" workbookViewId="0">
      <selection activeCell="Q9" sqref="Q9"/>
    </sheetView>
  </sheetViews>
  <sheetFormatPr baseColWidth="10" defaultColWidth="11.453125" defaultRowHeight="14.5" x14ac:dyDescent="0.35"/>
  <cols>
    <col min="1" max="1" width="5.26953125" style="13" customWidth="1"/>
    <col min="2" max="2" width="21" style="12" bestFit="1" customWidth="1"/>
    <col min="3" max="3" width="21.7265625" style="12" bestFit="1" customWidth="1"/>
    <col min="4" max="11" width="11.453125" style="12"/>
    <col min="12" max="12" width="11.453125" style="14"/>
    <col min="13" max="16384" width="11.453125" style="12"/>
  </cols>
  <sheetData>
    <row r="1" spans="1:12" s="11" customFormat="1" ht="23.5" x14ac:dyDescent="0.55000000000000004">
      <c r="A1" s="29" t="s">
        <v>25</v>
      </c>
      <c r="B1" s="30"/>
      <c r="C1" s="30"/>
      <c r="D1" s="30"/>
      <c r="E1" s="30" t="s">
        <v>52</v>
      </c>
      <c r="F1" s="30"/>
      <c r="G1" s="30"/>
      <c r="H1" s="30"/>
      <c r="I1" s="30"/>
      <c r="J1" s="30"/>
      <c r="K1" s="30"/>
      <c r="L1" s="31"/>
    </row>
    <row r="2" spans="1:12" x14ac:dyDescent="0.35">
      <c r="A2" s="40"/>
      <c r="B2" s="41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x14ac:dyDescent="0.35">
      <c r="A3" s="32"/>
      <c r="B3" s="33"/>
      <c r="C3" s="33"/>
      <c r="D3" s="32">
        <v>1</v>
      </c>
      <c r="E3" s="32">
        <v>2</v>
      </c>
      <c r="F3" s="32">
        <v>3</v>
      </c>
      <c r="G3" s="32">
        <v>4</v>
      </c>
      <c r="H3" s="32">
        <v>5</v>
      </c>
      <c r="I3" s="32">
        <v>6</v>
      </c>
      <c r="J3" s="32">
        <v>7</v>
      </c>
      <c r="K3" s="32">
        <v>8</v>
      </c>
      <c r="L3" s="34" t="s">
        <v>11</v>
      </c>
    </row>
    <row r="4" spans="1:12" x14ac:dyDescent="0.35">
      <c r="A4" s="32"/>
      <c r="B4" s="33"/>
      <c r="C4" s="33"/>
      <c r="D4" s="35">
        <v>44812</v>
      </c>
      <c r="E4" s="35">
        <v>44840</v>
      </c>
      <c r="F4" s="35">
        <v>44868</v>
      </c>
      <c r="G4" s="35">
        <v>44896</v>
      </c>
      <c r="H4" s="35">
        <v>44938</v>
      </c>
      <c r="I4" s="35">
        <v>44966</v>
      </c>
      <c r="J4" s="35">
        <v>44980</v>
      </c>
      <c r="K4" s="35">
        <v>45008</v>
      </c>
      <c r="L4" s="34"/>
    </row>
    <row r="5" spans="1:12" ht="29.25" customHeight="1" x14ac:dyDescent="0.35">
      <c r="A5" s="36" t="s">
        <v>19</v>
      </c>
      <c r="B5" s="37"/>
      <c r="C5" s="37"/>
      <c r="D5" s="38" t="str">
        <f>Data!C1</f>
        <v>Sensommer- spretten</v>
      </c>
      <c r="E5" s="38" t="str">
        <f>Data!D1</f>
        <v>Coop
litt ditt</v>
      </c>
      <c r="F5" s="38" t="str">
        <f>Data!E1</f>
        <v>November-spretten</v>
      </c>
      <c r="G5" s="38" t="str">
        <f>Data!F1</f>
        <v>Advendt-spretten</v>
      </c>
      <c r="H5" s="38" t="str">
        <f>Data!G1</f>
        <v>Nyttår-
spretten</v>
      </c>
      <c r="I5" s="38" t="str">
        <f>Data!H1</f>
        <v>Coopiaden</v>
      </c>
      <c r="J5" s="38" t="str">
        <f>Data!I1</f>
        <v>Tide</v>
      </c>
      <c r="K5" s="38" t="str">
        <f>Data!J1</f>
        <v>Utvalget</v>
      </c>
      <c r="L5" s="39" t="s">
        <v>22</v>
      </c>
    </row>
    <row r="6" spans="1:12" x14ac:dyDescent="0.35">
      <c r="A6" s="21">
        <f>RANK(L6,L6:L19,0)</f>
        <v>1</v>
      </c>
      <c r="B6" s="22" t="str" cm="1">
        <f t="array" ref="B6:K19">_xlfn.SORTBY(Data!A2:J15,Data!P2:P15,-1)</f>
        <v>Ove Lyngved</v>
      </c>
      <c r="C6" s="22" t="str">
        <v>Taxi Sport Bg</v>
      </c>
      <c r="D6" s="49">
        <v>1084</v>
      </c>
      <c r="E6" s="21">
        <v>1188</v>
      </c>
      <c r="F6" s="21">
        <v>1290</v>
      </c>
      <c r="G6" s="21">
        <v>1179</v>
      </c>
      <c r="H6" s="21">
        <v>1203</v>
      </c>
      <c r="I6" s="49">
        <v>1170</v>
      </c>
      <c r="J6" s="21">
        <v>1246</v>
      </c>
      <c r="K6" s="21">
        <v>0</v>
      </c>
      <c r="L6" s="23" cm="1">
        <f t="array" ref="L6:L19">_xlfn.SORTBY(Data!P2:P15,Data!P2:P15,-1)</f>
        <v>203.53333333333333</v>
      </c>
    </row>
    <row r="7" spans="1:12" x14ac:dyDescent="0.35">
      <c r="A7" s="21">
        <f>RANK(L7,L6:L19,0)</f>
        <v>2</v>
      </c>
      <c r="B7" s="22" t="str">
        <v>Raymond Takle</v>
      </c>
      <c r="C7" s="22" t="str">
        <v>Eviny</v>
      </c>
      <c r="D7" s="21">
        <v>971</v>
      </c>
      <c r="E7" s="21">
        <v>1208</v>
      </c>
      <c r="F7" s="21">
        <v>1256</v>
      </c>
      <c r="G7" s="21">
        <v>0</v>
      </c>
      <c r="H7" s="21">
        <v>1314</v>
      </c>
      <c r="I7" s="21">
        <v>1239</v>
      </c>
      <c r="J7" s="21">
        <v>0</v>
      </c>
      <c r="K7" s="21">
        <v>0</v>
      </c>
      <c r="L7" s="23">
        <v>199.6</v>
      </c>
    </row>
    <row r="8" spans="1:12" x14ac:dyDescent="0.35">
      <c r="A8" s="21">
        <f>RANK(L8,L6:L19,0)</f>
        <v>3</v>
      </c>
      <c r="B8" s="22" t="str">
        <v>Mark Soddano</v>
      </c>
      <c r="C8" s="22" t="str">
        <v>Taxi Sport Bg</v>
      </c>
      <c r="D8" s="21">
        <v>0</v>
      </c>
      <c r="E8" s="21">
        <v>1161</v>
      </c>
      <c r="F8" s="21">
        <v>1105</v>
      </c>
      <c r="G8" s="21">
        <v>1163</v>
      </c>
      <c r="H8" s="49">
        <v>1003</v>
      </c>
      <c r="I8" s="21">
        <v>1129</v>
      </c>
      <c r="J8" s="21">
        <v>1219</v>
      </c>
      <c r="K8" s="21">
        <v>0</v>
      </c>
      <c r="L8" s="23">
        <v>192.56666666666669</v>
      </c>
    </row>
    <row r="9" spans="1:12" x14ac:dyDescent="0.35">
      <c r="A9" s="21">
        <f>RANK(L9,L6:L19,0)</f>
        <v>4</v>
      </c>
      <c r="B9" s="22" t="str">
        <v>Kenneth Hodel-Olsen</v>
      </c>
      <c r="C9" s="22" t="str">
        <v>Bergen Kommune</v>
      </c>
      <c r="D9" s="21">
        <v>1179</v>
      </c>
      <c r="E9" s="21">
        <v>1145</v>
      </c>
      <c r="F9" s="21">
        <v>1052</v>
      </c>
      <c r="G9" s="21">
        <v>1178</v>
      </c>
      <c r="H9" s="21">
        <v>0</v>
      </c>
      <c r="I9" s="21">
        <v>0</v>
      </c>
      <c r="J9" s="21">
        <v>1102</v>
      </c>
      <c r="K9" s="21">
        <v>0</v>
      </c>
      <c r="L9" s="23">
        <v>188.53333333333333</v>
      </c>
    </row>
    <row r="10" spans="1:12" x14ac:dyDescent="0.35">
      <c r="A10" s="21">
        <f>RANK(L10,L6:L19,0)</f>
        <v>5</v>
      </c>
      <c r="B10" s="22" t="str">
        <v>Lars Myklebust</v>
      </c>
      <c r="C10" s="22" t="str">
        <v>Coopen</v>
      </c>
      <c r="D10" s="49">
        <v>1041</v>
      </c>
      <c r="E10" s="21">
        <v>1117</v>
      </c>
      <c r="F10" s="49">
        <v>933</v>
      </c>
      <c r="G10" s="21">
        <v>1225</v>
      </c>
      <c r="H10" s="21">
        <v>1154</v>
      </c>
      <c r="I10" s="21">
        <v>1088</v>
      </c>
      <c r="J10" s="21">
        <v>1071</v>
      </c>
      <c r="K10" s="21">
        <v>0</v>
      </c>
      <c r="L10" s="23">
        <v>188.5</v>
      </c>
    </row>
    <row r="11" spans="1:12" x14ac:dyDescent="0.35">
      <c r="A11" s="21">
        <f>RANK(L11,L6:L19,0)</f>
        <v>6</v>
      </c>
      <c r="B11" s="22" t="str">
        <v>Alf-Heine Sandven</v>
      </c>
      <c r="C11" s="22" t="str">
        <v>Coopen</v>
      </c>
      <c r="D11" s="21">
        <v>0</v>
      </c>
      <c r="E11" s="21">
        <v>1017</v>
      </c>
      <c r="F11" s="21">
        <v>0</v>
      </c>
      <c r="G11" s="21">
        <v>0</v>
      </c>
      <c r="H11" s="21">
        <v>1131</v>
      </c>
      <c r="I11" s="21">
        <v>1183</v>
      </c>
      <c r="J11" s="21">
        <v>1186</v>
      </c>
      <c r="K11" s="21">
        <v>0</v>
      </c>
      <c r="L11" s="23">
        <v>188.20833333333334</v>
      </c>
    </row>
    <row r="12" spans="1:12" x14ac:dyDescent="0.35">
      <c r="A12" s="21">
        <f>RANK(L12,L6:L19,0)</f>
        <v>7</v>
      </c>
      <c r="B12" s="22" t="str">
        <v>Kjartan Juvik</v>
      </c>
      <c r="C12" s="22" t="str">
        <v>Miles</v>
      </c>
      <c r="D12" s="21">
        <v>0</v>
      </c>
      <c r="E12" s="21">
        <v>1096</v>
      </c>
      <c r="F12" s="21">
        <v>1142</v>
      </c>
      <c r="G12" s="21">
        <v>962</v>
      </c>
      <c r="H12" s="21">
        <v>0</v>
      </c>
      <c r="I12" s="21">
        <v>1090</v>
      </c>
      <c r="J12" s="21">
        <v>0</v>
      </c>
      <c r="K12" s="21">
        <v>0</v>
      </c>
      <c r="L12" s="23">
        <v>178.75</v>
      </c>
    </row>
    <row r="13" spans="1:12" x14ac:dyDescent="0.35">
      <c r="A13" s="21">
        <f>RANK(L13,L6:L19,0)</f>
        <v>8</v>
      </c>
      <c r="B13" s="22" t="str">
        <v>Tore Jansen</v>
      </c>
      <c r="C13" s="22" t="str">
        <v>Taxi Sport Bg</v>
      </c>
      <c r="D13" s="49">
        <v>955</v>
      </c>
      <c r="E13" s="21">
        <v>1112</v>
      </c>
      <c r="F13" s="21">
        <v>1083</v>
      </c>
      <c r="G13" s="21">
        <v>1035</v>
      </c>
      <c r="H13" s="49">
        <v>1017</v>
      </c>
      <c r="I13" s="21">
        <v>1075</v>
      </c>
      <c r="J13" s="21">
        <v>1045</v>
      </c>
      <c r="K13" s="21">
        <v>0</v>
      </c>
      <c r="L13" s="23">
        <v>178.33333333333334</v>
      </c>
    </row>
    <row r="14" spans="1:12" x14ac:dyDescent="0.35">
      <c r="A14" s="21">
        <f>RANK(L14,L6:L19,0)</f>
        <v>9</v>
      </c>
      <c r="B14" s="22" t="str">
        <v>Kjell Olav Johnsen</v>
      </c>
      <c r="C14" s="22" t="str">
        <v>Future Energy</v>
      </c>
      <c r="D14" s="21">
        <v>0</v>
      </c>
      <c r="E14" s="21">
        <v>995</v>
      </c>
      <c r="F14" s="21">
        <v>0</v>
      </c>
      <c r="G14" s="21">
        <v>0</v>
      </c>
      <c r="H14" s="21">
        <v>1068</v>
      </c>
      <c r="I14" s="21">
        <v>1090</v>
      </c>
      <c r="J14" s="21">
        <v>1024</v>
      </c>
      <c r="K14" s="21">
        <v>0</v>
      </c>
      <c r="L14" s="23">
        <v>174.04166666666666</v>
      </c>
    </row>
    <row r="15" spans="1:12" x14ac:dyDescent="0.35">
      <c r="A15" s="21">
        <f>RANK(L15,L6:L19,0)</f>
        <v>10</v>
      </c>
      <c r="B15" s="22" t="str">
        <v>Kåre Sørås</v>
      </c>
      <c r="C15" s="22" t="str">
        <v>Coopen</v>
      </c>
      <c r="D15" s="21">
        <v>1006</v>
      </c>
      <c r="E15" s="21">
        <v>1014</v>
      </c>
      <c r="F15" s="21">
        <v>1126</v>
      </c>
      <c r="G15" s="21">
        <v>1014</v>
      </c>
      <c r="H15" s="49">
        <v>972</v>
      </c>
      <c r="I15" s="21">
        <v>1034</v>
      </c>
      <c r="J15" s="49">
        <v>940</v>
      </c>
      <c r="K15" s="21">
        <v>0</v>
      </c>
      <c r="L15" s="23">
        <v>173.13333333333333</v>
      </c>
    </row>
    <row r="16" spans="1:12" x14ac:dyDescent="0.35">
      <c r="A16" s="21">
        <f>RANK(L16,L6:L19,0)</f>
        <v>11</v>
      </c>
      <c r="B16" s="22" t="str">
        <v>Oddmund Hodnekvam</v>
      </c>
      <c r="C16" s="22" t="str">
        <v>Posten Bg</v>
      </c>
      <c r="D16" s="49">
        <v>855</v>
      </c>
      <c r="E16" s="21">
        <v>1041</v>
      </c>
      <c r="F16" s="21">
        <v>996</v>
      </c>
      <c r="G16" s="21">
        <v>970</v>
      </c>
      <c r="H16" s="21">
        <v>1023</v>
      </c>
      <c r="I16" s="49">
        <v>965</v>
      </c>
      <c r="J16" s="21">
        <v>1135</v>
      </c>
      <c r="K16" s="21">
        <v>0</v>
      </c>
      <c r="L16" s="23">
        <v>172.16666666666666</v>
      </c>
    </row>
    <row r="17" spans="1:12" x14ac:dyDescent="0.35">
      <c r="A17" s="21">
        <f>RANK(L17,L6:L19,0)</f>
        <v>12</v>
      </c>
      <c r="B17" s="22" t="str">
        <v>Egil Bergo</v>
      </c>
      <c r="C17" s="22" t="str">
        <v>Equinor Bg</v>
      </c>
      <c r="D17" s="21">
        <v>1065</v>
      </c>
      <c r="E17" s="21">
        <v>939</v>
      </c>
      <c r="F17" s="21">
        <v>910</v>
      </c>
      <c r="G17" s="21">
        <v>0</v>
      </c>
      <c r="H17" s="21">
        <v>1017</v>
      </c>
      <c r="I17" s="21">
        <v>897</v>
      </c>
      <c r="J17" s="21">
        <v>0</v>
      </c>
      <c r="K17" s="21">
        <v>0</v>
      </c>
      <c r="L17" s="23">
        <v>160.93333333333334</v>
      </c>
    </row>
    <row r="18" spans="1:12" x14ac:dyDescent="0.35">
      <c r="A18" s="53">
        <f>RANK(L18,L6:L19,0)</f>
        <v>13</v>
      </c>
      <c r="B18" s="50" t="str">
        <v>*Johannes Myklebust</v>
      </c>
      <c r="C18" s="50" t="str">
        <v>Coopen</v>
      </c>
      <c r="D18" s="51">
        <v>0</v>
      </c>
      <c r="E18" s="51">
        <v>981</v>
      </c>
      <c r="F18" s="51">
        <v>0</v>
      </c>
      <c r="G18" s="51">
        <v>0</v>
      </c>
      <c r="H18" s="51">
        <v>0</v>
      </c>
      <c r="I18" s="51">
        <v>0</v>
      </c>
      <c r="J18" s="51">
        <v>940</v>
      </c>
      <c r="K18" s="51">
        <v>0</v>
      </c>
      <c r="L18" s="52">
        <v>160.08333333333334</v>
      </c>
    </row>
    <row r="19" spans="1:12" hidden="1" x14ac:dyDescent="0.35">
      <c r="A19" s="13">
        <f>RANK(L19,L6:L19,0)</f>
        <v>14</v>
      </c>
      <c r="B19" s="12">
        <v>0</v>
      </c>
      <c r="C19" s="12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4">
        <v>0</v>
      </c>
    </row>
    <row r="23" spans="1:12" x14ac:dyDescent="0.35">
      <c r="A23" s="32"/>
      <c r="B23" s="33"/>
      <c r="C23" s="33"/>
      <c r="D23" s="32">
        <v>1</v>
      </c>
      <c r="E23" s="32">
        <v>2</v>
      </c>
      <c r="F23" s="32">
        <v>3</v>
      </c>
      <c r="G23" s="32">
        <v>4</v>
      </c>
      <c r="H23" s="32">
        <v>5</v>
      </c>
      <c r="I23" s="32">
        <v>6</v>
      </c>
      <c r="J23" s="32">
        <v>7</v>
      </c>
      <c r="K23" s="32">
        <v>8</v>
      </c>
      <c r="L23" s="34"/>
    </row>
    <row r="24" spans="1:12" x14ac:dyDescent="0.35">
      <c r="A24" s="32"/>
      <c r="B24" s="33"/>
      <c r="C24" s="33"/>
      <c r="D24" s="35">
        <v>44812</v>
      </c>
      <c r="E24" s="35">
        <v>44840</v>
      </c>
      <c r="F24" s="35">
        <v>44868</v>
      </c>
      <c r="G24" s="35">
        <v>44896</v>
      </c>
      <c r="H24" s="35">
        <v>44938</v>
      </c>
      <c r="I24" s="35">
        <v>44966</v>
      </c>
      <c r="J24" s="35">
        <v>44980</v>
      </c>
      <c r="K24" s="35">
        <v>45008</v>
      </c>
      <c r="L24" s="34"/>
    </row>
    <row r="25" spans="1:12" ht="29" x14ac:dyDescent="0.35">
      <c r="A25" s="36" t="s">
        <v>20</v>
      </c>
      <c r="B25" s="37"/>
      <c r="C25" s="37"/>
      <c r="D25" s="38" t="str">
        <f>Data!C1</f>
        <v>Sensommer- spretten</v>
      </c>
      <c r="E25" s="38" t="str">
        <f>Data!D1</f>
        <v>Coop
litt ditt</v>
      </c>
      <c r="F25" s="38" t="str">
        <f>Data!E1</f>
        <v>November-spretten</v>
      </c>
      <c r="G25" s="38" t="str">
        <f>Data!F1</f>
        <v>Advendt-spretten</v>
      </c>
      <c r="H25" s="38" t="str">
        <f>Data!G1</f>
        <v>Nyttår-
spretten</v>
      </c>
      <c r="I25" s="38" t="str">
        <f>Data!H1</f>
        <v>Coopiaden</v>
      </c>
      <c r="J25" s="38" t="str">
        <f>Data!I1</f>
        <v>Tide</v>
      </c>
      <c r="K25" s="38" t="str">
        <f>Data!J1</f>
        <v>Utvalget</v>
      </c>
      <c r="L25" s="39" t="s">
        <v>22</v>
      </c>
    </row>
    <row r="26" spans="1:12" x14ac:dyDescent="0.35">
      <c r="A26" s="42">
        <f>RANK(L26,L26:L38,0)</f>
        <v>1</v>
      </c>
      <c r="B26" s="43" t="str" cm="1">
        <f t="array" ref="B26:K38">_xlfn.SORTBY(Data!A18:J30,Data!P18:P30,-1)</f>
        <v>*Sylvia Ingebrigtsen</v>
      </c>
      <c r="C26" s="43" t="str">
        <v>Aker Solution</v>
      </c>
      <c r="D26" s="42">
        <v>0</v>
      </c>
      <c r="E26" s="42">
        <v>0</v>
      </c>
      <c r="F26" s="42">
        <v>0</v>
      </c>
      <c r="G26" s="42">
        <v>0</v>
      </c>
      <c r="H26" s="42">
        <v>1092</v>
      </c>
      <c r="I26" s="42">
        <v>0</v>
      </c>
      <c r="J26" s="42">
        <v>0</v>
      </c>
      <c r="K26" s="42">
        <v>0</v>
      </c>
      <c r="L26" s="44" cm="1">
        <f t="array" ref="L26:L38">_xlfn.SORTBY(Data!P18:P30,Data!P18:P30,-1)</f>
        <v>182</v>
      </c>
    </row>
    <row r="27" spans="1:12" x14ac:dyDescent="0.35">
      <c r="A27" s="21">
        <f>RANK(L27,L26:L38,0)</f>
        <v>2</v>
      </c>
      <c r="B27" s="22" t="str">
        <v>Bodhild Engebretsen</v>
      </c>
      <c r="C27" s="22" t="str">
        <v>Taxi Sport Bg</v>
      </c>
      <c r="D27" s="21">
        <v>955</v>
      </c>
      <c r="E27" s="21">
        <v>1035</v>
      </c>
      <c r="F27" s="21">
        <v>0</v>
      </c>
      <c r="G27" s="21">
        <v>0</v>
      </c>
      <c r="H27" s="21">
        <v>1069</v>
      </c>
      <c r="I27" s="21">
        <v>1091</v>
      </c>
      <c r="J27" s="21">
        <v>1054</v>
      </c>
      <c r="K27" s="21">
        <v>0</v>
      </c>
      <c r="L27" s="23">
        <v>173.46666666666667</v>
      </c>
    </row>
    <row r="28" spans="1:12" x14ac:dyDescent="0.35">
      <c r="A28" s="42">
        <f>RANK(L28,L26:L38,0)</f>
        <v>3</v>
      </c>
      <c r="B28" s="43" t="str">
        <v>*Lill Merethe Haug</v>
      </c>
      <c r="C28" s="43" t="str">
        <v>Eviny</v>
      </c>
      <c r="D28" s="42">
        <v>0</v>
      </c>
      <c r="E28" s="42">
        <v>0</v>
      </c>
      <c r="F28" s="42">
        <v>0</v>
      </c>
      <c r="G28" s="42">
        <v>948</v>
      </c>
      <c r="H28" s="42">
        <v>0</v>
      </c>
      <c r="I28" s="42">
        <v>0</v>
      </c>
      <c r="J28" s="42">
        <v>0</v>
      </c>
      <c r="K28" s="42">
        <v>0</v>
      </c>
      <c r="L28" s="44">
        <v>158</v>
      </c>
    </row>
    <row r="29" spans="1:12" x14ac:dyDescent="0.35">
      <c r="A29" s="21">
        <f>RANK(L29,L26:L38,0)</f>
        <v>4</v>
      </c>
      <c r="B29" s="22" t="str">
        <v>Camilla Heggland</v>
      </c>
      <c r="C29" s="22" t="str">
        <v>Karharajago</v>
      </c>
      <c r="D29" s="21">
        <v>0</v>
      </c>
      <c r="E29" s="21">
        <v>0</v>
      </c>
      <c r="F29" s="21">
        <v>972</v>
      </c>
      <c r="G29" s="21">
        <v>912</v>
      </c>
      <c r="H29" s="21">
        <v>871</v>
      </c>
      <c r="I29" s="21">
        <v>0</v>
      </c>
      <c r="J29" s="21">
        <v>955</v>
      </c>
      <c r="K29" s="21">
        <v>0</v>
      </c>
      <c r="L29" s="23">
        <v>154.58333333333334</v>
      </c>
    </row>
    <row r="30" spans="1:12" x14ac:dyDescent="0.35">
      <c r="A30" s="42">
        <f>RANK(L30,L26:L38,0)</f>
        <v>5</v>
      </c>
      <c r="B30" s="43" t="str">
        <v>*Alice Sundal</v>
      </c>
      <c r="C30" s="43" t="str">
        <v>Tide</v>
      </c>
      <c r="D30" s="42">
        <v>0</v>
      </c>
      <c r="E30" s="42">
        <v>0</v>
      </c>
      <c r="F30" s="42">
        <v>0</v>
      </c>
      <c r="G30" s="42">
        <v>906</v>
      </c>
      <c r="H30" s="42">
        <v>0</v>
      </c>
      <c r="I30" s="42">
        <v>0</v>
      </c>
      <c r="J30" s="42">
        <v>0</v>
      </c>
      <c r="K30" s="42">
        <v>0</v>
      </c>
      <c r="L30" s="44">
        <v>151</v>
      </c>
    </row>
    <row r="31" spans="1:12" x14ac:dyDescent="0.35">
      <c r="A31" s="42">
        <f>RANK(L31,L26:L38,0)</f>
        <v>6</v>
      </c>
      <c r="B31" s="43" t="str">
        <v>*Bente Husa</v>
      </c>
      <c r="C31" s="43" t="str">
        <v>Telesport</v>
      </c>
      <c r="D31" s="42">
        <v>0</v>
      </c>
      <c r="E31" s="42">
        <v>859</v>
      </c>
      <c r="F31" s="42">
        <v>0</v>
      </c>
      <c r="G31" s="42">
        <v>0</v>
      </c>
      <c r="H31" s="42">
        <v>0</v>
      </c>
      <c r="I31" s="42">
        <v>818</v>
      </c>
      <c r="J31" s="42">
        <v>839</v>
      </c>
      <c r="K31" s="42">
        <v>0</v>
      </c>
      <c r="L31" s="44">
        <v>139.77777777777777</v>
      </c>
    </row>
    <row r="32" spans="1:12" x14ac:dyDescent="0.35">
      <c r="A32" s="42">
        <f>RANK(L32,L26:L38,0)</f>
        <v>7</v>
      </c>
      <c r="B32" s="43" t="str">
        <v>*Hege Nilsen</v>
      </c>
      <c r="C32" s="43" t="str">
        <v>Tide</v>
      </c>
      <c r="D32" s="42">
        <v>779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4">
        <v>129.83333333333334</v>
      </c>
    </row>
    <row r="33" spans="1:12" hidden="1" x14ac:dyDescent="0.35">
      <c r="A33" s="21">
        <f>RANK(L33,L26:L38,0)</f>
        <v>8</v>
      </c>
      <c r="B33" s="22">
        <v>0</v>
      </c>
      <c r="C33" s="22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3">
        <v>0</v>
      </c>
    </row>
    <row r="34" spans="1:12" hidden="1" x14ac:dyDescent="0.35">
      <c r="A34" s="21">
        <f>RANK(L34,L26:L38,0)</f>
        <v>8</v>
      </c>
      <c r="B34" s="22">
        <v>0</v>
      </c>
      <c r="C34" s="22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3">
        <v>0</v>
      </c>
    </row>
    <row r="35" spans="1:12" hidden="1" x14ac:dyDescent="0.35">
      <c r="A35" s="21">
        <f>RANK(L35,L26:L38,0)</f>
        <v>8</v>
      </c>
      <c r="B35" s="22">
        <v>0</v>
      </c>
      <c r="C35" s="22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3">
        <v>0</v>
      </c>
    </row>
    <row r="36" spans="1:12" hidden="1" x14ac:dyDescent="0.35">
      <c r="A36" s="21">
        <f>RANK(L36,L26:L38,0)</f>
        <v>8</v>
      </c>
      <c r="B36" s="22">
        <v>0</v>
      </c>
      <c r="C36" s="22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3">
        <v>0</v>
      </c>
    </row>
    <row r="37" spans="1:12" hidden="1" x14ac:dyDescent="0.35">
      <c r="A37" s="21">
        <f>RANK(L37,L26:L38,0)</f>
        <v>8</v>
      </c>
      <c r="B37" s="22">
        <v>0</v>
      </c>
      <c r="C37" s="22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3">
        <v>0</v>
      </c>
    </row>
    <row r="38" spans="1:12" hidden="1" x14ac:dyDescent="0.35">
      <c r="A38" s="21">
        <f>RANK(L38,L26:L38,0)</f>
        <v>8</v>
      </c>
      <c r="B38" s="22">
        <v>0</v>
      </c>
      <c r="C38" s="22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3">
        <v>0</v>
      </c>
    </row>
    <row r="40" spans="1:12" x14ac:dyDescent="0.35">
      <c r="B40" s="12" t="s">
        <v>51</v>
      </c>
    </row>
  </sheetData>
  <sheetProtection algorithmName="SHA-512" hashValue="hskruR9uMKE3h364K+aiRfYqtH7YcIDHdGmZB6NUOhBBiOz9s3saidEtGZMj6Qsn0DPN1cHX17+S4otCjed8Qw==" saltValue="UwbMm4+15wOOPX2zIi6ap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1359-31FC-4564-B98E-D37726373171}">
  <dimension ref="A1:P31"/>
  <sheetViews>
    <sheetView workbookViewId="0">
      <selection activeCell="C29" sqref="C29"/>
    </sheetView>
  </sheetViews>
  <sheetFormatPr baseColWidth="10" defaultRowHeight="14.5" x14ac:dyDescent="0.35"/>
  <cols>
    <col min="1" max="1" width="23" bestFit="1" customWidth="1"/>
    <col min="2" max="2" width="23.81640625" customWidth="1"/>
  </cols>
  <sheetData>
    <row r="1" spans="1:16" ht="29" x14ac:dyDescent="0.35">
      <c r="A1" s="19" t="s">
        <v>12</v>
      </c>
      <c r="B1" s="19" t="s">
        <v>13</v>
      </c>
      <c r="C1" s="24" t="s">
        <v>23</v>
      </c>
      <c r="D1" s="24" t="s">
        <v>24</v>
      </c>
      <c r="E1" s="24" t="s">
        <v>39</v>
      </c>
      <c r="F1" s="24" t="s">
        <v>42</v>
      </c>
      <c r="G1" s="24" t="s">
        <v>44</v>
      </c>
      <c r="H1" s="24" t="s">
        <v>26</v>
      </c>
      <c r="I1" s="24" t="s">
        <v>0</v>
      </c>
      <c r="J1" s="24" t="s">
        <v>2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22</v>
      </c>
    </row>
    <row r="2" spans="1:16" x14ac:dyDescent="0.35">
      <c r="A2" s="3" t="s">
        <v>31</v>
      </c>
      <c r="B2" s="4" t="s">
        <v>21</v>
      </c>
      <c r="C2" s="25">
        <v>1179</v>
      </c>
      <c r="D2" s="25">
        <v>1145</v>
      </c>
      <c r="E2" s="5">
        <v>1052</v>
      </c>
      <c r="F2" s="5">
        <v>1178</v>
      </c>
      <c r="G2" s="7"/>
      <c r="H2" s="5"/>
      <c r="I2" s="5">
        <v>1102</v>
      </c>
      <c r="J2" s="5"/>
      <c r="K2" s="16">
        <f t="shared" ref="K2:K15" si="0">IF(ISERROR(MAX(C2:J2))=TRUE,0,MAX(C2:J2))</f>
        <v>1179</v>
      </c>
      <c r="L2" s="16">
        <f t="shared" ref="L2:L15" si="1">IF(ISERROR(LARGE(C2:J2,2))=TRUE,0,LARGE(C2:J2,2))</f>
        <v>1178</v>
      </c>
      <c r="M2" s="16">
        <f t="shared" ref="M2:M15" si="2">IF(ISERROR(LARGE(C2:J2,3))=TRUE,0,LARGE(C2:J2,3))</f>
        <v>1145</v>
      </c>
      <c r="N2" s="16">
        <f t="shared" ref="N2:N15" si="3">IF(ISERROR(LARGE(C2:J2,4))=TRUE,0,LARGE(C2:J2,4))</f>
        <v>1102</v>
      </c>
      <c r="O2" s="16">
        <f t="shared" ref="O2:O15" si="4">IF(ISERROR(LARGE(C2:J2,5))=TRUE,0,LARGE(C2:J2,5))</f>
        <v>1052</v>
      </c>
      <c r="P2" s="17">
        <f t="shared" ref="P2:P15" si="5">IF(O2&gt;0,AVERAGE(K2:O2)/6,IF(N2&gt;0,AVERAGE(K2:N2)/6,IF(M2&gt;0,AVERAGE(K2:M2)/6,IF(L2&gt;0,AVERAGE(K2:L2)/6,IF(K2&gt;0,AVERAGE(K2:K2)/6,0)))))</f>
        <v>188.53333333333333</v>
      </c>
    </row>
    <row r="3" spans="1:16" x14ac:dyDescent="0.35">
      <c r="A3" s="6" t="s">
        <v>10</v>
      </c>
      <c r="B3" s="6" t="s">
        <v>28</v>
      </c>
      <c r="C3" s="26">
        <v>1084</v>
      </c>
      <c r="D3" s="25">
        <v>1188</v>
      </c>
      <c r="E3" s="5">
        <v>1290</v>
      </c>
      <c r="F3" s="7">
        <v>1179</v>
      </c>
      <c r="G3" s="7">
        <v>1203</v>
      </c>
      <c r="H3" s="7">
        <v>1170</v>
      </c>
      <c r="I3" s="7">
        <v>1246</v>
      </c>
      <c r="J3" s="7"/>
      <c r="K3" s="16">
        <f t="shared" si="0"/>
        <v>1290</v>
      </c>
      <c r="L3" s="16">
        <f t="shared" si="1"/>
        <v>1246</v>
      </c>
      <c r="M3" s="16">
        <f t="shared" si="2"/>
        <v>1203</v>
      </c>
      <c r="N3" s="16">
        <f t="shared" si="3"/>
        <v>1188</v>
      </c>
      <c r="O3" s="16">
        <f t="shared" si="4"/>
        <v>1179</v>
      </c>
      <c r="P3" s="17">
        <f t="shared" si="5"/>
        <v>203.53333333333333</v>
      </c>
    </row>
    <row r="4" spans="1:16" x14ac:dyDescent="0.35">
      <c r="A4" s="6" t="s">
        <v>4</v>
      </c>
      <c r="B4" s="8" t="s">
        <v>29</v>
      </c>
      <c r="C4" s="26">
        <v>1065</v>
      </c>
      <c r="D4" s="25">
        <v>939</v>
      </c>
      <c r="E4" s="7">
        <v>910</v>
      </c>
      <c r="F4" s="7"/>
      <c r="G4" s="7">
        <v>1017</v>
      </c>
      <c r="H4" s="7">
        <v>897</v>
      </c>
      <c r="I4" s="7"/>
      <c r="J4" s="7"/>
      <c r="K4" s="16">
        <f t="shared" si="0"/>
        <v>1065</v>
      </c>
      <c r="L4" s="16">
        <f t="shared" si="1"/>
        <v>1017</v>
      </c>
      <c r="M4" s="16">
        <f t="shared" si="2"/>
        <v>939</v>
      </c>
      <c r="N4" s="16">
        <f t="shared" si="3"/>
        <v>910</v>
      </c>
      <c r="O4" s="16">
        <f t="shared" si="4"/>
        <v>897</v>
      </c>
      <c r="P4" s="17">
        <f t="shared" si="5"/>
        <v>160.93333333333334</v>
      </c>
    </row>
    <row r="5" spans="1:16" x14ac:dyDescent="0.35">
      <c r="A5" s="6" t="s">
        <v>8</v>
      </c>
      <c r="B5" s="8" t="s">
        <v>3</v>
      </c>
      <c r="C5" s="26">
        <v>1041</v>
      </c>
      <c r="D5" s="25">
        <v>1117</v>
      </c>
      <c r="E5" s="7">
        <v>933</v>
      </c>
      <c r="F5" s="7">
        <v>1225</v>
      </c>
      <c r="G5" s="7">
        <v>1154</v>
      </c>
      <c r="H5" s="7">
        <v>1088</v>
      </c>
      <c r="I5" s="7">
        <v>1071</v>
      </c>
      <c r="J5" s="7"/>
      <c r="K5" s="16">
        <f t="shared" si="0"/>
        <v>1225</v>
      </c>
      <c r="L5" s="16">
        <f t="shared" si="1"/>
        <v>1154</v>
      </c>
      <c r="M5" s="16">
        <f t="shared" si="2"/>
        <v>1117</v>
      </c>
      <c r="N5" s="16">
        <f t="shared" si="3"/>
        <v>1088</v>
      </c>
      <c r="O5" s="16">
        <f t="shared" si="4"/>
        <v>1071</v>
      </c>
      <c r="P5" s="17">
        <f t="shared" si="5"/>
        <v>188.5</v>
      </c>
    </row>
    <row r="6" spans="1:16" x14ac:dyDescent="0.35">
      <c r="A6" s="6" t="s">
        <v>6</v>
      </c>
      <c r="B6" s="8" t="s">
        <v>3</v>
      </c>
      <c r="C6" s="26">
        <v>1006</v>
      </c>
      <c r="D6" s="26">
        <v>1014</v>
      </c>
      <c r="E6" s="7">
        <v>1126</v>
      </c>
      <c r="F6" s="7">
        <v>1014</v>
      </c>
      <c r="G6" s="9">
        <v>972</v>
      </c>
      <c r="H6" s="7">
        <v>1034</v>
      </c>
      <c r="I6" s="7">
        <v>940</v>
      </c>
      <c r="J6" s="7"/>
      <c r="K6" s="16">
        <f t="shared" si="0"/>
        <v>1126</v>
      </c>
      <c r="L6" s="16">
        <f t="shared" si="1"/>
        <v>1034</v>
      </c>
      <c r="M6" s="16">
        <f t="shared" si="2"/>
        <v>1014</v>
      </c>
      <c r="N6" s="16">
        <f t="shared" si="3"/>
        <v>1014</v>
      </c>
      <c r="O6" s="16">
        <f t="shared" si="4"/>
        <v>1006</v>
      </c>
      <c r="P6" s="17">
        <f t="shared" si="5"/>
        <v>173.13333333333333</v>
      </c>
    </row>
    <row r="7" spans="1:16" x14ac:dyDescent="0.35">
      <c r="A7" s="6" t="s">
        <v>9</v>
      </c>
      <c r="B7" s="8" t="s">
        <v>27</v>
      </c>
      <c r="C7" s="26">
        <v>971</v>
      </c>
      <c r="D7" s="25">
        <v>1208</v>
      </c>
      <c r="E7" s="7">
        <v>1256</v>
      </c>
      <c r="F7" s="9"/>
      <c r="G7" s="5">
        <v>1314</v>
      </c>
      <c r="H7" s="7">
        <v>1239</v>
      </c>
      <c r="I7" s="7"/>
      <c r="J7" s="7"/>
      <c r="K7" s="16">
        <f t="shared" si="0"/>
        <v>1314</v>
      </c>
      <c r="L7" s="16">
        <f t="shared" si="1"/>
        <v>1256</v>
      </c>
      <c r="M7" s="16">
        <f t="shared" si="2"/>
        <v>1239</v>
      </c>
      <c r="N7" s="16">
        <f t="shared" si="3"/>
        <v>1208</v>
      </c>
      <c r="O7" s="16">
        <f t="shared" si="4"/>
        <v>971</v>
      </c>
      <c r="P7" s="17">
        <f t="shared" si="5"/>
        <v>199.6</v>
      </c>
    </row>
    <row r="8" spans="1:16" x14ac:dyDescent="0.35">
      <c r="A8" s="6" t="s">
        <v>7</v>
      </c>
      <c r="B8" s="6" t="s">
        <v>28</v>
      </c>
      <c r="C8" s="26">
        <v>955</v>
      </c>
      <c r="D8" s="26">
        <v>1112</v>
      </c>
      <c r="E8" s="9">
        <v>1083</v>
      </c>
      <c r="F8" s="5">
        <v>1035</v>
      </c>
      <c r="G8" s="7">
        <v>1017</v>
      </c>
      <c r="H8" s="9">
        <v>1075</v>
      </c>
      <c r="I8" s="7">
        <v>1045</v>
      </c>
      <c r="J8" s="7"/>
      <c r="K8" s="16">
        <f t="shared" si="0"/>
        <v>1112</v>
      </c>
      <c r="L8" s="16">
        <f t="shared" si="1"/>
        <v>1083</v>
      </c>
      <c r="M8" s="16">
        <f t="shared" si="2"/>
        <v>1075</v>
      </c>
      <c r="N8" s="16">
        <f t="shared" si="3"/>
        <v>1045</v>
      </c>
      <c r="O8" s="16">
        <f t="shared" si="4"/>
        <v>1035</v>
      </c>
      <c r="P8" s="17">
        <f t="shared" si="5"/>
        <v>178.33333333333334</v>
      </c>
    </row>
    <row r="9" spans="1:16" x14ac:dyDescent="0.35">
      <c r="A9" s="6" t="s">
        <v>5</v>
      </c>
      <c r="B9" s="8" t="s">
        <v>30</v>
      </c>
      <c r="C9" s="27">
        <v>855</v>
      </c>
      <c r="D9" s="26">
        <v>1041</v>
      </c>
      <c r="E9" s="7">
        <v>996</v>
      </c>
      <c r="F9" s="7">
        <v>970</v>
      </c>
      <c r="G9" s="7">
        <v>1023</v>
      </c>
      <c r="H9" s="7">
        <v>965</v>
      </c>
      <c r="I9" s="7">
        <v>1135</v>
      </c>
      <c r="J9" s="7"/>
      <c r="K9" s="16">
        <f t="shared" si="0"/>
        <v>1135</v>
      </c>
      <c r="L9" s="16">
        <f t="shared" si="1"/>
        <v>1041</v>
      </c>
      <c r="M9" s="16">
        <f t="shared" si="2"/>
        <v>1023</v>
      </c>
      <c r="N9" s="16">
        <f t="shared" si="3"/>
        <v>996</v>
      </c>
      <c r="O9" s="16">
        <f t="shared" si="4"/>
        <v>970</v>
      </c>
      <c r="P9" s="17">
        <f t="shared" si="5"/>
        <v>172.16666666666666</v>
      </c>
    </row>
    <row r="10" spans="1:16" x14ac:dyDescent="0.35">
      <c r="A10" s="6" t="s">
        <v>32</v>
      </c>
      <c r="B10" s="8" t="s">
        <v>33</v>
      </c>
      <c r="C10" s="26"/>
      <c r="D10" s="26">
        <v>995</v>
      </c>
      <c r="E10" s="7"/>
      <c r="F10" s="7"/>
      <c r="G10" s="7">
        <v>1068</v>
      </c>
      <c r="H10" s="7">
        <v>1090</v>
      </c>
      <c r="I10" s="7">
        <v>1024</v>
      </c>
      <c r="J10" s="7"/>
      <c r="K10" s="16">
        <f t="shared" si="0"/>
        <v>1090</v>
      </c>
      <c r="L10" s="16">
        <f t="shared" si="1"/>
        <v>1068</v>
      </c>
      <c r="M10" s="16">
        <f t="shared" si="2"/>
        <v>1024</v>
      </c>
      <c r="N10" s="16">
        <f t="shared" si="3"/>
        <v>995</v>
      </c>
      <c r="O10" s="16">
        <f t="shared" si="4"/>
        <v>0</v>
      </c>
      <c r="P10" s="17">
        <f t="shared" si="5"/>
        <v>174.04166666666666</v>
      </c>
    </row>
    <row r="11" spans="1:16" x14ac:dyDescent="0.35">
      <c r="A11" s="6" t="s">
        <v>34</v>
      </c>
      <c r="B11" s="8" t="s">
        <v>28</v>
      </c>
      <c r="C11" s="26"/>
      <c r="D11" s="26">
        <v>1161</v>
      </c>
      <c r="E11" s="7">
        <v>1105</v>
      </c>
      <c r="F11" s="7">
        <v>1163</v>
      </c>
      <c r="G11" s="7">
        <v>1003</v>
      </c>
      <c r="H11" s="7">
        <v>1129</v>
      </c>
      <c r="I11" s="7">
        <v>1219</v>
      </c>
      <c r="J11" s="7"/>
      <c r="K11" s="16">
        <f t="shared" si="0"/>
        <v>1219</v>
      </c>
      <c r="L11" s="16">
        <f t="shared" si="1"/>
        <v>1163</v>
      </c>
      <c r="M11" s="16">
        <f t="shared" si="2"/>
        <v>1161</v>
      </c>
      <c r="N11" s="16">
        <f t="shared" si="3"/>
        <v>1129</v>
      </c>
      <c r="O11" s="16">
        <f t="shared" si="4"/>
        <v>1105</v>
      </c>
      <c r="P11" s="17">
        <f t="shared" si="5"/>
        <v>192.56666666666669</v>
      </c>
    </row>
    <row r="12" spans="1:16" x14ac:dyDescent="0.35">
      <c r="A12" s="6" t="s">
        <v>35</v>
      </c>
      <c r="B12" s="8" t="s">
        <v>36</v>
      </c>
      <c r="C12" s="26"/>
      <c r="D12" s="27">
        <v>1096</v>
      </c>
      <c r="E12" s="9">
        <v>1142</v>
      </c>
      <c r="F12" s="9">
        <v>962</v>
      </c>
      <c r="G12" s="9"/>
      <c r="H12" s="9">
        <v>1090</v>
      </c>
      <c r="I12" s="9"/>
      <c r="J12" s="9"/>
      <c r="K12" s="16">
        <f t="shared" si="0"/>
        <v>1142</v>
      </c>
      <c r="L12" s="16">
        <f t="shared" si="1"/>
        <v>1096</v>
      </c>
      <c r="M12" s="16">
        <f t="shared" si="2"/>
        <v>1090</v>
      </c>
      <c r="N12" s="16">
        <f t="shared" si="3"/>
        <v>962</v>
      </c>
      <c r="O12" s="16">
        <f t="shared" si="4"/>
        <v>0</v>
      </c>
      <c r="P12" s="17">
        <f t="shared" si="5"/>
        <v>178.75</v>
      </c>
    </row>
    <row r="13" spans="1:16" x14ac:dyDescent="0.35">
      <c r="A13" s="8" t="s">
        <v>45</v>
      </c>
      <c r="B13" s="8" t="s">
        <v>3</v>
      </c>
      <c r="C13" s="26"/>
      <c r="D13" s="26">
        <v>981</v>
      </c>
      <c r="E13" s="7"/>
      <c r="F13" s="7"/>
      <c r="G13" s="7"/>
      <c r="H13" s="7"/>
      <c r="I13" s="7">
        <v>940</v>
      </c>
      <c r="J13" s="7"/>
      <c r="K13" s="16">
        <f t="shared" si="0"/>
        <v>981</v>
      </c>
      <c r="L13" s="16">
        <f t="shared" si="1"/>
        <v>940</v>
      </c>
      <c r="M13" s="16">
        <f t="shared" si="2"/>
        <v>0</v>
      </c>
      <c r="N13" s="16">
        <f t="shared" si="3"/>
        <v>0</v>
      </c>
      <c r="O13" s="16">
        <f t="shared" si="4"/>
        <v>0</v>
      </c>
      <c r="P13" s="17">
        <f t="shared" si="5"/>
        <v>160.08333333333334</v>
      </c>
    </row>
    <row r="14" spans="1:16" x14ac:dyDescent="0.35">
      <c r="A14" s="8" t="s">
        <v>37</v>
      </c>
      <c r="B14" s="8" t="s">
        <v>3</v>
      </c>
      <c r="C14" s="26"/>
      <c r="D14" s="26">
        <v>1017</v>
      </c>
      <c r="E14" s="7"/>
      <c r="F14" s="7"/>
      <c r="G14" s="7">
        <v>1131</v>
      </c>
      <c r="H14" s="7">
        <v>1183</v>
      </c>
      <c r="I14" s="7">
        <v>1186</v>
      </c>
      <c r="J14" s="7"/>
      <c r="K14" s="16">
        <f t="shared" si="0"/>
        <v>1186</v>
      </c>
      <c r="L14" s="16">
        <f t="shared" si="1"/>
        <v>1183</v>
      </c>
      <c r="M14" s="16">
        <f t="shared" si="2"/>
        <v>1131</v>
      </c>
      <c r="N14" s="16">
        <f t="shared" si="3"/>
        <v>1017</v>
      </c>
      <c r="O14" s="16">
        <f t="shared" si="4"/>
        <v>0</v>
      </c>
      <c r="P14" s="17">
        <f t="shared" si="5"/>
        <v>188.20833333333334</v>
      </c>
    </row>
    <row r="15" spans="1:16" x14ac:dyDescent="0.35">
      <c r="A15" s="6"/>
      <c r="B15" s="8"/>
      <c r="C15" s="26"/>
      <c r="D15" s="26"/>
      <c r="E15" s="7"/>
      <c r="F15" s="7"/>
      <c r="G15" s="7"/>
      <c r="H15" s="7"/>
      <c r="I15" s="7"/>
      <c r="J15" s="7"/>
      <c r="K15" s="16">
        <f t="shared" si="0"/>
        <v>0</v>
      </c>
      <c r="L15" s="16">
        <f t="shared" si="1"/>
        <v>0</v>
      </c>
      <c r="M15" s="16">
        <f t="shared" si="2"/>
        <v>0</v>
      </c>
      <c r="N15" s="16">
        <f t="shared" si="3"/>
        <v>0</v>
      </c>
      <c r="O15" s="16">
        <f t="shared" si="4"/>
        <v>0</v>
      </c>
      <c r="P15" s="17">
        <f t="shared" si="5"/>
        <v>0</v>
      </c>
    </row>
    <row r="16" spans="1:16" x14ac:dyDescent="0.35">
      <c r="A16" s="10"/>
      <c r="B16" s="10"/>
      <c r="C16" s="28"/>
      <c r="D16" s="28"/>
      <c r="E16" s="10"/>
      <c r="F16" s="10"/>
      <c r="G16" s="10"/>
      <c r="H16" s="10"/>
      <c r="I16" s="10"/>
      <c r="J16" s="10"/>
      <c r="K16" s="18"/>
      <c r="L16" s="18"/>
      <c r="M16" s="18"/>
      <c r="N16" s="18"/>
      <c r="O16" s="18"/>
      <c r="P16" s="18"/>
    </row>
    <row r="17" spans="1:16" x14ac:dyDescent="0.35">
      <c r="A17" s="19" t="s">
        <v>12</v>
      </c>
      <c r="B17" s="19" t="s">
        <v>13</v>
      </c>
      <c r="C17" s="1"/>
      <c r="D17" s="1"/>
      <c r="E17" s="1"/>
      <c r="F17" s="1"/>
      <c r="G17" s="1"/>
      <c r="H17" s="1"/>
      <c r="I17" s="1"/>
      <c r="J17" s="1"/>
      <c r="K17" s="1" t="s">
        <v>14</v>
      </c>
      <c r="L17" s="1" t="s">
        <v>15</v>
      </c>
      <c r="M17" s="1" t="s">
        <v>16</v>
      </c>
      <c r="N17" s="1" t="s">
        <v>17</v>
      </c>
      <c r="O17" s="1" t="s">
        <v>18</v>
      </c>
      <c r="P17" s="2" t="s">
        <v>22</v>
      </c>
    </row>
    <row r="18" spans="1:16" x14ac:dyDescent="0.35">
      <c r="A18" s="15" t="s">
        <v>1</v>
      </c>
      <c r="B18" s="6" t="s">
        <v>28</v>
      </c>
      <c r="C18" s="45">
        <v>955</v>
      </c>
      <c r="D18" s="45">
        <v>1035</v>
      </c>
      <c r="E18" s="46"/>
      <c r="F18" s="46"/>
      <c r="G18" s="46">
        <v>1069</v>
      </c>
      <c r="H18" s="46">
        <v>1091</v>
      </c>
      <c r="I18" s="46">
        <v>1054</v>
      </c>
      <c r="J18" s="46"/>
      <c r="K18" s="16">
        <f t="shared" ref="K18:K30" si="6">IF(ISERROR(MAX(C18:J18))=TRUE,0,MAX(C18:J18))</f>
        <v>1091</v>
      </c>
      <c r="L18" s="16">
        <f t="shared" ref="L18:L30" si="7">IF(ISERROR(LARGE(C18:J18,2))=TRUE,0,LARGE(C18:J18,2))</f>
        <v>1069</v>
      </c>
      <c r="M18" s="16">
        <f t="shared" ref="M18:M30" si="8">IF(ISERROR(LARGE(C18:J18,3))=TRUE,0,LARGE(C18:J18,3))</f>
        <v>1054</v>
      </c>
      <c r="N18" s="16">
        <f t="shared" ref="N18:N30" si="9">IF(ISERROR(LARGE(C18:J18,4))=TRUE,0,LARGE(C18:J18,4))</f>
        <v>1035</v>
      </c>
      <c r="O18" s="16">
        <f t="shared" ref="O18:O30" si="10">IF(ISERROR(LARGE(C18:J18,5))=TRUE,0,LARGE(C18:J18,5))</f>
        <v>955</v>
      </c>
      <c r="P18" s="17">
        <f t="shared" ref="P18:P30" si="11">IF(O18&gt;0,AVERAGE(K18:O18)/6,IF(N18&gt;0,AVERAGE(K18:N18)/6,IF(M18&gt;0,AVERAGE(K18:M18)/6,IF(L18&gt;0,AVERAGE(K18:L18)/6,IF(K18&gt;0,AVERAGE(K18:K18)/6,0)))))</f>
        <v>173.46666666666667</v>
      </c>
    </row>
    <row r="19" spans="1:16" x14ac:dyDescent="0.35">
      <c r="A19" s="10" t="s">
        <v>46</v>
      </c>
      <c r="B19" s="10" t="s">
        <v>0</v>
      </c>
      <c r="C19" s="47">
        <v>779</v>
      </c>
      <c r="D19" s="47"/>
      <c r="E19" s="48"/>
      <c r="F19" s="48"/>
      <c r="G19" s="48"/>
      <c r="H19" s="48"/>
      <c r="I19" s="48"/>
      <c r="J19" s="48"/>
      <c r="K19" s="16">
        <f t="shared" si="6"/>
        <v>779</v>
      </c>
      <c r="L19" s="16">
        <f t="shared" si="7"/>
        <v>0</v>
      </c>
      <c r="M19" s="16">
        <f t="shared" si="8"/>
        <v>0</v>
      </c>
      <c r="N19" s="16">
        <f t="shared" si="9"/>
        <v>0</v>
      </c>
      <c r="O19" s="16">
        <f t="shared" si="10"/>
        <v>0</v>
      </c>
      <c r="P19" s="17">
        <f t="shared" si="11"/>
        <v>129.83333333333334</v>
      </c>
    </row>
    <row r="20" spans="1:16" x14ac:dyDescent="0.35">
      <c r="A20" s="10" t="s">
        <v>47</v>
      </c>
      <c r="B20" s="10" t="s">
        <v>38</v>
      </c>
      <c r="C20" s="47"/>
      <c r="D20" s="47">
        <v>859</v>
      </c>
      <c r="E20" s="48"/>
      <c r="F20" s="48"/>
      <c r="G20" s="48"/>
      <c r="H20" s="48">
        <v>818</v>
      </c>
      <c r="I20" s="48">
        <v>839</v>
      </c>
      <c r="J20" s="48"/>
      <c r="K20" s="16">
        <f t="shared" si="6"/>
        <v>859</v>
      </c>
      <c r="L20" s="16">
        <f t="shared" si="7"/>
        <v>839</v>
      </c>
      <c r="M20" s="16">
        <f t="shared" si="8"/>
        <v>818</v>
      </c>
      <c r="N20" s="16">
        <f t="shared" si="9"/>
        <v>0</v>
      </c>
      <c r="O20" s="16">
        <f t="shared" si="10"/>
        <v>0</v>
      </c>
      <c r="P20" s="17">
        <f t="shared" si="11"/>
        <v>139.77777777777777</v>
      </c>
    </row>
    <row r="21" spans="1:16" x14ac:dyDescent="0.35">
      <c r="A21" s="10" t="s">
        <v>40</v>
      </c>
      <c r="B21" s="10" t="s">
        <v>41</v>
      </c>
      <c r="C21" s="47"/>
      <c r="D21" s="47"/>
      <c r="E21" s="48">
        <v>972</v>
      </c>
      <c r="F21" s="48">
        <v>912</v>
      </c>
      <c r="G21" s="48">
        <v>871</v>
      </c>
      <c r="H21" s="48"/>
      <c r="I21" s="48">
        <v>955</v>
      </c>
      <c r="J21" s="48"/>
      <c r="K21" s="16">
        <f t="shared" si="6"/>
        <v>972</v>
      </c>
      <c r="L21" s="16">
        <f t="shared" si="7"/>
        <v>955</v>
      </c>
      <c r="M21" s="16">
        <f t="shared" si="8"/>
        <v>912</v>
      </c>
      <c r="N21" s="16">
        <f t="shared" si="9"/>
        <v>871</v>
      </c>
      <c r="O21" s="16">
        <f t="shared" si="10"/>
        <v>0</v>
      </c>
      <c r="P21" s="17">
        <f t="shared" si="11"/>
        <v>154.58333333333334</v>
      </c>
    </row>
    <row r="22" spans="1:16" x14ac:dyDescent="0.35">
      <c r="A22" s="10" t="s">
        <v>48</v>
      </c>
      <c r="B22" s="10" t="s">
        <v>0</v>
      </c>
      <c r="C22" s="47"/>
      <c r="D22" s="47"/>
      <c r="E22" s="48"/>
      <c r="F22" s="48">
        <v>906</v>
      </c>
      <c r="G22" s="48"/>
      <c r="H22" s="48"/>
      <c r="I22" s="48"/>
      <c r="J22" s="48"/>
      <c r="K22" s="16">
        <f t="shared" si="6"/>
        <v>906</v>
      </c>
      <c r="L22" s="16">
        <f t="shared" si="7"/>
        <v>0</v>
      </c>
      <c r="M22" s="16">
        <f t="shared" si="8"/>
        <v>0</v>
      </c>
      <c r="N22" s="16">
        <f t="shared" si="9"/>
        <v>0</v>
      </c>
      <c r="O22" s="16">
        <f t="shared" si="10"/>
        <v>0</v>
      </c>
      <c r="P22" s="17">
        <f t="shared" si="11"/>
        <v>151</v>
      </c>
    </row>
    <row r="23" spans="1:16" x14ac:dyDescent="0.35">
      <c r="A23" s="10" t="s">
        <v>49</v>
      </c>
      <c r="B23" s="10" t="s">
        <v>27</v>
      </c>
      <c r="C23" s="47"/>
      <c r="D23" s="47"/>
      <c r="E23" s="48"/>
      <c r="F23" s="48">
        <v>948</v>
      </c>
      <c r="G23" s="48"/>
      <c r="H23" s="48"/>
      <c r="I23" s="48"/>
      <c r="J23" s="48"/>
      <c r="K23" s="16">
        <f t="shared" si="6"/>
        <v>948</v>
      </c>
      <c r="L23" s="16">
        <f t="shared" si="7"/>
        <v>0</v>
      </c>
      <c r="M23" s="16">
        <f t="shared" si="8"/>
        <v>0</v>
      </c>
      <c r="N23" s="16">
        <f t="shared" si="9"/>
        <v>0</v>
      </c>
      <c r="O23" s="16">
        <f t="shared" si="10"/>
        <v>0</v>
      </c>
      <c r="P23" s="17">
        <f t="shared" si="11"/>
        <v>158</v>
      </c>
    </row>
    <row r="24" spans="1:16" x14ac:dyDescent="0.35">
      <c r="A24" s="10" t="s">
        <v>50</v>
      </c>
      <c r="B24" s="10" t="s">
        <v>43</v>
      </c>
      <c r="C24" s="47"/>
      <c r="D24" s="47"/>
      <c r="E24" s="48"/>
      <c r="F24" s="48"/>
      <c r="G24" s="48">
        <v>1092</v>
      </c>
      <c r="H24" s="48"/>
      <c r="I24" s="48"/>
      <c r="J24" s="48"/>
      <c r="K24" s="16">
        <f t="shared" si="6"/>
        <v>1092</v>
      </c>
      <c r="L24" s="16">
        <f t="shared" si="7"/>
        <v>0</v>
      </c>
      <c r="M24" s="16">
        <f t="shared" si="8"/>
        <v>0</v>
      </c>
      <c r="N24" s="16">
        <f t="shared" si="9"/>
        <v>0</v>
      </c>
      <c r="O24" s="16">
        <f t="shared" si="10"/>
        <v>0</v>
      </c>
      <c r="P24" s="17">
        <f t="shared" si="11"/>
        <v>182</v>
      </c>
    </row>
    <row r="25" spans="1:16" x14ac:dyDescent="0.35">
      <c r="A25" s="10"/>
      <c r="B25" s="10"/>
      <c r="C25" s="47"/>
      <c r="D25" s="47"/>
      <c r="E25" s="48"/>
      <c r="F25" s="48"/>
      <c r="G25" s="48"/>
      <c r="H25" s="48"/>
      <c r="I25" s="48"/>
      <c r="J25" s="48"/>
      <c r="K25" s="16">
        <f t="shared" si="6"/>
        <v>0</v>
      </c>
      <c r="L25" s="16">
        <f t="shared" si="7"/>
        <v>0</v>
      </c>
      <c r="M25" s="16">
        <f t="shared" si="8"/>
        <v>0</v>
      </c>
      <c r="N25" s="16">
        <f t="shared" si="9"/>
        <v>0</v>
      </c>
      <c r="O25" s="16">
        <f t="shared" si="10"/>
        <v>0</v>
      </c>
      <c r="P25" s="17">
        <f t="shared" si="11"/>
        <v>0</v>
      </c>
    </row>
    <row r="26" spans="1:16" x14ac:dyDescent="0.35">
      <c r="A26" s="10"/>
      <c r="B26" s="10"/>
      <c r="C26" s="47"/>
      <c r="D26" s="47"/>
      <c r="E26" s="48"/>
      <c r="F26" s="48"/>
      <c r="G26" s="48"/>
      <c r="H26" s="48"/>
      <c r="I26" s="48"/>
      <c r="J26" s="48"/>
      <c r="K26" s="16">
        <f t="shared" si="6"/>
        <v>0</v>
      </c>
      <c r="L26" s="16">
        <f t="shared" si="7"/>
        <v>0</v>
      </c>
      <c r="M26" s="16">
        <f t="shared" si="8"/>
        <v>0</v>
      </c>
      <c r="N26" s="16">
        <f t="shared" si="9"/>
        <v>0</v>
      </c>
      <c r="O26" s="16">
        <f t="shared" si="10"/>
        <v>0</v>
      </c>
      <c r="P26" s="17">
        <f t="shared" si="11"/>
        <v>0</v>
      </c>
    </row>
    <row r="27" spans="1:16" x14ac:dyDescent="0.35">
      <c r="A27" s="10"/>
      <c r="B27" s="10"/>
      <c r="C27" s="47"/>
      <c r="D27" s="47"/>
      <c r="E27" s="48"/>
      <c r="F27" s="48"/>
      <c r="G27" s="48"/>
      <c r="H27" s="48"/>
      <c r="I27" s="48"/>
      <c r="J27" s="48"/>
      <c r="K27" s="16">
        <f t="shared" si="6"/>
        <v>0</v>
      </c>
      <c r="L27" s="16">
        <f t="shared" si="7"/>
        <v>0</v>
      </c>
      <c r="M27" s="16">
        <f t="shared" si="8"/>
        <v>0</v>
      </c>
      <c r="N27" s="16">
        <f t="shared" si="9"/>
        <v>0</v>
      </c>
      <c r="O27" s="16">
        <f t="shared" si="10"/>
        <v>0</v>
      </c>
      <c r="P27" s="17">
        <f t="shared" si="11"/>
        <v>0</v>
      </c>
    </row>
    <row r="28" spans="1:16" x14ac:dyDescent="0.35">
      <c r="A28" s="10"/>
      <c r="B28" s="10"/>
      <c r="C28" s="47"/>
      <c r="D28" s="47"/>
      <c r="E28" s="48"/>
      <c r="F28" s="48"/>
      <c r="G28" s="48"/>
      <c r="H28" s="48"/>
      <c r="I28" s="48"/>
      <c r="J28" s="48"/>
      <c r="K28" s="16">
        <f t="shared" si="6"/>
        <v>0</v>
      </c>
      <c r="L28" s="16">
        <f t="shared" si="7"/>
        <v>0</v>
      </c>
      <c r="M28" s="16">
        <f t="shared" si="8"/>
        <v>0</v>
      </c>
      <c r="N28" s="16">
        <f t="shared" si="9"/>
        <v>0</v>
      </c>
      <c r="O28" s="16">
        <f t="shared" si="10"/>
        <v>0</v>
      </c>
      <c r="P28" s="17">
        <f t="shared" si="11"/>
        <v>0</v>
      </c>
    </row>
    <row r="29" spans="1:16" x14ac:dyDescent="0.35">
      <c r="A29" s="10"/>
      <c r="B29" s="10"/>
      <c r="C29" s="47"/>
      <c r="D29" s="47"/>
      <c r="E29" s="48"/>
      <c r="F29" s="48"/>
      <c r="G29" s="48"/>
      <c r="H29" s="48"/>
      <c r="I29" s="48"/>
      <c r="J29" s="48"/>
      <c r="K29" s="16">
        <f t="shared" si="6"/>
        <v>0</v>
      </c>
      <c r="L29" s="16">
        <f t="shared" si="7"/>
        <v>0</v>
      </c>
      <c r="M29" s="16">
        <f t="shared" si="8"/>
        <v>0</v>
      </c>
      <c r="N29" s="16">
        <f t="shared" si="9"/>
        <v>0</v>
      </c>
      <c r="O29" s="16">
        <f t="shared" si="10"/>
        <v>0</v>
      </c>
      <c r="P29" s="17">
        <f t="shared" si="11"/>
        <v>0</v>
      </c>
    </row>
    <row r="30" spans="1:16" x14ac:dyDescent="0.35">
      <c r="A30" s="10"/>
      <c r="B30" s="10"/>
      <c r="C30" s="47"/>
      <c r="D30" s="47"/>
      <c r="E30" s="48"/>
      <c r="F30" s="48"/>
      <c r="G30" s="48"/>
      <c r="H30" s="48"/>
      <c r="I30" s="48"/>
      <c r="J30" s="48"/>
      <c r="K30" s="16">
        <f t="shared" si="6"/>
        <v>0</v>
      </c>
      <c r="L30" s="16">
        <f t="shared" si="7"/>
        <v>0</v>
      </c>
      <c r="M30" s="16">
        <f t="shared" si="8"/>
        <v>0</v>
      </c>
      <c r="N30" s="16">
        <f t="shared" si="9"/>
        <v>0</v>
      </c>
      <c r="O30" s="16">
        <f t="shared" si="10"/>
        <v>0</v>
      </c>
      <c r="P30" s="17">
        <f t="shared" si="11"/>
        <v>0</v>
      </c>
    </row>
    <row r="31" spans="1:16" x14ac:dyDescent="0.3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</sheetData>
  <sheetProtection algorithmName="SHA-512" hashValue="gZ6mMe4B49HsvBcoKk94X7GU/vdA6rM1QKIk04IJDCEah9G1Ls66hoDwcu2fd26OpGjC4OLX69V6MjQc7Mt9hg==" saltValue="W5k5bFHeYWB1zM9nySi3q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6" ma:contentTypeDescription="Opprett et nytt dokument." ma:contentTypeScope="" ma:versionID="2ca831ac8ca34a7ae918b5ae0f8f1ae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42027e4543a2d65f625d8eabd3d07a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903B5-5CDC-4487-9E21-03A0AB5051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65921F-93AC-401D-8682-A05BB14A8E47}">
  <ds:schemaRefs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e538389-cabc-4d4e-918a-8beb7ac0ecaa"/>
    <ds:schemaRef ds:uri="27524694-b7eb-4b69-a9f5-457342c229a4"/>
    <ds:schemaRef ds:uri="http://schemas.microsoft.com/office/2006/documentManagement/types"/>
    <ds:schemaRef ds:uri="b7e550d5-b7ba-4e8e-bf0f-ca4ea33a6b54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FDC677A-AB99-4B11-AAA3-BA174E7AD2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Myklebust, Lars Ivan</dc:creator>
  <cp:lastModifiedBy>Øijordsbakken, Jan Ove</cp:lastModifiedBy>
  <dcterms:created xsi:type="dcterms:W3CDTF">2015-06-05T18:17:20Z</dcterms:created>
  <dcterms:modified xsi:type="dcterms:W3CDTF">2023-02-24T10:14:38Z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2022-09-13T07:11:31Z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66479eae-7ef4-465a-95ec-6a9e87e5c85a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