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120" yWindow="60" windowWidth="20730" windowHeight="8250" firstSheet="1" activeTab="1"/>
  </bookViews>
  <sheets>
    <sheet name="Senior" sheetId="1" r:id="rId1"/>
    <sheet name="Junior" sheetId="2" r:id="rId2"/>
    <sheet name="Balanse" sheetId="3" r:id="rId3"/>
  </sheets>
  <calcPr calcId="171026"/>
</workbook>
</file>

<file path=xl/calcChain.xml><?xml version="1.0" encoding="utf-8"?>
<calcChain xmlns="http://schemas.openxmlformats.org/spreadsheetml/2006/main">
  <c r="D59" i="2" l="1"/>
  <c r="D54" i="2"/>
  <c r="D27" i="3"/>
  <c r="C24" i="3"/>
  <c r="C27" i="3"/>
  <c r="D17" i="3"/>
  <c r="C17" i="3"/>
  <c r="D47" i="2"/>
  <c r="C47" i="2"/>
  <c r="D39" i="2"/>
  <c r="C39" i="2"/>
  <c r="D35" i="2"/>
  <c r="C35" i="2"/>
  <c r="D29" i="2"/>
  <c r="C29" i="2"/>
  <c r="D16" i="2"/>
  <c r="C16" i="2"/>
  <c r="D9" i="2"/>
  <c r="C9" i="2"/>
  <c r="D78" i="1"/>
  <c r="D89" i="1"/>
  <c r="D73" i="1"/>
  <c r="D66" i="1"/>
  <c r="D57" i="1"/>
  <c r="D59" i="1"/>
  <c r="C57" i="1"/>
  <c r="D49" i="1"/>
  <c r="C49" i="1"/>
  <c r="D43" i="1"/>
  <c r="C43" i="1"/>
  <c r="C40" i="1"/>
  <c r="D37" i="1"/>
  <c r="C37" i="1"/>
  <c r="D32" i="1"/>
  <c r="C32" i="1"/>
  <c r="D11" i="1"/>
  <c r="C11" i="1"/>
  <c r="D21" i="1"/>
  <c r="C21" i="1"/>
  <c r="D18" i="1"/>
  <c r="C18" i="1"/>
  <c r="D8" i="1"/>
  <c r="C8" i="1"/>
  <c r="C24" i="1"/>
  <c r="D41" i="2"/>
  <c r="C22" i="2"/>
  <c r="C41" i="2"/>
  <c r="D24" i="1"/>
  <c r="D51" i="1"/>
  <c r="C51" i="1"/>
  <c r="C53" i="1"/>
  <c r="C59" i="1"/>
  <c r="C49" i="2"/>
</calcChain>
</file>

<file path=xl/sharedStrings.xml><?xml version="1.0" encoding="utf-8"?>
<sst xmlns="http://schemas.openxmlformats.org/spreadsheetml/2006/main" count="125" uniqueCount="100">
  <si>
    <t xml:space="preserve">GRIMSTAD BADMINTONKLUBB </t>
  </si>
  <si>
    <t>Resultatregnskap - Senior</t>
  </si>
  <si>
    <t>NOTE</t>
  </si>
  <si>
    <t>2015</t>
  </si>
  <si>
    <t>2014</t>
  </si>
  <si>
    <t>INNTEKTER</t>
  </si>
  <si>
    <t>Medlemskontingenter</t>
  </si>
  <si>
    <t>Tilskudd fra NIF</t>
  </si>
  <si>
    <t>Sum tilskudd fra idrettsorg.</t>
  </si>
  <si>
    <t>Aktivitetstilskudd/Anleggstilskudd</t>
  </si>
  <si>
    <t>Sum aktivitetsinntekter</t>
  </si>
  <si>
    <t>Ballsalg</t>
  </si>
  <si>
    <t>Lotterier</t>
  </si>
  <si>
    <t>Dugnad - gaver</t>
  </si>
  <si>
    <t>Grasrot</t>
  </si>
  <si>
    <t>Kiosk</t>
  </si>
  <si>
    <t>Sum salg/inntektsbr.tiltak</t>
  </si>
  <si>
    <t>Sponsorinntekter</t>
  </si>
  <si>
    <t>Sum reklame/sponsorinnt.</t>
  </si>
  <si>
    <t>Diverse inntekter</t>
  </si>
  <si>
    <t>Sum inntekter</t>
  </si>
  <si>
    <t>KOSTNADER</t>
  </si>
  <si>
    <t>Kjøring/reise trener</t>
  </si>
  <si>
    <t>Avgifter og startkontingenter</t>
  </si>
  <si>
    <t>Divisjonsspill</t>
  </si>
  <si>
    <t>Reise cup/turnering</t>
  </si>
  <si>
    <t>Sum deltakelse i konkurranser</t>
  </si>
  <si>
    <t>Lønn trener</t>
  </si>
  <si>
    <t>Leie lokaler</t>
  </si>
  <si>
    <t>Idrettsutstyr/Rekvisita/Drakter</t>
  </si>
  <si>
    <t>Sum trenings-/instruksjonskost.</t>
  </si>
  <si>
    <t>Kjøp sportsutstyr/baller</t>
  </si>
  <si>
    <t>Sum div. tiltak</t>
  </si>
  <si>
    <t>Honorar regnskap</t>
  </si>
  <si>
    <t>Sum administrasjon</t>
  </si>
  <si>
    <t>Annonser</t>
  </si>
  <si>
    <t xml:space="preserve">Lisens/avgift NBF </t>
  </si>
  <si>
    <t>Sosiale arrangement</t>
  </si>
  <si>
    <t>Diverse kostnader</t>
  </si>
  <si>
    <t>Sum andre kostnader</t>
  </si>
  <si>
    <t>Sum kostnader</t>
  </si>
  <si>
    <t>Driftsresultat</t>
  </si>
  <si>
    <t>Renteinntekter</t>
  </si>
  <si>
    <t>Bankomkostninger</t>
  </si>
  <si>
    <t>Sum finansposter</t>
  </si>
  <si>
    <t>ÅRSRESULTAT</t>
  </si>
  <si>
    <t>Note 1 - Dugnad-Gaver</t>
  </si>
  <si>
    <t>Tilbakebetalt dbl. utbetaling fra Grimstadhallen 2014</t>
  </si>
  <si>
    <t>Sparebanken Sør</t>
  </si>
  <si>
    <t>Note 2 - Sponsorinntekter</t>
  </si>
  <si>
    <t>Grimstad bil</t>
  </si>
  <si>
    <t>Fear deal</t>
  </si>
  <si>
    <t>Grimstadhallen</t>
  </si>
  <si>
    <t>Note 3 - Diverse inntekter</t>
  </si>
  <si>
    <t>Midda eliteserien</t>
  </si>
  <si>
    <t>Momskompensasjon</t>
  </si>
  <si>
    <t>Note 4 - Diverse kostnader</t>
  </si>
  <si>
    <t>Landslotteriet</t>
  </si>
  <si>
    <t>Domene</t>
  </si>
  <si>
    <t>Medl.avgift kretsen</t>
  </si>
  <si>
    <t>Jentesamling</t>
  </si>
  <si>
    <t>Euronics høyttaler</t>
  </si>
  <si>
    <t>Idrettsutstyr</t>
  </si>
  <si>
    <t>Gavekort XXL</t>
  </si>
  <si>
    <t>Div. rekvisita</t>
  </si>
  <si>
    <t>Resultatregnskap - Junior</t>
  </si>
  <si>
    <t>Sponorinntekter</t>
  </si>
  <si>
    <t>Startkontingenter-turnering</t>
  </si>
  <si>
    <t>Kiosk turnering</t>
  </si>
  <si>
    <t>UBM Reise</t>
  </si>
  <si>
    <t>Kjøp sportsutstyr</t>
  </si>
  <si>
    <t>Innkjøp kiosk</t>
  </si>
  <si>
    <t>Premier</t>
  </si>
  <si>
    <t>Sum diverse kostnader</t>
  </si>
  <si>
    <t>Årsresultat</t>
  </si>
  <si>
    <t>Note 1 - Diverse inntekter</t>
  </si>
  <si>
    <t>Innbetalt til UBM</t>
  </si>
  <si>
    <t>Note 2 - Diverse utgifter</t>
  </si>
  <si>
    <t>Landslotteriet 2014</t>
  </si>
  <si>
    <t>Rema 1000</t>
  </si>
  <si>
    <t>GRIMSTAD BADMINTONKLUBB</t>
  </si>
  <si>
    <t>BALANSE PR. 31.12.15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</si>
  <si>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</si>
  <si>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</si>
  <si>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</si>
  <si>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</si>
  <si>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</si>
  <si>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</si>
  <si>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</si>
  <si>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</si>
  <si>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</si>
  <si>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</si>
  <si>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</si>
  <si>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</si>
  <si>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</si>
  <si>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Senior</t>
  </si>
  <si>
    <t>Periodens resultat Junior</t>
  </si>
  <si>
    <t>SUM GJELD/EGENKAPITAL</t>
  </si>
  <si>
    <t>Grimstad 12.02.15</t>
  </si>
  <si>
    <t>Hilde Myrestøl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</si>
</sst>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43" formatCode="_ * #,##0.00_ ;_ * \-#,##0.00_ ;_ * &quot;-&quot;??_ ;_ @_ 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43" fontId="4" fillId="0" borderId="0" xfId="2" applyFont="1"/>
    <xf numFmtId="3" fontId="4" fillId="0" borderId="0" xfId="1" applyNumberFormat="1" applyFont="1" applyFill="1" applyBorder="1" applyAlignment="1">
      <alignment horizontal="center"/>
    </xf>
    <xf numFmtId="43" fontId="4" fillId="0" borderId="3" xfId="2" applyFont="1" applyBorder="1"/>
    <xf numFmtId="3" fontId="2" fillId="0" borderId="0" xfId="1" applyNumberFormat="1" applyFont="1" applyFill="1" applyBorder="1" applyAlignment="1">
      <alignment horizontal="center"/>
    </xf>
    <xf numFmtId="3" fontId="2" fillId="0" borderId="0" xfId="1" quotePrefix="1" applyNumberFormat="1" applyFont="1" applyAlignment="1">
      <alignment horizontal="right"/>
    </xf>
    <xf numFmtId="0" fontId="2" fillId="0" borderId="0" xfId="1" applyFont="1" applyAlignment="1">
      <alignment horizontal="left"/>
    </xf>
    <xf numFmtId="43" fontId="4" fillId="0" borderId="1" xfId="2" applyFont="1" applyBorder="1"/>
    <xf numFmtId="3" fontId="2" fillId="0" borderId="3" xfId="1" applyNumberFormat="1" applyFont="1" applyBorder="1"/>
    <xf numFmtId="0" fontId="7" fillId="0" borderId="0" xfId="0" applyFont="1"/>
    <xf numFmtId="3" fontId="4" fillId="0" borderId="3" xfId="1" applyNumberFormat="1" applyFont="1" applyBorder="1"/>
    <xf numFmtId="0" fontId="1" fillId="0" borderId="0" xfId="1"/>
    <xf numFmtId="0" fontId="4" fillId="0" borderId="0" xfId="1" applyFont="1"/>
    <xf numFmtId="0" fontId="2" fillId="0" borderId="0" xfId="1" applyFont="1"/>
    <xf numFmtId="3" fontId="4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3" fillId="0" borderId="0" xfId="1" applyNumberFormat="1" applyFont="1"/>
    <xf numFmtId="3" fontId="3" fillId="0" borderId="0" xfId="1" applyNumberFormat="1" applyFont="1" applyFill="1" applyBorder="1" applyAlignment="1">
      <alignment horizontal="left"/>
    </xf>
    <xf numFmtId="3" fontId="2" fillId="0" borderId="2" xfId="1" applyNumberFormat="1" applyFont="1" applyFill="1" applyBorder="1" applyAlignment="1">
      <alignment horizontal="left"/>
    </xf>
    <xf numFmtId="3" fontId="2" fillId="0" borderId="0" xfId="1" applyNumberFormat="1" applyFont="1"/>
    <xf numFmtId="3" fontId="2" fillId="0" borderId="1" xfId="2" applyNumberFormat="1" applyFont="1" applyBorder="1"/>
    <xf numFmtId="3" fontId="4" fillId="0" borderId="0" xfId="1" applyNumberFormat="1" applyFont="1" applyFill="1" applyBorder="1" applyAlignment="1"/>
    <xf numFmtId="3" fontId="4" fillId="0" borderId="0" xfId="2" applyNumberFormat="1" applyFont="1"/>
    <xf numFmtId="3" fontId="2" fillId="0" borderId="1" xfId="2" applyNumberFormat="1" applyFont="1" applyFill="1" applyBorder="1" applyAlignment="1"/>
    <xf numFmtId="3" fontId="3" fillId="0" borderId="2" xfId="1" applyNumberFormat="1" applyFont="1" applyFill="1" applyBorder="1" applyAlignment="1">
      <alignment horizontal="left"/>
    </xf>
    <xf numFmtId="3" fontId="2" fillId="0" borderId="2" xfId="2" applyNumberFormat="1" applyFont="1" applyFill="1" applyBorder="1" applyAlignment="1"/>
    <xf numFmtId="3" fontId="4" fillId="0" borderId="0" xfId="2" applyNumberFormat="1" applyFont="1" applyBorder="1"/>
    <xf numFmtId="43" fontId="4" fillId="0" borderId="0" xfId="2" applyFont="1" applyBorder="1"/>
    <xf numFmtId="3" fontId="5" fillId="0" borderId="0" xfId="1" applyNumberFormat="1" applyFont="1"/>
    <xf numFmtId="0" fontId="4" fillId="0" borderId="0" xfId="1" applyFont="1" applyBorder="1"/>
    <xf numFmtId="0" fontId="5" fillId="0" borderId="0" xfId="1" applyFont="1"/>
    <xf numFmtId="3" fontId="4" fillId="0" borderId="3" xfId="2" applyNumberFormat="1" applyFont="1" applyBorder="1"/>
    <xf numFmtId="3" fontId="4" fillId="0" borderId="1" xfId="2" applyNumberFormat="1" applyFont="1" applyBorder="1"/>
    <xf numFmtId="3" fontId="2" fillId="0" borderId="0" xfId="1" applyNumberFormat="1" applyFont="1" applyFill="1" applyBorder="1" applyAlignment="1"/>
    <xf numFmtId="3" fontId="2" fillId="0" borderId="2" xfId="2" applyNumberFormat="1" applyFont="1" applyBorder="1"/>
    <xf numFmtId="0" fontId="6" fillId="0" borderId="0" xfId="1" applyFont="1"/>
    <xf numFmtId="1" fontId="2" fillId="0" borderId="0" xfId="1" quotePrefix="1" applyNumberFormat="1" applyFont="1" applyBorder="1" applyAlignment="1">
      <alignment horizontal="right"/>
    </xf>
    <xf numFmtId="0" fontId="0" fillId="0" borderId="0" xfId="0" applyBorder="1"/>
    <xf numFmtId="41" fontId="4" fillId="0" borderId="0" xfId="2" applyNumberFormat="1" applyFont="1" applyBorder="1"/>
    <xf numFmtId="41" fontId="4" fillId="0" borderId="1" xfId="2" applyNumberFormat="1" applyFont="1" applyBorder="1"/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opLeftCell="A43" workbookViewId="0">
      <selection activeCell="F10" sqref="F10"/>
    </sheetView>
  </sheetViews>
  <sheetFormatPr defaultRowHeight="15"/>
  <cols>
    <col min="1" max="1" width="30.140625" bestFit="1" customWidth="1"/>
    <col min="2" max="2" width="9.140625" customWidth="1"/>
    <col min="3" max="4" width="10.7109375" customWidth="1"/>
  </cols>
  <sheetData>
    <row r="1" spans="1:4" ht="15.75">
      <c r="A1" s="32" t="s">
        <v>0</v>
      </c>
      <c r="B1" s="13"/>
      <c r="C1" s="1"/>
      <c r="D1" s="1"/>
    </row>
    <row r="2" spans="1:4">
      <c r="A2" s="13"/>
      <c r="B2" s="13"/>
      <c r="C2" s="1"/>
      <c r="D2" s="1"/>
    </row>
    <row r="3" spans="1:4" ht="15.75">
      <c r="A3" s="32" t="s">
        <v>1</v>
      </c>
      <c r="B3" s="12"/>
      <c r="C3" s="29"/>
      <c r="D3" s="1"/>
    </row>
    <row r="4" spans="1:4">
      <c r="A4" s="23"/>
      <c r="B4" s="4" t="s">
        <v>2</v>
      </c>
      <c r="C4" s="5" t="s">
        <v>3</v>
      </c>
      <c r="D4" s="5" t="s">
        <v>4</v>
      </c>
    </row>
    <row r="5" spans="1:4">
      <c r="A5" s="15" t="s">
        <v>5</v>
      </c>
      <c r="B5" s="16"/>
      <c r="C5" s="24"/>
      <c r="D5" s="24"/>
    </row>
    <row r="6" spans="1:4">
      <c r="A6" s="16" t="s">
        <v>6</v>
      </c>
      <c r="B6" s="16"/>
      <c r="C6" s="14">
        <v>44800</v>
      </c>
      <c r="D6" s="14">
        <v>22503</v>
      </c>
    </row>
    <row r="7" spans="1:4">
      <c r="A7" s="16" t="s">
        <v>7</v>
      </c>
      <c r="B7" s="16"/>
      <c r="C7" s="24">
        <v>18438</v>
      </c>
      <c r="D7" s="24">
        <v>17141</v>
      </c>
    </row>
    <row r="8" spans="1:4">
      <c r="A8" s="17" t="s">
        <v>8</v>
      </c>
      <c r="B8" s="17"/>
      <c r="C8" s="22">
        <f>SUM(C6:C7)</f>
        <v>63238</v>
      </c>
      <c r="D8" s="22">
        <f>SUM(D6:D7)</f>
        <v>39644</v>
      </c>
    </row>
    <row r="9" spans="1:4">
      <c r="A9" s="16"/>
      <c r="B9" s="16"/>
      <c r="C9" s="24"/>
      <c r="D9" s="24"/>
    </row>
    <row r="10" spans="1:4">
      <c r="A10" s="16" t="s">
        <v>9</v>
      </c>
      <c r="B10" s="2"/>
      <c r="C10" s="24">
        <v>33432</v>
      </c>
      <c r="D10" s="24">
        <v>32594</v>
      </c>
    </row>
    <row r="11" spans="1:4">
      <c r="A11" s="17" t="s">
        <v>10</v>
      </c>
      <c r="B11" s="17"/>
      <c r="C11" s="22">
        <f>SUM(C10)</f>
        <v>33432</v>
      </c>
      <c r="D11" s="22">
        <f>SUM(D10)</f>
        <v>32594</v>
      </c>
    </row>
    <row r="12" spans="1:4">
      <c r="A12" s="16"/>
      <c r="B12" s="16"/>
      <c r="C12" s="24"/>
      <c r="D12" s="24"/>
    </row>
    <row r="13" spans="1:4">
      <c r="A13" s="16" t="s">
        <v>11</v>
      </c>
      <c r="B13" s="16"/>
      <c r="C13" s="24">
        <v>7300</v>
      </c>
      <c r="D13" s="24">
        <v>17250</v>
      </c>
    </row>
    <row r="14" spans="1:4">
      <c r="A14" s="16" t="s">
        <v>12</v>
      </c>
      <c r="B14" s="16"/>
      <c r="C14" s="24">
        <v>4500</v>
      </c>
      <c r="D14" s="24"/>
    </row>
    <row r="15" spans="1:4">
      <c r="A15" s="16" t="s">
        <v>13</v>
      </c>
      <c r="B15" s="2">
        <v>1</v>
      </c>
      <c r="C15" s="24">
        <v>10000</v>
      </c>
      <c r="D15" s="24">
        <v>30000</v>
      </c>
    </row>
    <row r="16" spans="1:4">
      <c r="A16" s="16" t="s">
        <v>14</v>
      </c>
      <c r="B16" s="16"/>
      <c r="C16" s="24">
        <v>7922</v>
      </c>
      <c r="D16" s="24">
        <v>10066.240000000002</v>
      </c>
    </row>
    <row r="17" spans="1:4">
      <c r="A17" s="16" t="s">
        <v>15</v>
      </c>
      <c r="B17" s="16"/>
      <c r="C17" s="24">
        <v>0</v>
      </c>
      <c r="D17" s="24">
        <v>369.37</v>
      </c>
    </row>
    <row r="18" spans="1:4">
      <c r="A18" s="17" t="s">
        <v>16</v>
      </c>
      <c r="B18" s="17"/>
      <c r="C18" s="22">
        <f>SUM(C13:C17)</f>
        <v>29722</v>
      </c>
      <c r="D18" s="22">
        <f>SUM(D13:D17)</f>
        <v>57685.610000000008</v>
      </c>
    </row>
    <row r="19" spans="1:4">
      <c r="A19" s="16"/>
      <c r="B19" s="16"/>
      <c r="C19" s="24"/>
      <c r="D19" s="24"/>
    </row>
    <row r="20" spans="1:4">
      <c r="A20" s="16" t="s">
        <v>17</v>
      </c>
      <c r="B20" s="2">
        <v>2</v>
      </c>
      <c r="C20" s="24">
        <v>77948</v>
      </c>
      <c r="D20" s="24">
        <v>60000</v>
      </c>
    </row>
    <row r="21" spans="1:4">
      <c r="A21" s="17" t="s">
        <v>18</v>
      </c>
      <c r="B21" s="17"/>
      <c r="C21" s="25">
        <f>SUM(C20)</f>
        <v>77948</v>
      </c>
      <c r="D21" s="25">
        <f>SUM(D20)</f>
        <v>60000</v>
      </c>
    </row>
    <row r="22" spans="1:4">
      <c r="A22" s="16"/>
      <c r="B22" s="16"/>
      <c r="C22" s="24"/>
      <c r="D22" s="24"/>
    </row>
    <row r="23" spans="1:4">
      <c r="A23" s="16" t="s">
        <v>19</v>
      </c>
      <c r="B23" s="2">
        <v>3</v>
      </c>
      <c r="C23" s="24">
        <v>10935</v>
      </c>
      <c r="D23" s="24">
        <v>15336</v>
      </c>
    </row>
    <row r="24" spans="1:4" ht="15.75" thickBot="1">
      <c r="A24" s="20" t="s">
        <v>20</v>
      </c>
      <c r="B24" s="26"/>
      <c r="C24" s="27">
        <f>+C8+C11+C18+C21+C23</f>
        <v>215275</v>
      </c>
      <c r="D24" s="27">
        <f>+D8+D11+D18+D21+D23</f>
        <v>205259.61000000002</v>
      </c>
    </row>
    <row r="25" spans="1:4">
      <c r="A25" s="19"/>
      <c r="B25" s="19"/>
      <c r="C25" s="18"/>
      <c r="D25" s="18"/>
    </row>
    <row r="26" spans="1:4">
      <c r="A26" s="19"/>
      <c r="B26" s="19"/>
      <c r="C26" s="18"/>
      <c r="D26" s="18"/>
    </row>
    <row r="27" spans="1:4">
      <c r="A27" s="15" t="s">
        <v>21</v>
      </c>
      <c r="B27" s="16"/>
      <c r="C27" s="24"/>
      <c r="D27" s="24"/>
    </row>
    <row r="28" spans="1:4">
      <c r="A28" s="16" t="s">
        <v>22</v>
      </c>
      <c r="B28" s="16"/>
      <c r="C28" s="24">
        <v>8310</v>
      </c>
      <c r="D28" s="24">
        <v>0</v>
      </c>
    </row>
    <row r="29" spans="1:4">
      <c r="A29" s="16" t="s">
        <v>23</v>
      </c>
      <c r="B29" s="16"/>
      <c r="C29" s="24">
        <v>13827</v>
      </c>
      <c r="D29" s="24">
        <v>3680</v>
      </c>
    </row>
    <row r="30" spans="1:4">
      <c r="A30" s="16" t="s">
        <v>24</v>
      </c>
      <c r="B30" s="16"/>
      <c r="C30" s="24">
        <v>20678</v>
      </c>
      <c r="D30" s="24">
        <v>27843.5</v>
      </c>
    </row>
    <row r="31" spans="1:4">
      <c r="A31" s="16" t="s">
        <v>25</v>
      </c>
      <c r="B31" s="16"/>
      <c r="C31" s="24">
        <v>0</v>
      </c>
      <c r="D31" s="24">
        <v>0</v>
      </c>
    </row>
    <row r="32" spans="1:4">
      <c r="A32" s="17" t="s">
        <v>26</v>
      </c>
      <c r="B32" s="17"/>
      <c r="C32" s="22">
        <f>SUM(C28:C31)</f>
        <v>42815</v>
      </c>
      <c r="D32" s="22">
        <f>SUM(D28:D31)</f>
        <v>31523.5</v>
      </c>
    </row>
    <row r="33" spans="1:4">
      <c r="A33" s="16"/>
      <c r="B33" s="16"/>
      <c r="C33" s="24"/>
      <c r="D33" s="24"/>
    </row>
    <row r="34" spans="1:4">
      <c r="A34" s="16" t="s">
        <v>27</v>
      </c>
      <c r="B34" s="16"/>
      <c r="C34" s="24">
        <v>13300</v>
      </c>
      <c r="D34" s="24">
        <v>0</v>
      </c>
    </row>
    <row r="35" spans="1:4">
      <c r="A35" s="16" t="s">
        <v>28</v>
      </c>
      <c r="B35" s="2"/>
      <c r="C35" s="24">
        <v>29268</v>
      </c>
      <c r="D35" s="24">
        <v>28074</v>
      </c>
    </row>
    <row r="36" spans="1:4">
      <c r="A36" s="16" t="s">
        <v>29</v>
      </c>
      <c r="B36" s="2"/>
      <c r="C36" s="24">
        <v>0</v>
      </c>
      <c r="D36" s="24">
        <v>17455</v>
      </c>
    </row>
    <row r="37" spans="1:4">
      <c r="A37" s="17" t="s">
        <v>30</v>
      </c>
      <c r="B37" s="17"/>
      <c r="C37" s="22">
        <f>SUM(C34:C36)</f>
        <v>42568</v>
      </c>
      <c r="D37" s="22">
        <f>SUM(D34:D36)</f>
        <v>45529</v>
      </c>
    </row>
    <row r="38" spans="1:4">
      <c r="A38" s="16"/>
      <c r="B38" s="16"/>
      <c r="C38" s="24"/>
      <c r="D38" s="24"/>
    </row>
    <row r="39" spans="1:4">
      <c r="A39" s="16" t="s">
        <v>31</v>
      </c>
      <c r="B39" s="16"/>
      <c r="C39" s="24">
        <v>27076</v>
      </c>
      <c r="D39" s="24">
        <v>16700</v>
      </c>
    </row>
    <row r="40" spans="1:4">
      <c r="A40" s="17" t="s">
        <v>32</v>
      </c>
      <c r="B40" s="17"/>
      <c r="C40" s="22">
        <f>SUM(C39)</f>
        <v>27076</v>
      </c>
      <c r="D40" s="22">
        <v>16700</v>
      </c>
    </row>
    <row r="41" spans="1:4">
      <c r="A41" s="16"/>
      <c r="B41" s="16"/>
      <c r="C41" s="24"/>
      <c r="D41" s="24"/>
    </row>
    <row r="42" spans="1:4">
      <c r="A42" s="16" t="s">
        <v>33</v>
      </c>
      <c r="B42" s="16"/>
      <c r="C42" s="24">
        <v>2500</v>
      </c>
      <c r="D42" s="24">
        <v>2500</v>
      </c>
    </row>
    <row r="43" spans="1:4">
      <c r="A43" s="17" t="s">
        <v>34</v>
      </c>
      <c r="B43" s="17"/>
      <c r="C43" s="22">
        <f>SUM(C42)</f>
        <v>2500</v>
      </c>
      <c r="D43" s="22">
        <f>SUM(D42)</f>
        <v>2500</v>
      </c>
    </row>
    <row r="44" spans="1:4">
      <c r="A44" s="16"/>
      <c r="B44" s="16"/>
      <c r="C44" s="24"/>
      <c r="D44" s="24"/>
    </row>
    <row r="45" spans="1:4">
      <c r="A45" s="16" t="s">
        <v>35</v>
      </c>
      <c r="B45" s="16"/>
      <c r="C45" s="24">
        <v>7453</v>
      </c>
      <c r="D45" s="24">
        <v>329.07</v>
      </c>
    </row>
    <row r="46" spans="1:4">
      <c r="A46" s="16" t="s">
        <v>36</v>
      </c>
      <c r="B46" s="16"/>
      <c r="C46" s="24">
        <v>13600</v>
      </c>
      <c r="D46" s="24">
        <v>11500</v>
      </c>
    </row>
    <row r="47" spans="1:4">
      <c r="A47" s="16" t="s">
        <v>37</v>
      </c>
      <c r="B47" s="16"/>
      <c r="C47" s="24">
        <v>3044</v>
      </c>
      <c r="D47" s="24">
        <v>2947.5</v>
      </c>
    </row>
    <row r="48" spans="1:4">
      <c r="A48" s="16" t="s">
        <v>38</v>
      </c>
      <c r="B48" s="2">
        <v>4</v>
      </c>
      <c r="C48" s="24">
        <v>14645</v>
      </c>
      <c r="D48" s="24">
        <v>26186.97</v>
      </c>
    </row>
    <row r="49" spans="1:4">
      <c r="A49" s="17" t="s">
        <v>39</v>
      </c>
      <c r="B49" s="17"/>
      <c r="C49" s="22">
        <f>SUM(C45:C48)</f>
        <v>38742</v>
      </c>
      <c r="D49" s="22">
        <f>SUM(D45:D48)</f>
        <v>40963.54</v>
      </c>
    </row>
    <row r="50" spans="1:4">
      <c r="A50" s="16"/>
      <c r="B50" s="16"/>
      <c r="C50" s="24"/>
      <c r="D50" s="24"/>
    </row>
    <row r="51" spans="1:4">
      <c r="A51" s="17" t="s">
        <v>40</v>
      </c>
      <c r="B51" s="17"/>
      <c r="C51" s="25">
        <f>+C32+C37+C40+C43+C49</f>
        <v>153701</v>
      </c>
      <c r="D51" s="25">
        <f>+D32+D37+D40+D43+D49</f>
        <v>137216.04</v>
      </c>
    </row>
    <row r="52" spans="1:4">
      <c r="A52" s="16"/>
      <c r="B52" s="16"/>
      <c r="C52" s="24"/>
      <c r="D52" s="24"/>
    </row>
    <row r="53" spans="1:4">
      <c r="A53" s="17" t="s">
        <v>41</v>
      </c>
      <c r="B53" s="17"/>
      <c r="C53" s="25">
        <f>+C24-C51</f>
        <v>61574</v>
      </c>
      <c r="D53" s="25">
        <v>68043.570000000007</v>
      </c>
    </row>
    <row r="54" spans="1:4">
      <c r="A54" s="16"/>
      <c r="B54" s="16"/>
      <c r="C54" s="24"/>
      <c r="D54" s="24"/>
    </row>
    <row r="55" spans="1:4">
      <c r="A55" s="16" t="s">
        <v>42</v>
      </c>
      <c r="B55" s="16"/>
      <c r="C55" s="24">
        <v>1305</v>
      </c>
      <c r="D55" s="24">
        <v>1511.8999999999999</v>
      </c>
    </row>
    <row r="56" spans="1:4">
      <c r="A56" s="16" t="s">
        <v>43</v>
      </c>
      <c r="B56" s="16"/>
      <c r="C56" s="24">
        <v>497</v>
      </c>
      <c r="D56" s="24">
        <v>126</v>
      </c>
    </row>
    <row r="57" spans="1:4">
      <c r="A57" s="17" t="s">
        <v>44</v>
      </c>
      <c r="B57" s="17"/>
      <c r="C57" s="22">
        <f>+C55-C56</f>
        <v>808</v>
      </c>
      <c r="D57" s="22">
        <f>+D55-D56</f>
        <v>1385.8999999999999</v>
      </c>
    </row>
    <row r="58" spans="1:4">
      <c r="A58" s="16"/>
      <c r="B58" s="16"/>
      <c r="C58" s="24"/>
      <c r="D58" s="24"/>
    </row>
    <row r="59" spans="1:4" ht="15.75" thickBot="1">
      <c r="A59" s="20" t="s">
        <v>45</v>
      </c>
      <c r="B59" s="20"/>
      <c r="C59" s="27">
        <f>+C53+C57</f>
        <v>62382</v>
      </c>
      <c r="D59" s="27">
        <f>+D53+D57</f>
        <v>69429.47</v>
      </c>
    </row>
    <row r="60" spans="1:4">
      <c r="A60" s="14"/>
      <c r="B60" s="14"/>
      <c r="C60" s="24"/>
      <c r="D60" s="24"/>
    </row>
    <row r="61" spans="1:4">
      <c r="A61" s="14"/>
      <c r="B61" s="14"/>
      <c r="C61" s="24"/>
      <c r="D61" s="24"/>
    </row>
    <row r="62" spans="1:4">
      <c r="A62" s="14"/>
      <c r="B62" s="14"/>
      <c r="C62" s="24"/>
      <c r="D62" s="24"/>
    </row>
    <row r="63" spans="1:4">
      <c r="A63" s="21" t="s">
        <v>46</v>
      </c>
      <c r="B63" s="14"/>
      <c r="C63" s="28"/>
      <c r="D63" s="24"/>
    </row>
    <row r="64" spans="1:4">
      <c r="A64" s="14" t="s">
        <v>47</v>
      </c>
      <c r="B64" s="14"/>
      <c r="C64" s="28"/>
      <c r="D64" s="28">
        <v>-20000</v>
      </c>
    </row>
    <row r="65" spans="1:4">
      <c r="A65" s="14" t="s">
        <v>48</v>
      </c>
      <c r="B65" s="14"/>
      <c r="C65" s="28"/>
      <c r="D65" s="33">
        <v>30000</v>
      </c>
    </row>
    <row r="66" spans="1:4">
      <c r="A66" s="14"/>
      <c r="B66" s="14"/>
      <c r="C66" s="28"/>
      <c r="D66" s="34">
        <f>SUM(D64:D65)</f>
        <v>10000</v>
      </c>
    </row>
    <row r="67" spans="1:4">
      <c r="A67" s="14"/>
      <c r="B67" s="14"/>
      <c r="C67" s="28"/>
      <c r="D67" s="28"/>
    </row>
    <row r="68" spans="1:4">
      <c r="A68" s="6" t="s">
        <v>49</v>
      </c>
      <c r="B68" s="12"/>
      <c r="C68" s="29"/>
      <c r="D68" s="29"/>
    </row>
    <row r="69" spans="1:4">
      <c r="A69" s="12" t="s">
        <v>50</v>
      </c>
      <c r="B69" s="12"/>
      <c r="C69" s="29"/>
      <c r="D69" s="29">
        <v>5000</v>
      </c>
    </row>
    <row r="70" spans="1:4">
      <c r="A70" s="12" t="s">
        <v>51</v>
      </c>
      <c r="B70" s="13"/>
      <c r="C70" s="29"/>
      <c r="D70" s="29">
        <v>5000</v>
      </c>
    </row>
    <row r="71" spans="1:4">
      <c r="A71" s="12" t="s">
        <v>48</v>
      </c>
      <c r="B71" s="13"/>
      <c r="C71" s="29"/>
      <c r="D71" s="1">
        <v>15000</v>
      </c>
    </row>
    <row r="72" spans="1:4">
      <c r="A72" s="12" t="s">
        <v>52</v>
      </c>
      <c r="B72" s="13"/>
      <c r="C72" s="29"/>
      <c r="D72" s="3">
        <v>52948</v>
      </c>
    </row>
    <row r="73" spans="1:4">
      <c r="A73" s="12"/>
      <c r="B73" s="13"/>
      <c r="C73" s="29"/>
      <c r="D73" s="7">
        <f>SUM(D69:D72)</f>
        <v>77948</v>
      </c>
    </row>
    <row r="74" spans="1:4">
      <c r="A74" s="12"/>
      <c r="B74" s="13"/>
      <c r="C74" s="29"/>
      <c r="D74" s="1"/>
    </row>
    <row r="75" spans="1:4">
      <c r="A75" s="13" t="s">
        <v>53</v>
      </c>
      <c r="B75" s="13"/>
      <c r="C75" s="29"/>
      <c r="D75" s="1"/>
    </row>
    <row r="76" spans="1:4">
      <c r="A76" s="12" t="s">
        <v>54</v>
      </c>
      <c r="B76" s="13"/>
      <c r="C76" s="29"/>
      <c r="D76" s="1">
        <v>500</v>
      </c>
    </row>
    <row r="77" spans="1:4">
      <c r="A77" s="12" t="s">
        <v>55</v>
      </c>
      <c r="B77" s="13"/>
      <c r="C77" s="29"/>
      <c r="D77" s="3">
        <v>10435</v>
      </c>
    </row>
    <row r="78" spans="1:4">
      <c r="A78" s="12"/>
      <c r="B78" s="13"/>
      <c r="C78" s="29"/>
      <c r="D78" s="7">
        <f>SUM(D76:D77)</f>
        <v>10935</v>
      </c>
    </row>
    <row r="79" spans="1:4">
      <c r="A79" s="12"/>
      <c r="B79" s="13"/>
      <c r="C79" s="29"/>
      <c r="D79" s="1"/>
    </row>
    <row r="80" spans="1:4">
      <c r="A80" s="13" t="s">
        <v>56</v>
      </c>
      <c r="B80" s="13"/>
      <c r="C80" s="29"/>
      <c r="D80" s="1"/>
    </row>
    <row r="81" spans="1:4">
      <c r="A81" s="12" t="s">
        <v>57</v>
      </c>
      <c r="B81" s="13"/>
      <c r="C81" s="29"/>
      <c r="D81" s="1">
        <v>6000</v>
      </c>
    </row>
    <row r="82" spans="1:4">
      <c r="A82" s="12" t="s">
        <v>58</v>
      </c>
      <c r="B82" s="13"/>
      <c r="C82" s="29"/>
      <c r="D82" s="1">
        <v>365</v>
      </c>
    </row>
    <row r="83" spans="1:4">
      <c r="A83" s="12" t="s">
        <v>59</v>
      </c>
      <c r="B83" s="13"/>
      <c r="C83" s="29"/>
      <c r="D83" s="1">
        <v>1260</v>
      </c>
    </row>
    <row r="84" spans="1:4">
      <c r="A84" s="12" t="s">
        <v>60</v>
      </c>
      <c r="B84" s="13"/>
      <c r="C84" s="29"/>
      <c r="D84" s="1">
        <v>985</v>
      </c>
    </row>
    <row r="85" spans="1:4">
      <c r="A85" s="12" t="s">
        <v>61</v>
      </c>
      <c r="B85" s="13"/>
      <c r="C85" s="29"/>
      <c r="D85" s="1">
        <v>1250</v>
      </c>
    </row>
    <row r="86" spans="1:4">
      <c r="A86" s="12" t="s">
        <v>62</v>
      </c>
      <c r="B86" s="13"/>
      <c r="C86" s="29"/>
      <c r="D86" s="1">
        <v>726</v>
      </c>
    </row>
    <row r="87" spans="1:4">
      <c r="A87" s="12" t="s">
        <v>63</v>
      </c>
      <c r="B87" s="13"/>
      <c r="C87" s="29"/>
      <c r="D87" s="1">
        <v>1000</v>
      </c>
    </row>
    <row r="88" spans="1:4">
      <c r="A88" s="12" t="s">
        <v>64</v>
      </c>
      <c r="B88" s="13"/>
      <c r="C88" s="29"/>
      <c r="D88" s="1">
        <v>3060</v>
      </c>
    </row>
    <row r="89" spans="1:4">
      <c r="A89" s="12"/>
      <c r="B89" s="13"/>
      <c r="C89" s="29"/>
      <c r="D89" s="7">
        <f>SUM(D81:D88)</f>
        <v>14646</v>
      </c>
    </row>
    <row r="90" spans="1:4">
      <c r="A90" s="12"/>
      <c r="B90" s="13"/>
      <c r="C90" s="29"/>
      <c r="D90" s="1"/>
    </row>
  </sheetData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52" workbookViewId="0">
      <selection activeCell="A37" sqref="A37:XFD37"/>
    </sheetView>
  </sheetViews>
  <sheetFormatPr defaultRowHeight="15"/>
  <cols>
    <col min="1" max="1" width="30.140625" customWidth="1"/>
    <col min="2" max="2" width="9.140625" customWidth="1"/>
    <col min="3" max="4" width="10.7109375" customWidth="1"/>
  </cols>
  <sheetData>
    <row r="1" spans="1:4" ht="15.75">
      <c r="A1" s="32" t="s">
        <v>0</v>
      </c>
      <c r="B1" s="13"/>
      <c r="C1" s="29"/>
      <c r="D1" s="31"/>
    </row>
    <row r="2" spans="1:4">
      <c r="A2" s="13"/>
      <c r="B2" s="13"/>
      <c r="C2" s="29"/>
      <c r="D2" s="31"/>
    </row>
    <row r="3" spans="1:4" ht="15.75">
      <c r="A3" s="32" t="s">
        <v>65</v>
      </c>
      <c r="B3" s="13"/>
      <c r="C3" s="29"/>
      <c r="D3" s="31"/>
    </row>
    <row r="4" spans="1:4">
      <c r="A4" s="23"/>
      <c r="B4" s="35" t="s">
        <v>2</v>
      </c>
      <c r="C4" s="38">
        <v>2015</v>
      </c>
      <c r="D4" s="38">
        <v>2014</v>
      </c>
    </row>
    <row r="5" spans="1:4">
      <c r="A5" s="15" t="s">
        <v>5</v>
      </c>
      <c r="B5" s="15"/>
      <c r="C5" s="24"/>
      <c r="D5" s="24"/>
    </row>
    <row r="6" spans="1:4">
      <c r="A6" s="15"/>
      <c r="B6" s="15"/>
      <c r="C6" s="24"/>
      <c r="D6" s="24"/>
    </row>
    <row r="7" spans="1:4">
      <c r="A7" s="16" t="s">
        <v>6</v>
      </c>
      <c r="B7" s="15"/>
      <c r="C7" s="24">
        <v>0</v>
      </c>
      <c r="D7" s="24">
        <v>0</v>
      </c>
    </row>
    <row r="8" spans="1:4">
      <c r="A8" s="16" t="s">
        <v>7</v>
      </c>
      <c r="B8" s="15"/>
      <c r="C8" s="24">
        <v>0</v>
      </c>
      <c r="D8" s="24">
        <v>25200</v>
      </c>
    </row>
    <row r="9" spans="1:4">
      <c r="A9" s="17" t="s">
        <v>8</v>
      </c>
      <c r="B9" s="17"/>
      <c r="C9" s="22">
        <f>SUM(C7:C8)</f>
        <v>0</v>
      </c>
      <c r="D9" s="22">
        <f>SUM(D7:D8)</f>
        <v>25200</v>
      </c>
    </row>
    <row r="10" spans="1:4">
      <c r="A10" s="15"/>
      <c r="B10" s="15"/>
      <c r="C10" s="24"/>
      <c r="D10" s="24"/>
    </row>
    <row r="11" spans="1:4">
      <c r="A11" s="16" t="s">
        <v>66</v>
      </c>
      <c r="B11" s="15"/>
      <c r="C11" s="24">
        <v>1000</v>
      </c>
      <c r="D11" s="24">
        <v>0</v>
      </c>
    </row>
    <row r="12" spans="1:4">
      <c r="A12" s="16" t="s">
        <v>13</v>
      </c>
      <c r="B12" s="15"/>
      <c r="C12" s="24">
        <v>0</v>
      </c>
      <c r="D12" s="24">
        <v>10000</v>
      </c>
    </row>
    <row r="13" spans="1:4">
      <c r="A13" s="16" t="s">
        <v>14</v>
      </c>
      <c r="B13" s="15"/>
      <c r="C13" s="24">
        <v>0</v>
      </c>
      <c r="D13" s="24">
        <v>217.31</v>
      </c>
    </row>
    <row r="14" spans="1:4">
      <c r="A14" s="16" t="s">
        <v>67</v>
      </c>
      <c r="B14" s="15"/>
      <c r="C14" s="24">
        <v>29175</v>
      </c>
      <c r="D14" s="24">
        <v>31800</v>
      </c>
    </row>
    <row r="15" spans="1:4">
      <c r="A15" s="16" t="s">
        <v>68</v>
      </c>
      <c r="B15" s="15"/>
      <c r="C15" s="24">
        <v>0</v>
      </c>
      <c r="D15" s="24">
        <v>12144</v>
      </c>
    </row>
    <row r="16" spans="1:4">
      <c r="A16" s="17" t="s">
        <v>16</v>
      </c>
      <c r="B16" s="17"/>
      <c r="C16" s="22">
        <f>SUM(C11:C15)</f>
        <v>30175</v>
      </c>
      <c r="D16" s="22">
        <f>SUM(D11:D15)</f>
        <v>54161.31</v>
      </c>
    </row>
    <row r="17" spans="1:4">
      <c r="A17" s="15"/>
      <c r="B17" s="15"/>
      <c r="C17" s="24"/>
      <c r="D17" s="24"/>
    </row>
    <row r="18" spans="1:4">
      <c r="A18" s="15"/>
      <c r="B18" s="15"/>
      <c r="C18" s="24"/>
      <c r="D18" s="24"/>
    </row>
    <row r="19" spans="1:4">
      <c r="A19" s="16" t="s">
        <v>19</v>
      </c>
      <c r="B19" s="2">
        <v>1</v>
      </c>
      <c r="C19" s="24">
        <v>10000</v>
      </c>
      <c r="D19" s="24">
        <v>0</v>
      </c>
    </row>
    <row r="20" spans="1:4">
      <c r="A20" s="16" t="s">
        <v>12</v>
      </c>
      <c r="B20" s="15"/>
      <c r="C20" s="24">
        <v>7399</v>
      </c>
      <c r="D20" s="24">
        <v>0</v>
      </c>
    </row>
    <row r="21" spans="1:4">
      <c r="A21" s="16"/>
      <c r="B21" s="15"/>
      <c r="C21" s="24"/>
      <c r="D21" s="24"/>
    </row>
    <row r="22" spans="1:4" ht="15.75" thickBot="1">
      <c r="A22" s="20" t="s">
        <v>20</v>
      </c>
      <c r="B22" s="26"/>
      <c r="C22" s="27">
        <f>+C9+C16+C19+C20</f>
        <v>47574</v>
      </c>
      <c r="D22" s="27">
        <v>79361.31</v>
      </c>
    </row>
    <row r="23" spans="1:4">
      <c r="A23" s="19"/>
      <c r="B23" s="19"/>
      <c r="C23" s="18"/>
      <c r="D23" s="18"/>
    </row>
    <row r="24" spans="1:4">
      <c r="A24" s="15" t="s">
        <v>21</v>
      </c>
      <c r="B24" s="15"/>
      <c r="C24" s="24"/>
      <c r="D24" s="24"/>
    </row>
    <row r="25" spans="1:4">
      <c r="A25" s="15"/>
      <c r="B25" s="15"/>
      <c r="C25" s="24"/>
      <c r="D25" s="24"/>
    </row>
    <row r="26" spans="1:4">
      <c r="A26" s="16" t="s">
        <v>23</v>
      </c>
      <c r="B26" s="15"/>
      <c r="C26" s="24">
        <v>7116</v>
      </c>
      <c r="D26" s="24">
        <v>18022.11</v>
      </c>
    </row>
    <row r="27" spans="1:4">
      <c r="A27" s="16" t="s">
        <v>25</v>
      </c>
      <c r="B27" s="15"/>
      <c r="C27" s="24">
        <v>4494</v>
      </c>
      <c r="D27" s="24">
        <v>17125.66</v>
      </c>
    </row>
    <row r="28" spans="1:4">
      <c r="A28" s="16" t="s">
        <v>69</v>
      </c>
      <c r="B28" s="15"/>
      <c r="C28" s="24">
        <v>26755</v>
      </c>
      <c r="D28" s="24"/>
    </row>
    <row r="29" spans="1:4">
      <c r="A29" s="17" t="s">
        <v>26</v>
      </c>
      <c r="B29" s="17"/>
      <c r="C29" s="22">
        <f>SUM(C26:C28)</f>
        <v>38365</v>
      </c>
      <c r="D29" s="22">
        <f>SUM(D26:D28)</f>
        <v>35147.770000000004</v>
      </c>
    </row>
    <row r="30" spans="1:4">
      <c r="A30" s="15"/>
      <c r="B30" s="15"/>
      <c r="C30" s="24"/>
      <c r="D30" s="24"/>
    </row>
    <row r="31" spans="1:4">
      <c r="A31" s="15"/>
      <c r="B31" s="15"/>
      <c r="C31" s="24"/>
      <c r="D31" s="24"/>
    </row>
    <row r="32" spans="1:4">
      <c r="A32" s="16" t="s">
        <v>70</v>
      </c>
      <c r="B32" s="15"/>
      <c r="C32" s="24">
        <v>9500</v>
      </c>
      <c r="D32" s="24">
        <v>27030</v>
      </c>
    </row>
    <row r="33" spans="1:4">
      <c r="A33" s="16" t="s">
        <v>71</v>
      </c>
      <c r="B33" s="15"/>
      <c r="C33" s="24">
        <v>0</v>
      </c>
      <c r="D33" s="24">
        <v>10188.919999999998</v>
      </c>
    </row>
    <row r="34" spans="1:4">
      <c r="A34" s="16" t="s">
        <v>72</v>
      </c>
      <c r="B34" s="15"/>
      <c r="C34" s="24">
        <v>5662</v>
      </c>
      <c r="D34" s="24">
        <v>3292</v>
      </c>
    </row>
    <row r="35" spans="1:4">
      <c r="A35" s="17" t="s">
        <v>32</v>
      </c>
      <c r="B35" s="17"/>
      <c r="C35" s="22">
        <f>SUM(C32:C34)</f>
        <v>15162</v>
      </c>
      <c r="D35" s="22">
        <f>SUM(D32:D34)</f>
        <v>40510.92</v>
      </c>
    </row>
    <row r="36" spans="1:4">
      <c r="A36" s="15"/>
      <c r="B36" s="15"/>
      <c r="C36" s="24"/>
      <c r="D36" s="24"/>
    </row>
    <row r="37" spans="1:4">
      <c r="A37" s="16" t="s">
        <v>37</v>
      </c>
      <c r="B37" s="15"/>
      <c r="C37" s="24">
        <v>0</v>
      </c>
      <c r="D37" s="24">
        <v>5074.58</v>
      </c>
    </row>
    <row r="38" spans="1:4">
      <c r="A38" s="16" t="s">
        <v>38</v>
      </c>
      <c r="B38" s="2">
        <v>1</v>
      </c>
      <c r="C38" s="24">
        <v>9787</v>
      </c>
      <c r="D38" s="24">
        <v>2500</v>
      </c>
    </row>
    <row r="39" spans="1:4">
      <c r="A39" s="17" t="s">
        <v>73</v>
      </c>
      <c r="B39" s="17"/>
      <c r="C39" s="22">
        <f>SUM(C37:C38)</f>
        <v>9787</v>
      </c>
      <c r="D39" s="22">
        <f>SUM(D37:D38)</f>
        <v>7574.58</v>
      </c>
    </row>
    <row r="40" spans="1:4">
      <c r="A40" s="15"/>
      <c r="B40" s="15"/>
      <c r="C40" s="24"/>
      <c r="D40" s="24"/>
    </row>
    <row r="41" spans="1:4">
      <c r="A41" s="17" t="s">
        <v>40</v>
      </c>
      <c r="B41" s="17"/>
      <c r="C41" s="25">
        <f>+C29+C35+C39</f>
        <v>63314</v>
      </c>
      <c r="D41" s="25">
        <f>+D29+D35+D39</f>
        <v>83233.27</v>
      </c>
    </row>
    <row r="42" spans="1:4">
      <c r="A42" s="15"/>
      <c r="B42" s="15"/>
      <c r="C42" s="24"/>
      <c r="D42" s="24"/>
    </row>
    <row r="43" spans="1:4">
      <c r="A43" s="17" t="s">
        <v>41</v>
      </c>
      <c r="B43" s="17"/>
      <c r="C43" s="25">
        <v>-3871.9600000000064</v>
      </c>
      <c r="D43" s="25">
        <v>-3871.9600000000064</v>
      </c>
    </row>
    <row r="44" spans="1:4">
      <c r="A44" s="15"/>
      <c r="B44" s="15"/>
      <c r="C44" s="24"/>
      <c r="D44" s="24"/>
    </row>
    <row r="45" spans="1:4">
      <c r="A45" s="16" t="s">
        <v>42</v>
      </c>
      <c r="B45" s="15"/>
      <c r="C45" s="24">
        <v>22</v>
      </c>
      <c r="D45" s="24">
        <v>27.32</v>
      </c>
    </row>
    <row r="46" spans="1:4">
      <c r="A46" s="16" t="s">
        <v>43</v>
      </c>
      <c r="B46" s="15"/>
      <c r="C46" s="24">
        <v>40</v>
      </c>
      <c r="D46" s="24">
        <v>75</v>
      </c>
    </row>
    <row r="47" spans="1:4">
      <c r="A47" s="17" t="s">
        <v>44</v>
      </c>
      <c r="B47" s="17"/>
      <c r="C47" s="34">
        <f>+C46-C45</f>
        <v>18</v>
      </c>
      <c r="D47" s="34">
        <f>+D46-D45</f>
        <v>47.68</v>
      </c>
    </row>
    <row r="48" spans="1:4">
      <c r="A48" s="15"/>
      <c r="B48" s="15"/>
      <c r="C48" s="24"/>
      <c r="D48" s="24"/>
    </row>
    <row r="49" spans="1:4" ht="15.75" thickBot="1">
      <c r="A49" s="20" t="s">
        <v>74</v>
      </c>
      <c r="B49" s="20"/>
      <c r="C49" s="27">
        <f>+C22-C41-C47</f>
        <v>-15758</v>
      </c>
      <c r="D49" s="27">
        <v>-3919.6400000000062</v>
      </c>
    </row>
    <row r="50" spans="1:4">
      <c r="A50" s="14"/>
      <c r="B50" s="21"/>
      <c r="C50" s="24"/>
      <c r="D50" s="14"/>
    </row>
    <row r="51" spans="1:4">
      <c r="A51" s="9"/>
      <c r="B51" s="9"/>
      <c r="C51" s="9"/>
      <c r="D51" s="9"/>
    </row>
    <row r="52" spans="1:4">
      <c r="A52" s="21" t="s">
        <v>75</v>
      </c>
      <c r="B52" s="14"/>
      <c r="C52" s="28"/>
      <c r="D52" s="24"/>
    </row>
    <row r="53" spans="1:4">
      <c r="A53" s="14" t="s">
        <v>76</v>
      </c>
      <c r="B53" s="14"/>
      <c r="C53" s="28"/>
      <c r="D53" s="28">
        <v>10000</v>
      </c>
    </row>
    <row r="54" spans="1:4">
      <c r="A54" s="14"/>
      <c r="B54" s="14"/>
      <c r="C54" s="28"/>
      <c r="D54" s="34">
        <f>SUM(D53:D53)</f>
        <v>10000</v>
      </c>
    </row>
    <row r="55" spans="1:4">
      <c r="A55" s="14"/>
      <c r="B55" s="14"/>
      <c r="C55" s="28"/>
      <c r="D55" s="28"/>
    </row>
    <row r="56" spans="1:4">
      <c r="A56" s="6" t="s">
        <v>77</v>
      </c>
      <c r="B56" s="12"/>
      <c r="C56" s="29"/>
      <c r="D56" s="29"/>
    </row>
    <row r="57" spans="1:4">
      <c r="A57" s="12" t="s">
        <v>78</v>
      </c>
      <c r="B57" s="12"/>
      <c r="C57" s="29"/>
      <c r="D57" s="40">
        <v>5000</v>
      </c>
    </row>
    <row r="58" spans="1:4">
      <c r="A58" s="12" t="s">
        <v>79</v>
      </c>
      <c r="B58" s="13"/>
      <c r="C58" s="29"/>
      <c r="D58" s="40">
        <v>4786.9799999999996</v>
      </c>
    </row>
    <row r="59" spans="1:4">
      <c r="A59" s="12"/>
      <c r="B59" s="13"/>
      <c r="C59" s="29"/>
      <c r="D59" s="41">
        <f>SUM(D57:D58)</f>
        <v>9786.98</v>
      </c>
    </row>
    <row r="60" spans="1:4">
      <c r="C60" s="39"/>
    </row>
    <row r="61" spans="1:4">
      <c r="C61" s="39"/>
    </row>
    <row r="62" spans="1:4">
      <c r="C62" s="39"/>
    </row>
    <row r="63" spans="1:4">
      <c r="C63" s="39"/>
    </row>
  </sheetData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7" workbookViewId="0">
      <selection activeCell="F25" sqref="F25"/>
    </sheetView>
  </sheetViews>
  <sheetFormatPr defaultRowHeight="15"/>
  <cols>
    <col min="2" max="2" width="27.85546875" customWidth="1"/>
    <col min="3" max="4" width="10.5703125" customWidth="1"/>
  </cols>
  <sheetData>
    <row r="1" spans="1:4" ht="18">
      <c r="A1" s="37" t="s">
        <v>80</v>
      </c>
      <c r="B1" s="13"/>
      <c r="C1" s="24"/>
      <c r="D1" s="24"/>
    </row>
    <row r="2" spans="1:4">
      <c r="A2" s="11"/>
      <c r="B2" s="13"/>
      <c r="C2" s="24"/>
      <c r="D2" s="24"/>
    </row>
    <row r="3" spans="1:4" ht="15.75">
      <c r="A3" s="30" t="s">
        <v>81</v>
      </c>
      <c r="B3" s="21"/>
      <c r="C3" s="28"/>
      <c r="D3" s="24"/>
    </row>
    <row r="4" spans="1:4" ht="15.75">
      <c r="A4" s="30"/>
      <c r="B4" s="21"/>
      <c r="C4" s="28"/>
      <c r="D4" s="24"/>
    </row>
    <row r="5" spans="1:4" ht="15.75">
      <c r="A5" s="30"/>
      <c r="B5" s="21"/>
      <c r="C5" s="28"/>
      <c r="D5" s="24"/>
    </row>
    <row r="6" spans="1:4">
      <c r="A6" s="23"/>
      <c r="B6" s="35"/>
      <c r="C6" s="38">
        <v>2015</v>
      </c>
      <c r="D6" s="38">
        <v>2014</v>
      </c>
    </row>
    <row r="7" spans="1:4">
      <c r="A7" s="15" t="s">
        <v>82</v>
      </c>
      <c r="B7" s="15"/>
      <c r="C7" s="24"/>
      <c r="D7" s="24"/>
    </row>
    <row r="8" spans="1:4">
      <c r="A8" s="15"/>
      <c r="B8" s="15"/>
      <c r="C8" s="24"/>
      <c r="D8" s="24"/>
    </row>
    <row r="9" spans="1:4">
      <c r="A9" s="16" t="s">
        <v>83</v>
      </c>
      <c r="B9" s="15"/>
      <c r="C9" s="24">
        <v>1200</v>
      </c>
      <c r="D9" s="24">
        <v>1200</v>
      </c>
    </row>
    <row r="10" spans="1:4">
      <c r="A10" s="16" t="s">
        <v>84</v>
      </c>
      <c r="B10" s="15"/>
      <c r="C10" s="24">
        <v>50000</v>
      </c>
      <c r="D10" s="24">
        <v>50000</v>
      </c>
    </row>
    <row r="11" spans="1:4">
      <c r="A11" s="16" t="s">
        <v>85</v>
      </c>
      <c r="B11" s="15"/>
      <c r="C11" s="24">
        <v>1758</v>
      </c>
      <c r="D11" s="24"/>
    </row>
    <row r="12" spans="1:4">
      <c r="A12" s="16" t="s">
        <v>86</v>
      </c>
      <c r="B12" s="15"/>
      <c r="C12" s="24">
        <v>1851</v>
      </c>
      <c r="D12" s="24">
        <v>1850.5</v>
      </c>
    </row>
    <row r="13" spans="1:4">
      <c r="A13" s="16" t="s">
        <v>87</v>
      </c>
      <c r="B13" s="15"/>
      <c r="C13" s="24">
        <v>100</v>
      </c>
      <c r="D13" s="24">
        <v>100</v>
      </c>
    </row>
    <row r="14" spans="1:4">
      <c r="A14" s="16" t="s">
        <v>88</v>
      </c>
      <c r="B14" s="15"/>
      <c r="C14" s="24">
        <v>279522</v>
      </c>
      <c r="D14" s="24">
        <v>98253</v>
      </c>
    </row>
    <row r="15" spans="1:4">
      <c r="A15" s="16" t="s">
        <v>89</v>
      </c>
      <c r="B15" s="15"/>
      <c r="C15" s="24">
        <v>0</v>
      </c>
      <c r="D15" s="24">
        <v>34970.579999999994</v>
      </c>
    </row>
    <row r="16" spans="1:4">
      <c r="A16" s="16" t="s">
        <v>90</v>
      </c>
      <c r="B16" s="15"/>
      <c r="C16" s="24">
        <v>0</v>
      </c>
      <c r="D16" s="24">
        <v>101433.08</v>
      </c>
    </row>
    <row r="17" spans="1:4" ht="15.75" thickBot="1">
      <c r="A17" s="20" t="s">
        <v>91</v>
      </c>
      <c r="B17" s="20"/>
      <c r="C17" s="36">
        <f>SUM(C9:C16)</f>
        <v>334431</v>
      </c>
      <c r="D17" s="36">
        <f>SUM(D9:D16)</f>
        <v>287807.15999999997</v>
      </c>
    </row>
    <row r="18" spans="1:4">
      <c r="A18" s="15"/>
      <c r="B18" s="15"/>
      <c r="C18" s="24"/>
      <c r="D18" s="14"/>
    </row>
    <row r="19" spans="1:4">
      <c r="A19" s="15"/>
      <c r="B19" s="15"/>
      <c r="C19" s="24"/>
      <c r="D19" s="14"/>
    </row>
    <row r="20" spans="1:4">
      <c r="A20" s="15"/>
      <c r="B20" s="15"/>
      <c r="C20" s="24"/>
      <c r="D20" s="14"/>
    </row>
    <row r="21" spans="1:4">
      <c r="A21" s="15" t="s">
        <v>92</v>
      </c>
      <c r="B21" s="15"/>
      <c r="C21" s="24"/>
      <c r="D21" s="14"/>
    </row>
    <row r="22" spans="1:4">
      <c r="A22" s="15"/>
      <c r="B22" s="15"/>
      <c r="C22" s="24"/>
      <c r="D22" s="14"/>
    </row>
    <row r="23" spans="1:4">
      <c r="A23" s="15" t="s">
        <v>93</v>
      </c>
      <c r="B23" s="15"/>
      <c r="C23" s="24"/>
      <c r="D23" s="14"/>
    </row>
    <row r="24" spans="1:4">
      <c r="A24" s="16" t="s">
        <v>94</v>
      </c>
      <c r="B24" s="15"/>
      <c r="C24" s="24">
        <f>+D27</f>
        <v>287806.82999999996</v>
      </c>
      <c r="D24" s="24">
        <v>222297</v>
      </c>
    </row>
    <row r="25" spans="1:4">
      <c r="A25" s="16" t="s">
        <v>95</v>
      </c>
      <c r="B25" s="15"/>
      <c r="C25" s="28">
        <v>62381</v>
      </c>
      <c r="D25" s="28">
        <v>69429.47</v>
      </c>
    </row>
    <row r="26" spans="1:4">
      <c r="A26" s="16" t="s">
        <v>96</v>
      </c>
      <c r="B26" s="15"/>
      <c r="C26" s="28">
        <v>-15757</v>
      </c>
      <c r="D26" s="28">
        <v>-3919.6400000000062</v>
      </c>
    </row>
    <row r="27" spans="1:4" ht="15.75" thickBot="1">
      <c r="A27" s="20" t="s">
        <v>97</v>
      </c>
      <c r="B27" s="20"/>
      <c r="C27" s="36">
        <f>SUM(C24:C26)</f>
        <v>334430.82999999996</v>
      </c>
      <c r="D27" s="36">
        <f>SUM(D24:D26)</f>
        <v>287806.82999999996</v>
      </c>
    </row>
    <row r="28" spans="1:4">
      <c r="A28" s="14"/>
      <c r="B28" s="21"/>
      <c r="C28" s="24"/>
      <c r="D28" s="24"/>
    </row>
    <row r="29" spans="1:4">
      <c r="A29" s="14"/>
      <c r="B29" s="21"/>
      <c r="C29" s="24"/>
      <c r="D29" s="24"/>
    </row>
    <row r="30" spans="1:4">
      <c r="A30" s="15"/>
      <c r="B30" s="21"/>
      <c r="C30" s="24"/>
      <c r="D30" s="24"/>
    </row>
    <row r="31" spans="1:4">
      <c r="A31" s="21"/>
      <c r="B31" s="21"/>
      <c r="C31" s="24"/>
      <c r="D31" s="24"/>
    </row>
    <row r="32" spans="1:4">
      <c r="A32" s="14" t="s">
        <v>98</v>
      </c>
      <c r="B32" s="21"/>
      <c r="C32" s="24"/>
      <c r="D32" s="24"/>
    </row>
    <row r="33" spans="1:4">
      <c r="A33" s="21"/>
      <c r="B33" s="21"/>
      <c r="C33" s="24"/>
      <c r="D33" s="24"/>
    </row>
    <row r="34" spans="1:4">
      <c r="A34" s="10"/>
      <c r="B34" s="8"/>
      <c r="C34" s="33"/>
      <c r="D34" s="24"/>
    </row>
    <row r="35" spans="1:4">
      <c r="A35" s="12" t="s">
        <v>99</v>
      </c>
      <c r="B35" s="13"/>
      <c r="C35" s="24"/>
      <c r="D35" s="28"/>
    </row>
  </sheetData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Hogg Robinson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hjohansson</cp:lastModifiedBy>
  <cp:revision/>
  <dcterms:created xsi:type="dcterms:W3CDTF">2015-03-26T09:36:17Z</dcterms:created>
  <dcterms:modified xsi:type="dcterms:W3CDTF">2016-02-12T14:54:08Z</dcterms:modified>
  <cp:category/>
  <cp:contentStatus/>
</cp:coreProperties>
</file>