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/>
  <mc:AlternateContent xmlns:mc="http://schemas.openxmlformats.org/markup-compatibility/2006">
    <mc:Choice Requires="x15">
      <x15ac:absPath xmlns:x15ac="http://schemas.microsoft.com/office/spreadsheetml/2010/11/ac" url="/Users/Elise/Downloads/"/>
    </mc:Choice>
  </mc:AlternateContent>
  <xr:revisionPtr revIDLastSave="0" documentId="13_ncr:1_{7DABEF94-54C7-364A-8F10-92EB0F55C399}" xr6:coauthVersionLast="47" xr6:coauthVersionMax="47" xr10:uidLastSave="{00000000-0000-0000-0000-000000000000}"/>
  <bookViews>
    <workbookView xWindow="0" yWindow="500" windowWidth="28800" windowHeight="16220" xr2:uid="{00000000-000D-0000-FFFF-FFFF00000000}"/>
  </bookViews>
  <sheets>
    <sheet name="Budsjett 2023" sheetId="1" r:id="rId1"/>
    <sheet name="Note 1" sheetId="2" r:id="rId2"/>
    <sheet name="Note 2" sheetId="3" r:id="rId3"/>
    <sheet name="Note 3" sheetId="4" r:id="rId4"/>
    <sheet name="Note 4" sheetId="5" r:id="rId5"/>
    <sheet name="Note 5" sheetId="6" r:id="rId6"/>
    <sheet name="Note 6" sheetId="7" r:id="rId7"/>
    <sheet name="Note 7" sheetId="8" r:id="rId8"/>
    <sheet name="Note 8" sheetId="9" r:id="rId9"/>
    <sheet name="Note  9" sheetId="10" r:id="rId10"/>
    <sheet name="Note  10" sheetId="11" r:id="rId11"/>
    <sheet name="Note 11" sheetId="12" r:id="rId12"/>
    <sheet name="Note 12" sheetId="13" r:id="rId13"/>
    <sheet name="Note 13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8" roundtripDataChecksum="1lL9Eg4iakvjjEAy51zaHr/lvkbcGVGMprlLVRdTF8g="/>
    </ext>
  </extLst>
</workbook>
</file>

<file path=xl/calcChain.xml><?xml version="1.0" encoding="utf-8"?>
<calcChain xmlns="http://schemas.openxmlformats.org/spreadsheetml/2006/main">
  <c r="C5" i="13" l="1"/>
  <c r="C6" i="12"/>
  <c r="C5" i="12"/>
  <c r="C8" i="11"/>
  <c r="D10" i="10"/>
  <c r="D9" i="10"/>
  <c r="D8" i="10"/>
  <c r="D7" i="10"/>
  <c r="D13" i="10" s="1"/>
  <c r="D20" i="10" s="1"/>
  <c r="D6" i="10"/>
  <c r="D5" i="10"/>
  <c r="E25" i="9"/>
  <c r="E11" i="9"/>
  <c r="E10" i="9"/>
  <c r="E9" i="9"/>
  <c r="E12" i="9" s="1"/>
  <c r="E27" i="9" s="1"/>
  <c r="E8" i="9"/>
  <c r="E7" i="9"/>
  <c r="C8" i="8"/>
  <c r="B7" i="7"/>
  <c r="F10" i="6"/>
  <c r="F9" i="6"/>
  <c r="F8" i="6"/>
  <c r="F7" i="6"/>
  <c r="F5" i="6"/>
  <c r="F4" i="6"/>
  <c r="F11" i="6" s="1"/>
  <c r="F13" i="6" s="1"/>
  <c r="D4" i="5"/>
  <c r="D3" i="5"/>
  <c r="B12" i="4"/>
  <c r="C11" i="4"/>
  <c r="D11" i="4" s="1"/>
  <c r="D10" i="4"/>
  <c r="D9" i="4"/>
  <c r="D8" i="4"/>
  <c r="D7" i="4"/>
  <c r="D6" i="4"/>
  <c r="D5" i="4"/>
  <c r="D4" i="4"/>
  <c r="B18" i="3"/>
  <c r="B8" i="3"/>
  <c r="B22" i="3" s="1"/>
  <c r="B6" i="2"/>
  <c r="E5" i="2"/>
  <c r="E4" i="2"/>
  <c r="E6" i="2" s="1"/>
  <c r="C116" i="1"/>
  <c r="C42" i="1"/>
  <c r="C22" i="1"/>
  <c r="C118" i="1" l="1"/>
  <c r="C120" i="1" s="1"/>
  <c r="D12" i="4"/>
</calcChain>
</file>

<file path=xl/sharedStrings.xml><?xml version="1.0" encoding="utf-8"?>
<sst xmlns="http://schemas.openxmlformats.org/spreadsheetml/2006/main" count="282" uniqueCount="241">
  <si>
    <t>Konto i regnskapet</t>
  </si>
  <si>
    <t>Noter</t>
  </si>
  <si>
    <t>Inntekter</t>
  </si>
  <si>
    <t>Salg utstyr</t>
  </si>
  <si>
    <t>Sponsorinntekter</t>
  </si>
  <si>
    <t>Får støtte hvis vi får lag i eliteserien</t>
  </si>
  <si>
    <t>Tilskudd fra Velferdstinget</t>
  </si>
  <si>
    <t>Tilskudd fra NIF</t>
  </si>
  <si>
    <t>Tildelt mva-kompensasjon</t>
  </si>
  <si>
    <t>Tildelt Gruppebevilgning</t>
  </si>
  <si>
    <t>Andre tilskudd</t>
  </si>
  <si>
    <t>Leieinntekter studenter/KSI-hytta</t>
  </si>
  <si>
    <t>Leieinntekter gruppeutstyr</t>
  </si>
  <si>
    <t>Annen ekstraordinære inntekter</t>
  </si>
  <si>
    <t>OSI kontingent</t>
  </si>
  <si>
    <t>Medlemskontingent</t>
  </si>
  <si>
    <t>Note 1</t>
  </si>
  <si>
    <t>Kursavgifter</t>
  </si>
  <si>
    <t>Egenandeler</t>
  </si>
  <si>
    <t>Stevneinntekter</t>
  </si>
  <si>
    <t>Note 2</t>
  </si>
  <si>
    <t>Dugnadsinntekter</t>
  </si>
  <si>
    <t>Note 3</t>
  </si>
  <si>
    <t>Andre inntekter</t>
  </si>
  <si>
    <t>Note 4</t>
  </si>
  <si>
    <t>Udokumenterte inntekter</t>
  </si>
  <si>
    <t>Differanse inntektsfordeling</t>
  </si>
  <si>
    <t>Sum inntekter</t>
  </si>
  <si>
    <t>Lønnskostnader</t>
  </si>
  <si>
    <t>Lønn ansatte</t>
  </si>
  <si>
    <t>Div lønn u/FP</t>
  </si>
  <si>
    <t>Feriepenger</t>
  </si>
  <si>
    <t>Påløpt ikke utbetalt lønn</t>
  </si>
  <si>
    <t>Koll.pensjonsforsikring</t>
  </si>
  <si>
    <t>EKOM arb taker abonnement</t>
  </si>
  <si>
    <t>Motkonto for gruppe 52</t>
  </si>
  <si>
    <t>Trekkpl bilgodtgjørelse</t>
  </si>
  <si>
    <t>Godtgjørelse til styre- og bedriftforsamlinger</t>
  </si>
  <si>
    <t>Godtgjørelse til dommere</t>
  </si>
  <si>
    <t>Note 5</t>
  </si>
  <si>
    <t>Arbeidsgiveravgift</t>
  </si>
  <si>
    <t>Arbeidsgiveravgift på feriepenger</t>
  </si>
  <si>
    <t>Overtidsmat etter regning</t>
  </si>
  <si>
    <t>Gaver til ansatte</t>
  </si>
  <si>
    <t>Kantinekostnad</t>
  </si>
  <si>
    <t>OTP</t>
  </si>
  <si>
    <t>Annen personalkostnad</t>
  </si>
  <si>
    <t>Sum lønnskostnader</t>
  </si>
  <si>
    <t>Avskrivn. varige driftsmidl. og imat. eiendeler</t>
  </si>
  <si>
    <t>Avskrivninger på eiendom og annen fast eiendom</t>
  </si>
  <si>
    <t>Avskrivninger</t>
  </si>
  <si>
    <t>Avskrivninger på maskiner</t>
  </si>
  <si>
    <t>Sum Avskrivn. varige driftsmidl. og imat. eiendeler</t>
  </si>
  <si>
    <t>Driftskostnader</t>
  </si>
  <si>
    <t>Kjøp utstyr for videresalg</t>
  </si>
  <si>
    <t>Note 6</t>
  </si>
  <si>
    <t>Idrettsmatr./utstyr til eget bruk</t>
  </si>
  <si>
    <t>Note 7</t>
  </si>
  <si>
    <t>Kostnader idrettsanlegg</t>
  </si>
  <si>
    <t>Kontingent og lisens</t>
  </si>
  <si>
    <t>Note 8</t>
  </si>
  <si>
    <t>Premier</t>
  </si>
  <si>
    <t>Svinn, tap</t>
  </si>
  <si>
    <t>Fremmedytelse, innlede instruktører osv</t>
  </si>
  <si>
    <t>Utbetalt til medlemmer</t>
  </si>
  <si>
    <t>Note 9</t>
  </si>
  <si>
    <t>Beholdningsendring</t>
  </si>
  <si>
    <t>Leie idrettsanlegg</t>
  </si>
  <si>
    <t>Utgifter skisamlinger/idrettsarr.</t>
  </si>
  <si>
    <t>Sosiale tilstellinger</t>
  </si>
  <si>
    <t>Note 10</t>
  </si>
  <si>
    <t>Avskrivninger på maskinger</t>
  </si>
  <si>
    <t>Frakt transportkostnad og forsikring ved</t>
  </si>
  <si>
    <t>Toll og spedisjonskostnad ved vareforsendelse</t>
  </si>
  <si>
    <t>Leie lokale</t>
  </si>
  <si>
    <t>Renovasjon, vann, avlop og lignende</t>
  </si>
  <si>
    <t>Lys, varme</t>
  </si>
  <si>
    <t>Renhold</t>
  </si>
  <si>
    <t>Annen kostnad lokaler</t>
  </si>
  <si>
    <t>Leie datautstyr</t>
  </si>
  <si>
    <t>Leasing / leie bil</t>
  </si>
  <si>
    <t>Annen leiekostnad</t>
  </si>
  <si>
    <t>Inventar</t>
  </si>
  <si>
    <t>Driftsmateriale</t>
  </si>
  <si>
    <t>Arbeidsklær og verneutstyr</t>
  </si>
  <si>
    <t>66xx</t>
  </si>
  <si>
    <t>Rep/vedl.hold hytter</t>
  </si>
  <si>
    <t>Reparasjon og vedlikehold utstyr</t>
  </si>
  <si>
    <t>Honorar revisjon</t>
  </si>
  <si>
    <t>Honorar regnskap</t>
  </si>
  <si>
    <t>Idrettsfaglig bistand</t>
  </si>
  <si>
    <t>Annen fremmed tjeneste</t>
  </si>
  <si>
    <t>Kontorrekvisita</t>
  </si>
  <si>
    <t>Data/EDB-kostnad</t>
  </si>
  <si>
    <t>Programvare, servere- og domene osv</t>
  </si>
  <si>
    <t>Note 11</t>
  </si>
  <si>
    <t>Trykksak</t>
  </si>
  <si>
    <t>Aviser, tidsskrifter, bøker</t>
  </si>
  <si>
    <t>Møte, kurs, oppdatering</t>
  </si>
  <si>
    <t>Note 12</t>
  </si>
  <si>
    <t>Telefon</t>
  </si>
  <si>
    <t>Porto</t>
  </si>
  <si>
    <t>Bilgodtgjørelse, oppgavepliktig</t>
  </si>
  <si>
    <t>Fordelt på 71xx kontoene note 6</t>
  </si>
  <si>
    <t>Passasjertillegg</t>
  </si>
  <si>
    <t>Passasjergodtgjørelse</t>
  </si>
  <si>
    <t>Reisekostnad, ikke oppgavepliktig</t>
  </si>
  <si>
    <t>Diettkostnad, ikke oppgavepliktig</t>
  </si>
  <si>
    <t>Opphold etter regning</t>
  </si>
  <si>
    <t>Salgskostnad</t>
  </si>
  <si>
    <t>Reklamekostnad</t>
  </si>
  <si>
    <t>Representasjon, fradragsberettiget</t>
  </si>
  <si>
    <t>Kontigent, fradragsberettiget</t>
  </si>
  <si>
    <t>Gaver</t>
  </si>
  <si>
    <t>Gaver, ikke fradragsberettiget</t>
  </si>
  <si>
    <t>Forsikringspremie</t>
  </si>
  <si>
    <t>Medlemsforsikring</t>
  </si>
  <si>
    <t>Kostnader styremøter, årsmøter osv</t>
  </si>
  <si>
    <t xml:space="preserve">Utlegg Nilsen for 2022 + 3000kr </t>
  </si>
  <si>
    <t>Øredifferanse</t>
  </si>
  <si>
    <t>Eiendoms- og festeavgift</t>
  </si>
  <si>
    <t>Bank</t>
  </si>
  <si>
    <t>Annen kostnad, fradragsberettiget</t>
  </si>
  <si>
    <t>Annen kostnad, ikke fradragsberettiget</t>
  </si>
  <si>
    <t>Opprydding hovedbok</t>
  </si>
  <si>
    <t>Konstatert tap på fordringer</t>
  </si>
  <si>
    <t>Endring i avsetning tap på fordringer</t>
  </si>
  <si>
    <t>Sum driftskostnader</t>
  </si>
  <si>
    <t>Sum kostnader</t>
  </si>
  <si>
    <t>Driftsresultat</t>
  </si>
  <si>
    <t>Note 13</t>
  </si>
  <si>
    <t>Treningsavgift</t>
  </si>
  <si>
    <t>Antall</t>
  </si>
  <si>
    <t>Tax</t>
  </si>
  <si>
    <t>Semester</t>
  </si>
  <si>
    <t>Totalt</t>
  </si>
  <si>
    <t>Student</t>
  </si>
  <si>
    <t>Ikke-student</t>
  </si>
  <si>
    <t>Sum</t>
  </si>
  <si>
    <t>Note 2: konto 3960</t>
  </si>
  <si>
    <t>Info</t>
  </si>
  <si>
    <t>Avtale mellom NVBF og OSI Volleyball</t>
  </si>
  <si>
    <t>NM Region-finale</t>
  </si>
  <si>
    <t>Cupfinalene</t>
  </si>
  <si>
    <t>MAS+bedriftscup+skole+para</t>
  </si>
  <si>
    <t>Startpakkedugnad</t>
  </si>
  <si>
    <t>Kiosk og billettinntekter</t>
  </si>
  <si>
    <t>100 % av kioskinntekter</t>
  </si>
  <si>
    <t>60/40 Billett</t>
  </si>
  <si>
    <t>100% av billett går til forbundet.</t>
  </si>
  <si>
    <t>EM-Kvalik</t>
  </si>
  <si>
    <t>FHS - og bedriftscup</t>
  </si>
  <si>
    <t>Norwegian Volleycup</t>
  </si>
  <si>
    <t>Total</t>
  </si>
  <si>
    <t>Total konto 3970</t>
  </si>
  <si>
    <t>Note 3: Konto 3970</t>
  </si>
  <si>
    <t>Reduserbar kontingent</t>
  </si>
  <si>
    <t>Antall spillere</t>
  </si>
  <si>
    <t>Elite</t>
  </si>
  <si>
    <t>1.divisjon</t>
  </si>
  <si>
    <t>2.divisjon</t>
  </si>
  <si>
    <t>3.divisjon</t>
  </si>
  <si>
    <t>4.divisjon</t>
  </si>
  <si>
    <t>5.divisjon</t>
  </si>
  <si>
    <t>Nybegynner</t>
  </si>
  <si>
    <t>Styret og komite</t>
  </si>
  <si>
    <t>Note 4: Konto 3990</t>
  </si>
  <si>
    <t>Deltakere</t>
  </si>
  <si>
    <t>Pris</t>
  </si>
  <si>
    <t>Julebord</t>
  </si>
  <si>
    <t>Totalt konto 3990</t>
  </si>
  <si>
    <t>Julebord tar utgangspunkt i antall påmeldte og pris for deltakelse for julebordet desember 2022</t>
  </si>
  <si>
    <t>Note 5: konto 5350</t>
  </si>
  <si>
    <t>Antall lag</t>
  </si>
  <si>
    <t>Antall kamper</t>
  </si>
  <si>
    <t>Honorar</t>
  </si>
  <si>
    <t>Reise/opphold</t>
  </si>
  <si>
    <t>1.divisjon kvinner</t>
  </si>
  <si>
    <t>1.divisjon menn</t>
  </si>
  <si>
    <t>5. divisjon</t>
  </si>
  <si>
    <t>Totalt konto 5350</t>
  </si>
  <si>
    <t xml:space="preserve">Note 6: konto 4110 </t>
  </si>
  <si>
    <t>Kiosk</t>
  </si>
  <si>
    <t>Storcash</t>
  </si>
  <si>
    <t>Tine</t>
  </si>
  <si>
    <t>Pizzabakeren</t>
  </si>
  <si>
    <t>120 pizza * 150 i snitt</t>
  </si>
  <si>
    <t>Diverse</t>
  </si>
  <si>
    <t>Note 7: Konto 4120</t>
  </si>
  <si>
    <t>Baller</t>
  </si>
  <si>
    <t>Fra en side hvor man ved kjøp av hver 10. ball betaler 930,- per ball</t>
  </si>
  <si>
    <t>Nye draktsett</t>
  </si>
  <si>
    <t>Ballkurver</t>
  </si>
  <si>
    <t>Ny dommerstol</t>
  </si>
  <si>
    <t>Styregenser</t>
  </si>
  <si>
    <t>Note 8: konto 4200</t>
  </si>
  <si>
    <t>Kontingent region øst</t>
  </si>
  <si>
    <t>Startavgift</t>
  </si>
  <si>
    <t>Totalt startavgift</t>
  </si>
  <si>
    <t>Regionskontigent</t>
  </si>
  <si>
    <t>Medlemskontigent NVBF</t>
  </si>
  <si>
    <t xml:space="preserve">Dommerutjevning  </t>
  </si>
  <si>
    <t>?</t>
  </si>
  <si>
    <t>Kan bli inntekt, kan bli utgift, vet ikke</t>
  </si>
  <si>
    <t>Administrativt</t>
  </si>
  <si>
    <t>Totalt annet</t>
  </si>
  <si>
    <t>Totalt konto 4200</t>
  </si>
  <si>
    <t>Note 9: konto 4510</t>
  </si>
  <si>
    <t>Utbetalt til trenere</t>
  </si>
  <si>
    <t xml:space="preserve">Antall </t>
  </si>
  <si>
    <t>Reise elite og 1.div</t>
  </si>
  <si>
    <t>Burde reduseres for neste sesong</t>
  </si>
  <si>
    <t>Ekstra reiseutgifter trener</t>
  </si>
  <si>
    <t>Totale trenerutgifter</t>
  </si>
  <si>
    <t>Utbetalt reduserbar kontingent</t>
  </si>
  <si>
    <t>Volleyuka 2024</t>
  </si>
  <si>
    <t xml:space="preserve">Andre utgifter </t>
  </si>
  <si>
    <t xml:space="preserve">Totalt: </t>
  </si>
  <si>
    <t>Note 10: konto 4990</t>
  </si>
  <si>
    <t>Sosiale arrangement</t>
  </si>
  <si>
    <t>Eksempelvis til engangsgriller osv.</t>
  </si>
  <si>
    <t>Frivilligfest VolleyUka</t>
  </si>
  <si>
    <t>Trenermiddag</t>
  </si>
  <si>
    <t xml:space="preserve">Gratis julebord for styre og julebordskomité </t>
  </si>
  <si>
    <t>10 fra styret + 5 fra komité * 360 (fra 2023) = 5400</t>
  </si>
  <si>
    <t>Totalt konto 4990</t>
  </si>
  <si>
    <t>Note 11: konto 6811</t>
  </si>
  <si>
    <t>Confluence-server</t>
  </si>
  <si>
    <t>Datavolley og E-score sheet</t>
  </si>
  <si>
    <t>Noe vi betaler for programvaren/serverne fra NVBF</t>
  </si>
  <si>
    <t>Note 12: Konto 6860</t>
  </si>
  <si>
    <t>Dommerkurs</t>
  </si>
  <si>
    <t>Trenerkurs</t>
  </si>
  <si>
    <t xml:space="preserve">Note 13: Merknader </t>
  </si>
  <si>
    <t>Budsjettet er satt med utgangspunkt i budsjettet for 2023 og regnskaept for det samme året.</t>
  </si>
  <si>
    <t xml:space="preserve">Det er utfordrende å vite hvor mye vi skal budsjettere med pluss i fordi det ikke foreligger et klart svar fra daglig leder for hvor mye vi har i lån fra HS for å dekke tidligere underskudd. </t>
  </si>
  <si>
    <t xml:space="preserve">Vi skal i år få på plass H6 som medfører økning av de samtlige utgiftene. </t>
  </si>
  <si>
    <t xml:space="preserve">Merknad til note 1: Vi har økt treningsavgiften fra 275,- til 300,- for studenter og fra 550,- til 600,- for ikke-studenter. Dette er begrunnet i alminnelig prisøkning. De førstnevnte beløpene har stått siden 2021. </t>
  </si>
  <si>
    <t xml:space="preserve">Merknad til note 5 (dommere): Tallene for reise/opphold er basert på gjennomsnittet av det dommere har brukt hittil i sesongen 2023/2024. Gjennomsnittet er regnet ut per divisjon. </t>
  </si>
  <si>
    <t xml:space="preserve">Det er i budsjettet lagt til en note for konto 4110: Kjøp av utstyr for videreselg (note 6). Tallene er basert på innkjøpstallene til Volleyuka 2024. </t>
  </si>
  <si>
    <t>Til H6 pluss supplering drakter H4 og 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</si>
</sst>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&quot;kr&quot;\ * #,##0.00_-;\-&quot;kr&quot;\ * #,##0.00_-;_-&quot;kr&quot;\ * &quot;-&quot;??_-;_-@"/>
    <numFmt numFmtId="165" formatCode="&quot;kr&quot;\ #,##0.00;[Red]&quot;kr&quot;\ #,##0.00"/>
    <numFmt numFmtId="166" formatCode="#,##0.00\ [$kr-414]"/>
    <numFmt numFmtId="167" formatCode="&quot;NOK&quot;\ #,##0.00;[Red]&quot;NOK&quot;\ #,##0.00"/>
    <numFmt numFmtId="168" formatCode="_ &quot;kr&quot;\ * #,##0.00_ ;_ &quot;kr&quot;\ * \-#,##0.00_ ;_ &quot;kr&quot;\ * &quot;-&quot;??_ ;_ @_ "/>
    <numFmt numFmtId="169" formatCode="&quot;kr&quot;\ #,##0.00;[Red]\-&quot;kr&quot;\ #,##0.00"/>
    <numFmt numFmtId="170" formatCode="_ &quot;kr&quot;\ * #,##0_ ;_ &quot;kr&quot;\ * \-#,##0_ ;_ &quot;kr&quot;\ * &quot;-&quot;??_ ;_ @_ "/>
    <numFmt numFmtId="171" formatCode="_-* #,##0.00\ [$kr-414]_-;\-* #,##0.00\ [$kr-414]_-;_-* &quot;-&quot;??\ [$kr-414]_-;_-@"/>
    <numFmt numFmtId="172" formatCode="_-[$NOK]\ * #,##0.00_-;\-[$NOK]\ * #,##0.00_-;_-[$NOK]\ * &quot;-&quot;??_-;_-@"/>
    <numFmt numFmtId="173" formatCode="_-&quot;kr&quot;\ * #,##0_-;\-&quot;kr&quot;\ * #,##0_-;_-&quot;kr&quot;\ * &quot;-&quot;??_-;_-@"/>
  </numFmts>
  <fonts count="25" x14ac:knownFonts="1">
    <font>
      <sz val="11"/>
      <color theme="1"/>
      <name val="Calibri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  <font>
      <b/>
      <sz val="11"/>
      <color theme="1"/>
      <name val="Arial"/>
      <family val="2"/>
    </font>
    <font>
      <b/>
      <sz val="11"/>
      <color rgb="FF2C3E50"/>
      <name val="Arial"/>
      <family val="2"/>
    </font>
    <font>
      <sz val="11"/>
      <color rgb="FF000000"/>
      <name val="Calibri"/>
      <family val="2"/>
    </font>
    <font>
      <sz val="11"/>
      <color rgb="FF2C3E50"/>
      <name val="Arial"/>
      <family val="2"/>
    </font>
    <font>
      <sz val="11"/>
      <color theme="1"/>
      <name val="Arial"/>
      <family val="2"/>
    </font>
    <font>
      <sz val="11"/>
      <color rgb="FFC53929"/>
      <name val="Arial"/>
      <family val="2"/>
    </font>
    <font>
      <strike/>
      <sz val="11"/>
      <color rgb="FF000000"/>
      <name val="Calibri"/>
      <family val="2"/>
    </font>
    <font>
      <strike/>
      <sz val="11"/>
      <color rgb="FF2C3E50"/>
      <name val="Arial"/>
      <family val="2"/>
    </font>
    <font>
      <strike/>
      <sz val="11"/>
      <color theme="1"/>
      <name val="Arial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</font>
    <font>
      <b/>
      <sz val="11"/>
      <color rgb="FFC53929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</font>
    <font>
      <strike/>
      <sz val="10"/>
      <color rgb="FF00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3" fillId="0" borderId="3" xfId="0" applyFont="1" applyBorder="1"/>
    <xf numFmtId="164" fontId="4" fillId="2" borderId="3" xfId="0" applyNumberFormat="1" applyFont="1" applyFill="1" applyBorder="1"/>
    <xf numFmtId="165" fontId="5" fillId="2" borderId="3" xfId="0" applyNumberFormat="1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6" fillId="0" borderId="3" xfId="0" applyFont="1" applyBorder="1" applyAlignment="1">
      <alignment vertical="top"/>
    </xf>
    <xf numFmtId="0" fontId="4" fillId="0" borderId="3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/>
    <xf numFmtId="164" fontId="2" fillId="2" borderId="3" xfId="0" applyNumberFormat="1" applyFont="1" applyFill="1" applyBorder="1"/>
    <xf numFmtId="0" fontId="7" fillId="2" borderId="3" xfId="0" applyFont="1" applyFill="1" applyBorder="1"/>
    <xf numFmtId="165" fontId="8" fillId="2" borderId="3" xfId="0" applyNumberFormat="1" applyFont="1" applyFill="1" applyBorder="1"/>
    <xf numFmtId="166" fontId="9" fillId="0" borderId="3" xfId="0" applyNumberFormat="1" applyFont="1" applyBorder="1"/>
    <xf numFmtId="166" fontId="8" fillId="0" borderId="3" xfId="0" applyNumberFormat="1" applyFont="1" applyBorder="1" applyAlignment="1">
      <alignment horizontal="right"/>
    </xf>
    <xf numFmtId="166" fontId="10" fillId="0" borderId="3" xfId="0" applyNumberFormat="1" applyFont="1" applyBorder="1" applyAlignment="1">
      <alignment horizontal="right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164" fontId="2" fillId="2" borderId="5" xfId="0" applyNumberFormat="1" applyFont="1" applyFill="1" applyBorder="1"/>
    <xf numFmtId="0" fontId="11" fillId="2" borderId="3" xfId="0" applyFont="1" applyFill="1" applyBorder="1"/>
    <xf numFmtId="165" fontId="12" fillId="2" borderId="3" xfId="0" applyNumberFormat="1" applyFont="1" applyFill="1" applyBorder="1"/>
    <xf numFmtId="166" fontId="13" fillId="0" borderId="3" xfId="0" applyNumberFormat="1" applyFont="1" applyBorder="1"/>
    <xf numFmtId="0" fontId="8" fillId="0" borderId="3" xfId="0" applyFont="1" applyBorder="1" applyAlignment="1">
      <alignment horizontal="right"/>
    </xf>
    <xf numFmtId="164" fontId="2" fillId="0" borderId="2" xfId="0" applyNumberFormat="1" applyFont="1" applyBorder="1"/>
    <xf numFmtId="167" fontId="7" fillId="2" borderId="3" xfId="0" applyNumberFormat="1" applyFont="1" applyFill="1" applyBorder="1"/>
    <xf numFmtId="166" fontId="9" fillId="0" borderId="3" xfId="0" applyNumberFormat="1" applyFont="1" applyBorder="1" applyAlignment="1">
      <alignment horizontal="right"/>
    </xf>
    <xf numFmtId="0" fontId="2" fillId="2" borderId="3" xfId="0" applyFont="1" applyFill="1" applyBorder="1"/>
    <xf numFmtId="0" fontId="2" fillId="0" borderId="3" xfId="0" applyFont="1" applyBorder="1"/>
    <xf numFmtId="164" fontId="14" fillId="0" borderId="2" xfId="0" applyNumberFormat="1" applyFont="1" applyBorder="1"/>
    <xf numFmtId="164" fontId="15" fillId="2" borderId="3" xfId="0" applyNumberFormat="1" applyFont="1" applyFill="1" applyBorder="1"/>
    <xf numFmtId="167" fontId="2" fillId="2" borderId="3" xfId="0" applyNumberFormat="1" applyFont="1" applyFill="1" applyBorder="1"/>
    <xf numFmtId="0" fontId="9" fillId="0" borderId="3" xfId="0" applyFont="1" applyBorder="1"/>
    <xf numFmtId="168" fontId="16" fillId="0" borderId="6" xfId="0" applyNumberFormat="1" applyFont="1" applyBorder="1" applyAlignment="1">
      <alignment horizontal="right"/>
    </xf>
    <xf numFmtId="164" fontId="2" fillId="3" borderId="5" xfId="0" applyNumberFormat="1" applyFont="1" applyFill="1" applyBorder="1"/>
    <xf numFmtId="0" fontId="2" fillId="0" borderId="7" xfId="0" applyFont="1" applyBorder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64" fontId="2" fillId="0" borderId="8" xfId="0" applyNumberFormat="1" applyFont="1" applyBorder="1"/>
    <xf numFmtId="165" fontId="9" fillId="2" borderId="3" xfId="0" applyNumberFormat="1" applyFont="1" applyFill="1" applyBorder="1"/>
    <xf numFmtId="165" fontId="2" fillId="2" borderId="3" xfId="0" applyNumberFormat="1" applyFont="1" applyFill="1" applyBorder="1"/>
    <xf numFmtId="166" fontId="5" fillId="0" borderId="3" xfId="0" applyNumberFormat="1" applyFont="1" applyBorder="1" applyAlignment="1">
      <alignment horizontal="right"/>
    </xf>
    <xf numFmtId="166" fontId="6" fillId="0" borderId="3" xfId="0" applyNumberFormat="1" applyFont="1" applyBorder="1" applyAlignment="1">
      <alignment horizontal="right"/>
    </xf>
    <xf numFmtId="164" fontId="2" fillId="0" borderId="9" xfId="0" applyNumberFormat="1" applyFont="1" applyBorder="1"/>
    <xf numFmtId="165" fontId="5" fillId="2" borderId="3" xfId="0" applyNumberFormat="1" applyFont="1" applyFill="1" applyBorder="1"/>
    <xf numFmtId="165" fontId="17" fillId="2" borderId="3" xfId="0" applyNumberFormat="1" applyFont="1" applyFill="1" applyBorder="1"/>
    <xf numFmtId="166" fontId="5" fillId="0" borderId="3" xfId="0" applyNumberFormat="1" applyFont="1" applyBorder="1"/>
    <xf numFmtId="164" fontId="2" fillId="0" borderId="3" xfId="0" applyNumberFormat="1" applyFont="1" applyBorder="1"/>
    <xf numFmtId="167" fontId="2" fillId="0" borderId="3" xfId="0" applyNumberFormat="1" applyFont="1" applyBorder="1"/>
    <xf numFmtId="165" fontId="8" fillId="2" borderId="3" xfId="0" applyNumberFormat="1" applyFont="1" applyFill="1" applyBorder="1" applyAlignment="1">
      <alignment horizontal="right"/>
    </xf>
    <xf numFmtId="165" fontId="8" fillId="2" borderId="3" xfId="0" applyNumberFormat="1" applyFont="1" applyFill="1" applyBorder="1" applyAlignment="1">
      <alignment horizontal="left"/>
    </xf>
    <xf numFmtId="2" fontId="2" fillId="0" borderId="2" xfId="0" applyNumberFormat="1" applyFont="1" applyBorder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164" fontId="2" fillId="0" borderId="12" xfId="0" applyNumberFormat="1" applyFont="1" applyBorder="1"/>
    <xf numFmtId="0" fontId="2" fillId="0" borderId="3" xfId="0" applyFont="1" applyBorder="1" applyAlignment="1">
      <alignment horizontal="left" vertical="center"/>
    </xf>
    <xf numFmtId="0" fontId="6" fillId="0" borderId="3" xfId="0" applyFont="1" applyBorder="1"/>
    <xf numFmtId="0" fontId="14" fillId="0" borderId="3" xfId="0" applyFont="1" applyBorder="1"/>
    <xf numFmtId="169" fontId="8" fillId="0" borderId="3" xfId="0" applyNumberFormat="1" applyFont="1" applyBorder="1"/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164" fontId="2" fillId="3" borderId="3" xfId="0" applyNumberFormat="1" applyFont="1" applyFill="1" applyBorder="1"/>
    <xf numFmtId="0" fontId="2" fillId="3" borderId="3" xfId="0" applyFont="1" applyFill="1" applyBorder="1"/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164" fontId="2" fillId="4" borderId="5" xfId="0" applyNumberFormat="1" applyFont="1" applyFill="1" applyBorder="1"/>
    <xf numFmtId="164" fontId="2" fillId="5" borderId="3" xfId="0" applyNumberFormat="1" applyFont="1" applyFill="1" applyBorder="1"/>
    <xf numFmtId="167" fontId="2" fillId="5" borderId="3" xfId="0" applyNumberFormat="1" applyFont="1" applyFill="1" applyBorder="1"/>
    <xf numFmtId="0" fontId="2" fillId="0" borderId="2" xfId="0" applyFont="1" applyBorder="1" applyAlignment="1">
      <alignment horizontal="center" vertical="center"/>
    </xf>
    <xf numFmtId="164" fontId="2" fillId="0" borderId="13" xfId="0" applyNumberFormat="1" applyFont="1" applyBorder="1"/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14" xfId="0" applyNumberFormat="1" applyFont="1" applyBorder="1"/>
    <xf numFmtId="164" fontId="2" fillId="2" borderId="15" xfId="0" applyNumberFormat="1" applyFont="1" applyFill="1" applyBorder="1"/>
    <xf numFmtId="167" fontId="2" fillId="2" borderId="15" xfId="0" applyNumberFormat="1" applyFont="1" applyFill="1" applyBorder="1"/>
    <xf numFmtId="165" fontId="9" fillId="2" borderId="15" xfId="0" applyNumberFormat="1" applyFont="1" applyFill="1" applyBorder="1"/>
    <xf numFmtId="165" fontId="2" fillId="2" borderId="15" xfId="0" applyNumberFormat="1" applyFont="1" applyFill="1" applyBorder="1"/>
    <xf numFmtId="166" fontId="5" fillId="0" borderId="10" xfId="0" applyNumberFormat="1" applyFont="1" applyBorder="1" applyAlignment="1">
      <alignment horizontal="right"/>
    </xf>
    <xf numFmtId="166" fontId="6" fillId="0" borderId="10" xfId="0" applyNumberFormat="1" applyFont="1" applyBorder="1" applyAlignment="1">
      <alignment horizontal="right"/>
    </xf>
    <xf numFmtId="166" fontId="18" fillId="0" borderId="10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7" fontId="2" fillId="2" borderId="3" xfId="0" applyNumberFormat="1" applyFont="1" applyFill="1" applyBorder="1" applyAlignment="1">
      <alignment horizontal="center"/>
    </xf>
    <xf numFmtId="0" fontId="19" fillId="0" borderId="0" xfId="0" applyFont="1"/>
    <xf numFmtId="0" fontId="20" fillId="0" borderId="0" xfId="0" applyFont="1"/>
    <xf numFmtId="0" fontId="19" fillId="0" borderId="16" xfId="0" applyFont="1" applyBorder="1"/>
    <xf numFmtId="0" fontId="19" fillId="0" borderId="11" xfId="0" applyFont="1" applyBorder="1"/>
    <xf numFmtId="0" fontId="19" fillId="0" borderId="11" xfId="0" applyFont="1" applyBorder="1" applyAlignment="1">
      <alignment horizontal="right"/>
    </xf>
    <xf numFmtId="168" fontId="19" fillId="0" borderId="11" xfId="0" applyNumberFormat="1" applyFont="1" applyBorder="1" applyAlignment="1">
      <alignment horizontal="right"/>
    </xf>
    <xf numFmtId="170" fontId="19" fillId="0" borderId="0" xfId="0" applyNumberFormat="1" applyFont="1" applyAlignment="1">
      <alignment horizontal="right"/>
    </xf>
    <xf numFmtId="0" fontId="19" fillId="0" borderId="16" xfId="0" applyFont="1" applyBorder="1" applyAlignment="1">
      <alignment horizontal="right"/>
    </xf>
    <xf numFmtId="168" fontId="19" fillId="0" borderId="16" xfId="0" applyNumberFormat="1" applyFont="1" applyBorder="1" applyAlignment="1">
      <alignment horizontal="right"/>
    </xf>
    <xf numFmtId="0" fontId="16" fillId="0" borderId="6" xfId="0" applyFont="1" applyBorder="1"/>
    <xf numFmtId="0" fontId="16" fillId="0" borderId="16" xfId="0" applyFont="1" applyBorder="1"/>
    <xf numFmtId="170" fontId="16" fillId="0" borderId="6" xfId="0" applyNumberFormat="1" applyFont="1" applyBorder="1" applyAlignment="1">
      <alignment horizontal="right"/>
    </xf>
    <xf numFmtId="168" fontId="19" fillId="0" borderId="0" xfId="0" applyNumberFormat="1" applyFont="1" applyAlignment="1">
      <alignment horizontal="right"/>
    </xf>
    <xf numFmtId="0" fontId="20" fillId="0" borderId="16" xfId="0" applyFont="1" applyBorder="1"/>
    <xf numFmtId="171" fontId="20" fillId="0" borderId="0" xfId="0" applyNumberFormat="1" applyFont="1"/>
    <xf numFmtId="0" fontId="20" fillId="0" borderId="6" xfId="0" applyFont="1" applyBorder="1"/>
    <xf numFmtId="171" fontId="20" fillId="0" borderId="6" xfId="0" applyNumberFormat="1" applyFont="1" applyBorder="1"/>
    <xf numFmtId="1" fontId="2" fillId="0" borderId="0" xfId="0" applyNumberFormat="1" applyFont="1"/>
    <xf numFmtId="0" fontId="19" fillId="0" borderId="6" xfId="0" applyFont="1" applyBorder="1"/>
    <xf numFmtId="168" fontId="19" fillId="0" borderId="0" xfId="0" applyNumberFormat="1" applyFont="1"/>
    <xf numFmtId="1" fontId="19" fillId="0" borderId="6" xfId="0" applyNumberFormat="1" applyFont="1" applyBorder="1"/>
    <xf numFmtId="168" fontId="19" fillId="0" borderId="6" xfId="0" applyNumberFormat="1" applyFont="1" applyBorder="1"/>
    <xf numFmtId="168" fontId="20" fillId="0" borderId="0" xfId="0" applyNumberFormat="1" applyFont="1"/>
    <xf numFmtId="168" fontId="16" fillId="0" borderId="6" xfId="0" applyNumberFormat="1" applyFont="1" applyBorder="1"/>
    <xf numFmtId="0" fontId="19" fillId="0" borderId="0" xfId="0" applyFont="1" applyAlignment="1">
      <alignment horizontal="right"/>
    </xf>
    <xf numFmtId="170" fontId="20" fillId="0" borderId="0" xfId="0" applyNumberFormat="1" applyFont="1"/>
    <xf numFmtId="170" fontId="20" fillId="0" borderId="16" xfId="0" applyNumberFormat="1" applyFont="1" applyBorder="1"/>
    <xf numFmtId="170" fontId="16" fillId="0" borderId="17" xfId="0" applyNumberFormat="1" applyFont="1" applyBorder="1" applyAlignment="1">
      <alignment horizontal="right"/>
    </xf>
    <xf numFmtId="0" fontId="16" fillId="0" borderId="0" xfId="0" applyFont="1"/>
    <xf numFmtId="170" fontId="16" fillId="0" borderId="0" xfId="0" applyNumberFormat="1" applyFont="1" applyAlignment="1">
      <alignment horizontal="right"/>
    </xf>
    <xf numFmtId="168" fontId="2" fillId="0" borderId="0" xfId="0" applyNumberFormat="1" applyFont="1"/>
    <xf numFmtId="0" fontId="21" fillId="0" borderId="0" xfId="0" applyFont="1"/>
    <xf numFmtId="0" fontId="20" fillId="0" borderId="18" xfId="0" applyFont="1" applyBorder="1"/>
    <xf numFmtId="168" fontId="20" fillId="0" borderId="18" xfId="0" applyNumberFormat="1" applyFont="1" applyBorder="1"/>
    <xf numFmtId="0" fontId="22" fillId="3" borderId="4" xfId="0" applyFont="1" applyFill="1" applyBorder="1"/>
    <xf numFmtId="170" fontId="23" fillId="3" borderId="4" xfId="0" applyNumberFormat="1" applyFont="1" applyFill="1" applyBorder="1" applyAlignment="1">
      <alignment horizontal="right"/>
    </xf>
    <xf numFmtId="170" fontId="19" fillId="3" borderId="4" xfId="0" applyNumberFormat="1" applyFont="1" applyFill="1" applyBorder="1" applyAlignment="1">
      <alignment horizontal="right"/>
    </xf>
    <xf numFmtId="0" fontId="22" fillId="0" borderId="0" xfId="0" applyFont="1"/>
    <xf numFmtId="170" fontId="16" fillId="0" borderId="16" xfId="0" applyNumberFormat="1" applyFont="1" applyBorder="1" applyAlignment="1">
      <alignment horizontal="right"/>
    </xf>
    <xf numFmtId="170" fontId="20" fillId="0" borderId="6" xfId="0" applyNumberFormat="1" applyFont="1" applyBorder="1"/>
    <xf numFmtId="170" fontId="19" fillId="0" borderId="16" xfId="0" applyNumberFormat="1" applyFont="1" applyBorder="1" applyAlignment="1">
      <alignment horizontal="right"/>
    </xf>
    <xf numFmtId="170" fontId="2" fillId="0" borderId="0" xfId="0" applyNumberFormat="1" applyFont="1"/>
    <xf numFmtId="172" fontId="2" fillId="4" borderId="4" xfId="0" applyNumberFormat="1" applyFont="1" applyFill="1" applyBorder="1"/>
    <xf numFmtId="0" fontId="2" fillId="0" borderId="19" xfId="0" applyFont="1" applyBorder="1"/>
    <xf numFmtId="0" fontId="2" fillId="0" borderId="20" xfId="0" applyFont="1" applyBorder="1"/>
    <xf numFmtId="170" fontId="2" fillId="0" borderId="21" xfId="0" applyNumberFormat="1" applyFont="1" applyBorder="1"/>
    <xf numFmtId="173" fontId="2" fillId="0" borderId="0" xfId="0" applyNumberFormat="1" applyFont="1"/>
    <xf numFmtId="0" fontId="16" fillId="0" borderId="17" xfId="0" applyFont="1" applyBorder="1"/>
    <xf numFmtId="170" fontId="16" fillId="0" borderId="18" xfId="0" applyNumberFormat="1" applyFont="1" applyBorder="1" applyAlignment="1">
      <alignment horizontal="right"/>
    </xf>
    <xf numFmtId="0" fontId="24" fillId="0" borderId="6" xfId="0" applyFont="1" applyBorder="1"/>
    <xf numFmtId="0" fontId="24" fillId="0" borderId="18" xfId="0" applyFont="1" applyBorder="1"/>
    <xf numFmtId="171" fontId="24" fillId="0" borderId="18" xfId="0" applyNumberFormat="1" applyFont="1" applyBorder="1"/>
    <xf numFmtId="0" fontId="1" fillId="0" borderId="0" xfId="0" applyFont="1" applyAlignment="1">
      <alignment horizontal="left" vertical="top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customschemas.google.com/relationships/workbookmetadata" Target="metadata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tabSelected="1" topLeftCell="A41" workbookViewId="0">
      <selection activeCell="C53" sqref="C53"/>
    </sheetView>
  </sheetViews>
  <sheetFormatPr baseColWidth="10" defaultColWidth="14.5" defaultRowHeight="15" customHeight="1" x14ac:dyDescent="0.2"/>
  <cols>
    <col min="1" max="1" width="20.6640625" customWidth="1"/>
    <col min="2" max="2" width="44.33203125" customWidth="1"/>
    <col min="3" max="3" width="16.1640625" customWidth="1"/>
    <col min="4" max="4" width="15.6640625" customWidth="1"/>
    <col min="5" max="5" width="15.33203125" customWidth="1"/>
    <col min="6" max="6" width="14.33203125" customWidth="1"/>
    <col min="7" max="7" width="15.1640625" customWidth="1"/>
    <col min="8" max="8" width="14.6640625" customWidth="1"/>
    <col min="9" max="9" width="15.1640625" customWidth="1"/>
    <col min="10" max="10" width="14.6640625" customWidth="1"/>
    <col min="11" max="11" width="15.33203125" customWidth="1"/>
    <col min="12" max="12" width="14.6640625" customWidth="1"/>
    <col min="13" max="26" width="10.6640625" customWidth="1"/>
  </cols>
  <sheetData>
    <row r="1" spans="1:12" x14ac:dyDescent="0.2">
      <c r="A1" s="138" t="s">
        <v>0</v>
      </c>
      <c r="B1" s="139"/>
      <c r="D1" s="1" t="s">
        <v>1</v>
      </c>
    </row>
    <row r="2" spans="1:12" ht="16" x14ac:dyDescent="0.2">
      <c r="A2" s="2" t="s">
        <v>2</v>
      </c>
      <c r="B2" s="3"/>
      <c r="C2" s="4"/>
      <c r="D2" s="5"/>
      <c r="E2" s="6"/>
      <c r="F2" s="7"/>
      <c r="G2" s="8"/>
      <c r="H2" s="9"/>
      <c r="I2" s="9"/>
      <c r="J2" s="9"/>
      <c r="K2" s="10"/>
      <c r="L2" s="10"/>
    </row>
    <row r="3" spans="1:12" x14ac:dyDescent="0.2">
      <c r="A3" s="11">
        <v>3110</v>
      </c>
      <c r="B3" s="12" t="s">
        <v>3</v>
      </c>
      <c r="C3" s="13"/>
      <c r="D3" s="14"/>
      <c r="E3" s="15"/>
      <c r="F3" s="16"/>
      <c r="G3" s="16"/>
      <c r="H3" s="17"/>
      <c r="I3" s="18"/>
      <c r="J3" s="18"/>
      <c r="K3" s="19"/>
      <c r="L3" s="18"/>
    </row>
    <row r="4" spans="1:12" x14ac:dyDescent="0.2">
      <c r="A4" s="20">
        <v>3120</v>
      </c>
      <c r="B4" s="21" t="s">
        <v>4</v>
      </c>
      <c r="C4" s="22"/>
      <c r="D4" s="14" t="s">
        <v>5</v>
      </c>
      <c r="E4" s="23"/>
      <c r="F4" s="24"/>
      <c r="G4" s="24"/>
      <c r="H4" s="25"/>
      <c r="I4" s="25"/>
      <c r="J4" s="18"/>
      <c r="K4" s="26"/>
      <c r="L4" s="18"/>
    </row>
    <row r="5" spans="1:12" x14ac:dyDescent="0.2">
      <c r="A5" s="11">
        <v>3400</v>
      </c>
      <c r="B5" s="12" t="s">
        <v>6</v>
      </c>
      <c r="C5" s="27"/>
      <c r="D5" s="14"/>
      <c r="E5" s="28"/>
      <c r="F5" s="16"/>
      <c r="G5" s="16"/>
      <c r="H5" s="29"/>
      <c r="I5" s="18"/>
      <c r="J5" s="18"/>
      <c r="K5" s="18"/>
      <c r="L5" s="18"/>
    </row>
    <row r="6" spans="1:12" x14ac:dyDescent="0.2">
      <c r="A6" s="11">
        <v>3440</v>
      </c>
      <c r="B6" s="12" t="s">
        <v>7</v>
      </c>
      <c r="C6" s="27"/>
      <c r="D6" s="14"/>
      <c r="E6" s="28"/>
      <c r="F6" s="16"/>
      <c r="G6" s="16"/>
      <c r="H6" s="29"/>
      <c r="I6" s="18"/>
      <c r="J6" s="18"/>
      <c r="K6" s="26"/>
      <c r="L6" s="18"/>
    </row>
    <row r="7" spans="1:12" x14ac:dyDescent="0.2">
      <c r="A7" s="11">
        <v>3450</v>
      </c>
      <c r="B7" s="12" t="s">
        <v>8</v>
      </c>
      <c r="C7" s="27"/>
      <c r="D7" s="14"/>
      <c r="E7" s="28"/>
      <c r="F7" s="30"/>
      <c r="G7" s="30"/>
      <c r="H7" s="31"/>
      <c r="I7" s="31"/>
      <c r="J7" s="31"/>
      <c r="K7" s="31"/>
      <c r="L7" s="31"/>
    </row>
    <row r="8" spans="1:12" ht="16" x14ac:dyDescent="0.2">
      <c r="A8" s="11">
        <v>3480</v>
      </c>
      <c r="B8" s="12" t="s">
        <v>9</v>
      </c>
      <c r="C8" s="32">
        <v>100000</v>
      </c>
      <c r="D8" s="33"/>
      <c r="E8" s="28"/>
      <c r="F8" s="16"/>
      <c r="G8" s="16"/>
      <c r="H8" s="29"/>
      <c r="I8" s="19"/>
      <c r="J8" s="19"/>
      <c r="K8" s="19"/>
      <c r="L8" s="19"/>
    </row>
    <row r="9" spans="1:12" x14ac:dyDescent="0.2">
      <c r="A9" s="11">
        <v>3490</v>
      </c>
      <c r="B9" s="12" t="s">
        <v>10</v>
      </c>
      <c r="C9" s="27"/>
      <c r="D9" s="14"/>
      <c r="E9" s="28"/>
      <c r="F9" s="16"/>
      <c r="G9" s="16"/>
      <c r="H9" s="17"/>
      <c r="I9" s="18"/>
      <c r="J9" s="18"/>
      <c r="K9" s="18"/>
      <c r="L9" s="19"/>
    </row>
    <row r="10" spans="1:12" x14ac:dyDescent="0.2">
      <c r="A10" s="11">
        <v>3610</v>
      </c>
      <c r="B10" s="12" t="s">
        <v>11</v>
      </c>
      <c r="C10" s="27"/>
      <c r="D10" s="14"/>
      <c r="E10" s="28"/>
      <c r="F10" s="16"/>
      <c r="G10" s="16"/>
      <c r="H10" s="17"/>
      <c r="I10" s="17"/>
      <c r="J10" s="17"/>
      <c r="K10" s="17"/>
      <c r="L10" s="17"/>
    </row>
    <row r="11" spans="1:12" x14ac:dyDescent="0.2">
      <c r="A11" s="11">
        <v>3630</v>
      </c>
      <c r="B11" s="12" t="s">
        <v>12</v>
      </c>
      <c r="C11" s="27"/>
      <c r="D11" s="14"/>
      <c r="E11" s="34"/>
      <c r="F11" s="16"/>
      <c r="G11" s="16"/>
      <c r="H11" s="17"/>
      <c r="I11" s="17"/>
      <c r="J11" s="17"/>
      <c r="K11" s="35"/>
      <c r="L11" s="17"/>
    </row>
    <row r="12" spans="1:12" x14ac:dyDescent="0.2">
      <c r="A12" s="11">
        <v>3900</v>
      </c>
      <c r="B12" s="12" t="s">
        <v>13</v>
      </c>
      <c r="C12" s="27"/>
      <c r="D12" s="14"/>
      <c r="E12" s="28"/>
      <c r="F12" s="16"/>
      <c r="G12" s="16"/>
      <c r="H12" s="17"/>
      <c r="I12" s="17"/>
      <c r="J12" s="18"/>
      <c r="K12" s="26"/>
      <c r="L12" s="18"/>
    </row>
    <row r="13" spans="1:12" x14ac:dyDescent="0.2">
      <c r="A13" s="11">
        <v>3910</v>
      </c>
      <c r="B13" s="12" t="s">
        <v>14</v>
      </c>
      <c r="C13" s="27"/>
      <c r="D13" s="14"/>
      <c r="E13" s="28"/>
      <c r="F13" s="16"/>
      <c r="G13" s="16"/>
      <c r="H13" s="29"/>
      <c r="I13" s="18"/>
      <c r="J13" s="18"/>
      <c r="K13" s="18"/>
      <c r="L13" s="18"/>
    </row>
    <row r="14" spans="1:12" x14ac:dyDescent="0.2">
      <c r="A14" s="11">
        <v>3920</v>
      </c>
      <c r="B14" s="12" t="s">
        <v>15</v>
      </c>
      <c r="C14" s="27">
        <v>144000</v>
      </c>
      <c r="D14" s="14" t="s">
        <v>16</v>
      </c>
      <c r="E14" s="34"/>
      <c r="F14" s="16"/>
      <c r="G14" s="16"/>
      <c r="H14" s="17"/>
      <c r="I14" s="18"/>
      <c r="J14" s="18"/>
      <c r="K14" s="18"/>
      <c r="L14" s="18"/>
    </row>
    <row r="15" spans="1:12" x14ac:dyDescent="0.2">
      <c r="A15" s="11">
        <v>3940</v>
      </c>
      <c r="B15" s="12" t="s">
        <v>17</v>
      </c>
      <c r="C15" s="27"/>
      <c r="D15" s="14"/>
      <c r="E15" s="28"/>
      <c r="F15" s="16"/>
      <c r="G15" s="16"/>
      <c r="H15" s="17"/>
      <c r="I15" s="17"/>
      <c r="J15" s="17"/>
      <c r="K15" s="17"/>
      <c r="L15" s="17"/>
    </row>
    <row r="16" spans="1:12" x14ac:dyDescent="0.2">
      <c r="A16" s="11">
        <v>3950</v>
      </c>
      <c r="B16" s="12" t="s">
        <v>18</v>
      </c>
      <c r="C16" s="27"/>
      <c r="D16" s="14"/>
      <c r="E16" s="28"/>
      <c r="F16" s="16"/>
      <c r="G16" s="16"/>
      <c r="H16" s="17"/>
      <c r="I16" s="17"/>
      <c r="J16" s="18"/>
      <c r="K16" s="19"/>
      <c r="L16" s="18"/>
    </row>
    <row r="17" spans="1:12" x14ac:dyDescent="0.2">
      <c r="A17" s="11">
        <v>3960</v>
      </c>
      <c r="B17" s="12" t="s">
        <v>19</v>
      </c>
      <c r="C17" s="27">
        <v>277640</v>
      </c>
      <c r="D17" s="14" t="s">
        <v>20</v>
      </c>
      <c r="E17" s="36"/>
      <c r="F17" s="16"/>
      <c r="G17" s="16"/>
      <c r="H17" s="17"/>
      <c r="I17" s="17"/>
      <c r="J17" s="17"/>
      <c r="K17" s="17"/>
      <c r="L17" s="17"/>
    </row>
    <row r="18" spans="1:12" x14ac:dyDescent="0.2">
      <c r="A18" s="11">
        <v>3970</v>
      </c>
      <c r="B18" s="12" t="s">
        <v>21</v>
      </c>
      <c r="C18" s="37">
        <v>242500</v>
      </c>
      <c r="D18" s="14" t="s">
        <v>22</v>
      </c>
      <c r="E18" s="28"/>
      <c r="F18" s="16"/>
      <c r="G18" s="16"/>
      <c r="H18" s="17"/>
      <c r="I18" s="18"/>
      <c r="J18" s="18"/>
      <c r="K18" s="26"/>
      <c r="L18" s="18"/>
    </row>
    <row r="19" spans="1:12" x14ac:dyDescent="0.2">
      <c r="A19" s="11">
        <v>3990</v>
      </c>
      <c r="B19" s="12" t="s">
        <v>23</v>
      </c>
      <c r="C19" s="27">
        <v>36000</v>
      </c>
      <c r="D19" s="14" t="s">
        <v>24</v>
      </c>
      <c r="E19" s="34"/>
      <c r="F19" s="16"/>
      <c r="G19" s="16"/>
      <c r="H19" s="17"/>
      <c r="I19" s="18"/>
      <c r="J19" s="18"/>
      <c r="K19" s="18"/>
      <c r="L19" s="18"/>
    </row>
    <row r="20" spans="1:12" x14ac:dyDescent="0.2">
      <c r="A20" s="11">
        <v>3991</v>
      </c>
      <c r="B20" s="12" t="s">
        <v>25</v>
      </c>
      <c r="C20" s="13"/>
      <c r="D20" s="14"/>
      <c r="E20" s="28"/>
      <c r="F20" s="16"/>
      <c r="G20" s="16"/>
      <c r="H20" s="17"/>
      <c r="I20" s="18"/>
      <c r="J20" s="18"/>
      <c r="K20" s="18"/>
      <c r="L20" s="18"/>
    </row>
    <row r="21" spans="1:12" ht="15.75" customHeight="1" x14ac:dyDescent="0.2">
      <c r="A21" s="11">
        <v>3992</v>
      </c>
      <c r="B21" s="12" t="s">
        <v>26</v>
      </c>
      <c r="C21" s="38"/>
      <c r="D21" s="30"/>
      <c r="E21" s="30"/>
      <c r="F21" s="30"/>
      <c r="G21" s="30"/>
      <c r="H21" s="31"/>
      <c r="I21" s="31"/>
      <c r="J21" s="31"/>
      <c r="K21" s="31"/>
      <c r="L21" s="31"/>
    </row>
    <row r="22" spans="1:12" ht="15.75" customHeight="1" x14ac:dyDescent="0.2">
      <c r="A22" s="39" t="s">
        <v>27</v>
      </c>
      <c r="B22" s="40"/>
      <c r="C22" s="41">
        <f>SUM(C3:C21)</f>
        <v>800140</v>
      </c>
      <c r="D22" s="14"/>
      <c r="E22" s="34"/>
      <c r="F22" s="42"/>
      <c r="G22" s="43"/>
      <c r="H22" s="44"/>
      <c r="I22" s="45"/>
      <c r="J22" s="45"/>
      <c r="K22" s="45"/>
      <c r="L22" s="45"/>
    </row>
    <row r="23" spans="1:12" ht="15.75" customHeight="1" x14ac:dyDescent="0.2">
      <c r="A23" s="11"/>
      <c r="B23" s="12"/>
      <c r="C23" s="46"/>
      <c r="D23" s="14"/>
      <c r="E23" s="34"/>
      <c r="F23" s="47"/>
      <c r="G23" s="48"/>
      <c r="H23" s="49"/>
      <c r="I23" s="49"/>
      <c r="J23" s="49"/>
      <c r="K23" s="49"/>
      <c r="L23" s="49"/>
    </row>
    <row r="24" spans="1:12" ht="15.75" customHeight="1" x14ac:dyDescent="0.2">
      <c r="A24" s="11" t="s">
        <v>28</v>
      </c>
      <c r="B24" s="12"/>
      <c r="C24" s="13"/>
      <c r="D24" s="14"/>
      <c r="E24" s="34"/>
      <c r="F24" s="16"/>
      <c r="G24" s="16"/>
      <c r="H24" s="29"/>
      <c r="I24" s="18"/>
      <c r="J24" s="18"/>
      <c r="K24" s="18"/>
      <c r="L24" s="18"/>
    </row>
    <row r="25" spans="1:12" ht="15.75" customHeight="1" x14ac:dyDescent="0.2">
      <c r="A25" s="11">
        <v>5010</v>
      </c>
      <c r="B25" s="12" t="s">
        <v>29</v>
      </c>
      <c r="C25" s="27"/>
      <c r="D25" s="50"/>
      <c r="E25" s="51"/>
      <c r="F25" s="16"/>
      <c r="G25" s="16"/>
      <c r="H25" s="29"/>
      <c r="I25" s="18"/>
      <c r="J25" s="18"/>
      <c r="K25" s="26"/>
      <c r="L25" s="18"/>
    </row>
    <row r="26" spans="1:12" ht="15.75" customHeight="1" x14ac:dyDescent="0.2">
      <c r="A26" s="11">
        <v>5011</v>
      </c>
      <c r="B26" s="12" t="s">
        <v>30</v>
      </c>
      <c r="C26" s="13"/>
      <c r="D26" s="14"/>
      <c r="E26" s="34"/>
      <c r="F26" s="16"/>
      <c r="G26" s="16"/>
      <c r="H26" s="29"/>
      <c r="I26" s="18"/>
      <c r="J26" s="18"/>
      <c r="K26" s="26"/>
      <c r="L26" s="18"/>
    </row>
    <row r="27" spans="1:12" ht="15.75" customHeight="1" x14ac:dyDescent="0.2">
      <c r="A27" s="11">
        <v>5020</v>
      </c>
      <c r="B27" s="12" t="s">
        <v>31</v>
      </c>
      <c r="C27" s="27"/>
      <c r="D27" s="14"/>
      <c r="E27" s="34"/>
      <c r="F27" s="16"/>
      <c r="G27" s="16"/>
      <c r="H27" s="29"/>
      <c r="I27" s="17"/>
      <c r="J27" s="18"/>
      <c r="K27" s="18"/>
      <c r="L27" s="18"/>
    </row>
    <row r="28" spans="1:12" ht="15.75" customHeight="1" x14ac:dyDescent="0.2">
      <c r="A28" s="11">
        <v>5090</v>
      </c>
      <c r="B28" s="12" t="s">
        <v>32</v>
      </c>
      <c r="C28" s="13"/>
      <c r="D28" s="14"/>
      <c r="E28" s="34"/>
      <c r="F28" s="30"/>
      <c r="G28" s="30"/>
      <c r="H28" s="31"/>
      <c r="I28" s="31"/>
      <c r="J28" s="31"/>
      <c r="K28" s="31"/>
      <c r="L28" s="31"/>
    </row>
    <row r="29" spans="1:12" ht="15.75" customHeight="1" x14ac:dyDescent="0.2">
      <c r="A29" s="11">
        <v>5250</v>
      </c>
      <c r="B29" s="12" t="s">
        <v>33</v>
      </c>
      <c r="C29" s="27"/>
      <c r="D29" s="14"/>
      <c r="E29" s="34"/>
      <c r="F29" s="16"/>
      <c r="G29" s="16"/>
      <c r="H29" s="29"/>
      <c r="I29" s="18"/>
      <c r="J29" s="18"/>
      <c r="K29" s="18"/>
      <c r="L29" s="18"/>
    </row>
    <row r="30" spans="1:12" ht="15.75" customHeight="1" x14ac:dyDescent="0.2">
      <c r="A30" s="11">
        <v>5270</v>
      </c>
      <c r="B30" s="12" t="s">
        <v>34</v>
      </c>
      <c r="C30" s="27"/>
      <c r="D30" s="14"/>
      <c r="E30" s="34"/>
      <c r="F30" s="52"/>
      <c r="G30" s="52"/>
      <c r="H30" s="29"/>
      <c r="I30" s="18"/>
      <c r="J30" s="18"/>
      <c r="K30" s="18"/>
      <c r="L30" s="18"/>
    </row>
    <row r="31" spans="1:12" ht="15.75" customHeight="1" x14ac:dyDescent="0.2">
      <c r="A31" s="11">
        <v>5290</v>
      </c>
      <c r="B31" s="12" t="s">
        <v>35</v>
      </c>
      <c r="C31" s="27"/>
      <c r="D31" s="14"/>
      <c r="E31" s="34"/>
      <c r="F31" s="52"/>
      <c r="G31" s="52"/>
      <c r="H31" s="29"/>
      <c r="I31" s="17"/>
      <c r="J31" s="18"/>
      <c r="K31" s="19"/>
      <c r="L31" s="18"/>
    </row>
    <row r="32" spans="1:12" ht="15.75" customHeight="1" x14ac:dyDescent="0.2">
      <c r="A32" s="11">
        <v>5310</v>
      </c>
      <c r="B32" s="12" t="s">
        <v>36</v>
      </c>
      <c r="C32" s="13"/>
      <c r="D32" s="14"/>
      <c r="E32" s="34"/>
      <c r="F32" s="52"/>
      <c r="G32" s="52"/>
      <c r="H32" s="29"/>
      <c r="I32" s="17"/>
      <c r="J32" s="18"/>
      <c r="K32" s="19"/>
      <c r="L32" s="18"/>
    </row>
    <row r="33" spans="1:12" ht="15.75" customHeight="1" x14ac:dyDescent="0.2">
      <c r="A33" s="11">
        <v>5330</v>
      </c>
      <c r="B33" s="12" t="s">
        <v>37</v>
      </c>
      <c r="C33" s="13"/>
      <c r="D33" s="14"/>
      <c r="E33" s="34"/>
      <c r="F33" s="52"/>
      <c r="G33" s="53"/>
      <c r="H33" s="29"/>
      <c r="I33" s="17"/>
      <c r="J33" s="18"/>
      <c r="K33" s="18"/>
      <c r="L33" s="18"/>
    </row>
    <row r="34" spans="1:12" ht="15.75" customHeight="1" x14ac:dyDescent="0.2">
      <c r="A34" s="11">
        <v>5350</v>
      </c>
      <c r="B34" s="12" t="s">
        <v>38</v>
      </c>
      <c r="C34" s="54">
        <v>87795</v>
      </c>
      <c r="D34" s="14" t="s">
        <v>39</v>
      </c>
      <c r="E34" s="34"/>
      <c r="F34" s="52"/>
      <c r="G34" s="52"/>
      <c r="H34" s="29"/>
      <c r="I34" s="17"/>
      <c r="J34" s="18"/>
      <c r="K34" s="18"/>
      <c r="L34" s="18"/>
    </row>
    <row r="35" spans="1:12" ht="15.75" customHeight="1" x14ac:dyDescent="0.2">
      <c r="A35" s="11">
        <v>5400</v>
      </c>
      <c r="B35" s="12" t="s">
        <v>40</v>
      </c>
      <c r="C35" s="27"/>
      <c r="D35" s="14"/>
      <c r="E35" s="34"/>
      <c r="F35" s="16"/>
      <c r="G35" s="16"/>
      <c r="H35" s="29"/>
      <c r="I35" s="18"/>
      <c r="J35" s="18"/>
      <c r="K35" s="18"/>
      <c r="L35" s="18"/>
    </row>
    <row r="36" spans="1:12" ht="15.75" customHeight="1" x14ac:dyDescent="0.2">
      <c r="A36" s="11">
        <v>5411</v>
      </c>
      <c r="B36" s="12" t="s">
        <v>41</v>
      </c>
      <c r="C36" s="27"/>
      <c r="D36" s="14"/>
      <c r="E36" s="34"/>
      <c r="F36" s="16"/>
      <c r="G36" s="16"/>
      <c r="H36" s="29"/>
      <c r="I36" s="18"/>
      <c r="J36" s="18"/>
      <c r="K36" s="18"/>
      <c r="L36" s="18"/>
    </row>
    <row r="37" spans="1:12" ht="15.75" customHeight="1" x14ac:dyDescent="0.2">
      <c r="A37" s="11">
        <v>5510</v>
      </c>
      <c r="B37" s="12" t="s">
        <v>42</v>
      </c>
      <c r="C37" s="13"/>
      <c r="D37" s="14"/>
      <c r="E37" s="34"/>
      <c r="F37" s="16"/>
      <c r="G37" s="16"/>
      <c r="H37" s="29"/>
      <c r="I37" s="17"/>
      <c r="J37" s="18"/>
      <c r="K37" s="18"/>
      <c r="L37" s="18"/>
    </row>
    <row r="38" spans="1:12" ht="15.75" customHeight="1" x14ac:dyDescent="0.2">
      <c r="A38" s="11">
        <v>5900</v>
      </c>
      <c r="B38" s="12" t="s">
        <v>43</v>
      </c>
      <c r="C38" s="27"/>
      <c r="D38" s="14"/>
      <c r="E38" s="34"/>
      <c r="F38" s="16"/>
      <c r="G38" s="16"/>
      <c r="H38" s="29"/>
      <c r="I38" s="17"/>
      <c r="J38" s="18"/>
      <c r="K38" s="19"/>
      <c r="L38" s="18"/>
    </row>
    <row r="39" spans="1:12" ht="15.75" customHeight="1" x14ac:dyDescent="0.2">
      <c r="A39" s="11">
        <v>5910</v>
      </c>
      <c r="B39" s="12" t="s">
        <v>44</v>
      </c>
      <c r="C39" s="13"/>
      <c r="D39" s="14"/>
      <c r="E39" s="34"/>
      <c r="F39" s="16"/>
      <c r="G39" s="16"/>
      <c r="H39" s="29"/>
      <c r="I39" s="17"/>
      <c r="J39" s="18"/>
      <c r="K39" s="18"/>
      <c r="L39" s="18"/>
    </row>
    <row r="40" spans="1:12" ht="15.75" customHeight="1" x14ac:dyDescent="0.2">
      <c r="A40" s="11">
        <v>5945</v>
      </c>
      <c r="B40" s="12" t="s">
        <v>45</v>
      </c>
      <c r="C40" s="27"/>
      <c r="D40" s="14"/>
      <c r="E40" s="34"/>
      <c r="F40" s="16"/>
      <c r="G40" s="16"/>
      <c r="H40" s="29"/>
      <c r="I40" s="18"/>
      <c r="J40" s="18"/>
      <c r="K40" s="18"/>
      <c r="L40" s="18"/>
    </row>
    <row r="41" spans="1:12" ht="15.75" customHeight="1" x14ac:dyDescent="0.2">
      <c r="A41" s="11">
        <v>5990</v>
      </c>
      <c r="B41" s="12" t="s">
        <v>46</v>
      </c>
      <c r="C41" s="13"/>
      <c r="D41" s="14"/>
      <c r="E41" s="34"/>
      <c r="F41" s="16"/>
      <c r="G41" s="16"/>
      <c r="H41" s="29"/>
      <c r="I41" s="18"/>
      <c r="J41" s="18"/>
      <c r="K41" s="18"/>
      <c r="L41" s="18"/>
    </row>
    <row r="42" spans="1:12" ht="15.75" customHeight="1" x14ac:dyDescent="0.2">
      <c r="A42" s="55" t="s">
        <v>47</v>
      </c>
      <c r="B42" s="56"/>
      <c r="C42" s="57">
        <f>SUM(C23:C41)</f>
        <v>87795</v>
      </c>
      <c r="D42" s="14"/>
      <c r="E42" s="34"/>
      <c r="F42" s="47"/>
      <c r="G42" s="48"/>
      <c r="H42" s="44"/>
      <c r="I42" s="45"/>
      <c r="J42" s="45"/>
      <c r="K42" s="45"/>
      <c r="L42" s="45"/>
    </row>
    <row r="43" spans="1:12" ht="15.75" customHeight="1" x14ac:dyDescent="0.2">
      <c r="A43" s="39"/>
      <c r="B43" s="58"/>
      <c r="C43" s="31"/>
      <c r="D43" s="14"/>
      <c r="E43" s="30"/>
      <c r="F43" s="47"/>
      <c r="G43" s="48"/>
      <c r="H43" s="49"/>
      <c r="I43" s="49"/>
      <c r="J43" s="49"/>
      <c r="K43" s="49"/>
      <c r="L43" s="49"/>
    </row>
    <row r="44" spans="1:12" ht="15.75" customHeight="1" x14ac:dyDescent="0.2">
      <c r="A44" s="59" t="s">
        <v>48</v>
      </c>
      <c r="B44" s="60"/>
      <c r="C44" s="31"/>
      <c r="D44" s="14"/>
      <c r="E44" s="30"/>
      <c r="F44" s="30"/>
      <c r="G44" s="30"/>
      <c r="H44" s="31"/>
      <c r="I44" s="31"/>
      <c r="J44" s="31"/>
      <c r="K44" s="31"/>
      <c r="L44" s="31"/>
    </row>
    <row r="45" spans="1:12" ht="15.75" customHeight="1" x14ac:dyDescent="0.2">
      <c r="A45" s="26">
        <v>6000</v>
      </c>
      <c r="B45" s="61" t="s">
        <v>49</v>
      </c>
      <c r="C45" s="31"/>
      <c r="D45" s="14"/>
      <c r="E45" s="16"/>
      <c r="F45" s="16"/>
      <c r="G45" s="16"/>
      <c r="H45" s="17"/>
      <c r="I45" s="18"/>
      <c r="J45" s="18"/>
      <c r="K45" s="18"/>
      <c r="L45" s="18"/>
    </row>
    <row r="46" spans="1:12" ht="15.75" customHeight="1" x14ac:dyDescent="0.2">
      <c r="A46" s="26">
        <v>6010</v>
      </c>
      <c r="B46" s="61" t="s">
        <v>50</v>
      </c>
      <c r="C46" s="31"/>
      <c r="D46" s="14"/>
      <c r="E46" s="16"/>
      <c r="F46" s="16"/>
      <c r="G46" s="16"/>
      <c r="H46" s="29"/>
      <c r="I46" s="18"/>
      <c r="J46" s="18"/>
      <c r="K46" s="18"/>
      <c r="L46" s="18"/>
    </row>
    <row r="47" spans="1:12" ht="15.75" customHeight="1" x14ac:dyDescent="0.2">
      <c r="A47" s="26">
        <v>6015</v>
      </c>
      <c r="B47" s="61" t="s">
        <v>51</v>
      </c>
      <c r="C47" s="31"/>
      <c r="D47" s="14"/>
      <c r="E47" s="16"/>
      <c r="F47" s="16"/>
      <c r="G47" s="16"/>
      <c r="H47" s="29"/>
      <c r="I47" s="18"/>
      <c r="J47" s="18"/>
      <c r="K47" s="18"/>
      <c r="L47" s="18"/>
    </row>
    <row r="48" spans="1:12" ht="15.75" customHeight="1" x14ac:dyDescent="0.2">
      <c r="A48" s="59" t="s">
        <v>52</v>
      </c>
      <c r="B48" s="60"/>
      <c r="C48" s="31"/>
      <c r="D48" s="14"/>
      <c r="E48" s="47"/>
      <c r="F48" s="47"/>
      <c r="G48" s="48"/>
      <c r="H48" s="44"/>
      <c r="I48" s="45"/>
      <c r="J48" s="45"/>
      <c r="K48" s="45"/>
      <c r="L48" s="45"/>
    </row>
    <row r="49" spans="1:12" ht="15.75" customHeight="1" x14ac:dyDescent="0.2">
      <c r="A49" s="31"/>
      <c r="B49" s="31"/>
      <c r="C49" s="31"/>
      <c r="D49" s="14"/>
      <c r="E49" s="30"/>
      <c r="F49" s="42"/>
      <c r="G49" s="43"/>
      <c r="H49" s="17"/>
      <c r="I49" s="17"/>
      <c r="J49" s="17"/>
      <c r="K49" s="17"/>
      <c r="L49" s="17"/>
    </row>
    <row r="50" spans="1:12" ht="15.75" customHeight="1" x14ac:dyDescent="0.2">
      <c r="A50" s="39" t="s">
        <v>53</v>
      </c>
      <c r="B50" s="58"/>
      <c r="C50" s="31"/>
      <c r="D50" s="14"/>
      <c r="E50" s="30"/>
      <c r="F50" s="30"/>
      <c r="G50" s="30"/>
      <c r="H50" s="31"/>
      <c r="I50" s="31"/>
      <c r="J50" s="31"/>
      <c r="K50" s="31"/>
      <c r="L50" s="31"/>
    </row>
    <row r="51" spans="1:12" ht="15.75" customHeight="1" x14ac:dyDescent="0.2">
      <c r="A51" s="62">
        <v>4110</v>
      </c>
      <c r="B51" s="63" t="s">
        <v>54</v>
      </c>
      <c r="C51" s="27">
        <v>133000</v>
      </c>
      <c r="D51" s="64" t="s">
        <v>55</v>
      </c>
      <c r="E51" s="65"/>
      <c r="F51" s="16"/>
      <c r="G51" s="16"/>
      <c r="H51" s="17"/>
      <c r="I51" s="17"/>
      <c r="J51" s="18"/>
      <c r="K51" s="18"/>
      <c r="L51" s="18"/>
    </row>
    <row r="52" spans="1:12" ht="15.75" customHeight="1" x14ac:dyDescent="0.2">
      <c r="A52" s="11">
        <v>4120</v>
      </c>
      <c r="B52" s="12" t="s">
        <v>56</v>
      </c>
      <c r="C52" s="27">
        <v>32000</v>
      </c>
      <c r="D52" s="14" t="s">
        <v>57</v>
      </c>
      <c r="E52" s="34"/>
      <c r="F52" s="16"/>
      <c r="G52" s="16"/>
      <c r="H52" s="17"/>
      <c r="I52" s="17"/>
      <c r="J52" s="18"/>
      <c r="K52" s="18"/>
      <c r="L52" s="18"/>
    </row>
    <row r="53" spans="1:12" ht="15.75" customHeight="1" x14ac:dyDescent="0.2">
      <c r="A53" s="11">
        <v>4150</v>
      </c>
      <c r="B53" s="12" t="s">
        <v>58</v>
      </c>
      <c r="C53" s="13"/>
      <c r="D53" s="14"/>
      <c r="E53" s="34"/>
      <c r="F53" s="30"/>
      <c r="G53" s="30"/>
      <c r="H53" s="31"/>
      <c r="I53" s="31"/>
      <c r="J53" s="31"/>
      <c r="K53" s="31"/>
      <c r="L53" s="31"/>
    </row>
    <row r="54" spans="1:12" ht="15.75" customHeight="1" x14ac:dyDescent="0.2">
      <c r="A54" s="11">
        <v>4200</v>
      </c>
      <c r="B54" s="12" t="s">
        <v>59</v>
      </c>
      <c r="C54" s="37">
        <v>139000</v>
      </c>
      <c r="D54" s="14" t="s">
        <v>60</v>
      </c>
      <c r="E54" s="34"/>
      <c r="F54" s="16"/>
      <c r="G54" s="16"/>
      <c r="H54" s="17"/>
      <c r="I54" s="18"/>
      <c r="J54" s="18"/>
      <c r="K54" s="18"/>
      <c r="L54" s="18"/>
    </row>
    <row r="55" spans="1:12" ht="15.75" customHeight="1" x14ac:dyDescent="0.2">
      <c r="A55" s="11">
        <v>4300</v>
      </c>
      <c r="B55" s="12" t="s">
        <v>61</v>
      </c>
      <c r="C55" s="27"/>
      <c r="D55" s="14"/>
      <c r="E55" s="34"/>
      <c r="F55" s="16"/>
      <c r="G55" s="16"/>
      <c r="H55" s="29"/>
      <c r="I55" s="17"/>
      <c r="J55" s="18"/>
      <c r="K55" s="18"/>
      <c r="L55" s="18"/>
    </row>
    <row r="56" spans="1:12" ht="15.75" customHeight="1" x14ac:dyDescent="0.2">
      <c r="A56" s="11">
        <v>4350</v>
      </c>
      <c r="B56" s="12" t="s">
        <v>62</v>
      </c>
      <c r="C56" s="13"/>
      <c r="D56" s="14"/>
      <c r="E56" s="34"/>
      <c r="F56" s="30"/>
      <c r="G56" s="30"/>
      <c r="H56" s="31"/>
      <c r="I56" s="31"/>
      <c r="J56" s="31"/>
      <c r="K56" s="31"/>
      <c r="L56" s="31"/>
    </row>
    <row r="57" spans="1:12" ht="15.75" customHeight="1" x14ac:dyDescent="0.2">
      <c r="A57" s="11">
        <v>4500</v>
      </c>
      <c r="B57" s="12" t="s">
        <v>63</v>
      </c>
      <c r="C57" s="13"/>
      <c r="D57" s="14"/>
      <c r="E57" s="34"/>
      <c r="F57" s="16"/>
      <c r="G57" s="16"/>
      <c r="H57" s="29"/>
      <c r="I57" s="17"/>
      <c r="J57" s="18"/>
      <c r="K57" s="18"/>
      <c r="L57" s="18"/>
    </row>
    <row r="58" spans="1:12" ht="15.75" customHeight="1" x14ac:dyDescent="0.2">
      <c r="A58" s="11">
        <v>4510</v>
      </c>
      <c r="B58" s="12" t="s">
        <v>64</v>
      </c>
      <c r="C58" s="27">
        <v>175075</v>
      </c>
      <c r="D58" s="14" t="s">
        <v>65</v>
      </c>
      <c r="E58" s="34"/>
      <c r="F58" s="30"/>
      <c r="G58" s="16"/>
      <c r="H58" s="17"/>
      <c r="I58" s="17"/>
      <c r="J58" s="18"/>
      <c r="K58" s="18"/>
      <c r="L58" s="18"/>
    </row>
    <row r="59" spans="1:12" ht="15.75" customHeight="1" x14ac:dyDescent="0.2">
      <c r="A59" s="11">
        <v>4590</v>
      </c>
      <c r="B59" s="12" t="s">
        <v>66</v>
      </c>
      <c r="C59" s="13"/>
      <c r="D59" s="14"/>
      <c r="E59" s="34"/>
      <c r="F59" s="16"/>
      <c r="G59" s="16"/>
      <c r="H59" s="17"/>
      <c r="I59" s="17"/>
      <c r="J59" s="18"/>
      <c r="K59" s="18"/>
      <c r="L59" s="18"/>
    </row>
    <row r="60" spans="1:12" ht="15.75" customHeight="1" x14ac:dyDescent="0.2">
      <c r="A60" s="11">
        <v>4700</v>
      </c>
      <c r="B60" s="12" t="s">
        <v>67</v>
      </c>
      <c r="C60" s="27">
        <v>70000</v>
      </c>
      <c r="D60" s="14"/>
      <c r="E60" s="34"/>
      <c r="F60" s="30"/>
      <c r="G60" s="30"/>
      <c r="H60" s="31"/>
      <c r="I60" s="31"/>
      <c r="J60" s="31"/>
      <c r="K60" s="31"/>
      <c r="L60" s="31"/>
    </row>
    <row r="61" spans="1:12" ht="15.75" customHeight="1" x14ac:dyDescent="0.2">
      <c r="A61" s="11">
        <v>4800</v>
      </c>
      <c r="B61" s="12" t="s">
        <v>68</v>
      </c>
      <c r="C61" s="27"/>
      <c r="D61" s="14"/>
      <c r="E61" s="34"/>
      <c r="F61" s="16"/>
      <c r="G61" s="16"/>
      <c r="H61" s="17"/>
      <c r="I61" s="18"/>
      <c r="J61" s="18"/>
      <c r="K61" s="18"/>
      <c r="L61" s="18"/>
    </row>
    <row r="62" spans="1:12" ht="15.75" customHeight="1" x14ac:dyDescent="0.2">
      <c r="A62" s="11">
        <v>4990</v>
      </c>
      <c r="B62" s="12" t="s">
        <v>69</v>
      </c>
      <c r="C62" s="27">
        <v>40400</v>
      </c>
      <c r="D62" s="14" t="s">
        <v>70</v>
      </c>
      <c r="E62" s="34"/>
      <c r="F62" s="16"/>
      <c r="G62" s="16"/>
      <c r="H62" s="29"/>
      <c r="I62" s="18"/>
      <c r="J62" s="18"/>
      <c r="K62" s="18"/>
      <c r="L62" s="18"/>
    </row>
    <row r="63" spans="1:12" ht="15.75" customHeight="1" x14ac:dyDescent="0.2">
      <c r="A63" s="11">
        <v>6010</v>
      </c>
      <c r="B63" s="12" t="s">
        <v>50</v>
      </c>
      <c r="C63" s="13"/>
      <c r="D63" s="14"/>
      <c r="E63" s="34"/>
      <c r="F63" s="16"/>
      <c r="G63" s="30"/>
      <c r="H63" s="31"/>
      <c r="I63" s="31"/>
      <c r="J63" s="31"/>
      <c r="K63" s="31"/>
      <c r="L63" s="31"/>
    </row>
    <row r="64" spans="1:12" ht="15.75" customHeight="1" x14ac:dyDescent="0.2">
      <c r="A64" s="11">
        <v>6015</v>
      </c>
      <c r="B64" s="12" t="s">
        <v>71</v>
      </c>
      <c r="C64" s="27"/>
      <c r="D64" s="14"/>
      <c r="E64" s="34"/>
      <c r="F64" s="30"/>
      <c r="G64" s="30"/>
      <c r="H64" s="31"/>
      <c r="I64" s="31"/>
      <c r="J64" s="31"/>
      <c r="K64" s="31"/>
      <c r="L64" s="31"/>
    </row>
    <row r="65" spans="1:12" ht="15.75" customHeight="1" x14ac:dyDescent="0.2">
      <c r="A65" s="11">
        <v>6100</v>
      </c>
      <c r="B65" s="12" t="s">
        <v>72</v>
      </c>
      <c r="C65" s="13"/>
      <c r="D65" s="14"/>
      <c r="E65" s="34"/>
      <c r="F65" s="16"/>
      <c r="G65" s="16"/>
      <c r="H65" s="17"/>
      <c r="I65" s="17"/>
      <c r="J65" s="17"/>
      <c r="K65" s="17"/>
      <c r="L65" s="17"/>
    </row>
    <row r="66" spans="1:12" ht="15.75" customHeight="1" x14ac:dyDescent="0.2">
      <c r="A66" s="11">
        <v>6110</v>
      </c>
      <c r="B66" s="12" t="s">
        <v>73</v>
      </c>
      <c r="C66" s="13"/>
      <c r="D66" s="14"/>
      <c r="E66" s="34"/>
      <c r="F66" s="16"/>
      <c r="G66" s="16"/>
      <c r="H66" s="29"/>
      <c r="I66" s="18"/>
      <c r="J66" s="18"/>
      <c r="K66" s="18"/>
      <c r="L66" s="18"/>
    </row>
    <row r="67" spans="1:12" ht="15.75" customHeight="1" x14ac:dyDescent="0.2">
      <c r="A67" s="11">
        <v>6300</v>
      </c>
      <c r="B67" s="12" t="s">
        <v>74</v>
      </c>
      <c r="C67" s="27"/>
      <c r="D67" s="14"/>
      <c r="E67" s="34"/>
      <c r="F67" s="16"/>
      <c r="G67" s="16"/>
      <c r="H67" s="29"/>
      <c r="I67" s="18"/>
      <c r="J67" s="18"/>
      <c r="K67" s="18"/>
      <c r="L67" s="18"/>
    </row>
    <row r="68" spans="1:12" ht="15.75" customHeight="1" x14ac:dyDescent="0.2">
      <c r="A68" s="11">
        <v>6320</v>
      </c>
      <c r="B68" s="12" t="s">
        <v>75</v>
      </c>
      <c r="C68" s="13"/>
      <c r="D68" s="14"/>
      <c r="E68" s="34"/>
      <c r="F68" s="16"/>
      <c r="G68" s="16"/>
      <c r="H68" s="17"/>
      <c r="I68" s="18"/>
      <c r="J68" s="18"/>
      <c r="K68" s="18"/>
      <c r="L68" s="18"/>
    </row>
    <row r="69" spans="1:12" ht="15.75" customHeight="1" x14ac:dyDescent="0.2">
      <c r="A69" s="11">
        <v>6340</v>
      </c>
      <c r="B69" s="12" t="s">
        <v>76</v>
      </c>
      <c r="C69" s="13"/>
      <c r="D69" s="14"/>
      <c r="E69" s="34"/>
      <c r="F69" s="16"/>
      <c r="G69" s="16"/>
      <c r="H69" s="17"/>
      <c r="I69" s="17"/>
      <c r="J69" s="17"/>
      <c r="K69" s="17"/>
      <c r="L69" s="17"/>
    </row>
    <row r="70" spans="1:12" ht="15.75" customHeight="1" x14ac:dyDescent="0.2">
      <c r="A70" s="11">
        <v>6360</v>
      </c>
      <c r="B70" s="12" t="s">
        <v>77</v>
      </c>
      <c r="C70" s="13"/>
      <c r="D70" s="14"/>
      <c r="E70" s="34"/>
      <c r="F70" s="30"/>
      <c r="G70" s="30"/>
      <c r="H70" s="31"/>
      <c r="I70" s="31"/>
      <c r="J70" s="31"/>
      <c r="K70" s="31"/>
      <c r="L70" s="31"/>
    </row>
    <row r="71" spans="1:12" ht="15.75" customHeight="1" x14ac:dyDescent="0.2">
      <c r="A71" s="11">
        <v>6390</v>
      </c>
      <c r="B71" s="12" t="s">
        <v>78</v>
      </c>
      <c r="C71" s="13"/>
      <c r="D71" s="14"/>
      <c r="E71" s="34"/>
      <c r="F71" s="16"/>
      <c r="G71" s="16"/>
      <c r="H71" s="17"/>
      <c r="I71" s="18"/>
      <c r="J71" s="18"/>
      <c r="K71" s="18"/>
      <c r="L71" s="18"/>
    </row>
    <row r="72" spans="1:12" ht="15.75" customHeight="1" x14ac:dyDescent="0.2">
      <c r="A72" s="11">
        <v>6420</v>
      </c>
      <c r="B72" s="12" t="s">
        <v>79</v>
      </c>
      <c r="C72" s="13"/>
      <c r="D72" s="14"/>
      <c r="E72" s="34"/>
      <c r="F72" s="16"/>
      <c r="G72" s="16"/>
      <c r="H72" s="17"/>
      <c r="I72" s="17"/>
      <c r="J72" s="18"/>
      <c r="K72" s="18"/>
      <c r="L72" s="18"/>
    </row>
    <row r="73" spans="1:12" ht="15.75" customHeight="1" x14ac:dyDescent="0.2">
      <c r="A73" s="11">
        <v>6440</v>
      </c>
      <c r="B73" s="12" t="s">
        <v>80</v>
      </c>
      <c r="C73" s="13"/>
      <c r="D73" s="14"/>
      <c r="E73" s="34"/>
      <c r="F73" s="16"/>
      <c r="G73" s="16"/>
      <c r="H73" s="29"/>
      <c r="I73" s="17"/>
      <c r="J73" s="17"/>
      <c r="K73" s="17"/>
      <c r="L73" s="17"/>
    </row>
    <row r="74" spans="1:12" ht="15.75" customHeight="1" x14ac:dyDescent="0.2">
      <c r="A74" s="11">
        <v>6490</v>
      </c>
      <c r="B74" s="12" t="s">
        <v>81</v>
      </c>
      <c r="C74" s="13"/>
      <c r="D74" s="14"/>
      <c r="E74" s="34"/>
      <c r="F74" s="16"/>
      <c r="G74" s="16"/>
      <c r="H74" s="29"/>
      <c r="I74" s="17"/>
      <c r="J74" s="17"/>
      <c r="K74" s="17"/>
      <c r="L74" s="17"/>
    </row>
    <row r="75" spans="1:12" ht="15.75" customHeight="1" x14ac:dyDescent="0.2">
      <c r="A75" s="11">
        <v>6540</v>
      </c>
      <c r="B75" s="12" t="s">
        <v>82</v>
      </c>
      <c r="C75" s="27"/>
      <c r="D75" s="14"/>
      <c r="E75" s="34"/>
      <c r="F75" s="16"/>
      <c r="G75" s="16"/>
      <c r="H75" s="29"/>
      <c r="I75" s="18"/>
      <c r="J75" s="18"/>
      <c r="K75" s="18"/>
      <c r="L75" s="18"/>
    </row>
    <row r="76" spans="1:12" ht="15.75" customHeight="1" x14ac:dyDescent="0.2">
      <c r="A76" s="11">
        <v>6550</v>
      </c>
      <c r="B76" s="12" t="s">
        <v>83</v>
      </c>
      <c r="C76" s="27"/>
      <c r="D76" s="14"/>
      <c r="E76" s="34"/>
      <c r="F76" s="16"/>
      <c r="G76" s="16"/>
      <c r="H76" s="17"/>
      <c r="I76" s="18"/>
      <c r="J76" s="18"/>
      <c r="K76" s="18"/>
      <c r="L76" s="18"/>
    </row>
    <row r="77" spans="1:12" ht="15.75" customHeight="1" x14ac:dyDescent="0.2">
      <c r="A77" s="11">
        <v>6570</v>
      </c>
      <c r="B77" s="12" t="s">
        <v>84</v>
      </c>
      <c r="C77" s="27"/>
      <c r="D77" s="14"/>
      <c r="E77" s="34"/>
      <c r="F77" s="30"/>
      <c r="G77" s="16"/>
      <c r="H77" s="17"/>
      <c r="I77" s="18"/>
      <c r="J77" s="18"/>
      <c r="K77" s="18"/>
      <c r="L77" s="18"/>
    </row>
    <row r="78" spans="1:12" ht="15.75" customHeight="1" x14ac:dyDescent="0.2">
      <c r="A78" s="11" t="s">
        <v>85</v>
      </c>
      <c r="B78" s="12" t="s">
        <v>86</v>
      </c>
      <c r="C78" s="13"/>
      <c r="D78" s="14"/>
      <c r="E78" s="34"/>
      <c r="F78" s="16"/>
      <c r="G78" s="30"/>
      <c r="H78" s="31"/>
      <c r="I78" s="31"/>
      <c r="J78" s="31"/>
      <c r="K78" s="31"/>
      <c r="L78" s="31"/>
    </row>
    <row r="79" spans="1:12" ht="15.75" customHeight="1" x14ac:dyDescent="0.2">
      <c r="A79" s="11">
        <v>6620</v>
      </c>
      <c r="B79" s="12" t="s">
        <v>87</v>
      </c>
      <c r="C79" s="13"/>
      <c r="D79" s="14"/>
      <c r="E79" s="34"/>
      <c r="F79" s="16"/>
      <c r="G79" s="16"/>
      <c r="H79" s="17"/>
      <c r="I79" s="17"/>
      <c r="J79" s="18"/>
      <c r="K79" s="18"/>
      <c r="L79" s="18"/>
    </row>
    <row r="80" spans="1:12" ht="15.75" customHeight="1" x14ac:dyDescent="0.2">
      <c r="A80" s="11">
        <v>6700</v>
      </c>
      <c r="B80" s="12" t="s">
        <v>88</v>
      </c>
      <c r="C80" s="27"/>
      <c r="D80" s="14"/>
      <c r="E80" s="34"/>
      <c r="F80" s="16"/>
      <c r="G80" s="16"/>
      <c r="H80" s="29"/>
      <c r="I80" s="18"/>
      <c r="J80" s="18"/>
      <c r="K80" s="18"/>
      <c r="L80" s="18"/>
    </row>
    <row r="81" spans="1:12" ht="15.75" customHeight="1" x14ac:dyDescent="0.2">
      <c r="A81" s="11">
        <v>6712</v>
      </c>
      <c r="B81" s="12" t="s">
        <v>89</v>
      </c>
      <c r="C81" s="27"/>
      <c r="D81" s="14"/>
      <c r="E81" s="34"/>
      <c r="F81" s="16"/>
      <c r="G81" s="16"/>
      <c r="H81" s="29"/>
      <c r="I81" s="18"/>
      <c r="J81" s="18"/>
      <c r="K81" s="18"/>
      <c r="L81" s="18"/>
    </row>
    <row r="82" spans="1:12" ht="15.75" customHeight="1" x14ac:dyDescent="0.2">
      <c r="A82" s="11">
        <v>6730</v>
      </c>
      <c r="B82" s="12" t="s">
        <v>90</v>
      </c>
      <c r="C82" s="13"/>
      <c r="D82" s="14"/>
      <c r="E82" s="34"/>
      <c r="F82" s="16"/>
      <c r="G82" s="16"/>
      <c r="H82" s="17"/>
      <c r="I82" s="17"/>
      <c r="J82" s="17"/>
      <c r="K82" s="17"/>
      <c r="L82" s="17"/>
    </row>
    <row r="83" spans="1:12" ht="15.75" customHeight="1" x14ac:dyDescent="0.2">
      <c r="A83" s="11">
        <v>6790</v>
      </c>
      <c r="B83" s="12" t="s">
        <v>91</v>
      </c>
      <c r="C83" s="13"/>
      <c r="D83" s="14"/>
      <c r="E83" s="34"/>
      <c r="F83" s="16"/>
      <c r="G83" s="16"/>
      <c r="H83" s="17"/>
      <c r="I83" s="17"/>
      <c r="J83" s="18"/>
      <c r="K83" s="19"/>
      <c r="L83" s="18"/>
    </row>
    <row r="84" spans="1:12" ht="15.75" customHeight="1" x14ac:dyDescent="0.2">
      <c r="A84" s="11">
        <v>6800</v>
      </c>
      <c r="B84" s="12" t="s">
        <v>92</v>
      </c>
      <c r="C84" s="27"/>
      <c r="D84" s="14"/>
      <c r="E84" s="34"/>
      <c r="F84" s="16"/>
      <c r="G84" s="16"/>
      <c r="H84" s="29"/>
      <c r="I84" s="18"/>
      <c r="J84" s="18"/>
      <c r="K84" s="18"/>
      <c r="L84" s="18"/>
    </row>
    <row r="85" spans="1:12" ht="15.75" customHeight="1" x14ac:dyDescent="0.2">
      <c r="A85" s="11">
        <v>6810</v>
      </c>
      <c r="B85" s="12" t="s">
        <v>93</v>
      </c>
      <c r="C85" s="13"/>
      <c r="D85" s="14"/>
      <c r="E85" s="34"/>
      <c r="F85" s="16"/>
      <c r="G85" s="16"/>
      <c r="H85" s="29"/>
      <c r="I85" s="18"/>
      <c r="J85" s="18"/>
      <c r="K85" s="18"/>
      <c r="L85" s="18"/>
    </row>
    <row r="86" spans="1:12" ht="15.75" customHeight="1" x14ac:dyDescent="0.2">
      <c r="A86" s="11">
        <v>6811</v>
      </c>
      <c r="B86" s="12" t="s">
        <v>94</v>
      </c>
      <c r="C86" s="27">
        <v>7302</v>
      </c>
      <c r="D86" s="14" t="s">
        <v>95</v>
      </c>
      <c r="E86" s="34"/>
      <c r="F86" s="16"/>
      <c r="G86" s="16"/>
      <c r="H86" s="29"/>
      <c r="I86" s="18"/>
      <c r="J86" s="18"/>
      <c r="K86" s="18"/>
      <c r="L86" s="18"/>
    </row>
    <row r="87" spans="1:12" ht="15.75" customHeight="1" x14ac:dyDescent="0.2">
      <c r="A87" s="11">
        <v>6820</v>
      </c>
      <c r="B87" s="12" t="s">
        <v>96</v>
      </c>
      <c r="C87" s="27"/>
      <c r="D87" s="14"/>
      <c r="E87" s="34"/>
      <c r="F87" s="16"/>
      <c r="G87" s="16"/>
      <c r="H87" s="29"/>
      <c r="I87" s="17"/>
      <c r="J87" s="18"/>
      <c r="K87" s="18"/>
      <c r="L87" s="18"/>
    </row>
    <row r="88" spans="1:12" ht="15.75" customHeight="1" x14ac:dyDescent="0.2">
      <c r="A88" s="11">
        <v>6840</v>
      </c>
      <c r="B88" s="12" t="s">
        <v>97</v>
      </c>
      <c r="C88" s="13"/>
      <c r="D88" s="14"/>
      <c r="E88" s="34"/>
      <c r="F88" s="30"/>
      <c r="G88" s="30"/>
      <c r="H88" s="31"/>
      <c r="I88" s="31"/>
      <c r="J88" s="31"/>
      <c r="K88" s="31"/>
      <c r="L88" s="31"/>
    </row>
    <row r="89" spans="1:12" ht="15.75" customHeight="1" x14ac:dyDescent="0.2">
      <c r="A89" s="11">
        <v>6860</v>
      </c>
      <c r="B89" s="12" t="s">
        <v>98</v>
      </c>
      <c r="C89" s="54">
        <v>33000</v>
      </c>
      <c r="D89" s="14" t="s">
        <v>99</v>
      </c>
      <c r="E89" s="34"/>
      <c r="F89" s="16"/>
      <c r="G89" s="16"/>
      <c r="H89" s="29"/>
      <c r="I89" s="18"/>
      <c r="J89" s="18"/>
      <c r="K89" s="18"/>
      <c r="L89" s="18"/>
    </row>
    <row r="90" spans="1:12" ht="15.75" customHeight="1" x14ac:dyDescent="0.2">
      <c r="A90" s="11">
        <v>6900</v>
      </c>
      <c r="B90" s="12" t="s">
        <v>100</v>
      </c>
      <c r="C90" s="27"/>
      <c r="D90" s="14"/>
      <c r="E90" s="34"/>
      <c r="F90" s="16"/>
      <c r="G90" s="16"/>
      <c r="H90" s="29"/>
      <c r="I90" s="18"/>
      <c r="J90" s="18"/>
      <c r="K90" s="18"/>
      <c r="L90" s="18"/>
    </row>
    <row r="91" spans="1:12" ht="15.75" customHeight="1" x14ac:dyDescent="0.2">
      <c r="A91" s="11">
        <v>6940</v>
      </c>
      <c r="B91" s="12" t="s">
        <v>101</v>
      </c>
      <c r="C91" s="13"/>
      <c r="D91" s="14"/>
      <c r="E91" s="34"/>
      <c r="F91" s="16"/>
      <c r="G91" s="16"/>
      <c r="H91" s="29"/>
      <c r="I91" s="18"/>
      <c r="J91" s="18"/>
      <c r="K91" s="18"/>
      <c r="L91" s="18"/>
    </row>
    <row r="92" spans="1:12" ht="15.75" customHeight="1" x14ac:dyDescent="0.2">
      <c r="A92" s="11">
        <v>7100</v>
      </c>
      <c r="B92" s="12" t="s">
        <v>102</v>
      </c>
      <c r="C92" s="13">
        <v>0</v>
      </c>
      <c r="D92" s="14" t="s">
        <v>103</v>
      </c>
      <c r="E92" s="34"/>
      <c r="F92" s="16"/>
      <c r="G92" s="16"/>
      <c r="H92" s="29"/>
      <c r="I92" s="18"/>
      <c r="J92" s="18"/>
      <c r="K92" s="18"/>
      <c r="L92" s="18"/>
    </row>
    <row r="93" spans="1:12" ht="15.75" customHeight="1" x14ac:dyDescent="0.2">
      <c r="A93" s="11">
        <v>7101</v>
      </c>
      <c r="B93" s="12" t="s">
        <v>104</v>
      </c>
      <c r="C93" s="13"/>
      <c r="D93" s="14"/>
      <c r="E93" s="34"/>
      <c r="F93" s="16"/>
      <c r="G93" s="16"/>
      <c r="H93" s="17"/>
      <c r="I93" s="18"/>
      <c r="J93" s="18"/>
      <c r="K93" s="18"/>
      <c r="L93" s="18"/>
    </row>
    <row r="94" spans="1:12" ht="15.75" customHeight="1" x14ac:dyDescent="0.2">
      <c r="A94" s="11">
        <v>7110</v>
      </c>
      <c r="B94" s="12" t="s">
        <v>105</v>
      </c>
      <c r="C94" s="13"/>
      <c r="D94" s="14"/>
      <c r="E94" s="34"/>
      <c r="F94" s="16"/>
      <c r="G94" s="16"/>
      <c r="H94" s="17"/>
      <c r="I94" s="17"/>
      <c r="J94" s="18"/>
      <c r="K94" s="18"/>
      <c r="L94" s="18"/>
    </row>
    <row r="95" spans="1:12" ht="15.75" customHeight="1" x14ac:dyDescent="0.2">
      <c r="A95" s="11">
        <v>7140</v>
      </c>
      <c r="B95" s="12" t="s">
        <v>106</v>
      </c>
      <c r="C95" s="13"/>
      <c r="D95" s="14"/>
      <c r="E95" s="34"/>
      <c r="F95" s="16"/>
      <c r="G95" s="16"/>
      <c r="H95" s="17"/>
      <c r="I95" s="18"/>
      <c r="J95" s="18"/>
      <c r="K95" s="18"/>
      <c r="L95" s="18"/>
    </row>
    <row r="96" spans="1:12" ht="15.75" customHeight="1" x14ac:dyDescent="0.2">
      <c r="A96" s="11">
        <v>7150</v>
      </c>
      <c r="B96" s="12" t="s">
        <v>107</v>
      </c>
      <c r="C96" s="13"/>
      <c r="D96" s="14"/>
      <c r="E96" s="34"/>
      <c r="F96" s="16"/>
      <c r="G96" s="16"/>
      <c r="H96" s="17"/>
      <c r="I96" s="17"/>
      <c r="J96" s="18"/>
      <c r="K96" s="18"/>
      <c r="L96" s="18"/>
    </row>
    <row r="97" spans="1:12" ht="15.75" customHeight="1" x14ac:dyDescent="0.2">
      <c r="A97" s="11">
        <v>7170</v>
      </c>
      <c r="B97" s="12" t="s">
        <v>108</v>
      </c>
      <c r="C97" s="13"/>
      <c r="D97" s="14"/>
      <c r="E97" s="30"/>
      <c r="F97" s="30"/>
      <c r="G97" s="30"/>
      <c r="H97" s="31"/>
      <c r="I97" s="31"/>
      <c r="J97" s="31"/>
      <c r="K97" s="18"/>
      <c r="L97" s="18"/>
    </row>
    <row r="98" spans="1:12" ht="15.75" customHeight="1" x14ac:dyDescent="0.2">
      <c r="A98" s="11">
        <v>7300</v>
      </c>
      <c r="B98" s="12" t="s">
        <v>109</v>
      </c>
      <c r="C98" s="13"/>
      <c r="D98" s="14"/>
      <c r="E98" s="34"/>
      <c r="F98" s="16"/>
      <c r="G98" s="16"/>
      <c r="H98" s="17"/>
      <c r="I98" s="17"/>
      <c r="J98" s="18"/>
      <c r="K98" s="31"/>
      <c r="L98" s="18"/>
    </row>
    <row r="99" spans="1:12" ht="15.75" customHeight="1" x14ac:dyDescent="0.2">
      <c r="A99" s="11">
        <v>7320</v>
      </c>
      <c r="B99" s="12" t="s">
        <v>110</v>
      </c>
      <c r="C99" s="27"/>
      <c r="D99" s="14"/>
      <c r="E99" s="34"/>
      <c r="F99" s="16"/>
      <c r="G99" s="16"/>
      <c r="H99" s="29"/>
      <c r="I99" s="18"/>
      <c r="J99" s="18"/>
      <c r="K99" s="18"/>
      <c r="L99" s="18"/>
    </row>
    <row r="100" spans="1:12" ht="15.75" customHeight="1" x14ac:dyDescent="0.2">
      <c r="A100" s="11">
        <v>7350</v>
      </c>
      <c r="B100" s="12" t="s">
        <v>111</v>
      </c>
      <c r="C100" s="13"/>
      <c r="D100" s="14"/>
      <c r="E100" s="34"/>
      <c r="F100" s="16"/>
      <c r="G100" s="16"/>
      <c r="H100" s="29"/>
      <c r="I100" s="17"/>
      <c r="J100" s="18"/>
      <c r="K100" s="18"/>
      <c r="L100" s="18"/>
    </row>
    <row r="101" spans="1:12" ht="15.75" customHeight="1" x14ac:dyDescent="0.2">
      <c r="A101" s="11">
        <v>7400</v>
      </c>
      <c r="B101" s="12" t="s">
        <v>112</v>
      </c>
      <c r="C101" s="13"/>
      <c r="D101" s="14"/>
      <c r="E101" s="34"/>
      <c r="F101" s="16"/>
      <c r="G101" s="16"/>
      <c r="H101" s="17"/>
      <c r="I101" s="18"/>
      <c r="J101" s="18"/>
      <c r="K101" s="18"/>
      <c r="L101" s="18"/>
    </row>
    <row r="102" spans="1:12" ht="15.75" customHeight="1" x14ac:dyDescent="0.2">
      <c r="A102" s="11">
        <v>7410</v>
      </c>
      <c r="B102" s="12" t="s">
        <v>59</v>
      </c>
      <c r="C102" s="13"/>
      <c r="D102" s="14"/>
      <c r="E102" s="34"/>
      <c r="F102" s="16"/>
      <c r="G102" s="16"/>
      <c r="H102" s="17"/>
      <c r="I102" s="18"/>
      <c r="J102" s="18"/>
      <c r="K102" s="18"/>
      <c r="L102" s="18"/>
    </row>
    <row r="103" spans="1:12" ht="15.75" customHeight="1" x14ac:dyDescent="0.2">
      <c r="A103" s="11">
        <v>7420</v>
      </c>
      <c r="B103" s="12" t="s">
        <v>113</v>
      </c>
      <c r="C103" s="13"/>
      <c r="D103" s="14"/>
      <c r="E103" s="34"/>
      <c r="F103" s="16"/>
      <c r="G103" s="16"/>
      <c r="H103" s="29"/>
      <c r="I103" s="17"/>
      <c r="J103" s="18"/>
      <c r="K103" s="18"/>
      <c r="L103" s="18"/>
    </row>
    <row r="104" spans="1:12" ht="15.75" customHeight="1" x14ac:dyDescent="0.2">
      <c r="A104" s="11">
        <v>7430</v>
      </c>
      <c r="B104" s="12" t="s">
        <v>114</v>
      </c>
      <c r="C104" s="13"/>
      <c r="D104" s="14"/>
      <c r="E104" s="34"/>
      <c r="F104" s="30"/>
      <c r="G104" s="30"/>
      <c r="H104" s="31"/>
      <c r="I104" s="31"/>
      <c r="J104" s="31"/>
      <c r="K104" s="31"/>
      <c r="L104" s="31"/>
    </row>
    <row r="105" spans="1:12" ht="15.75" customHeight="1" x14ac:dyDescent="0.2">
      <c r="A105" s="11">
        <v>7500</v>
      </c>
      <c r="B105" s="12" t="s">
        <v>115</v>
      </c>
      <c r="C105" s="27"/>
      <c r="D105" s="14"/>
      <c r="E105" s="34"/>
      <c r="F105" s="16"/>
      <c r="G105" s="16"/>
      <c r="H105" s="17"/>
      <c r="I105" s="18"/>
      <c r="J105" s="18"/>
      <c r="K105" s="18"/>
      <c r="L105" s="18"/>
    </row>
    <row r="106" spans="1:12" ht="15.75" customHeight="1" x14ac:dyDescent="0.2">
      <c r="A106" s="11">
        <v>7510</v>
      </c>
      <c r="B106" s="12" t="s">
        <v>116</v>
      </c>
      <c r="C106" s="13"/>
      <c r="D106" s="14"/>
      <c r="E106" s="34"/>
      <c r="F106" s="16"/>
      <c r="G106" s="16"/>
      <c r="H106" s="29"/>
      <c r="I106" s="17"/>
      <c r="J106" s="18"/>
      <c r="K106" s="18"/>
      <c r="L106" s="18"/>
    </row>
    <row r="107" spans="1:12" ht="15.75" customHeight="1" x14ac:dyDescent="0.2">
      <c r="A107" s="66">
        <v>7700</v>
      </c>
      <c r="B107" s="67" t="s">
        <v>117</v>
      </c>
      <c r="C107" s="68">
        <v>7986</v>
      </c>
      <c r="D107" s="69" t="s">
        <v>118</v>
      </c>
      <c r="E107" s="70"/>
      <c r="F107" s="16">
        <v>4000</v>
      </c>
      <c r="G107" s="16"/>
      <c r="H107" s="29"/>
      <c r="I107" s="18"/>
      <c r="J107" s="18"/>
      <c r="K107" s="18"/>
      <c r="L107" s="18"/>
    </row>
    <row r="108" spans="1:12" ht="15.75" customHeight="1" x14ac:dyDescent="0.2">
      <c r="A108" s="11">
        <v>7740</v>
      </c>
      <c r="B108" s="12" t="s">
        <v>119</v>
      </c>
      <c r="C108" s="13"/>
      <c r="D108" s="14"/>
      <c r="E108" s="34"/>
      <c r="F108" s="16"/>
      <c r="G108" s="16"/>
      <c r="H108" s="17"/>
      <c r="I108" s="35"/>
      <c r="J108" s="18"/>
      <c r="K108" s="18"/>
      <c r="L108" s="18"/>
    </row>
    <row r="109" spans="1:12" ht="15.75" customHeight="1" x14ac:dyDescent="0.2">
      <c r="A109" s="11">
        <v>7750</v>
      </c>
      <c r="B109" s="12" t="s">
        <v>120</v>
      </c>
      <c r="C109" s="13"/>
      <c r="D109" s="14"/>
      <c r="E109" s="34"/>
      <c r="F109" s="30"/>
      <c r="G109" s="30"/>
      <c r="H109" s="31"/>
      <c r="I109" s="31"/>
      <c r="J109" s="31"/>
      <c r="K109" s="31"/>
      <c r="L109" s="31"/>
    </row>
    <row r="110" spans="1:12" ht="15.75" customHeight="1" x14ac:dyDescent="0.2">
      <c r="A110" s="11">
        <v>7770</v>
      </c>
      <c r="B110" s="12" t="s">
        <v>121</v>
      </c>
      <c r="C110" s="27"/>
      <c r="D110" s="14"/>
      <c r="E110" s="34"/>
      <c r="F110" s="16"/>
      <c r="G110" s="16"/>
      <c r="H110" s="29"/>
      <c r="I110" s="18"/>
      <c r="J110" s="18"/>
      <c r="K110" s="18"/>
      <c r="L110" s="18"/>
    </row>
    <row r="111" spans="1:12" ht="15.75" customHeight="1" x14ac:dyDescent="0.2">
      <c r="A111" s="11">
        <v>7790</v>
      </c>
      <c r="B111" s="12" t="s">
        <v>122</v>
      </c>
      <c r="C111" s="27"/>
      <c r="D111" s="14"/>
      <c r="E111" s="34"/>
      <c r="F111" s="16"/>
      <c r="G111" s="16"/>
      <c r="H111" s="29"/>
      <c r="I111" s="18"/>
      <c r="J111" s="18"/>
      <c r="K111" s="18"/>
      <c r="L111" s="18"/>
    </row>
    <row r="112" spans="1:12" ht="15.75" customHeight="1" x14ac:dyDescent="0.2">
      <c r="A112" s="11">
        <v>7791</v>
      </c>
      <c r="B112" s="12" t="s">
        <v>123</v>
      </c>
      <c r="C112" s="13"/>
      <c r="D112" s="14"/>
      <c r="E112" s="34"/>
      <c r="F112" s="16"/>
      <c r="G112" s="16"/>
      <c r="H112" s="29"/>
      <c r="I112" s="18"/>
      <c r="J112" s="18"/>
      <c r="K112" s="18"/>
      <c r="L112" s="18"/>
    </row>
    <row r="113" spans="1:12" ht="15.75" customHeight="1" x14ac:dyDescent="0.2">
      <c r="A113" s="11">
        <v>7792</v>
      </c>
      <c r="B113" s="12" t="s">
        <v>124</v>
      </c>
      <c r="C113" s="13"/>
      <c r="D113" s="14"/>
      <c r="E113" s="30"/>
      <c r="F113" s="30"/>
      <c r="G113" s="30"/>
      <c r="H113" s="31"/>
      <c r="I113" s="31"/>
      <c r="J113" s="18"/>
      <c r="K113" s="19"/>
      <c r="L113" s="18"/>
    </row>
    <row r="114" spans="1:12" ht="15.75" customHeight="1" x14ac:dyDescent="0.2">
      <c r="A114" s="11">
        <v>7830</v>
      </c>
      <c r="B114" s="12" t="s">
        <v>125</v>
      </c>
      <c r="C114" s="13"/>
      <c r="D114" s="14"/>
      <c r="E114" s="34"/>
      <c r="F114" s="16"/>
      <c r="G114" s="16"/>
      <c r="H114" s="17"/>
      <c r="I114" s="17"/>
      <c r="J114" s="18"/>
      <c r="K114" s="19"/>
      <c r="L114" s="18"/>
    </row>
    <row r="115" spans="1:12" ht="15.75" customHeight="1" x14ac:dyDescent="0.2">
      <c r="A115" s="11">
        <v>7831</v>
      </c>
      <c r="B115" s="12" t="s">
        <v>126</v>
      </c>
      <c r="C115" s="27"/>
      <c r="D115" s="14"/>
      <c r="E115" s="34"/>
      <c r="F115" s="16"/>
      <c r="G115" s="16"/>
      <c r="H115" s="17"/>
      <c r="I115" s="18"/>
      <c r="J115" s="18"/>
      <c r="K115" s="18"/>
      <c r="L115" s="18"/>
    </row>
    <row r="116" spans="1:12" ht="15.75" customHeight="1" x14ac:dyDescent="0.2">
      <c r="A116" s="39" t="s">
        <v>127</v>
      </c>
      <c r="B116" s="71"/>
      <c r="C116" s="72">
        <f>SUM(C51:C115)</f>
        <v>637763</v>
      </c>
      <c r="D116" s="14"/>
      <c r="E116" s="34"/>
      <c r="F116" s="47"/>
      <c r="G116" s="48"/>
      <c r="H116" s="44"/>
      <c r="I116" s="45"/>
      <c r="J116" s="45"/>
      <c r="K116" s="45"/>
      <c r="L116" s="45"/>
    </row>
    <row r="117" spans="1:12" ht="15.75" customHeight="1" x14ac:dyDescent="0.2">
      <c r="A117" s="11"/>
      <c r="B117" s="11"/>
      <c r="D117" s="14"/>
      <c r="E117" s="34"/>
      <c r="F117" s="42"/>
      <c r="G117" s="42"/>
      <c r="H117" s="17"/>
      <c r="I117" s="17"/>
      <c r="J117" s="17"/>
      <c r="K117" s="17"/>
      <c r="L117" s="17"/>
    </row>
    <row r="118" spans="1:12" ht="15.75" customHeight="1" x14ac:dyDescent="0.2">
      <c r="A118" s="39" t="s">
        <v>128</v>
      </c>
      <c r="B118" s="73"/>
      <c r="C118" s="41">
        <f>C42+C116</f>
        <v>725558</v>
      </c>
      <c r="D118" s="14"/>
      <c r="E118" s="34"/>
      <c r="F118" s="42"/>
      <c r="G118" s="43"/>
      <c r="H118" s="44"/>
      <c r="I118" s="45"/>
      <c r="J118" s="45"/>
      <c r="K118" s="45"/>
      <c r="L118" s="45"/>
    </row>
    <row r="119" spans="1:12" ht="15.75" customHeight="1" x14ac:dyDescent="0.2">
      <c r="A119" s="11"/>
      <c r="B119" s="11"/>
      <c r="D119" s="14"/>
      <c r="E119" s="34"/>
      <c r="F119" s="42"/>
      <c r="G119" s="42"/>
      <c r="H119" s="17"/>
      <c r="I119" s="17"/>
      <c r="J119" s="17"/>
      <c r="K119" s="17"/>
      <c r="L119" s="17"/>
    </row>
    <row r="120" spans="1:12" ht="15.75" customHeight="1" x14ac:dyDescent="0.2">
      <c r="A120" s="55" t="s">
        <v>129</v>
      </c>
      <c r="B120" s="74"/>
      <c r="C120" s="75">
        <f>C22-C118</f>
        <v>74582</v>
      </c>
      <c r="D120" s="76"/>
      <c r="E120" s="77" t="s">
        <v>130</v>
      </c>
      <c r="F120" s="78"/>
      <c r="G120" s="79"/>
      <c r="H120" s="80"/>
      <c r="I120" s="81"/>
      <c r="J120" s="81"/>
      <c r="K120" s="82"/>
      <c r="L120" s="82"/>
    </row>
    <row r="121" spans="1:12" ht="15.75" customHeight="1" x14ac:dyDescent="0.2">
      <c r="A121" s="31"/>
      <c r="B121" s="31"/>
      <c r="C121" s="31"/>
      <c r="D121" s="14"/>
      <c r="E121" s="30"/>
      <c r="F121" s="30"/>
      <c r="G121" s="30"/>
      <c r="H121" s="31"/>
      <c r="I121" s="31"/>
      <c r="J121" s="31"/>
      <c r="K121" s="31"/>
      <c r="L121" s="31"/>
    </row>
    <row r="122" spans="1:12" ht="15.75" customHeight="1" x14ac:dyDescent="0.2">
      <c r="A122" s="83"/>
      <c r="B122" s="83"/>
      <c r="C122" s="31"/>
      <c r="D122" s="14"/>
      <c r="E122" s="84"/>
      <c r="F122" s="30"/>
      <c r="G122" s="30"/>
      <c r="H122" s="31"/>
      <c r="I122" s="31"/>
      <c r="J122" s="31"/>
      <c r="K122" s="31"/>
      <c r="L122" s="31"/>
    </row>
    <row r="123" spans="1:12" ht="15.75" customHeight="1" x14ac:dyDescent="0.2">
      <c r="A123" s="83"/>
      <c r="B123" s="83"/>
      <c r="C123" s="31"/>
      <c r="D123" s="14"/>
      <c r="E123" s="85"/>
      <c r="F123" s="30"/>
      <c r="G123" s="30"/>
      <c r="H123" s="31"/>
      <c r="I123" s="31"/>
      <c r="J123" s="31"/>
      <c r="K123" s="31"/>
      <c r="L123" s="31"/>
    </row>
    <row r="124" spans="1:12" ht="15.75" customHeight="1" x14ac:dyDescent="0.2"/>
    <row r="125" spans="1:12" ht="15.75" customHeight="1" x14ac:dyDescent="0.2"/>
    <row r="126" spans="1:12" ht="15.75" customHeight="1" x14ac:dyDescent="0.2"/>
    <row r="127" spans="1:12" ht="15.75" customHeight="1" x14ac:dyDescent="0.2"/>
    <row r="128" spans="1:12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5" defaultRowHeight="15" customHeight="1" x14ac:dyDescent="0.2"/>
  <cols>
    <col min="1" max="1" width="14.1640625" customWidth="1"/>
    <col min="2" max="26" width="10.6640625" customWidth="1"/>
  </cols>
  <sheetData>
    <row r="1" spans="1:5" x14ac:dyDescent="0.2">
      <c r="A1" s="86"/>
      <c r="B1" s="87"/>
      <c r="C1" s="86"/>
      <c r="D1" s="86"/>
      <c r="E1" s="86"/>
    </row>
    <row r="2" spans="1:5" x14ac:dyDescent="0.2">
      <c r="A2" s="87"/>
      <c r="B2" s="87"/>
      <c r="C2" s="86"/>
      <c r="D2" s="86"/>
      <c r="E2" s="86"/>
    </row>
    <row r="3" spans="1:5" x14ac:dyDescent="0.2">
      <c r="A3" s="87" t="s">
        <v>131</v>
      </c>
      <c r="B3" s="86" t="s">
        <v>132</v>
      </c>
      <c r="C3" s="86" t="s">
        <v>133</v>
      </c>
      <c r="D3" s="86" t="s">
        <v>134</v>
      </c>
      <c r="E3" s="88" t="s">
        <v>135</v>
      </c>
    </row>
    <row r="4" spans="1:5" x14ac:dyDescent="0.2">
      <c r="A4" s="89" t="s">
        <v>136</v>
      </c>
      <c r="B4" s="90">
        <v>200</v>
      </c>
      <c r="C4" s="91">
        <v>300</v>
      </c>
      <c r="D4" s="90">
        <v>2</v>
      </c>
      <c r="E4" s="92">
        <f t="shared" ref="E4:E5" si="0">B4*C4*D4</f>
        <v>120000</v>
      </c>
    </row>
    <row r="5" spans="1:5" x14ac:dyDescent="0.2">
      <c r="A5" s="88" t="s">
        <v>137</v>
      </c>
      <c r="B5" s="93">
        <v>20</v>
      </c>
      <c r="C5" s="94">
        <v>600</v>
      </c>
      <c r="D5" s="93">
        <v>2</v>
      </c>
      <c r="E5" s="92">
        <f t="shared" si="0"/>
        <v>24000</v>
      </c>
    </row>
    <row r="6" spans="1:5" x14ac:dyDescent="0.2">
      <c r="A6" s="95" t="s">
        <v>138</v>
      </c>
      <c r="B6" s="95">
        <f>SUM(B4:B5)</f>
        <v>220</v>
      </c>
      <c r="C6" s="95"/>
      <c r="D6" s="96"/>
      <c r="E6" s="97">
        <f>SUM(E4:E5)</f>
        <v>144000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98"/>
  <sheetViews>
    <sheetView workbookViewId="0"/>
  </sheetViews>
  <sheetFormatPr baseColWidth="10" defaultColWidth="14.5" defaultRowHeight="15" customHeight="1" x14ac:dyDescent="0.2"/>
  <cols>
    <col min="1" max="1" width="32.83203125" customWidth="1"/>
    <col min="2" max="2" width="17.6640625" customWidth="1"/>
    <col min="3" max="3" width="22.5" customWidth="1"/>
    <col min="4" max="26" width="10.6640625" customWidth="1"/>
  </cols>
  <sheetData>
    <row r="1" spans="1:4" x14ac:dyDescent="0.2">
      <c r="A1" s="87" t="s">
        <v>139</v>
      </c>
    </row>
    <row r="2" spans="1:4" x14ac:dyDescent="0.2">
      <c r="C2" s="1" t="s">
        <v>140</v>
      </c>
    </row>
    <row r="3" spans="1:4" x14ac:dyDescent="0.2">
      <c r="A3" s="88" t="s">
        <v>141</v>
      </c>
      <c r="B3" s="88"/>
      <c r="C3" s="87"/>
      <c r="D3" s="1"/>
    </row>
    <row r="4" spans="1:4" x14ac:dyDescent="0.2">
      <c r="A4" s="86" t="s">
        <v>142</v>
      </c>
      <c r="B4" s="98">
        <v>30990</v>
      </c>
    </row>
    <row r="5" spans="1:4" x14ac:dyDescent="0.2">
      <c r="A5" s="86" t="s">
        <v>143</v>
      </c>
      <c r="B5" s="98">
        <v>51650</v>
      </c>
      <c r="C5" s="87"/>
      <c r="D5" s="1"/>
    </row>
    <row r="6" spans="1:4" x14ac:dyDescent="0.2">
      <c r="A6" s="86" t="s">
        <v>144</v>
      </c>
      <c r="B6" s="98">
        <v>50000</v>
      </c>
      <c r="C6" s="87"/>
    </row>
    <row r="7" spans="1:4" x14ac:dyDescent="0.2">
      <c r="A7" s="86" t="s">
        <v>145</v>
      </c>
      <c r="B7" s="98">
        <v>0</v>
      </c>
    </row>
    <row r="8" spans="1:4" x14ac:dyDescent="0.2">
      <c r="A8" s="88" t="s">
        <v>135</v>
      </c>
      <c r="B8" s="94">
        <f>SUM(B4:B7)</f>
        <v>132640</v>
      </c>
      <c r="C8" s="87"/>
    </row>
    <row r="10" spans="1:4" x14ac:dyDescent="0.2">
      <c r="A10" s="86"/>
      <c r="B10" s="86"/>
    </row>
    <row r="11" spans="1:4" x14ac:dyDescent="0.2">
      <c r="A11" s="87"/>
      <c r="B11" s="87"/>
    </row>
    <row r="12" spans="1:4" x14ac:dyDescent="0.2">
      <c r="A12" s="99" t="s">
        <v>146</v>
      </c>
      <c r="B12" s="99"/>
    </row>
    <row r="13" spans="1:4" x14ac:dyDescent="0.2">
      <c r="A13" s="86" t="s">
        <v>142</v>
      </c>
      <c r="B13" s="100">
        <v>55000</v>
      </c>
      <c r="C13" s="1" t="s">
        <v>147</v>
      </c>
      <c r="D13" s="1" t="s">
        <v>148</v>
      </c>
    </row>
    <row r="14" spans="1:4" x14ac:dyDescent="0.2">
      <c r="A14" s="87" t="s">
        <v>143</v>
      </c>
      <c r="B14" s="100">
        <v>80000</v>
      </c>
      <c r="C14" s="1" t="s">
        <v>147</v>
      </c>
      <c r="D14" s="1" t="s">
        <v>149</v>
      </c>
    </row>
    <row r="15" spans="1:4" x14ac:dyDescent="0.2">
      <c r="A15" s="87" t="s">
        <v>150</v>
      </c>
      <c r="B15" s="100">
        <v>0</v>
      </c>
    </row>
    <row r="16" spans="1:4" x14ac:dyDescent="0.2">
      <c r="A16" s="86" t="s">
        <v>151</v>
      </c>
      <c r="B16" s="100">
        <v>10000</v>
      </c>
      <c r="C16" s="1" t="s">
        <v>147</v>
      </c>
    </row>
    <row r="17" spans="1:2" x14ac:dyDescent="0.2">
      <c r="A17" s="86" t="s">
        <v>152</v>
      </c>
      <c r="B17" s="100"/>
    </row>
    <row r="18" spans="1:2" x14ac:dyDescent="0.2">
      <c r="A18" s="101" t="s">
        <v>153</v>
      </c>
      <c r="B18" s="102">
        <f>SUM(B13:B17)</f>
        <v>145000</v>
      </c>
    </row>
    <row r="19" spans="1:2" ht="15.75" customHeight="1" x14ac:dyDescent="0.2"/>
    <row r="20" spans="1:2" ht="15.75" customHeight="1" x14ac:dyDescent="0.2"/>
    <row r="21" spans="1:2" ht="15.75" customHeight="1" x14ac:dyDescent="0.2"/>
    <row r="22" spans="1:2" ht="15.75" customHeight="1" x14ac:dyDescent="0.2">
      <c r="A22" s="95" t="s">
        <v>154</v>
      </c>
      <c r="B22" s="36">
        <f>B8+B18</f>
        <v>277640</v>
      </c>
    </row>
    <row r="23" spans="1:2" ht="15.75" customHeight="1" x14ac:dyDescent="0.2"/>
    <row r="24" spans="1:2" ht="15.75" customHeight="1" x14ac:dyDescent="0.2"/>
    <row r="25" spans="1:2" ht="15.75" customHeight="1" x14ac:dyDescent="0.2"/>
    <row r="26" spans="1:2" ht="15.75" customHeight="1" x14ac:dyDescent="0.2"/>
    <row r="27" spans="1:2" ht="15.75" customHeight="1" x14ac:dyDescent="0.2"/>
    <row r="28" spans="1:2" ht="15.75" customHeight="1" x14ac:dyDescent="0.2"/>
    <row r="29" spans="1:2" ht="15.75" customHeight="1" x14ac:dyDescent="0.2"/>
    <row r="30" spans="1:2" ht="15.75" customHeight="1" x14ac:dyDescent="0.2"/>
    <row r="31" spans="1:2" ht="15.75" customHeight="1" x14ac:dyDescent="0.2"/>
    <row r="32" spans="1: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00"/>
  <sheetViews>
    <sheetView workbookViewId="0"/>
  </sheetViews>
  <sheetFormatPr baseColWidth="10" defaultColWidth="14.5" defaultRowHeight="15" customHeight="1" x14ac:dyDescent="0.2"/>
  <cols>
    <col min="1" max="1" width="23" customWidth="1"/>
    <col min="2" max="2" width="10.6640625" customWidth="1"/>
    <col min="3" max="3" width="19.6640625" customWidth="1"/>
    <col min="4" max="4" width="24.5" customWidth="1"/>
    <col min="5" max="26" width="10.6640625" customWidth="1"/>
  </cols>
  <sheetData>
    <row r="1" spans="1:4" x14ac:dyDescent="0.2">
      <c r="A1" s="86" t="s">
        <v>155</v>
      </c>
      <c r="B1" s="86"/>
      <c r="C1" s="86"/>
      <c r="D1" s="86"/>
    </row>
    <row r="2" spans="1:4" x14ac:dyDescent="0.2">
      <c r="A2" s="86"/>
      <c r="B2" s="86"/>
      <c r="C2" s="86"/>
      <c r="D2" s="86"/>
    </row>
    <row r="3" spans="1:4" x14ac:dyDescent="0.2">
      <c r="A3" s="88" t="s">
        <v>156</v>
      </c>
      <c r="B3" s="88" t="s">
        <v>157</v>
      </c>
      <c r="C3" s="88" t="s">
        <v>133</v>
      </c>
      <c r="D3" s="88" t="s">
        <v>135</v>
      </c>
    </row>
    <row r="4" spans="1:4" x14ac:dyDescent="0.2">
      <c r="A4" s="1" t="s">
        <v>158</v>
      </c>
      <c r="B4" s="103"/>
      <c r="C4" s="98"/>
      <c r="D4" s="98">
        <f t="shared" ref="D4:D10" si="0">B4*C4</f>
        <v>0</v>
      </c>
    </row>
    <row r="5" spans="1:4" x14ac:dyDescent="0.2">
      <c r="A5" s="86" t="s">
        <v>159</v>
      </c>
      <c r="B5" s="103">
        <v>32</v>
      </c>
      <c r="C5" s="98">
        <v>1600</v>
      </c>
      <c r="D5" s="98">
        <f t="shared" si="0"/>
        <v>51200</v>
      </c>
    </row>
    <row r="6" spans="1:4" x14ac:dyDescent="0.2">
      <c r="A6" s="86" t="s">
        <v>160</v>
      </c>
      <c r="B6" s="103">
        <v>32</v>
      </c>
      <c r="C6" s="98">
        <v>1200</v>
      </c>
      <c r="D6" s="98">
        <f t="shared" si="0"/>
        <v>38400</v>
      </c>
    </row>
    <row r="7" spans="1:4" x14ac:dyDescent="0.2">
      <c r="A7" s="86" t="s">
        <v>161</v>
      </c>
      <c r="B7" s="103">
        <v>32</v>
      </c>
      <c r="C7" s="98">
        <v>1200</v>
      </c>
      <c r="D7" s="98">
        <f t="shared" si="0"/>
        <v>38400</v>
      </c>
    </row>
    <row r="8" spans="1:4" x14ac:dyDescent="0.2">
      <c r="A8" s="86" t="s">
        <v>162</v>
      </c>
      <c r="B8" s="103">
        <v>32</v>
      </c>
      <c r="C8" s="98">
        <v>1000</v>
      </c>
      <c r="D8" s="98">
        <f t="shared" si="0"/>
        <v>32000</v>
      </c>
    </row>
    <row r="9" spans="1:4" x14ac:dyDescent="0.2">
      <c r="A9" s="86" t="s">
        <v>163</v>
      </c>
      <c r="B9" s="103">
        <v>80</v>
      </c>
      <c r="C9" s="98">
        <v>1000</v>
      </c>
      <c r="D9" s="98">
        <f t="shared" si="0"/>
        <v>80000</v>
      </c>
    </row>
    <row r="10" spans="1:4" x14ac:dyDescent="0.2">
      <c r="A10" s="88" t="s">
        <v>164</v>
      </c>
      <c r="B10" s="103">
        <v>50</v>
      </c>
      <c r="C10" s="94">
        <v>500</v>
      </c>
      <c r="D10" s="94">
        <f t="shared" si="0"/>
        <v>25000</v>
      </c>
    </row>
    <row r="11" spans="1:4" x14ac:dyDescent="0.2">
      <c r="A11" s="86" t="s">
        <v>165</v>
      </c>
      <c r="B11" s="104">
        <v>18</v>
      </c>
      <c r="C11" s="105">
        <f>AVERAGE(C4:C8)</f>
        <v>1250</v>
      </c>
      <c r="D11" s="98">
        <f>-(B11*C11)</f>
        <v>-22500</v>
      </c>
    </row>
    <row r="12" spans="1:4" x14ac:dyDescent="0.2">
      <c r="A12" s="104" t="s">
        <v>135</v>
      </c>
      <c r="B12" s="106">
        <f>SUM(B4:B10)-10</f>
        <v>248</v>
      </c>
      <c r="C12" s="107"/>
      <c r="D12" s="107">
        <f>SUM(D4:D11)</f>
        <v>242500</v>
      </c>
    </row>
    <row r="13" spans="1:4" x14ac:dyDescent="0.2">
      <c r="A13" s="86"/>
      <c r="B13" s="86"/>
      <c r="C13" s="86"/>
    </row>
    <row r="15" spans="1:4" x14ac:dyDescent="0.2">
      <c r="A15" s="1"/>
    </row>
    <row r="16" spans="1:4" x14ac:dyDescent="0.2">
      <c r="A16" s="86"/>
    </row>
    <row r="17" spans="1:1" x14ac:dyDescent="0.2">
      <c r="A17" s="1"/>
    </row>
    <row r="21" spans="1:1" ht="15.75" customHeight="1" x14ac:dyDescent="0.2"/>
    <row r="22" spans="1:1" ht="15.75" customHeight="1" x14ac:dyDescent="0.2"/>
    <row r="23" spans="1:1" ht="15.75" customHeight="1" x14ac:dyDescent="0.2"/>
    <row r="24" spans="1:1" ht="15.75" customHeight="1" x14ac:dyDescent="0.2"/>
    <row r="25" spans="1:1" ht="15.75" customHeight="1" x14ac:dyDescent="0.2"/>
    <row r="26" spans="1:1" ht="15.75" customHeight="1" x14ac:dyDescent="0.2"/>
    <row r="27" spans="1:1" ht="15.75" customHeight="1" x14ac:dyDescent="0.2"/>
    <row r="28" spans="1:1" ht="15.75" customHeight="1" x14ac:dyDescent="0.2"/>
    <row r="29" spans="1:1" ht="15.75" customHeight="1" x14ac:dyDescent="0.2"/>
    <row r="30" spans="1:1" ht="15.75" customHeight="1" x14ac:dyDescent="0.2"/>
    <row r="31" spans="1:1" ht="15.75" customHeight="1" x14ac:dyDescent="0.2"/>
    <row r="32" spans="1: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workbookViewId="0"/>
  </sheetViews>
  <sheetFormatPr baseColWidth="10" defaultColWidth="14.5" defaultRowHeight="15" customHeight="1" x14ac:dyDescent="0.2"/>
  <cols>
    <col min="1" max="1" width="19.1640625" customWidth="1"/>
    <col min="2" max="2" width="10.6640625" customWidth="1"/>
    <col min="3" max="3" width="11.6640625" customWidth="1"/>
    <col min="4" max="4" width="14" customWidth="1"/>
    <col min="5" max="26" width="10.6640625" customWidth="1"/>
  </cols>
  <sheetData>
    <row r="1" spans="1:4" x14ac:dyDescent="0.2">
      <c r="A1" s="86" t="s">
        <v>166</v>
      </c>
      <c r="B1" s="87"/>
      <c r="C1" s="87"/>
      <c r="D1" s="87"/>
    </row>
    <row r="2" spans="1:4" x14ac:dyDescent="0.2">
      <c r="A2" s="99"/>
      <c r="B2" s="99" t="s">
        <v>167</v>
      </c>
      <c r="C2" s="99" t="s">
        <v>168</v>
      </c>
      <c r="D2" s="99" t="s">
        <v>135</v>
      </c>
    </row>
    <row r="3" spans="1:4" x14ac:dyDescent="0.2">
      <c r="A3" s="87" t="s">
        <v>169</v>
      </c>
      <c r="B3" s="87">
        <v>100</v>
      </c>
      <c r="C3" s="108">
        <v>360</v>
      </c>
      <c r="D3" s="98">
        <f>B3*C3</f>
        <v>36000</v>
      </c>
    </row>
    <row r="4" spans="1:4" x14ac:dyDescent="0.2">
      <c r="A4" s="95" t="s">
        <v>170</v>
      </c>
      <c r="B4" s="109"/>
      <c r="C4" s="109"/>
      <c r="D4" s="36">
        <f>D3</f>
        <v>36000</v>
      </c>
    </row>
    <row r="5" spans="1:4" x14ac:dyDescent="0.2">
      <c r="A5" s="87"/>
      <c r="B5" s="87"/>
      <c r="C5" s="87"/>
      <c r="D5" s="87"/>
    </row>
    <row r="6" spans="1:4" x14ac:dyDescent="0.2">
      <c r="A6" s="87" t="s">
        <v>171</v>
      </c>
      <c r="B6" s="87"/>
      <c r="C6" s="87"/>
      <c r="D6" s="87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99"/>
  <sheetViews>
    <sheetView workbookViewId="0"/>
  </sheetViews>
  <sheetFormatPr baseColWidth="10" defaultColWidth="14.5" defaultRowHeight="15" customHeight="1" x14ac:dyDescent="0.2"/>
  <cols>
    <col min="1" max="1" width="16.83203125" customWidth="1"/>
    <col min="2" max="2" width="10.6640625" customWidth="1"/>
    <col min="3" max="3" width="12.83203125" customWidth="1"/>
    <col min="4" max="5" width="22.1640625" customWidth="1"/>
    <col min="6" max="27" width="10.6640625" customWidth="1"/>
  </cols>
  <sheetData>
    <row r="1" spans="1:6" x14ac:dyDescent="0.2">
      <c r="A1" s="86" t="s">
        <v>172</v>
      </c>
      <c r="B1" s="87"/>
      <c r="C1" s="87"/>
      <c r="D1" s="87"/>
      <c r="E1" s="87"/>
      <c r="F1" s="86"/>
    </row>
    <row r="2" spans="1:6" x14ac:dyDescent="0.2">
      <c r="A2" s="99"/>
      <c r="B2" s="88" t="s">
        <v>173</v>
      </c>
      <c r="C2" s="93" t="s">
        <v>174</v>
      </c>
      <c r="D2" s="88" t="s">
        <v>175</v>
      </c>
      <c r="E2" s="88" t="s">
        <v>176</v>
      </c>
      <c r="F2" s="88" t="s">
        <v>135</v>
      </c>
    </row>
    <row r="3" spans="1:6" x14ac:dyDescent="0.2">
      <c r="A3" s="1" t="s">
        <v>158</v>
      </c>
      <c r="D3" s="92"/>
      <c r="E3" s="92"/>
      <c r="F3" s="92"/>
    </row>
    <row r="4" spans="1:6" x14ac:dyDescent="0.2">
      <c r="A4" s="86" t="s">
        <v>177</v>
      </c>
      <c r="B4" s="110">
        <v>1</v>
      </c>
      <c r="C4" s="1">
        <v>10</v>
      </c>
      <c r="D4" s="110">
        <v>870</v>
      </c>
      <c r="E4" s="92">
        <v>15000</v>
      </c>
      <c r="F4" s="92">
        <f t="shared" ref="F4:F5" si="0">(C4*D4)+E4</f>
        <v>23700</v>
      </c>
    </row>
    <row r="5" spans="1:6" x14ac:dyDescent="0.2">
      <c r="A5" s="86" t="s">
        <v>178</v>
      </c>
      <c r="B5" s="110">
        <v>1</v>
      </c>
      <c r="C5" s="1">
        <v>10</v>
      </c>
      <c r="D5" s="110">
        <v>870</v>
      </c>
      <c r="E5" s="92">
        <v>15000</v>
      </c>
      <c r="F5" s="92">
        <f t="shared" si="0"/>
        <v>23700</v>
      </c>
    </row>
    <row r="6" spans="1:6" x14ac:dyDescent="0.2">
      <c r="A6" s="86"/>
      <c r="B6" s="110"/>
      <c r="C6" s="110"/>
      <c r="D6" s="92"/>
      <c r="E6" s="92"/>
      <c r="F6" s="92"/>
    </row>
    <row r="7" spans="1:6" x14ac:dyDescent="0.2">
      <c r="A7" s="86" t="s">
        <v>160</v>
      </c>
      <c r="B7" s="110">
        <v>2</v>
      </c>
      <c r="C7" s="110">
        <v>16</v>
      </c>
      <c r="D7" s="92">
        <v>470</v>
      </c>
      <c r="E7" s="92">
        <v>125</v>
      </c>
      <c r="F7" s="92">
        <f t="shared" ref="F7:F10" si="1">C7*(D7+E7)</f>
        <v>9520</v>
      </c>
    </row>
    <row r="8" spans="1:6" x14ac:dyDescent="0.2">
      <c r="A8" s="86" t="s">
        <v>161</v>
      </c>
      <c r="B8" s="110">
        <v>2</v>
      </c>
      <c r="C8" s="110">
        <v>16</v>
      </c>
      <c r="D8" s="92">
        <v>350</v>
      </c>
      <c r="E8" s="92">
        <v>125</v>
      </c>
      <c r="F8" s="92">
        <f t="shared" si="1"/>
        <v>7600</v>
      </c>
    </row>
    <row r="9" spans="1:6" x14ac:dyDescent="0.2">
      <c r="A9" s="86" t="s">
        <v>162</v>
      </c>
      <c r="B9" s="110">
        <v>2</v>
      </c>
      <c r="C9" s="110">
        <v>14</v>
      </c>
      <c r="D9" s="92">
        <v>350</v>
      </c>
      <c r="E9" s="92">
        <v>125</v>
      </c>
      <c r="F9" s="92">
        <f t="shared" si="1"/>
        <v>6650</v>
      </c>
    </row>
    <row r="10" spans="1:6" x14ac:dyDescent="0.2">
      <c r="A10" s="86" t="s">
        <v>179</v>
      </c>
      <c r="B10" s="86">
        <v>5</v>
      </c>
      <c r="C10" s="86">
        <v>35</v>
      </c>
      <c r="D10" s="111">
        <v>350</v>
      </c>
      <c r="E10" s="92">
        <v>125</v>
      </c>
      <c r="F10" s="92">
        <f t="shared" si="1"/>
        <v>16625</v>
      </c>
    </row>
    <row r="11" spans="1:6" x14ac:dyDescent="0.2">
      <c r="A11" s="96" t="s">
        <v>135</v>
      </c>
      <c r="B11" s="96"/>
      <c r="C11" s="96"/>
      <c r="D11" s="112"/>
      <c r="E11" s="112"/>
      <c r="F11" s="113">
        <f>SUM(F3:F10)</f>
        <v>87795</v>
      </c>
    </row>
    <row r="13" spans="1:6" x14ac:dyDescent="0.2">
      <c r="A13" s="114" t="s">
        <v>180</v>
      </c>
      <c r="B13" s="114"/>
      <c r="C13" s="114"/>
      <c r="D13" s="114"/>
      <c r="E13" s="114"/>
      <c r="F13" s="115">
        <f>F11-F20</f>
        <v>87795</v>
      </c>
    </row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C7"/>
  <sheetViews>
    <sheetView workbookViewId="0"/>
  </sheetViews>
  <sheetFormatPr baseColWidth="10" defaultColWidth="14.5" defaultRowHeight="15" customHeight="1" x14ac:dyDescent="0.2"/>
  <sheetData>
    <row r="1" spans="1:3" x14ac:dyDescent="0.2">
      <c r="A1" s="1" t="s">
        <v>181</v>
      </c>
    </row>
    <row r="2" spans="1:3" x14ac:dyDescent="0.2">
      <c r="A2" s="86" t="s">
        <v>182</v>
      </c>
      <c r="B2" s="98"/>
    </row>
    <row r="3" spans="1:3" x14ac:dyDescent="0.2">
      <c r="A3" s="86" t="s">
        <v>183</v>
      </c>
      <c r="B3" s="98">
        <v>70000</v>
      </c>
    </row>
    <row r="4" spans="1:3" x14ac:dyDescent="0.2">
      <c r="A4" s="86" t="s">
        <v>184</v>
      </c>
      <c r="B4" s="98">
        <v>35000</v>
      </c>
    </row>
    <row r="5" spans="1:3" x14ac:dyDescent="0.2">
      <c r="A5" s="86" t="s">
        <v>185</v>
      </c>
      <c r="B5" s="98">
        <v>18000</v>
      </c>
      <c r="C5" s="1" t="s">
        <v>186</v>
      </c>
    </row>
    <row r="6" spans="1:3" x14ac:dyDescent="0.2">
      <c r="A6" s="88" t="s">
        <v>187</v>
      </c>
      <c r="B6" s="94">
        <v>10000</v>
      </c>
    </row>
    <row r="7" spans="1:3" x14ac:dyDescent="0.2">
      <c r="A7" s="1" t="s">
        <v>135</v>
      </c>
      <c r="B7" s="116">
        <f>SUM(B3:B6)</f>
        <v>133000</v>
      </c>
    </row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000"/>
  <sheetViews>
    <sheetView workbookViewId="0">
      <selection activeCell="E11" sqref="E11"/>
    </sheetView>
  </sheetViews>
  <sheetFormatPr baseColWidth="10" defaultColWidth="14.5" defaultRowHeight="15" customHeight="1" x14ac:dyDescent="0.2"/>
  <cols>
    <col min="1" max="2" width="10.6640625" customWidth="1"/>
    <col min="3" max="3" width="16" customWidth="1"/>
    <col min="4" max="26" width="10.6640625" customWidth="1"/>
  </cols>
  <sheetData>
    <row r="1" spans="1:5" x14ac:dyDescent="0.2">
      <c r="A1" s="87" t="s">
        <v>188</v>
      </c>
    </row>
    <row r="2" spans="1:5" x14ac:dyDescent="0.2">
      <c r="D2" s="86" t="s">
        <v>140</v>
      </c>
    </row>
    <row r="3" spans="1:5" x14ac:dyDescent="0.2">
      <c r="A3" s="87" t="s">
        <v>189</v>
      </c>
      <c r="C3" s="98">
        <v>19000</v>
      </c>
      <c r="D3" s="1" t="s">
        <v>190</v>
      </c>
    </row>
    <row r="4" spans="1:5" x14ac:dyDescent="0.2">
      <c r="A4" s="87" t="s">
        <v>191</v>
      </c>
      <c r="C4" s="98">
        <v>7000</v>
      </c>
      <c r="D4" s="86" t="s">
        <v>240</v>
      </c>
      <c r="E4" s="117"/>
    </row>
    <row r="5" spans="1:5" x14ac:dyDescent="0.2">
      <c r="A5" s="87" t="s">
        <v>192</v>
      </c>
      <c r="C5" s="98"/>
      <c r="D5" s="86"/>
    </row>
    <row r="6" spans="1:5" x14ac:dyDescent="0.2">
      <c r="A6" s="87" t="s">
        <v>193</v>
      </c>
      <c r="C6" s="98"/>
      <c r="D6" s="86"/>
    </row>
    <row r="7" spans="1:5" x14ac:dyDescent="0.2">
      <c r="A7" s="87" t="s">
        <v>194</v>
      </c>
      <c r="C7" s="94">
        <v>6000</v>
      </c>
    </row>
    <row r="8" spans="1:5" x14ac:dyDescent="0.2">
      <c r="A8" s="118" t="s">
        <v>135</v>
      </c>
      <c r="B8" s="118"/>
      <c r="C8" s="119">
        <f>SUM(C3:C7)</f>
        <v>32000</v>
      </c>
    </row>
    <row r="10" spans="1:5" x14ac:dyDescent="0.2">
      <c r="A10" s="87"/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1" spans="1:7" x14ac:dyDescent="0.2">
      <c r="A1" s="86" t="s">
        <v>195</v>
      </c>
      <c r="B1" s="87"/>
      <c r="C1" s="86"/>
      <c r="D1" s="86"/>
      <c r="E1" s="87"/>
    </row>
    <row r="2" spans="1:7" x14ac:dyDescent="0.2">
      <c r="A2" s="87"/>
      <c r="B2" s="87"/>
      <c r="C2" s="86"/>
      <c r="D2" s="86"/>
      <c r="E2" s="87"/>
    </row>
    <row r="3" spans="1:7" x14ac:dyDescent="0.2">
      <c r="A3" s="114" t="s">
        <v>196</v>
      </c>
      <c r="B3" s="114"/>
      <c r="C3" s="111"/>
      <c r="D3" s="86"/>
      <c r="E3" s="115">
        <v>2000</v>
      </c>
    </row>
    <row r="4" spans="1:7" x14ac:dyDescent="0.2">
      <c r="A4" s="87"/>
      <c r="B4" s="87"/>
      <c r="C4" s="111"/>
      <c r="D4" s="86"/>
      <c r="E4" s="111"/>
    </row>
    <row r="5" spans="1:7" x14ac:dyDescent="0.2">
      <c r="A5" s="86" t="s">
        <v>197</v>
      </c>
      <c r="B5" s="86" t="s">
        <v>173</v>
      </c>
      <c r="C5" s="111" t="s">
        <v>133</v>
      </c>
      <c r="D5" s="86"/>
      <c r="E5" s="111" t="s">
        <v>135</v>
      </c>
    </row>
    <row r="6" spans="1:7" x14ac:dyDescent="0.2">
      <c r="A6" s="120" t="s">
        <v>158</v>
      </c>
      <c r="B6" s="120">
        <v>1</v>
      </c>
      <c r="C6" s="121">
        <v>45000</v>
      </c>
      <c r="D6" s="120"/>
      <c r="E6" s="122">
        <v>0</v>
      </c>
      <c r="F6" s="123"/>
      <c r="G6" s="123"/>
    </row>
    <row r="7" spans="1:7" x14ac:dyDescent="0.2">
      <c r="A7" s="86" t="s">
        <v>159</v>
      </c>
      <c r="B7" s="110">
        <v>2</v>
      </c>
      <c r="C7" s="92">
        <v>30000</v>
      </c>
      <c r="D7" s="86"/>
      <c r="E7" s="92">
        <f t="shared" ref="E7:E11" si="0">B7*C7</f>
        <v>60000</v>
      </c>
    </row>
    <row r="8" spans="1:7" x14ac:dyDescent="0.2">
      <c r="A8" s="86" t="s">
        <v>160</v>
      </c>
      <c r="B8" s="110">
        <v>2</v>
      </c>
      <c r="C8" s="92">
        <v>10000</v>
      </c>
      <c r="D8" s="86"/>
      <c r="E8" s="92">
        <f t="shared" si="0"/>
        <v>20000</v>
      </c>
    </row>
    <row r="9" spans="1:7" x14ac:dyDescent="0.2">
      <c r="A9" s="86" t="s">
        <v>161</v>
      </c>
      <c r="B9" s="110">
        <v>2</v>
      </c>
      <c r="C9" s="92">
        <v>8000</v>
      </c>
      <c r="D9" s="86"/>
      <c r="E9" s="92">
        <f t="shared" si="0"/>
        <v>16000</v>
      </c>
    </row>
    <row r="10" spans="1:7" x14ac:dyDescent="0.2">
      <c r="A10" s="86" t="s">
        <v>162</v>
      </c>
      <c r="B10" s="110">
        <v>2</v>
      </c>
      <c r="C10" s="92">
        <v>6000</v>
      </c>
      <c r="D10" s="86"/>
      <c r="E10" s="92">
        <f t="shared" si="0"/>
        <v>12000</v>
      </c>
    </row>
    <row r="11" spans="1:7" x14ac:dyDescent="0.2">
      <c r="A11" s="88" t="s">
        <v>179</v>
      </c>
      <c r="B11" s="88">
        <v>5</v>
      </c>
      <c r="C11" s="112">
        <v>5000</v>
      </c>
      <c r="D11" s="99"/>
      <c r="E11" s="92">
        <f t="shared" si="0"/>
        <v>25000</v>
      </c>
    </row>
    <row r="12" spans="1:7" x14ac:dyDescent="0.2">
      <c r="A12" s="96" t="s">
        <v>198</v>
      </c>
      <c r="B12" s="96"/>
      <c r="C12" s="112"/>
      <c r="D12" s="99"/>
      <c r="E12" s="124">
        <f>SUM(E6:E11)</f>
        <v>133000</v>
      </c>
    </row>
    <row r="13" spans="1:7" x14ac:dyDescent="0.2">
      <c r="A13" s="87"/>
      <c r="B13" s="87"/>
      <c r="C13" s="86"/>
      <c r="D13" s="86"/>
      <c r="E13" s="87"/>
    </row>
    <row r="14" spans="1:7" x14ac:dyDescent="0.2">
      <c r="A14" s="86"/>
      <c r="B14" s="86"/>
      <c r="C14" s="86"/>
      <c r="D14" s="111"/>
      <c r="E14" s="111"/>
    </row>
    <row r="15" spans="1:7" x14ac:dyDescent="0.2">
      <c r="A15" s="86"/>
      <c r="B15" s="110"/>
      <c r="C15" s="110"/>
      <c r="D15" s="92"/>
      <c r="E15" s="92"/>
    </row>
    <row r="16" spans="1:7" x14ac:dyDescent="0.2">
      <c r="A16" s="86"/>
      <c r="B16" s="110"/>
      <c r="C16" s="110"/>
      <c r="D16" s="92"/>
      <c r="E16" s="92"/>
    </row>
    <row r="17" spans="1:6" x14ac:dyDescent="0.2">
      <c r="A17" s="86"/>
      <c r="B17" s="110"/>
      <c r="C17" s="110"/>
      <c r="D17" s="92"/>
      <c r="E17" s="92"/>
    </row>
    <row r="18" spans="1:6" x14ac:dyDescent="0.2">
      <c r="A18" s="87"/>
      <c r="B18" s="88"/>
      <c r="C18" s="87"/>
      <c r="D18" s="92"/>
      <c r="E18" s="92"/>
    </row>
    <row r="19" spans="1:6" x14ac:dyDescent="0.2">
      <c r="A19" s="95"/>
      <c r="B19" s="95"/>
      <c r="C19" s="101"/>
      <c r="D19" s="125"/>
      <c r="E19" s="97"/>
    </row>
    <row r="20" spans="1:6" x14ac:dyDescent="0.2">
      <c r="A20" s="87"/>
      <c r="B20" s="87"/>
      <c r="C20" s="86"/>
      <c r="D20" s="86"/>
      <c r="E20" s="87"/>
    </row>
    <row r="21" spans="1:6" ht="15.75" customHeight="1" x14ac:dyDescent="0.2">
      <c r="A21" s="86" t="s">
        <v>199</v>
      </c>
      <c r="B21" s="87"/>
      <c r="C21" s="86"/>
      <c r="D21" s="86"/>
      <c r="E21" s="92"/>
    </row>
    <row r="22" spans="1:6" ht="15.75" customHeight="1" x14ac:dyDescent="0.2">
      <c r="A22" s="86" t="s">
        <v>200</v>
      </c>
      <c r="B22" s="87"/>
      <c r="C22" s="86"/>
      <c r="D22" s="86"/>
      <c r="E22" s="92">
        <v>4000</v>
      </c>
    </row>
    <row r="23" spans="1:6" ht="15.75" customHeight="1" x14ac:dyDescent="0.2">
      <c r="A23" s="86" t="s">
        <v>201</v>
      </c>
      <c r="B23" s="87"/>
      <c r="C23" s="86"/>
      <c r="D23" s="86"/>
      <c r="E23" s="92" t="s">
        <v>202</v>
      </c>
      <c r="F23" s="1" t="s">
        <v>203</v>
      </c>
    </row>
    <row r="24" spans="1:6" ht="15.75" customHeight="1" x14ac:dyDescent="0.2">
      <c r="A24" s="88" t="s">
        <v>204</v>
      </c>
      <c r="B24" s="99"/>
      <c r="C24" s="88"/>
      <c r="D24" s="88"/>
      <c r="E24" s="126"/>
    </row>
    <row r="25" spans="1:6" ht="15.75" customHeight="1" x14ac:dyDescent="0.2">
      <c r="A25" s="96" t="s">
        <v>205</v>
      </c>
      <c r="B25" s="96"/>
      <c r="C25" s="96"/>
      <c r="D25" s="96"/>
      <c r="E25" s="124">
        <f>SUM(E21:E24)</f>
        <v>4000</v>
      </c>
    </row>
    <row r="26" spans="1:6" ht="15.75" customHeight="1" x14ac:dyDescent="0.2">
      <c r="A26" s="99"/>
      <c r="B26" s="99"/>
      <c r="C26" s="88"/>
      <c r="D26" s="88"/>
      <c r="E26" s="99"/>
    </row>
    <row r="27" spans="1:6" ht="15.75" customHeight="1" x14ac:dyDescent="0.2">
      <c r="A27" s="96" t="s">
        <v>206</v>
      </c>
      <c r="B27" s="96"/>
      <c r="C27" s="96"/>
      <c r="D27" s="96"/>
      <c r="E27" s="113">
        <f>E3+E12+E19+E25</f>
        <v>139000</v>
      </c>
    </row>
    <row r="28" spans="1:6" ht="15.75" customHeight="1" x14ac:dyDescent="0.2"/>
    <row r="29" spans="1:6" ht="15.75" customHeight="1" x14ac:dyDescent="0.2"/>
    <row r="30" spans="1:6" ht="15.75" customHeight="1" x14ac:dyDescent="0.2"/>
    <row r="31" spans="1:6" ht="15.75" customHeight="1" x14ac:dyDescent="0.2"/>
    <row r="32" spans="1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01"/>
  <sheetViews>
    <sheetView workbookViewId="0"/>
  </sheetViews>
  <sheetFormatPr baseColWidth="10" defaultColWidth="14.5" defaultRowHeight="15" customHeight="1" x14ac:dyDescent="0.2"/>
  <cols>
    <col min="1" max="1" width="27.6640625" customWidth="1"/>
    <col min="2" max="3" width="10.6640625" customWidth="1"/>
    <col min="4" max="4" width="19.5" customWidth="1"/>
    <col min="5" max="26" width="10.6640625" customWidth="1"/>
  </cols>
  <sheetData>
    <row r="1" spans="1:6" x14ac:dyDescent="0.2">
      <c r="A1" s="86" t="s">
        <v>207</v>
      </c>
      <c r="B1" s="87"/>
      <c r="C1" s="86"/>
      <c r="D1" s="86"/>
    </row>
    <row r="2" spans="1:6" x14ac:dyDescent="0.2">
      <c r="A2" s="86" t="s">
        <v>208</v>
      </c>
      <c r="B2" s="87"/>
      <c r="C2" s="86"/>
      <c r="D2" s="86"/>
    </row>
    <row r="3" spans="1:6" x14ac:dyDescent="0.2">
      <c r="A3" s="99"/>
      <c r="B3" s="88" t="s">
        <v>209</v>
      </c>
      <c r="C3" s="88" t="s">
        <v>133</v>
      </c>
      <c r="D3" s="88" t="s">
        <v>135</v>
      </c>
    </row>
    <row r="4" spans="1:6" x14ac:dyDescent="0.2">
      <c r="A4" s="1" t="s">
        <v>158</v>
      </c>
      <c r="C4" s="127">
        <v>15000</v>
      </c>
      <c r="D4" s="92"/>
      <c r="E4" s="127"/>
      <c r="F4" s="127"/>
    </row>
    <row r="5" spans="1:6" x14ac:dyDescent="0.2">
      <c r="A5" s="86" t="s">
        <v>159</v>
      </c>
      <c r="B5" s="110">
        <v>2</v>
      </c>
      <c r="C5" s="127">
        <v>10000</v>
      </c>
      <c r="D5" s="92">
        <f t="shared" ref="D5:D8" si="0">B5*C5</f>
        <v>20000</v>
      </c>
      <c r="E5" s="127"/>
    </row>
    <row r="6" spans="1:6" x14ac:dyDescent="0.2">
      <c r="A6" s="86" t="s">
        <v>160</v>
      </c>
      <c r="B6" s="110">
        <v>2</v>
      </c>
      <c r="C6" s="127">
        <v>6000</v>
      </c>
      <c r="D6" s="92">
        <f t="shared" si="0"/>
        <v>12000</v>
      </c>
      <c r="E6" s="127"/>
    </row>
    <row r="7" spans="1:6" x14ac:dyDescent="0.2">
      <c r="A7" s="86" t="s">
        <v>161</v>
      </c>
      <c r="B7" s="110">
        <v>2</v>
      </c>
      <c r="C7" s="127">
        <v>5000</v>
      </c>
      <c r="D7" s="92">
        <f t="shared" si="0"/>
        <v>10000</v>
      </c>
      <c r="E7" s="127"/>
    </row>
    <row r="8" spans="1:6" x14ac:dyDescent="0.2">
      <c r="A8" s="86" t="s">
        <v>162</v>
      </c>
      <c r="B8" s="110">
        <v>2</v>
      </c>
      <c r="C8" s="127">
        <v>4000</v>
      </c>
      <c r="D8" s="92">
        <f t="shared" si="0"/>
        <v>8000</v>
      </c>
      <c r="E8" s="127"/>
    </row>
    <row r="9" spans="1:6" x14ac:dyDescent="0.2">
      <c r="A9" s="86" t="s">
        <v>163</v>
      </c>
      <c r="B9" s="110">
        <v>5</v>
      </c>
      <c r="C9" s="127">
        <v>3000</v>
      </c>
      <c r="D9" s="92">
        <f>(B9*C9)</f>
        <v>15000</v>
      </c>
      <c r="E9" s="127"/>
    </row>
    <row r="10" spans="1:6" x14ac:dyDescent="0.2">
      <c r="A10" s="86" t="s">
        <v>164</v>
      </c>
      <c r="B10" s="110">
        <v>1</v>
      </c>
      <c r="C10" s="127">
        <v>2000</v>
      </c>
      <c r="D10" s="92">
        <f>B10*C10</f>
        <v>2000</v>
      </c>
      <c r="E10" s="127"/>
    </row>
    <row r="11" spans="1:6" x14ac:dyDescent="0.2">
      <c r="A11" s="86" t="s">
        <v>210</v>
      </c>
      <c r="B11" s="110">
        <v>2</v>
      </c>
      <c r="D11" s="128">
        <v>36000</v>
      </c>
      <c r="E11" s="86"/>
      <c r="F11" s="127" t="s">
        <v>211</v>
      </c>
    </row>
    <row r="12" spans="1:6" x14ac:dyDescent="0.2">
      <c r="A12" s="86" t="s">
        <v>212</v>
      </c>
      <c r="B12" s="86">
        <v>1</v>
      </c>
      <c r="C12" s="111"/>
      <c r="D12" s="92">
        <v>3000</v>
      </c>
    </row>
    <row r="13" spans="1:6" x14ac:dyDescent="0.2">
      <c r="A13" s="95" t="s">
        <v>213</v>
      </c>
      <c r="B13" s="95"/>
      <c r="C13" s="125"/>
      <c r="D13" s="97">
        <f>SUM(D4:D12)</f>
        <v>106000</v>
      </c>
    </row>
    <row r="14" spans="1:6" x14ac:dyDescent="0.2">
      <c r="A14" s="1"/>
    </row>
    <row r="15" spans="1:6" x14ac:dyDescent="0.2">
      <c r="A15" s="1" t="s">
        <v>214</v>
      </c>
    </row>
    <row r="16" spans="1:6" x14ac:dyDescent="0.2">
      <c r="A16" s="1" t="s">
        <v>215</v>
      </c>
      <c r="D16" s="1">
        <v>59075</v>
      </c>
    </row>
    <row r="18" spans="1:4" x14ac:dyDescent="0.2">
      <c r="A18" s="1" t="s">
        <v>216</v>
      </c>
      <c r="D18" s="1">
        <v>10000</v>
      </c>
    </row>
    <row r="20" spans="1:4" x14ac:dyDescent="0.2">
      <c r="A20" s="129" t="s">
        <v>217</v>
      </c>
      <c r="B20" s="130"/>
      <c r="C20" s="130"/>
      <c r="D20" s="131">
        <f>D13+D16+D18</f>
        <v>175075</v>
      </c>
    </row>
    <row r="22" spans="1:4" ht="15.75" customHeight="1" x14ac:dyDescent="0.2"/>
    <row r="23" spans="1:4" ht="15.75" customHeight="1" x14ac:dyDescent="0.2"/>
    <row r="24" spans="1:4" ht="15.75" customHeight="1" x14ac:dyDescent="0.2"/>
    <row r="25" spans="1:4" ht="15.75" customHeight="1" x14ac:dyDescent="0.2"/>
    <row r="26" spans="1:4" ht="15.75" customHeight="1" x14ac:dyDescent="0.2"/>
    <row r="27" spans="1:4" ht="15.75" customHeight="1" x14ac:dyDescent="0.2"/>
    <row r="28" spans="1:4" ht="15.75" customHeight="1" x14ac:dyDescent="0.2"/>
    <row r="29" spans="1:4" ht="15.75" customHeight="1" x14ac:dyDescent="0.2"/>
    <row r="30" spans="1:4" ht="15.75" customHeight="1" x14ac:dyDescent="0.2"/>
    <row r="31" spans="1:4" ht="15.75" customHeight="1" x14ac:dyDescent="0.2"/>
    <row r="32" spans="1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000"/>
  <sheetViews>
    <sheetView workbookViewId="0"/>
  </sheetViews>
  <sheetFormatPr baseColWidth="10" defaultColWidth="14.5" defaultRowHeight="15" customHeight="1" x14ac:dyDescent="0.2"/>
  <cols>
    <col min="1" max="1" width="24.1640625" customWidth="1"/>
    <col min="2" max="26" width="10.6640625" customWidth="1"/>
  </cols>
  <sheetData>
    <row r="1" spans="1:4" x14ac:dyDescent="0.2">
      <c r="A1" s="86" t="s">
        <v>218</v>
      </c>
      <c r="B1" s="87"/>
      <c r="C1" s="87"/>
    </row>
    <row r="2" spans="1:4" x14ac:dyDescent="0.2">
      <c r="A2" s="87"/>
      <c r="B2" s="87"/>
      <c r="C2" s="87"/>
    </row>
    <row r="3" spans="1:4" x14ac:dyDescent="0.2">
      <c r="A3" s="87" t="s">
        <v>219</v>
      </c>
      <c r="B3" s="87"/>
      <c r="C3" s="92">
        <v>5000</v>
      </c>
      <c r="D3" s="1" t="s">
        <v>220</v>
      </c>
    </row>
    <row r="4" spans="1:4" x14ac:dyDescent="0.2">
      <c r="A4" s="1" t="s">
        <v>221</v>
      </c>
      <c r="C4" s="132"/>
    </row>
    <row r="5" spans="1:4" x14ac:dyDescent="0.2">
      <c r="A5" s="87" t="s">
        <v>222</v>
      </c>
      <c r="B5" s="87"/>
      <c r="C5" s="92"/>
    </row>
    <row r="6" spans="1:4" x14ac:dyDescent="0.2">
      <c r="A6" s="87" t="s">
        <v>169</v>
      </c>
      <c r="B6" s="87"/>
      <c r="C6" s="92">
        <v>30000</v>
      </c>
    </row>
    <row r="7" spans="1:4" x14ac:dyDescent="0.2">
      <c r="A7" s="99" t="s">
        <v>223</v>
      </c>
      <c r="B7" s="99"/>
      <c r="C7" s="92">
        <v>5400</v>
      </c>
      <c r="D7" s="1" t="s">
        <v>224</v>
      </c>
    </row>
    <row r="8" spans="1:4" x14ac:dyDescent="0.2">
      <c r="A8" s="133" t="s">
        <v>225</v>
      </c>
      <c r="B8" s="133"/>
      <c r="C8" s="134">
        <f>SUM(C3:C7)</f>
        <v>40400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1" spans="1:4" x14ac:dyDescent="0.2">
      <c r="A1" s="87" t="s">
        <v>226</v>
      </c>
    </row>
    <row r="4" spans="1:4" x14ac:dyDescent="0.2">
      <c r="A4" s="87" t="s">
        <v>227</v>
      </c>
      <c r="C4" s="92">
        <v>0</v>
      </c>
    </row>
    <row r="5" spans="1:4" x14ac:dyDescent="0.2">
      <c r="A5" s="87" t="s">
        <v>228</v>
      </c>
      <c r="C5" s="92">
        <f>2434*3</f>
        <v>7302</v>
      </c>
      <c r="D5" s="1" t="s">
        <v>229</v>
      </c>
    </row>
    <row r="6" spans="1:4" x14ac:dyDescent="0.2">
      <c r="A6" s="135" t="s">
        <v>153</v>
      </c>
      <c r="B6" s="135"/>
      <c r="C6" s="97">
        <f>SUM(C4:C5)</f>
        <v>7302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1000"/>
  <sheetViews>
    <sheetView workbookViewId="0"/>
  </sheetViews>
  <sheetFormatPr baseColWidth="10" defaultColWidth="14.5" defaultRowHeight="15" customHeight="1" x14ac:dyDescent="0.2"/>
  <cols>
    <col min="1" max="2" width="10.6640625" customWidth="1"/>
    <col min="3" max="3" width="12" customWidth="1"/>
    <col min="4" max="26" width="10.6640625" customWidth="1"/>
  </cols>
  <sheetData>
    <row r="1" spans="1:3" x14ac:dyDescent="0.2">
      <c r="A1" s="87" t="s">
        <v>230</v>
      </c>
    </row>
    <row r="3" spans="1:3" x14ac:dyDescent="0.2">
      <c r="A3" s="87" t="s">
        <v>231</v>
      </c>
      <c r="C3" s="100">
        <v>3000</v>
      </c>
    </row>
    <row r="4" spans="1:3" x14ac:dyDescent="0.2">
      <c r="A4" s="87" t="s">
        <v>232</v>
      </c>
      <c r="C4" s="100">
        <v>30000</v>
      </c>
    </row>
    <row r="5" spans="1:3" x14ac:dyDescent="0.2">
      <c r="A5" s="136" t="s">
        <v>153</v>
      </c>
      <c r="B5" s="136"/>
      <c r="C5" s="137">
        <f>SUM(C3:C4)</f>
        <v>33000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1" spans="1:1" x14ac:dyDescent="0.2">
      <c r="A1" s="1" t="s">
        <v>233</v>
      </c>
    </row>
    <row r="2" spans="1:1" x14ac:dyDescent="0.2">
      <c r="A2" s="1" t="s">
        <v>234</v>
      </c>
    </row>
    <row r="3" spans="1:1" x14ac:dyDescent="0.2">
      <c r="A3" s="1" t="s">
        <v>235</v>
      </c>
    </row>
    <row r="4" spans="1:1" x14ac:dyDescent="0.2">
      <c r="A4" s="1"/>
    </row>
    <row r="5" spans="1:1" x14ac:dyDescent="0.2">
      <c r="A5" s="1" t="s">
        <v>236</v>
      </c>
    </row>
    <row r="7" spans="1:1" x14ac:dyDescent="0.2">
      <c r="A7" s="1" t="s">
        <v>237</v>
      </c>
    </row>
    <row r="9" spans="1:1" x14ac:dyDescent="0.2">
      <c r="A9" s="1" t="s">
        <v>238</v>
      </c>
    </row>
    <row r="11" spans="1:1" x14ac:dyDescent="0.2">
      <c r="A11" s="1" t="s">
        <v>239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14</vt:i4>
      </vt:variant>
    </vt:vector>
  </HeadingPairs>
  <TitlesOfParts>
    <vt:vector size="14" baseType="lpstr">
      <vt:lpstr>Budsjett 2023</vt:lpstr>
      <vt:lpstr>Note 1</vt:lpstr>
      <vt:lpstr>Note 2</vt:lpstr>
      <vt:lpstr>Note 3</vt:lpstr>
      <vt:lpstr>Note 4</vt:lpstr>
      <vt:lpstr>Note 5</vt:lpstr>
      <vt:lpstr>Note 6</vt:lpstr>
      <vt:lpstr>Note 7</vt:lpstr>
      <vt:lpstr>Note 8</vt:lpstr>
      <vt:lpstr>Note  9</vt:lpstr>
      <vt:lpstr>Note  10</vt:lpstr>
      <vt:lpstr>Note 11</vt:lpstr>
      <vt:lpstr>Note 12</vt:lpstr>
      <vt:lpstr>Note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Daglig leder</dc:creator>
  <cp:lastModifiedBy>Elise Sørdahl</cp:lastModifiedBy>
  <dcterms:created xsi:type="dcterms:W3CDTF">2020-03-03T17:37:58Z</dcterms:created>
  <dcterms:modified xsi:type="dcterms:W3CDTF">2024-01-15T21:10:20Z</dcterms:modified>
</cp:coreProperties>
</file>