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glig leder\Downloads\"/>
    </mc:Choice>
  </mc:AlternateContent>
  <xr:revisionPtr revIDLastSave="0" documentId="8_{EED01825-3D4E-4266-BF1A-8315CC0BA386}" xr6:coauthVersionLast="45" xr6:coauthVersionMax="45" xr10:uidLastSave="{00000000-0000-0000-0000-000000000000}"/>
  <bookViews>
    <workbookView xWindow="-110" yWindow="-110" windowWidth="19420" windowHeight="10420" xr2:uid="{DFA5ABCB-7561-4A38-A8F3-0CD94C48D4E3}"/>
  </bookViews>
  <sheets>
    <sheet name="OSI Budsjett" sheetId="1" r:id="rId1"/>
    <sheet name="Hovedstyret" sheetId="3" r:id="rId2"/>
    <sheet name="Hytt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5" i="2" l="1"/>
  <c r="E119" i="2" s="1"/>
  <c r="E21" i="2"/>
  <c r="D115" i="2"/>
  <c r="D119" i="2" s="1"/>
  <c r="D21" i="2"/>
  <c r="D121" i="2" s="1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47" i="2"/>
  <c r="C46" i="2"/>
  <c r="C45" i="2"/>
  <c r="C44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K118" i="3"/>
  <c r="C118" i="3"/>
  <c r="L116" i="3"/>
  <c r="K116" i="3"/>
  <c r="J116" i="3"/>
  <c r="I116" i="3"/>
  <c r="H116" i="3"/>
  <c r="F116" i="3"/>
  <c r="E116" i="3"/>
  <c r="E118" i="3" s="1"/>
  <c r="E120" i="3" s="1"/>
  <c r="D116" i="3"/>
  <c r="C116" i="3"/>
  <c r="G76" i="3"/>
  <c r="G116" i="3" s="1"/>
  <c r="G118" i="3" s="1"/>
  <c r="L48" i="3"/>
  <c r="K48" i="3"/>
  <c r="J48" i="3"/>
  <c r="I48" i="3"/>
  <c r="H48" i="3"/>
  <c r="G48" i="3"/>
  <c r="F48" i="3"/>
  <c r="E48" i="3"/>
  <c r="K42" i="3"/>
  <c r="I42" i="3"/>
  <c r="I118" i="3" s="1"/>
  <c r="G42" i="3"/>
  <c r="E42" i="3"/>
  <c r="D42" i="3"/>
  <c r="D118" i="3" s="1"/>
  <c r="C42" i="3"/>
  <c r="L35" i="3"/>
  <c r="J35" i="3"/>
  <c r="H35" i="3"/>
  <c r="F35" i="3"/>
  <c r="L27" i="3"/>
  <c r="L36" i="3" s="1"/>
  <c r="L42" i="3" s="1"/>
  <c r="L118" i="3" s="1"/>
  <c r="J27" i="3"/>
  <c r="H27" i="3"/>
  <c r="F27" i="3"/>
  <c r="F36" i="3" s="1"/>
  <c r="I24" i="3"/>
  <c r="L22" i="3"/>
  <c r="K22" i="3"/>
  <c r="K120" i="3" s="1"/>
  <c r="J22" i="3"/>
  <c r="H22" i="3"/>
  <c r="G22" i="3"/>
  <c r="G120" i="3" s="1"/>
  <c r="F22" i="3"/>
  <c r="E22" i="3"/>
  <c r="D22" i="3"/>
  <c r="D120" i="3" s="1"/>
  <c r="C22" i="3"/>
  <c r="C120" i="3" s="1"/>
  <c r="I13" i="3"/>
  <c r="I22" i="3" s="1"/>
  <c r="I120" i="3" s="1"/>
  <c r="E121" i="2" l="1"/>
  <c r="C21" i="2"/>
  <c r="C121" i="2"/>
  <c r="C119" i="2"/>
  <c r="L120" i="3"/>
  <c r="J42" i="3"/>
  <c r="J118" i="3" s="1"/>
  <c r="J120" i="3" s="1"/>
  <c r="H42" i="3"/>
  <c r="H118" i="3" s="1"/>
  <c r="H120" i="3" s="1"/>
  <c r="J36" i="3"/>
  <c r="F42" i="3"/>
  <c r="F118" i="3" s="1"/>
  <c r="F120" i="3" s="1"/>
  <c r="H36" i="3"/>
  <c r="C91" i="1" l="1"/>
  <c r="C84" i="1"/>
  <c r="C72" i="1"/>
  <c r="C66" i="1"/>
  <c r="C12" i="1"/>
  <c r="C14" i="1"/>
  <c r="C38" i="1"/>
  <c r="C35" i="1"/>
  <c r="C32" i="1"/>
  <c r="C79" i="1"/>
  <c r="C47" i="1" l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0" i="1"/>
  <c r="C89" i="1"/>
  <c r="C88" i="1"/>
  <c r="C87" i="1"/>
  <c r="C86" i="1"/>
  <c r="C85" i="1"/>
  <c r="C83" i="1"/>
  <c r="C82" i="1"/>
  <c r="C81" i="1"/>
  <c r="C80" i="1"/>
  <c r="C78" i="1"/>
  <c r="C77" i="1"/>
  <c r="C76" i="1"/>
  <c r="C75" i="1"/>
  <c r="C74" i="1"/>
  <c r="C73" i="1"/>
  <c r="C71" i="1"/>
  <c r="C70" i="1"/>
  <c r="C69" i="1"/>
  <c r="C68" i="1"/>
  <c r="C67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44" i="1"/>
  <c r="C45" i="1"/>
  <c r="C46" i="1"/>
  <c r="C40" i="1"/>
  <c r="C39" i="1"/>
  <c r="C37" i="1"/>
  <c r="C36" i="1"/>
  <c r="C34" i="1"/>
  <c r="C33" i="1"/>
  <c r="C31" i="1"/>
  <c r="C30" i="1"/>
  <c r="C29" i="1"/>
  <c r="C28" i="1"/>
  <c r="C27" i="1"/>
  <c r="C26" i="1"/>
  <c r="C25" i="1"/>
  <c r="C24" i="1"/>
  <c r="C20" i="1"/>
  <c r="C19" i="1"/>
  <c r="C18" i="1"/>
  <c r="C17" i="1"/>
  <c r="C16" i="1"/>
  <c r="C15" i="1"/>
  <c r="C5" i="1"/>
  <c r="C8" i="1"/>
  <c r="C11" i="1"/>
  <c r="C13" i="1"/>
  <c r="C10" i="1"/>
  <c r="C9" i="1"/>
  <c r="C7" i="1"/>
  <c r="C6" i="1"/>
  <c r="C4" i="1"/>
  <c r="C3" i="1"/>
  <c r="E119" i="1"/>
  <c r="AR115" i="1"/>
  <c r="Q115" i="1"/>
  <c r="Q41" i="1"/>
  <c r="Q21" i="1"/>
  <c r="Q119" i="1" l="1"/>
  <c r="Q121" i="1" l="1"/>
  <c r="T119" i="1" l="1"/>
  <c r="T121" i="1" s="1"/>
  <c r="O119" i="1"/>
  <c r="E121" i="1"/>
  <c r="C41" i="1"/>
  <c r="AR21" i="1"/>
  <c r="AG21" i="1"/>
  <c r="AG121" i="1" s="1"/>
  <c r="AQ121" i="1"/>
  <c r="AP121" i="1"/>
  <c r="AN121" i="1"/>
  <c r="AM121" i="1"/>
  <c r="AK121" i="1"/>
  <c r="AJ121" i="1"/>
  <c r="AI121" i="1"/>
  <c r="AH121" i="1"/>
  <c r="AF121" i="1"/>
  <c r="AB121" i="1"/>
  <c r="AA121" i="1"/>
  <c r="W121" i="1"/>
  <c r="V121" i="1"/>
  <c r="U121" i="1"/>
  <c r="O121" i="1"/>
  <c r="M121" i="1"/>
  <c r="L121" i="1"/>
  <c r="K121" i="1"/>
  <c r="H121" i="1"/>
  <c r="G121" i="1"/>
  <c r="AR119" i="1"/>
  <c r="AQ119" i="1"/>
  <c r="AP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X119" i="1"/>
  <c r="W119" i="1"/>
  <c r="V119" i="1"/>
  <c r="U119" i="1"/>
  <c r="S119" i="1"/>
  <c r="R119" i="1"/>
  <c r="P119" i="1"/>
  <c r="N119" i="1"/>
  <c r="M119" i="1"/>
  <c r="L119" i="1"/>
  <c r="K119" i="1"/>
  <c r="J119" i="1"/>
  <c r="H119" i="1"/>
  <c r="H41" i="1"/>
  <c r="G119" i="1"/>
  <c r="F119" i="1"/>
  <c r="AQ115" i="1"/>
  <c r="AP115" i="1"/>
  <c r="AO115" i="1"/>
  <c r="C115" i="1" s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Y119" i="1" s="1"/>
  <c r="Y121" i="1" s="1"/>
  <c r="X115" i="1"/>
  <c r="W115" i="1"/>
  <c r="V115" i="1"/>
  <c r="U115" i="1"/>
  <c r="T115" i="1"/>
  <c r="S115" i="1"/>
  <c r="R115" i="1"/>
  <c r="P115" i="1"/>
  <c r="O115" i="1"/>
  <c r="N115" i="1"/>
  <c r="M115" i="1"/>
  <c r="L115" i="1"/>
  <c r="K115" i="1"/>
  <c r="J115" i="1"/>
  <c r="I115" i="1"/>
  <c r="I119" i="1" s="1"/>
  <c r="H115" i="1"/>
  <c r="G115" i="1"/>
  <c r="F115" i="1"/>
  <c r="E115" i="1"/>
  <c r="AR41" i="1"/>
  <c r="AD41" i="1"/>
  <c r="AB41" i="1"/>
  <c r="U41" i="1"/>
  <c r="S41" i="1"/>
  <c r="R41" i="1"/>
  <c r="P41" i="1"/>
  <c r="N41" i="1"/>
  <c r="M41" i="1"/>
  <c r="G41" i="1"/>
  <c r="F41" i="1"/>
  <c r="E41" i="1"/>
  <c r="AQ21" i="1"/>
  <c r="AP21" i="1"/>
  <c r="AO21" i="1"/>
  <c r="AN21" i="1"/>
  <c r="AM21" i="1"/>
  <c r="AL21" i="1"/>
  <c r="AL121" i="1" s="1"/>
  <c r="AK21" i="1"/>
  <c r="AJ21" i="1"/>
  <c r="AI21" i="1"/>
  <c r="AH21" i="1"/>
  <c r="AO119" i="1" l="1"/>
  <c r="C119" i="1" s="1"/>
  <c r="AR121" i="1"/>
  <c r="AF21" i="1"/>
  <c r="AE21" i="1"/>
  <c r="AE121" i="1" s="1"/>
  <c r="AD21" i="1"/>
  <c r="AD121" i="1" s="1"/>
  <c r="AC21" i="1"/>
  <c r="AC121" i="1" s="1"/>
  <c r="AB21" i="1"/>
  <c r="AA21" i="1"/>
  <c r="Z21" i="1"/>
  <c r="Z121" i="1" s="1"/>
  <c r="Y21" i="1"/>
  <c r="X21" i="1"/>
  <c r="X121" i="1" s="1"/>
  <c r="W21" i="1"/>
  <c r="V21" i="1"/>
  <c r="U21" i="1"/>
  <c r="T21" i="1"/>
  <c r="S21" i="1"/>
  <c r="S121" i="1" s="1"/>
  <c r="R21" i="1"/>
  <c r="R121" i="1" s="1"/>
  <c r="P21" i="1"/>
  <c r="P121" i="1" s="1"/>
  <c r="O21" i="1"/>
  <c r="N21" i="1"/>
  <c r="N121" i="1" s="1"/>
  <c r="M21" i="1"/>
  <c r="L21" i="1"/>
  <c r="K21" i="1"/>
  <c r="J21" i="1"/>
  <c r="J121" i="1" s="1"/>
  <c r="I21" i="1"/>
  <c r="I121" i="1" s="1"/>
  <c r="H21" i="1"/>
  <c r="G21" i="1"/>
  <c r="F21" i="1"/>
  <c r="F121" i="1" s="1"/>
  <c r="E21" i="1"/>
  <c r="C21" i="1" l="1"/>
  <c r="AO121" i="1"/>
  <c r="C121" i="1" s="1"/>
</calcChain>
</file>

<file path=xl/sharedStrings.xml><?xml version="1.0" encoding="utf-8"?>
<sst xmlns="http://schemas.openxmlformats.org/spreadsheetml/2006/main" count="402" uniqueCount="169">
  <si>
    <t>Inntekter</t>
  </si>
  <si>
    <t>Salg utstyr</t>
  </si>
  <si>
    <t>Sponsorinntekter</t>
  </si>
  <si>
    <t>Tilskudd fra Velferdstinget</t>
  </si>
  <si>
    <t>Tilskudd fra NIF</t>
  </si>
  <si>
    <t>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</si>
  <si>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</si>
  <si>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</si>
  <si>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</si>
  <si>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</si>
  <si>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</si>
  <si>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</si>
  <si>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</si>
  <si>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</si>
  <si>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</si>
  <si>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</si>
  <si>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</si>
  <si>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</si>
  <si>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</si>
  <si>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</si>
  <si>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</si>
  <si>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</si>
  <si>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</si>
  <si>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</si>
  <si>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</si>
  <si>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</si>
  <si>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</si>
  <si>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</si>
  <si>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</si>
  <si>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</si>
  <si>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</si>
  <si>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</si>
  <si>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</si>
  <si>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</si>
  <si>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</si>
  <si>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Kantinekostnad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</si>
  <si>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</si>
  <si>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</si>
  <si>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</si>
  <si>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</si>
  <si>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</si>
  <si>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</si>
  <si>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maskinger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</si>
  <si>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</si>
  <si>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</si>
  <si>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</si>
  <si>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</si>
  <si>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</si>
  <si>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</si>
  <si>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</si>
  <si>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</si>
  <si>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</si>
  <si>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</si>
  <si>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</si>
  <si>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</si>
  <si>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</si>
  <si>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Annen periodisering</t>
  </si>
  <si>
    <t>Sosiale tilstellinger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</si>
  <si>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</si>
  <si>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</si>
  <si>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</si>
  <si>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</si>
  <si>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</si>
  <si>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</si>
  <si>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</si>
  <si>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</si>
  <si>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</si>
  <si>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</si>
  <si>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</si>
  <si>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</si>
  <si>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</si>
  <si>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</si>
  <si>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</si>
  <si>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</si>
  <si>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</si>
  <si>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</si>
  <si>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</si>
  <si>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</si>
  <si>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</si>
  <si>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</si>
  <si>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</si>
  <si>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</si>
  <si>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</si>
  <si>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</si>
  <si>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</si>
  <si>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</si>
  <si>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</si>
  <si>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</si>
  <si>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</si>
  <si>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</si>
  <si>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</si>
  <si>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</si>
  <si>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</si>
  <si>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</si>
  <si>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</si>
  <si>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</si>
  <si>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</si>
  <si>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</si>
  <si>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</si>
  <si>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</si>
  <si>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</si>
  <si>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</si>
  <si>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</si>
  <si>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</si>
  <si>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</si>
  <si>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Konstatert tap på fordringer</t>
  </si>
  <si>
    <t>Endring i avsetning tap på fordringer</t>
  </si>
  <si>
    <t>Sum driftskostnader</t>
  </si>
  <si>
    <t>Andre kostnader</t>
  </si>
  <si>
    <t>Sum kostnader</t>
  </si>
  <si>
    <t>Driftsresultat</t>
  </si>
  <si>
    <t>Konto i regnskapet</t>
  </si>
  <si>
    <t>Budsjett 2020</t>
  </si>
  <si>
    <t>Buffer 2020</t>
  </si>
  <si>
    <t xml:space="preserve">Capoeira </t>
  </si>
  <si>
    <t>Kendo</t>
  </si>
  <si>
    <t>Aikido</t>
  </si>
  <si>
    <t>1 500,00 kr</t>
  </si>
  <si>
    <t>Langrenn</t>
  </si>
  <si>
    <t>Kung Fu</t>
  </si>
  <si>
    <t>Elvepadling</t>
  </si>
  <si>
    <t>Rugby</t>
  </si>
  <si>
    <t>Orientering</t>
  </si>
  <si>
    <t>Gruppedans</t>
  </si>
  <si>
    <t>Svømming</t>
  </si>
  <si>
    <t>Boksing</t>
  </si>
  <si>
    <t>Jujutsu</t>
  </si>
  <si>
    <t>Badminton</t>
  </si>
  <si>
    <t>Fotball</t>
  </si>
  <si>
    <t>Squash</t>
  </si>
  <si>
    <t>Volleyball</t>
  </si>
  <si>
    <t>Håndball</t>
  </si>
  <si>
    <t>Innebandy</t>
  </si>
  <si>
    <t>Triatlon</t>
  </si>
  <si>
    <t>Tennis</t>
  </si>
  <si>
    <t>Friidrett</t>
  </si>
  <si>
    <t>Quidditch</t>
  </si>
  <si>
    <t>Pardans</t>
  </si>
  <si>
    <t>Sykkel</t>
  </si>
  <si>
    <t>Fekting</t>
  </si>
  <si>
    <t>Judo</t>
  </si>
  <si>
    <t>Studenterhytta</t>
  </si>
  <si>
    <t>Veilag</t>
  </si>
  <si>
    <t>KSI-Hytta</t>
  </si>
  <si>
    <t>Ultimate Frisbee</t>
  </si>
  <si>
    <t>Karate</t>
  </si>
  <si>
    <t>Taekwondo</t>
  </si>
  <si>
    <t>Friluft</t>
  </si>
  <si>
    <t>Kart</t>
  </si>
  <si>
    <t>Dykking</t>
  </si>
  <si>
    <t>Basket</t>
  </si>
  <si>
    <t>Ski og Snowboard</t>
  </si>
  <si>
    <t>Hovedstyret</t>
  </si>
  <si>
    <t>Klatring</t>
  </si>
  <si>
    <t>Roing</t>
  </si>
  <si>
    <t>Regnskap 2019</t>
  </si>
  <si>
    <t>Budsjett 2019</t>
  </si>
  <si>
    <t xml:space="preserve"> Budsjett 2018</t>
  </si>
  <si>
    <t>Regnskap 2017</t>
  </si>
  <si>
    <t xml:space="preserve"> Budsjett 2017</t>
  </si>
  <si>
    <t>Regnskap 2016</t>
  </si>
  <si>
    <t>budsjett 2016</t>
  </si>
  <si>
    <t>Regnskap 2015</t>
  </si>
  <si>
    <t>Budsjett 2015</t>
  </si>
  <si>
    <t>Tildelt mva-kompensasjon</t>
  </si>
  <si>
    <t>Differanse inntektsfordeling</t>
  </si>
  <si>
    <t>Avskrivninger på maskiner</t>
  </si>
  <si>
    <t>Opphold etter regning</t>
  </si>
  <si>
    <t>Opprydding hovedbok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</si>
</sst>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kr&quot;\ #,##0.00;[Red]\-&quot;kr&quot;\ #,##0.00"/>
    <numFmt numFmtId="44" formatCode="_-&quot;kr&quot;\ * #,##0.00_-;\-&quot;kr&quot;\ * #,##0.00_-;_-&quot;kr&quot;\ * &quot;-&quot;??_-;_-@_-"/>
    <numFmt numFmtId="164" formatCode="_-[$kr-414]\ * #,##0.00_-;\-[$kr-414]\ * #,##0.00_-;_-[$kr-414]\ * &quot;-&quot;??_-;_-@_-"/>
    <numFmt numFmtId="165" formatCode="&quot;kr&quot;\ #,##0.00;[Red]&quot;kr&quot;\ #,##0.00"/>
    <numFmt numFmtId="166" formatCode="#,##0.00\ [$kr-414]"/>
    <numFmt numFmtId="167" formatCode="&quot;NOK&quot;\ #,##0.00;[Red]&quot;NOK&quot;\ 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2"/>
      <name val="Calibri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2C3E5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  <font>
      <b/>
      <sz val="11"/>
      <color rgb="FF2C3E50"/>
      <name val="Arial"/>
      <family val="2"/>
    </font>
    <font>
      <sz val="11"/>
      <color rgb="FF000000"/>
      <name val="Calibri"/>
      <family val="2"/>
    </font>
    <font>
      <sz val="11"/>
      <color rgb="FF2C3E50"/>
      <name val="Arial"/>
      <family val="2"/>
    </font>
    <font>
      <sz val="11"/>
      <color rgb="FFC53929"/>
      <name val="Arial"/>
      <family val="2"/>
    </font>
    <font>
      <sz val="12"/>
      <color rgb="FFFF0000"/>
      <name val="Calibri"/>
      <family val="2"/>
    </font>
    <font>
      <sz val="11"/>
      <name val="Calibri"/>
      <family val="2"/>
    </font>
    <font>
      <b/>
      <sz val="11"/>
      <color rgb="FFC53929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4" fontId="0" fillId="0" borderId="0" xfId="1" applyFon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44" fontId="12" fillId="0" borderId="3" xfId="1" applyFont="1" applyBorder="1"/>
    <xf numFmtId="0" fontId="5" fillId="0" borderId="2" xfId="0" applyFont="1" applyBorder="1" applyAlignment="1">
      <alignment horizontal="center" vertical="center"/>
    </xf>
    <xf numFmtId="44" fontId="0" fillId="0" borderId="3" xfId="1" applyFont="1" applyBorder="1"/>
    <xf numFmtId="44" fontId="0" fillId="0" borderId="4" xfId="1" applyFont="1" applyBorder="1"/>
    <xf numFmtId="0" fontId="5" fillId="0" borderId="5" xfId="0" applyFont="1" applyBorder="1" applyAlignment="1">
      <alignment horizontal="center" vertical="center"/>
    </xf>
    <xf numFmtId="0" fontId="9" fillId="0" borderId="2" xfId="0" applyFont="1" applyBorder="1"/>
    <xf numFmtId="0" fontId="4" fillId="0" borderId="6" xfId="0" applyFont="1" applyBorder="1" applyAlignment="1">
      <alignment horizontal="center" vertical="center"/>
    </xf>
    <xf numFmtId="44" fontId="0" fillId="0" borderId="6" xfId="1" applyFont="1" applyBorder="1"/>
    <xf numFmtId="0" fontId="6" fillId="0" borderId="6" xfId="0" applyFont="1" applyBorder="1"/>
    <xf numFmtId="0" fontId="8" fillId="0" borderId="0" xfId="0" applyFont="1" applyBorder="1" applyAlignment="1">
      <alignment horizontal="right"/>
    </xf>
    <xf numFmtId="0" fontId="6" fillId="0" borderId="5" xfId="0" applyFont="1" applyBorder="1"/>
    <xf numFmtId="0" fontId="0" fillId="0" borderId="6" xfId="0" applyBorder="1"/>
    <xf numFmtId="0" fontId="2" fillId="0" borderId="6" xfId="0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10" xfId="0" applyFont="1" applyBorder="1"/>
    <xf numFmtId="8" fontId="8" fillId="0" borderId="8" xfId="0" applyNumberFormat="1" applyFont="1" applyBorder="1"/>
    <xf numFmtId="0" fontId="7" fillId="0" borderId="9" xfId="0" applyFont="1" applyBorder="1"/>
    <xf numFmtId="0" fontId="0" fillId="0" borderId="8" xfId="0" applyBorder="1"/>
    <xf numFmtId="8" fontId="4" fillId="0" borderId="8" xfId="0" applyNumberFormat="1" applyFont="1" applyBorder="1"/>
    <xf numFmtId="0" fontId="4" fillId="0" borderId="8" xfId="0" applyFont="1" applyBorder="1" applyAlignment="1">
      <alignment horizontal="center" vertical="center"/>
    </xf>
    <xf numFmtId="0" fontId="0" fillId="0" borderId="11" xfId="0" applyBorder="1"/>
    <xf numFmtId="0" fontId="5" fillId="0" borderId="11" xfId="0" applyFont="1" applyBorder="1" applyAlignment="1">
      <alignment horizontal="center" vertical="center"/>
    </xf>
    <xf numFmtId="164" fontId="0" fillId="0" borderId="8" xfId="0" applyNumberFormat="1" applyBorder="1"/>
    <xf numFmtId="44" fontId="0" fillId="0" borderId="10" xfId="1" applyFont="1" applyBorder="1"/>
    <xf numFmtId="44" fontId="0" fillId="0" borderId="8" xfId="1" applyFont="1" applyBorder="1"/>
    <xf numFmtId="44" fontId="12" fillId="0" borderId="12" xfId="1" applyFont="1" applyBorder="1"/>
    <xf numFmtId="44" fontId="0" fillId="0" borderId="12" xfId="1" applyFont="1" applyBorder="1"/>
    <xf numFmtId="0" fontId="5" fillId="0" borderId="12" xfId="0" applyFont="1" applyBorder="1" applyAlignment="1">
      <alignment horizontal="center" vertical="center"/>
    </xf>
    <xf numFmtId="0" fontId="0" fillId="0" borderId="14" xfId="0" applyBorder="1"/>
    <xf numFmtId="44" fontId="0" fillId="0" borderId="14" xfId="1" applyFont="1" applyBorder="1" applyAlignment="1"/>
    <xf numFmtId="44" fontId="7" fillId="0" borderId="14" xfId="1" applyFont="1" applyBorder="1" applyAlignment="1"/>
    <xf numFmtId="44" fontId="12" fillId="0" borderId="15" xfId="1" applyFont="1" applyBorder="1" applyAlignment="1"/>
    <xf numFmtId="44" fontId="12" fillId="0" borderId="16" xfId="1" applyFont="1" applyBorder="1" applyAlignment="1"/>
    <xf numFmtId="44" fontId="0" fillId="0" borderId="14" xfId="1" applyFont="1" applyBorder="1"/>
    <xf numFmtId="44" fontId="12" fillId="0" borderId="17" xfId="1" applyFont="1" applyBorder="1"/>
    <xf numFmtId="44" fontId="12" fillId="0" borderId="13" xfId="1" applyFont="1" applyBorder="1"/>
    <xf numFmtId="44" fontId="1" fillId="0" borderId="14" xfId="1" applyFont="1" applyBorder="1"/>
    <xf numFmtId="44" fontId="11" fillId="0" borderId="14" xfId="1" applyFont="1" applyBorder="1"/>
    <xf numFmtId="44" fontId="10" fillId="0" borderId="14" xfId="1" applyFont="1" applyBorder="1"/>
    <xf numFmtId="44" fontId="12" fillId="0" borderId="18" xfId="1" applyFont="1" applyBorder="1"/>
    <xf numFmtId="0" fontId="12" fillId="0" borderId="17" xfId="0" applyFont="1" applyBorder="1"/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vertical="top"/>
    </xf>
    <xf numFmtId="0" fontId="14" fillId="0" borderId="0" xfId="0" applyFont="1"/>
    <xf numFmtId="44" fontId="15" fillId="0" borderId="0" xfId="1" applyFont="1" applyAlignment="1"/>
    <xf numFmtId="165" fontId="6" fillId="0" borderId="20" xfId="0" applyNumberFormat="1" applyFont="1" applyBorder="1" applyAlignment="1">
      <alignment vertical="top"/>
    </xf>
    <xf numFmtId="0" fontId="6" fillId="2" borderId="20" xfId="0" applyFont="1" applyFill="1" applyBorder="1" applyAlignment="1">
      <alignment vertical="top"/>
    </xf>
    <xf numFmtId="0" fontId="16" fillId="0" borderId="20" xfId="0" applyFont="1" applyBorder="1" applyAlignment="1">
      <alignment vertical="top"/>
    </xf>
    <xf numFmtId="0" fontId="15" fillId="0" borderId="20" xfId="0" applyFont="1" applyBorder="1"/>
    <xf numFmtId="0" fontId="4" fillId="0" borderId="0" xfId="0" applyFont="1" applyAlignment="1">
      <alignment horizontal="left" vertical="center"/>
    </xf>
    <xf numFmtId="0" fontId="17" fillId="0" borderId="0" xfId="0" applyFont="1"/>
    <xf numFmtId="165" fontId="18" fillId="3" borderId="0" xfId="0" applyNumberFormat="1" applyFont="1" applyFill="1"/>
    <xf numFmtId="165" fontId="18" fillId="0" borderId="0" xfId="0" applyNumberFormat="1" applyFont="1"/>
    <xf numFmtId="166" fontId="8" fillId="0" borderId="0" xfId="0" applyNumberFormat="1" applyFont="1"/>
    <xf numFmtId="166" fontId="18" fillId="0" borderId="0" xfId="0" applyNumberFormat="1" applyFont="1" applyAlignment="1">
      <alignment horizontal="right"/>
    </xf>
    <xf numFmtId="166" fontId="1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167" fontId="17" fillId="0" borderId="0" xfId="0" applyNumberFormat="1" applyFont="1"/>
    <xf numFmtId="166" fontId="8" fillId="0" borderId="0" xfId="0" applyNumberFormat="1" applyFont="1" applyAlignment="1">
      <alignment horizontal="right"/>
    </xf>
    <xf numFmtId="0" fontId="0" fillId="3" borderId="0" xfId="0" applyFill="1"/>
    <xf numFmtId="44" fontId="20" fillId="0" borderId="14" xfId="1" applyFont="1" applyBorder="1" applyAlignment="1"/>
    <xf numFmtId="167" fontId="0" fillId="0" borderId="0" xfId="0" applyNumberFormat="1"/>
    <xf numFmtId="0" fontId="8" fillId="0" borderId="0" xfId="0" applyFont="1"/>
    <xf numFmtId="167" fontId="21" fillId="0" borderId="0" xfId="0" applyNumberFormat="1" applyFont="1"/>
    <xf numFmtId="165" fontId="18" fillId="3" borderId="21" xfId="0" applyNumberFormat="1" applyFont="1" applyFill="1" applyBorder="1"/>
    <xf numFmtId="165" fontId="18" fillId="0" borderId="21" xfId="0" applyNumberFormat="1" applyFont="1" applyBorder="1"/>
    <xf numFmtId="166" fontId="8" fillId="0" borderId="21" xfId="0" applyNumberFormat="1" applyFont="1" applyBorder="1"/>
    <xf numFmtId="166" fontId="18" fillId="0" borderId="21" xfId="0" applyNumberFormat="1" applyFont="1" applyBorder="1" applyAlignment="1">
      <alignment horizontal="right"/>
    </xf>
    <xf numFmtId="0" fontId="0" fillId="0" borderId="22" xfId="0" applyBorder="1"/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44" fontId="0" fillId="0" borderId="5" xfId="1" applyFont="1" applyBorder="1" applyAlignment="1"/>
    <xf numFmtId="44" fontId="0" fillId="0" borderId="24" xfId="1" applyFont="1" applyBorder="1" applyAlignment="1"/>
    <xf numFmtId="167" fontId="0" fillId="0" borderId="25" xfId="0" applyNumberFormat="1" applyBorder="1"/>
    <xf numFmtId="165" fontId="8" fillId="3" borderId="20" xfId="0" applyNumberFormat="1" applyFont="1" applyFill="1" applyBorder="1"/>
    <xf numFmtId="165" fontId="4" fillId="0" borderId="20" xfId="0" applyNumberFormat="1" applyFont="1" applyBorder="1"/>
    <xf numFmtId="166" fontId="6" fillId="0" borderId="20" xfId="0" applyNumberFormat="1" applyFont="1" applyBorder="1" applyAlignment="1">
      <alignment horizontal="right"/>
    </xf>
    <xf numFmtId="166" fontId="16" fillId="0" borderId="20" xfId="0" applyNumberFormat="1" applyFont="1" applyBorder="1" applyAlignment="1">
      <alignment horizontal="right"/>
    </xf>
    <xf numFmtId="44" fontId="0" fillId="0" borderId="26" xfId="0" applyNumberFormat="1" applyBorder="1"/>
    <xf numFmtId="44" fontId="0" fillId="0" borderId="26" xfId="1" applyFont="1" applyBorder="1" applyAlignment="1"/>
    <xf numFmtId="165" fontId="6" fillId="3" borderId="0" xfId="0" applyNumberFormat="1" applyFont="1" applyFill="1"/>
    <xf numFmtId="165" fontId="5" fillId="0" borderId="0" xfId="0" applyNumberFormat="1" applyFont="1"/>
    <xf numFmtId="166" fontId="6" fillId="0" borderId="0" xfId="0" applyNumberFormat="1" applyFont="1"/>
    <xf numFmtId="44" fontId="0" fillId="4" borderId="14" xfId="1" applyFont="1" applyFill="1" applyBorder="1" applyAlignment="1"/>
    <xf numFmtId="165" fontId="18" fillId="3" borderId="0" xfId="0" applyNumberFormat="1" applyFont="1" applyFill="1" applyAlignment="1">
      <alignment horizontal="right"/>
    </xf>
    <xf numFmtId="165" fontId="18" fillId="0" borderId="0" xfId="0" applyNumberFormat="1" applyFont="1" applyAlignment="1">
      <alignment horizontal="right"/>
    </xf>
    <xf numFmtId="165" fontId="18" fillId="0" borderId="0" xfId="0" applyNumberFormat="1" applyFont="1" applyAlignment="1">
      <alignment horizontal="left"/>
    </xf>
    <xf numFmtId="166" fontId="8" fillId="0" borderId="21" xfId="0" applyNumberFormat="1" applyFont="1" applyBorder="1" applyAlignment="1">
      <alignment horizontal="right"/>
    </xf>
    <xf numFmtId="44" fontId="0" fillId="0" borderId="15" xfId="1" applyFont="1" applyBorder="1" applyAlignment="1"/>
    <xf numFmtId="44" fontId="0" fillId="4" borderId="27" xfId="1" applyFont="1" applyFill="1" applyBorder="1" applyAlignment="1"/>
    <xf numFmtId="165" fontId="6" fillId="3" borderId="21" xfId="0" applyNumberFormat="1" applyFont="1" applyFill="1" applyBorder="1"/>
    <xf numFmtId="165" fontId="5" fillId="0" borderId="21" xfId="0" applyNumberFormat="1" applyFont="1" applyBorder="1"/>
    <xf numFmtId="166" fontId="6" fillId="0" borderId="21" xfId="0" applyNumberFormat="1" applyFont="1" applyBorder="1" applyAlignment="1">
      <alignment horizontal="right"/>
    </xf>
    <xf numFmtId="166" fontId="16" fillId="0" borderId="21" xfId="0" applyNumberFormat="1" applyFont="1" applyBorder="1" applyAlignment="1">
      <alignment horizontal="right"/>
    </xf>
    <xf numFmtId="0" fontId="16" fillId="0" borderId="21" xfId="0" applyFont="1" applyBorder="1"/>
    <xf numFmtId="0" fontId="7" fillId="0" borderId="21" xfId="0" applyFont="1" applyBorder="1"/>
    <xf numFmtId="44" fontId="0" fillId="0" borderId="0" xfId="1" applyFont="1" applyAlignment="1"/>
    <xf numFmtId="8" fontId="18" fillId="0" borderId="0" xfId="0" applyNumberFormat="1" applyFont="1"/>
    <xf numFmtId="0" fontId="16" fillId="0" borderId="1" xfId="0" applyFont="1" applyBorder="1"/>
    <xf numFmtId="0" fontId="7" fillId="0" borderId="25" xfId="0" applyFont="1" applyBorder="1"/>
    <xf numFmtId="165" fontId="6" fillId="0" borderId="20" xfId="0" applyNumberFormat="1" applyFont="1" applyBorder="1"/>
    <xf numFmtId="165" fontId="6" fillId="3" borderId="20" xfId="0" applyNumberFormat="1" applyFont="1" applyFill="1" applyBorder="1"/>
    <xf numFmtId="165" fontId="5" fillId="0" borderId="20" xfId="0" applyNumberFormat="1" applyFont="1" applyBorder="1"/>
    <xf numFmtId="165" fontId="8" fillId="3" borderId="0" xfId="0" applyNumberFormat="1" applyFont="1" applyFill="1"/>
    <xf numFmtId="165" fontId="4" fillId="0" borderId="0" xfId="0" applyNumberFormat="1" applyFont="1"/>
    <xf numFmtId="44" fontId="0" fillId="5" borderId="14" xfId="1" applyFont="1" applyFill="1" applyBorder="1" applyAlignment="1"/>
    <xf numFmtId="0" fontId="4" fillId="0" borderId="1" xfId="0" applyFont="1" applyBorder="1" applyAlignment="1">
      <alignment horizontal="center" vertical="center"/>
    </xf>
    <xf numFmtId="44" fontId="0" fillId="0" borderId="16" xfId="1" applyFont="1" applyBorder="1" applyAlignment="1"/>
    <xf numFmtId="44" fontId="0" fillId="0" borderId="18" xfId="1" applyFont="1" applyBorder="1" applyAlignment="1"/>
    <xf numFmtId="165" fontId="8" fillId="3" borderId="21" xfId="0" applyNumberFormat="1" applyFont="1" applyFill="1" applyBorder="1"/>
    <xf numFmtId="165" fontId="8" fillId="0" borderId="21" xfId="0" applyNumberFormat="1" applyFont="1" applyBorder="1"/>
    <xf numFmtId="0" fontId="4" fillId="0" borderId="23" xfId="0" applyFont="1" applyBorder="1" applyAlignment="1">
      <alignment horizontal="center" vertical="center"/>
    </xf>
    <xf numFmtId="44" fontId="0" fillId="0" borderId="5" xfId="0" applyNumberFormat="1" applyBorder="1"/>
    <xf numFmtId="44" fontId="0" fillId="0" borderId="4" xfId="1" applyFont="1" applyBorder="1" applyAlignment="1"/>
    <xf numFmtId="165" fontId="4" fillId="0" borderId="21" xfId="0" applyNumberFormat="1" applyFont="1" applyBorder="1"/>
    <xf numFmtId="44" fontId="13" fillId="0" borderId="5" xfId="0" applyNumberFormat="1" applyFont="1" applyBorder="1"/>
    <xf numFmtId="166" fontId="22" fillId="0" borderId="21" xfId="0" applyNumberFormat="1" applyFont="1" applyBorder="1" applyAlignment="1">
      <alignment horizontal="right"/>
    </xf>
    <xf numFmtId="44" fontId="23" fillId="0" borderId="17" xfId="1" applyFont="1" applyBorder="1"/>
    <xf numFmtId="0" fontId="3" fillId="0" borderId="0" xfId="0" applyFont="1" applyAlignment="1">
      <alignment horizontal="left" vertical="top"/>
    </xf>
    <xf numFmtId="0" fontId="0" fillId="0" borderId="0" xfId="0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8DAE-D9C5-4106-9C1C-9712EDC838EA}">
  <dimension ref="A1:FQ341"/>
  <sheetViews>
    <sheetView tabSelected="1" workbookViewId="0">
      <selection activeCell="AU6" sqref="AU6"/>
    </sheetView>
  </sheetViews>
  <sheetFormatPr baseColWidth="10" defaultRowHeight="14.5" x14ac:dyDescent="0.35"/>
  <cols>
    <col min="1" max="1" width="18.26953125" bestFit="1" customWidth="1"/>
    <col min="2" max="2" width="45.26953125" bestFit="1" customWidth="1"/>
    <col min="3" max="3" width="14.7265625" bestFit="1" customWidth="1"/>
    <col min="4" max="4" width="11.81640625" customWidth="1"/>
    <col min="5" max="5" width="12.26953125" bestFit="1" customWidth="1"/>
    <col min="6" max="7" width="13.26953125" bestFit="1" customWidth="1"/>
    <col min="8" max="9" width="12.26953125" bestFit="1" customWidth="1"/>
    <col min="10" max="10" width="13.26953125" bestFit="1" customWidth="1"/>
    <col min="11" max="12" width="12.26953125" bestFit="1" customWidth="1"/>
    <col min="13" max="14" width="13.26953125" bestFit="1" customWidth="1"/>
    <col min="15" max="15" width="12.26953125" bestFit="1" customWidth="1"/>
    <col min="16" max="16" width="13.26953125" bestFit="1" customWidth="1"/>
    <col min="17" max="17" width="16.08984375" bestFit="1" customWidth="1"/>
    <col min="18" max="19" width="13.26953125" bestFit="1" customWidth="1"/>
    <col min="20" max="20" width="11.26953125" bestFit="1" customWidth="1"/>
    <col min="21" max="21" width="12.08984375" bestFit="1" customWidth="1"/>
    <col min="22" max="22" width="11.08984375" bestFit="1" customWidth="1"/>
    <col min="23" max="23" width="13.08984375" bestFit="1" customWidth="1"/>
    <col min="24" max="24" width="12.08984375" bestFit="1" customWidth="1"/>
    <col min="25" max="25" width="13.08984375" bestFit="1" customWidth="1"/>
    <col min="26" max="26" width="11.08984375" bestFit="1" customWidth="1"/>
    <col min="27" max="27" width="14.54296875" bestFit="1" customWidth="1"/>
    <col min="28" max="30" width="13.08984375" bestFit="1" customWidth="1"/>
    <col min="31" max="31" width="12.08984375" bestFit="1" customWidth="1"/>
    <col min="32" max="33" width="12.08984375" customWidth="1"/>
    <col min="34" max="34" width="12.08984375" bestFit="1" customWidth="1"/>
    <col min="35" max="35" width="16.90625" bestFit="1" customWidth="1"/>
    <col min="36" max="36" width="14.54296875" bestFit="1" customWidth="1"/>
    <col min="37" max="37" width="13.1796875" bestFit="1" customWidth="1"/>
    <col min="38" max="38" width="16.54296875" bestFit="1" customWidth="1"/>
    <col min="39" max="39" width="12.08984375" customWidth="1"/>
    <col min="40" max="41" width="13.1796875" bestFit="1" customWidth="1"/>
    <col min="42" max="42" width="16.453125" bestFit="1" customWidth="1"/>
    <col min="43" max="43" width="12.08984375" bestFit="1" customWidth="1"/>
    <col min="44" max="44" width="13.08984375" bestFit="1" customWidth="1"/>
  </cols>
  <sheetData>
    <row r="1" spans="1:173" x14ac:dyDescent="0.35">
      <c r="A1" t="s">
        <v>111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32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</row>
    <row r="2" spans="1:173" x14ac:dyDescent="0.35">
      <c r="A2" s="19" t="s">
        <v>0</v>
      </c>
      <c r="B2" s="20"/>
      <c r="C2" s="4" t="s">
        <v>112</v>
      </c>
      <c r="D2" s="4" t="s">
        <v>113</v>
      </c>
      <c r="E2" s="43" t="s">
        <v>116</v>
      </c>
      <c r="F2" s="43" t="s">
        <v>127</v>
      </c>
      <c r="G2" s="43" t="s">
        <v>150</v>
      </c>
      <c r="H2" s="43" t="s">
        <v>125</v>
      </c>
      <c r="I2" s="43" t="s">
        <v>114</v>
      </c>
      <c r="J2" s="43" t="s">
        <v>149</v>
      </c>
      <c r="K2" s="43" t="s">
        <v>120</v>
      </c>
      <c r="L2" s="43" t="s">
        <v>139</v>
      </c>
      <c r="M2" s="43" t="s">
        <v>128</v>
      </c>
      <c r="N2" s="43" t="s">
        <v>135</v>
      </c>
      <c r="O2" s="43" t="s">
        <v>147</v>
      </c>
      <c r="P2" s="43" t="s">
        <v>123</v>
      </c>
      <c r="Q2" s="43" t="s">
        <v>152</v>
      </c>
      <c r="R2" s="43" t="s">
        <v>131</v>
      </c>
      <c r="S2" s="43" t="s">
        <v>132</v>
      </c>
      <c r="T2" s="46" t="s">
        <v>140</v>
      </c>
      <c r="U2" s="43" t="s">
        <v>126</v>
      </c>
      <c r="V2" s="43" t="s">
        <v>145</v>
      </c>
      <c r="W2" s="43" t="s">
        <v>148</v>
      </c>
      <c r="X2" s="43" t="s">
        <v>115</v>
      </c>
      <c r="Y2" s="43" t="s">
        <v>153</v>
      </c>
      <c r="Z2" s="43" t="s">
        <v>119</v>
      </c>
      <c r="AA2" s="43" t="s">
        <v>143</v>
      </c>
      <c r="AB2" s="43" t="s">
        <v>118</v>
      </c>
      <c r="AC2" s="43" t="s">
        <v>122</v>
      </c>
      <c r="AD2" s="47" t="s">
        <v>137</v>
      </c>
      <c r="AE2" s="43" t="s">
        <v>136</v>
      </c>
      <c r="AF2" s="43" t="s">
        <v>154</v>
      </c>
      <c r="AG2" s="43" t="s">
        <v>121</v>
      </c>
      <c r="AH2" s="43" t="s">
        <v>129</v>
      </c>
      <c r="AI2" s="47" t="s">
        <v>151</v>
      </c>
      <c r="AJ2" s="43" t="s">
        <v>141</v>
      </c>
      <c r="AK2" s="43" t="s">
        <v>124</v>
      </c>
      <c r="AL2" s="43" t="s">
        <v>138</v>
      </c>
      <c r="AM2" s="43" t="s">
        <v>146</v>
      </c>
      <c r="AN2" s="43" t="s">
        <v>134</v>
      </c>
      <c r="AO2" s="43" t="s">
        <v>133</v>
      </c>
      <c r="AP2" s="43" t="s">
        <v>144</v>
      </c>
      <c r="AQ2" s="43" t="s">
        <v>142</v>
      </c>
      <c r="AR2" s="43" t="s">
        <v>130</v>
      </c>
      <c r="AS2" s="4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</row>
    <row r="3" spans="1:173" x14ac:dyDescent="0.35">
      <c r="A3" s="1">
        <v>3110</v>
      </c>
      <c r="B3" s="21" t="s">
        <v>1</v>
      </c>
      <c r="C3" s="43">
        <f t="shared" ref="C3:C11" si="0">SUM(D3:AR3)</f>
        <v>250600</v>
      </c>
      <c r="D3" s="43"/>
      <c r="E3" s="43">
        <v>3000</v>
      </c>
      <c r="F3" s="43">
        <v>40000</v>
      </c>
      <c r="G3" s="43"/>
      <c r="H3" s="43">
        <v>1000</v>
      </c>
      <c r="I3" s="48">
        <v>300</v>
      </c>
      <c r="J3" s="43">
        <v>6000</v>
      </c>
      <c r="K3" s="43">
        <v>10000</v>
      </c>
      <c r="L3" s="43"/>
      <c r="M3" s="43">
        <v>100000</v>
      </c>
      <c r="N3" s="43">
        <v>30000</v>
      </c>
      <c r="O3" s="43"/>
      <c r="P3" s="43"/>
      <c r="Q3" s="38"/>
      <c r="R3" s="43"/>
      <c r="S3" s="43"/>
      <c r="T3" s="43">
        <v>2400</v>
      </c>
      <c r="U3" s="43"/>
      <c r="V3" s="43"/>
      <c r="W3" s="43"/>
      <c r="X3" s="43">
        <v>20000</v>
      </c>
      <c r="Y3" s="43"/>
      <c r="Z3" s="43"/>
      <c r="AA3" s="43"/>
      <c r="AB3" s="43"/>
      <c r="AC3" s="43">
        <v>7000</v>
      </c>
      <c r="AD3" s="43"/>
      <c r="AE3" s="43"/>
      <c r="AF3" s="43"/>
      <c r="AG3" s="43"/>
      <c r="AH3" s="43">
        <v>1000</v>
      </c>
      <c r="AI3" s="43"/>
      <c r="AJ3" s="43"/>
      <c r="AK3" s="43">
        <v>11000</v>
      </c>
      <c r="AL3" s="43">
        <v>5000</v>
      </c>
      <c r="AM3" s="43">
        <v>2400</v>
      </c>
      <c r="AN3" s="43"/>
      <c r="AO3" s="43">
        <v>10000</v>
      </c>
      <c r="AP3" s="43">
        <v>1500</v>
      </c>
      <c r="AQ3" s="43"/>
      <c r="AR3" s="43"/>
      <c r="AS3" s="4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</row>
    <row r="4" spans="1:173" x14ac:dyDescent="0.35">
      <c r="A4" s="1">
        <v>3120</v>
      </c>
      <c r="B4" s="21" t="s">
        <v>2</v>
      </c>
      <c r="C4" s="43">
        <f t="shared" si="0"/>
        <v>55000</v>
      </c>
      <c r="D4" s="43"/>
      <c r="E4" s="43"/>
      <c r="F4" s="43"/>
      <c r="G4" s="43"/>
      <c r="H4" s="43"/>
      <c r="I4" s="43"/>
      <c r="J4" s="43"/>
      <c r="K4" s="43"/>
      <c r="L4" s="43"/>
      <c r="M4" s="43">
        <v>25000</v>
      </c>
      <c r="N4" s="43"/>
      <c r="O4" s="43"/>
      <c r="P4" s="43"/>
      <c r="Q4" s="38"/>
      <c r="R4" s="43">
        <v>20000</v>
      </c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>
        <v>10000</v>
      </c>
      <c r="AS4" s="4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</row>
    <row r="5" spans="1:173" x14ac:dyDescent="0.35">
      <c r="A5" s="1">
        <v>3400</v>
      </c>
      <c r="B5" s="21" t="s">
        <v>3</v>
      </c>
      <c r="C5" s="43">
        <f t="shared" si="0"/>
        <v>1908250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>
        <v>21000</v>
      </c>
      <c r="O5" s="43"/>
      <c r="P5" s="43"/>
      <c r="Q5" s="39">
        <v>1800000</v>
      </c>
      <c r="R5" s="43">
        <v>36000</v>
      </c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7">
        <v>51250</v>
      </c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</row>
    <row r="6" spans="1:173" x14ac:dyDescent="0.35">
      <c r="A6" s="1">
        <v>3440</v>
      </c>
      <c r="B6" s="21" t="s">
        <v>4</v>
      </c>
      <c r="C6" s="43">
        <f t="shared" si="0"/>
        <v>795000</v>
      </c>
      <c r="D6" s="43"/>
      <c r="E6" s="43"/>
      <c r="F6" s="43"/>
      <c r="G6" s="43"/>
      <c r="H6" s="43"/>
      <c r="I6" s="48">
        <v>5000</v>
      </c>
      <c r="J6" s="43">
        <v>8000</v>
      </c>
      <c r="K6" s="43"/>
      <c r="L6" s="43"/>
      <c r="M6" s="43">
        <v>30000</v>
      </c>
      <c r="N6" s="43">
        <v>12000</v>
      </c>
      <c r="O6" s="43"/>
      <c r="P6" s="43"/>
      <c r="Q6" s="39">
        <v>480000</v>
      </c>
      <c r="R6" s="43">
        <v>24000</v>
      </c>
      <c r="S6" s="43"/>
      <c r="T6" s="43"/>
      <c r="U6" s="43"/>
      <c r="V6" s="43"/>
      <c r="W6" s="43"/>
      <c r="X6" s="43"/>
      <c r="Y6" s="43"/>
      <c r="Z6" s="43"/>
      <c r="AA6" s="43"/>
      <c r="AB6" s="43">
        <v>24000</v>
      </c>
      <c r="AC6" s="43">
        <v>5000</v>
      </c>
      <c r="AD6" s="43"/>
      <c r="AE6" s="43"/>
      <c r="AF6" s="43"/>
      <c r="AG6" s="43"/>
      <c r="AH6" s="43">
        <v>12000</v>
      </c>
      <c r="AI6" s="43"/>
      <c r="AJ6" s="43"/>
      <c r="AK6" s="43"/>
      <c r="AL6" s="43"/>
      <c r="AM6" s="43"/>
      <c r="AN6" s="43">
        <v>120000</v>
      </c>
      <c r="AO6" s="43"/>
      <c r="AP6" s="43"/>
      <c r="AQ6" s="43"/>
      <c r="AR6" s="43">
        <v>75000</v>
      </c>
      <c r="AS6" s="4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</row>
    <row r="7" spans="1:173" x14ac:dyDescent="0.35">
      <c r="A7" s="1">
        <v>3450</v>
      </c>
      <c r="B7" s="21" t="s">
        <v>5</v>
      </c>
      <c r="C7" s="43">
        <f t="shared" si="0"/>
        <v>23000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39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>
        <v>20000</v>
      </c>
      <c r="AK7" s="43"/>
      <c r="AL7" s="43"/>
      <c r="AM7" s="43"/>
      <c r="AN7" s="43"/>
      <c r="AO7" s="43"/>
      <c r="AP7" s="43"/>
      <c r="AQ7" s="43">
        <v>3000</v>
      </c>
      <c r="AR7" s="43"/>
      <c r="AS7" s="4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</row>
    <row r="8" spans="1:173" ht="15.5" x14ac:dyDescent="0.35">
      <c r="A8" s="1">
        <v>3480</v>
      </c>
      <c r="B8" s="21" t="s">
        <v>6</v>
      </c>
      <c r="C8" s="43">
        <f t="shared" si="0"/>
        <v>-533640</v>
      </c>
      <c r="D8" s="43"/>
      <c r="E8" s="43">
        <v>4000</v>
      </c>
      <c r="F8" s="43">
        <v>41800</v>
      </c>
      <c r="G8" s="43">
        <v>45000</v>
      </c>
      <c r="H8" s="43">
        <v>20000</v>
      </c>
      <c r="I8" s="48">
        <v>10000</v>
      </c>
      <c r="J8" s="47">
        <v>69350</v>
      </c>
      <c r="K8" s="43">
        <v>5000</v>
      </c>
      <c r="L8" s="43">
        <v>15000</v>
      </c>
      <c r="M8" s="43">
        <v>100000</v>
      </c>
      <c r="N8" s="47">
        <v>100000</v>
      </c>
      <c r="O8" s="43"/>
      <c r="P8" s="43">
        <v>7500</v>
      </c>
      <c r="Q8" s="40">
        <v>-1524980</v>
      </c>
      <c r="R8" s="43">
        <v>95000</v>
      </c>
      <c r="S8" s="43">
        <v>46550</v>
      </c>
      <c r="T8" s="43"/>
      <c r="U8" s="43">
        <v>8000</v>
      </c>
      <c r="V8" s="47">
        <v>4000</v>
      </c>
      <c r="W8" s="43"/>
      <c r="X8" s="43">
        <v>6400</v>
      </c>
      <c r="Y8" s="43">
        <v>50000</v>
      </c>
      <c r="Z8" s="47">
        <v>3300</v>
      </c>
      <c r="AA8" s="43"/>
      <c r="AB8" s="43">
        <v>30000</v>
      </c>
      <c r="AC8" s="43">
        <v>13500</v>
      </c>
      <c r="AD8" s="43">
        <v>7500</v>
      </c>
      <c r="AE8" s="47">
        <v>33250</v>
      </c>
      <c r="AF8" s="43"/>
      <c r="AG8" s="43"/>
      <c r="AH8" s="47">
        <v>25000</v>
      </c>
      <c r="AI8" s="43">
        <v>10000</v>
      </c>
      <c r="AJ8" s="43"/>
      <c r="AK8" s="43">
        <v>18440</v>
      </c>
      <c r="AL8" s="43">
        <v>33250</v>
      </c>
      <c r="AM8" s="43"/>
      <c r="AN8" s="43">
        <v>60000</v>
      </c>
      <c r="AO8" s="43">
        <v>26000</v>
      </c>
      <c r="AP8" s="43">
        <v>3500</v>
      </c>
      <c r="AQ8" s="43"/>
      <c r="AR8" s="43">
        <v>100000</v>
      </c>
      <c r="AS8" s="4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</row>
    <row r="9" spans="1:173" x14ac:dyDescent="0.35">
      <c r="A9" s="1">
        <v>3490</v>
      </c>
      <c r="B9" s="21" t="s">
        <v>7</v>
      </c>
      <c r="C9" s="43">
        <f t="shared" si="0"/>
        <v>967980</v>
      </c>
      <c r="D9" s="43"/>
      <c r="E9" s="43"/>
      <c r="F9" s="43">
        <v>10800</v>
      </c>
      <c r="G9" s="43"/>
      <c r="H9" s="43"/>
      <c r="I9" s="43"/>
      <c r="J9" s="43">
        <v>5000</v>
      </c>
      <c r="K9" s="43"/>
      <c r="L9" s="43"/>
      <c r="M9" s="43"/>
      <c r="N9" s="43">
        <v>13480</v>
      </c>
      <c r="O9" s="43"/>
      <c r="P9" s="43">
        <v>24000</v>
      </c>
      <c r="Q9" s="39">
        <v>6000</v>
      </c>
      <c r="R9" s="43"/>
      <c r="S9" s="43"/>
      <c r="T9" s="43"/>
      <c r="U9" s="43"/>
      <c r="V9" s="43"/>
      <c r="W9" s="43">
        <v>88000</v>
      </c>
      <c r="X9" s="43"/>
      <c r="Y9" s="43"/>
      <c r="Z9" s="43"/>
      <c r="AA9" s="43"/>
      <c r="AB9" s="43"/>
      <c r="AC9" s="43"/>
      <c r="AD9" s="43"/>
      <c r="AE9" s="43">
        <v>15000</v>
      </c>
      <c r="AF9" s="43"/>
      <c r="AG9" s="43"/>
      <c r="AH9" s="43"/>
      <c r="AI9" s="43"/>
      <c r="AJ9" s="43">
        <v>750000</v>
      </c>
      <c r="AK9" s="43">
        <v>1900</v>
      </c>
      <c r="AL9" s="43">
        <v>8000</v>
      </c>
      <c r="AM9" s="43"/>
      <c r="AN9" s="43">
        <v>5000</v>
      </c>
      <c r="AO9" s="43"/>
      <c r="AP9" s="43"/>
      <c r="AQ9" s="43">
        <v>40800</v>
      </c>
      <c r="AR9" s="43"/>
      <c r="AS9" s="4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</row>
    <row r="10" spans="1:173" x14ac:dyDescent="0.35">
      <c r="A10" s="1">
        <v>3610</v>
      </c>
      <c r="B10" s="21" t="s">
        <v>8</v>
      </c>
      <c r="C10" s="43">
        <f t="shared" si="0"/>
        <v>316200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38"/>
      <c r="R10" s="43"/>
      <c r="S10" s="43"/>
      <c r="T10" s="43"/>
      <c r="U10" s="43"/>
      <c r="V10" s="43"/>
      <c r="W10" s="43"/>
      <c r="X10" s="43"/>
      <c r="Y10" s="43"/>
      <c r="Z10" s="43"/>
      <c r="AA10" s="43">
        <v>20000</v>
      </c>
      <c r="AB10" s="43"/>
      <c r="AC10" s="43"/>
      <c r="AD10" s="43"/>
      <c r="AE10" s="43"/>
      <c r="AF10" s="43"/>
      <c r="AG10" s="43"/>
      <c r="AH10" s="43"/>
      <c r="AI10" s="43"/>
      <c r="AJ10" s="43">
        <v>280000</v>
      </c>
      <c r="AK10" s="43"/>
      <c r="AL10" s="43"/>
      <c r="AM10" s="43"/>
      <c r="AN10" s="43"/>
      <c r="AO10" s="43"/>
      <c r="AP10" s="43"/>
      <c r="AQ10" s="43">
        <v>16200</v>
      </c>
      <c r="AR10" s="43"/>
      <c r="AS10" s="4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</row>
    <row r="11" spans="1:173" x14ac:dyDescent="0.35">
      <c r="A11" s="1">
        <v>3630</v>
      </c>
      <c r="B11" s="21" t="s">
        <v>9</v>
      </c>
      <c r="C11" s="43">
        <f t="shared" si="0"/>
        <v>20000</v>
      </c>
      <c r="D11" s="43"/>
      <c r="E11" s="43"/>
      <c r="F11" s="43"/>
      <c r="G11" s="43"/>
      <c r="H11" s="43"/>
      <c r="I11" s="43"/>
      <c r="J11" s="43">
        <v>10000</v>
      </c>
      <c r="K11" s="43"/>
      <c r="L11" s="43">
        <v>10000</v>
      </c>
      <c r="M11" s="43"/>
      <c r="N11" s="43"/>
      <c r="O11" s="43"/>
      <c r="P11" s="43"/>
      <c r="Q11" s="38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</row>
    <row r="12" spans="1:173" x14ac:dyDescent="0.35">
      <c r="A12" s="1">
        <v>3900</v>
      </c>
      <c r="B12" s="21" t="s">
        <v>10</v>
      </c>
      <c r="C12" s="43">
        <f>SUM(D12:AR12)</f>
        <v>200500</v>
      </c>
      <c r="D12" s="43"/>
      <c r="E12" s="43">
        <v>500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38"/>
      <c r="R12" s="43"/>
      <c r="S12" s="43"/>
      <c r="T12" s="43"/>
      <c r="U12" s="43"/>
      <c r="V12" s="43"/>
      <c r="W12" s="43"/>
      <c r="X12" s="43"/>
      <c r="Y12" s="43"/>
      <c r="Z12" s="43"/>
      <c r="AA12" s="43">
        <v>200000</v>
      </c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</row>
    <row r="13" spans="1:173" x14ac:dyDescent="0.35">
      <c r="A13" s="1">
        <v>3910</v>
      </c>
      <c r="B13" s="21" t="s">
        <v>11</v>
      </c>
      <c r="C13" s="43">
        <f>SUM(D13:AR13)</f>
        <v>560500</v>
      </c>
      <c r="D13" s="43"/>
      <c r="E13" s="43"/>
      <c r="F13" s="43"/>
      <c r="G13" s="43"/>
      <c r="H13" s="43"/>
      <c r="I13" s="43"/>
      <c r="J13" s="43"/>
      <c r="K13" s="43"/>
      <c r="L13" s="43">
        <v>10500</v>
      </c>
      <c r="M13" s="43"/>
      <c r="N13" s="43"/>
      <c r="O13" s="43"/>
      <c r="P13" s="43"/>
      <c r="Q13" s="39">
        <v>550000</v>
      </c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</row>
    <row r="14" spans="1:173" x14ac:dyDescent="0.35">
      <c r="A14" s="1">
        <v>3920</v>
      </c>
      <c r="B14" s="21" t="s">
        <v>12</v>
      </c>
      <c r="C14" s="43">
        <f>SUM(D14:AR14)</f>
        <v>1463163</v>
      </c>
      <c r="D14" s="43"/>
      <c r="E14" s="43">
        <v>16000</v>
      </c>
      <c r="F14" s="43">
        <v>56000</v>
      </c>
      <c r="G14" s="43">
        <v>54000</v>
      </c>
      <c r="H14" s="43">
        <v>19500</v>
      </c>
      <c r="I14" s="48">
        <v>8000</v>
      </c>
      <c r="J14" s="43">
        <v>35000</v>
      </c>
      <c r="K14" s="43">
        <v>17000</v>
      </c>
      <c r="L14" s="43"/>
      <c r="M14" s="43">
        <v>400000</v>
      </c>
      <c r="N14" s="43">
        <v>45200</v>
      </c>
      <c r="O14" s="43">
        <v>35000</v>
      </c>
      <c r="P14" s="43">
        <v>102400</v>
      </c>
      <c r="Q14" s="38"/>
      <c r="R14" s="43">
        <v>57000</v>
      </c>
      <c r="S14" s="43">
        <v>51200</v>
      </c>
      <c r="T14" s="43">
        <v>2400</v>
      </c>
      <c r="U14" s="43">
        <v>10000</v>
      </c>
      <c r="V14" s="43">
        <v>5000</v>
      </c>
      <c r="W14" s="43"/>
      <c r="X14" s="43">
        <v>17000</v>
      </c>
      <c r="Y14" s="43">
        <v>80000</v>
      </c>
      <c r="Z14" s="43">
        <v>3300</v>
      </c>
      <c r="AA14" s="43"/>
      <c r="AB14" s="43">
        <v>15000</v>
      </c>
      <c r="AC14" s="43">
        <v>2000</v>
      </c>
      <c r="AD14" s="43">
        <v>45000</v>
      </c>
      <c r="AE14" s="43">
        <v>6000</v>
      </c>
      <c r="AF14" s="43">
        <v>20000</v>
      </c>
      <c r="AG14" s="43">
        <v>3000</v>
      </c>
      <c r="AH14" s="43">
        <v>15000</v>
      </c>
      <c r="AI14" s="43">
        <v>4000</v>
      </c>
      <c r="AJ14" s="43"/>
      <c r="AK14" s="43">
        <v>18440</v>
      </c>
      <c r="AL14" s="43">
        <v>7000</v>
      </c>
      <c r="AM14" s="43">
        <v>2400</v>
      </c>
      <c r="AN14" s="43">
        <v>134253</v>
      </c>
      <c r="AO14" s="43">
        <v>30000</v>
      </c>
      <c r="AP14" s="43">
        <v>12320</v>
      </c>
      <c r="AQ14" s="43"/>
      <c r="AR14" s="43">
        <v>134750</v>
      </c>
      <c r="AS14" s="4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</row>
    <row r="15" spans="1:173" x14ac:dyDescent="0.35">
      <c r="A15" s="1">
        <v>3940</v>
      </c>
      <c r="B15" s="21" t="s">
        <v>13</v>
      </c>
      <c r="C15" s="43">
        <f t="shared" ref="C15:C20" si="1">SUM(D15:AR15)</f>
        <v>137800</v>
      </c>
      <c r="D15" s="43"/>
      <c r="E15" s="43"/>
      <c r="F15" s="43"/>
      <c r="G15" s="43"/>
      <c r="H15" s="43"/>
      <c r="I15" s="43"/>
      <c r="J15" s="43"/>
      <c r="K15" s="43">
        <v>14500</v>
      </c>
      <c r="L15" s="43"/>
      <c r="M15" s="43"/>
      <c r="N15" s="43"/>
      <c r="O15" s="43"/>
      <c r="P15" s="43"/>
      <c r="Q15" s="38"/>
      <c r="R15" s="43"/>
      <c r="S15" s="43"/>
      <c r="T15" s="43">
        <v>1500</v>
      </c>
      <c r="U15" s="43"/>
      <c r="V15" s="43"/>
      <c r="W15" s="43"/>
      <c r="X15" s="43"/>
      <c r="Y15" s="43">
        <v>40000</v>
      </c>
      <c r="Z15" s="43"/>
      <c r="AA15" s="43"/>
      <c r="AB15" s="43"/>
      <c r="AC15" s="43"/>
      <c r="AD15" s="43">
        <v>80300</v>
      </c>
      <c r="AE15" s="43"/>
      <c r="AF15" s="43"/>
      <c r="AG15" s="43"/>
      <c r="AH15" s="43"/>
      <c r="AI15" s="43"/>
      <c r="AJ15" s="43"/>
      <c r="AK15" s="43"/>
      <c r="AL15" s="43"/>
      <c r="AM15" s="43">
        <v>1500</v>
      </c>
      <c r="AN15" s="43"/>
      <c r="AO15" s="43"/>
      <c r="AP15" s="43"/>
      <c r="AQ15" s="43"/>
      <c r="AR15" s="43"/>
      <c r="AS15" s="4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</row>
    <row r="16" spans="1:173" x14ac:dyDescent="0.35">
      <c r="A16" s="1">
        <v>3950</v>
      </c>
      <c r="B16" s="21" t="s">
        <v>14</v>
      </c>
      <c r="C16" s="43">
        <f t="shared" si="1"/>
        <v>508200</v>
      </c>
      <c r="D16" s="43"/>
      <c r="E16" s="43"/>
      <c r="F16" s="43"/>
      <c r="G16" s="43"/>
      <c r="H16" s="43"/>
      <c r="I16" s="43"/>
      <c r="J16" s="43">
        <v>50000</v>
      </c>
      <c r="K16" s="43"/>
      <c r="L16" s="43">
        <v>1000</v>
      </c>
      <c r="M16" s="43"/>
      <c r="N16" s="43">
        <v>200000</v>
      </c>
      <c r="O16" s="43">
        <v>54200</v>
      </c>
      <c r="P16" s="43">
        <v>42000</v>
      </c>
      <c r="Q16" s="38"/>
      <c r="R16" s="43"/>
      <c r="S16" s="43"/>
      <c r="T16" s="43"/>
      <c r="U16" s="43"/>
      <c r="V16" s="43"/>
      <c r="W16" s="43"/>
      <c r="X16" s="43"/>
      <c r="Y16" s="43">
        <v>30000</v>
      </c>
      <c r="Z16" s="43"/>
      <c r="AA16" s="43"/>
      <c r="AB16" s="43">
        <v>43000</v>
      </c>
      <c r="AC16" s="43">
        <v>10000</v>
      </c>
      <c r="AD16" s="43"/>
      <c r="AE16" s="43">
        <v>24000</v>
      </c>
      <c r="AF16" s="43"/>
      <c r="AG16" s="43"/>
      <c r="AH16" s="43"/>
      <c r="AI16" s="43">
        <v>40000</v>
      </c>
      <c r="AJ16" s="43"/>
      <c r="AK16" s="43"/>
      <c r="AL16" s="43">
        <v>10000</v>
      </c>
      <c r="AM16" s="43"/>
      <c r="AN16" s="43"/>
      <c r="AO16" s="43"/>
      <c r="AP16" s="43"/>
      <c r="AQ16" s="43"/>
      <c r="AR16" s="43">
        <v>4000</v>
      </c>
      <c r="AS16" s="4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</row>
    <row r="17" spans="1:173" x14ac:dyDescent="0.35">
      <c r="A17" s="1">
        <v>3960</v>
      </c>
      <c r="B17" s="21" t="s">
        <v>15</v>
      </c>
      <c r="C17" s="43">
        <f t="shared" si="1"/>
        <v>762800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>
        <v>38200</v>
      </c>
      <c r="O17" s="43"/>
      <c r="P17" s="43"/>
      <c r="Q17" s="39">
        <v>75000</v>
      </c>
      <c r="R17" s="43">
        <v>400000</v>
      </c>
      <c r="S17" s="43">
        <v>600</v>
      </c>
      <c r="T17" s="43"/>
      <c r="U17" s="43"/>
      <c r="V17" s="43"/>
      <c r="W17" s="43"/>
      <c r="X17" s="43">
        <v>45000</v>
      </c>
      <c r="Y17" s="43"/>
      <c r="Z17" s="43"/>
      <c r="AA17" s="43"/>
      <c r="AB17" s="43"/>
      <c r="AC17" s="43">
        <v>55000</v>
      </c>
      <c r="AD17" s="43"/>
      <c r="AE17" s="43"/>
      <c r="AF17" s="43"/>
      <c r="AG17" s="43"/>
      <c r="AH17" s="43">
        <v>5000</v>
      </c>
      <c r="AI17" s="43"/>
      <c r="AJ17" s="43"/>
      <c r="AK17" s="43"/>
      <c r="AL17" s="43"/>
      <c r="AM17" s="43"/>
      <c r="AN17" s="43"/>
      <c r="AO17" s="43"/>
      <c r="AP17" s="43"/>
      <c r="AQ17" s="43"/>
      <c r="AR17" s="43">
        <v>144000</v>
      </c>
      <c r="AS17" s="4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</row>
    <row r="18" spans="1:173" x14ac:dyDescent="0.35">
      <c r="A18" s="1">
        <v>3970</v>
      </c>
      <c r="B18" s="21" t="s">
        <v>16</v>
      </c>
      <c r="C18" s="43">
        <f t="shared" si="1"/>
        <v>586860</v>
      </c>
      <c r="D18" s="43"/>
      <c r="E18" s="43"/>
      <c r="F18" s="43"/>
      <c r="G18" s="43"/>
      <c r="H18" s="43"/>
      <c r="I18" s="48">
        <v>12000</v>
      </c>
      <c r="J18" s="43">
        <v>10000</v>
      </c>
      <c r="K18" s="43"/>
      <c r="L18" s="43"/>
      <c r="M18" s="43"/>
      <c r="N18" s="43">
        <v>26000</v>
      </c>
      <c r="O18" s="43"/>
      <c r="P18" s="43"/>
      <c r="Q18" s="38"/>
      <c r="R18" s="43">
        <v>220000</v>
      </c>
      <c r="S18" s="43"/>
      <c r="T18" s="43"/>
      <c r="U18" s="43"/>
      <c r="V18" s="43"/>
      <c r="W18" s="43"/>
      <c r="X18" s="43"/>
      <c r="Y18" s="43"/>
      <c r="Z18" s="43"/>
      <c r="AA18" s="43"/>
      <c r="AB18" s="43">
        <v>50000</v>
      </c>
      <c r="AC18" s="43"/>
      <c r="AD18" s="43"/>
      <c r="AE18" s="43">
        <v>13500</v>
      </c>
      <c r="AF18" s="43">
        <v>8000</v>
      </c>
      <c r="AG18" s="43">
        <v>10000</v>
      </c>
      <c r="AH18" s="43"/>
      <c r="AI18" s="43"/>
      <c r="AJ18" s="43"/>
      <c r="AK18" s="43"/>
      <c r="AL18" s="43">
        <v>5000</v>
      </c>
      <c r="AM18" s="43"/>
      <c r="AN18" s="43"/>
      <c r="AO18" s="43"/>
      <c r="AP18" s="43"/>
      <c r="AQ18" s="43"/>
      <c r="AR18" s="43">
        <v>232360</v>
      </c>
      <c r="AS18" s="4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</row>
    <row r="19" spans="1:173" x14ac:dyDescent="0.35">
      <c r="A19" s="1">
        <v>3990</v>
      </c>
      <c r="B19" s="21" t="s">
        <v>17</v>
      </c>
      <c r="C19" s="43">
        <f t="shared" si="1"/>
        <v>458210</v>
      </c>
      <c r="D19" s="43"/>
      <c r="E19" s="43"/>
      <c r="F19" s="43">
        <v>1300</v>
      </c>
      <c r="G19" s="43"/>
      <c r="H19" s="43"/>
      <c r="I19" s="43">
        <v>8910</v>
      </c>
      <c r="J19" s="43">
        <v>36000</v>
      </c>
      <c r="K19" s="43"/>
      <c r="L19" s="43"/>
      <c r="M19" s="43">
        <v>200000</v>
      </c>
      <c r="N19" s="43"/>
      <c r="O19" s="43"/>
      <c r="P19" s="43"/>
      <c r="Q19" s="38"/>
      <c r="R19" s="43">
        <v>85000</v>
      </c>
      <c r="S19" s="43">
        <v>64000</v>
      </c>
      <c r="T19" s="43"/>
      <c r="U19" s="43"/>
      <c r="V19" s="43"/>
      <c r="W19" s="43">
        <v>34000</v>
      </c>
      <c r="X19" s="43"/>
      <c r="Y19" s="43"/>
      <c r="Z19" s="43"/>
      <c r="AA19" s="43"/>
      <c r="AB19" s="43"/>
      <c r="AC19" s="43"/>
      <c r="AD19" s="43"/>
      <c r="AE19" s="43"/>
      <c r="AF19" s="43">
        <v>3000</v>
      </c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>
        <v>26000</v>
      </c>
      <c r="AS19" s="4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</row>
    <row r="20" spans="1:173" ht="15" thickBot="1" x14ac:dyDescent="0.4">
      <c r="A20" s="1">
        <v>3991</v>
      </c>
      <c r="B20" s="21" t="s">
        <v>18</v>
      </c>
      <c r="C20" s="43">
        <f t="shared" si="1"/>
        <v>2000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38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>
        <v>2000</v>
      </c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</row>
    <row r="21" spans="1:173" ht="15" thickBot="1" x14ac:dyDescent="0.4">
      <c r="A21" s="6" t="s">
        <v>19</v>
      </c>
      <c r="B21" s="22"/>
      <c r="C21" s="44">
        <f>SUM(D21:AR21)</f>
        <v>8482423</v>
      </c>
      <c r="D21" s="44"/>
      <c r="E21" s="44">
        <f t="shared" ref="E21:P21" si="2">SUM(E3:E20)</f>
        <v>23500</v>
      </c>
      <c r="F21" s="44">
        <f t="shared" si="2"/>
        <v>149900</v>
      </c>
      <c r="G21" s="44">
        <f t="shared" si="2"/>
        <v>99000</v>
      </c>
      <c r="H21" s="44">
        <f t="shared" si="2"/>
        <v>40500</v>
      </c>
      <c r="I21" s="44">
        <f t="shared" si="2"/>
        <v>44210</v>
      </c>
      <c r="J21" s="44">
        <f t="shared" si="2"/>
        <v>229350</v>
      </c>
      <c r="K21" s="44">
        <f t="shared" si="2"/>
        <v>46500</v>
      </c>
      <c r="L21" s="44">
        <f t="shared" si="2"/>
        <v>36500</v>
      </c>
      <c r="M21" s="44">
        <f t="shared" si="2"/>
        <v>855000</v>
      </c>
      <c r="N21" s="44">
        <f t="shared" si="2"/>
        <v>485880</v>
      </c>
      <c r="O21" s="44">
        <f t="shared" si="2"/>
        <v>89200</v>
      </c>
      <c r="P21" s="44">
        <f t="shared" si="2"/>
        <v>175900</v>
      </c>
      <c r="Q21" s="42">
        <f>SUM(Q4:Q20)</f>
        <v>1386020</v>
      </c>
      <c r="R21" s="44">
        <f t="shared" ref="R21:AF21" si="3">SUM(R3:R20)</f>
        <v>937000</v>
      </c>
      <c r="S21" s="44">
        <f t="shared" si="3"/>
        <v>162350</v>
      </c>
      <c r="T21" s="44">
        <f t="shared" si="3"/>
        <v>6300</v>
      </c>
      <c r="U21" s="44">
        <f t="shared" si="3"/>
        <v>18000</v>
      </c>
      <c r="V21" s="44">
        <f t="shared" si="3"/>
        <v>9000</v>
      </c>
      <c r="W21" s="44">
        <f t="shared" si="3"/>
        <v>122000</v>
      </c>
      <c r="X21" s="44">
        <f t="shared" si="3"/>
        <v>88400</v>
      </c>
      <c r="Y21" s="44">
        <f t="shared" si="3"/>
        <v>200000</v>
      </c>
      <c r="Z21" s="44">
        <f t="shared" si="3"/>
        <v>6600</v>
      </c>
      <c r="AA21" s="44">
        <f t="shared" si="3"/>
        <v>220000</v>
      </c>
      <c r="AB21" s="44">
        <f t="shared" si="3"/>
        <v>162000</v>
      </c>
      <c r="AC21" s="44">
        <f t="shared" si="3"/>
        <v>92500</v>
      </c>
      <c r="AD21" s="44">
        <f t="shared" si="3"/>
        <v>184050</v>
      </c>
      <c r="AE21" s="44">
        <f t="shared" si="3"/>
        <v>91750</v>
      </c>
      <c r="AF21" s="44">
        <f t="shared" si="3"/>
        <v>33000</v>
      </c>
      <c r="AG21" s="44">
        <f t="shared" ref="AG21:AR21" si="4">SUM(AG3:AG20)</f>
        <v>13000</v>
      </c>
      <c r="AH21" s="44">
        <f t="shared" si="4"/>
        <v>58000</v>
      </c>
      <c r="AI21" s="44">
        <f t="shared" si="4"/>
        <v>54000</v>
      </c>
      <c r="AJ21" s="44">
        <f t="shared" si="4"/>
        <v>1050000</v>
      </c>
      <c r="AK21" s="44">
        <f t="shared" si="4"/>
        <v>49780</v>
      </c>
      <c r="AL21" s="44">
        <f t="shared" si="4"/>
        <v>68250</v>
      </c>
      <c r="AM21" s="44">
        <f t="shared" si="4"/>
        <v>6300</v>
      </c>
      <c r="AN21" s="44">
        <f t="shared" si="4"/>
        <v>319253</v>
      </c>
      <c r="AO21" s="44">
        <f t="shared" si="4"/>
        <v>66000</v>
      </c>
      <c r="AP21" s="44">
        <f t="shared" si="4"/>
        <v>17320</v>
      </c>
      <c r="AQ21" s="44">
        <f t="shared" si="4"/>
        <v>60000</v>
      </c>
      <c r="AR21" s="45">
        <f t="shared" si="4"/>
        <v>726110</v>
      </c>
      <c r="AS21" s="4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</row>
    <row r="22" spans="1:173" x14ac:dyDescent="0.35">
      <c r="A22" s="1"/>
      <c r="B22" s="2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Q22" s="4"/>
      <c r="AR22" s="34"/>
      <c r="AS22" s="4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</row>
    <row r="23" spans="1:173" x14ac:dyDescent="0.35">
      <c r="A23" s="13" t="s">
        <v>20</v>
      </c>
      <c r="B23" s="2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8"/>
      <c r="AQ23" s="14"/>
      <c r="AR23" s="33"/>
      <c r="AS23" s="4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</row>
    <row r="24" spans="1:173" x14ac:dyDescent="0.35">
      <c r="A24" s="1">
        <v>5010</v>
      </c>
      <c r="B24" s="21" t="s">
        <v>21</v>
      </c>
      <c r="C24" s="43">
        <f t="shared" ref="C24:C31" si="5">SUM(D24:AR24)</f>
        <v>390247</v>
      </c>
      <c r="D24" s="43"/>
      <c r="E24" s="43"/>
      <c r="F24" s="43"/>
      <c r="G24" s="43">
        <v>4000</v>
      </c>
      <c r="H24" s="43"/>
      <c r="I24" s="43"/>
      <c r="J24" s="43"/>
      <c r="K24" s="43"/>
      <c r="L24" s="43"/>
      <c r="M24" s="43"/>
      <c r="N24" s="43"/>
      <c r="O24" s="43"/>
      <c r="P24" s="43"/>
      <c r="Q24" s="39">
        <v>376247</v>
      </c>
      <c r="R24" s="43">
        <v>10000</v>
      </c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38"/>
      <c r="AQ24" s="43"/>
      <c r="AR24" s="43"/>
      <c r="AS24" s="4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</row>
    <row r="25" spans="1:173" x14ac:dyDescent="0.35">
      <c r="A25" s="1">
        <v>5011</v>
      </c>
      <c r="B25" s="21" t="s">
        <v>22</v>
      </c>
      <c r="C25" s="43">
        <f t="shared" si="5"/>
        <v>324035</v>
      </c>
      <c r="D25" s="43"/>
      <c r="E25" s="43"/>
      <c r="F25" s="43">
        <v>10000</v>
      </c>
      <c r="G25" s="43"/>
      <c r="H25" s="43">
        <v>8000</v>
      </c>
      <c r="I25" s="43"/>
      <c r="J25" s="43"/>
      <c r="K25" s="43"/>
      <c r="L25" s="43"/>
      <c r="M25" s="43"/>
      <c r="N25" s="43"/>
      <c r="O25" s="43"/>
      <c r="P25" s="43">
        <v>65335</v>
      </c>
      <c r="Q25" s="38"/>
      <c r="R25" s="43"/>
      <c r="S25" s="43">
        <v>32000</v>
      </c>
      <c r="T25" s="43"/>
      <c r="U25" s="43">
        <v>5000</v>
      </c>
      <c r="V25" s="43"/>
      <c r="W25" s="43"/>
      <c r="X25" s="43"/>
      <c r="Y25" s="43"/>
      <c r="Z25" s="43"/>
      <c r="AA25" s="43"/>
      <c r="AB25" s="43">
        <v>10400</v>
      </c>
      <c r="AC25" s="43"/>
      <c r="AD25" s="43">
        <v>80300</v>
      </c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38"/>
      <c r="AQ25" s="43"/>
      <c r="AR25" s="43">
        <v>113000</v>
      </c>
      <c r="AS25" s="4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</row>
    <row r="26" spans="1:173" x14ac:dyDescent="0.35">
      <c r="A26" s="1">
        <v>5020</v>
      </c>
      <c r="B26" s="21" t="s">
        <v>23</v>
      </c>
      <c r="C26" s="43">
        <f t="shared" si="5"/>
        <v>45149.64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39">
        <v>45149.64</v>
      </c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38"/>
      <c r="AQ26" s="43"/>
      <c r="AR26" s="43"/>
      <c r="AS26" s="4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</row>
    <row r="27" spans="1:173" x14ac:dyDescent="0.35">
      <c r="A27" s="1">
        <v>5090</v>
      </c>
      <c r="B27" s="21" t="s">
        <v>24</v>
      </c>
      <c r="C27" s="43">
        <f t="shared" si="5"/>
        <v>0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38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38"/>
      <c r="AQ27" s="43"/>
      <c r="AR27" s="43"/>
      <c r="AS27" s="4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</row>
    <row r="28" spans="1:173" x14ac:dyDescent="0.35">
      <c r="A28" s="1">
        <v>5250</v>
      </c>
      <c r="B28" s="21" t="s">
        <v>25</v>
      </c>
      <c r="C28" s="43">
        <f t="shared" si="5"/>
        <v>13000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39">
        <v>13000</v>
      </c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38"/>
      <c r="AQ28" s="43"/>
      <c r="AR28" s="43"/>
      <c r="AS28" s="4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</row>
    <row r="29" spans="1:173" x14ac:dyDescent="0.35">
      <c r="A29" s="1">
        <v>5270</v>
      </c>
      <c r="B29" s="21" t="s">
        <v>26</v>
      </c>
      <c r="C29" s="43">
        <f t="shared" si="5"/>
        <v>5000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39">
        <v>5000</v>
      </c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38"/>
      <c r="AQ29" s="43"/>
      <c r="AR29" s="43"/>
      <c r="AS29" s="4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</row>
    <row r="30" spans="1:173" x14ac:dyDescent="0.35">
      <c r="A30" s="1">
        <v>5290</v>
      </c>
      <c r="B30" s="21" t="s">
        <v>27</v>
      </c>
      <c r="C30" s="43">
        <f t="shared" si="5"/>
        <v>-13000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39">
        <v>-13000</v>
      </c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38"/>
      <c r="AQ30" s="43"/>
      <c r="AR30" s="43"/>
      <c r="AS30" s="4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</row>
    <row r="31" spans="1:173" x14ac:dyDescent="0.35">
      <c r="A31" s="1">
        <v>5310</v>
      </c>
      <c r="B31" s="21" t="s">
        <v>28</v>
      </c>
      <c r="C31" s="43">
        <f t="shared" si="5"/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38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38"/>
      <c r="AQ31" s="43"/>
      <c r="AR31" s="43"/>
      <c r="AS31" s="4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</row>
    <row r="32" spans="1:173" x14ac:dyDescent="0.35">
      <c r="A32" s="1">
        <v>5330</v>
      </c>
      <c r="B32" s="21" t="s">
        <v>29</v>
      </c>
      <c r="C32" s="43">
        <f t="shared" ref="C32:C41" si="6">SUM(D32:AR32)</f>
        <v>0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38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38"/>
      <c r="AQ32" s="43"/>
      <c r="AR32" s="43"/>
      <c r="AS32" s="4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</row>
    <row r="33" spans="1:173" x14ac:dyDescent="0.35">
      <c r="A33" s="1">
        <v>5350</v>
      </c>
      <c r="B33" s="21" t="s">
        <v>30</v>
      </c>
      <c r="C33" s="43">
        <f t="shared" si="6"/>
        <v>371077</v>
      </c>
      <c r="D33" s="43"/>
      <c r="E33" s="43"/>
      <c r="F33" s="43"/>
      <c r="G33" s="43">
        <v>32000</v>
      </c>
      <c r="H33" s="43"/>
      <c r="I33" s="43"/>
      <c r="J33" s="43"/>
      <c r="K33" s="43"/>
      <c r="L33" s="43"/>
      <c r="M33" s="43">
        <v>120000</v>
      </c>
      <c r="N33" s="43"/>
      <c r="O33" s="43"/>
      <c r="P33" s="43"/>
      <c r="Q33" s="38"/>
      <c r="R33" s="43">
        <v>130000</v>
      </c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>
        <v>8000</v>
      </c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38"/>
      <c r="AQ33" s="43"/>
      <c r="AR33" s="43">
        <v>81077</v>
      </c>
      <c r="AS33" s="4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</row>
    <row r="34" spans="1:173" x14ac:dyDescent="0.35">
      <c r="A34" s="1">
        <v>5400</v>
      </c>
      <c r="B34" s="21" t="s">
        <v>31</v>
      </c>
      <c r="C34" s="43">
        <f t="shared" si="6"/>
        <v>88369.98000000001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39">
        <v>52674.58</v>
      </c>
      <c r="R34" s="43">
        <v>6000</v>
      </c>
      <c r="S34" s="43">
        <v>4500</v>
      </c>
      <c r="T34" s="43"/>
      <c r="U34" s="43"/>
      <c r="V34" s="43"/>
      <c r="W34" s="43"/>
      <c r="X34" s="43"/>
      <c r="Y34" s="43"/>
      <c r="Z34" s="43"/>
      <c r="AA34" s="43"/>
      <c r="AB34" s="43">
        <v>1466.4</v>
      </c>
      <c r="AC34" s="43"/>
      <c r="AD34" s="43">
        <v>14000</v>
      </c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38"/>
      <c r="AQ34" s="43"/>
      <c r="AR34" s="43">
        <v>9729</v>
      </c>
      <c r="AS34" s="4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</row>
    <row r="35" spans="1:173" x14ac:dyDescent="0.35">
      <c r="A35" s="1">
        <v>5411</v>
      </c>
      <c r="B35" s="21" t="s">
        <v>32</v>
      </c>
      <c r="C35" s="43">
        <f t="shared" si="6"/>
        <v>6320.95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39">
        <v>6320.95</v>
      </c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38"/>
      <c r="AQ35" s="43"/>
      <c r="AR35" s="43"/>
      <c r="AS35" s="4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</row>
    <row r="36" spans="1:173" x14ac:dyDescent="0.35">
      <c r="A36" s="1">
        <v>5510</v>
      </c>
      <c r="B36" s="21" t="s">
        <v>33</v>
      </c>
      <c r="C36" s="43">
        <f t="shared" si="6"/>
        <v>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38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38"/>
      <c r="AQ36" s="43"/>
      <c r="AR36" s="43"/>
      <c r="AS36" s="4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</row>
    <row r="37" spans="1:173" x14ac:dyDescent="0.35">
      <c r="A37" s="1">
        <v>5900</v>
      </c>
      <c r="B37" s="21" t="s">
        <v>34</v>
      </c>
      <c r="C37" s="43">
        <f t="shared" si="6"/>
        <v>1000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39">
        <v>1000</v>
      </c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38"/>
      <c r="AQ37" s="43"/>
      <c r="AR37" s="43"/>
      <c r="AS37" s="4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</row>
    <row r="38" spans="1:173" x14ac:dyDescent="0.35">
      <c r="A38" s="1">
        <v>5910</v>
      </c>
      <c r="B38" s="21" t="s">
        <v>35</v>
      </c>
      <c r="C38" s="43">
        <f t="shared" si="6"/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38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38"/>
      <c r="AQ38" s="43"/>
      <c r="AR38" s="43"/>
      <c r="AS38" s="4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</row>
    <row r="39" spans="1:173" x14ac:dyDescent="0.35">
      <c r="A39" s="1">
        <v>5945</v>
      </c>
      <c r="B39" s="21" t="s">
        <v>36</v>
      </c>
      <c r="C39" s="43">
        <f t="shared" si="6"/>
        <v>6000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>
        <v>6000</v>
      </c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38"/>
      <c r="AQ39" s="43"/>
      <c r="AR39" s="43"/>
      <c r="AS39" s="4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</row>
    <row r="40" spans="1:173" ht="15" thickBot="1" x14ac:dyDescent="0.4">
      <c r="A40" s="1">
        <v>5990</v>
      </c>
      <c r="B40" s="21" t="s">
        <v>37</v>
      </c>
      <c r="C40" s="43">
        <f t="shared" si="6"/>
        <v>31000</v>
      </c>
      <c r="D40" s="43"/>
      <c r="E40" s="43">
        <v>2000</v>
      </c>
      <c r="F40" s="43"/>
      <c r="G40" s="43"/>
      <c r="H40" s="43"/>
      <c r="I40" s="43"/>
      <c r="J40" s="43"/>
      <c r="K40" s="43"/>
      <c r="L40" s="43"/>
      <c r="M40" s="43"/>
      <c r="N40" s="43">
        <v>20000</v>
      </c>
      <c r="O40" s="43"/>
      <c r="P40" s="43">
        <v>9000</v>
      </c>
      <c r="Q40" s="38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38"/>
      <c r="AQ40" s="43"/>
      <c r="AR40" s="43"/>
      <c r="AS40" s="4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</row>
    <row r="41" spans="1:173" ht="15" thickBot="1" x14ac:dyDescent="0.4">
      <c r="A41" s="11" t="s">
        <v>38</v>
      </c>
      <c r="B41" s="22"/>
      <c r="C41" s="44">
        <f t="shared" si="6"/>
        <v>1268199.57</v>
      </c>
      <c r="D41" s="44"/>
      <c r="E41" s="44">
        <f>SUM(E23:E40)</f>
        <v>2000</v>
      </c>
      <c r="F41" s="44">
        <f>SUM(F23:F40)</f>
        <v>10000</v>
      </c>
      <c r="G41" s="44">
        <f>SUM(G23:G40)</f>
        <v>36000</v>
      </c>
      <c r="H41" s="44">
        <f>SUM(H23:H40)</f>
        <v>8000</v>
      </c>
      <c r="I41" s="44"/>
      <c r="J41" s="44"/>
      <c r="K41" s="44"/>
      <c r="L41" s="44"/>
      <c r="M41" s="44">
        <f>SUM(M24:M40)</f>
        <v>120000</v>
      </c>
      <c r="N41" s="44">
        <f>SUM(N24:N40)</f>
        <v>20000</v>
      </c>
      <c r="O41" s="44"/>
      <c r="P41" s="44">
        <f>SUM(P23:P40)</f>
        <v>74335</v>
      </c>
      <c r="Q41" s="41">
        <f>SUM(Q22:Q40)</f>
        <v>492392.17000000004</v>
      </c>
      <c r="R41" s="44">
        <f>SUM(R24:R40)</f>
        <v>146000</v>
      </c>
      <c r="S41" s="44">
        <f>SUM(S24:S40)</f>
        <v>36500</v>
      </c>
      <c r="T41" s="44"/>
      <c r="U41" s="44">
        <f>SUM(U24:U40)</f>
        <v>5000</v>
      </c>
      <c r="V41" s="44"/>
      <c r="W41" s="44"/>
      <c r="X41" s="44"/>
      <c r="Y41" s="44"/>
      <c r="Z41" s="44"/>
      <c r="AA41" s="44"/>
      <c r="AB41" s="44">
        <f>SUM(AB25:AB40)</f>
        <v>11866.4</v>
      </c>
      <c r="AC41" s="44"/>
      <c r="AD41" s="49">
        <f>SUM(AD25:AD40)</f>
        <v>102300</v>
      </c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50"/>
      <c r="AQ41" s="44"/>
      <c r="AR41" s="45">
        <f>SUM(AR22:AR40)</f>
        <v>203806</v>
      </c>
      <c r="AS41" s="4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</row>
    <row r="42" spans="1:173" x14ac:dyDescent="0.35">
      <c r="A42" s="1"/>
      <c r="B42" s="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34"/>
      <c r="AS42" s="4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</row>
    <row r="43" spans="1:173" ht="15.5" x14ac:dyDescent="0.35">
      <c r="A43" s="15" t="s">
        <v>39</v>
      </c>
      <c r="B43" s="2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33"/>
      <c r="AS43" s="4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</row>
    <row r="44" spans="1:173" x14ac:dyDescent="0.35">
      <c r="A44" s="2">
        <v>6000</v>
      </c>
      <c r="B44" s="25" t="s">
        <v>40</v>
      </c>
      <c r="C44" s="4">
        <f>SUM(D44:AR44)</f>
        <v>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34"/>
      <c r="AS44" s="4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</row>
    <row r="45" spans="1:173" x14ac:dyDescent="0.35">
      <c r="A45" s="2">
        <v>6010</v>
      </c>
      <c r="B45" s="25" t="s">
        <v>41</v>
      </c>
      <c r="C45" s="4">
        <f>SUM(D45:AR45)</f>
        <v>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34"/>
      <c r="AS45" s="4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</row>
    <row r="46" spans="1:173" ht="15" thickBot="1" x14ac:dyDescent="0.4">
      <c r="A46" s="16">
        <v>6015</v>
      </c>
      <c r="B46" s="25" t="s">
        <v>42</v>
      </c>
      <c r="C46" s="4">
        <f>SUM(D46:AR46)</f>
        <v>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34"/>
      <c r="AS46" s="4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</row>
    <row r="47" spans="1:173" ht="16" thickBot="1" x14ac:dyDescent="0.4">
      <c r="A47" s="17" t="s">
        <v>43</v>
      </c>
      <c r="B47" s="26"/>
      <c r="C47" s="9">
        <f>SUM(C44:AR46)</f>
        <v>0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1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36"/>
      <c r="AS47" s="4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</row>
    <row r="48" spans="1:173" x14ac:dyDescent="0.35">
      <c r="B48" s="2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34"/>
      <c r="AS48" s="4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</row>
    <row r="49" spans="1:173" x14ac:dyDescent="0.35">
      <c r="B49" s="2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34"/>
      <c r="AS49" s="4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</row>
    <row r="50" spans="1:173" x14ac:dyDescent="0.35">
      <c r="A50" s="13" t="s">
        <v>44</v>
      </c>
      <c r="B50" s="2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33"/>
      <c r="AS50" s="4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</row>
    <row r="51" spans="1:173" x14ac:dyDescent="0.35">
      <c r="A51" s="1">
        <v>4110</v>
      </c>
      <c r="B51" s="21" t="s">
        <v>45</v>
      </c>
      <c r="C51" s="43">
        <f t="shared" ref="C51:C65" si="7">SUM(D51:AR51)</f>
        <v>309665</v>
      </c>
      <c r="D51" s="43"/>
      <c r="E51" s="43">
        <v>3000</v>
      </c>
      <c r="F51" s="43">
        <v>50000</v>
      </c>
      <c r="G51" s="43"/>
      <c r="H51" s="43"/>
      <c r="I51" s="43"/>
      <c r="J51" s="43">
        <v>5000</v>
      </c>
      <c r="K51" s="43"/>
      <c r="L51" s="43"/>
      <c r="M51" s="43">
        <v>100000</v>
      </c>
      <c r="N51" s="43"/>
      <c r="O51" s="43"/>
      <c r="P51" s="43"/>
      <c r="Q51" s="38"/>
      <c r="R51" s="43">
        <v>76000</v>
      </c>
      <c r="S51" s="43"/>
      <c r="T51" s="43">
        <v>1800</v>
      </c>
      <c r="U51" s="43"/>
      <c r="V51" s="43"/>
      <c r="W51" s="43"/>
      <c r="X51" s="43">
        <v>20000</v>
      </c>
      <c r="Y51" s="43">
        <v>10000</v>
      </c>
      <c r="Z51" s="43"/>
      <c r="AA51" s="43"/>
      <c r="AB51" s="43">
        <v>5000</v>
      </c>
      <c r="AC51" s="43"/>
      <c r="AD51" s="43"/>
      <c r="AE51" s="43"/>
      <c r="AF51" s="43"/>
      <c r="AG51" s="43"/>
      <c r="AH51" s="43">
        <v>3000</v>
      </c>
      <c r="AI51" s="43"/>
      <c r="AJ51" s="43"/>
      <c r="AK51" s="43">
        <v>9065</v>
      </c>
      <c r="AL51" s="43">
        <v>15000</v>
      </c>
      <c r="AM51" s="43">
        <v>1800</v>
      </c>
      <c r="AN51" s="43"/>
      <c r="AO51" s="43">
        <v>10000</v>
      </c>
      <c r="AP51" s="43"/>
      <c r="AQ51" s="43"/>
      <c r="AR51" s="43"/>
      <c r="AS51" s="4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</row>
    <row r="52" spans="1:173" x14ac:dyDescent="0.35">
      <c r="A52" s="1">
        <v>4120</v>
      </c>
      <c r="B52" s="21" t="s">
        <v>46</v>
      </c>
      <c r="C52" s="43">
        <f t="shared" si="7"/>
        <v>507079.75</v>
      </c>
      <c r="D52" s="43"/>
      <c r="E52" s="43"/>
      <c r="F52" s="43">
        <v>2500</v>
      </c>
      <c r="G52" s="43">
        <v>10000</v>
      </c>
      <c r="H52" s="43">
        <v>5000</v>
      </c>
      <c r="I52" s="48">
        <v>3500</v>
      </c>
      <c r="J52" s="43">
        <v>70000</v>
      </c>
      <c r="K52" s="43">
        <v>22000</v>
      </c>
      <c r="L52" s="43">
        <v>20000</v>
      </c>
      <c r="M52" s="43">
        <v>80000</v>
      </c>
      <c r="N52" s="43">
        <v>80000</v>
      </c>
      <c r="O52" s="43"/>
      <c r="P52" s="43"/>
      <c r="Q52" s="39">
        <v>10000</v>
      </c>
      <c r="R52" s="43">
        <v>12000</v>
      </c>
      <c r="S52" s="43">
        <v>25500</v>
      </c>
      <c r="T52" s="43">
        <v>900</v>
      </c>
      <c r="U52" s="43">
        <v>1000</v>
      </c>
      <c r="V52" s="43">
        <v>1000</v>
      </c>
      <c r="W52" s="43"/>
      <c r="X52" s="43">
        <v>5000</v>
      </c>
      <c r="Y52" s="43">
        <v>30000</v>
      </c>
      <c r="Z52" s="43"/>
      <c r="AA52" s="43"/>
      <c r="AB52" s="43"/>
      <c r="AC52" s="43">
        <v>4000</v>
      </c>
      <c r="AD52" s="47">
        <v>8000</v>
      </c>
      <c r="AE52" s="43">
        <v>19000</v>
      </c>
      <c r="AF52" s="43"/>
      <c r="AG52" s="43"/>
      <c r="AH52" s="43">
        <v>4000</v>
      </c>
      <c r="AI52" s="43">
        <v>2000</v>
      </c>
      <c r="AJ52" s="43"/>
      <c r="AK52" s="43">
        <v>3000</v>
      </c>
      <c r="AL52" s="43">
        <v>2000</v>
      </c>
      <c r="AM52" s="43"/>
      <c r="AN52" s="43">
        <v>3119.75</v>
      </c>
      <c r="AO52" s="43"/>
      <c r="AP52" s="43">
        <v>10000</v>
      </c>
      <c r="AQ52" s="43"/>
      <c r="AR52" s="43">
        <v>73560</v>
      </c>
      <c r="AS52" s="4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</row>
    <row r="53" spans="1:173" x14ac:dyDescent="0.35">
      <c r="A53" s="1">
        <v>4150</v>
      </c>
      <c r="B53" s="21" t="s">
        <v>47</v>
      </c>
      <c r="C53" s="43">
        <f t="shared" si="7"/>
        <v>25000</v>
      </c>
      <c r="D53" s="43"/>
      <c r="E53" s="43"/>
      <c r="F53" s="43"/>
      <c r="G53" s="43"/>
      <c r="H53" s="43"/>
      <c r="I53" s="43"/>
      <c r="J53" s="43"/>
      <c r="K53" s="43"/>
      <c r="L53" s="43">
        <v>2000</v>
      </c>
      <c r="M53" s="43"/>
      <c r="N53" s="43"/>
      <c r="O53" s="43"/>
      <c r="P53" s="43"/>
      <c r="Q53" s="38"/>
      <c r="R53" s="43"/>
      <c r="S53" s="43"/>
      <c r="T53" s="43"/>
      <c r="U53" s="43"/>
      <c r="V53" s="43"/>
      <c r="W53" s="43"/>
      <c r="X53" s="43"/>
      <c r="Y53" s="43">
        <v>5000</v>
      </c>
      <c r="Z53" s="43"/>
      <c r="AA53" s="43"/>
      <c r="AB53" s="43"/>
      <c r="AC53" s="43"/>
      <c r="AD53" s="43"/>
      <c r="AE53" s="43"/>
      <c r="AF53" s="43">
        <v>2000</v>
      </c>
      <c r="AG53" s="43"/>
      <c r="AH53" s="43">
        <v>16000</v>
      </c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</row>
    <row r="54" spans="1:173" x14ac:dyDescent="0.35">
      <c r="A54" s="1">
        <v>4200</v>
      </c>
      <c r="B54" s="21" t="s">
        <v>48</v>
      </c>
      <c r="C54" s="43">
        <f t="shared" si="7"/>
        <v>879974.57</v>
      </c>
      <c r="D54" s="43"/>
      <c r="E54" s="43">
        <v>6500</v>
      </c>
      <c r="F54" s="43">
        <v>25000</v>
      </c>
      <c r="G54" s="43">
        <v>47600</v>
      </c>
      <c r="H54" s="43">
        <v>17583</v>
      </c>
      <c r="I54" s="48">
        <v>2800</v>
      </c>
      <c r="J54" s="43">
        <v>8000</v>
      </c>
      <c r="K54" s="43"/>
      <c r="L54" s="43">
        <v>10000</v>
      </c>
      <c r="M54" s="43">
        <v>80000</v>
      </c>
      <c r="N54" s="43">
        <v>46240</v>
      </c>
      <c r="O54" s="43"/>
      <c r="P54" s="43">
        <v>3000</v>
      </c>
      <c r="Q54" s="39">
        <v>8000</v>
      </c>
      <c r="R54" s="43">
        <v>220000</v>
      </c>
      <c r="S54" s="43">
        <v>58300</v>
      </c>
      <c r="T54" s="43"/>
      <c r="U54" s="43">
        <v>5000</v>
      </c>
      <c r="V54" s="43">
        <v>6000</v>
      </c>
      <c r="W54" s="43"/>
      <c r="X54" s="43">
        <v>5000</v>
      </c>
      <c r="Y54" s="43">
        <v>8000</v>
      </c>
      <c r="Z54" s="43">
        <v>2230</v>
      </c>
      <c r="AA54" s="43"/>
      <c r="AB54" s="43">
        <v>10200</v>
      </c>
      <c r="AC54" s="43">
        <v>60000</v>
      </c>
      <c r="AD54" s="43">
        <v>3000</v>
      </c>
      <c r="AE54" s="43">
        <v>15000</v>
      </c>
      <c r="AF54" s="43">
        <v>8000</v>
      </c>
      <c r="AG54" s="43"/>
      <c r="AH54" s="43">
        <v>1000</v>
      </c>
      <c r="AI54" s="43"/>
      <c r="AJ54" s="43"/>
      <c r="AK54" s="43">
        <v>1000</v>
      </c>
      <c r="AL54" s="43">
        <v>7000</v>
      </c>
      <c r="AM54" s="43"/>
      <c r="AN54" s="43">
        <v>3821.57</v>
      </c>
      <c r="AO54" s="43">
        <v>15000</v>
      </c>
      <c r="AP54" s="43">
        <v>2000</v>
      </c>
      <c r="AQ54" s="43"/>
      <c r="AR54" s="43">
        <v>194700</v>
      </c>
      <c r="AS54" s="4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</row>
    <row r="55" spans="1:173" x14ac:dyDescent="0.35">
      <c r="A55" s="1">
        <v>4300</v>
      </c>
      <c r="B55" s="21" t="s">
        <v>49</v>
      </c>
      <c r="C55" s="43">
        <f t="shared" si="7"/>
        <v>17000</v>
      </c>
      <c r="D55" s="43"/>
      <c r="E55" s="43"/>
      <c r="F55" s="43"/>
      <c r="G55" s="43"/>
      <c r="H55" s="43"/>
      <c r="I55" s="43"/>
      <c r="J55" s="43"/>
      <c r="K55" s="43"/>
      <c r="L55" s="43">
        <v>500</v>
      </c>
      <c r="M55" s="43"/>
      <c r="N55" s="43"/>
      <c r="O55" s="43"/>
      <c r="P55" s="43"/>
      <c r="Q55" s="39">
        <v>5000</v>
      </c>
      <c r="R55" s="43"/>
      <c r="S55" s="43"/>
      <c r="T55" s="43"/>
      <c r="U55" s="43"/>
      <c r="V55" s="43"/>
      <c r="W55" s="43"/>
      <c r="X55" s="43"/>
      <c r="Y55" s="43">
        <v>5000</v>
      </c>
      <c r="Z55" s="43"/>
      <c r="AA55" s="43"/>
      <c r="AB55" s="43"/>
      <c r="AC55" s="43"/>
      <c r="AD55" s="43">
        <v>1000</v>
      </c>
      <c r="AE55" s="43"/>
      <c r="AF55" s="43"/>
      <c r="AG55" s="43"/>
      <c r="AH55" s="43">
        <v>5000</v>
      </c>
      <c r="AI55" s="43">
        <v>500</v>
      </c>
      <c r="AJ55" s="43"/>
      <c r="AK55" s="43"/>
      <c r="AL55" s="43"/>
      <c r="AM55" s="43"/>
      <c r="AN55" s="43"/>
      <c r="AO55" s="43"/>
      <c r="AP55" s="43"/>
      <c r="AQ55" s="43"/>
      <c r="AR55" s="43"/>
      <c r="AS55" s="4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</row>
    <row r="56" spans="1:173" x14ac:dyDescent="0.35">
      <c r="A56" s="1">
        <v>4350</v>
      </c>
      <c r="B56" s="21" t="s">
        <v>50</v>
      </c>
      <c r="C56" s="43">
        <f t="shared" si="7"/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38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</row>
    <row r="57" spans="1:173" x14ac:dyDescent="0.35">
      <c r="A57" s="1">
        <v>4500</v>
      </c>
      <c r="B57" s="21" t="s">
        <v>51</v>
      </c>
      <c r="C57" s="43">
        <f t="shared" si="7"/>
        <v>77711</v>
      </c>
      <c r="D57" s="43"/>
      <c r="E57" s="43"/>
      <c r="F57" s="43"/>
      <c r="G57" s="43"/>
      <c r="H57" s="43"/>
      <c r="I57" s="48">
        <v>15800</v>
      </c>
      <c r="J57" s="43"/>
      <c r="K57" s="43">
        <v>5000</v>
      </c>
      <c r="L57" s="43"/>
      <c r="M57" s="43"/>
      <c r="N57" s="43"/>
      <c r="O57" s="43"/>
      <c r="P57" s="43"/>
      <c r="Q57" s="38"/>
      <c r="R57" s="43"/>
      <c r="S57" s="43"/>
      <c r="T57" s="43"/>
      <c r="U57" s="43"/>
      <c r="V57" s="43"/>
      <c r="W57" s="43"/>
      <c r="X57" s="43"/>
      <c r="Y57" s="43">
        <v>30000</v>
      </c>
      <c r="Z57" s="43"/>
      <c r="AA57" s="43"/>
      <c r="AB57" s="43"/>
      <c r="AC57" s="43">
        <v>5000</v>
      </c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>
        <v>20411</v>
      </c>
      <c r="AO57" s="43"/>
      <c r="AP57" s="43"/>
      <c r="AQ57" s="43"/>
      <c r="AR57" s="43">
        <v>1500</v>
      </c>
      <c r="AS57" s="4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</row>
    <row r="58" spans="1:173" x14ac:dyDescent="0.35">
      <c r="A58" s="1">
        <v>4510</v>
      </c>
      <c r="B58" s="21" t="s">
        <v>52</v>
      </c>
      <c r="C58" s="43">
        <f t="shared" si="7"/>
        <v>137656.04999999999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>
        <v>10000</v>
      </c>
      <c r="Q58" s="39">
        <v>10000</v>
      </c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>
        <v>10000</v>
      </c>
      <c r="AC58" s="43"/>
      <c r="AD58" s="43">
        <v>15000</v>
      </c>
      <c r="AE58" s="43"/>
      <c r="AF58" s="43"/>
      <c r="AG58" s="43"/>
      <c r="AH58" s="43"/>
      <c r="AI58" s="43"/>
      <c r="AJ58" s="43"/>
      <c r="AK58" s="43"/>
      <c r="AL58" s="43">
        <v>20000</v>
      </c>
      <c r="AM58" s="43"/>
      <c r="AN58" s="43">
        <v>7306.05</v>
      </c>
      <c r="AO58" s="43"/>
      <c r="AP58" s="43"/>
      <c r="AQ58" s="43"/>
      <c r="AR58" s="43">
        <v>65350</v>
      </c>
      <c r="AS58" s="4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</row>
    <row r="59" spans="1:173" x14ac:dyDescent="0.35">
      <c r="A59" s="1">
        <v>4590</v>
      </c>
      <c r="B59" s="21" t="s">
        <v>53</v>
      </c>
      <c r="C59" s="43">
        <f t="shared" si="7"/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38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</row>
    <row r="60" spans="1:173" x14ac:dyDescent="0.35">
      <c r="A60" s="1">
        <v>4700</v>
      </c>
      <c r="B60" s="21" t="s">
        <v>54</v>
      </c>
      <c r="C60" s="43">
        <f t="shared" si="7"/>
        <v>773510</v>
      </c>
      <c r="D60" s="43"/>
      <c r="E60" s="43">
        <v>5500</v>
      </c>
      <c r="F60" s="43">
        <v>10800</v>
      </c>
      <c r="G60" s="43"/>
      <c r="H60" s="43"/>
      <c r="I60" s="43">
        <v>8910</v>
      </c>
      <c r="J60" s="43"/>
      <c r="K60" s="43"/>
      <c r="L60" s="43"/>
      <c r="M60" s="43">
        <v>200000</v>
      </c>
      <c r="N60" s="43">
        <v>13640</v>
      </c>
      <c r="O60" s="43"/>
      <c r="P60" s="43">
        <v>66000</v>
      </c>
      <c r="Q60" s="39">
        <v>30000</v>
      </c>
      <c r="R60" s="43">
        <v>100000</v>
      </c>
      <c r="S60" s="43">
        <v>30000</v>
      </c>
      <c r="T60" s="43"/>
      <c r="U60" s="43"/>
      <c r="V60" s="43"/>
      <c r="W60" s="43"/>
      <c r="X60" s="43">
        <v>8000</v>
      </c>
      <c r="Y60" s="43">
        <v>40000</v>
      </c>
      <c r="Z60" s="43"/>
      <c r="AA60" s="43"/>
      <c r="AB60" s="43"/>
      <c r="AC60" s="43"/>
      <c r="AD60" s="43"/>
      <c r="AE60" s="43">
        <v>20000</v>
      </c>
      <c r="AF60" s="43"/>
      <c r="AG60" s="43"/>
      <c r="AH60" s="43"/>
      <c r="AI60" s="43"/>
      <c r="AJ60" s="43"/>
      <c r="AK60" s="43"/>
      <c r="AL60" s="43"/>
      <c r="AM60" s="43"/>
      <c r="AN60" s="43">
        <v>207000</v>
      </c>
      <c r="AO60" s="43"/>
      <c r="AP60" s="43"/>
      <c r="AQ60" s="43"/>
      <c r="AR60" s="43">
        <v>33660</v>
      </c>
      <c r="AS60" s="4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</row>
    <row r="61" spans="1:173" x14ac:dyDescent="0.35">
      <c r="A61" s="1">
        <v>4800</v>
      </c>
      <c r="B61" s="21" t="s">
        <v>55</v>
      </c>
      <c r="C61" s="43">
        <f t="shared" si="7"/>
        <v>1045137.5</v>
      </c>
      <c r="D61" s="43"/>
      <c r="E61" s="43"/>
      <c r="F61" s="43">
        <v>38000</v>
      </c>
      <c r="G61" s="43"/>
      <c r="H61" s="43"/>
      <c r="I61" s="48">
        <v>4000</v>
      </c>
      <c r="J61" s="43">
        <v>30000</v>
      </c>
      <c r="K61" s="43"/>
      <c r="L61" s="43"/>
      <c r="M61" s="43">
        <v>50000</v>
      </c>
      <c r="N61" s="43">
        <v>240000</v>
      </c>
      <c r="O61" s="43">
        <v>74200</v>
      </c>
      <c r="P61" s="43"/>
      <c r="Q61" s="39">
        <v>100000</v>
      </c>
      <c r="R61" s="43">
        <v>185000</v>
      </c>
      <c r="S61" s="43">
        <v>7000</v>
      </c>
      <c r="T61" s="43"/>
      <c r="U61" s="43">
        <v>1000</v>
      </c>
      <c r="V61" s="43"/>
      <c r="W61" s="43"/>
      <c r="X61" s="43">
        <v>41000</v>
      </c>
      <c r="Y61" s="43">
        <v>50000</v>
      </c>
      <c r="Z61" s="43"/>
      <c r="AA61" s="43"/>
      <c r="AB61" s="43">
        <v>80000</v>
      </c>
      <c r="AC61" s="43">
        <v>32000</v>
      </c>
      <c r="AD61" s="43"/>
      <c r="AE61" s="43">
        <v>5000</v>
      </c>
      <c r="AF61" s="43">
        <v>1000</v>
      </c>
      <c r="AG61" s="43"/>
      <c r="AH61" s="43"/>
      <c r="AI61" s="43">
        <v>35000</v>
      </c>
      <c r="AJ61" s="43"/>
      <c r="AK61" s="43">
        <v>13000</v>
      </c>
      <c r="AL61" s="43">
        <v>25000</v>
      </c>
      <c r="AM61" s="43"/>
      <c r="AN61" s="43">
        <v>4937.5</v>
      </c>
      <c r="AO61" s="43">
        <v>7000</v>
      </c>
      <c r="AP61" s="43">
        <v>10000</v>
      </c>
      <c r="AQ61" s="43"/>
      <c r="AR61" s="43">
        <v>12000</v>
      </c>
      <c r="AS61" s="4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</row>
    <row r="62" spans="1:173" x14ac:dyDescent="0.35">
      <c r="A62" s="3">
        <v>4990</v>
      </c>
      <c r="B62" s="28" t="s">
        <v>56</v>
      </c>
      <c r="C62" s="43">
        <f t="shared" si="7"/>
        <v>32000</v>
      </c>
      <c r="D62" s="43"/>
      <c r="E62" s="43"/>
      <c r="F62" s="43"/>
      <c r="G62" s="43"/>
      <c r="H62" s="43"/>
      <c r="I62" s="43"/>
      <c r="J62" s="43">
        <v>2000</v>
      </c>
      <c r="K62" s="43"/>
      <c r="L62" s="43"/>
      <c r="M62" s="43"/>
      <c r="N62" s="43"/>
      <c r="O62" s="43"/>
      <c r="P62" s="43"/>
      <c r="Q62" s="39">
        <v>30000</v>
      </c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</row>
    <row r="63" spans="1:173" x14ac:dyDescent="0.35">
      <c r="A63" s="1">
        <v>4990</v>
      </c>
      <c r="B63" s="21" t="s">
        <v>57</v>
      </c>
      <c r="C63" s="43">
        <f t="shared" si="7"/>
        <v>441171.88</v>
      </c>
      <c r="D63" s="43"/>
      <c r="E63" s="43">
        <v>4500</v>
      </c>
      <c r="F63" s="43">
        <v>15000</v>
      </c>
      <c r="G63" s="43"/>
      <c r="H63" s="43">
        <v>10000</v>
      </c>
      <c r="I63" s="43"/>
      <c r="J63" s="43">
        <v>20621.88</v>
      </c>
      <c r="K63" s="43">
        <v>9000</v>
      </c>
      <c r="L63" s="43">
        <v>5000</v>
      </c>
      <c r="M63" s="43">
        <v>60000</v>
      </c>
      <c r="N63" s="43">
        <v>40000</v>
      </c>
      <c r="O63" s="43"/>
      <c r="P63" s="43">
        <v>72500</v>
      </c>
      <c r="Q63" s="38"/>
      <c r="R63" s="43"/>
      <c r="S63" s="43">
        <v>800</v>
      </c>
      <c r="T63" s="43">
        <v>1000</v>
      </c>
      <c r="U63" s="43">
        <v>3000</v>
      </c>
      <c r="V63" s="43">
        <v>2000</v>
      </c>
      <c r="W63" s="43"/>
      <c r="X63" s="43">
        <v>2000</v>
      </c>
      <c r="Y63" s="43">
        <v>20000</v>
      </c>
      <c r="Z63" s="43"/>
      <c r="AA63" s="43"/>
      <c r="AB63" s="43">
        <v>8000</v>
      </c>
      <c r="AC63" s="43"/>
      <c r="AD63" s="43">
        <v>35000</v>
      </c>
      <c r="AE63" s="43">
        <v>25000</v>
      </c>
      <c r="AF63" s="43">
        <v>8000</v>
      </c>
      <c r="AG63" s="43"/>
      <c r="AH63" s="43">
        <v>10000</v>
      </c>
      <c r="AI63" s="43">
        <v>3000</v>
      </c>
      <c r="AJ63" s="43">
        <v>5000</v>
      </c>
      <c r="AK63" s="43">
        <v>14000</v>
      </c>
      <c r="AL63" s="43">
        <v>10000</v>
      </c>
      <c r="AM63" s="43">
        <v>1000</v>
      </c>
      <c r="AN63" s="43"/>
      <c r="AO63" s="43">
        <v>10000</v>
      </c>
      <c r="AP63" s="43"/>
      <c r="AQ63" s="43"/>
      <c r="AR63" s="43">
        <v>46750</v>
      </c>
      <c r="AS63" s="4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</row>
    <row r="64" spans="1:173" x14ac:dyDescent="0.35">
      <c r="A64" s="1">
        <v>6010</v>
      </c>
      <c r="B64" s="21" t="s">
        <v>41</v>
      </c>
      <c r="C64" s="43">
        <f t="shared" si="7"/>
        <v>60703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39">
        <v>20703</v>
      </c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>
        <v>40000</v>
      </c>
      <c r="AK64" s="43"/>
      <c r="AL64" s="43"/>
      <c r="AM64" s="43"/>
      <c r="AN64" s="43"/>
      <c r="AO64" s="43"/>
      <c r="AP64" s="43"/>
      <c r="AQ64" s="43"/>
      <c r="AR64" s="43"/>
      <c r="AS64" s="4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</row>
    <row r="65" spans="1:173" x14ac:dyDescent="0.35">
      <c r="A65" s="1">
        <v>6015</v>
      </c>
      <c r="B65" s="21" t="s">
        <v>42</v>
      </c>
      <c r="C65" s="43">
        <f t="shared" si="7"/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38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</row>
    <row r="66" spans="1:173" x14ac:dyDescent="0.35">
      <c r="A66" s="1">
        <v>6100</v>
      </c>
      <c r="B66" s="21" t="s">
        <v>58</v>
      </c>
      <c r="C66" s="43">
        <f t="shared" ref="C66:C72" si="8">SUM(D66:AR66)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38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</row>
    <row r="67" spans="1:173" x14ac:dyDescent="0.35">
      <c r="A67" s="1">
        <v>6110</v>
      </c>
      <c r="B67" s="21" t="s">
        <v>59</v>
      </c>
      <c r="C67" s="43">
        <f t="shared" si="8"/>
        <v>62000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39">
        <v>60000</v>
      </c>
      <c r="R67" s="43"/>
      <c r="S67" s="43"/>
      <c r="T67" s="43"/>
      <c r="U67" s="43"/>
      <c r="V67" s="43"/>
      <c r="W67" s="43"/>
      <c r="X67" s="43">
        <v>2000</v>
      </c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</row>
    <row r="68" spans="1:173" x14ac:dyDescent="0.35">
      <c r="A68" s="1">
        <v>6300</v>
      </c>
      <c r="B68" s="21" t="s">
        <v>60</v>
      </c>
      <c r="C68" s="43">
        <f t="shared" si="8"/>
        <v>59000</v>
      </c>
      <c r="D68" s="43"/>
      <c r="E68" s="43"/>
      <c r="F68" s="43"/>
      <c r="G68" s="43"/>
      <c r="H68" s="43">
        <v>3000</v>
      </c>
      <c r="I68" s="43"/>
      <c r="J68" s="43"/>
      <c r="K68" s="43"/>
      <c r="L68" s="43"/>
      <c r="M68" s="43">
        <v>20000</v>
      </c>
      <c r="N68" s="43">
        <v>15000</v>
      </c>
      <c r="O68" s="43"/>
      <c r="P68" s="43"/>
      <c r="Q68" s="38"/>
      <c r="R68" s="43">
        <v>12000</v>
      </c>
      <c r="S68" s="43"/>
      <c r="T68" s="43"/>
      <c r="U68" s="43"/>
      <c r="V68" s="43"/>
      <c r="W68" s="43"/>
      <c r="X68" s="43">
        <v>1000</v>
      </c>
      <c r="Y68" s="43"/>
      <c r="Z68" s="43"/>
      <c r="AA68" s="43"/>
      <c r="AB68" s="43"/>
      <c r="AC68" s="43"/>
      <c r="AD68" s="43"/>
      <c r="AE68" s="43"/>
      <c r="AF68" s="43">
        <v>8000</v>
      </c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</row>
    <row r="69" spans="1:173" x14ac:dyDescent="0.35">
      <c r="A69" s="1">
        <v>6320</v>
      </c>
      <c r="B69" s="21" t="s">
        <v>61</v>
      </c>
      <c r="C69" s="43">
        <f t="shared" si="8"/>
        <v>45000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38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>
        <v>45000</v>
      </c>
      <c r="AK69" s="43"/>
      <c r="AL69" s="43"/>
      <c r="AM69" s="43"/>
      <c r="AN69" s="43"/>
      <c r="AO69" s="43"/>
      <c r="AP69" s="43"/>
      <c r="AQ69" s="43"/>
      <c r="AR69" s="43"/>
      <c r="AS69" s="4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</row>
    <row r="70" spans="1:173" x14ac:dyDescent="0.35">
      <c r="A70" s="1">
        <v>6340</v>
      </c>
      <c r="B70" s="21" t="s">
        <v>62</v>
      </c>
      <c r="C70" s="43">
        <f t="shared" si="8"/>
        <v>10000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38"/>
      <c r="R70" s="43"/>
      <c r="S70" s="43"/>
      <c r="T70" s="43"/>
      <c r="U70" s="43"/>
      <c r="V70" s="43"/>
      <c r="W70" s="43"/>
      <c r="X70" s="43"/>
      <c r="Y70" s="43"/>
      <c r="Z70" s="43"/>
      <c r="AA70" s="43">
        <v>10000</v>
      </c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</row>
    <row r="71" spans="1:173" x14ac:dyDescent="0.35">
      <c r="A71" s="1">
        <v>6360</v>
      </c>
      <c r="B71" s="21" t="s">
        <v>63</v>
      </c>
      <c r="C71" s="43">
        <f t="shared" si="8"/>
        <v>500</v>
      </c>
      <c r="D71" s="43"/>
      <c r="E71" s="43">
        <v>500</v>
      </c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38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</row>
    <row r="72" spans="1:173" x14ac:dyDescent="0.35">
      <c r="A72" s="1">
        <v>6390</v>
      </c>
      <c r="B72" s="21" t="s">
        <v>64</v>
      </c>
      <c r="C72" s="43">
        <f t="shared" si="8"/>
        <v>15000</v>
      </c>
      <c r="D72" s="43"/>
      <c r="E72" s="43"/>
      <c r="F72" s="43"/>
      <c r="G72" s="43"/>
      <c r="H72" s="43"/>
      <c r="I72" s="43"/>
      <c r="J72" s="43">
        <v>15000</v>
      </c>
      <c r="K72" s="43"/>
      <c r="L72" s="43"/>
      <c r="M72" s="43"/>
      <c r="N72" s="43"/>
      <c r="O72" s="43"/>
      <c r="P72" s="43"/>
      <c r="Q72" s="38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</row>
    <row r="73" spans="1:173" x14ac:dyDescent="0.35">
      <c r="A73" s="1">
        <v>6420</v>
      </c>
      <c r="B73" s="21" t="s">
        <v>65</v>
      </c>
      <c r="C73" s="43">
        <f t="shared" ref="C73:C78" si="9">SUM(D73:AR73)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38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</row>
    <row r="74" spans="1:173" x14ac:dyDescent="0.35">
      <c r="A74" s="1">
        <v>6440</v>
      </c>
      <c r="B74" s="21" t="s">
        <v>66</v>
      </c>
      <c r="C74" s="43">
        <f t="shared" si="9"/>
        <v>125500</v>
      </c>
      <c r="D74" s="43"/>
      <c r="E74" s="43"/>
      <c r="F74" s="43"/>
      <c r="G74" s="43"/>
      <c r="H74" s="43"/>
      <c r="I74" s="43"/>
      <c r="J74" s="43">
        <v>45000</v>
      </c>
      <c r="K74" s="43"/>
      <c r="L74" s="43"/>
      <c r="M74" s="43"/>
      <c r="N74" s="43">
        <v>7500</v>
      </c>
      <c r="O74" s="43">
        <v>15000</v>
      </c>
      <c r="P74" s="43"/>
      <c r="Q74" s="38"/>
      <c r="R74" s="43"/>
      <c r="S74" s="43"/>
      <c r="T74" s="43"/>
      <c r="U74" s="43"/>
      <c r="V74" s="43"/>
      <c r="W74" s="43"/>
      <c r="X74" s="43"/>
      <c r="Y74" s="43">
        <v>50000</v>
      </c>
      <c r="Z74" s="43"/>
      <c r="AA74" s="43"/>
      <c r="AB74" s="43"/>
      <c r="AC74" s="43"/>
      <c r="AD74" s="43"/>
      <c r="AE74" s="43"/>
      <c r="AF74" s="43">
        <v>2000</v>
      </c>
      <c r="AG74" s="43"/>
      <c r="AH74" s="43"/>
      <c r="AI74" s="43">
        <v>6000</v>
      </c>
      <c r="AJ74" s="43"/>
      <c r="AK74" s="43"/>
      <c r="AL74" s="43"/>
      <c r="AM74" s="43"/>
      <c r="AN74" s="43"/>
      <c r="AO74" s="43"/>
      <c r="AP74" s="43"/>
      <c r="AQ74" s="43"/>
      <c r="AR74" s="43"/>
      <c r="AS74" s="4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</row>
    <row r="75" spans="1:173" x14ac:dyDescent="0.35">
      <c r="A75" s="1">
        <v>6490</v>
      </c>
      <c r="B75" s="21" t="s">
        <v>67</v>
      </c>
      <c r="C75" s="43">
        <f t="shared" si="9"/>
        <v>10000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39">
        <v>10000</v>
      </c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</row>
    <row r="76" spans="1:173" x14ac:dyDescent="0.35">
      <c r="A76" s="1">
        <v>6540</v>
      </c>
      <c r="B76" s="21" t="s">
        <v>68</v>
      </c>
      <c r="C76" s="43">
        <f t="shared" si="9"/>
        <v>2500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39">
        <v>2500</v>
      </c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</row>
    <row r="77" spans="1:173" x14ac:dyDescent="0.35">
      <c r="A77" s="1">
        <v>6550</v>
      </c>
      <c r="B77" s="21" t="s">
        <v>69</v>
      </c>
      <c r="C77" s="43">
        <f t="shared" si="9"/>
        <v>19821</v>
      </c>
      <c r="D77" s="43"/>
      <c r="E77" s="43">
        <v>1500</v>
      </c>
      <c r="F77" s="43"/>
      <c r="G77" s="43"/>
      <c r="H77" s="43"/>
      <c r="I77" s="43"/>
      <c r="J77" s="43"/>
      <c r="K77" s="43">
        <v>3500</v>
      </c>
      <c r="L77" s="43"/>
      <c r="M77" s="43"/>
      <c r="N77" s="43"/>
      <c r="O77" s="43"/>
      <c r="P77" s="43"/>
      <c r="Q77" s="39"/>
      <c r="R77" s="43"/>
      <c r="S77" s="43"/>
      <c r="T77" s="43">
        <v>600</v>
      </c>
      <c r="U77" s="43"/>
      <c r="V77" s="43"/>
      <c r="W77" s="43"/>
      <c r="X77" s="43">
        <v>500</v>
      </c>
      <c r="Y77" s="43">
        <v>10000</v>
      </c>
      <c r="Z77" s="43"/>
      <c r="AA77" s="43"/>
      <c r="AB77" s="43">
        <v>2000</v>
      </c>
      <c r="AC77" s="43"/>
      <c r="AD77" s="43"/>
      <c r="AE77" s="43"/>
      <c r="AF77" s="43"/>
      <c r="AG77" s="43"/>
      <c r="AH77" s="43"/>
      <c r="AI77" s="43">
        <v>500</v>
      </c>
      <c r="AJ77" s="43"/>
      <c r="AK77" s="43"/>
      <c r="AL77" s="43"/>
      <c r="AM77" s="43">
        <v>600</v>
      </c>
      <c r="AN77" s="43">
        <v>621</v>
      </c>
      <c r="AO77" s="43"/>
      <c r="AP77" s="43"/>
      <c r="AQ77" s="43"/>
      <c r="AR77" s="43"/>
      <c r="AS77" s="4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</row>
    <row r="78" spans="1:173" x14ac:dyDescent="0.35">
      <c r="A78" s="1">
        <v>6570</v>
      </c>
      <c r="B78" s="21" t="s">
        <v>70</v>
      </c>
      <c r="C78" s="43">
        <f t="shared" si="9"/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38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</row>
    <row r="79" spans="1:173" x14ac:dyDescent="0.35">
      <c r="A79" s="1" t="s">
        <v>71</v>
      </c>
      <c r="B79" s="21" t="s">
        <v>72</v>
      </c>
      <c r="C79" s="43">
        <f t="shared" ref="C79:C84" si="10">SUM(D79:AR79)</f>
        <v>2260000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38"/>
      <c r="R79" s="43"/>
      <c r="S79" s="43"/>
      <c r="T79" s="43"/>
      <c r="U79" s="43"/>
      <c r="V79" s="43"/>
      <c r="W79" s="43"/>
      <c r="X79" s="43"/>
      <c r="Y79" s="43"/>
      <c r="Z79" s="43"/>
      <c r="AA79" s="43">
        <v>1100000</v>
      </c>
      <c r="AB79" s="43"/>
      <c r="AC79" s="43"/>
      <c r="AD79" s="43"/>
      <c r="AE79" s="43"/>
      <c r="AF79" s="43"/>
      <c r="AG79" s="43"/>
      <c r="AH79" s="43"/>
      <c r="AI79" s="43"/>
      <c r="AJ79" s="43">
        <v>1100000</v>
      </c>
      <c r="AK79" s="43"/>
      <c r="AL79" s="43"/>
      <c r="AM79" s="43"/>
      <c r="AN79" s="43"/>
      <c r="AO79" s="43"/>
      <c r="AP79" s="43"/>
      <c r="AQ79" s="43">
        <v>60000</v>
      </c>
      <c r="AR79" s="43"/>
      <c r="AS79" s="4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</row>
    <row r="80" spans="1:173" x14ac:dyDescent="0.35">
      <c r="A80" s="1">
        <v>6620</v>
      </c>
      <c r="B80" s="21" t="s">
        <v>73</v>
      </c>
      <c r="C80" s="43">
        <f t="shared" si="10"/>
        <v>93400</v>
      </c>
      <c r="D80" s="43"/>
      <c r="E80" s="43">
        <v>1000</v>
      </c>
      <c r="F80" s="43"/>
      <c r="G80" s="43"/>
      <c r="H80" s="43"/>
      <c r="I80" s="43"/>
      <c r="J80" s="43">
        <v>10000</v>
      </c>
      <c r="K80" s="43"/>
      <c r="L80" s="43">
        <v>3000</v>
      </c>
      <c r="M80" s="43"/>
      <c r="N80" s="43"/>
      <c r="O80" s="43"/>
      <c r="P80" s="43"/>
      <c r="Q80" s="39">
        <v>51000</v>
      </c>
      <c r="R80" s="43"/>
      <c r="S80" s="43"/>
      <c r="T80" s="43">
        <v>200</v>
      </c>
      <c r="U80" s="43"/>
      <c r="V80" s="43"/>
      <c r="W80" s="43"/>
      <c r="X80" s="43"/>
      <c r="Y80" s="43">
        <v>10000</v>
      </c>
      <c r="Z80" s="43"/>
      <c r="AA80" s="43"/>
      <c r="AB80" s="43"/>
      <c r="AC80" s="43"/>
      <c r="AD80" s="43"/>
      <c r="AE80" s="43"/>
      <c r="AF80" s="43">
        <v>3000</v>
      </c>
      <c r="AG80" s="43"/>
      <c r="AH80" s="43"/>
      <c r="AI80" s="43"/>
      <c r="AJ80" s="43">
        <v>15000</v>
      </c>
      <c r="AK80" s="43"/>
      <c r="AL80" s="43"/>
      <c r="AM80" s="43">
        <v>200</v>
      </c>
      <c r="AN80" s="43"/>
      <c r="AO80" s="43"/>
      <c r="AP80" s="43"/>
      <c r="AQ80" s="43"/>
      <c r="AR80" s="43"/>
      <c r="AS80" s="4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</row>
    <row r="81" spans="1:173" x14ac:dyDescent="0.35">
      <c r="A81" s="1">
        <v>6700</v>
      </c>
      <c r="B81" s="21" t="s">
        <v>74</v>
      </c>
      <c r="C81" s="43">
        <f t="shared" si="10"/>
        <v>490000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39">
        <v>490000</v>
      </c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</row>
    <row r="82" spans="1:173" x14ac:dyDescent="0.35">
      <c r="A82" s="1">
        <v>6712</v>
      </c>
      <c r="B82" s="21" t="s">
        <v>75</v>
      </c>
      <c r="C82" s="43">
        <f t="shared" si="10"/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38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</row>
    <row r="83" spans="1:173" x14ac:dyDescent="0.35">
      <c r="A83" s="1">
        <v>6730</v>
      </c>
      <c r="B83" s="21" t="s">
        <v>76</v>
      </c>
      <c r="C83" s="43">
        <f t="shared" si="10"/>
        <v>50000</v>
      </c>
      <c r="D83" s="43"/>
      <c r="E83" s="43" t="s">
        <v>117</v>
      </c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38"/>
      <c r="R83" s="43"/>
      <c r="S83" s="43"/>
      <c r="T83" s="43"/>
      <c r="U83" s="43"/>
      <c r="V83" s="43"/>
      <c r="W83" s="43">
        <v>50000</v>
      </c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</row>
    <row r="84" spans="1:173" x14ac:dyDescent="0.35">
      <c r="A84" s="1">
        <v>6790</v>
      </c>
      <c r="B84" s="21" t="s">
        <v>77</v>
      </c>
      <c r="C84" s="43">
        <f t="shared" si="10"/>
        <v>46800</v>
      </c>
      <c r="D84" s="43"/>
      <c r="E84" s="43"/>
      <c r="F84" s="43"/>
      <c r="G84" s="43"/>
      <c r="H84" s="43"/>
      <c r="I84" s="48">
        <v>6000</v>
      </c>
      <c r="J84" s="43"/>
      <c r="K84" s="43"/>
      <c r="L84" s="43"/>
      <c r="M84" s="43"/>
      <c r="N84" s="43"/>
      <c r="O84" s="43"/>
      <c r="P84" s="43"/>
      <c r="Q84" s="38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>
        <v>40800</v>
      </c>
      <c r="AK84" s="43"/>
      <c r="AL84" s="43"/>
      <c r="AM84" s="43"/>
      <c r="AN84" s="43"/>
      <c r="AO84" s="43"/>
      <c r="AP84" s="43"/>
      <c r="AQ84" s="43"/>
      <c r="AR84" s="43"/>
      <c r="AS84" s="4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</row>
    <row r="85" spans="1:173" x14ac:dyDescent="0.35">
      <c r="A85" s="1">
        <v>6800</v>
      </c>
      <c r="B85" s="21" t="s">
        <v>78</v>
      </c>
      <c r="C85" s="43">
        <f t="shared" ref="C85:C90" si="11">SUM(D85:AR85)</f>
        <v>2500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>
        <v>500</v>
      </c>
      <c r="Q85" s="43">
        <v>1000</v>
      </c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>
        <v>1000</v>
      </c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</row>
    <row r="86" spans="1:173" x14ac:dyDescent="0.35">
      <c r="A86" s="1">
        <v>6810</v>
      </c>
      <c r="B86" s="21" t="s">
        <v>79</v>
      </c>
      <c r="C86" s="43">
        <f t="shared" si="11"/>
        <v>51085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39">
        <v>50000</v>
      </c>
      <c r="R86" s="43"/>
      <c r="S86" s="43"/>
      <c r="T86" s="43"/>
      <c r="U86" s="43"/>
      <c r="V86" s="43"/>
      <c r="W86" s="43"/>
      <c r="X86" s="43"/>
      <c r="Y86" s="43">
        <v>1000</v>
      </c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>
        <v>85</v>
      </c>
      <c r="AL86" s="43"/>
      <c r="AM86" s="43"/>
      <c r="AN86" s="43"/>
      <c r="AO86" s="43"/>
      <c r="AP86" s="43"/>
      <c r="AQ86" s="43"/>
      <c r="AR86" s="43"/>
      <c r="AS86" s="4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</row>
    <row r="87" spans="1:173" x14ac:dyDescent="0.35">
      <c r="A87" s="1">
        <v>6811</v>
      </c>
      <c r="B87" s="21" t="s">
        <v>80</v>
      </c>
      <c r="C87" s="43">
        <f t="shared" si="11"/>
        <v>10336.25</v>
      </c>
      <c r="D87" s="43"/>
      <c r="E87" s="43"/>
      <c r="F87" s="43"/>
      <c r="G87" s="43"/>
      <c r="H87" s="43"/>
      <c r="I87" s="43"/>
      <c r="J87" s="43"/>
      <c r="K87" s="43"/>
      <c r="L87" s="43"/>
      <c r="M87" s="43">
        <v>1000</v>
      </c>
      <c r="N87" s="43">
        <v>1500</v>
      </c>
      <c r="O87" s="43"/>
      <c r="P87" s="43">
        <v>1500</v>
      </c>
      <c r="Q87" s="39">
        <v>1000</v>
      </c>
      <c r="R87" s="43"/>
      <c r="S87" s="43">
        <v>200</v>
      </c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>
        <v>1500</v>
      </c>
      <c r="AE87" s="43">
        <v>1500</v>
      </c>
      <c r="AF87" s="43"/>
      <c r="AG87" s="43"/>
      <c r="AH87" s="43">
        <v>1500</v>
      </c>
      <c r="AI87" s="43"/>
      <c r="AJ87" s="43"/>
      <c r="AK87" s="43">
        <v>136.25</v>
      </c>
      <c r="AL87" s="43"/>
      <c r="AM87" s="43"/>
      <c r="AN87" s="43"/>
      <c r="AO87" s="43"/>
      <c r="AP87" s="43"/>
      <c r="AQ87" s="43"/>
      <c r="AR87" s="43">
        <v>500</v>
      </c>
      <c r="AS87" s="4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</row>
    <row r="88" spans="1:173" x14ac:dyDescent="0.35">
      <c r="A88" s="1">
        <v>6820</v>
      </c>
      <c r="B88" s="21" t="s">
        <v>81</v>
      </c>
      <c r="C88" s="43">
        <f t="shared" si="11"/>
        <v>65000</v>
      </c>
      <c r="D88" s="43"/>
      <c r="E88" s="43">
        <v>3000</v>
      </c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38"/>
      <c r="R88" s="43"/>
      <c r="S88" s="43"/>
      <c r="T88" s="43"/>
      <c r="U88" s="43"/>
      <c r="V88" s="43"/>
      <c r="W88" s="43">
        <v>50000</v>
      </c>
      <c r="X88" s="43">
        <v>1000</v>
      </c>
      <c r="Y88" s="43">
        <v>2000</v>
      </c>
      <c r="Z88" s="43">
        <v>300</v>
      </c>
      <c r="AA88" s="43"/>
      <c r="AB88" s="43"/>
      <c r="AC88" s="43">
        <v>3000</v>
      </c>
      <c r="AD88" s="43"/>
      <c r="AE88" s="43">
        <v>4000</v>
      </c>
      <c r="AF88" s="43"/>
      <c r="AG88" s="43"/>
      <c r="AH88" s="43"/>
      <c r="AI88" s="43">
        <v>200</v>
      </c>
      <c r="AJ88" s="43"/>
      <c r="AK88" s="43">
        <v>1500</v>
      </c>
      <c r="AL88" s="43"/>
      <c r="AM88" s="43"/>
      <c r="AN88" s="43"/>
      <c r="AO88" s="43"/>
      <c r="AP88" s="43"/>
      <c r="AQ88" s="43"/>
      <c r="AR88" s="43"/>
      <c r="AS88" s="4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</row>
    <row r="89" spans="1:173" x14ac:dyDescent="0.35">
      <c r="A89" s="1">
        <v>6840</v>
      </c>
      <c r="B89" s="21" t="s">
        <v>82</v>
      </c>
      <c r="C89" s="43">
        <f t="shared" si="11"/>
        <v>5500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38"/>
      <c r="R89" s="43"/>
      <c r="S89" s="43"/>
      <c r="T89" s="43"/>
      <c r="U89" s="43"/>
      <c r="V89" s="43"/>
      <c r="W89" s="43"/>
      <c r="X89" s="43"/>
      <c r="Y89" s="43">
        <v>5000</v>
      </c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>
        <v>500</v>
      </c>
      <c r="AL89" s="43"/>
      <c r="AM89" s="43"/>
      <c r="AN89" s="43"/>
      <c r="AO89" s="43"/>
      <c r="AP89" s="43"/>
      <c r="AQ89" s="43"/>
      <c r="AR89" s="43"/>
      <c r="AS89" s="4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</row>
    <row r="90" spans="1:173" x14ac:dyDescent="0.35">
      <c r="A90" s="1">
        <v>6860</v>
      </c>
      <c r="B90" s="21" t="s">
        <v>83</v>
      </c>
      <c r="C90" s="43">
        <f t="shared" si="11"/>
        <v>116990</v>
      </c>
      <c r="D90" s="43"/>
      <c r="E90" s="43">
        <v>1000</v>
      </c>
      <c r="F90" s="43"/>
      <c r="G90" s="43"/>
      <c r="H90" s="43"/>
      <c r="I90" s="43"/>
      <c r="J90" s="43">
        <v>33500</v>
      </c>
      <c r="K90" s="43"/>
      <c r="L90" s="43"/>
      <c r="M90" s="43">
        <v>25000</v>
      </c>
      <c r="N90" s="43">
        <v>15000</v>
      </c>
      <c r="O90" s="43"/>
      <c r="P90" s="43">
        <v>5000</v>
      </c>
      <c r="Q90" s="39">
        <v>6000</v>
      </c>
      <c r="R90" s="43"/>
      <c r="S90" s="43">
        <v>2000</v>
      </c>
      <c r="T90" s="43">
        <v>2000</v>
      </c>
      <c r="U90" s="43"/>
      <c r="V90" s="43"/>
      <c r="W90" s="43"/>
      <c r="X90" s="43"/>
      <c r="Y90" s="43"/>
      <c r="Z90" s="43"/>
      <c r="AA90" s="43"/>
      <c r="AB90" s="43"/>
      <c r="AC90" s="43"/>
      <c r="AD90" s="43">
        <v>10000</v>
      </c>
      <c r="AE90" s="43"/>
      <c r="AF90" s="43"/>
      <c r="AG90" s="43"/>
      <c r="AH90" s="43">
        <v>3000</v>
      </c>
      <c r="AI90" s="43"/>
      <c r="AJ90" s="43"/>
      <c r="AK90" s="43">
        <v>6000</v>
      </c>
      <c r="AL90" s="43"/>
      <c r="AM90" s="43">
        <v>2000</v>
      </c>
      <c r="AN90" s="43">
        <v>990</v>
      </c>
      <c r="AO90" s="43"/>
      <c r="AP90" s="43"/>
      <c r="AQ90" s="43"/>
      <c r="AR90" s="43">
        <v>5500</v>
      </c>
      <c r="AS90" s="4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</row>
    <row r="91" spans="1:173" x14ac:dyDescent="0.35">
      <c r="A91" s="1">
        <v>6900</v>
      </c>
      <c r="B91" s="21" t="s">
        <v>84</v>
      </c>
      <c r="C91" s="43">
        <f>SUM(D91:AR91)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38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</row>
    <row r="92" spans="1:173" x14ac:dyDescent="0.35">
      <c r="A92" s="1">
        <v>6940</v>
      </c>
      <c r="B92" s="21" t="s">
        <v>85</v>
      </c>
      <c r="C92" s="43">
        <f t="shared" ref="C92:C115" si="12">SUM(D92:AR92)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38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</row>
    <row r="93" spans="1:173" x14ac:dyDescent="0.35">
      <c r="A93" s="1">
        <v>7100</v>
      </c>
      <c r="B93" s="21" t="s">
        <v>86</v>
      </c>
      <c r="C93" s="43">
        <f t="shared" si="12"/>
        <v>49000</v>
      </c>
      <c r="D93" s="43"/>
      <c r="E93" s="43"/>
      <c r="F93" s="43"/>
      <c r="G93" s="43"/>
      <c r="H93" s="43"/>
      <c r="I93" s="43"/>
      <c r="J93" s="43">
        <v>3000</v>
      </c>
      <c r="K93" s="43">
        <v>6500</v>
      </c>
      <c r="L93" s="43"/>
      <c r="M93" s="43"/>
      <c r="N93" s="43"/>
      <c r="O93" s="43"/>
      <c r="P93" s="43"/>
      <c r="Q93" s="38"/>
      <c r="R93" s="43"/>
      <c r="S93" s="43"/>
      <c r="T93" s="43"/>
      <c r="U93" s="43"/>
      <c r="V93" s="43"/>
      <c r="W93" s="43">
        <v>500</v>
      </c>
      <c r="X93" s="43">
        <v>1000</v>
      </c>
      <c r="Y93" s="43"/>
      <c r="Z93" s="43"/>
      <c r="AA93" s="43"/>
      <c r="AB93" s="43">
        <v>21000</v>
      </c>
      <c r="AC93" s="43"/>
      <c r="AD93" s="43"/>
      <c r="AE93" s="43"/>
      <c r="AF93" s="43"/>
      <c r="AG93" s="43"/>
      <c r="AH93" s="43"/>
      <c r="AI93" s="43">
        <v>3000</v>
      </c>
      <c r="AJ93" s="43"/>
      <c r="AK93" s="43"/>
      <c r="AL93" s="43">
        <v>4000</v>
      </c>
      <c r="AM93" s="43"/>
      <c r="AN93" s="43"/>
      <c r="AO93" s="43"/>
      <c r="AP93" s="43"/>
      <c r="AQ93" s="43"/>
      <c r="AR93" s="43">
        <v>10000</v>
      </c>
      <c r="AS93" s="4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</row>
    <row r="94" spans="1:173" x14ac:dyDescent="0.35">
      <c r="A94" s="1">
        <v>7101</v>
      </c>
      <c r="B94" s="21" t="s">
        <v>87</v>
      </c>
      <c r="C94" s="43">
        <f t="shared" si="12"/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38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</row>
    <row r="95" spans="1:173" x14ac:dyDescent="0.35">
      <c r="A95" s="1">
        <v>7110</v>
      </c>
      <c r="B95" s="21" t="s">
        <v>88</v>
      </c>
      <c r="C95" s="43">
        <f t="shared" si="12"/>
        <v>4000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38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>
        <v>4000</v>
      </c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</row>
    <row r="96" spans="1:173" x14ac:dyDescent="0.35">
      <c r="A96" s="1">
        <v>7140</v>
      </c>
      <c r="B96" s="21" t="s">
        <v>89</v>
      </c>
      <c r="C96" s="43">
        <f t="shared" si="12"/>
        <v>93754.53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38"/>
      <c r="R96" s="43">
        <v>80000</v>
      </c>
      <c r="S96" s="43"/>
      <c r="T96" s="43"/>
      <c r="U96" s="43"/>
      <c r="V96" s="43"/>
      <c r="W96" s="43"/>
      <c r="X96" s="43"/>
      <c r="Y96" s="43"/>
      <c r="Z96" s="43">
        <v>4210</v>
      </c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>
        <v>1448</v>
      </c>
      <c r="AO96" s="43"/>
      <c r="AP96" s="43"/>
      <c r="AQ96" s="43"/>
      <c r="AR96" s="43">
        <v>8096.53</v>
      </c>
      <c r="AS96" s="4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</row>
    <row r="97" spans="1:173" x14ac:dyDescent="0.35">
      <c r="A97" s="1">
        <v>7150</v>
      </c>
      <c r="B97" s="21" t="s">
        <v>90</v>
      </c>
      <c r="C97" s="43">
        <f t="shared" si="12"/>
        <v>4000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38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>
        <v>4000</v>
      </c>
      <c r="AS97" s="4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</row>
    <row r="98" spans="1:173" x14ac:dyDescent="0.35">
      <c r="A98" s="1">
        <v>7300</v>
      </c>
      <c r="B98" s="21" t="s">
        <v>91</v>
      </c>
      <c r="C98" s="43">
        <f t="shared" si="12"/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38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</row>
    <row r="99" spans="1:173" x14ac:dyDescent="0.35">
      <c r="A99" s="1">
        <v>7320</v>
      </c>
      <c r="B99" s="21" t="s">
        <v>92</v>
      </c>
      <c r="C99" s="43">
        <f t="shared" si="12"/>
        <v>119800</v>
      </c>
      <c r="D99" s="43"/>
      <c r="E99" s="43">
        <v>500</v>
      </c>
      <c r="F99" s="43"/>
      <c r="G99" s="43"/>
      <c r="H99" s="43">
        <v>1000</v>
      </c>
      <c r="I99" s="48">
        <v>1200</v>
      </c>
      <c r="J99" s="43"/>
      <c r="K99" s="43"/>
      <c r="L99" s="43"/>
      <c r="M99" s="43"/>
      <c r="N99" s="43"/>
      <c r="O99" s="43"/>
      <c r="P99" s="43">
        <v>20000</v>
      </c>
      <c r="Q99" s="39">
        <v>20000</v>
      </c>
      <c r="R99" s="43"/>
      <c r="S99" s="43"/>
      <c r="T99" s="43"/>
      <c r="U99" s="43">
        <v>1000</v>
      </c>
      <c r="V99" s="43"/>
      <c r="W99" s="43"/>
      <c r="X99" s="43">
        <v>2000</v>
      </c>
      <c r="Y99" s="43"/>
      <c r="Z99" s="43"/>
      <c r="AA99" s="43"/>
      <c r="AB99" s="43"/>
      <c r="AC99" s="43"/>
      <c r="AD99" s="47">
        <v>60000</v>
      </c>
      <c r="AE99" s="43">
        <v>2000</v>
      </c>
      <c r="AF99" s="43"/>
      <c r="AG99" s="43"/>
      <c r="AH99" s="43">
        <v>4000</v>
      </c>
      <c r="AI99" s="43"/>
      <c r="AJ99" s="43"/>
      <c r="AK99" s="43"/>
      <c r="AL99" s="43">
        <v>1000</v>
      </c>
      <c r="AM99" s="43"/>
      <c r="AN99" s="43">
        <v>2100</v>
      </c>
      <c r="AO99" s="43">
        <v>5000</v>
      </c>
      <c r="AP99" s="43"/>
      <c r="AQ99" s="43"/>
      <c r="AR99" s="43"/>
      <c r="AS99" s="4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</row>
    <row r="100" spans="1:173" x14ac:dyDescent="0.35">
      <c r="A100" s="1">
        <v>7350</v>
      </c>
      <c r="B100" s="21" t="s">
        <v>93</v>
      </c>
      <c r="C100" s="43">
        <f t="shared" si="12"/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38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</row>
    <row r="101" spans="1:173" x14ac:dyDescent="0.35">
      <c r="A101" s="1">
        <v>7400</v>
      </c>
      <c r="B101" s="21" t="s">
        <v>94</v>
      </c>
      <c r="C101" s="43">
        <f t="shared" si="12"/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38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</row>
    <row r="102" spans="1:173" x14ac:dyDescent="0.35">
      <c r="A102" s="1">
        <v>7410</v>
      </c>
      <c r="B102" s="21" t="s">
        <v>48</v>
      </c>
      <c r="C102" s="43">
        <f t="shared" si="12"/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38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</row>
    <row r="103" spans="1:173" x14ac:dyDescent="0.35">
      <c r="A103" s="1">
        <v>7420</v>
      </c>
      <c r="B103" s="21" t="s">
        <v>95</v>
      </c>
      <c r="C103" s="43">
        <f t="shared" si="12"/>
        <v>11000</v>
      </c>
      <c r="D103" s="43"/>
      <c r="E103" s="43">
        <v>1500</v>
      </c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38"/>
      <c r="R103" s="43"/>
      <c r="S103" s="43"/>
      <c r="T103" s="43"/>
      <c r="U103" s="43">
        <v>1000</v>
      </c>
      <c r="V103" s="43"/>
      <c r="W103" s="43"/>
      <c r="X103" s="43"/>
      <c r="Y103" s="43"/>
      <c r="Z103" s="43"/>
      <c r="AA103" s="43"/>
      <c r="AB103" s="43"/>
      <c r="AC103" s="43"/>
      <c r="AD103" s="43"/>
      <c r="AE103" s="43">
        <v>1000</v>
      </c>
      <c r="AF103" s="43"/>
      <c r="AG103" s="43"/>
      <c r="AH103" s="43">
        <v>7500</v>
      </c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</row>
    <row r="104" spans="1:173" x14ac:dyDescent="0.35">
      <c r="A104" s="1">
        <v>7430</v>
      </c>
      <c r="B104" s="21" t="s">
        <v>96</v>
      </c>
      <c r="C104" s="43">
        <f t="shared" si="12"/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38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</row>
    <row r="105" spans="1:173" x14ac:dyDescent="0.35">
      <c r="A105" s="1">
        <v>7500</v>
      </c>
      <c r="B105" s="21" t="s">
        <v>97</v>
      </c>
      <c r="C105" s="43">
        <f t="shared" si="12"/>
        <v>135716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39">
        <v>85716</v>
      </c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>
        <v>50000</v>
      </c>
      <c r="AK105" s="43"/>
      <c r="AL105" s="43"/>
      <c r="AM105" s="43"/>
      <c r="AN105" s="43"/>
      <c r="AO105" s="43"/>
      <c r="AP105" s="43"/>
      <c r="AQ105" s="43"/>
      <c r="AR105" s="43"/>
      <c r="AS105" s="4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</row>
    <row r="106" spans="1:173" x14ac:dyDescent="0.35">
      <c r="A106" s="1">
        <v>7510</v>
      </c>
      <c r="B106" s="21" t="s">
        <v>98</v>
      </c>
      <c r="C106" s="43">
        <f t="shared" si="12"/>
        <v>92960</v>
      </c>
      <c r="D106" s="43"/>
      <c r="E106" s="43"/>
      <c r="F106" s="43"/>
      <c r="G106" s="43"/>
      <c r="H106" s="43"/>
      <c r="I106" s="48">
        <v>2000</v>
      </c>
      <c r="J106" s="43"/>
      <c r="K106" s="43"/>
      <c r="L106" s="43"/>
      <c r="M106" s="43">
        <v>90000</v>
      </c>
      <c r="N106" s="43"/>
      <c r="O106" s="43"/>
      <c r="P106" s="43"/>
      <c r="Q106" s="38"/>
      <c r="R106" s="43"/>
      <c r="S106" s="43"/>
      <c r="T106" s="43"/>
      <c r="U106" s="43"/>
      <c r="V106" s="43"/>
      <c r="W106" s="43"/>
      <c r="X106" s="43"/>
      <c r="Y106" s="43"/>
      <c r="Z106" s="43">
        <v>960</v>
      </c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</row>
    <row r="107" spans="1:173" x14ac:dyDescent="0.35">
      <c r="A107" s="1">
        <v>7700</v>
      </c>
      <c r="B107" s="21" t="s">
        <v>99</v>
      </c>
      <c r="C107" s="43">
        <f t="shared" si="12"/>
        <v>79575.740000000005</v>
      </c>
      <c r="D107" s="43"/>
      <c r="E107" s="43">
        <v>2000</v>
      </c>
      <c r="F107" s="43">
        <v>1800</v>
      </c>
      <c r="G107" s="43"/>
      <c r="H107" s="43"/>
      <c r="I107" s="43"/>
      <c r="J107" s="43">
        <v>2000</v>
      </c>
      <c r="K107" s="43">
        <v>500</v>
      </c>
      <c r="L107" s="43">
        <v>500</v>
      </c>
      <c r="M107" s="43"/>
      <c r="N107" s="43">
        <v>7000</v>
      </c>
      <c r="O107" s="43"/>
      <c r="P107" s="43">
        <v>5000</v>
      </c>
      <c r="Q107" s="39">
        <v>15000</v>
      </c>
      <c r="R107" s="43"/>
      <c r="S107" s="43">
        <v>1500</v>
      </c>
      <c r="T107" s="43">
        <v>500</v>
      </c>
      <c r="U107" s="43"/>
      <c r="V107" s="43"/>
      <c r="W107" s="43"/>
      <c r="X107" s="43">
        <v>1000</v>
      </c>
      <c r="Y107" s="43">
        <v>10000</v>
      </c>
      <c r="Z107" s="43">
        <v>600</v>
      </c>
      <c r="AA107" s="43"/>
      <c r="AB107" s="43">
        <v>2200</v>
      </c>
      <c r="AC107" s="43">
        <v>2000</v>
      </c>
      <c r="AD107" s="43">
        <v>5000</v>
      </c>
      <c r="AE107" s="43">
        <v>5000</v>
      </c>
      <c r="AF107" s="43">
        <v>1000</v>
      </c>
      <c r="AG107" s="43"/>
      <c r="AH107" s="43">
        <v>2000</v>
      </c>
      <c r="AI107" s="43">
        <v>3000</v>
      </c>
      <c r="AJ107" s="43">
        <v>2000</v>
      </c>
      <c r="AK107" s="43"/>
      <c r="AL107" s="43"/>
      <c r="AM107" s="43">
        <v>500</v>
      </c>
      <c r="AN107" s="43">
        <v>4975.74</v>
      </c>
      <c r="AO107" s="43"/>
      <c r="AP107" s="43">
        <v>1500</v>
      </c>
      <c r="AQ107" s="43"/>
      <c r="AR107" s="43">
        <v>3000</v>
      </c>
      <c r="AS107" s="4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</row>
    <row r="108" spans="1:173" x14ac:dyDescent="0.35">
      <c r="A108" s="1">
        <v>7740</v>
      </c>
      <c r="B108" s="21" t="s">
        <v>100</v>
      </c>
      <c r="C108" s="43">
        <f t="shared" si="12"/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38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</row>
    <row r="109" spans="1:173" x14ac:dyDescent="0.35">
      <c r="A109" s="1">
        <v>7750</v>
      </c>
      <c r="B109" s="21" t="s">
        <v>101</v>
      </c>
      <c r="C109" s="43">
        <f t="shared" si="12"/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38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</row>
    <row r="110" spans="1:173" x14ac:dyDescent="0.35">
      <c r="A110" s="1">
        <v>7770</v>
      </c>
      <c r="B110" s="21" t="s">
        <v>102</v>
      </c>
      <c r="C110" s="43">
        <f t="shared" si="12"/>
        <v>86500</v>
      </c>
      <c r="D110" s="43"/>
      <c r="E110" s="43"/>
      <c r="F110" s="43"/>
      <c r="G110" s="43"/>
      <c r="H110" s="43"/>
      <c r="I110" s="43"/>
      <c r="J110" s="43">
        <v>1000</v>
      </c>
      <c r="K110" s="43"/>
      <c r="L110" s="43"/>
      <c r="M110" s="43"/>
      <c r="N110" s="43"/>
      <c r="O110" s="43"/>
      <c r="P110" s="43">
        <v>1000</v>
      </c>
      <c r="Q110" s="39">
        <v>8000</v>
      </c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>
        <v>1500</v>
      </c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>
        <v>75000</v>
      </c>
      <c r="AS110" s="4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</row>
    <row r="111" spans="1:173" x14ac:dyDescent="0.35">
      <c r="A111" s="1">
        <v>7790</v>
      </c>
      <c r="B111" s="21" t="s">
        <v>103</v>
      </c>
      <c r="C111" s="43">
        <f t="shared" si="12"/>
        <v>46570</v>
      </c>
      <c r="D111" s="43"/>
      <c r="E111" s="43"/>
      <c r="F111" s="43"/>
      <c r="G111" s="43">
        <v>6500</v>
      </c>
      <c r="H111" s="43"/>
      <c r="I111" s="43"/>
      <c r="J111" s="43"/>
      <c r="K111" s="43"/>
      <c r="L111" s="43"/>
      <c r="M111" s="43">
        <v>15000</v>
      </c>
      <c r="N111" s="43"/>
      <c r="O111" s="43"/>
      <c r="P111" s="43">
        <v>1500</v>
      </c>
      <c r="Q111" s="39">
        <v>70</v>
      </c>
      <c r="R111" s="43"/>
      <c r="S111" s="43"/>
      <c r="T111" s="43"/>
      <c r="U111" s="43">
        <v>1000</v>
      </c>
      <c r="V111" s="43"/>
      <c r="W111" s="43"/>
      <c r="X111" s="43"/>
      <c r="Y111" s="43"/>
      <c r="Z111" s="43"/>
      <c r="AA111" s="43"/>
      <c r="AB111" s="43"/>
      <c r="AC111" s="43"/>
      <c r="AD111" s="43">
        <v>1500</v>
      </c>
      <c r="AE111" s="43"/>
      <c r="AF111" s="43"/>
      <c r="AG111" s="43">
        <v>3000</v>
      </c>
      <c r="AH111" s="43"/>
      <c r="AI111" s="43"/>
      <c r="AJ111" s="43"/>
      <c r="AK111" s="43"/>
      <c r="AL111" s="43"/>
      <c r="AM111" s="43"/>
      <c r="AN111" s="43"/>
      <c r="AO111" s="43">
        <v>18000</v>
      </c>
      <c r="AP111" s="43"/>
      <c r="AQ111" s="43"/>
      <c r="AR111" s="43"/>
      <c r="AS111" s="4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</row>
    <row r="112" spans="1:173" x14ac:dyDescent="0.35">
      <c r="A112" s="1">
        <v>7791</v>
      </c>
      <c r="B112" s="21" t="s">
        <v>104</v>
      </c>
      <c r="C112" s="43">
        <f t="shared" si="12"/>
        <v>5000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38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>
        <v>5000</v>
      </c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</row>
    <row r="113" spans="1:173" x14ac:dyDescent="0.35">
      <c r="A113" s="1">
        <v>7830</v>
      </c>
      <c r="B113" s="21" t="s">
        <v>105</v>
      </c>
      <c r="C113" s="43">
        <f t="shared" si="12"/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38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</row>
    <row r="114" spans="1:173" ht="15" thickBot="1" x14ac:dyDescent="0.4">
      <c r="A114" s="1">
        <v>7831</v>
      </c>
      <c r="B114" s="21" t="s">
        <v>106</v>
      </c>
      <c r="C114" s="43">
        <f t="shared" si="12"/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39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</row>
    <row r="115" spans="1:173" ht="15" thickBot="1" x14ac:dyDescent="0.4">
      <c r="A115" s="8" t="s">
        <v>107</v>
      </c>
      <c r="B115" s="31"/>
      <c r="C115" s="44">
        <f t="shared" si="12"/>
        <v>8575417.2699999996</v>
      </c>
      <c r="D115" s="44"/>
      <c r="E115" s="44">
        <f t="shared" ref="E115:AR115" si="13">SUM(E51:E114)</f>
        <v>30500</v>
      </c>
      <c r="F115" s="44">
        <f t="shared" si="13"/>
        <v>143100</v>
      </c>
      <c r="G115" s="44">
        <f t="shared" si="13"/>
        <v>64100</v>
      </c>
      <c r="H115" s="44">
        <f t="shared" si="13"/>
        <v>36583</v>
      </c>
      <c r="I115" s="44">
        <f t="shared" si="13"/>
        <v>44210</v>
      </c>
      <c r="J115" s="44">
        <f t="shared" si="13"/>
        <v>245121.88</v>
      </c>
      <c r="K115" s="44">
        <f t="shared" si="13"/>
        <v>46500</v>
      </c>
      <c r="L115" s="44">
        <f t="shared" si="13"/>
        <v>41000</v>
      </c>
      <c r="M115" s="44">
        <f t="shared" si="13"/>
        <v>721000</v>
      </c>
      <c r="N115" s="44">
        <f t="shared" si="13"/>
        <v>465880</v>
      </c>
      <c r="O115" s="44">
        <f t="shared" si="13"/>
        <v>89200</v>
      </c>
      <c r="P115" s="44">
        <f t="shared" si="13"/>
        <v>186000</v>
      </c>
      <c r="Q115" s="42">
        <f t="shared" si="13"/>
        <v>1013989</v>
      </c>
      <c r="R115" s="44">
        <f t="shared" si="13"/>
        <v>685000</v>
      </c>
      <c r="S115" s="44">
        <f t="shared" si="13"/>
        <v>125300</v>
      </c>
      <c r="T115" s="44">
        <f t="shared" si="13"/>
        <v>7000</v>
      </c>
      <c r="U115" s="44">
        <f t="shared" si="13"/>
        <v>13000</v>
      </c>
      <c r="V115" s="44">
        <f t="shared" si="13"/>
        <v>9000</v>
      </c>
      <c r="W115" s="44">
        <f t="shared" si="13"/>
        <v>100500</v>
      </c>
      <c r="X115" s="44">
        <f t="shared" si="13"/>
        <v>89500</v>
      </c>
      <c r="Y115" s="44">
        <f t="shared" si="13"/>
        <v>286000</v>
      </c>
      <c r="Z115" s="44">
        <f t="shared" si="13"/>
        <v>8300</v>
      </c>
      <c r="AA115" s="44">
        <f t="shared" si="13"/>
        <v>1110000</v>
      </c>
      <c r="AB115" s="44">
        <f t="shared" si="13"/>
        <v>148900</v>
      </c>
      <c r="AC115" s="44">
        <f t="shared" si="13"/>
        <v>106000</v>
      </c>
      <c r="AD115" s="44">
        <f t="shared" si="13"/>
        <v>141000</v>
      </c>
      <c r="AE115" s="44">
        <f t="shared" si="13"/>
        <v>97500</v>
      </c>
      <c r="AF115" s="44">
        <f t="shared" si="13"/>
        <v>33000</v>
      </c>
      <c r="AG115" s="44">
        <f t="shared" si="13"/>
        <v>3000</v>
      </c>
      <c r="AH115" s="44">
        <f t="shared" si="13"/>
        <v>57000</v>
      </c>
      <c r="AI115" s="44">
        <f t="shared" si="13"/>
        <v>53200</v>
      </c>
      <c r="AJ115" s="44">
        <f t="shared" si="13"/>
        <v>1297800</v>
      </c>
      <c r="AK115" s="44">
        <f t="shared" si="13"/>
        <v>48286.25</v>
      </c>
      <c r="AL115" s="44">
        <f t="shared" si="13"/>
        <v>84000</v>
      </c>
      <c r="AM115" s="44">
        <f t="shared" si="13"/>
        <v>6100</v>
      </c>
      <c r="AN115" s="44">
        <f t="shared" si="13"/>
        <v>256730.61</v>
      </c>
      <c r="AO115" s="44">
        <f t="shared" si="13"/>
        <v>65000</v>
      </c>
      <c r="AP115" s="44">
        <f t="shared" si="13"/>
        <v>23500</v>
      </c>
      <c r="AQ115" s="44">
        <f t="shared" si="13"/>
        <v>60000</v>
      </c>
      <c r="AR115" s="45">
        <f t="shared" si="13"/>
        <v>533616.53</v>
      </c>
      <c r="AS115" s="4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</row>
    <row r="116" spans="1:173" ht="15" thickBot="1" x14ac:dyDescent="0.4">
      <c r="A116" s="1"/>
      <c r="B116" s="2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34"/>
      <c r="AS116" s="4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</row>
    <row r="117" spans="1:173" ht="15" thickBot="1" x14ac:dyDescent="0.4">
      <c r="A117" s="12" t="s">
        <v>108</v>
      </c>
      <c r="B117" s="30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36"/>
      <c r="AS117" s="4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</row>
    <row r="118" spans="1:173" ht="15" thickBot="1" x14ac:dyDescent="0.4">
      <c r="B118" s="27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34"/>
      <c r="AS118" s="4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</row>
    <row r="119" spans="1:173" ht="15" thickBot="1" x14ac:dyDescent="0.4">
      <c r="A119" s="8" t="s">
        <v>109</v>
      </c>
      <c r="B119" s="37"/>
      <c r="C119" s="7">
        <f>SUM(D119:AR119)</f>
        <v>9843616.839999998</v>
      </c>
      <c r="D119" s="7"/>
      <c r="E119" s="7">
        <f>E41+E115</f>
        <v>32500</v>
      </c>
      <c r="F119" s="7">
        <f>F41+F115</f>
        <v>153100</v>
      </c>
      <c r="G119" s="7">
        <f>G41+G115</f>
        <v>100100</v>
      </c>
      <c r="H119" s="7">
        <f>H41+H115</f>
        <v>44583</v>
      </c>
      <c r="I119" s="7">
        <f>I115</f>
        <v>44210</v>
      </c>
      <c r="J119" s="7">
        <f>J115</f>
        <v>245121.88</v>
      </c>
      <c r="K119" s="7">
        <f>K115</f>
        <v>46500</v>
      </c>
      <c r="L119" s="7">
        <f>L115</f>
        <v>41000</v>
      </c>
      <c r="M119" s="7">
        <f>M41+M115</f>
        <v>841000</v>
      </c>
      <c r="N119" s="7">
        <f>N41+N115</f>
        <v>485880</v>
      </c>
      <c r="O119" s="7">
        <f>O115</f>
        <v>89200</v>
      </c>
      <c r="P119" s="7">
        <f>P41+P115</f>
        <v>260335</v>
      </c>
      <c r="Q119" s="7">
        <f>Q41+Q115</f>
        <v>1506381.17</v>
      </c>
      <c r="R119" s="7">
        <f>R41+R115</f>
        <v>831000</v>
      </c>
      <c r="S119" s="7">
        <f>S41+S115</f>
        <v>161800</v>
      </c>
      <c r="T119" s="7">
        <f>SUM(T115)</f>
        <v>7000</v>
      </c>
      <c r="U119" s="7">
        <f>U41+U115</f>
        <v>18000</v>
      </c>
      <c r="V119" s="7">
        <f t="shared" ref="V119:AA119" si="14">V115</f>
        <v>9000</v>
      </c>
      <c r="W119" s="7">
        <f t="shared" si="14"/>
        <v>100500</v>
      </c>
      <c r="X119" s="7">
        <f t="shared" si="14"/>
        <v>89500</v>
      </c>
      <c r="Y119" s="7">
        <f t="shared" si="14"/>
        <v>286000</v>
      </c>
      <c r="Z119" s="7">
        <f t="shared" si="14"/>
        <v>8300</v>
      </c>
      <c r="AA119" s="7">
        <f t="shared" si="14"/>
        <v>1110000</v>
      </c>
      <c r="AB119" s="7">
        <f>AB41+AB115</f>
        <v>160766.39999999999</v>
      </c>
      <c r="AC119" s="7">
        <f>AC115</f>
        <v>106000</v>
      </c>
      <c r="AD119" s="7">
        <f>AD41+AD115</f>
        <v>243300</v>
      </c>
      <c r="AE119" s="7">
        <f t="shared" ref="AE119:AQ119" si="15">AE115</f>
        <v>97500</v>
      </c>
      <c r="AF119" s="7">
        <f t="shared" si="15"/>
        <v>33000</v>
      </c>
      <c r="AG119" s="7">
        <f t="shared" si="15"/>
        <v>3000</v>
      </c>
      <c r="AH119" s="7">
        <f t="shared" si="15"/>
        <v>57000</v>
      </c>
      <c r="AI119" s="7">
        <f t="shared" si="15"/>
        <v>53200</v>
      </c>
      <c r="AJ119" s="7">
        <f t="shared" si="15"/>
        <v>1297800</v>
      </c>
      <c r="AK119" s="7">
        <f t="shared" si="15"/>
        <v>48286.25</v>
      </c>
      <c r="AL119" s="7">
        <f t="shared" si="15"/>
        <v>84000</v>
      </c>
      <c r="AM119" s="7">
        <f t="shared" si="15"/>
        <v>6100</v>
      </c>
      <c r="AN119" s="7">
        <f t="shared" si="15"/>
        <v>256730.61</v>
      </c>
      <c r="AO119" s="7">
        <f t="shared" si="15"/>
        <v>65000</v>
      </c>
      <c r="AP119" s="7">
        <f t="shared" si="15"/>
        <v>23500</v>
      </c>
      <c r="AQ119" s="7">
        <f t="shared" si="15"/>
        <v>60000</v>
      </c>
      <c r="AR119" s="35">
        <f>AR41+AR115</f>
        <v>737422.53</v>
      </c>
      <c r="AS119" s="4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</row>
    <row r="120" spans="1:173" ht="15" thickBot="1" x14ac:dyDescent="0.4">
      <c r="A120" s="1"/>
      <c r="B120" s="2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34"/>
      <c r="AS120" s="4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</row>
    <row r="121" spans="1:173" ht="15" thickBot="1" x14ac:dyDescent="0.4">
      <c r="A121" s="8" t="s">
        <v>110</v>
      </c>
      <c r="B121" s="37"/>
      <c r="C121" s="7">
        <f>SUM(D121:AR121)</f>
        <v>-1361193.8399999996</v>
      </c>
      <c r="D121" s="7"/>
      <c r="E121" s="7">
        <f t="shared" ref="E121:Y121" si="16">E21-E119</f>
        <v>-9000</v>
      </c>
      <c r="F121" s="7">
        <f t="shared" si="16"/>
        <v>-3200</v>
      </c>
      <c r="G121" s="7">
        <f t="shared" si="16"/>
        <v>-1100</v>
      </c>
      <c r="H121" s="7">
        <f t="shared" si="16"/>
        <v>-4083</v>
      </c>
      <c r="I121" s="7">
        <f t="shared" si="16"/>
        <v>0</v>
      </c>
      <c r="J121" s="7">
        <f t="shared" si="16"/>
        <v>-15771.880000000005</v>
      </c>
      <c r="K121" s="7">
        <f t="shared" si="16"/>
        <v>0</v>
      </c>
      <c r="L121" s="7">
        <f t="shared" si="16"/>
        <v>-4500</v>
      </c>
      <c r="M121" s="7">
        <f t="shared" si="16"/>
        <v>14000</v>
      </c>
      <c r="N121" s="7">
        <f t="shared" si="16"/>
        <v>0</v>
      </c>
      <c r="O121" s="7">
        <f t="shared" si="16"/>
        <v>0</v>
      </c>
      <c r="P121" s="7">
        <f t="shared" si="16"/>
        <v>-84435</v>
      </c>
      <c r="Q121" s="7">
        <f t="shared" si="16"/>
        <v>-120361.16999999993</v>
      </c>
      <c r="R121" s="7">
        <f t="shared" si="16"/>
        <v>106000</v>
      </c>
      <c r="S121" s="7">
        <f t="shared" si="16"/>
        <v>550</v>
      </c>
      <c r="T121" s="7">
        <f t="shared" si="16"/>
        <v>-700</v>
      </c>
      <c r="U121" s="7">
        <f t="shared" si="16"/>
        <v>0</v>
      </c>
      <c r="V121" s="7">
        <f t="shared" si="16"/>
        <v>0</v>
      </c>
      <c r="W121" s="7">
        <f t="shared" si="16"/>
        <v>21500</v>
      </c>
      <c r="X121" s="7">
        <f t="shared" si="16"/>
        <v>-1100</v>
      </c>
      <c r="Y121" s="7">
        <f t="shared" si="16"/>
        <v>-86000</v>
      </c>
      <c r="Z121" s="7">
        <f>Z21-Z115</f>
        <v>-1700</v>
      </c>
      <c r="AA121" s="7">
        <f>AA21-AA115</f>
        <v>-890000</v>
      </c>
      <c r="AB121" s="7">
        <f t="shared" ref="AB121:AR121" si="17">AB21-AB119</f>
        <v>1233.6000000000058</v>
      </c>
      <c r="AC121" s="7">
        <f t="shared" si="17"/>
        <v>-13500</v>
      </c>
      <c r="AD121" s="7">
        <f t="shared" si="17"/>
        <v>-59250</v>
      </c>
      <c r="AE121" s="7">
        <f t="shared" si="17"/>
        <v>-5750</v>
      </c>
      <c r="AF121" s="7">
        <f t="shared" si="17"/>
        <v>0</v>
      </c>
      <c r="AG121" s="7">
        <f t="shared" si="17"/>
        <v>10000</v>
      </c>
      <c r="AH121" s="7">
        <f t="shared" si="17"/>
        <v>1000</v>
      </c>
      <c r="AI121" s="7">
        <f t="shared" si="17"/>
        <v>800</v>
      </c>
      <c r="AJ121" s="7">
        <f t="shared" si="17"/>
        <v>-247800</v>
      </c>
      <c r="AK121" s="7">
        <f t="shared" si="17"/>
        <v>1493.75</v>
      </c>
      <c r="AL121" s="7">
        <f t="shared" si="17"/>
        <v>-15750</v>
      </c>
      <c r="AM121" s="7">
        <f t="shared" si="17"/>
        <v>200</v>
      </c>
      <c r="AN121" s="7">
        <f t="shared" si="17"/>
        <v>62522.390000000014</v>
      </c>
      <c r="AO121" s="7">
        <f t="shared" si="17"/>
        <v>1000</v>
      </c>
      <c r="AP121" s="7">
        <f t="shared" si="17"/>
        <v>-6180</v>
      </c>
      <c r="AQ121" s="7">
        <f t="shared" si="17"/>
        <v>0</v>
      </c>
      <c r="AR121" s="35">
        <f t="shared" si="17"/>
        <v>-11312.530000000028</v>
      </c>
      <c r="AS121" s="4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</row>
    <row r="122" spans="1:173" x14ac:dyDescent="0.3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</row>
    <row r="123" spans="1:173" x14ac:dyDescent="0.3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</row>
    <row r="124" spans="1:173" x14ac:dyDescent="0.3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</row>
    <row r="125" spans="1:173" x14ac:dyDescent="0.3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</row>
    <row r="126" spans="1:173" x14ac:dyDescent="0.3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</row>
    <row r="127" spans="1:173" x14ac:dyDescent="0.3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</row>
    <row r="128" spans="1:173" x14ac:dyDescent="0.3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</row>
    <row r="129" spans="3:173" x14ac:dyDescent="0.3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</row>
    <row r="130" spans="3:173" x14ac:dyDescent="0.3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</row>
    <row r="131" spans="3:173" x14ac:dyDescent="0.3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</row>
    <row r="132" spans="3:173" x14ac:dyDescent="0.3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</row>
    <row r="133" spans="3:173" x14ac:dyDescent="0.3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</row>
    <row r="134" spans="3:173" x14ac:dyDescent="0.3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</row>
    <row r="135" spans="3:173" x14ac:dyDescent="0.3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</row>
    <row r="136" spans="3:173" x14ac:dyDescent="0.3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</row>
    <row r="137" spans="3:173" x14ac:dyDescent="0.3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</row>
    <row r="138" spans="3:173" x14ac:dyDescent="0.3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</row>
    <row r="139" spans="3:173" x14ac:dyDescent="0.3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</row>
    <row r="140" spans="3:173" x14ac:dyDescent="0.3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</row>
    <row r="141" spans="3:173" x14ac:dyDescent="0.3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</row>
    <row r="142" spans="3:173" x14ac:dyDescent="0.3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</row>
    <row r="143" spans="3:173" x14ac:dyDescent="0.3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</row>
    <row r="144" spans="3:173" x14ac:dyDescent="0.3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</row>
    <row r="145" spans="3:173" x14ac:dyDescent="0.3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</row>
    <row r="146" spans="3:173" x14ac:dyDescent="0.3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</row>
    <row r="147" spans="3:173" x14ac:dyDescent="0.3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</row>
    <row r="148" spans="3:173" x14ac:dyDescent="0.3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</row>
    <row r="149" spans="3:173" x14ac:dyDescent="0.3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</row>
    <row r="150" spans="3:173" x14ac:dyDescent="0.3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</row>
    <row r="151" spans="3:173" x14ac:dyDescent="0.3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</row>
    <row r="152" spans="3:173" x14ac:dyDescent="0.3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</row>
    <row r="153" spans="3:173" x14ac:dyDescent="0.3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</row>
    <row r="154" spans="3:173" x14ac:dyDescent="0.3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</row>
    <row r="155" spans="3:173" x14ac:dyDescent="0.3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</row>
    <row r="156" spans="3:173" x14ac:dyDescent="0.3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</row>
    <row r="157" spans="3:173" x14ac:dyDescent="0.3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</row>
    <row r="158" spans="3:173" x14ac:dyDescent="0.3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</row>
    <row r="159" spans="3:173" x14ac:dyDescent="0.3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</row>
    <row r="160" spans="3:173" x14ac:dyDescent="0.3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</row>
    <row r="161" spans="3:173" x14ac:dyDescent="0.3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</row>
    <row r="162" spans="3:173" x14ac:dyDescent="0.3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</row>
    <row r="163" spans="3:173" x14ac:dyDescent="0.3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</row>
    <row r="164" spans="3:173" x14ac:dyDescent="0.3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</row>
    <row r="165" spans="3:173" x14ac:dyDescent="0.3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</row>
    <row r="166" spans="3:173" x14ac:dyDescent="0.3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</row>
    <row r="167" spans="3:173" x14ac:dyDescent="0.3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</row>
    <row r="168" spans="3:173" x14ac:dyDescent="0.3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</row>
    <row r="169" spans="3:173" x14ac:dyDescent="0.3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</row>
    <row r="170" spans="3:173" x14ac:dyDescent="0.3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</row>
    <row r="171" spans="3:173" x14ac:dyDescent="0.3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</row>
    <row r="172" spans="3:173" x14ac:dyDescent="0.3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</row>
    <row r="173" spans="3:173" x14ac:dyDescent="0.3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</row>
    <row r="174" spans="3:173" x14ac:dyDescent="0.3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</row>
    <row r="175" spans="3:173" x14ac:dyDescent="0.3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</row>
    <row r="176" spans="3:173" x14ac:dyDescent="0.3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</row>
    <row r="177" spans="3:173" x14ac:dyDescent="0.3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</row>
    <row r="178" spans="3:173" x14ac:dyDescent="0.3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</row>
    <row r="179" spans="3:173" x14ac:dyDescent="0.3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</row>
    <row r="180" spans="3:173" x14ac:dyDescent="0.3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</row>
    <row r="181" spans="3:173" x14ac:dyDescent="0.3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</row>
    <row r="182" spans="3:173" x14ac:dyDescent="0.3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</row>
    <row r="183" spans="3:173" x14ac:dyDescent="0.3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</row>
    <row r="184" spans="3:173" x14ac:dyDescent="0.3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</row>
    <row r="185" spans="3:173" x14ac:dyDescent="0.3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</row>
    <row r="186" spans="3:173" x14ac:dyDescent="0.3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</row>
    <row r="187" spans="3:173" x14ac:dyDescent="0.3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</row>
    <row r="188" spans="3:173" x14ac:dyDescent="0.3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</row>
    <row r="189" spans="3:173" x14ac:dyDescent="0.3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</row>
    <row r="190" spans="3:173" x14ac:dyDescent="0.3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</row>
    <row r="191" spans="3:173" x14ac:dyDescent="0.3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</row>
    <row r="192" spans="3:173" x14ac:dyDescent="0.3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</row>
    <row r="193" spans="3:173" x14ac:dyDescent="0.3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</row>
    <row r="194" spans="3:173" x14ac:dyDescent="0.3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</row>
    <row r="195" spans="3:173" x14ac:dyDescent="0.3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</row>
    <row r="196" spans="3:173" x14ac:dyDescent="0.3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</row>
    <row r="197" spans="3:173" x14ac:dyDescent="0.3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</row>
    <row r="198" spans="3:173" x14ac:dyDescent="0.3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</row>
    <row r="199" spans="3:173" x14ac:dyDescent="0.3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</row>
    <row r="200" spans="3:173" x14ac:dyDescent="0.3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</row>
    <row r="201" spans="3:173" x14ac:dyDescent="0.3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</row>
    <row r="202" spans="3:173" x14ac:dyDescent="0.3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</row>
    <row r="203" spans="3:173" x14ac:dyDescent="0.3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</row>
    <row r="204" spans="3:173" x14ac:dyDescent="0.3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</row>
    <row r="205" spans="3:173" x14ac:dyDescent="0.3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</row>
    <row r="206" spans="3:173" x14ac:dyDescent="0.3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</row>
    <row r="207" spans="3:173" x14ac:dyDescent="0.3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</row>
    <row r="208" spans="3:173" x14ac:dyDescent="0.3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</row>
    <row r="209" spans="3:173" x14ac:dyDescent="0.3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</row>
    <row r="210" spans="3:173" x14ac:dyDescent="0.3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</row>
    <row r="211" spans="3:173" x14ac:dyDescent="0.3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</row>
    <row r="212" spans="3:173" x14ac:dyDescent="0.3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</row>
    <row r="213" spans="3:173" x14ac:dyDescent="0.3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</row>
    <row r="214" spans="3:173" x14ac:dyDescent="0.3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</row>
    <row r="215" spans="3:173" x14ac:dyDescent="0.3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</row>
    <row r="216" spans="3:173" x14ac:dyDescent="0.3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</row>
    <row r="217" spans="3:173" x14ac:dyDescent="0.3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</row>
    <row r="218" spans="3:173" x14ac:dyDescent="0.3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</row>
    <row r="219" spans="3:173" x14ac:dyDescent="0.3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</row>
    <row r="220" spans="3:173" x14ac:dyDescent="0.3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</row>
    <row r="221" spans="3:173" x14ac:dyDescent="0.3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</row>
    <row r="222" spans="3:173" x14ac:dyDescent="0.3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</row>
    <row r="223" spans="3:173" x14ac:dyDescent="0.3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</row>
    <row r="224" spans="3:173" x14ac:dyDescent="0.3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</row>
    <row r="225" spans="3:173" x14ac:dyDescent="0.3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</row>
    <row r="226" spans="3:173" x14ac:dyDescent="0.3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</row>
    <row r="227" spans="3:173" x14ac:dyDescent="0.3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</row>
    <row r="228" spans="3:173" x14ac:dyDescent="0.3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</row>
    <row r="229" spans="3:173" x14ac:dyDescent="0.3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</row>
    <row r="230" spans="3:173" x14ac:dyDescent="0.3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</row>
    <row r="231" spans="3:173" x14ac:dyDescent="0.3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</row>
    <row r="232" spans="3:173" x14ac:dyDescent="0.3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</row>
    <row r="233" spans="3:173" x14ac:dyDescent="0.3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</row>
    <row r="234" spans="3:173" x14ac:dyDescent="0.3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</row>
    <row r="235" spans="3:173" x14ac:dyDescent="0.3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</row>
    <row r="236" spans="3:173" x14ac:dyDescent="0.3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</row>
    <row r="237" spans="3:173" x14ac:dyDescent="0.3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</row>
    <row r="238" spans="3:173" x14ac:dyDescent="0.3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</row>
    <row r="239" spans="3:173" x14ac:dyDescent="0.3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</row>
    <row r="240" spans="3:173" x14ac:dyDescent="0.3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</row>
    <row r="241" spans="3:173" x14ac:dyDescent="0.3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</row>
    <row r="242" spans="3:173" x14ac:dyDescent="0.3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</row>
    <row r="243" spans="3:173" x14ac:dyDescent="0.3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</row>
    <row r="244" spans="3:173" x14ac:dyDescent="0.3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</row>
    <row r="245" spans="3:173" x14ac:dyDescent="0.3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</row>
    <row r="246" spans="3:173" x14ac:dyDescent="0.3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</row>
    <row r="247" spans="3:173" x14ac:dyDescent="0.3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</row>
    <row r="248" spans="3:173" x14ac:dyDescent="0.3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</row>
    <row r="249" spans="3:173" x14ac:dyDescent="0.3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</row>
    <row r="250" spans="3:173" x14ac:dyDescent="0.3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</row>
    <row r="251" spans="3:173" x14ac:dyDescent="0.3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</row>
    <row r="252" spans="3:173" x14ac:dyDescent="0.3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</row>
    <row r="253" spans="3:173" x14ac:dyDescent="0.3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</row>
    <row r="254" spans="3:173" x14ac:dyDescent="0.3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</row>
    <row r="255" spans="3:173" x14ac:dyDescent="0.3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</row>
    <row r="256" spans="3:173" x14ac:dyDescent="0.3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</row>
    <row r="257" spans="3:173" x14ac:dyDescent="0.3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</row>
    <row r="258" spans="3:173" x14ac:dyDescent="0.3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</row>
    <row r="259" spans="3:173" x14ac:dyDescent="0.3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</row>
    <row r="260" spans="3:173" x14ac:dyDescent="0.3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</row>
    <row r="261" spans="3:173" x14ac:dyDescent="0.3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</row>
    <row r="262" spans="3:173" x14ac:dyDescent="0.3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</row>
    <row r="263" spans="3:173" x14ac:dyDescent="0.3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</row>
    <row r="264" spans="3:173" x14ac:dyDescent="0.3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</row>
    <row r="265" spans="3:173" x14ac:dyDescent="0.3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</row>
    <row r="266" spans="3:173" x14ac:dyDescent="0.3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</row>
    <row r="267" spans="3:173" x14ac:dyDescent="0.3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</row>
    <row r="268" spans="3:173" x14ac:dyDescent="0.3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</row>
    <row r="269" spans="3:173" x14ac:dyDescent="0.3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</row>
    <row r="270" spans="3:173" x14ac:dyDescent="0.3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</row>
    <row r="271" spans="3:173" x14ac:dyDescent="0.3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</row>
    <row r="272" spans="3:173" x14ac:dyDescent="0.3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</row>
    <row r="273" spans="3:173" x14ac:dyDescent="0.3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</row>
    <row r="274" spans="3:173" x14ac:dyDescent="0.3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</row>
    <row r="275" spans="3:173" x14ac:dyDescent="0.3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</row>
    <row r="276" spans="3:173" x14ac:dyDescent="0.3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</row>
    <row r="277" spans="3:173" x14ac:dyDescent="0.3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</row>
    <row r="278" spans="3:173" x14ac:dyDescent="0.35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</row>
    <row r="279" spans="3:173" x14ac:dyDescent="0.35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</row>
    <row r="280" spans="3:173" x14ac:dyDescent="0.35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</row>
    <row r="281" spans="3:173" x14ac:dyDescent="0.35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</row>
    <row r="282" spans="3:173" x14ac:dyDescent="0.35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</row>
    <row r="283" spans="3:173" x14ac:dyDescent="0.35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</row>
    <row r="284" spans="3:173" x14ac:dyDescent="0.35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</row>
    <row r="285" spans="3:173" x14ac:dyDescent="0.35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</row>
    <row r="286" spans="3:173" x14ac:dyDescent="0.35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</row>
    <row r="287" spans="3:173" x14ac:dyDescent="0.35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</row>
    <row r="288" spans="3:173" x14ac:dyDescent="0.35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</row>
    <row r="289" spans="3:173" x14ac:dyDescent="0.35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</row>
    <row r="290" spans="3:173" x14ac:dyDescent="0.35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</row>
    <row r="291" spans="3:173" x14ac:dyDescent="0.35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</row>
    <row r="292" spans="3:173" x14ac:dyDescent="0.35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</row>
    <row r="293" spans="3:173" x14ac:dyDescent="0.35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</row>
    <row r="294" spans="3:173" x14ac:dyDescent="0.35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</row>
    <row r="295" spans="3:173" x14ac:dyDescent="0.35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</row>
    <row r="296" spans="3:173" x14ac:dyDescent="0.35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</row>
    <row r="297" spans="3:173" x14ac:dyDescent="0.35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</row>
    <row r="298" spans="3:173" x14ac:dyDescent="0.35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</row>
    <row r="299" spans="3:173" x14ac:dyDescent="0.35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</row>
    <row r="300" spans="3:173" x14ac:dyDescent="0.35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</row>
    <row r="301" spans="3:173" x14ac:dyDescent="0.35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</row>
    <row r="302" spans="3:173" x14ac:dyDescent="0.35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</row>
    <row r="303" spans="3:173" x14ac:dyDescent="0.35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</row>
    <row r="304" spans="3:173" x14ac:dyDescent="0.35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</row>
    <row r="305" spans="3:173" x14ac:dyDescent="0.35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</row>
    <row r="306" spans="3:173" x14ac:dyDescent="0.35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</row>
    <row r="307" spans="3:173" x14ac:dyDescent="0.35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</row>
    <row r="308" spans="3:173" x14ac:dyDescent="0.35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</row>
    <row r="309" spans="3:173" x14ac:dyDescent="0.35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</row>
    <row r="310" spans="3:173" x14ac:dyDescent="0.35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</row>
    <row r="311" spans="3:173" x14ac:dyDescent="0.35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</row>
    <row r="312" spans="3:173" x14ac:dyDescent="0.35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</row>
    <row r="313" spans="3:173" x14ac:dyDescent="0.35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</row>
    <row r="314" spans="3:173" x14ac:dyDescent="0.35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</row>
    <row r="315" spans="3:173" x14ac:dyDescent="0.35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</row>
    <row r="316" spans="3:173" x14ac:dyDescent="0.35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</row>
    <row r="317" spans="3:173" x14ac:dyDescent="0.35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</row>
    <row r="318" spans="3:173" x14ac:dyDescent="0.35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</row>
    <row r="319" spans="3:173" x14ac:dyDescent="0.35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</row>
    <row r="320" spans="3:173" x14ac:dyDescent="0.35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</row>
    <row r="321" spans="3:173" x14ac:dyDescent="0.35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</row>
    <row r="322" spans="3:173" x14ac:dyDescent="0.35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</row>
    <row r="323" spans="3:173" x14ac:dyDescent="0.35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</row>
    <row r="324" spans="3:173" x14ac:dyDescent="0.35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</row>
    <row r="325" spans="3:173" x14ac:dyDescent="0.35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</row>
    <row r="326" spans="3:173" x14ac:dyDescent="0.35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</row>
    <row r="327" spans="3:173" x14ac:dyDescent="0.35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</row>
    <row r="328" spans="3:173" x14ac:dyDescent="0.35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</row>
    <row r="329" spans="3:173" x14ac:dyDescent="0.35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</row>
    <row r="330" spans="3:173" x14ac:dyDescent="0.35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</row>
    <row r="331" spans="3:173" x14ac:dyDescent="0.35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</row>
    <row r="332" spans="3:173" x14ac:dyDescent="0.35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</row>
    <row r="333" spans="3:173" x14ac:dyDescent="0.35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</row>
    <row r="334" spans="3:173" x14ac:dyDescent="0.3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</row>
    <row r="335" spans="3:173" x14ac:dyDescent="0.3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</row>
    <row r="336" spans="3:173" x14ac:dyDescent="0.3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</row>
    <row r="337" spans="3:173" x14ac:dyDescent="0.3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</row>
    <row r="338" spans="3:173" x14ac:dyDescent="0.3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</row>
    <row r="339" spans="3:173" x14ac:dyDescent="0.3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</row>
    <row r="340" spans="3:173" x14ac:dyDescent="0.3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</row>
    <row r="341" spans="3:173" x14ac:dyDescent="0.3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27D8-B2D9-4D74-A253-F4554D47C39B}">
  <dimension ref="A1:L120"/>
  <sheetViews>
    <sheetView workbookViewId="0">
      <selection activeCell="N12" sqref="N12"/>
    </sheetView>
  </sheetViews>
  <sheetFormatPr baseColWidth="10" defaultRowHeight="14.5" x14ac:dyDescent="0.35"/>
  <cols>
    <col min="2" max="2" width="45.26953125" bestFit="1" customWidth="1"/>
    <col min="3" max="3" width="16.08984375" bestFit="1" customWidth="1"/>
    <col min="4" max="4" width="16.1796875" bestFit="1" customWidth="1"/>
    <col min="5" max="5" width="15.26953125" bestFit="1" customWidth="1"/>
    <col min="6" max="6" width="14.54296875" bestFit="1" customWidth="1"/>
    <col min="7" max="7" width="15.6328125" bestFit="1" customWidth="1"/>
    <col min="8" max="8" width="14.81640625" bestFit="1" customWidth="1"/>
    <col min="9" max="9" width="15.6328125" bestFit="1" customWidth="1"/>
    <col min="10" max="10" width="14.81640625" bestFit="1" customWidth="1"/>
    <col min="11" max="11" width="15.6328125" bestFit="1" customWidth="1"/>
    <col min="12" max="12" width="14.81640625" bestFit="1" customWidth="1"/>
  </cols>
  <sheetData>
    <row r="1" spans="1:12" x14ac:dyDescent="0.35">
      <c r="A1" s="128" t="s">
        <v>111</v>
      </c>
      <c r="B1" s="129"/>
    </row>
    <row r="2" spans="1:12" ht="16" thickBot="1" x14ac:dyDescent="0.4">
      <c r="A2" s="51" t="s">
        <v>0</v>
      </c>
      <c r="B2" s="52"/>
      <c r="C2" s="53" t="s">
        <v>112</v>
      </c>
      <c r="D2" s="54" t="s">
        <v>155</v>
      </c>
      <c r="E2" s="55" t="s">
        <v>156</v>
      </c>
      <c r="F2" s="56" t="s">
        <v>157</v>
      </c>
      <c r="G2" s="57" t="s">
        <v>158</v>
      </c>
      <c r="H2" s="57" t="s">
        <v>159</v>
      </c>
      <c r="I2" s="57" t="s">
        <v>160</v>
      </c>
      <c r="J2" s="57" t="s">
        <v>161</v>
      </c>
      <c r="K2" s="58" t="s">
        <v>162</v>
      </c>
      <c r="L2" s="58" t="s">
        <v>163</v>
      </c>
    </row>
    <row r="3" spans="1:12" x14ac:dyDescent="0.35">
      <c r="A3" s="1">
        <v>3110</v>
      </c>
      <c r="B3" s="59" t="s">
        <v>1</v>
      </c>
      <c r="C3" s="38"/>
      <c r="D3" s="39">
        <v>296910</v>
      </c>
      <c r="E3" s="60"/>
      <c r="F3" s="61">
        <v>0</v>
      </c>
      <c r="G3" s="62">
        <v>1640</v>
      </c>
      <c r="H3" s="63"/>
      <c r="I3" s="64">
        <v>150</v>
      </c>
      <c r="J3" s="64">
        <v>0</v>
      </c>
      <c r="K3" s="65">
        <v>-20287</v>
      </c>
      <c r="L3" s="64">
        <v>0</v>
      </c>
    </row>
    <row r="4" spans="1:12" x14ac:dyDescent="0.35">
      <c r="A4" s="1">
        <v>3120</v>
      </c>
      <c r="B4" s="59" t="s">
        <v>2</v>
      </c>
      <c r="C4" s="38"/>
      <c r="D4" s="39"/>
      <c r="E4" s="60"/>
      <c r="F4" s="61">
        <v>0</v>
      </c>
      <c r="G4" s="62"/>
      <c r="H4" s="63"/>
      <c r="I4" s="63"/>
      <c r="J4" s="64">
        <v>0</v>
      </c>
      <c r="K4" s="66">
        <v>0</v>
      </c>
      <c r="L4" s="64">
        <v>20000</v>
      </c>
    </row>
    <row r="5" spans="1:12" x14ac:dyDescent="0.35">
      <c r="A5" s="1">
        <v>3400</v>
      </c>
      <c r="B5" s="59" t="s">
        <v>3</v>
      </c>
      <c r="C5" s="39">
        <v>1800000</v>
      </c>
      <c r="D5" s="39">
        <v>579810</v>
      </c>
      <c r="E5" s="67">
        <v>1575000</v>
      </c>
      <c r="F5" s="61">
        <v>1350000</v>
      </c>
      <c r="G5" s="62">
        <v>1020000</v>
      </c>
      <c r="H5" s="68">
        <v>1020000</v>
      </c>
      <c r="I5" s="64">
        <v>800000</v>
      </c>
      <c r="J5" s="64">
        <v>800000</v>
      </c>
      <c r="K5" s="64">
        <v>320000</v>
      </c>
      <c r="L5" s="64">
        <v>320000</v>
      </c>
    </row>
    <row r="6" spans="1:12" x14ac:dyDescent="0.35">
      <c r="A6" s="1">
        <v>3440</v>
      </c>
      <c r="B6" s="59" t="s">
        <v>4</v>
      </c>
      <c r="C6" s="39">
        <v>480000</v>
      </c>
      <c r="D6" s="39">
        <v>479636</v>
      </c>
      <c r="E6" s="67">
        <v>580000</v>
      </c>
      <c r="F6" s="61">
        <v>490000</v>
      </c>
      <c r="G6" s="62">
        <v>577065</v>
      </c>
      <c r="H6" s="68">
        <v>435000</v>
      </c>
      <c r="I6" s="64">
        <v>493612</v>
      </c>
      <c r="J6" s="64">
        <v>200000</v>
      </c>
      <c r="K6" s="66">
        <v>0</v>
      </c>
      <c r="L6" s="64">
        <v>50000</v>
      </c>
    </row>
    <row r="7" spans="1:12" x14ac:dyDescent="0.35">
      <c r="A7" s="1">
        <v>3450</v>
      </c>
      <c r="B7" s="59" t="s">
        <v>164</v>
      </c>
      <c r="C7" s="39"/>
      <c r="D7" s="39">
        <v>383182</v>
      </c>
      <c r="E7" s="67">
        <v>50000</v>
      </c>
      <c r="F7" s="69"/>
    </row>
    <row r="8" spans="1:12" ht="15.5" x14ac:dyDescent="0.35">
      <c r="A8" s="1">
        <v>3480</v>
      </c>
      <c r="B8" s="59" t="s">
        <v>6</v>
      </c>
      <c r="C8" s="40">
        <v>-1524980</v>
      </c>
      <c r="D8" s="70">
        <v>-238470</v>
      </c>
      <c r="E8" s="67">
        <v>-750000</v>
      </c>
      <c r="F8" s="61">
        <v>-950000</v>
      </c>
      <c r="G8" s="62">
        <v>-528925</v>
      </c>
      <c r="H8" s="68">
        <v>-530000</v>
      </c>
      <c r="I8" s="65">
        <v>-397448</v>
      </c>
      <c r="J8" s="65">
        <v>-400000</v>
      </c>
      <c r="K8" s="65">
        <v>-379916</v>
      </c>
      <c r="L8" s="65">
        <v>-379916</v>
      </c>
    </row>
    <row r="9" spans="1:12" x14ac:dyDescent="0.35">
      <c r="A9" s="1">
        <v>3490</v>
      </c>
      <c r="B9" s="59" t="s">
        <v>7</v>
      </c>
      <c r="C9" s="39">
        <v>6000</v>
      </c>
      <c r="D9" s="39">
        <v>5846.85</v>
      </c>
      <c r="E9" s="67">
        <v>70000</v>
      </c>
      <c r="F9" s="61">
        <v>0</v>
      </c>
      <c r="G9" s="62">
        <v>3028.43</v>
      </c>
      <c r="H9" s="63"/>
      <c r="I9" s="64">
        <v>359616.31</v>
      </c>
      <c r="J9" s="64">
        <v>0</v>
      </c>
      <c r="K9" s="64">
        <v>10765.15</v>
      </c>
      <c r="L9" s="65">
        <v>-100000</v>
      </c>
    </row>
    <row r="10" spans="1:12" x14ac:dyDescent="0.35">
      <c r="A10" s="1">
        <v>3610</v>
      </c>
      <c r="B10" s="59" t="s">
        <v>8</v>
      </c>
      <c r="C10" s="38"/>
      <c r="D10" s="39"/>
      <c r="E10" s="67">
        <v>0</v>
      </c>
      <c r="F10" s="61">
        <v>0</v>
      </c>
      <c r="G10" s="62"/>
      <c r="H10" s="63"/>
      <c r="I10" s="63"/>
      <c r="J10" s="63"/>
      <c r="K10" s="63"/>
      <c r="L10" s="63"/>
    </row>
    <row r="11" spans="1:12" x14ac:dyDescent="0.35">
      <c r="A11" s="1">
        <v>3630</v>
      </c>
      <c r="B11" s="59" t="s">
        <v>9</v>
      </c>
      <c r="C11" s="38"/>
      <c r="D11" s="39"/>
      <c r="E11" s="71"/>
      <c r="F11" s="61">
        <v>0</v>
      </c>
      <c r="G11" s="62"/>
      <c r="H11" s="63"/>
      <c r="I11" s="63"/>
      <c r="J11" s="63"/>
      <c r="K11" s="72"/>
      <c r="L11" s="63"/>
    </row>
    <row r="12" spans="1:12" x14ac:dyDescent="0.35">
      <c r="A12" s="1">
        <v>3900</v>
      </c>
      <c r="B12" s="59" t="s">
        <v>10</v>
      </c>
      <c r="C12" s="38"/>
      <c r="D12" s="39"/>
      <c r="E12" s="67">
        <v>50000</v>
      </c>
      <c r="F12" s="61">
        <v>0</v>
      </c>
      <c r="G12" s="62"/>
      <c r="H12" s="63"/>
      <c r="I12" s="63"/>
      <c r="J12" s="64">
        <v>235000</v>
      </c>
      <c r="K12" s="66">
        <v>0</v>
      </c>
      <c r="L12" s="64">
        <v>230000</v>
      </c>
    </row>
    <row r="13" spans="1:12" x14ac:dyDescent="0.35">
      <c r="A13" s="1">
        <v>3910</v>
      </c>
      <c r="B13" s="59" t="s">
        <v>11</v>
      </c>
      <c r="C13" s="39">
        <v>550000</v>
      </c>
      <c r="D13" s="39">
        <v>333.72</v>
      </c>
      <c r="E13" s="67">
        <v>550000</v>
      </c>
      <c r="F13" s="61">
        <v>505000</v>
      </c>
      <c r="G13" s="62">
        <v>514180</v>
      </c>
      <c r="H13" s="68">
        <v>450000</v>
      </c>
      <c r="I13" s="64">
        <f>335652+127218</f>
        <v>462870</v>
      </c>
      <c r="J13" s="64">
        <v>340000</v>
      </c>
      <c r="K13" s="64">
        <v>172497.21</v>
      </c>
      <c r="L13" s="64">
        <v>375000</v>
      </c>
    </row>
    <row r="14" spans="1:12" x14ac:dyDescent="0.35">
      <c r="A14" s="1">
        <v>3920</v>
      </c>
      <c r="B14" s="59" t="s">
        <v>12</v>
      </c>
      <c r="C14" s="38"/>
      <c r="D14" s="39">
        <v>228710</v>
      </c>
      <c r="E14" s="71"/>
      <c r="F14" s="61">
        <v>0</v>
      </c>
      <c r="G14" s="62">
        <v>822</v>
      </c>
      <c r="H14" s="63"/>
      <c r="I14" s="64"/>
      <c r="J14" s="64">
        <v>0</v>
      </c>
      <c r="K14" s="64">
        <v>56580.09</v>
      </c>
      <c r="L14" s="64">
        <v>0</v>
      </c>
    </row>
    <row r="15" spans="1:12" x14ac:dyDescent="0.35">
      <c r="A15" s="1">
        <v>3940</v>
      </c>
      <c r="B15" s="59" t="s">
        <v>13</v>
      </c>
      <c r="C15" s="38"/>
      <c r="D15" s="39"/>
      <c r="E15" s="67"/>
      <c r="F15" s="61">
        <v>0</v>
      </c>
      <c r="G15" s="62"/>
      <c r="H15" s="63"/>
      <c r="I15" s="63"/>
      <c r="J15" s="63"/>
      <c r="K15" s="63"/>
      <c r="L15" s="63"/>
    </row>
    <row r="16" spans="1:12" x14ac:dyDescent="0.35">
      <c r="A16" s="1">
        <v>3950</v>
      </c>
      <c r="B16" s="59" t="s">
        <v>14</v>
      </c>
      <c r="C16" s="38"/>
      <c r="D16" s="39"/>
      <c r="E16" s="67"/>
      <c r="F16" s="61">
        <v>0</v>
      </c>
      <c r="G16" s="62">
        <v>14953</v>
      </c>
      <c r="H16" s="63"/>
      <c r="I16" s="63"/>
      <c r="J16" s="64">
        <v>0</v>
      </c>
      <c r="K16" s="65">
        <v>-30200</v>
      </c>
      <c r="L16" s="64">
        <v>0</v>
      </c>
    </row>
    <row r="17" spans="1:12" x14ac:dyDescent="0.35">
      <c r="A17" s="1">
        <v>3960</v>
      </c>
      <c r="B17" s="59" t="s">
        <v>15</v>
      </c>
      <c r="C17" s="39">
        <v>75000</v>
      </c>
      <c r="D17" s="39">
        <v>74325.56</v>
      </c>
      <c r="E17" s="67"/>
      <c r="F17" s="61">
        <v>0</v>
      </c>
      <c r="G17" s="62"/>
      <c r="H17" s="63"/>
      <c r="I17" s="63"/>
      <c r="J17" s="63"/>
      <c r="K17" s="63"/>
      <c r="L17" s="63"/>
    </row>
    <row r="18" spans="1:12" x14ac:dyDescent="0.35">
      <c r="A18" s="1">
        <v>3970</v>
      </c>
      <c r="B18" s="59" t="s">
        <v>16</v>
      </c>
      <c r="C18" s="38"/>
      <c r="D18" s="39"/>
      <c r="E18" s="67"/>
      <c r="F18" s="61">
        <v>0</v>
      </c>
      <c r="G18" s="62"/>
      <c r="H18" s="63"/>
      <c r="I18" s="64">
        <v>3120</v>
      </c>
      <c r="J18" s="64">
        <v>0</v>
      </c>
      <c r="K18" s="66">
        <v>0</v>
      </c>
      <c r="L18" s="64">
        <v>0</v>
      </c>
    </row>
    <row r="19" spans="1:12" x14ac:dyDescent="0.35">
      <c r="A19" s="1">
        <v>3990</v>
      </c>
      <c r="B19" s="59" t="s">
        <v>17</v>
      </c>
      <c r="C19" s="38"/>
      <c r="D19" s="39">
        <v>28804.78</v>
      </c>
      <c r="E19" s="73">
        <v>-600000</v>
      </c>
      <c r="F19" s="61">
        <v>270000</v>
      </c>
      <c r="G19" s="62">
        <v>273821</v>
      </c>
      <c r="H19" s="63"/>
      <c r="I19" s="64">
        <v>10246.1</v>
      </c>
      <c r="J19" s="64">
        <v>220000</v>
      </c>
      <c r="K19" s="64">
        <v>177114.16</v>
      </c>
      <c r="L19" s="64">
        <v>235000</v>
      </c>
    </row>
    <row r="20" spans="1:12" x14ac:dyDescent="0.35">
      <c r="A20" s="1">
        <v>3991</v>
      </c>
      <c r="B20" s="59" t="s">
        <v>18</v>
      </c>
      <c r="C20" s="38"/>
      <c r="D20" s="39"/>
      <c r="E20" s="67"/>
      <c r="F20" s="74">
        <v>0</v>
      </c>
      <c r="G20" s="75">
        <v>-3199</v>
      </c>
      <c r="H20" s="76"/>
      <c r="I20" s="77"/>
      <c r="J20" s="77"/>
      <c r="K20" s="77"/>
      <c r="L20" s="77"/>
    </row>
    <row r="21" spans="1:12" ht="15" thickBot="1" x14ac:dyDescent="0.4">
      <c r="A21" s="1">
        <v>3992</v>
      </c>
      <c r="B21" s="59" t="s">
        <v>165</v>
      </c>
      <c r="C21" s="78"/>
      <c r="D21" s="78">
        <v>132665.96</v>
      </c>
    </row>
    <row r="22" spans="1:12" ht="15" thickBot="1" x14ac:dyDescent="0.4">
      <c r="A22" s="79" t="s">
        <v>19</v>
      </c>
      <c r="B22" s="80"/>
      <c r="C22" s="81">
        <f>SUM(C3:C21)</f>
        <v>1386020</v>
      </c>
      <c r="D22" s="82">
        <f>SUM(D3:D21)</f>
        <v>1971754.87</v>
      </c>
      <c r="E22" s="83">
        <f>SUM(E3:E20)</f>
        <v>1525000</v>
      </c>
      <c r="F22" s="84">
        <f>SUM(F3:F20)</f>
        <v>1665000</v>
      </c>
      <c r="G22" s="85">
        <f>SUM(G3:G20)</f>
        <v>1873385.43</v>
      </c>
      <c r="H22" s="86">
        <f>SUM(H4:H19)</f>
        <v>1375000</v>
      </c>
      <c r="I22" s="87">
        <f>SUM(I3:I19)</f>
        <v>1732166.4100000001</v>
      </c>
      <c r="J22" s="87">
        <f>SUM(J4:J19)</f>
        <v>1395000</v>
      </c>
      <c r="K22" s="87">
        <f>SUM(K3:K19)</f>
        <v>306553.61</v>
      </c>
      <c r="L22" s="87">
        <f>SUM(L4:L19)</f>
        <v>750084</v>
      </c>
    </row>
    <row r="23" spans="1:12" x14ac:dyDescent="0.35">
      <c r="A23" s="1"/>
      <c r="B23" s="59"/>
      <c r="C23" s="88"/>
      <c r="D23" s="89"/>
      <c r="E23" s="71"/>
      <c r="F23" s="90"/>
      <c r="G23" s="91"/>
      <c r="H23" s="92"/>
      <c r="I23" s="92"/>
      <c r="J23" s="92"/>
      <c r="K23" s="92"/>
      <c r="L23" s="92"/>
    </row>
    <row r="24" spans="1:12" x14ac:dyDescent="0.35">
      <c r="A24" s="1" t="s">
        <v>20</v>
      </c>
      <c r="B24" s="59"/>
      <c r="C24" s="38"/>
      <c r="D24" s="39"/>
      <c r="E24" s="71"/>
      <c r="F24" s="61">
        <v>420000</v>
      </c>
      <c r="G24" s="62">
        <v>372087.55</v>
      </c>
      <c r="H24" s="68">
        <v>420000</v>
      </c>
      <c r="I24" s="64">
        <f>362397.02+42913.14</f>
        <v>405310.16000000003</v>
      </c>
      <c r="J24" s="64">
        <v>405000</v>
      </c>
      <c r="K24" s="64">
        <v>362667.04</v>
      </c>
      <c r="L24" s="64">
        <v>390000</v>
      </c>
    </row>
    <row r="25" spans="1:12" x14ac:dyDescent="0.35">
      <c r="A25" s="1">
        <v>5010</v>
      </c>
      <c r="B25" s="59" t="s">
        <v>21</v>
      </c>
      <c r="C25" s="39">
        <v>376247</v>
      </c>
      <c r="D25" s="93">
        <v>372371.6</v>
      </c>
      <c r="E25" s="71">
        <v>405625</v>
      </c>
      <c r="F25" s="61">
        <v>0</v>
      </c>
      <c r="G25" s="62">
        <v>1000</v>
      </c>
      <c r="H25" s="68">
        <v>0</v>
      </c>
      <c r="I25" s="64">
        <v>2575</v>
      </c>
      <c r="J25" s="64">
        <v>0</v>
      </c>
      <c r="K25" s="66">
        <v>0</v>
      </c>
      <c r="L25" s="64">
        <v>0</v>
      </c>
    </row>
    <row r="26" spans="1:12" x14ac:dyDescent="0.35">
      <c r="A26" s="1">
        <v>5011</v>
      </c>
      <c r="B26" s="59" t="s">
        <v>22</v>
      </c>
      <c r="C26" s="38"/>
      <c r="D26" s="93">
        <v>1375</v>
      </c>
      <c r="E26" s="71"/>
      <c r="F26" s="61">
        <v>0</v>
      </c>
      <c r="G26" s="62">
        <v>44650.51</v>
      </c>
      <c r="H26" s="68"/>
      <c r="I26" s="64"/>
      <c r="J26" s="64"/>
      <c r="K26" s="66"/>
      <c r="L26" s="64"/>
    </row>
    <row r="27" spans="1:12" x14ac:dyDescent="0.35">
      <c r="A27" s="1">
        <v>5020</v>
      </c>
      <c r="B27" s="59" t="s">
        <v>23</v>
      </c>
      <c r="C27" s="39">
        <v>45149.64</v>
      </c>
      <c r="D27" s="39"/>
      <c r="E27" s="71">
        <v>48675</v>
      </c>
      <c r="F27" s="61">
        <f>F24*0.102</f>
        <v>42840</v>
      </c>
      <c r="G27" s="62"/>
      <c r="H27" s="68">
        <f>H24*0.102</f>
        <v>42840</v>
      </c>
      <c r="I27" s="63"/>
      <c r="J27" s="64">
        <f>J24*0.102</f>
        <v>41310</v>
      </c>
      <c r="K27" s="64">
        <v>43520.03</v>
      </c>
      <c r="L27" s="64">
        <f>L24*0.102</f>
        <v>39780</v>
      </c>
    </row>
    <row r="28" spans="1:12" x14ac:dyDescent="0.35">
      <c r="A28" s="1">
        <v>5090</v>
      </c>
      <c r="B28" s="59" t="s">
        <v>24</v>
      </c>
      <c r="C28" s="38"/>
      <c r="D28" s="93">
        <v>44684.59</v>
      </c>
      <c r="E28" s="71"/>
      <c r="F28" s="69"/>
    </row>
    <row r="29" spans="1:12" x14ac:dyDescent="0.35">
      <c r="A29" s="1">
        <v>5250</v>
      </c>
      <c r="B29" s="59" t="s">
        <v>25</v>
      </c>
      <c r="C29" s="39">
        <v>13000</v>
      </c>
      <c r="D29" s="93">
        <v>7657.5</v>
      </c>
      <c r="E29" s="71">
        <v>8000</v>
      </c>
      <c r="F29" s="61">
        <v>9000</v>
      </c>
      <c r="G29" s="62">
        <v>8866</v>
      </c>
      <c r="H29" s="68">
        <v>0</v>
      </c>
      <c r="I29" s="64">
        <v>8760</v>
      </c>
      <c r="J29" s="64">
        <v>0</v>
      </c>
      <c r="K29" s="64">
        <v>14719</v>
      </c>
      <c r="L29" s="64">
        <v>0</v>
      </c>
    </row>
    <row r="30" spans="1:12" x14ac:dyDescent="0.35">
      <c r="A30" s="1">
        <v>5270</v>
      </c>
      <c r="B30" s="59" t="s">
        <v>26</v>
      </c>
      <c r="C30" s="39">
        <v>5000</v>
      </c>
      <c r="D30" s="93">
        <v>4392</v>
      </c>
      <c r="E30" s="71">
        <v>5000</v>
      </c>
      <c r="F30" s="94">
        <v>4500</v>
      </c>
      <c r="G30" s="95">
        <v>4026</v>
      </c>
      <c r="H30" s="68">
        <v>0</v>
      </c>
      <c r="I30" s="64">
        <v>4392</v>
      </c>
      <c r="J30" s="64">
        <v>0</v>
      </c>
      <c r="K30" s="64">
        <v>4392</v>
      </c>
      <c r="L30" s="64">
        <v>0</v>
      </c>
    </row>
    <row r="31" spans="1:12" x14ac:dyDescent="0.35">
      <c r="A31" s="1">
        <v>5290</v>
      </c>
      <c r="B31" s="59" t="s">
        <v>27</v>
      </c>
      <c r="C31" s="39">
        <v>-13000</v>
      </c>
      <c r="D31" s="93">
        <v>-12049.5</v>
      </c>
      <c r="E31" s="71"/>
      <c r="F31" s="94">
        <v>0</v>
      </c>
      <c r="G31" s="95">
        <v>-12892</v>
      </c>
      <c r="H31" s="68">
        <v>0</v>
      </c>
      <c r="I31" s="63"/>
      <c r="J31" s="64">
        <v>0</v>
      </c>
      <c r="K31" s="65">
        <v>-14719</v>
      </c>
      <c r="L31" s="64">
        <v>0</v>
      </c>
    </row>
    <row r="32" spans="1:12" x14ac:dyDescent="0.35">
      <c r="A32" s="1">
        <v>5310</v>
      </c>
      <c r="B32" s="59" t="s">
        <v>28</v>
      </c>
      <c r="C32" s="38"/>
      <c r="D32" s="93">
        <v>32.299999999999997</v>
      </c>
      <c r="E32" s="71"/>
      <c r="F32" s="94"/>
      <c r="G32" s="95">
        <v>-79.2</v>
      </c>
      <c r="H32" s="68"/>
      <c r="I32" s="63"/>
      <c r="J32" s="64"/>
      <c r="K32" s="65"/>
      <c r="L32" s="64"/>
    </row>
    <row r="33" spans="1:12" x14ac:dyDescent="0.35">
      <c r="A33" s="1">
        <v>5330</v>
      </c>
      <c r="B33" s="59" t="s">
        <v>29</v>
      </c>
      <c r="C33" s="38"/>
      <c r="D33" s="39"/>
      <c r="E33" s="71"/>
      <c r="F33" s="94">
        <v>0</v>
      </c>
      <c r="G33" s="96"/>
      <c r="H33" s="68">
        <v>0</v>
      </c>
      <c r="I33" s="63"/>
      <c r="J33" s="64">
        <v>0</v>
      </c>
      <c r="K33" s="64">
        <v>2000</v>
      </c>
      <c r="L33" s="64">
        <v>0</v>
      </c>
    </row>
    <row r="34" spans="1:12" x14ac:dyDescent="0.35">
      <c r="A34" s="1">
        <v>5350</v>
      </c>
      <c r="B34" s="59" t="s">
        <v>30</v>
      </c>
      <c r="C34" s="38"/>
      <c r="D34" s="39"/>
      <c r="E34" s="71"/>
      <c r="F34" s="94">
        <v>0</v>
      </c>
      <c r="G34" s="95">
        <v>-7298</v>
      </c>
      <c r="H34" s="68">
        <v>0</v>
      </c>
      <c r="I34" s="63"/>
      <c r="J34" s="64">
        <v>0</v>
      </c>
      <c r="K34" s="64">
        <v>0</v>
      </c>
      <c r="L34" s="64">
        <v>0</v>
      </c>
    </row>
    <row r="35" spans="1:12" x14ac:dyDescent="0.35">
      <c r="A35" s="1">
        <v>5400</v>
      </c>
      <c r="B35" s="59" t="s">
        <v>31</v>
      </c>
      <c r="C35" s="39">
        <v>52674.58</v>
      </c>
      <c r="D35" s="93">
        <v>54401.86</v>
      </c>
      <c r="E35" s="71">
        <v>57193</v>
      </c>
      <c r="F35" s="61">
        <f>F24*0.141</f>
        <v>59219.999999999993</v>
      </c>
      <c r="G35" s="62">
        <v>57969.39</v>
      </c>
      <c r="H35" s="68">
        <f>H24*0.141</f>
        <v>59219.999999999993</v>
      </c>
      <c r="I35" s="64">
        <v>53202.6</v>
      </c>
      <c r="J35" s="64">
        <f>J24*0.141</f>
        <v>57104.999999999993</v>
      </c>
      <c r="K35" s="64">
        <v>52495.199999999997</v>
      </c>
      <c r="L35" s="64">
        <f>L24*0.141</f>
        <v>54989.999999999993</v>
      </c>
    </row>
    <row r="36" spans="1:12" x14ac:dyDescent="0.35">
      <c r="A36" s="1">
        <v>5411</v>
      </c>
      <c r="B36" s="59" t="s">
        <v>32</v>
      </c>
      <c r="C36" s="39">
        <v>6320.95</v>
      </c>
      <c r="D36" s="93">
        <v>6300.53</v>
      </c>
      <c r="E36" s="71">
        <v>6863</v>
      </c>
      <c r="F36" s="61">
        <f>ROUND(F27*0.141,0)</f>
        <v>6040</v>
      </c>
      <c r="G36" s="62">
        <v>2869.51</v>
      </c>
      <c r="H36" s="68">
        <f>ROUND(H27*0.141,0)</f>
        <v>6040</v>
      </c>
      <c r="I36" s="64">
        <v>6131.76</v>
      </c>
      <c r="J36" s="64">
        <f>ROUND(J27*0.141,0)</f>
        <v>5825</v>
      </c>
      <c r="K36" s="64">
        <v>6136.34</v>
      </c>
      <c r="L36" s="64">
        <f>ROUND(L27*0.141,0)</f>
        <v>5609</v>
      </c>
    </row>
    <row r="37" spans="1:12" x14ac:dyDescent="0.35">
      <c r="A37" s="1">
        <v>5510</v>
      </c>
      <c r="B37" s="59" t="s">
        <v>33</v>
      </c>
      <c r="C37" s="38"/>
      <c r="D37" s="39"/>
      <c r="E37" s="71">
        <v>1000</v>
      </c>
      <c r="F37" s="61">
        <v>2000</v>
      </c>
      <c r="G37" s="62"/>
      <c r="H37" s="68">
        <v>2000</v>
      </c>
      <c r="I37" s="63"/>
      <c r="J37" s="64">
        <v>0</v>
      </c>
      <c r="K37" s="64">
        <v>0</v>
      </c>
      <c r="L37" s="64">
        <v>1500</v>
      </c>
    </row>
    <row r="38" spans="1:12" x14ac:dyDescent="0.35">
      <c r="A38" s="1">
        <v>5900</v>
      </c>
      <c r="B38" s="59" t="s">
        <v>34</v>
      </c>
      <c r="C38" s="39">
        <v>1000</v>
      </c>
      <c r="D38" s="39"/>
      <c r="E38" s="71">
        <v>1000</v>
      </c>
      <c r="F38" s="61">
        <v>0</v>
      </c>
      <c r="G38" s="62"/>
      <c r="H38" s="68">
        <v>0</v>
      </c>
      <c r="I38" s="63"/>
      <c r="J38" s="64">
        <v>0</v>
      </c>
      <c r="K38" s="65">
        <v>-8944</v>
      </c>
      <c r="L38" s="64">
        <v>0</v>
      </c>
    </row>
    <row r="39" spans="1:12" x14ac:dyDescent="0.35">
      <c r="A39" s="1">
        <v>5910</v>
      </c>
      <c r="B39" s="59" t="s">
        <v>35</v>
      </c>
      <c r="C39" s="38"/>
      <c r="D39" s="93">
        <v>267</v>
      </c>
      <c r="E39" s="71">
        <v>1000</v>
      </c>
      <c r="F39" s="61">
        <v>1000</v>
      </c>
      <c r="G39" s="62"/>
      <c r="H39" s="68">
        <v>1000</v>
      </c>
      <c r="I39" s="63"/>
      <c r="J39" s="64">
        <v>1000</v>
      </c>
      <c r="K39" s="64">
        <v>0</v>
      </c>
      <c r="L39" s="64">
        <v>1000</v>
      </c>
    </row>
    <row r="40" spans="1:12" x14ac:dyDescent="0.35">
      <c r="A40" s="1">
        <v>5945</v>
      </c>
      <c r="B40" s="59" t="s">
        <v>36</v>
      </c>
      <c r="C40" s="43">
        <v>6000</v>
      </c>
      <c r="D40" s="93">
        <v>6084.97</v>
      </c>
      <c r="E40" s="71">
        <v>8000</v>
      </c>
      <c r="F40" s="61">
        <v>10000</v>
      </c>
      <c r="G40" s="62">
        <v>8360.5300000000007</v>
      </c>
      <c r="H40" s="68">
        <v>10000</v>
      </c>
      <c r="I40" s="64">
        <v>8208</v>
      </c>
      <c r="J40" s="64">
        <v>12000</v>
      </c>
      <c r="K40" s="64">
        <v>14719</v>
      </c>
      <c r="L40" s="64">
        <v>12000</v>
      </c>
    </row>
    <row r="41" spans="1:12" x14ac:dyDescent="0.35">
      <c r="A41" s="1">
        <v>5990</v>
      </c>
      <c r="B41" s="59" t="s">
        <v>37</v>
      </c>
      <c r="C41" s="38"/>
      <c r="D41" s="93">
        <v>5770.7</v>
      </c>
      <c r="E41" s="71"/>
      <c r="F41" s="74">
        <v>5000</v>
      </c>
      <c r="G41" s="75"/>
      <c r="H41" s="97">
        <v>5000</v>
      </c>
      <c r="I41" s="77">
        <v>38.35</v>
      </c>
      <c r="J41" s="77">
        <v>0</v>
      </c>
      <c r="K41" s="77">
        <v>11026.55</v>
      </c>
      <c r="L41" s="77">
        <v>0</v>
      </c>
    </row>
    <row r="42" spans="1:12" ht="15" thickBot="1" x14ac:dyDescent="0.4">
      <c r="A42" s="79" t="s">
        <v>38</v>
      </c>
      <c r="B42" s="80"/>
      <c r="C42" s="98">
        <f>SUM(C23:C41)</f>
        <v>492392.17000000004</v>
      </c>
      <c r="D42" s="99">
        <f>SUM(D25:D41)</f>
        <v>491288.54999999993</v>
      </c>
      <c r="E42" s="83">
        <f>SUM(E25:E41)</f>
        <v>542356</v>
      </c>
      <c r="F42" s="100">
        <f t="shared" ref="F42:L42" si="0">SUM(F24:F41)</f>
        <v>559600</v>
      </c>
      <c r="G42" s="101">
        <f t="shared" si="0"/>
        <v>479560.29000000004</v>
      </c>
      <c r="H42" s="102">
        <f t="shared" si="0"/>
        <v>546100</v>
      </c>
      <c r="I42" s="103">
        <f t="shared" si="0"/>
        <v>488617.87</v>
      </c>
      <c r="J42" s="103">
        <f t="shared" si="0"/>
        <v>522240</v>
      </c>
      <c r="K42" s="103">
        <f t="shared" si="0"/>
        <v>488012.16</v>
      </c>
      <c r="L42" s="103">
        <f t="shared" si="0"/>
        <v>504879</v>
      </c>
    </row>
    <row r="43" spans="1:12" x14ac:dyDescent="0.35">
      <c r="A43" s="1"/>
      <c r="B43" s="59"/>
      <c r="D43" s="89"/>
      <c r="F43" s="90"/>
      <c r="G43" s="91"/>
      <c r="H43" s="92"/>
      <c r="I43" s="92"/>
      <c r="J43" s="92"/>
      <c r="K43" s="92"/>
      <c r="L43" s="92"/>
    </row>
    <row r="44" spans="1:12" ht="15.5" x14ac:dyDescent="0.35">
      <c r="A44" s="104" t="s">
        <v>39</v>
      </c>
      <c r="B44" s="105"/>
      <c r="D44" s="106"/>
      <c r="F44" s="69"/>
    </row>
    <row r="45" spans="1:12" x14ac:dyDescent="0.35">
      <c r="A45" s="66">
        <v>6000</v>
      </c>
      <c r="B45" s="107" t="s">
        <v>40</v>
      </c>
      <c r="D45" s="106"/>
      <c r="E45" s="62">
        <v>0</v>
      </c>
      <c r="F45" s="61">
        <v>0</v>
      </c>
      <c r="G45" s="62"/>
      <c r="H45" s="63"/>
      <c r="I45" s="64">
        <v>0</v>
      </c>
      <c r="J45" s="64">
        <v>0</v>
      </c>
      <c r="K45" s="64">
        <v>0</v>
      </c>
      <c r="L45" s="64">
        <v>0</v>
      </c>
    </row>
    <row r="46" spans="1:12" x14ac:dyDescent="0.35">
      <c r="A46" s="66">
        <v>6010</v>
      </c>
      <c r="B46" s="107" t="s">
        <v>41</v>
      </c>
      <c r="D46" s="106"/>
      <c r="E46" s="62">
        <v>0</v>
      </c>
      <c r="F46" s="61">
        <v>0</v>
      </c>
      <c r="G46" s="62"/>
      <c r="H46" s="68">
        <v>0</v>
      </c>
      <c r="I46" s="64">
        <v>19929.8</v>
      </c>
      <c r="J46" s="64">
        <v>75000</v>
      </c>
      <c r="K46" s="64">
        <v>128621.58</v>
      </c>
      <c r="L46" s="64">
        <v>75000</v>
      </c>
    </row>
    <row r="47" spans="1:12" x14ac:dyDescent="0.35">
      <c r="A47" s="66">
        <v>6015</v>
      </c>
      <c r="B47" s="107" t="s">
        <v>166</v>
      </c>
      <c r="D47" s="106"/>
      <c r="E47" s="62">
        <v>0</v>
      </c>
      <c r="F47" s="61">
        <v>0</v>
      </c>
      <c r="G47" s="62">
        <v>6901</v>
      </c>
      <c r="H47" s="68"/>
      <c r="I47" s="64"/>
      <c r="J47" s="64"/>
      <c r="K47" s="64"/>
      <c r="L47" s="64"/>
    </row>
    <row r="48" spans="1:12" ht="15.5" x14ac:dyDescent="0.35">
      <c r="A48" s="108" t="s">
        <v>43</v>
      </c>
      <c r="B48" s="109"/>
      <c r="D48" s="106"/>
      <c r="E48" s="110">
        <f t="shared" ref="E48:G48" si="1">SUM(E45:E47)</f>
        <v>0</v>
      </c>
      <c r="F48" s="111">
        <f t="shared" si="1"/>
        <v>0</v>
      </c>
      <c r="G48" s="112">
        <f t="shared" si="1"/>
        <v>6901</v>
      </c>
      <c r="H48" s="86">
        <f t="shared" ref="H48:I48" si="2">SUM(H45:H46)</f>
        <v>0</v>
      </c>
      <c r="I48" s="87">
        <f t="shared" si="2"/>
        <v>19929.8</v>
      </c>
      <c r="J48" s="87">
        <f>J46</f>
        <v>75000</v>
      </c>
      <c r="K48" s="87">
        <f>SUM(K45:K46)</f>
        <v>128621.58</v>
      </c>
      <c r="L48" s="87">
        <f>L46</f>
        <v>75000</v>
      </c>
    </row>
    <row r="49" spans="1:12" x14ac:dyDescent="0.35">
      <c r="D49" s="106"/>
      <c r="F49" s="113"/>
      <c r="G49" s="114"/>
      <c r="H49" s="63"/>
      <c r="I49" s="63"/>
      <c r="J49" s="63"/>
      <c r="K49" s="63"/>
      <c r="L49" s="63"/>
    </row>
    <row r="50" spans="1:12" x14ac:dyDescent="0.35">
      <c r="A50" s="1" t="s">
        <v>44</v>
      </c>
      <c r="B50" s="59"/>
      <c r="D50" s="106"/>
      <c r="F50" s="69"/>
    </row>
    <row r="51" spans="1:12" x14ac:dyDescent="0.35">
      <c r="A51" s="1">
        <v>4110</v>
      </c>
      <c r="B51" s="59" t="s">
        <v>45</v>
      </c>
      <c r="C51" s="38"/>
      <c r="D51" s="39"/>
      <c r="F51" s="61">
        <v>0</v>
      </c>
      <c r="G51" s="62"/>
      <c r="H51" s="63"/>
      <c r="I51" s="63"/>
      <c r="J51" s="64">
        <v>0</v>
      </c>
      <c r="K51" s="64">
        <v>2762</v>
      </c>
      <c r="L51" s="64">
        <v>0</v>
      </c>
    </row>
    <row r="52" spans="1:12" x14ac:dyDescent="0.35">
      <c r="A52" s="1">
        <v>4120</v>
      </c>
      <c r="B52" s="59" t="s">
        <v>46</v>
      </c>
      <c r="C52" s="39">
        <v>10000</v>
      </c>
      <c r="D52" s="93">
        <v>16997</v>
      </c>
      <c r="E52" s="71">
        <v>10000</v>
      </c>
      <c r="F52" s="61">
        <v>8000</v>
      </c>
      <c r="G52" s="62">
        <v>7872</v>
      </c>
      <c r="H52" s="63"/>
      <c r="I52" s="63"/>
      <c r="J52" s="64">
        <v>4500</v>
      </c>
      <c r="K52" s="64">
        <v>0</v>
      </c>
      <c r="L52" s="64">
        <v>0</v>
      </c>
    </row>
    <row r="53" spans="1:12" x14ac:dyDescent="0.35">
      <c r="A53" s="1">
        <v>4150</v>
      </c>
      <c r="B53" s="59" t="s">
        <v>47</v>
      </c>
      <c r="C53" s="38"/>
      <c r="D53" s="93"/>
      <c r="E53" s="71"/>
      <c r="F53" s="69"/>
    </row>
    <row r="54" spans="1:12" x14ac:dyDescent="0.35">
      <c r="A54" s="1">
        <v>4200</v>
      </c>
      <c r="B54" s="59" t="s">
        <v>48</v>
      </c>
      <c r="C54" s="39">
        <v>8000</v>
      </c>
      <c r="D54" s="93">
        <v>8050</v>
      </c>
      <c r="E54" s="71">
        <v>2000</v>
      </c>
      <c r="F54" s="61">
        <v>2400</v>
      </c>
      <c r="G54" s="62">
        <v>2400</v>
      </c>
      <c r="H54" s="63"/>
      <c r="I54" s="64">
        <v>2400</v>
      </c>
      <c r="J54" s="64">
        <v>3500</v>
      </c>
      <c r="K54" s="64">
        <v>0</v>
      </c>
      <c r="L54" s="64">
        <v>3500</v>
      </c>
    </row>
    <row r="55" spans="1:12" x14ac:dyDescent="0.35">
      <c r="A55" s="1">
        <v>4300</v>
      </c>
      <c r="B55" s="59" t="s">
        <v>49</v>
      </c>
      <c r="C55" s="39">
        <v>5000</v>
      </c>
      <c r="D55" s="115">
        <v>4753.8</v>
      </c>
      <c r="E55" s="71">
        <v>5000</v>
      </c>
      <c r="F55" s="61">
        <v>4000</v>
      </c>
      <c r="G55" s="62"/>
      <c r="H55" s="68">
        <v>4000</v>
      </c>
      <c r="I55" s="63"/>
      <c r="J55" s="64">
        <v>0</v>
      </c>
      <c r="K55" s="64">
        <v>1000</v>
      </c>
      <c r="L55" s="64">
        <v>0</v>
      </c>
    </row>
    <row r="56" spans="1:12" x14ac:dyDescent="0.35">
      <c r="A56" s="1">
        <v>4350</v>
      </c>
      <c r="B56" s="59" t="s">
        <v>50</v>
      </c>
      <c r="C56" s="38"/>
      <c r="D56" s="39"/>
      <c r="E56" s="71"/>
      <c r="F56" s="69"/>
    </row>
    <row r="57" spans="1:12" x14ac:dyDescent="0.35">
      <c r="A57" s="1">
        <v>4500</v>
      </c>
      <c r="B57" s="59" t="s">
        <v>51</v>
      </c>
      <c r="C57" s="38"/>
      <c r="D57" s="39"/>
      <c r="E57" s="71"/>
      <c r="F57" s="61">
        <v>5000</v>
      </c>
      <c r="G57" s="62"/>
      <c r="H57" s="68">
        <v>5000</v>
      </c>
      <c r="I57" s="63"/>
      <c r="J57" s="64">
        <v>5000</v>
      </c>
      <c r="K57" s="64">
        <v>1000</v>
      </c>
      <c r="L57" s="64">
        <v>5000</v>
      </c>
    </row>
    <row r="58" spans="1:12" x14ac:dyDescent="0.35">
      <c r="A58" s="1">
        <v>4510</v>
      </c>
      <c r="B58" s="59" t="s">
        <v>52</v>
      </c>
      <c r="C58" s="39">
        <v>10000</v>
      </c>
      <c r="D58" s="93">
        <v>10885.77</v>
      </c>
      <c r="E58" s="71">
        <v>15000</v>
      </c>
      <c r="F58" s="69"/>
      <c r="G58" s="62">
        <v>571</v>
      </c>
      <c r="H58" s="63"/>
      <c r="I58" s="63"/>
      <c r="J58" s="64">
        <v>0</v>
      </c>
      <c r="K58" s="64">
        <v>180</v>
      </c>
      <c r="L58" s="64">
        <v>0</v>
      </c>
    </row>
    <row r="59" spans="1:12" x14ac:dyDescent="0.35">
      <c r="A59" s="1">
        <v>4590</v>
      </c>
      <c r="B59" s="59" t="s">
        <v>53</v>
      </c>
      <c r="C59" s="38"/>
      <c r="D59" s="39"/>
      <c r="E59" s="71"/>
      <c r="F59" s="61">
        <v>0</v>
      </c>
      <c r="G59" s="62"/>
      <c r="H59" s="63"/>
      <c r="I59" s="63"/>
      <c r="J59" s="64">
        <v>0</v>
      </c>
      <c r="K59" s="64">
        <v>70269.5</v>
      </c>
      <c r="L59" s="64">
        <v>0</v>
      </c>
    </row>
    <row r="60" spans="1:12" x14ac:dyDescent="0.35">
      <c r="A60" s="1">
        <v>4700</v>
      </c>
      <c r="B60" s="59" t="s">
        <v>54</v>
      </c>
      <c r="C60" s="39">
        <v>30000</v>
      </c>
      <c r="D60" s="93">
        <v>29266</v>
      </c>
      <c r="E60" s="71">
        <v>50000</v>
      </c>
      <c r="F60" s="69"/>
    </row>
    <row r="61" spans="1:12" x14ac:dyDescent="0.35">
      <c r="A61" s="1">
        <v>4800</v>
      </c>
      <c r="B61" s="59" t="s">
        <v>55</v>
      </c>
      <c r="C61" s="39">
        <v>100000</v>
      </c>
      <c r="D61" s="93">
        <v>100238</v>
      </c>
      <c r="E61" s="71">
        <v>50000</v>
      </c>
      <c r="F61" s="61">
        <v>0</v>
      </c>
      <c r="G61" s="62">
        <v>9792.0400000000009</v>
      </c>
      <c r="H61" s="63"/>
      <c r="I61" s="64">
        <v>229604.45</v>
      </c>
      <c r="J61" s="64">
        <v>10000</v>
      </c>
      <c r="K61" s="64">
        <v>3600</v>
      </c>
      <c r="L61" s="64">
        <v>5000</v>
      </c>
    </row>
    <row r="62" spans="1:12" x14ac:dyDescent="0.35">
      <c r="A62" s="1">
        <v>4990</v>
      </c>
      <c r="B62" s="59" t="s">
        <v>57</v>
      </c>
      <c r="C62" s="39">
        <v>30000</v>
      </c>
      <c r="D62" s="93">
        <v>24420.02</v>
      </c>
      <c r="E62" s="71">
        <v>50000</v>
      </c>
      <c r="F62" s="61">
        <v>10000</v>
      </c>
      <c r="G62" s="62">
        <v>9559</v>
      </c>
      <c r="H62" s="68">
        <v>10000</v>
      </c>
      <c r="I62" s="64">
        <v>11467.28</v>
      </c>
      <c r="J62" s="64">
        <v>10000</v>
      </c>
      <c r="K62" s="64">
        <v>714.58</v>
      </c>
      <c r="L62" s="64">
        <v>20000</v>
      </c>
    </row>
    <row r="63" spans="1:12" x14ac:dyDescent="0.35">
      <c r="A63" s="1">
        <v>6010</v>
      </c>
      <c r="B63" s="59" t="s">
        <v>41</v>
      </c>
      <c r="C63" s="38"/>
      <c r="D63" s="39"/>
      <c r="E63" s="71"/>
      <c r="F63" s="61">
        <v>0</v>
      </c>
    </row>
    <row r="64" spans="1:12" x14ac:dyDescent="0.35">
      <c r="A64" s="1">
        <v>6015</v>
      </c>
      <c r="B64" s="59" t="s">
        <v>42</v>
      </c>
      <c r="C64" s="39">
        <v>20703</v>
      </c>
      <c r="D64" s="93">
        <v>20703</v>
      </c>
      <c r="E64" s="71">
        <v>20000</v>
      </c>
      <c r="F64" s="69"/>
    </row>
    <row r="65" spans="1:12" x14ac:dyDescent="0.35">
      <c r="A65" s="1">
        <v>6100</v>
      </c>
      <c r="B65" s="59" t="s">
        <v>58</v>
      </c>
      <c r="C65" s="38"/>
      <c r="D65" s="39"/>
      <c r="E65" s="71"/>
      <c r="F65" s="61">
        <v>0</v>
      </c>
      <c r="G65" s="62"/>
      <c r="H65" s="63"/>
      <c r="I65" s="63"/>
      <c r="J65" s="63"/>
      <c r="K65" s="63"/>
      <c r="L65" s="63"/>
    </row>
    <row r="66" spans="1:12" x14ac:dyDescent="0.35">
      <c r="A66" s="1">
        <v>6110</v>
      </c>
      <c r="B66" s="59" t="s">
        <v>59</v>
      </c>
      <c r="C66" s="38"/>
      <c r="D66" s="39"/>
      <c r="E66" s="71"/>
      <c r="F66" s="61">
        <v>2000</v>
      </c>
      <c r="G66" s="62"/>
      <c r="H66" s="68">
        <v>2000</v>
      </c>
      <c r="I66" s="64">
        <v>122.88</v>
      </c>
      <c r="J66" s="64">
        <v>1000</v>
      </c>
      <c r="K66" s="64">
        <v>0</v>
      </c>
      <c r="L66" s="64">
        <v>1000</v>
      </c>
    </row>
    <row r="67" spans="1:12" x14ac:dyDescent="0.35">
      <c r="A67" s="1">
        <v>6300</v>
      </c>
      <c r="B67" s="59" t="s">
        <v>60</v>
      </c>
      <c r="C67" s="39">
        <v>60000</v>
      </c>
      <c r="D67" s="93">
        <v>24666.639999999999</v>
      </c>
      <c r="E67" s="71">
        <v>60000</v>
      </c>
      <c r="F67" s="61">
        <v>0</v>
      </c>
      <c r="G67" s="62"/>
      <c r="H67" s="68">
        <v>70000</v>
      </c>
      <c r="I67" s="64">
        <v>10625</v>
      </c>
      <c r="J67" s="64">
        <v>50000</v>
      </c>
      <c r="K67" s="64">
        <v>0</v>
      </c>
      <c r="L67" s="64">
        <v>0</v>
      </c>
    </row>
    <row r="68" spans="1:12" x14ac:dyDescent="0.35">
      <c r="A68" s="1">
        <v>6320</v>
      </c>
      <c r="B68" s="59" t="s">
        <v>61</v>
      </c>
      <c r="C68" s="38"/>
      <c r="D68" s="93">
        <v>534</v>
      </c>
      <c r="E68" s="71"/>
      <c r="F68" s="61">
        <v>0</v>
      </c>
      <c r="G68" s="62"/>
      <c r="H68" s="63"/>
      <c r="I68" s="64">
        <v>1996.25</v>
      </c>
      <c r="J68" s="64">
        <v>0</v>
      </c>
      <c r="K68" s="64">
        <v>0</v>
      </c>
      <c r="L68" s="64">
        <v>0</v>
      </c>
    </row>
    <row r="69" spans="1:12" x14ac:dyDescent="0.35">
      <c r="A69" s="1">
        <v>6340</v>
      </c>
      <c r="B69" s="59" t="s">
        <v>62</v>
      </c>
      <c r="C69" s="38"/>
      <c r="D69" s="39"/>
      <c r="E69" s="71"/>
      <c r="F69" s="61">
        <v>0</v>
      </c>
      <c r="G69" s="62">
        <v>5406.84</v>
      </c>
      <c r="H69" s="63"/>
      <c r="I69" s="63"/>
      <c r="J69" s="63"/>
      <c r="K69" s="63"/>
      <c r="L69" s="63"/>
    </row>
    <row r="70" spans="1:12" x14ac:dyDescent="0.35">
      <c r="A70" s="1">
        <v>6360</v>
      </c>
      <c r="B70" s="59" t="s">
        <v>63</v>
      </c>
      <c r="C70" s="38"/>
      <c r="D70" s="93">
        <v>2693.75</v>
      </c>
      <c r="E70" s="71"/>
      <c r="F70" s="69"/>
    </row>
    <row r="71" spans="1:12" x14ac:dyDescent="0.35">
      <c r="A71" s="1">
        <v>6390</v>
      </c>
      <c r="B71" s="59" t="s">
        <v>64</v>
      </c>
      <c r="C71" s="38"/>
      <c r="D71" s="93">
        <v>1185</v>
      </c>
      <c r="E71" s="71"/>
      <c r="F71" s="61">
        <v>0</v>
      </c>
      <c r="G71" s="62"/>
      <c r="H71" s="63"/>
      <c r="I71" s="64">
        <v>2435</v>
      </c>
      <c r="J71" s="64">
        <v>0</v>
      </c>
      <c r="K71" s="64">
        <v>0</v>
      </c>
      <c r="L71" s="64">
        <v>0</v>
      </c>
    </row>
    <row r="72" spans="1:12" x14ac:dyDescent="0.35">
      <c r="A72" s="1">
        <v>6420</v>
      </c>
      <c r="B72" s="59" t="s">
        <v>65</v>
      </c>
      <c r="C72" s="38"/>
      <c r="D72" s="39"/>
      <c r="E72" s="71"/>
      <c r="F72" s="61">
        <v>0</v>
      </c>
      <c r="G72" s="62"/>
      <c r="H72" s="63"/>
      <c r="I72" s="63"/>
      <c r="J72" s="64">
        <v>2000</v>
      </c>
      <c r="K72" s="64">
        <v>0</v>
      </c>
      <c r="L72" s="64">
        <v>0</v>
      </c>
    </row>
    <row r="73" spans="1:12" x14ac:dyDescent="0.35">
      <c r="A73" s="1">
        <v>6440</v>
      </c>
      <c r="B73" s="59" t="s">
        <v>66</v>
      </c>
      <c r="C73" s="38"/>
      <c r="D73" s="39"/>
      <c r="E73" s="71"/>
      <c r="F73" s="61">
        <v>5000</v>
      </c>
      <c r="G73" s="62"/>
      <c r="H73" s="68">
        <v>5000</v>
      </c>
      <c r="I73" s="63"/>
      <c r="J73" s="63"/>
      <c r="K73" s="63"/>
      <c r="L73" s="63"/>
    </row>
    <row r="74" spans="1:12" x14ac:dyDescent="0.35">
      <c r="A74" s="1">
        <v>6490</v>
      </c>
      <c r="B74" s="59" t="s">
        <v>67</v>
      </c>
      <c r="C74" s="38"/>
      <c r="D74" s="39"/>
      <c r="E74" s="71"/>
      <c r="F74" s="61">
        <v>0</v>
      </c>
      <c r="G74" s="62">
        <v>1100</v>
      </c>
      <c r="H74" s="68"/>
      <c r="I74" s="63"/>
      <c r="J74" s="63"/>
      <c r="K74" s="63"/>
      <c r="L74" s="63"/>
    </row>
    <row r="75" spans="1:12" x14ac:dyDescent="0.35">
      <c r="A75" s="1">
        <v>6540</v>
      </c>
      <c r="B75" s="59" t="s">
        <v>68</v>
      </c>
      <c r="C75" s="39">
        <v>10000</v>
      </c>
      <c r="D75" s="93">
        <v>12093</v>
      </c>
      <c r="E75" s="71">
        <v>10000</v>
      </c>
      <c r="F75" s="61">
        <v>5000</v>
      </c>
      <c r="G75" s="62">
        <v>13880.73</v>
      </c>
      <c r="H75" s="68">
        <v>5000</v>
      </c>
      <c r="I75" s="64">
        <v>0</v>
      </c>
      <c r="J75" s="64">
        <v>7000</v>
      </c>
      <c r="K75" s="64">
        <v>699</v>
      </c>
      <c r="L75" s="64">
        <v>0</v>
      </c>
    </row>
    <row r="76" spans="1:12" x14ac:dyDescent="0.35">
      <c r="A76" s="1">
        <v>6550</v>
      </c>
      <c r="B76" s="59" t="s">
        <v>69</v>
      </c>
      <c r="C76" s="39">
        <v>2500</v>
      </c>
      <c r="D76" s="115">
        <v>2431</v>
      </c>
      <c r="E76" s="71">
        <v>5000</v>
      </c>
      <c r="F76" s="61">
        <v>25000</v>
      </c>
      <c r="G76" s="62">
        <f>5061.11+4749.25</f>
        <v>9810.36</v>
      </c>
      <c r="H76" s="63"/>
      <c r="I76" s="64">
        <v>3387</v>
      </c>
      <c r="J76" s="64">
        <v>10000</v>
      </c>
      <c r="K76" s="64">
        <v>119</v>
      </c>
      <c r="L76" s="64">
        <v>2500</v>
      </c>
    </row>
    <row r="77" spans="1:12" x14ac:dyDescent="0.35">
      <c r="A77" s="1">
        <v>6570</v>
      </c>
      <c r="B77" s="59" t="s">
        <v>70</v>
      </c>
      <c r="C77" s="39"/>
      <c r="D77" s="115">
        <v>7980</v>
      </c>
      <c r="E77" s="71"/>
      <c r="F77" s="69"/>
      <c r="G77" s="62">
        <v>1536</v>
      </c>
      <c r="H77" s="63"/>
      <c r="I77" s="64"/>
      <c r="J77" s="64"/>
      <c r="K77" s="64"/>
      <c r="L77" s="64"/>
    </row>
    <row r="78" spans="1:12" x14ac:dyDescent="0.35">
      <c r="A78" s="1" t="s">
        <v>71</v>
      </c>
      <c r="B78" s="59" t="s">
        <v>72</v>
      </c>
      <c r="C78" s="38"/>
      <c r="D78" s="115"/>
      <c r="E78" s="71"/>
      <c r="F78" s="61">
        <v>0</v>
      </c>
    </row>
    <row r="79" spans="1:12" x14ac:dyDescent="0.35">
      <c r="A79" s="1">
        <v>6620</v>
      </c>
      <c r="B79" s="59" t="s">
        <v>73</v>
      </c>
      <c r="C79" s="38"/>
      <c r="D79" s="39"/>
      <c r="E79" s="71"/>
      <c r="F79" s="61">
        <v>0</v>
      </c>
      <c r="G79" s="62"/>
      <c r="H79" s="63"/>
      <c r="I79" s="63"/>
      <c r="J79" s="64">
        <v>0</v>
      </c>
      <c r="K79" s="64">
        <v>0</v>
      </c>
      <c r="L79" s="64">
        <v>0</v>
      </c>
    </row>
    <row r="80" spans="1:12" x14ac:dyDescent="0.35">
      <c r="A80" s="1">
        <v>6700</v>
      </c>
      <c r="B80" s="59" t="s">
        <v>74</v>
      </c>
      <c r="C80" s="39">
        <v>51000</v>
      </c>
      <c r="D80" s="115">
        <v>50912.5</v>
      </c>
      <c r="E80" s="71">
        <v>90000</v>
      </c>
      <c r="F80" s="61">
        <v>95000</v>
      </c>
      <c r="G80" s="62">
        <v>95006.25</v>
      </c>
      <c r="H80" s="68">
        <v>80000</v>
      </c>
      <c r="I80" s="64">
        <v>77093.75</v>
      </c>
      <c r="J80" s="64">
        <v>80000</v>
      </c>
      <c r="K80" s="64">
        <v>79906.25</v>
      </c>
      <c r="L80" s="64">
        <v>70000</v>
      </c>
    </row>
    <row r="81" spans="1:12" x14ac:dyDescent="0.35">
      <c r="A81" s="1">
        <v>6712</v>
      </c>
      <c r="B81" s="59" t="s">
        <v>75</v>
      </c>
      <c r="C81" s="39">
        <v>490000</v>
      </c>
      <c r="D81" s="115">
        <v>489488</v>
      </c>
      <c r="E81" s="71">
        <v>450000</v>
      </c>
      <c r="F81" s="61">
        <v>475000</v>
      </c>
      <c r="G81" s="62">
        <v>495748</v>
      </c>
      <c r="H81" s="68">
        <v>400000</v>
      </c>
      <c r="I81" s="64">
        <v>410794</v>
      </c>
      <c r="J81" s="64">
        <v>350000</v>
      </c>
      <c r="K81" s="64">
        <v>356288</v>
      </c>
      <c r="L81" s="64">
        <v>300000</v>
      </c>
    </row>
    <row r="82" spans="1:12" x14ac:dyDescent="0.35">
      <c r="A82" s="1">
        <v>6730</v>
      </c>
      <c r="B82" s="59" t="s">
        <v>76</v>
      </c>
      <c r="C82" s="38"/>
      <c r="D82" s="39"/>
      <c r="E82" s="71"/>
      <c r="F82" s="61">
        <v>0</v>
      </c>
      <c r="G82" s="62"/>
      <c r="H82" s="63"/>
      <c r="I82" s="63"/>
      <c r="J82" s="63"/>
      <c r="K82" s="63"/>
      <c r="L82" s="63"/>
    </row>
    <row r="83" spans="1:12" x14ac:dyDescent="0.35">
      <c r="A83" s="1">
        <v>6790</v>
      </c>
      <c r="B83" s="59" t="s">
        <v>77</v>
      </c>
      <c r="C83" s="38"/>
      <c r="D83" s="39"/>
      <c r="E83" s="71"/>
      <c r="F83" s="61">
        <v>0</v>
      </c>
      <c r="G83" s="62">
        <v>2000</v>
      </c>
      <c r="H83" s="63"/>
      <c r="I83" s="63"/>
      <c r="J83" s="64">
        <v>10000</v>
      </c>
      <c r="K83" s="65">
        <v>-20412.189999999999</v>
      </c>
      <c r="L83" s="64">
        <v>5000</v>
      </c>
    </row>
    <row r="84" spans="1:12" x14ac:dyDescent="0.35">
      <c r="A84" s="1">
        <v>6800</v>
      </c>
      <c r="B84" s="59" t="s">
        <v>78</v>
      </c>
      <c r="C84" s="39">
        <v>1000</v>
      </c>
      <c r="D84" s="115">
        <v>688</v>
      </c>
      <c r="E84" s="71"/>
      <c r="F84" s="61">
        <v>6000</v>
      </c>
      <c r="G84" s="62">
        <v>5973.5</v>
      </c>
      <c r="H84" s="68">
        <v>6000</v>
      </c>
      <c r="I84" s="64">
        <v>3701.95</v>
      </c>
      <c r="J84" s="64">
        <v>6000</v>
      </c>
      <c r="K84" s="64">
        <v>1187</v>
      </c>
      <c r="L84" s="64">
        <v>2500</v>
      </c>
    </row>
    <row r="85" spans="1:12" x14ac:dyDescent="0.35">
      <c r="A85" s="1">
        <v>6810</v>
      </c>
      <c r="B85" s="59" t="s">
        <v>79</v>
      </c>
      <c r="C85" s="38"/>
      <c r="D85" s="39"/>
      <c r="E85" s="71">
        <v>2000</v>
      </c>
      <c r="F85" s="61">
        <v>15000</v>
      </c>
      <c r="G85" s="62">
        <v>16675</v>
      </c>
      <c r="H85" s="68">
        <v>10000</v>
      </c>
      <c r="I85" s="64">
        <v>1306.67</v>
      </c>
      <c r="J85" s="64">
        <v>40000</v>
      </c>
      <c r="K85" s="64">
        <v>28730.91</v>
      </c>
      <c r="L85" s="64">
        <v>1500</v>
      </c>
    </row>
    <row r="86" spans="1:12" x14ac:dyDescent="0.35">
      <c r="A86" s="1">
        <v>6811</v>
      </c>
      <c r="B86" s="59" t="s">
        <v>80</v>
      </c>
      <c r="C86" s="39">
        <v>50000</v>
      </c>
      <c r="D86" s="115">
        <v>47481.25</v>
      </c>
      <c r="E86" s="71">
        <v>70000</v>
      </c>
      <c r="F86" s="61"/>
      <c r="G86" s="62">
        <v>38635.97</v>
      </c>
      <c r="H86" s="68">
        <v>80000</v>
      </c>
      <c r="I86" s="64">
        <v>74635.31</v>
      </c>
      <c r="J86" s="64">
        <v>8000</v>
      </c>
      <c r="K86" s="64">
        <v>10680.95</v>
      </c>
      <c r="L86" s="64">
        <v>22500</v>
      </c>
    </row>
    <row r="87" spans="1:12" x14ac:dyDescent="0.35">
      <c r="A87" s="1">
        <v>6820</v>
      </c>
      <c r="B87" s="59" t="s">
        <v>81</v>
      </c>
      <c r="C87" s="39">
        <v>1000</v>
      </c>
      <c r="D87" s="115">
        <v>652.5</v>
      </c>
      <c r="E87" s="71">
        <v>5000</v>
      </c>
      <c r="F87" s="61">
        <v>20000</v>
      </c>
      <c r="G87" s="62">
        <v>8562.5</v>
      </c>
      <c r="H87" s="68">
        <v>20000</v>
      </c>
      <c r="I87" s="63"/>
      <c r="J87" s="64">
        <v>40000</v>
      </c>
      <c r="K87" s="64">
        <v>7481</v>
      </c>
      <c r="L87" s="64">
        <v>10000</v>
      </c>
    </row>
    <row r="88" spans="1:12" x14ac:dyDescent="0.35">
      <c r="A88" s="1">
        <v>6840</v>
      </c>
      <c r="B88" s="59" t="s">
        <v>82</v>
      </c>
      <c r="C88" s="38"/>
      <c r="D88" s="115">
        <v>1129</v>
      </c>
      <c r="E88" s="71"/>
      <c r="F88" s="69"/>
    </row>
    <row r="89" spans="1:12" x14ac:dyDescent="0.35">
      <c r="A89" s="1">
        <v>6860</v>
      </c>
      <c r="B89" s="59" t="s">
        <v>83</v>
      </c>
      <c r="C89" s="38"/>
      <c r="D89" s="39"/>
      <c r="E89" s="71">
        <v>10000</v>
      </c>
      <c r="F89" s="61">
        <v>1000</v>
      </c>
      <c r="G89" s="62"/>
      <c r="H89" s="68">
        <v>1000</v>
      </c>
      <c r="I89" s="64">
        <v>299</v>
      </c>
      <c r="J89" s="64">
        <v>500</v>
      </c>
      <c r="K89" s="64">
        <v>0</v>
      </c>
      <c r="L89" s="64">
        <v>0</v>
      </c>
    </row>
    <row r="90" spans="1:12" x14ac:dyDescent="0.35">
      <c r="A90" s="1">
        <v>6900</v>
      </c>
      <c r="B90" s="59" t="s">
        <v>84</v>
      </c>
      <c r="C90" s="39">
        <v>6000</v>
      </c>
      <c r="D90" s="115">
        <v>5252.29</v>
      </c>
      <c r="E90" s="71">
        <v>3000</v>
      </c>
      <c r="F90" s="61">
        <v>10000</v>
      </c>
      <c r="G90" s="62">
        <v>11220.9</v>
      </c>
      <c r="H90" s="68">
        <v>5000</v>
      </c>
      <c r="I90" s="64">
        <v>1800</v>
      </c>
      <c r="J90" s="64">
        <v>5000</v>
      </c>
      <c r="K90" s="64">
        <v>8550</v>
      </c>
      <c r="L90" s="64">
        <v>10000</v>
      </c>
    </row>
    <row r="91" spans="1:12" x14ac:dyDescent="0.35">
      <c r="A91" s="1">
        <v>6940</v>
      </c>
      <c r="B91" s="59" t="s">
        <v>85</v>
      </c>
      <c r="C91" s="38"/>
      <c r="D91" s="39"/>
      <c r="E91" s="71"/>
      <c r="F91" s="61">
        <v>7500</v>
      </c>
      <c r="G91" s="62">
        <v>7240.97</v>
      </c>
      <c r="H91" s="68">
        <v>6000</v>
      </c>
      <c r="I91" s="64">
        <v>5408.72</v>
      </c>
      <c r="J91" s="64">
        <v>6000</v>
      </c>
      <c r="K91" s="64">
        <v>4200</v>
      </c>
      <c r="L91" s="64">
        <v>4000</v>
      </c>
    </row>
    <row r="92" spans="1:12" x14ac:dyDescent="0.35">
      <c r="A92" s="1">
        <v>7100</v>
      </c>
      <c r="B92" s="59" t="s">
        <v>86</v>
      </c>
      <c r="C92" s="38"/>
      <c r="D92" s="115">
        <v>213.5</v>
      </c>
      <c r="E92" s="71"/>
      <c r="F92" s="61">
        <v>5000</v>
      </c>
      <c r="G92" s="62">
        <v>1975.4</v>
      </c>
      <c r="H92" s="68">
        <v>5000</v>
      </c>
      <c r="I92" s="64">
        <v>3719.69</v>
      </c>
      <c r="J92" s="64">
        <v>5000</v>
      </c>
      <c r="K92" s="64">
        <v>812.5</v>
      </c>
      <c r="L92" s="64">
        <v>5000</v>
      </c>
    </row>
    <row r="93" spans="1:12" x14ac:dyDescent="0.35">
      <c r="A93" s="1">
        <v>7101</v>
      </c>
      <c r="B93" s="59" t="s">
        <v>87</v>
      </c>
      <c r="C93" s="38"/>
      <c r="D93" s="115"/>
      <c r="E93" s="71"/>
      <c r="F93" s="61"/>
      <c r="G93" s="62">
        <v>79.2</v>
      </c>
      <c r="H93" s="63"/>
      <c r="I93" s="64">
        <v>348.58</v>
      </c>
      <c r="J93" s="64"/>
      <c r="K93" s="64"/>
      <c r="L93" s="64"/>
    </row>
    <row r="94" spans="1:12" x14ac:dyDescent="0.35">
      <c r="A94" s="1">
        <v>7110</v>
      </c>
      <c r="B94" s="59" t="s">
        <v>88</v>
      </c>
      <c r="C94" s="38"/>
      <c r="D94" s="39"/>
      <c r="E94" s="71"/>
      <c r="F94" s="61"/>
      <c r="G94" s="62"/>
      <c r="H94" s="63"/>
      <c r="I94" s="63"/>
      <c r="J94" s="64"/>
      <c r="K94" s="64"/>
      <c r="L94" s="64"/>
    </row>
    <row r="95" spans="1:12" x14ac:dyDescent="0.35">
      <c r="A95" s="1">
        <v>7140</v>
      </c>
      <c r="B95" s="59" t="s">
        <v>89</v>
      </c>
      <c r="C95" s="38"/>
      <c r="D95" s="115">
        <v>2046</v>
      </c>
      <c r="E95" s="71"/>
      <c r="F95" s="61"/>
      <c r="G95" s="62">
        <v>8515</v>
      </c>
      <c r="H95" s="63"/>
      <c r="I95" s="64">
        <v>746</v>
      </c>
      <c r="J95" s="64"/>
      <c r="K95" s="64">
        <v>13544.68</v>
      </c>
      <c r="L95" s="64"/>
    </row>
    <row r="96" spans="1:12" x14ac:dyDescent="0.35">
      <c r="A96" s="1">
        <v>7150</v>
      </c>
      <c r="B96" s="59" t="s">
        <v>90</v>
      </c>
      <c r="C96" s="38"/>
      <c r="D96" s="115">
        <v>725</v>
      </c>
      <c r="E96" s="71"/>
      <c r="F96" s="61"/>
      <c r="G96" s="62"/>
      <c r="H96" s="63"/>
      <c r="I96" s="63"/>
      <c r="J96" s="64"/>
      <c r="K96" s="64">
        <v>0</v>
      </c>
      <c r="L96" s="64"/>
    </row>
    <row r="97" spans="1:12" x14ac:dyDescent="0.35">
      <c r="A97" s="1">
        <v>7170</v>
      </c>
      <c r="B97" s="59" t="s">
        <v>167</v>
      </c>
      <c r="C97" s="38"/>
      <c r="D97" s="39"/>
      <c r="F97" s="69"/>
      <c r="K97" s="64">
        <v>45123</v>
      </c>
      <c r="L97" s="64"/>
    </row>
    <row r="98" spans="1:12" x14ac:dyDescent="0.35">
      <c r="A98" s="1">
        <v>7300</v>
      </c>
      <c r="B98" s="59" t="s">
        <v>91</v>
      </c>
      <c r="C98" s="38"/>
      <c r="D98" s="39"/>
      <c r="E98" s="71"/>
      <c r="F98" s="61"/>
      <c r="G98" s="62"/>
      <c r="H98" s="63"/>
      <c r="I98" s="63"/>
      <c r="J98" s="64"/>
      <c r="L98" s="64"/>
    </row>
    <row r="99" spans="1:12" x14ac:dyDescent="0.35">
      <c r="A99" s="1">
        <v>7320</v>
      </c>
      <c r="B99" s="59" t="s">
        <v>92</v>
      </c>
      <c r="C99" s="39">
        <v>20000</v>
      </c>
      <c r="D99" s="115">
        <v>17860</v>
      </c>
      <c r="E99" s="71">
        <v>30000</v>
      </c>
      <c r="F99" s="61">
        <v>17500</v>
      </c>
      <c r="G99" s="62">
        <v>17815.5</v>
      </c>
      <c r="H99" s="68">
        <v>15000</v>
      </c>
      <c r="I99" s="64">
        <v>14289</v>
      </c>
      <c r="J99" s="64">
        <v>20000</v>
      </c>
      <c r="K99" s="64">
        <v>0</v>
      </c>
      <c r="L99" s="64">
        <v>15000</v>
      </c>
    </row>
    <row r="100" spans="1:12" x14ac:dyDescent="0.35">
      <c r="A100" s="1">
        <v>7350</v>
      </c>
      <c r="B100" s="59" t="s">
        <v>93</v>
      </c>
      <c r="C100" s="38"/>
      <c r="D100" s="39"/>
      <c r="E100" s="71"/>
      <c r="F100" s="61">
        <v>15000</v>
      </c>
      <c r="G100" s="62"/>
      <c r="H100" s="68">
        <v>15000</v>
      </c>
      <c r="I100" s="63"/>
      <c r="J100" s="64">
        <v>0</v>
      </c>
      <c r="K100" s="64">
        <v>0</v>
      </c>
      <c r="L100" s="64">
        <v>0</v>
      </c>
    </row>
    <row r="101" spans="1:12" x14ac:dyDescent="0.35">
      <c r="A101" s="1">
        <v>7400</v>
      </c>
      <c r="B101" s="59" t="s">
        <v>94</v>
      </c>
      <c r="C101" s="38"/>
      <c r="D101" s="39"/>
      <c r="E101" s="71"/>
      <c r="F101" s="61">
        <v>0</v>
      </c>
      <c r="G101" s="62"/>
      <c r="H101" s="63"/>
      <c r="I101" s="64">
        <v>2400</v>
      </c>
      <c r="J101" s="64">
        <v>0</v>
      </c>
      <c r="K101" s="64">
        <v>2400</v>
      </c>
      <c r="L101" s="64">
        <v>0</v>
      </c>
    </row>
    <row r="102" spans="1:12" x14ac:dyDescent="0.35">
      <c r="A102" s="1">
        <v>7410</v>
      </c>
      <c r="B102" s="59" t="s">
        <v>48</v>
      </c>
      <c r="C102" s="38"/>
      <c r="D102" s="39"/>
      <c r="E102" s="71"/>
      <c r="F102" s="61">
        <v>2750</v>
      </c>
      <c r="G102" s="62">
        <v>2750</v>
      </c>
      <c r="H102" s="63"/>
      <c r="I102" s="64"/>
      <c r="J102" s="64"/>
      <c r="K102" s="64"/>
      <c r="L102" s="64"/>
    </row>
    <row r="103" spans="1:12" x14ac:dyDescent="0.35">
      <c r="A103" s="1">
        <v>7420</v>
      </c>
      <c r="B103" s="59" t="s">
        <v>95</v>
      </c>
      <c r="C103" s="38"/>
      <c r="D103" s="39"/>
      <c r="E103" s="71"/>
      <c r="F103" s="61">
        <v>2500</v>
      </c>
      <c r="G103" s="62">
        <v>1025</v>
      </c>
      <c r="H103" s="68">
        <v>2500</v>
      </c>
      <c r="I103" s="63"/>
      <c r="J103" s="64">
        <v>0</v>
      </c>
      <c r="K103" s="64">
        <v>59.7</v>
      </c>
      <c r="L103" s="64">
        <v>3000</v>
      </c>
    </row>
    <row r="104" spans="1:12" x14ac:dyDescent="0.35">
      <c r="A104" s="1">
        <v>7430</v>
      </c>
      <c r="B104" s="59" t="s">
        <v>96</v>
      </c>
      <c r="C104" s="38"/>
      <c r="D104" s="39"/>
      <c r="E104" s="71"/>
      <c r="F104" s="69"/>
    </row>
    <row r="105" spans="1:12" x14ac:dyDescent="0.35">
      <c r="A105" s="1">
        <v>7500</v>
      </c>
      <c r="B105" s="59" t="s">
        <v>97</v>
      </c>
      <c r="C105" s="39">
        <v>85716</v>
      </c>
      <c r="D105" s="115">
        <v>17937</v>
      </c>
      <c r="E105" s="71">
        <v>65000</v>
      </c>
      <c r="F105" s="61">
        <v>0</v>
      </c>
      <c r="G105" s="62"/>
      <c r="H105" s="63"/>
      <c r="I105" s="64">
        <v>89360</v>
      </c>
      <c r="J105" s="64">
        <v>0</v>
      </c>
      <c r="K105" s="64">
        <v>95447</v>
      </c>
      <c r="L105" s="64">
        <v>0</v>
      </c>
    </row>
    <row r="106" spans="1:12" x14ac:dyDescent="0.35">
      <c r="A106" s="1">
        <v>7510</v>
      </c>
      <c r="B106" s="59" t="s">
        <v>98</v>
      </c>
      <c r="C106" s="38"/>
      <c r="D106" s="39"/>
      <c r="E106" s="71"/>
      <c r="F106" s="61">
        <v>70000</v>
      </c>
      <c r="G106" s="62"/>
      <c r="H106" s="68">
        <v>70000</v>
      </c>
      <c r="I106" s="63"/>
      <c r="J106" s="64">
        <v>70000</v>
      </c>
      <c r="K106" s="64">
        <v>0</v>
      </c>
      <c r="L106" s="64">
        <v>70000</v>
      </c>
    </row>
    <row r="107" spans="1:12" x14ac:dyDescent="0.35">
      <c r="A107" s="1">
        <v>7700</v>
      </c>
      <c r="B107" s="59" t="s">
        <v>99</v>
      </c>
      <c r="C107" s="39">
        <v>15000</v>
      </c>
      <c r="D107" s="115">
        <v>15138.99</v>
      </c>
      <c r="E107" s="71">
        <v>5000</v>
      </c>
      <c r="F107" s="61">
        <v>7500</v>
      </c>
      <c r="G107" s="62">
        <v>4446.41</v>
      </c>
      <c r="H107" s="68">
        <v>7500</v>
      </c>
      <c r="I107" s="64">
        <v>2694</v>
      </c>
      <c r="J107" s="64">
        <v>9000</v>
      </c>
      <c r="K107" s="64">
        <v>7083.35</v>
      </c>
      <c r="L107" s="64">
        <v>15000</v>
      </c>
    </row>
    <row r="108" spans="1:12" x14ac:dyDescent="0.35">
      <c r="A108" s="1">
        <v>7740</v>
      </c>
      <c r="B108" s="59" t="s">
        <v>100</v>
      </c>
      <c r="C108" s="38"/>
      <c r="D108" s="115">
        <v>0.67</v>
      </c>
      <c r="E108" s="71"/>
      <c r="F108" s="61">
        <v>0</v>
      </c>
      <c r="G108" s="62">
        <v>0.11</v>
      </c>
      <c r="H108" s="63"/>
      <c r="I108" s="72"/>
      <c r="J108" s="64">
        <v>0</v>
      </c>
      <c r="K108" s="64">
        <v>0.82</v>
      </c>
      <c r="L108" s="64">
        <v>0</v>
      </c>
    </row>
    <row r="109" spans="1:12" x14ac:dyDescent="0.35">
      <c r="A109" s="1">
        <v>7750</v>
      </c>
      <c r="B109" s="59" t="s">
        <v>101</v>
      </c>
      <c r="C109" s="38"/>
      <c r="D109" s="39"/>
      <c r="E109" s="71"/>
      <c r="F109" s="69"/>
    </row>
    <row r="110" spans="1:12" x14ac:dyDescent="0.35">
      <c r="A110" s="1">
        <v>7770</v>
      </c>
      <c r="B110" s="59" t="s">
        <v>102</v>
      </c>
      <c r="C110" s="39">
        <v>8000</v>
      </c>
      <c r="D110" s="115">
        <v>7954.51</v>
      </c>
      <c r="E110" s="71">
        <v>10000</v>
      </c>
      <c r="F110" s="61">
        <v>20000</v>
      </c>
      <c r="G110" s="62">
        <v>10415.82</v>
      </c>
      <c r="H110" s="68">
        <v>15000</v>
      </c>
      <c r="I110" s="64">
        <v>16822.419999999998</v>
      </c>
      <c r="J110" s="64">
        <v>15000</v>
      </c>
      <c r="K110" s="64">
        <v>14298.59</v>
      </c>
      <c r="L110" s="64">
        <v>7000</v>
      </c>
    </row>
    <row r="111" spans="1:12" x14ac:dyDescent="0.35">
      <c r="A111" s="1">
        <v>7790</v>
      </c>
      <c r="B111" s="59" t="s">
        <v>103</v>
      </c>
      <c r="C111" s="39">
        <v>70</v>
      </c>
      <c r="D111" s="115">
        <v>70</v>
      </c>
      <c r="E111" s="71"/>
      <c r="F111" s="61">
        <v>10000</v>
      </c>
      <c r="G111" s="62">
        <v>13932.7</v>
      </c>
      <c r="H111" s="68">
        <v>2000</v>
      </c>
      <c r="I111" s="64">
        <v>667</v>
      </c>
      <c r="J111" s="64">
        <v>2000</v>
      </c>
      <c r="K111" s="64">
        <v>135</v>
      </c>
      <c r="L111" s="64">
        <v>7500</v>
      </c>
    </row>
    <row r="112" spans="1:12" x14ac:dyDescent="0.35">
      <c r="A112" s="1">
        <v>7791</v>
      </c>
      <c r="B112" s="59" t="s">
        <v>104</v>
      </c>
      <c r="C112" s="38"/>
      <c r="D112" s="39"/>
      <c r="E112" s="71"/>
      <c r="F112" s="61"/>
      <c r="G112" s="62">
        <v>-1066.8</v>
      </c>
      <c r="H112" s="68"/>
      <c r="I112" s="64"/>
      <c r="J112" s="64"/>
      <c r="K112" s="64"/>
      <c r="L112" s="64"/>
    </row>
    <row r="113" spans="1:12" x14ac:dyDescent="0.35">
      <c r="A113" s="1">
        <v>7792</v>
      </c>
      <c r="B113" s="59" t="s">
        <v>168</v>
      </c>
      <c r="C113" s="38"/>
      <c r="D113" s="39"/>
      <c r="F113" s="69"/>
      <c r="J113" s="64">
        <v>0</v>
      </c>
      <c r="K113" s="65">
        <v>-8244.01</v>
      </c>
      <c r="L113" s="64">
        <v>0</v>
      </c>
    </row>
    <row r="114" spans="1:12" x14ac:dyDescent="0.35">
      <c r="A114" s="1">
        <v>7830</v>
      </c>
      <c r="B114" s="59" t="s">
        <v>105</v>
      </c>
      <c r="C114" s="38"/>
      <c r="D114" s="39"/>
      <c r="E114" s="71"/>
      <c r="F114" s="61"/>
      <c r="G114" s="62">
        <v>90208</v>
      </c>
      <c r="H114" s="63"/>
      <c r="I114" s="63"/>
      <c r="J114" s="64"/>
      <c r="K114" s="65"/>
      <c r="L114" s="64"/>
    </row>
    <row r="115" spans="1:12" x14ac:dyDescent="0.35">
      <c r="A115" s="1">
        <v>7831</v>
      </c>
      <c r="B115" s="59" t="s">
        <v>106</v>
      </c>
      <c r="C115" s="39"/>
      <c r="D115" s="115">
        <v>-52400</v>
      </c>
      <c r="E115" s="71"/>
      <c r="F115" s="74"/>
      <c r="G115" s="75">
        <v>-30615.5</v>
      </c>
      <c r="H115" s="76"/>
      <c r="I115" s="77">
        <v>0</v>
      </c>
      <c r="J115" s="77">
        <v>0</v>
      </c>
      <c r="K115" s="77">
        <v>80793.22</v>
      </c>
      <c r="L115" s="77">
        <v>0</v>
      </c>
    </row>
    <row r="116" spans="1:12" ht="15" thickBot="1" x14ac:dyDescent="0.4">
      <c r="A116" s="79" t="s">
        <v>107</v>
      </c>
      <c r="B116" s="116"/>
      <c r="C116" s="117">
        <f>SUM(C51:C115)</f>
        <v>1013989</v>
      </c>
      <c r="D116" s="118">
        <f>SUM(D51:D115)</f>
        <v>872046.19000000006</v>
      </c>
      <c r="E116" s="83">
        <f t="shared" ref="E116:H116" si="3">SUM(E51:E115)</f>
        <v>1017000</v>
      </c>
      <c r="F116" s="100">
        <f t="shared" si="3"/>
        <v>846150</v>
      </c>
      <c r="G116" s="101">
        <f t="shared" si="3"/>
        <v>862471.89999999979</v>
      </c>
      <c r="H116" s="102">
        <f t="shared" si="3"/>
        <v>841000</v>
      </c>
      <c r="I116" s="103">
        <f>SUM(I54:I115)</f>
        <v>968123.95</v>
      </c>
      <c r="J116" s="103">
        <f>SUM(J51:J115)</f>
        <v>769500</v>
      </c>
      <c r="K116" s="103">
        <f t="shared" ref="K116:L116" si="4">SUM(K54:K115)</f>
        <v>805647.84999999986</v>
      </c>
      <c r="L116" s="103">
        <f t="shared" si="4"/>
        <v>585000</v>
      </c>
    </row>
    <row r="117" spans="1:12" ht="15" thickBot="1" x14ac:dyDescent="0.4">
      <c r="A117" s="1"/>
      <c r="B117" s="1"/>
      <c r="D117" s="106"/>
      <c r="E117" s="71"/>
      <c r="F117" s="119"/>
      <c r="G117" s="120"/>
      <c r="H117" s="76"/>
      <c r="I117" s="76"/>
      <c r="J117" s="76"/>
      <c r="K117" s="76"/>
      <c r="L117" s="76"/>
    </row>
    <row r="118" spans="1:12" ht="15" thickBot="1" x14ac:dyDescent="0.4">
      <c r="A118" s="79" t="s">
        <v>109</v>
      </c>
      <c r="B118" s="121"/>
      <c r="C118" s="122">
        <f>C42+C116</f>
        <v>1506381.17</v>
      </c>
      <c r="D118" s="123">
        <f>D42+D116</f>
        <v>1363334.74</v>
      </c>
      <c r="E118" s="83">
        <f>E116+E42</f>
        <v>1559356</v>
      </c>
      <c r="F118" s="119">
        <f t="shared" ref="F118:J118" si="5">F42+F48+F116</f>
        <v>1405750</v>
      </c>
      <c r="G118" s="124">
        <f t="shared" si="5"/>
        <v>1348933.19</v>
      </c>
      <c r="H118" s="102">
        <f t="shared" si="5"/>
        <v>1387100</v>
      </c>
      <c r="I118" s="103">
        <f t="shared" si="5"/>
        <v>1476671.6199999999</v>
      </c>
      <c r="J118" s="103">
        <f t="shared" si="5"/>
        <v>1366740</v>
      </c>
      <c r="K118" s="103">
        <f>K116+K48+K42</f>
        <v>1422281.5899999999</v>
      </c>
      <c r="L118" s="103">
        <f>L42+L48+L116</f>
        <v>1164879</v>
      </c>
    </row>
    <row r="119" spans="1:12" ht="15" thickBot="1" x14ac:dyDescent="0.4">
      <c r="A119" s="1"/>
      <c r="B119" s="1"/>
      <c r="D119" s="106"/>
      <c r="E119" s="71"/>
      <c r="F119" s="119"/>
      <c r="G119" s="120"/>
      <c r="H119" s="76"/>
      <c r="I119" s="76"/>
      <c r="J119" s="76"/>
      <c r="K119" s="76"/>
      <c r="L119" s="76"/>
    </row>
    <row r="120" spans="1:12" ht="15" thickBot="1" x14ac:dyDescent="0.4">
      <c r="A120" s="79" t="s">
        <v>110</v>
      </c>
      <c r="B120" s="121"/>
      <c r="C120" s="125">
        <f>C22-C118</f>
        <v>-120361.16999999993</v>
      </c>
      <c r="D120" s="123">
        <f>D22-D118</f>
        <v>608420.13000000012</v>
      </c>
      <c r="E120" s="83">
        <f t="shared" ref="E120:L120" si="6">E22-E118</f>
        <v>-34356</v>
      </c>
      <c r="F120" s="119">
        <f t="shared" si="6"/>
        <v>259250</v>
      </c>
      <c r="G120" s="124">
        <f t="shared" si="6"/>
        <v>524452.24</v>
      </c>
      <c r="H120" s="102">
        <f t="shared" si="6"/>
        <v>-12100</v>
      </c>
      <c r="I120" s="103">
        <f t="shared" si="6"/>
        <v>255494.79000000027</v>
      </c>
      <c r="J120" s="103">
        <f t="shared" si="6"/>
        <v>28260</v>
      </c>
      <c r="K120" s="126">
        <f t="shared" si="6"/>
        <v>-1115727.98</v>
      </c>
      <c r="L120" s="126">
        <f t="shared" si="6"/>
        <v>-414795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8F99-18A5-4DF4-A1A7-B2A6DE166CE8}">
  <dimension ref="A1:E121"/>
  <sheetViews>
    <sheetView topLeftCell="A100" workbookViewId="0">
      <selection activeCell="H12" sqref="H12"/>
    </sheetView>
  </sheetViews>
  <sheetFormatPr baseColWidth="10" defaultRowHeight="14.5" x14ac:dyDescent="0.35"/>
  <cols>
    <col min="2" max="2" width="43.6328125" bestFit="1" customWidth="1"/>
    <col min="3" max="4" width="14.7265625" bestFit="1" customWidth="1"/>
    <col min="5" max="5" width="15.08984375" bestFit="1" customWidth="1"/>
  </cols>
  <sheetData>
    <row r="1" spans="1:5" x14ac:dyDescent="0.35">
      <c r="A1" t="s">
        <v>111</v>
      </c>
    </row>
    <row r="2" spans="1:5" x14ac:dyDescent="0.35">
      <c r="A2" t="s">
        <v>0</v>
      </c>
      <c r="C2" t="s">
        <v>112</v>
      </c>
      <c r="D2" s="43" t="s">
        <v>143</v>
      </c>
      <c r="E2" s="43" t="s">
        <v>141</v>
      </c>
    </row>
    <row r="3" spans="1:5" x14ac:dyDescent="0.35">
      <c r="A3">
        <v>3110</v>
      </c>
      <c r="B3" t="s">
        <v>1</v>
      </c>
      <c r="C3" s="4">
        <f t="shared" ref="C3:C11" si="0">SUM(D3:AR3)</f>
        <v>0</v>
      </c>
      <c r="D3" s="43"/>
      <c r="E3" s="43"/>
    </row>
    <row r="4" spans="1:5" x14ac:dyDescent="0.35">
      <c r="A4">
        <v>3120</v>
      </c>
      <c r="B4" t="s">
        <v>2</v>
      </c>
      <c r="C4" s="4">
        <f t="shared" si="0"/>
        <v>0</v>
      </c>
      <c r="D4" s="43"/>
      <c r="E4" s="43"/>
    </row>
    <row r="5" spans="1:5" x14ac:dyDescent="0.35">
      <c r="A5">
        <v>3400</v>
      </c>
      <c r="B5" t="s">
        <v>3</v>
      </c>
      <c r="C5" s="4">
        <f t="shared" si="0"/>
        <v>0</v>
      </c>
      <c r="D5" s="43"/>
      <c r="E5" s="43"/>
    </row>
    <row r="6" spans="1:5" x14ac:dyDescent="0.35">
      <c r="A6">
        <v>3440</v>
      </c>
      <c r="B6" t="s">
        <v>4</v>
      </c>
      <c r="C6" s="4">
        <f t="shared" si="0"/>
        <v>0</v>
      </c>
      <c r="D6" s="43"/>
      <c r="E6" s="43"/>
    </row>
    <row r="7" spans="1:5" x14ac:dyDescent="0.35">
      <c r="A7">
        <v>3450</v>
      </c>
      <c r="B7" t="s">
        <v>5</v>
      </c>
      <c r="C7" s="4">
        <f t="shared" si="0"/>
        <v>20000</v>
      </c>
      <c r="D7" s="43"/>
      <c r="E7" s="43">
        <v>20000</v>
      </c>
    </row>
    <row r="8" spans="1:5" x14ac:dyDescent="0.35">
      <c r="A8">
        <v>3480</v>
      </c>
      <c r="B8" t="s">
        <v>6</v>
      </c>
      <c r="C8" s="4">
        <f t="shared" si="0"/>
        <v>0</v>
      </c>
      <c r="D8" s="43"/>
      <c r="E8" s="43"/>
    </row>
    <row r="9" spans="1:5" x14ac:dyDescent="0.35">
      <c r="A9">
        <v>3490</v>
      </c>
      <c r="B9" t="s">
        <v>7</v>
      </c>
      <c r="C9" s="4">
        <f t="shared" si="0"/>
        <v>750000</v>
      </c>
      <c r="D9" s="43"/>
      <c r="E9" s="43">
        <v>750000</v>
      </c>
    </row>
    <row r="10" spans="1:5" x14ac:dyDescent="0.35">
      <c r="A10">
        <v>3610</v>
      </c>
      <c r="B10" t="s">
        <v>8</v>
      </c>
      <c r="C10" s="4">
        <f t="shared" si="0"/>
        <v>300000</v>
      </c>
      <c r="D10" s="43">
        <v>20000</v>
      </c>
      <c r="E10" s="43">
        <v>280000</v>
      </c>
    </row>
    <row r="11" spans="1:5" x14ac:dyDescent="0.35">
      <c r="A11">
        <v>3630</v>
      </c>
      <c r="B11" t="s">
        <v>9</v>
      </c>
      <c r="C11" s="4">
        <f t="shared" si="0"/>
        <v>0</v>
      </c>
      <c r="D11" s="43"/>
      <c r="E11" s="43"/>
    </row>
    <row r="12" spans="1:5" x14ac:dyDescent="0.35">
      <c r="A12">
        <v>3900</v>
      </c>
      <c r="B12" t="s">
        <v>10</v>
      </c>
      <c r="C12" s="4">
        <f>SUM(D12:AR12)</f>
        <v>200000</v>
      </c>
      <c r="D12" s="43">
        <v>200000</v>
      </c>
      <c r="E12" s="43"/>
    </row>
    <row r="13" spans="1:5" x14ac:dyDescent="0.35">
      <c r="A13">
        <v>3910</v>
      </c>
      <c r="B13" t="s">
        <v>11</v>
      </c>
      <c r="C13" s="4">
        <f>SUM(D13:AR13)</f>
        <v>0</v>
      </c>
      <c r="D13" s="43"/>
      <c r="E13" s="43"/>
    </row>
    <row r="14" spans="1:5" x14ac:dyDescent="0.35">
      <c r="A14">
        <v>3920</v>
      </c>
      <c r="B14" t="s">
        <v>12</v>
      </c>
      <c r="C14" s="4">
        <f>SUM(D14:AR14)</f>
        <v>0</v>
      </c>
      <c r="D14" s="43"/>
      <c r="E14" s="43"/>
    </row>
    <row r="15" spans="1:5" x14ac:dyDescent="0.35">
      <c r="A15">
        <v>3940</v>
      </c>
      <c r="B15" t="s">
        <v>13</v>
      </c>
      <c r="C15" s="4">
        <f t="shared" ref="C15:C20" si="1">SUM(D15:AR15)</f>
        <v>0</v>
      </c>
      <c r="D15" s="43"/>
      <c r="E15" s="43"/>
    </row>
    <row r="16" spans="1:5" x14ac:dyDescent="0.35">
      <c r="A16">
        <v>3950</v>
      </c>
      <c r="B16" t="s">
        <v>14</v>
      </c>
      <c r="C16" s="4">
        <f t="shared" si="1"/>
        <v>0</v>
      </c>
      <c r="D16" s="43"/>
      <c r="E16" s="43"/>
    </row>
    <row r="17" spans="1:5" x14ac:dyDescent="0.35">
      <c r="A17">
        <v>3960</v>
      </c>
      <c r="B17" t="s">
        <v>15</v>
      </c>
      <c r="C17" s="4">
        <f t="shared" si="1"/>
        <v>0</v>
      </c>
      <c r="D17" s="43"/>
      <c r="E17" s="43"/>
    </row>
    <row r="18" spans="1:5" x14ac:dyDescent="0.35">
      <c r="A18">
        <v>3970</v>
      </c>
      <c r="B18" t="s">
        <v>16</v>
      </c>
      <c r="C18" s="4">
        <f t="shared" si="1"/>
        <v>0</v>
      </c>
      <c r="D18" s="43"/>
      <c r="E18" s="43"/>
    </row>
    <row r="19" spans="1:5" x14ac:dyDescent="0.35">
      <c r="A19">
        <v>3990</v>
      </c>
      <c r="B19" t="s">
        <v>17</v>
      </c>
      <c r="C19" s="4">
        <f t="shared" si="1"/>
        <v>0</v>
      </c>
      <c r="D19" s="43"/>
      <c r="E19" s="43"/>
    </row>
    <row r="20" spans="1:5" x14ac:dyDescent="0.35">
      <c r="A20">
        <v>3991</v>
      </c>
      <c r="B20" t="s">
        <v>18</v>
      </c>
      <c r="C20" s="4">
        <f t="shared" si="1"/>
        <v>0</v>
      </c>
      <c r="D20" s="43"/>
      <c r="E20" s="43"/>
    </row>
    <row r="21" spans="1:5" ht="15" thickBot="1" x14ac:dyDescent="0.4">
      <c r="A21" t="s">
        <v>19</v>
      </c>
      <c r="C21" s="127">
        <f>SUM(D21:AR21)</f>
        <v>1270000</v>
      </c>
      <c r="D21" s="44">
        <f t="shared" ref="D21:E21" si="2">SUM(D3:D20)</f>
        <v>220000</v>
      </c>
      <c r="E21" s="44">
        <f t="shared" si="2"/>
        <v>1050000</v>
      </c>
    </row>
    <row r="22" spans="1:5" x14ac:dyDescent="0.35">
      <c r="C22" s="4"/>
      <c r="D22" s="4"/>
      <c r="E22" s="4"/>
    </row>
    <row r="23" spans="1:5" x14ac:dyDescent="0.35">
      <c r="A23" t="s">
        <v>20</v>
      </c>
      <c r="C23" s="4"/>
      <c r="D23" s="14"/>
      <c r="E23" s="14"/>
    </row>
    <row r="24" spans="1:5" x14ac:dyDescent="0.35">
      <c r="A24">
        <v>5010</v>
      </c>
      <c r="B24" t="s">
        <v>21</v>
      </c>
      <c r="C24" s="4">
        <f t="shared" ref="C24:C41" si="3">SUM(D24:AR24)</f>
        <v>0</v>
      </c>
      <c r="D24" s="43"/>
      <c r="E24" s="43"/>
    </row>
    <row r="25" spans="1:5" x14ac:dyDescent="0.35">
      <c r="A25">
        <v>5011</v>
      </c>
      <c r="B25" t="s">
        <v>22</v>
      </c>
      <c r="C25" s="4">
        <f t="shared" si="3"/>
        <v>0</v>
      </c>
      <c r="D25" s="43"/>
      <c r="E25" s="43"/>
    </row>
    <row r="26" spans="1:5" x14ac:dyDescent="0.35">
      <c r="A26">
        <v>5020</v>
      </c>
      <c r="B26" t="s">
        <v>23</v>
      </c>
      <c r="C26" s="4">
        <f t="shared" si="3"/>
        <v>0</v>
      </c>
      <c r="D26" s="43"/>
      <c r="E26" s="43"/>
    </row>
    <row r="27" spans="1:5" x14ac:dyDescent="0.35">
      <c r="A27">
        <v>5090</v>
      </c>
      <c r="B27" t="s">
        <v>24</v>
      </c>
      <c r="C27" s="4">
        <f t="shared" si="3"/>
        <v>0</v>
      </c>
      <c r="D27" s="43"/>
      <c r="E27" s="43"/>
    </row>
    <row r="28" spans="1:5" x14ac:dyDescent="0.35">
      <c r="A28">
        <v>5250</v>
      </c>
      <c r="B28" t="s">
        <v>25</v>
      </c>
      <c r="C28" s="4">
        <f t="shared" si="3"/>
        <v>0</v>
      </c>
      <c r="D28" s="43"/>
      <c r="E28" s="43"/>
    </row>
    <row r="29" spans="1:5" x14ac:dyDescent="0.35">
      <c r="A29">
        <v>5270</v>
      </c>
      <c r="B29" t="s">
        <v>26</v>
      </c>
      <c r="C29" s="4">
        <f t="shared" si="3"/>
        <v>0</v>
      </c>
      <c r="D29" s="43"/>
      <c r="E29" s="43"/>
    </row>
    <row r="30" spans="1:5" x14ac:dyDescent="0.35">
      <c r="A30">
        <v>5290</v>
      </c>
      <c r="B30" t="s">
        <v>27</v>
      </c>
      <c r="C30" s="4">
        <f t="shared" si="3"/>
        <v>0</v>
      </c>
      <c r="D30" s="43"/>
      <c r="E30" s="43"/>
    </row>
    <row r="31" spans="1:5" x14ac:dyDescent="0.35">
      <c r="A31">
        <v>5310</v>
      </c>
      <c r="B31" t="s">
        <v>28</v>
      </c>
      <c r="C31" s="4">
        <f t="shared" si="3"/>
        <v>0</v>
      </c>
      <c r="D31" s="43"/>
      <c r="E31" s="43"/>
    </row>
    <row r="32" spans="1:5" x14ac:dyDescent="0.35">
      <c r="A32">
        <v>5330</v>
      </c>
      <c r="B32" t="s">
        <v>29</v>
      </c>
      <c r="C32" s="4">
        <f t="shared" si="3"/>
        <v>0</v>
      </c>
      <c r="D32" s="43"/>
      <c r="E32" s="43"/>
    </row>
    <row r="33" spans="1:5" x14ac:dyDescent="0.35">
      <c r="A33">
        <v>5350</v>
      </c>
      <c r="B33" t="s">
        <v>30</v>
      </c>
      <c r="C33" s="4">
        <f t="shared" si="3"/>
        <v>0</v>
      </c>
      <c r="D33" s="43"/>
      <c r="E33" s="43"/>
    </row>
    <row r="34" spans="1:5" x14ac:dyDescent="0.35">
      <c r="A34">
        <v>5400</v>
      </c>
      <c r="B34" t="s">
        <v>31</v>
      </c>
      <c r="C34" s="4">
        <f t="shared" si="3"/>
        <v>0</v>
      </c>
      <c r="D34" s="43"/>
      <c r="E34" s="43"/>
    </row>
    <row r="35" spans="1:5" x14ac:dyDescent="0.35">
      <c r="A35">
        <v>5411</v>
      </c>
      <c r="B35" t="s">
        <v>32</v>
      </c>
      <c r="C35" s="4">
        <f t="shared" si="3"/>
        <v>0</v>
      </c>
      <c r="D35" s="43"/>
      <c r="E35" s="43"/>
    </row>
    <row r="36" spans="1:5" x14ac:dyDescent="0.35">
      <c r="A36">
        <v>5510</v>
      </c>
      <c r="B36" t="s">
        <v>33</v>
      </c>
      <c r="C36" s="4">
        <f t="shared" si="3"/>
        <v>0</v>
      </c>
      <c r="D36" s="43"/>
      <c r="E36" s="43"/>
    </row>
    <row r="37" spans="1:5" x14ac:dyDescent="0.35">
      <c r="A37">
        <v>5900</v>
      </c>
      <c r="B37" t="s">
        <v>34</v>
      </c>
      <c r="C37" s="4">
        <f t="shared" si="3"/>
        <v>0</v>
      </c>
      <c r="D37" s="43"/>
      <c r="E37" s="43"/>
    </row>
    <row r="38" spans="1:5" x14ac:dyDescent="0.35">
      <c r="A38">
        <v>5910</v>
      </c>
      <c r="B38" t="s">
        <v>35</v>
      </c>
      <c r="C38" s="4">
        <f t="shared" si="3"/>
        <v>0</v>
      </c>
      <c r="D38" s="43"/>
      <c r="E38" s="43"/>
    </row>
    <row r="39" spans="1:5" x14ac:dyDescent="0.35">
      <c r="A39">
        <v>5945</v>
      </c>
      <c r="B39" t="s">
        <v>36</v>
      </c>
      <c r="C39" s="4">
        <f t="shared" si="3"/>
        <v>0</v>
      </c>
      <c r="D39" s="43"/>
      <c r="E39" s="43"/>
    </row>
    <row r="40" spans="1:5" x14ac:dyDescent="0.35">
      <c r="A40">
        <v>5990</v>
      </c>
      <c r="B40" t="s">
        <v>37</v>
      </c>
      <c r="C40" s="4">
        <f t="shared" si="3"/>
        <v>0</v>
      </c>
      <c r="D40" s="43"/>
      <c r="E40" s="43"/>
    </row>
    <row r="41" spans="1:5" ht="15" thickBot="1" x14ac:dyDescent="0.4">
      <c r="A41" t="s">
        <v>38</v>
      </c>
      <c r="C41" s="4">
        <f t="shared" si="3"/>
        <v>0</v>
      </c>
      <c r="D41" s="44"/>
      <c r="E41" s="44"/>
    </row>
    <row r="42" spans="1:5" x14ac:dyDescent="0.35">
      <c r="C42" s="4"/>
      <c r="D42" s="4"/>
      <c r="E42" s="4"/>
    </row>
    <row r="43" spans="1:5" x14ac:dyDescent="0.35">
      <c r="A43" t="s">
        <v>39</v>
      </c>
      <c r="C43" s="4"/>
      <c r="D43" s="14"/>
      <c r="E43" s="14"/>
    </row>
    <row r="44" spans="1:5" x14ac:dyDescent="0.35">
      <c r="A44">
        <v>6000</v>
      </c>
      <c r="B44" t="s">
        <v>40</v>
      </c>
      <c r="C44" s="4">
        <f>SUM(D44:AR44)</f>
        <v>0</v>
      </c>
      <c r="D44" s="4"/>
      <c r="E44" s="4"/>
    </row>
    <row r="45" spans="1:5" x14ac:dyDescent="0.35">
      <c r="A45">
        <v>6010</v>
      </c>
      <c r="B45" t="s">
        <v>41</v>
      </c>
      <c r="C45" s="4">
        <f>SUM(D45:AR45)</f>
        <v>0</v>
      </c>
      <c r="D45" s="4"/>
      <c r="E45" s="4"/>
    </row>
    <row r="46" spans="1:5" ht="15" thickBot="1" x14ac:dyDescent="0.4">
      <c r="A46">
        <v>6015</v>
      </c>
      <c r="B46" t="s">
        <v>42</v>
      </c>
      <c r="C46" s="4">
        <f>SUM(D46:AR46)</f>
        <v>0</v>
      </c>
      <c r="D46" s="4"/>
      <c r="E46" s="4"/>
    </row>
    <row r="47" spans="1:5" ht="15" thickBot="1" x14ac:dyDescent="0.4">
      <c r="A47" t="s">
        <v>43</v>
      </c>
      <c r="C47" s="4">
        <f>SUM(C44:AR46)</f>
        <v>0</v>
      </c>
      <c r="D47" s="9"/>
      <c r="E47" s="9"/>
    </row>
    <row r="48" spans="1:5" x14ac:dyDescent="0.35">
      <c r="C48" s="4"/>
      <c r="D48" s="4"/>
      <c r="E48" s="4"/>
    </row>
    <row r="49" spans="1:5" x14ac:dyDescent="0.35">
      <c r="C49" s="4"/>
      <c r="D49" s="4"/>
      <c r="E49" s="4"/>
    </row>
    <row r="50" spans="1:5" x14ac:dyDescent="0.35">
      <c r="A50" t="s">
        <v>44</v>
      </c>
      <c r="C50" s="4"/>
      <c r="D50" s="14"/>
      <c r="E50" s="14"/>
    </row>
    <row r="51" spans="1:5" x14ac:dyDescent="0.35">
      <c r="A51">
        <v>4110</v>
      </c>
      <c r="B51" t="s">
        <v>45</v>
      </c>
      <c r="C51" s="4">
        <f t="shared" ref="C51:C90" si="4">SUM(D51:AR51)</f>
        <v>0</v>
      </c>
      <c r="D51" s="43"/>
      <c r="E51" s="43"/>
    </row>
    <row r="52" spans="1:5" x14ac:dyDescent="0.35">
      <c r="A52">
        <v>4120</v>
      </c>
      <c r="B52" t="s">
        <v>46</v>
      </c>
      <c r="C52" s="4">
        <f t="shared" si="4"/>
        <v>0</v>
      </c>
      <c r="D52" s="43"/>
      <c r="E52" s="43"/>
    </row>
    <row r="53" spans="1:5" x14ac:dyDescent="0.35">
      <c r="A53">
        <v>4150</v>
      </c>
      <c r="B53" t="s">
        <v>47</v>
      </c>
      <c r="C53" s="4">
        <f t="shared" si="4"/>
        <v>0</v>
      </c>
      <c r="D53" s="43"/>
      <c r="E53" s="43"/>
    </row>
    <row r="54" spans="1:5" x14ac:dyDescent="0.35">
      <c r="A54">
        <v>4200</v>
      </c>
      <c r="B54" t="s">
        <v>48</v>
      </c>
      <c r="C54" s="4">
        <f t="shared" si="4"/>
        <v>0</v>
      </c>
      <c r="D54" s="43"/>
      <c r="E54" s="43"/>
    </row>
    <row r="55" spans="1:5" x14ac:dyDescent="0.35">
      <c r="A55">
        <v>4300</v>
      </c>
      <c r="B55" t="s">
        <v>49</v>
      </c>
      <c r="C55" s="4">
        <f t="shared" si="4"/>
        <v>0</v>
      </c>
      <c r="D55" s="43"/>
      <c r="E55" s="43"/>
    </row>
    <row r="56" spans="1:5" x14ac:dyDescent="0.35">
      <c r="A56">
        <v>4350</v>
      </c>
      <c r="B56" t="s">
        <v>50</v>
      </c>
      <c r="C56" s="4">
        <f t="shared" si="4"/>
        <v>0</v>
      </c>
      <c r="D56" s="43"/>
      <c r="E56" s="43"/>
    </row>
    <row r="57" spans="1:5" x14ac:dyDescent="0.35">
      <c r="A57">
        <v>4500</v>
      </c>
      <c r="B57" t="s">
        <v>51</v>
      </c>
      <c r="C57" s="4">
        <f t="shared" si="4"/>
        <v>0</v>
      </c>
      <c r="D57" s="43"/>
      <c r="E57" s="43"/>
    </row>
    <row r="58" spans="1:5" x14ac:dyDescent="0.35">
      <c r="A58">
        <v>4510</v>
      </c>
      <c r="B58" t="s">
        <v>52</v>
      </c>
      <c r="C58" s="4">
        <f t="shared" si="4"/>
        <v>0</v>
      </c>
      <c r="D58" s="43"/>
      <c r="E58" s="43"/>
    </row>
    <row r="59" spans="1:5" x14ac:dyDescent="0.35">
      <c r="A59">
        <v>4590</v>
      </c>
      <c r="B59" t="s">
        <v>53</v>
      </c>
      <c r="C59" s="4">
        <f t="shared" si="4"/>
        <v>0</v>
      </c>
      <c r="D59" s="43"/>
      <c r="E59" s="43"/>
    </row>
    <row r="60" spans="1:5" x14ac:dyDescent="0.35">
      <c r="A60">
        <v>4700</v>
      </c>
      <c r="B60" t="s">
        <v>54</v>
      </c>
      <c r="C60" s="4">
        <f t="shared" si="4"/>
        <v>0</v>
      </c>
      <c r="D60" s="43"/>
      <c r="E60" s="43"/>
    </row>
    <row r="61" spans="1:5" x14ac:dyDescent="0.35">
      <c r="A61">
        <v>4800</v>
      </c>
      <c r="B61" t="s">
        <v>55</v>
      </c>
      <c r="C61" s="4">
        <f t="shared" si="4"/>
        <v>0</v>
      </c>
      <c r="D61" s="43"/>
      <c r="E61" s="43"/>
    </row>
    <row r="62" spans="1:5" x14ac:dyDescent="0.35">
      <c r="A62">
        <v>4990</v>
      </c>
      <c r="B62" t="s">
        <v>56</v>
      </c>
      <c r="C62" s="4">
        <f t="shared" si="4"/>
        <v>0</v>
      </c>
      <c r="D62" s="43"/>
      <c r="E62" s="43"/>
    </row>
    <row r="63" spans="1:5" x14ac:dyDescent="0.35">
      <c r="A63">
        <v>4990</v>
      </c>
      <c r="B63" t="s">
        <v>57</v>
      </c>
      <c r="C63" s="4">
        <f t="shared" si="4"/>
        <v>5000</v>
      </c>
      <c r="D63" s="43"/>
      <c r="E63" s="43">
        <v>5000</v>
      </c>
    </row>
    <row r="64" spans="1:5" x14ac:dyDescent="0.35">
      <c r="A64">
        <v>6010</v>
      </c>
      <c r="B64" t="s">
        <v>41</v>
      </c>
      <c r="C64" s="4">
        <f t="shared" si="4"/>
        <v>40000</v>
      </c>
      <c r="D64" s="43"/>
      <c r="E64" s="43">
        <v>40000</v>
      </c>
    </row>
    <row r="65" spans="1:5" x14ac:dyDescent="0.35">
      <c r="A65">
        <v>6015</v>
      </c>
      <c r="B65" t="s">
        <v>42</v>
      </c>
      <c r="C65" s="4">
        <f t="shared" si="4"/>
        <v>0</v>
      </c>
      <c r="D65" s="43"/>
      <c r="E65" s="43"/>
    </row>
    <row r="66" spans="1:5" x14ac:dyDescent="0.35">
      <c r="A66">
        <v>6100</v>
      </c>
      <c r="B66" t="s">
        <v>58</v>
      </c>
      <c r="C66" s="4">
        <f t="shared" si="4"/>
        <v>0</v>
      </c>
      <c r="D66" s="43"/>
      <c r="E66" s="43"/>
    </row>
    <row r="67" spans="1:5" x14ac:dyDescent="0.35">
      <c r="A67">
        <v>6110</v>
      </c>
      <c r="B67" t="s">
        <v>59</v>
      </c>
      <c r="C67" s="4">
        <f t="shared" si="4"/>
        <v>0</v>
      </c>
      <c r="D67" s="43"/>
      <c r="E67" s="43"/>
    </row>
    <row r="68" spans="1:5" x14ac:dyDescent="0.35">
      <c r="A68">
        <v>6300</v>
      </c>
      <c r="B68" t="s">
        <v>60</v>
      </c>
      <c r="C68" s="4">
        <f t="shared" si="4"/>
        <v>0</v>
      </c>
      <c r="D68" s="43"/>
      <c r="E68" s="43"/>
    </row>
    <row r="69" spans="1:5" x14ac:dyDescent="0.35">
      <c r="A69">
        <v>6320</v>
      </c>
      <c r="B69" t="s">
        <v>61</v>
      </c>
      <c r="C69" s="4">
        <f t="shared" si="4"/>
        <v>45000</v>
      </c>
      <c r="D69" s="43"/>
      <c r="E69" s="43">
        <v>45000</v>
      </c>
    </row>
    <row r="70" spans="1:5" x14ac:dyDescent="0.35">
      <c r="A70">
        <v>6340</v>
      </c>
      <c r="B70" t="s">
        <v>62</v>
      </c>
      <c r="C70" s="4">
        <f t="shared" si="4"/>
        <v>10000</v>
      </c>
      <c r="D70" s="43">
        <v>10000</v>
      </c>
      <c r="E70" s="43"/>
    </row>
    <row r="71" spans="1:5" x14ac:dyDescent="0.35">
      <c r="A71">
        <v>6360</v>
      </c>
      <c r="B71" t="s">
        <v>63</v>
      </c>
      <c r="C71" s="4">
        <f t="shared" si="4"/>
        <v>0</v>
      </c>
      <c r="D71" s="43"/>
      <c r="E71" s="43"/>
    </row>
    <row r="72" spans="1:5" x14ac:dyDescent="0.35">
      <c r="A72">
        <v>6390</v>
      </c>
      <c r="B72" t="s">
        <v>64</v>
      </c>
      <c r="C72" s="4">
        <f t="shared" si="4"/>
        <v>0</v>
      </c>
      <c r="D72" s="43"/>
      <c r="E72" s="43"/>
    </row>
    <row r="73" spans="1:5" x14ac:dyDescent="0.35">
      <c r="A73">
        <v>6420</v>
      </c>
      <c r="B73" t="s">
        <v>65</v>
      </c>
      <c r="C73" s="4">
        <f t="shared" si="4"/>
        <v>0</v>
      </c>
      <c r="D73" s="43"/>
      <c r="E73" s="43"/>
    </row>
    <row r="74" spans="1:5" x14ac:dyDescent="0.35">
      <c r="A74">
        <v>6440</v>
      </c>
      <c r="B74" t="s">
        <v>66</v>
      </c>
      <c r="C74" s="4">
        <f t="shared" si="4"/>
        <v>0</v>
      </c>
      <c r="D74" s="43"/>
      <c r="E74" s="43"/>
    </row>
    <row r="75" spans="1:5" x14ac:dyDescent="0.35">
      <c r="A75">
        <v>6490</v>
      </c>
      <c r="B75" t="s">
        <v>67</v>
      </c>
      <c r="C75" s="4">
        <f t="shared" si="4"/>
        <v>0</v>
      </c>
      <c r="D75" s="43"/>
      <c r="E75" s="43"/>
    </row>
    <row r="76" spans="1:5" x14ac:dyDescent="0.35">
      <c r="A76">
        <v>6540</v>
      </c>
      <c r="B76" t="s">
        <v>68</v>
      </c>
      <c r="C76" s="4">
        <f t="shared" si="4"/>
        <v>0</v>
      </c>
      <c r="D76" s="43"/>
      <c r="E76" s="43"/>
    </row>
    <row r="77" spans="1:5" x14ac:dyDescent="0.35">
      <c r="A77">
        <v>6550</v>
      </c>
      <c r="B77" t="s">
        <v>69</v>
      </c>
      <c r="C77" s="4">
        <f t="shared" si="4"/>
        <v>0</v>
      </c>
      <c r="D77" s="43"/>
      <c r="E77" s="43"/>
    </row>
    <row r="78" spans="1:5" x14ac:dyDescent="0.35">
      <c r="A78">
        <v>6570</v>
      </c>
      <c r="B78" t="s">
        <v>70</v>
      </c>
      <c r="C78" s="4">
        <f t="shared" si="4"/>
        <v>0</v>
      </c>
      <c r="D78" s="43"/>
      <c r="E78" s="43"/>
    </row>
    <row r="79" spans="1:5" x14ac:dyDescent="0.35">
      <c r="A79" t="s">
        <v>71</v>
      </c>
      <c r="B79" t="s">
        <v>72</v>
      </c>
      <c r="C79" s="4">
        <f t="shared" si="4"/>
        <v>2200000</v>
      </c>
      <c r="D79" s="43">
        <v>1100000</v>
      </c>
      <c r="E79" s="43">
        <v>1100000</v>
      </c>
    </row>
    <row r="80" spans="1:5" x14ac:dyDescent="0.35">
      <c r="A80">
        <v>6620</v>
      </c>
      <c r="B80" t="s">
        <v>73</v>
      </c>
      <c r="C80" s="4">
        <f t="shared" si="4"/>
        <v>15000</v>
      </c>
      <c r="D80" s="43"/>
      <c r="E80" s="43">
        <v>15000</v>
      </c>
    </row>
    <row r="81" spans="1:5" x14ac:dyDescent="0.35">
      <c r="A81">
        <v>6700</v>
      </c>
      <c r="B81" t="s">
        <v>74</v>
      </c>
      <c r="C81" s="4">
        <f t="shared" si="4"/>
        <v>0</v>
      </c>
      <c r="D81" s="43"/>
      <c r="E81" s="43"/>
    </row>
    <row r="82" spans="1:5" x14ac:dyDescent="0.35">
      <c r="A82">
        <v>6712</v>
      </c>
      <c r="B82" t="s">
        <v>75</v>
      </c>
      <c r="C82" s="4">
        <f t="shared" si="4"/>
        <v>0</v>
      </c>
      <c r="D82" s="43"/>
      <c r="E82" s="43"/>
    </row>
    <row r="83" spans="1:5" x14ac:dyDescent="0.35">
      <c r="A83">
        <v>6730</v>
      </c>
      <c r="B83" t="s">
        <v>76</v>
      </c>
      <c r="C83" s="4">
        <f t="shared" si="4"/>
        <v>0</v>
      </c>
      <c r="D83" s="43"/>
      <c r="E83" s="43"/>
    </row>
    <row r="84" spans="1:5" x14ac:dyDescent="0.35">
      <c r="A84">
        <v>6790</v>
      </c>
      <c r="B84" t="s">
        <v>77</v>
      </c>
      <c r="C84" s="4">
        <f t="shared" si="4"/>
        <v>40800</v>
      </c>
      <c r="D84" s="43"/>
      <c r="E84" s="43">
        <v>40800</v>
      </c>
    </row>
    <row r="85" spans="1:5" x14ac:dyDescent="0.35">
      <c r="A85">
        <v>6800</v>
      </c>
      <c r="B85" t="s">
        <v>78</v>
      </c>
      <c r="C85" s="4">
        <f t="shared" si="4"/>
        <v>0</v>
      </c>
      <c r="D85" s="43"/>
      <c r="E85" s="43"/>
    </row>
    <row r="86" spans="1:5" x14ac:dyDescent="0.35">
      <c r="A86">
        <v>6810</v>
      </c>
      <c r="B86" t="s">
        <v>79</v>
      </c>
      <c r="C86" s="4">
        <f t="shared" si="4"/>
        <v>0</v>
      </c>
      <c r="D86" s="43"/>
      <c r="E86" s="43"/>
    </row>
    <row r="87" spans="1:5" x14ac:dyDescent="0.35">
      <c r="A87">
        <v>6811</v>
      </c>
      <c r="B87" t="s">
        <v>80</v>
      </c>
      <c r="C87" s="4">
        <f t="shared" si="4"/>
        <v>0</v>
      </c>
      <c r="D87" s="43"/>
      <c r="E87" s="43"/>
    </row>
    <row r="88" spans="1:5" x14ac:dyDescent="0.35">
      <c r="A88">
        <v>6820</v>
      </c>
      <c r="B88" t="s">
        <v>81</v>
      </c>
      <c r="C88" s="4">
        <f t="shared" si="4"/>
        <v>0</v>
      </c>
      <c r="D88" s="43"/>
      <c r="E88" s="43"/>
    </row>
    <row r="89" spans="1:5" x14ac:dyDescent="0.35">
      <c r="A89">
        <v>6840</v>
      </c>
      <c r="B89" t="s">
        <v>82</v>
      </c>
      <c r="C89" s="4">
        <f t="shared" si="4"/>
        <v>0</v>
      </c>
      <c r="D89" s="43"/>
      <c r="E89" s="43"/>
    </row>
    <row r="90" spans="1:5" x14ac:dyDescent="0.35">
      <c r="A90">
        <v>6860</v>
      </c>
      <c r="B90" t="s">
        <v>83</v>
      </c>
      <c r="C90" s="4">
        <f t="shared" si="4"/>
        <v>0</v>
      </c>
      <c r="D90" s="43"/>
      <c r="E90" s="43"/>
    </row>
    <row r="91" spans="1:5" x14ac:dyDescent="0.35">
      <c r="A91">
        <v>6900</v>
      </c>
      <c r="B91" t="s">
        <v>84</v>
      </c>
      <c r="C91" s="4">
        <f>SUM(D91:AR91)</f>
        <v>0</v>
      </c>
      <c r="D91" s="43"/>
      <c r="E91" s="43"/>
    </row>
    <row r="92" spans="1:5" x14ac:dyDescent="0.35">
      <c r="A92">
        <v>6940</v>
      </c>
      <c r="B92" t="s">
        <v>85</v>
      </c>
      <c r="C92" s="4">
        <f t="shared" ref="C92:C115" si="5">SUM(D92:AR92)</f>
        <v>0</v>
      </c>
      <c r="D92" s="43"/>
      <c r="E92" s="43"/>
    </row>
    <row r="93" spans="1:5" x14ac:dyDescent="0.35">
      <c r="A93">
        <v>7100</v>
      </c>
      <c r="B93" t="s">
        <v>86</v>
      </c>
      <c r="C93" s="4">
        <f t="shared" si="5"/>
        <v>0</v>
      </c>
      <c r="D93" s="43"/>
      <c r="E93" s="43"/>
    </row>
    <row r="94" spans="1:5" x14ac:dyDescent="0.35">
      <c r="A94">
        <v>7101</v>
      </c>
      <c r="B94" t="s">
        <v>87</v>
      </c>
      <c r="C94" s="4">
        <f t="shared" si="5"/>
        <v>0</v>
      </c>
      <c r="D94" s="43"/>
      <c r="E94" s="43"/>
    </row>
    <row r="95" spans="1:5" x14ac:dyDescent="0.35">
      <c r="A95">
        <v>7110</v>
      </c>
      <c r="B95" t="s">
        <v>88</v>
      </c>
      <c r="C95" s="4">
        <f t="shared" si="5"/>
        <v>0</v>
      </c>
      <c r="D95" s="43"/>
      <c r="E95" s="43"/>
    </row>
    <row r="96" spans="1:5" x14ac:dyDescent="0.35">
      <c r="A96">
        <v>7140</v>
      </c>
      <c r="B96" t="s">
        <v>89</v>
      </c>
      <c r="C96" s="4">
        <f t="shared" si="5"/>
        <v>0</v>
      </c>
      <c r="D96" s="43"/>
      <c r="E96" s="43"/>
    </row>
    <row r="97" spans="1:5" x14ac:dyDescent="0.35">
      <c r="A97">
        <v>7150</v>
      </c>
      <c r="B97" t="s">
        <v>90</v>
      </c>
      <c r="C97" s="4">
        <f t="shared" si="5"/>
        <v>0</v>
      </c>
      <c r="D97" s="43"/>
      <c r="E97" s="43"/>
    </row>
    <row r="98" spans="1:5" x14ac:dyDescent="0.35">
      <c r="A98">
        <v>7300</v>
      </c>
      <c r="B98" t="s">
        <v>91</v>
      </c>
      <c r="C98" s="4">
        <f t="shared" si="5"/>
        <v>0</v>
      </c>
      <c r="D98" s="43"/>
      <c r="E98" s="43"/>
    </row>
    <row r="99" spans="1:5" x14ac:dyDescent="0.35">
      <c r="A99">
        <v>7320</v>
      </c>
      <c r="B99" t="s">
        <v>92</v>
      </c>
      <c r="C99" s="4">
        <f t="shared" si="5"/>
        <v>0</v>
      </c>
      <c r="D99" s="43"/>
      <c r="E99" s="43"/>
    </row>
    <row r="100" spans="1:5" x14ac:dyDescent="0.35">
      <c r="A100">
        <v>7350</v>
      </c>
      <c r="B100" t="s">
        <v>93</v>
      </c>
      <c r="C100" s="4">
        <f t="shared" si="5"/>
        <v>0</v>
      </c>
      <c r="D100" s="43"/>
      <c r="E100" s="43"/>
    </row>
    <row r="101" spans="1:5" x14ac:dyDescent="0.35">
      <c r="A101">
        <v>7400</v>
      </c>
      <c r="B101" t="s">
        <v>94</v>
      </c>
      <c r="C101" s="4">
        <f t="shared" si="5"/>
        <v>0</v>
      </c>
      <c r="D101" s="43"/>
      <c r="E101" s="43"/>
    </row>
    <row r="102" spans="1:5" x14ac:dyDescent="0.35">
      <c r="A102">
        <v>7410</v>
      </c>
      <c r="B102" t="s">
        <v>48</v>
      </c>
      <c r="C102" s="4">
        <f t="shared" si="5"/>
        <v>0</v>
      </c>
      <c r="D102" s="43"/>
      <c r="E102" s="43"/>
    </row>
    <row r="103" spans="1:5" x14ac:dyDescent="0.35">
      <c r="A103">
        <v>7420</v>
      </c>
      <c r="B103" t="s">
        <v>95</v>
      </c>
      <c r="C103" s="4">
        <f t="shared" si="5"/>
        <v>0</v>
      </c>
      <c r="D103" s="43"/>
      <c r="E103" s="43"/>
    </row>
    <row r="104" spans="1:5" x14ac:dyDescent="0.35">
      <c r="A104">
        <v>7430</v>
      </c>
      <c r="B104" t="s">
        <v>96</v>
      </c>
      <c r="C104" s="4">
        <f t="shared" si="5"/>
        <v>0</v>
      </c>
      <c r="D104" s="43"/>
      <c r="E104" s="43"/>
    </row>
    <row r="105" spans="1:5" x14ac:dyDescent="0.35">
      <c r="A105">
        <v>7500</v>
      </c>
      <c r="B105" t="s">
        <v>97</v>
      </c>
      <c r="C105" s="4">
        <f t="shared" si="5"/>
        <v>50000</v>
      </c>
      <c r="D105" s="43"/>
      <c r="E105" s="43">
        <v>50000</v>
      </c>
    </row>
    <row r="106" spans="1:5" x14ac:dyDescent="0.35">
      <c r="A106">
        <v>7510</v>
      </c>
      <c r="B106" t="s">
        <v>98</v>
      </c>
      <c r="C106" s="4">
        <f t="shared" si="5"/>
        <v>0</v>
      </c>
      <c r="D106" s="43"/>
      <c r="E106" s="43"/>
    </row>
    <row r="107" spans="1:5" x14ac:dyDescent="0.35">
      <c r="A107">
        <v>7700</v>
      </c>
      <c r="B107" t="s">
        <v>99</v>
      </c>
      <c r="C107" s="4">
        <f t="shared" si="5"/>
        <v>2000</v>
      </c>
      <c r="D107" s="43"/>
      <c r="E107" s="43">
        <v>2000</v>
      </c>
    </row>
    <row r="108" spans="1:5" x14ac:dyDescent="0.35">
      <c r="A108">
        <v>7740</v>
      </c>
      <c r="B108" t="s">
        <v>100</v>
      </c>
      <c r="C108" s="4">
        <f t="shared" si="5"/>
        <v>0</v>
      </c>
      <c r="D108" s="43"/>
      <c r="E108" s="43"/>
    </row>
    <row r="109" spans="1:5" x14ac:dyDescent="0.35">
      <c r="A109">
        <v>7750</v>
      </c>
      <c r="B109" t="s">
        <v>101</v>
      </c>
      <c r="C109" s="4">
        <f t="shared" si="5"/>
        <v>0</v>
      </c>
      <c r="D109" s="43"/>
      <c r="E109" s="43"/>
    </row>
    <row r="110" spans="1:5" x14ac:dyDescent="0.35">
      <c r="A110">
        <v>7770</v>
      </c>
      <c r="B110" t="s">
        <v>102</v>
      </c>
      <c r="C110" s="4">
        <f t="shared" si="5"/>
        <v>0</v>
      </c>
      <c r="D110" s="43"/>
      <c r="E110" s="43"/>
    </row>
    <row r="111" spans="1:5" x14ac:dyDescent="0.35">
      <c r="A111">
        <v>7790</v>
      </c>
      <c r="B111" t="s">
        <v>103</v>
      </c>
      <c r="C111" s="4">
        <f t="shared" si="5"/>
        <v>0</v>
      </c>
      <c r="D111" s="43"/>
      <c r="E111" s="43"/>
    </row>
    <row r="112" spans="1:5" x14ac:dyDescent="0.35">
      <c r="A112">
        <v>7791</v>
      </c>
      <c r="B112" t="s">
        <v>104</v>
      </c>
      <c r="C112" s="4">
        <f t="shared" si="5"/>
        <v>0</v>
      </c>
      <c r="D112" s="43"/>
      <c r="E112" s="43"/>
    </row>
    <row r="113" spans="1:5" x14ac:dyDescent="0.35">
      <c r="A113">
        <v>7830</v>
      </c>
      <c r="B113" t="s">
        <v>105</v>
      </c>
      <c r="C113" s="4">
        <f t="shared" si="5"/>
        <v>0</v>
      </c>
      <c r="D113" s="43"/>
      <c r="E113" s="43"/>
    </row>
    <row r="114" spans="1:5" x14ac:dyDescent="0.35">
      <c r="A114">
        <v>7831</v>
      </c>
      <c r="B114" t="s">
        <v>106</v>
      </c>
      <c r="C114" s="4">
        <f t="shared" si="5"/>
        <v>0</v>
      </c>
      <c r="D114" s="43"/>
      <c r="E114" s="43"/>
    </row>
    <row r="115" spans="1:5" ht="15" thickBot="1" x14ac:dyDescent="0.4">
      <c r="A115" t="s">
        <v>107</v>
      </c>
      <c r="C115" s="44">
        <f t="shared" si="5"/>
        <v>2407800</v>
      </c>
      <c r="D115" s="44">
        <f t="shared" ref="D115:E115" si="6">SUM(D51:D114)</f>
        <v>1110000</v>
      </c>
      <c r="E115" s="44">
        <f t="shared" si="6"/>
        <v>1297800</v>
      </c>
    </row>
    <row r="116" spans="1:5" ht="15" thickBot="1" x14ac:dyDescent="0.4">
      <c r="C116" s="4"/>
      <c r="D116" s="4"/>
      <c r="E116" s="4"/>
    </row>
    <row r="117" spans="1:5" ht="15" thickBot="1" x14ac:dyDescent="0.4">
      <c r="A117" t="s">
        <v>108</v>
      </c>
      <c r="C117" s="4"/>
      <c r="D117" s="9"/>
      <c r="E117" s="9"/>
    </row>
    <row r="118" spans="1:5" ht="15" thickBot="1" x14ac:dyDescent="0.4">
      <c r="C118" s="4"/>
      <c r="D118" s="4"/>
      <c r="E118" s="4"/>
    </row>
    <row r="119" spans="1:5" ht="15" thickBot="1" x14ac:dyDescent="0.4">
      <c r="A119" t="s">
        <v>109</v>
      </c>
      <c r="C119" s="44">
        <f>SUM(D119:AR119)</f>
        <v>2407800</v>
      </c>
      <c r="D119" s="7">
        <f t="shared" ref="D119:E119" si="7">D115</f>
        <v>1110000</v>
      </c>
      <c r="E119" s="7">
        <f t="shared" si="7"/>
        <v>1297800</v>
      </c>
    </row>
    <row r="120" spans="1:5" ht="15" thickBot="1" x14ac:dyDescent="0.4">
      <c r="C120" s="4"/>
      <c r="D120" s="4"/>
      <c r="E120" s="4"/>
    </row>
    <row r="121" spans="1:5" ht="15" thickBot="1" x14ac:dyDescent="0.4">
      <c r="A121" t="s">
        <v>110</v>
      </c>
      <c r="C121" s="44">
        <f>SUM(D121:AR121)</f>
        <v>-1137800</v>
      </c>
      <c r="D121" s="7">
        <f>D21-D115</f>
        <v>-890000</v>
      </c>
      <c r="E121" s="7">
        <f t="shared" ref="E121" si="8">E21-E119</f>
        <v>-247800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OSI Budsjett</vt:lpstr>
      <vt:lpstr>Hovedstyret</vt:lpstr>
      <vt:lpstr>Hytter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Daglig leder</dc:creator>
  <cp:lastModifiedBy>Daglig leder</cp:lastModifiedBy>
  <dcterms:created xsi:type="dcterms:W3CDTF">2020-02-26T08:13:35Z</dcterms:created>
  <dcterms:modified xsi:type="dcterms:W3CDTF">2020-04-16T11:32:14Z</dcterms:modified>
</cp:coreProperties>
</file>