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udsjett OSI" sheetId="1" r:id="rId3"/>
    <sheet state="visible" name="Budsjett grupper" sheetId="2" r:id="rId4"/>
    <sheet state="visible" name="Budsjett Hytter" sheetId="3" r:id="rId5"/>
    <sheet state="visible" name="Budsjett Hovedstyret" sheetId="4" r:id="rId6"/>
    <sheet state="visible" name="Noter" sheetId="5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K2">
      <text>
        <t xml:space="preserve">Hele regnskapet for 2014 er ført med en annen kontoplan.</t>
      </text>
    </comment>
    <comment authorId="0" ref="B8">
      <text>
        <t xml:space="preserve">Denne posten føres positivt på gruppenes budsjetter og negativt i hovedstyret sitt budsjett. Når alt samles vil dette ses som null
</t>
      </text>
    </comment>
    <comment authorId="0" ref="I41">
      <text>
        <t xml:space="preserve">Vi fikk 250 000 støtte fra sparebankstiftelsen til innkjøp av utstyr.</t>
      </text>
    </comment>
    <comment authorId="0" ref="K51">
      <text>
        <t xml:space="preserve">Dette er en samling av de gamle postene 7160, 7170 og 7180
</t>
      </text>
    </comment>
    <comment authorId="0" ref="K79">
      <text>
        <t xml:space="preserve">Gammel føring for kontigenter</t>
      </text>
    </comment>
    <comment authorId="0" ref="A88">
      <text>
        <t xml:space="preserve">Kostnader som enten er ført på feil konto eller ført på gammel kontoplan og som dermed ikke passer inn i budsjettet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95">
      <text>
        <t xml:space="preserve">Kostnader som enten er ført på feil konto eller ført på gammel kontoplan og som dermed ikke passer inn i budsjettet
</t>
      </text>
    </comment>
    <comment authorId="0" ref="A98">
      <text>
        <t xml:space="preserve">Kostnader som enten er ført på feil konto eller ført på gammel kontoplan og som dermed ikke passer inn i budsjettet
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5">
      <text>
        <t xml:space="preserve">Inntekter fra sponsor. Sponsoravtalen skal 
være godkjent av hovedstyret.</t>
      </text>
    </comment>
    <comment authorId="0" ref="C6">
      <text>
        <t xml:space="preserve">Vedtatt Støtte VT</t>
      </text>
    </comment>
    <comment authorId="0" ref="B7">
      <text>
        <t xml:space="preserve">Midler fra Norges Idrettsforbund, krets og forbund</t>
      </text>
    </comment>
    <comment authorId="0" ref="C7">
      <text>
        <t xml:space="preserve">Ekstraordinær administrasjonsstøtte OIK/ NIF
Inneholder også støtte for mva fra spillemidler
</t>
      </text>
    </comment>
    <comment authorId="0" ref="B8">
      <text>
        <t xml:space="preserve">Tildelt bevilgning og søknad om bevilgning for gruppene</t>
      </text>
    </comment>
    <comment authorId="0" ref="C8">
      <text>
        <t xml:space="preserve">Gruppebelønning all-idrettstilbud, tildelinger, konkurransetildeling aka rekrutteringstiltak poengsystem</t>
      </text>
    </comment>
    <comment authorId="0" ref="B9">
      <text>
        <t xml:space="preserve">Tilskudd som ikke kan føres andre steder</t>
      </text>
    </comment>
    <comment authorId="0" ref="B13">
      <text>
        <t xml:space="preserve">ca 3400 medlemmer gjennom et år ganget med 120 = 400 000
Kontigent som betales inn til hovedstyret</t>
      </text>
    </comment>
    <comment authorId="0" ref="C13">
      <text>
        <t xml:space="preserve">Det navnet tilsier
</t>
      </text>
    </comment>
    <comment authorId="0" ref="B16">
      <text>
        <t xml:space="preserve">Inntekter fra deltagere på arrangementer 
som ikke er kurs</t>
      </text>
    </comment>
    <comment authorId="0" ref="B19">
      <text>
        <t xml:space="preserve">Merverdikompensasjon
</t>
      </text>
    </comment>
    <comment authorId="0" ref="B25">
      <text>
        <t xml:space="preserve">10,2 %</t>
      </text>
    </comment>
    <comment authorId="0" ref="B31">
      <text>
        <t xml:space="preserve">14,1 %</t>
      </text>
    </comment>
    <comment authorId="0" ref="B32">
      <text>
        <t xml:space="preserve">14,1 %</t>
      </text>
    </comment>
    <comment authorId="0" ref="B37">
      <text>
        <t xml:space="preserve">Utgifter i forbindelse med dekning av kontingent, adgangskort osv. for styremedlemmer og instruktører
</t>
      </text>
    </comment>
    <comment authorId="0" ref="B46">
      <text>
        <t xml:space="preserve">Utgifter ved innkjøp av varer for videresalg 
</t>
      </text>
    </comment>
    <comment authorId="0" ref="B47">
      <text>
        <t xml:space="preserve">Dette gjelder mindre gjenstander til eget bruk</t>
      </text>
    </comment>
    <comment authorId="0" ref="B48">
      <text>
        <t xml:space="preserve">Kan være oppgraderinger, påkostninger, etablering av anlegg etc.
</t>
      </text>
    </comment>
    <comment authorId="0" ref="D48">
      <text>
        <t xml:space="preserve">Instruktørkort
</t>
      </text>
    </comment>
    <comment authorId="0" ref="B49">
      <text>
        <t xml:space="preserve">Kontingenter for gruppen til krets og forbund, startkontingenter og turneringsavgift (Tidligere 7410)
</t>
      </text>
    </comment>
    <comment authorId="0" ref="B50">
      <text>
        <t xml:space="preserve">Utgifter til innkjøp av premier (tidligere 7420)
</t>
      </text>
    </comment>
    <comment authorId="0" ref="B51">
      <text>
        <t xml:space="preserve">Utbetalinger til instruktører etc. som fakturerer, og som dermed skal innberettes til Skatteetaten.</t>
      </text>
    </comment>
    <comment authorId="0" ref="B52">
      <text>
        <t xml:space="preserve">Andre typer utbetaling, eks. deltakelse dugnader, refusjon til treningsutstyr. NB: Ikke lønn!
</t>
      </text>
    </comment>
    <comment authorId="0" ref="B56">
      <text>
        <t xml:space="preserve">Dette inkluderer reiser, mat, overnatting osv. ifbm. samlinger, stevner og konkurranser</t>
      </text>
    </comment>
    <comment authorId="0" ref="B59">
      <text>
        <t xml:space="preserve">Utgifter relatert til lokale ved fester og andre tilstelninger. Hall leie skal ikke føres på denne kontoen
</t>
      </text>
    </comment>
    <comment authorId="0" ref="C59">
      <text>
        <t xml:space="preserve">5500 * 12
</t>
      </text>
    </comment>
    <comment authorId="0" ref="D59">
      <text>
        <t xml:space="preserve">Regner med å bli kastet ut og må leie eget kontor.</t>
      </text>
    </comment>
    <comment authorId="0" ref="B63">
      <text>
        <t xml:space="preserve">Leie av datarelatert utstyr 
</t>
      </text>
    </comment>
    <comment authorId="0" ref="B66">
      <text>
        <t xml:space="preserve">Utgifter ved anskaffelse av materialer til drift av gruppen
</t>
      </text>
    </comment>
    <comment authorId="0" ref="B71">
      <text>
        <t xml:space="preserve">Andre utgifter, bla. utgifter til 
lege/førstehjelp
</t>
      </text>
    </comment>
    <comment authorId="0" ref="B72">
      <text>
        <t xml:space="preserve">Utgifter til kontorrekvisita 
</t>
      </text>
    </comment>
    <comment authorId="0" ref="B75">
      <text>
        <t xml:space="preserve">Utgifter til trykking av materiell 
</t>
      </text>
    </comment>
    <comment authorId="0" ref="B76">
      <text>
        <t xml:space="preserve">Utgifter ved innkjøp av aviser, tidsskrifter, bøker osv 
</t>
      </text>
    </comment>
    <comment authorId="0" ref="B77">
      <text>
        <t xml:space="preserve">Utgifter til kurs og annen opplæring av bla. instruktører (kun kursavgift). Reise, overnatting og bevertning skal føres på egne kontoer.
</t>
      </text>
    </comment>
    <comment authorId="0" ref="B78">
      <text>
        <t xml:space="preserve">Telefon daglig leder
</t>
      </text>
    </comment>
    <comment authorId="0" ref="B83">
      <text>
        <t xml:space="preserve">Brukes ikke etter 2014
</t>
      </text>
    </comment>
    <comment authorId="0" ref="B84">
      <text>
        <t xml:space="preserve">Brukes ikke etter 2014
</t>
      </text>
    </comment>
    <comment authorId="0" ref="B85">
      <text>
        <t xml:space="preserve">Brukes ikke etter 2014
</t>
      </text>
    </comment>
  </commentList>
</comments>
</file>

<file path=xl/sharedStrings.xml><?xml version="1.0" encoding="utf-8"?>
<sst xmlns="http://schemas.openxmlformats.org/spreadsheetml/2006/main" count="424" uniqueCount="182">
  <si>
    <t>Inntekter</t>
  </si>
  <si>
    <t>Budsjett 2017</t>
  </si>
  <si>
    <t>Elvepadling</t>
  </si>
  <si>
    <t>Budsjett OSI 2017</t>
  </si>
  <si>
    <t>Håndball</t>
  </si>
  <si>
    <t>Budsjett HS 2017</t>
  </si>
  <si>
    <t>Orientering</t>
  </si>
  <si>
    <t>Budsjett Hytter 2017</t>
  </si>
  <si>
    <t>Budsjett Grupper 2017</t>
  </si>
  <si>
    <t>Regnskap 2016</t>
  </si>
  <si>
    <t>Budsjett 2016</t>
  </si>
  <si>
    <t>Ultimate Frisbee</t>
  </si>
  <si>
    <t>Tennis</t>
  </si>
  <si>
    <t>Taekwondo</t>
  </si>
  <si>
    <t>Kubb</t>
  </si>
  <si>
    <t>Kart</t>
  </si>
  <si>
    <t>Regnskap 2015</t>
  </si>
  <si>
    <t>Budsjett 2015</t>
  </si>
  <si>
    <t>Jujutsu</t>
  </si>
  <si>
    <t>Friidrett</t>
  </si>
  <si>
    <t>Fotball</t>
  </si>
  <si>
    <t>Squash</t>
  </si>
  <si>
    <t>Kendo</t>
  </si>
  <si>
    <t>Sykkel</t>
  </si>
  <si>
    <t>Dans</t>
  </si>
  <si>
    <t>Capoeira</t>
  </si>
  <si>
    <t>Doce Pares</t>
  </si>
  <si>
    <t>Judo</t>
  </si>
  <si>
    <t>Quidditch</t>
  </si>
  <si>
    <t>Volleyball</t>
  </si>
  <si>
    <t>Dykking</t>
  </si>
  <si>
    <t>Basketball</t>
  </si>
  <si>
    <t>Badminton</t>
  </si>
  <si>
    <t>Fjell</t>
  </si>
  <si>
    <t>Kung Fu</t>
  </si>
  <si>
    <t>Aikido</t>
  </si>
  <si>
    <t>Fekting</t>
  </si>
  <si>
    <t>Klatring</t>
  </si>
  <si>
    <t>Karate</t>
  </si>
  <si>
    <t>Langrenn</t>
  </si>
  <si>
    <t>Innebandy</t>
  </si>
  <si>
    <t>Ski og Snowboard</t>
  </si>
  <si>
    <t>Konto i regnskapet</t>
  </si>
  <si>
    <t>Regnskap 2014</t>
  </si>
  <si>
    <t>Noter</t>
  </si>
  <si>
    <t>KSI Hytta</t>
  </si>
  <si>
    <t>Studenterhytta</t>
  </si>
  <si>
    <t>Salg utstyr</t>
  </si>
  <si>
    <t>Salgsinntekt, avgiftsfri</t>
  </si>
  <si>
    <t>Inntekter:</t>
  </si>
  <si>
    <t>Sponsorinntekter</t>
  </si>
  <si>
    <t>Tilskudd fra Velferdstinget og Kulturstyret</t>
  </si>
  <si>
    <t>Tilskudd fra NIF</t>
  </si>
  <si>
    <t>Tildelt Gruppebevilgning</t>
  </si>
  <si>
    <t>Tilskudd fra Velferdstinget og SIO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</si>
  <si>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</si>
  <si>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</si>
  <si>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</si>
  <si>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</si>
  <si>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</si>
  <si>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</si>
  <si>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</si>
  <si>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</si>
  <si>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</si>
  <si>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</si>
  <si>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-</t>
  </si>
  <si>
    <t>Andre inntekter</t>
  </si>
  <si>
    <t>Sum inntekter</t>
  </si>
  <si>
    <t>Lønnskostnader</t>
  </si>
  <si>
    <t>Lønn ansatte</t>
  </si>
  <si>
    <t>Div lønn u/FP</t>
  </si>
  <si>
    <t>Feriepenger</t>
  </si>
  <si>
    <t>Koll.pensjonsforsikring</t>
  </si>
  <si>
    <t>Godtgjørelse til dommere</t>
  </si>
  <si>
    <t>Annen personalkostnad</t>
  </si>
  <si>
    <t>Sum lønnskostnader</t>
  </si>
  <si>
    <t>Driftskostnader</t>
  </si>
  <si>
    <t>Kjøp utstyr for videresalg</t>
  </si>
  <si>
    <t>Idrettsmatr./utstyr til eget bruk</t>
  </si>
  <si>
    <t xml:space="preserve"> </t>
  </si>
  <si>
    <t>Kostnader idrettsanlegg</t>
  </si>
  <si>
    <t>Kontingent og lisens</t>
  </si>
  <si>
    <t>Premier</t>
  </si>
  <si>
    <t>Fremmedytelse, innlede instruktører osv</t>
  </si>
  <si>
    <t>Utbetalt til medlemmer</t>
  </si>
  <si>
    <t>EKOM arb taker abonnement</t>
  </si>
  <si>
    <t>Rep/vedl.hold hytter</t>
  </si>
  <si>
    <t>Leie idrettsanlegg</t>
  </si>
  <si>
    <t>Motkonto for gruppe 52</t>
  </si>
  <si>
    <t>Utgifter skisamlinger/idrettsarr.</t>
  </si>
  <si>
    <t>Sosiale tilstellinger</t>
  </si>
  <si>
    <t>Godtgjorelse til styre- og bedriftsforsamling</t>
  </si>
  <si>
    <t>Toll og spedisjonskostnad ved vareforsendelse</t>
  </si>
  <si>
    <t>Leie lokale</t>
  </si>
  <si>
    <t>Renovasjon, vann, avlop og lignende</t>
  </si>
  <si>
    <t>Arbeidsgiveravgift</t>
  </si>
  <si>
    <t>Lys, varme</t>
  </si>
  <si>
    <t>Arbeidsgiveravgift på feriepenger</t>
  </si>
  <si>
    <t>Leie datautstyr</t>
  </si>
  <si>
    <t>Overtidsmat etter regning</t>
  </si>
  <si>
    <t>Refusjon av sykepenger</t>
  </si>
  <si>
    <t>Leasing / leie bil</t>
  </si>
  <si>
    <t>Gaver til ansatte</t>
  </si>
  <si>
    <t>Inventar</t>
  </si>
  <si>
    <t>Driftsmateriale</t>
  </si>
  <si>
    <t>OTP</t>
  </si>
  <si>
    <t>Reparasjon og vedlikehold utstyr</t>
  </si>
  <si>
    <t>Honorar revisjon</t>
  </si>
  <si>
    <t>Honorar regnskap</t>
  </si>
  <si>
    <t>Idrettsfaglig bistand</t>
  </si>
  <si>
    <t>Avskrivn. varige driftsmidl. og imat. eiendeler</t>
  </si>
  <si>
    <t>Annen fremmedtjeneste</t>
  </si>
  <si>
    <t>Kontorrekvisita</t>
  </si>
  <si>
    <t>Avskrivninger på eiendom og annen fast eiendom</t>
  </si>
  <si>
    <t>Data/EDB-kostnad</t>
  </si>
  <si>
    <t>Programvare, servere- og domene osv</t>
  </si>
  <si>
    <t>Trykksak</t>
  </si>
  <si>
    <t>Avskrivninger</t>
  </si>
  <si>
    <t>Aviser, tidsskrifter, bøker</t>
  </si>
  <si>
    <t>Sum Avskrivn. varige driftsmidl. og imat. eiendeler</t>
  </si>
  <si>
    <t>Møte, kurs, oppdatering</t>
  </si>
  <si>
    <t>Telefon</t>
  </si>
  <si>
    <t>Porto</t>
  </si>
  <si>
    <t>Bilgodtgjørelse, oppgavepliktig</t>
  </si>
  <si>
    <t>Passasjergodtgjørelse</t>
  </si>
  <si>
    <t>Reklamekostnad</t>
  </si>
  <si>
    <t>Gaver</t>
  </si>
  <si>
    <t>Forsikringspremie</t>
  </si>
  <si>
    <t>Medlemsforsikring</t>
  </si>
  <si>
    <t>Kostnader styremøter, årsmøter osv</t>
  </si>
  <si>
    <t>Annen kostnad, fradragsberettiget</t>
  </si>
  <si>
    <t>Beholdningsendring</t>
  </si>
  <si>
    <t>Sum driftskostnader</t>
  </si>
  <si>
    <t>Sum kostnader</t>
  </si>
  <si>
    <t>Driftsresultat</t>
  </si>
  <si>
    <t>Annen kostnad lokaler</t>
  </si>
  <si>
    <t>Reparasjon og vedlikehold bygninger</t>
  </si>
  <si>
    <t>BUDSJETT -  OSI HOVEDSTYRET</t>
  </si>
  <si>
    <t>Revidert Budsjett 2017</t>
  </si>
  <si>
    <t>Budsjettforslag VT 2017</t>
  </si>
  <si>
    <t>Revidert Budsjett 2016</t>
  </si>
  <si>
    <t>Note</t>
  </si>
  <si>
    <t>Salg materiell</t>
  </si>
  <si>
    <t>Reisekostnad, ikke oppgavepliktig</t>
  </si>
  <si>
    <t>Representasjon, fradragsberettiget</t>
  </si>
  <si>
    <t>Kontigent, fradragsberettiget</t>
  </si>
  <si>
    <t>Øredifferanser</t>
  </si>
  <si>
    <t>Eindoms og festeavgift</t>
  </si>
  <si>
    <t>Bank- og kortgebyr</t>
  </si>
  <si>
    <t>Opprydding hovedbok</t>
  </si>
  <si>
    <t>Tildelt gruppebevilgning og prosjektstøtte</t>
  </si>
  <si>
    <t>Endring i avsetning tap på fordringer</t>
  </si>
  <si>
    <t>22142.50</t>
  </si>
  <si>
    <t>Medlemskontigent</t>
  </si>
  <si>
    <t>Andre kostnader</t>
  </si>
  <si>
    <t>609282.74</t>
  </si>
  <si>
    <t>214857.94</t>
  </si>
  <si>
    <t>Diverse lønn uten feriepenger</t>
  </si>
  <si>
    <t>Kollektiv pensjonsforsikring</t>
  </si>
  <si>
    <t>Godtgjorelse til dommere</t>
  </si>
  <si>
    <t>Arbeidsgiveravgift (på feriepenger)</t>
  </si>
  <si>
    <t>Idrettsmateriell/Utstyr til eget bruk</t>
  </si>
  <si>
    <t>Utgifter idrettsarrangementer</t>
  </si>
  <si>
    <t>Renovasjon, vann, avløp, lignende</t>
  </si>
  <si>
    <t>Lys, Varme</t>
  </si>
  <si>
    <t>Annen Kostnad lokaler</t>
  </si>
  <si>
    <t>Leasing/ leie bil</t>
  </si>
  <si>
    <t xml:space="preserve">Reparasjoner og vedlikehold utstyr </t>
  </si>
  <si>
    <t>Annen fremmedtjenester</t>
  </si>
  <si>
    <t>Reise etter regning</t>
  </si>
  <si>
    <t>Opphold etter regning</t>
  </si>
  <si>
    <t>Bevertning etter regning</t>
  </si>
  <si>
    <t>Kontingent, fradragsberettiget</t>
  </si>
  <si>
    <t>FINANSINNT. OG -KOSTN.</t>
  </si>
  <si>
    <t>Annen renteinntekt</t>
  </si>
  <si>
    <t>Annen Finansinntekt</t>
  </si>
  <si>
    <t>Sum finansinntekter</t>
  </si>
  <si>
    <t>Renter leverandører</t>
  </si>
  <si>
    <t>Sum finanskostnader</t>
  </si>
  <si>
    <t>ÅRSRESULTAT</t>
  </si>
  <si>
    <t>Note:</t>
  </si>
  <si>
    <t>Kommentar: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</si>
</sst>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kr-414]"/>
    <numFmt numFmtId="165" formatCode="&quot;kr&quot; #,##0.00;[RED]-&quot;kr&quot; #,##0.00"/>
  </numFmts>
  <fonts count="20">
    <font>
      <sz val="11.0"/>
      <color rgb="FF000000"/>
      <name val="Calibri"/>
    </font>
    <font>
      <b/>
      <color rgb="FF2C3E50"/>
      <name val="Arial"/>
    </font>
    <font>
      <i/>
      <sz val="11.0"/>
      <color rgb="FF000000"/>
      <name val="Calibri"/>
    </font>
    <font>
      <name val="Arial"/>
    </font>
    <font>
      <b/>
      <i/>
      <sz val="11.0"/>
      <color rgb="FF000000"/>
      <name val="Calibri"/>
    </font>
    <font/>
    <font>
      <b/>
      <name val="Arial"/>
    </font>
    <font>
      <i/>
      <color rgb="FF2C3E50"/>
      <name val="Arial"/>
    </font>
    <font>
      <color rgb="FF2C3E50"/>
      <name val="Arial"/>
    </font>
    <font>
      <b/>
      <sz val="11.0"/>
      <color rgb="FF000000"/>
      <name val="Calibri"/>
    </font>
    <font>
      <b/>
      <i/>
      <color rgb="FF2C3E50"/>
      <name val="Arial"/>
    </font>
    <font>
      <sz val="11.0"/>
      <color rgb="FF2C3E50"/>
      <name val="Arial"/>
    </font>
    <font>
      <sz val="11.0"/>
      <name val="Arial"/>
    </font>
    <font>
      <color rgb="FF2C3E50"/>
    </font>
    <font>
      <b/>
    </font>
    <font>
      <b/>
      <sz val="14.0"/>
      <color rgb="FFC53929"/>
      <name val="Arial"/>
    </font>
    <font>
      <b/>
      <sz val="14.0"/>
      <name val="Arial"/>
    </font>
    <font>
      <sz val="14.0"/>
      <name val="Arial"/>
    </font>
    <font>
      <color rgb="FFC53929"/>
      <name val="Arial"/>
    </font>
    <font>
      <b/>
      <color rgb="FFC5392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/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left"/>
    </xf>
    <xf borderId="0" fillId="0" fontId="3" numFmtId="0" xfId="0" applyAlignment="1" applyFont="1">
      <alignment vertical="bottom"/>
    </xf>
    <xf borderId="0" fillId="2" fontId="3" numFmtId="0" xfId="0" applyAlignment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3" numFmtId="3" xfId="0" applyAlignment="1" applyFont="1" applyNumberFormat="1">
      <alignment vertical="bottom"/>
    </xf>
    <xf borderId="1" fillId="2" fontId="4" numFmtId="0" xfId="0" applyAlignment="1" applyBorder="1" applyFont="1">
      <alignment horizontal="right"/>
    </xf>
    <xf borderId="1" fillId="0" fontId="5" numFmtId="0" xfId="0" applyBorder="1" applyFont="1"/>
    <xf borderId="1" fillId="0" fontId="4" numFmtId="0" xfId="0" applyAlignment="1" applyBorder="1" applyFont="1">
      <alignment horizontal="center" vertical="top"/>
    </xf>
    <xf borderId="1" fillId="2" fontId="1" numFmtId="0" xfId="0" applyAlignment="1" applyBorder="1" applyFont="1">
      <alignment horizontal="right" vertical="bottom"/>
    </xf>
    <xf borderId="2" fillId="0" fontId="4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right" vertical="bottom"/>
    </xf>
    <xf borderId="3" fillId="0" fontId="4" numFmtId="0" xfId="0" applyAlignment="1" applyBorder="1" applyFont="1">
      <alignment horizontal="center" vertical="top"/>
    </xf>
    <xf borderId="1" fillId="2" fontId="1" numFmtId="0" xfId="0" applyAlignment="1" applyBorder="1" applyFont="1">
      <alignment vertical="bottom"/>
    </xf>
    <xf borderId="1" fillId="2" fontId="6" numFmtId="164" xfId="0" applyAlignment="1" applyBorder="1" applyFont="1" applyNumberFormat="1">
      <alignment horizontal="right" vertical="bottom"/>
    </xf>
    <xf borderId="1" fillId="0" fontId="1" numFmtId="3" xfId="0" applyAlignment="1" applyBorder="1" applyFont="1" applyNumberFormat="1">
      <alignment horizontal="left" vertical="bottom"/>
    </xf>
    <xf borderId="1" fillId="0" fontId="7" numFmtId="164" xfId="0" applyAlignment="1" applyBorder="1" applyFont="1" applyNumberFormat="1">
      <alignment vertical="bottom"/>
    </xf>
    <xf borderId="0" fillId="0" fontId="8" numFmtId="0" xfId="0" applyAlignment="1" applyFont="1">
      <alignment horizontal="right" vertical="bottom"/>
    </xf>
    <xf borderId="1" fillId="0" fontId="1" numFmtId="164" xfId="0" applyAlignment="1" applyBorder="1" applyFont="1" applyNumberFormat="1">
      <alignment horizontal="right" vertical="bottom"/>
    </xf>
    <xf borderId="0" fillId="0" fontId="8" numFmtId="0" xfId="0" applyAlignment="1" applyFont="1">
      <alignment vertical="bottom"/>
    </xf>
    <xf borderId="1" fillId="2" fontId="1" numFmtId="164" xfId="0" applyAlignment="1" applyBorder="1" applyFont="1" applyNumberFormat="1">
      <alignment vertical="bottom"/>
    </xf>
    <xf borderId="0" fillId="0" fontId="9" numFmtId="0" xfId="0" applyAlignment="1" applyFont="1">
      <alignment horizontal="left" vertical="top"/>
    </xf>
    <xf borderId="1" fillId="0" fontId="1" numFmtId="164" xfId="0" applyAlignment="1" applyBorder="1" applyFont="1" applyNumberFormat="1">
      <alignment vertical="bottom"/>
    </xf>
    <xf borderId="0" fillId="2" fontId="0" numFmtId="0" xfId="0" applyAlignment="1" applyFont="1">
      <alignment horizontal="right" vertical="top"/>
    </xf>
    <xf borderId="1" fillId="0" fontId="10" numFmtId="3" xfId="0" applyAlignment="1" applyBorder="1" applyFont="1" applyNumberFormat="1">
      <alignment vertical="bottom"/>
    </xf>
    <xf borderId="0" fillId="0" fontId="0" numFmtId="0" xfId="0" applyFont="1"/>
    <xf borderId="0" fillId="2" fontId="3" numFmtId="164" xfId="0" applyAlignment="1" applyFont="1" applyNumberFormat="1">
      <alignment vertical="bottom"/>
    </xf>
    <xf borderId="0" fillId="0" fontId="3" numFmtId="164" xfId="0" applyAlignment="1" applyFont="1" applyNumberFormat="1">
      <alignment vertical="bottom"/>
    </xf>
    <xf borderId="0" fillId="0" fontId="8" numFmtId="164" xfId="0" applyAlignment="1" applyFont="1" applyNumberFormat="1">
      <alignment horizontal="right" vertical="bottom"/>
    </xf>
    <xf borderId="1" fillId="0" fontId="9" numFmtId="0" xfId="0" applyAlignment="1" applyBorder="1" applyFont="1">
      <alignment horizontal="left" vertical="top"/>
    </xf>
    <xf borderId="1" fillId="0" fontId="0" numFmtId="0" xfId="0" applyAlignment="1" applyBorder="1" applyFont="1">
      <alignment/>
    </xf>
    <xf borderId="0" fillId="0" fontId="3" numFmtId="164" xfId="0" applyAlignment="1" applyFont="1" applyNumberFormat="1">
      <alignment vertical="bottom"/>
    </xf>
    <xf borderId="1" fillId="0" fontId="0" numFmtId="0" xfId="0" applyBorder="1" applyFont="1"/>
    <xf borderId="0" fillId="2" fontId="8" numFmtId="164" xfId="0" applyAlignment="1" applyFont="1" applyNumberFormat="1">
      <alignment horizontal="right" vertical="bottom"/>
    </xf>
    <xf borderId="0" fillId="0" fontId="0" numFmtId="0" xfId="0" applyAlignment="1" applyFont="1">
      <alignment horizontal="left" vertical="top"/>
    </xf>
    <xf borderId="0" fillId="0" fontId="8" numFmtId="164" xfId="0" applyAlignment="1" applyFont="1" applyNumberFormat="1">
      <alignment horizontal="right" vertical="bottom"/>
    </xf>
    <xf borderId="0" fillId="0" fontId="8" numFmtId="0" xfId="0" applyAlignment="1" applyFont="1">
      <alignment vertical="bottom"/>
    </xf>
    <xf borderId="4" fillId="2" fontId="0" numFmtId="164" xfId="0" applyAlignment="1" applyBorder="1" applyFont="1" applyNumberFormat="1">
      <alignment horizontal="right" vertical="top"/>
    </xf>
    <xf borderId="0" fillId="0" fontId="0" numFmtId="164" xfId="0" applyFont="1" applyNumberFormat="1"/>
    <xf borderId="0" fillId="0" fontId="1" numFmtId="3" xfId="0" applyAlignment="1" applyFont="1" applyNumberFormat="1">
      <alignment horizontal="right" vertical="bottom"/>
    </xf>
    <xf borderId="0" fillId="2" fontId="0" numFmtId="164" xfId="0" applyAlignment="1" applyFont="1" applyNumberFormat="1">
      <alignment horizontal="right" vertical="top"/>
    </xf>
    <xf borderId="0" fillId="2" fontId="8" numFmtId="164" xfId="0" applyAlignment="1" applyFont="1" applyNumberFormat="1">
      <alignment horizontal="right" vertical="bottom"/>
    </xf>
    <xf borderId="0" fillId="0" fontId="8" numFmtId="164" xfId="0" applyAlignment="1" applyFont="1" applyNumberFormat="1">
      <alignment horizontal="right" vertical="bottom"/>
    </xf>
    <xf borderId="0" fillId="0" fontId="11" numFmtId="164" xfId="0" applyAlignment="1" applyFont="1" applyNumberFormat="1">
      <alignment horizontal="right" vertical="bottom"/>
    </xf>
    <xf borderId="0" fillId="0" fontId="0" numFmtId="164" xfId="0" applyAlignment="1" applyFont="1" applyNumberFormat="1">
      <alignment/>
    </xf>
    <xf borderId="0" fillId="0" fontId="12" numFmtId="164" xfId="0" applyAlignment="1" applyFont="1" applyNumberFormat="1">
      <alignment vertical="bottom"/>
    </xf>
    <xf borderId="0" fillId="0" fontId="8" numFmtId="165" xfId="0" applyAlignment="1" applyFont="1" applyNumberFormat="1">
      <alignment vertical="bottom"/>
    </xf>
    <xf borderId="1" fillId="0" fontId="8" numFmtId="0" xfId="0" applyAlignment="1" applyBorder="1" applyFont="1">
      <alignment vertical="bottom"/>
    </xf>
    <xf borderId="0" fillId="0" fontId="12" numFmtId="164" xfId="0" applyAlignment="1" applyFont="1" applyNumberFormat="1">
      <alignment horizontal="right" vertical="bottom"/>
    </xf>
    <xf borderId="1" fillId="2" fontId="0" numFmtId="164" xfId="0" applyAlignment="1" applyBorder="1" applyFont="1" applyNumberFormat="1">
      <alignment horizontal="right" vertical="top"/>
    </xf>
    <xf borderId="5" fillId="0" fontId="9" numFmtId="0" xfId="0" applyAlignment="1" applyBorder="1" applyFont="1">
      <alignment horizontal="left" vertical="top"/>
    </xf>
    <xf borderId="1" fillId="0" fontId="8" numFmtId="0" xfId="0" applyAlignment="1" applyBorder="1" applyFont="1">
      <alignment horizontal="right" vertical="bottom"/>
    </xf>
    <xf borderId="5" fillId="0" fontId="0" numFmtId="164" xfId="0" applyBorder="1" applyFont="1" applyNumberFormat="1"/>
    <xf borderId="1" fillId="0" fontId="8" numFmtId="0" xfId="0" applyAlignment="1" applyBorder="1" applyFont="1">
      <alignment vertical="bottom"/>
    </xf>
    <xf borderId="5" fillId="0" fontId="0" numFmtId="0" xfId="0" applyBorder="1" applyFont="1"/>
    <xf borderId="1" fillId="2" fontId="8" numFmtId="164" xfId="0" applyAlignment="1" applyBorder="1" applyFont="1" applyNumberFormat="1">
      <alignment horizontal="right" vertical="bottom"/>
    </xf>
    <xf borderId="1" fillId="0" fontId="9" numFmtId="0" xfId="0" applyAlignment="1" applyBorder="1" applyFont="1">
      <alignment horizontal="left" vertical="top"/>
    </xf>
    <xf borderId="1" fillId="0" fontId="3" numFmtId="164" xfId="0" applyAlignment="1" applyBorder="1" applyFont="1" applyNumberFormat="1">
      <alignment vertical="bottom"/>
    </xf>
    <xf borderId="0" fillId="0" fontId="13" numFmtId="0" xfId="0" applyAlignment="1" applyFont="1">
      <alignment/>
    </xf>
    <xf borderId="1" fillId="0" fontId="8" numFmtId="164" xfId="0" applyAlignment="1" applyBorder="1" applyFont="1" applyNumberFormat="1">
      <alignment horizontal="right" vertical="bottom"/>
    </xf>
    <xf borderId="5" fillId="0" fontId="5" numFmtId="0" xfId="0" applyBorder="1" applyFont="1"/>
    <xf borderId="1" fillId="2" fontId="1" numFmtId="164" xfId="0" applyAlignment="1" applyBorder="1" applyFont="1" applyNumberFormat="1">
      <alignment horizontal="right" vertical="bottom"/>
    </xf>
    <xf borderId="5" fillId="2" fontId="0" numFmtId="164" xfId="0" applyAlignment="1" applyBorder="1" applyFont="1" applyNumberFormat="1">
      <alignment horizontal="right" vertical="top"/>
    </xf>
    <xf borderId="1" fillId="0" fontId="1" numFmtId="164" xfId="0" applyAlignment="1" applyBorder="1" applyFont="1" applyNumberFormat="1">
      <alignment horizontal="right" vertical="bottom"/>
    </xf>
    <xf borderId="1" fillId="2" fontId="0" numFmtId="0" xfId="0" applyAlignment="1" applyBorder="1" applyFont="1">
      <alignment horizontal="right" vertical="top"/>
    </xf>
    <xf borderId="1" fillId="0" fontId="3" numFmtId="164" xfId="0" applyAlignment="1" applyBorder="1" applyFont="1" applyNumberFormat="1">
      <alignment vertical="bottom"/>
    </xf>
    <xf borderId="1" fillId="2" fontId="3" numFmtId="164" xfId="0" applyAlignment="1" applyBorder="1" applyFont="1" applyNumberFormat="1">
      <alignment vertical="bottom"/>
    </xf>
    <xf borderId="1" fillId="0" fontId="8" numFmtId="164" xfId="0" applyAlignment="1" applyBorder="1" applyFont="1" applyNumberFormat="1">
      <alignment horizontal="right" vertical="bottom"/>
    </xf>
    <xf borderId="5" fillId="2" fontId="6" numFmtId="164" xfId="0" applyAlignment="1" applyBorder="1" applyFont="1" applyNumberFormat="1">
      <alignment vertical="bottom"/>
    </xf>
    <xf borderId="1" fillId="0" fontId="6" numFmtId="164" xfId="0" applyAlignment="1" applyBorder="1" applyFont="1" applyNumberFormat="1">
      <alignment vertical="bottom"/>
    </xf>
    <xf borderId="0" fillId="0" fontId="8" numFmtId="0" xfId="0" applyAlignment="1" applyFont="1">
      <alignment horizontal="left" vertical="bottom"/>
    </xf>
    <xf borderId="1" fillId="0" fontId="6" numFmtId="164" xfId="0" applyAlignment="1" applyBorder="1" applyFont="1" applyNumberFormat="1">
      <alignment vertical="bottom"/>
    </xf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horizontal="left" vertical="bottom"/>
    </xf>
    <xf borderId="0" fillId="0" fontId="6" numFmtId="3" xfId="0" applyAlignment="1" applyFont="1" applyNumberFormat="1">
      <alignment vertical="bottom"/>
    </xf>
    <xf borderId="0" fillId="0" fontId="14" numFmtId="0" xfId="0" applyFont="1"/>
    <xf borderId="0" fillId="0" fontId="8" numFmtId="0" xfId="0" applyAlignment="1" applyFont="1">
      <alignment vertical="bottom"/>
    </xf>
    <xf borderId="0" fillId="0" fontId="8" numFmtId="164" xfId="0" applyAlignment="1" applyFont="1" applyNumberFormat="1">
      <alignment horizontal="right" vertical="bottom"/>
    </xf>
    <xf borderId="1" fillId="0" fontId="8" numFmtId="165" xfId="0" applyAlignment="1" applyBorder="1" applyFont="1" applyNumberFormat="1">
      <alignment vertical="bottom"/>
    </xf>
    <xf borderId="0" fillId="0" fontId="8" numFmtId="0" xfId="0" applyAlignment="1" applyFont="1">
      <alignment horizontal="right" vertical="bottom"/>
    </xf>
    <xf borderId="0" fillId="0" fontId="8" numFmtId="165" xfId="0" applyAlignment="1" applyFont="1" applyNumberFormat="1">
      <alignment vertical="bottom"/>
    </xf>
    <xf borderId="1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0" fillId="0" fontId="5" numFmtId="164" xfId="0" applyAlignment="1" applyFont="1" applyNumberFormat="1">
      <alignment/>
    </xf>
    <xf borderId="0" fillId="0" fontId="8" numFmtId="165" xfId="0" applyAlignment="1" applyFont="1" applyNumberFormat="1">
      <alignment horizontal="right" vertical="bottom"/>
    </xf>
    <xf borderId="5" fillId="0" fontId="0" numFmtId="164" xfId="0" applyAlignment="1" applyBorder="1" applyFont="1" applyNumberFormat="1">
      <alignment/>
    </xf>
    <xf borderId="5" fillId="0" fontId="6" numFmtId="164" xfId="0" applyAlignment="1" applyBorder="1" applyFont="1" applyNumberFormat="1">
      <alignment vertical="bottom"/>
    </xf>
    <xf borderId="1" fillId="0" fontId="8" numFmtId="0" xfId="0" applyAlignment="1" applyBorder="1" applyFont="1">
      <alignment vertical="bottom"/>
    </xf>
    <xf borderId="0" fillId="2" fontId="3" numFmtId="164" xfId="0" applyAlignment="1" applyFont="1" applyNumberFormat="1">
      <alignment vertical="bottom"/>
    </xf>
    <xf borderId="1" fillId="2" fontId="3" numFmtId="164" xfId="0" applyAlignment="1" applyBorder="1" applyFont="1" applyNumberFormat="1">
      <alignment vertical="bottom"/>
    </xf>
    <xf borderId="6" fillId="0" fontId="1" numFmtId="0" xfId="0" applyAlignment="1" applyBorder="1" applyFont="1">
      <alignment vertical="bottom"/>
    </xf>
    <xf borderId="1" fillId="2" fontId="6" numFmtId="164" xfId="0" applyAlignment="1" applyBorder="1" applyFont="1" applyNumberFormat="1">
      <alignment vertical="bottom"/>
    </xf>
    <xf borderId="1" fillId="0" fontId="8" numFmtId="0" xfId="0" applyAlignment="1" applyBorder="1" applyFont="1">
      <alignment vertical="bottom"/>
    </xf>
    <xf borderId="1" fillId="2" fontId="3" numFmtId="164" xfId="0" applyAlignment="1" applyBorder="1" applyFont="1" applyNumberFormat="1">
      <alignment vertical="bottom"/>
    </xf>
    <xf borderId="1" fillId="0" fontId="3" numFmtId="164" xfId="0" applyAlignment="1" applyBorder="1" applyFont="1" applyNumberFormat="1">
      <alignment vertical="bottom"/>
    </xf>
    <xf borderId="0" fillId="0" fontId="15" numFmtId="0" xfId="0" applyAlignment="1" applyFont="1">
      <alignment horizontal="center" vertical="bottom"/>
    </xf>
    <xf borderId="0" fillId="0" fontId="8" numFmtId="0" xfId="0" applyAlignment="1" applyFont="1">
      <alignment vertical="bottom"/>
    </xf>
    <xf borderId="0" fillId="2" fontId="16" numFmtId="0" xfId="0" applyAlignment="1" applyFont="1">
      <alignment horizontal="center" vertical="bottom"/>
    </xf>
    <xf borderId="0" fillId="0" fontId="17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2" fontId="3" numFmtId="164" xfId="0" applyAlignment="1" applyFont="1" applyNumberFormat="1">
      <alignment vertical="bottom"/>
    </xf>
    <xf borderId="1" fillId="0" fontId="1" numFmtId="0" xfId="0" applyAlignment="1" applyBorder="1" applyFont="1">
      <alignment vertical="bottom"/>
    </xf>
    <xf borderId="0" fillId="0" fontId="3" numFmtId="164" xfId="0" applyAlignment="1" applyFont="1" applyNumberFormat="1">
      <alignment vertical="bottom"/>
    </xf>
    <xf borderId="1" fillId="2" fontId="6" numFmtId="0" xfId="0" applyAlignment="1" applyBorder="1" applyFont="1">
      <alignment horizontal="right"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horizontal="right" vertical="bottom"/>
    </xf>
    <xf borderId="0" fillId="0" fontId="18" numFmtId="164" xfId="0" applyAlignment="1" applyFont="1" applyNumberFormat="1">
      <alignment horizontal="right" vertical="bottom"/>
    </xf>
    <xf borderId="0" fillId="2" fontId="3" numFmtId="164" xfId="0" applyAlignment="1" applyFont="1" applyNumberFormat="1">
      <alignment horizontal="right" vertical="bottom"/>
    </xf>
    <xf borderId="0" fillId="2" fontId="3" numFmtId="164" xfId="0" applyAlignment="1" applyFont="1" applyNumberFormat="1">
      <alignment horizontal="right" vertical="bottom"/>
    </xf>
    <xf borderId="0" fillId="0" fontId="1" numFmtId="0" xfId="0" applyAlignment="1" applyFont="1">
      <alignment horizontal="right" vertical="bottom"/>
    </xf>
    <xf borderId="1" fillId="0" fontId="8" numFmtId="0" xfId="0" applyAlignment="1" applyBorder="1" applyFont="1">
      <alignment horizontal="right" vertical="bottom"/>
    </xf>
    <xf borderId="0" fillId="0" fontId="3" numFmtId="164" xfId="0" applyAlignment="1" applyFont="1" applyNumberFormat="1">
      <alignment/>
    </xf>
    <xf borderId="0" fillId="0" fontId="8" numFmtId="165" xfId="0" applyAlignment="1" applyFont="1" applyNumberFormat="1">
      <alignment vertical="bottom"/>
    </xf>
    <xf borderId="1" fillId="0" fontId="3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1" fillId="2" fontId="6" numFmtId="164" xfId="0" applyAlignment="1" applyBorder="1" applyFont="1" applyNumberFormat="1">
      <alignment horizontal="right" vertical="bottom"/>
    </xf>
    <xf borderId="1" fillId="0" fontId="19" numFmtId="164" xfId="0" applyAlignment="1" applyBorder="1" applyFont="1" applyNumberFormat="1">
      <alignment horizontal="right" vertical="bottom"/>
    </xf>
    <xf borderId="1" fillId="0" fontId="8" numFmtId="0" xfId="0" applyAlignment="1" applyBorder="1" applyFont="1">
      <alignment vertical="bottom"/>
    </xf>
    <xf borderId="0" fillId="2" fontId="3" numFmtId="164" xfId="0" applyAlignment="1" applyFont="1" applyNumberFormat="1">
      <alignment horizontal="right" vertical="bottom"/>
    </xf>
    <xf borderId="0" fillId="0" fontId="8" numFmtId="164" xfId="0" applyAlignment="1" applyFont="1" applyNumberFormat="1">
      <alignment horizontal="right" vertical="bottom"/>
    </xf>
    <xf borderId="0" fillId="2" fontId="3" numFmtId="164" xfId="0" applyAlignment="1" applyFont="1" applyNumberFormat="1">
      <alignment horizontal="right" vertical="bottom"/>
    </xf>
    <xf borderId="0" fillId="0" fontId="3" numFmtId="164" xfId="0" applyAlignment="1" applyFont="1" applyNumberFormat="1">
      <alignment vertical="bottom"/>
    </xf>
    <xf borderId="0" fillId="0" fontId="18" numFmtId="164" xfId="0" applyAlignment="1" applyFont="1" applyNumberFormat="1">
      <alignment horizontal="right" vertical="bottom"/>
    </xf>
    <xf borderId="1" fillId="2" fontId="3" numFmtId="164" xfId="0" applyAlignment="1" applyBorder="1" applyFont="1" applyNumberFormat="1">
      <alignment horizontal="right" vertical="bottom"/>
    </xf>
    <xf borderId="1" fillId="0" fontId="8" numFmtId="164" xfId="0" applyAlignment="1" applyBorder="1" applyFont="1" applyNumberFormat="1">
      <alignment horizontal="right" vertical="bottom"/>
    </xf>
    <xf borderId="6" fillId="0" fontId="8" numFmtId="0" xfId="0" applyAlignment="1" applyBorder="1" applyFont="1">
      <alignment vertical="bottom"/>
    </xf>
    <xf borderId="0" fillId="0" fontId="8" numFmtId="0" xfId="0" applyAlignment="1" applyFont="1">
      <alignment horizontal="right" vertical="bottom"/>
    </xf>
    <xf borderId="0" fillId="0" fontId="8" numFmtId="165" xfId="0" applyAlignment="1" applyFont="1" applyNumberFormat="1">
      <alignment vertical="bottom"/>
    </xf>
    <xf borderId="1" fillId="0" fontId="8" numFmtId="0" xfId="0" applyAlignment="1" applyBorder="1" applyFont="1">
      <alignment horizontal="right" vertical="bottom"/>
    </xf>
    <xf borderId="1" fillId="0" fontId="8" numFmtId="165" xfId="0" applyAlignment="1" applyBorder="1" applyFont="1" applyNumberFormat="1">
      <alignment vertical="bottom"/>
    </xf>
    <xf borderId="0" fillId="0" fontId="3" numFmtId="164" xfId="0" applyAlignment="1" applyFont="1" applyNumberFormat="1">
      <alignment horizontal="right" vertical="bottom"/>
    </xf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5" fillId="2" fontId="6" numFmtId="164" xfId="0" applyAlignment="1" applyBorder="1" applyFont="1" applyNumberFormat="1">
      <alignment vertical="bottom"/>
    </xf>
    <xf borderId="1" fillId="0" fontId="6" numFmtId="164" xfId="0" applyAlignment="1" applyBorder="1" applyFont="1" applyNumberFormat="1">
      <alignment vertical="bottom"/>
    </xf>
    <xf borderId="5" fillId="0" fontId="6" numFmtId="164" xfId="0" applyAlignment="1" applyBorder="1" applyFont="1" applyNumberFormat="1">
      <alignment vertical="bottom"/>
    </xf>
    <xf borderId="1" fillId="2" fontId="5" numFmtId="164" xfId="0" applyAlignment="1" applyBorder="1" applyFont="1" applyNumberFormat="1">
      <alignment/>
    </xf>
    <xf borderId="1" fillId="0" fontId="5" numFmtId="164" xfId="0" applyAlignment="1" applyBorder="1" applyFont="1" applyNumberFormat="1">
      <alignment/>
    </xf>
    <xf borderId="1" fillId="2" fontId="6" numFmtId="164" xfId="0" applyAlignment="1" applyBorder="1" applyFont="1" applyNumberFormat="1">
      <alignment horizontal="right" vertical="bottom"/>
    </xf>
    <xf borderId="1" fillId="0" fontId="8" numFmtId="0" xfId="0" applyAlignment="1" applyBorder="1" applyFont="1">
      <alignment horizontal="left" vertical="bottom"/>
    </xf>
    <xf borderId="0" fillId="3" fontId="3" numFmtId="0" xfId="0" applyAlignment="1" applyFill="1" applyFont="1">
      <alignment vertical="bottom"/>
    </xf>
    <xf borderId="1" fillId="2" fontId="3" numFmtId="164" xfId="0" applyAlignment="1" applyBorder="1" applyFont="1" applyNumberFormat="1">
      <alignment horizontal="right" vertical="bottom"/>
    </xf>
    <xf borderId="1" fillId="2" fontId="3" numFmtId="0" xfId="0" applyAlignment="1" applyBorder="1" applyFont="1">
      <alignment vertical="bottom"/>
    </xf>
    <xf borderId="1" fillId="0" fontId="1" numFmtId="0" xfId="0" applyAlignment="1" applyBorder="1" applyFont="1">
      <alignment horizontal="left" vertical="bottom"/>
    </xf>
    <xf borderId="1" fillId="0" fontId="14" numFmtId="0" xfId="0" applyAlignment="1" applyBorder="1" applyFont="1">
      <alignment/>
    </xf>
    <xf borderId="0" fillId="0" fontId="5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5.13" defaultRowHeight="15.0"/>
  <cols>
    <col customWidth="1" min="1" max="1" width="8.13"/>
    <col customWidth="1" min="2" max="2" width="39.88"/>
    <col customWidth="1" min="3" max="3" width="15.88"/>
    <col customWidth="1" min="4" max="4" width="15.25"/>
    <col customWidth="1" min="5" max="5" width="17.88"/>
    <col customWidth="1" min="6" max="6" width="19.75"/>
    <col customWidth="1" min="7" max="7" width="13.75"/>
    <col customWidth="1" min="8" max="8" width="13.38"/>
    <col customWidth="1" min="9" max="9" width="13.75"/>
    <col customWidth="1" min="10" max="10" width="13.38"/>
    <col customWidth="1" min="11" max="11" width="13.75"/>
    <col customWidth="1" min="12" max="12" width="5.63"/>
  </cols>
  <sheetData>
    <row r="1">
      <c r="A1" s="1"/>
      <c r="B1" s="3"/>
      <c r="C1" s="4"/>
      <c r="D1" s="3"/>
      <c r="E1" s="3"/>
      <c r="F1" s="3"/>
      <c r="G1" s="3"/>
      <c r="H1" s="4"/>
      <c r="I1" s="3"/>
      <c r="J1" s="3"/>
      <c r="K1" s="3"/>
      <c r="L1" s="6"/>
    </row>
    <row r="2">
      <c r="A2" s="5" t="s">
        <v>0</v>
      </c>
      <c r="B2" s="8"/>
      <c r="C2" s="10" t="s">
        <v>3</v>
      </c>
      <c r="D2" s="12" t="s">
        <v>5</v>
      </c>
      <c r="E2" s="12" t="s">
        <v>7</v>
      </c>
      <c r="F2" s="12" t="s">
        <v>8</v>
      </c>
      <c r="G2" s="12" t="s">
        <v>9</v>
      </c>
      <c r="H2" s="14" t="s">
        <v>10</v>
      </c>
      <c r="I2" s="5" t="s">
        <v>16</v>
      </c>
      <c r="J2" s="5" t="s">
        <v>17</v>
      </c>
      <c r="K2" s="5" t="s">
        <v>43</v>
      </c>
      <c r="L2" s="16" t="s">
        <v>44</v>
      </c>
    </row>
    <row r="3">
      <c r="A3" s="18">
        <v>3110.0</v>
      </c>
      <c r="B3" s="20" t="s">
        <v>47</v>
      </c>
      <c r="C3" s="27">
        <f t="shared" ref="C3:C18" si="1">sum(D3:F3)</f>
        <v>157200</v>
      </c>
      <c r="D3" s="28"/>
      <c r="E3" s="28"/>
      <c r="F3" s="28">
        <f>'Budsjett grupper'!C4</f>
        <v>157200</v>
      </c>
      <c r="G3" s="32">
        <v>175656.28</v>
      </c>
      <c r="H3" s="34">
        <v>115700.0</v>
      </c>
      <c r="I3" s="29">
        <v>113293.82</v>
      </c>
      <c r="J3" s="36">
        <v>320000.0</v>
      </c>
      <c r="K3" s="29">
        <v>314333.0</v>
      </c>
      <c r="L3" s="6"/>
    </row>
    <row r="4">
      <c r="A4" s="18">
        <v>3120.0</v>
      </c>
      <c r="B4" s="20" t="s">
        <v>50</v>
      </c>
      <c r="C4" s="27">
        <f t="shared" si="1"/>
        <v>0</v>
      </c>
      <c r="D4" s="28"/>
      <c r="E4" s="28"/>
      <c r="F4" s="28">
        <f>'Budsjett grupper'!C5</f>
        <v>0</v>
      </c>
      <c r="G4" s="32">
        <v>34375.0</v>
      </c>
      <c r="H4" s="34">
        <v>0.0</v>
      </c>
      <c r="I4" s="29">
        <v>10000.0</v>
      </c>
      <c r="J4" s="36">
        <v>20000.0</v>
      </c>
      <c r="K4" s="29">
        <v>0.0</v>
      </c>
      <c r="L4" s="6"/>
    </row>
    <row r="5">
      <c r="A5" s="18">
        <v>3400.0</v>
      </c>
      <c r="B5" s="20" t="s">
        <v>54</v>
      </c>
      <c r="C5" s="27">
        <f t="shared" si="1"/>
        <v>1020000</v>
      </c>
      <c r="D5" s="28">
        <f>'Budsjett Hovedstyret'!C6</f>
        <v>1020000</v>
      </c>
      <c r="E5" s="28"/>
      <c r="F5" s="28">
        <f>'Budsjett grupper'!C6</f>
        <v>0</v>
      </c>
      <c r="G5" s="32">
        <v>814000.0</v>
      </c>
      <c r="H5" s="42">
        <v>814000.0</v>
      </c>
      <c r="I5" s="29">
        <v>323600.0</v>
      </c>
      <c r="J5" s="36">
        <v>320000.0</v>
      </c>
      <c r="K5" s="29">
        <v>532597.0</v>
      </c>
      <c r="L5" s="6"/>
    </row>
    <row r="6">
      <c r="A6" s="18">
        <v>3440.0</v>
      </c>
      <c r="B6" s="20" t="s">
        <v>52</v>
      </c>
      <c r="C6" s="27">
        <f t="shared" si="1"/>
        <v>568500</v>
      </c>
      <c r="D6" s="28">
        <f>'Budsjett Hovedstyret'!C7</f>
        <v>435000</v>
      </c>
      <c r="E6" s="28"/>
      <c r="F6" s="28">
        <f>'Budsjett grupper'!C7</f>
        <v>133500</v>
      </c>
      <c r="G6" s="32">
        <v>639423.97</v>
      </c>
      <c r="H6" s="34">
        <v>279500.0</v>
      </c>
      <c r="I6" s="29">
        <v>0.0</v>
      </c>
      <c r="J6" s="29">
        <v>200000.0</v>
      </c>
      <c r="K6" s="29">
        <f>8000+206784</f>
        <v>214784</v>
      </c>
      <c r="L6" s="6"/>
    </row>
    <row r="7">
      <c r="A7" s="18">
        <v>3480.0</v>
      </c>
      <c r="B7" s="20" t="s">
        <v>53</v>
      </c>
      <c r="C7" s="27">
        <f t="shared" si="1"/>
        <v>104850</v>
      </c>
      <c r="D7" s="28">
        <f>'Budsjett Hovedstyret'!C8</f>
        <v>-530000</v>
      </c>
      <c r="E7" s="28"/>
      <c r="F7" s="28">
        <f>'Budsjett grupper'!C8</f>
        <v>634850</v>
      </c>
      <c r="G7" s="32">
        <v>20420.0</v>
      </c>
      <c r="H7" s="34">
        <v>0.0</v>
      </c>
      <c r="I7" s="29">
        <v>0.0</v>
      </c>
      <c r="J7" s="29">
        <v>0.0</v>
      </c>
      <c r="K7" s="29">
        <v>0.0</v>
      </c>
      <c r="L7" s="40">
        <v>3.0</v>
      </c>
    </row>
    <row r="8">
      <c r="A8" s="18">
        <v>3490.0</v>
      </c>
      <c r="B8" s="20" t="s">
        <v>55</v>
      </c>
      <c r="C8" s="27">
        <f t="shared" si="1"/>
        <v>183000</v>
      </c>
      <c r="D8" s="28" t="str">
        <f>'Budsjett Hovedstyret'!C9</f>
        <v/>
      </c>
      <c r="E8" s="28"/>
      <c r="F8" s="28">
        <f>'Budsjett grupper'!C9</f>
        <v>183000</v>
      </c>
      <c r="G8" s="32">
        <v>510116.31</v>
      </c>
      <c r="H8" s="34">
        <v>112500.0</v>
      </c>
      <c r="I8" s="29">
        <v>658720.43</v>
      </c>
      <c r="J8" s="36">
        <v>330000.0</v>
      </c>
      <c r="K8" s="29">
        <v>329666.0</v>
      </c>
      <c r="L8" s="6"/>
    </row>
    <row r="9">
      <c r="A9" s="18">
        <v>3610.0</v>
      </c>
      <c r="B9" s="20" t="s">
        <v>56</v>
      </c>
      <c r="C9" s="27">
        <f t="shared" si="1"/>
        <v>566000</v>
      </c>
      <c r="D9" s="28" t="str">
        <f>'Budsjett Hovedstyret'!C10</f>
        <v/>
      </c>
      <c r="E9" s="28">
        <f>'Budsjett Hytter'!C9</f>
        <v>560000</v>
      </c>
      <c r="F9" s="28">
        <f>'Budsjett grupper'!C10</f>
        <v>6000</v>
      </c>
      <c r="G9" s="32">
        <v>347167.0</v>
      </c>
      <c r="H9" s="34">
        <v>0.0</v>
      </c>
      <c r="I9" s="29">
        <v>0.0</v>
      </c>
      <c r="J9" s="36">
        <v>0.0</v>
      </c>
      <c r="K9" s="29">
        <v>0.0</v>
      </c>
      <c r="L9" s="6"/>
    </row>
    <row r="10">
      <c r="A10" s="18">
        <v>3630.0</v>
      </c>
      <c r="B10" s="20" t="s">
        <v>57</v>
      </c>
      <c r="C10" s="27">
        <f t="shared" si="1"/>
        <v>25000</v>
      </c>
      <c r="D10" s="28" t="str">
        <f>'Budsjett Hovedstyret'!C11</f>
        <v/>
      </c>
      <c r="E10" s="28">
        <f>'Budsjett Hytter'!C10</f>
        <v>0</v>
      </c>
      <c r="F10" s="28">
        <f>'Budsjett grupper'!C11</f>
        <v>25000</v>
      </c>
      <c r="G10" s="32">
        <v>31955.0</v>
      </c>
      <c r="H10" s="34">
        <v>30000.0</v>
      </c>
      <c r="I10" s="29">
        <v>7650.0</v>
      </c>
      <c r="J10" s="36">
        <v>2000.0</v>
      </c>
      <c r="K10" s="29">
        <v>2000.0</v>
      </c>
      <c r="L10" s="6"/>
    </row>
    <row r="11">
      <c r="A11" s="18">
        <v>3900.0</v>
      </c>
      <c r="B11" s="20" t="s">
        <v>58</v>
      </c>
      <c r="C11" s="27">
        <f t="shared" si="1"/>
        <v>101000</v>
      </c>
      <c r="D11" s="28" t="str">
        <f>'Budsjett Hovedstyret'!C12</f>
        <v/>
      </c>
      <c r="E11" s="28">
        <f>'Budsjett Hytter'!C11</f>
        <v>100000</v>
      </c>
      <c r="F11" s="28">
        <f>'Budsjett grupper'!C12</f>
        <v>1000</v>
      </c>
      <c r="G11" s="32">
        <v>0.0</v>
      </c>
      <c r="H11" s="34">
        <v>2000.0</v>
      </c>
      <c r="I11" s="29">
        <v>0.0</v>
      </c>
      <c r="J11" s="36">
        <v>230000.0</v>
      </c>
      <c r="K11" s="29">
        <v>235867.0</v>
      </c>
      <c r="L11" s="6"/>
    </row>
    <row r="12">
      <c r="A12" s="18">
        <v>3910.0</v>
      </c>
      <c r="B12" s="20" t="s">
        <v>59</v>
      </c>
      <c r="C12" s="27">
        <f t="shared" si="1"/>
        <v>450000</v>
      </c>
      <c r="D12" s="28">
        <f>'Budsjett Hovedstyret'!C13</f>
        <v>450000</v>
      </c>
      <c r="E12" s="28"/>
      <c r="F12" s="28">
        <f>'Budsjett grupper'!C13</f>
        <v>0</v>
      </c>
      <c r="G12" s="32">
        <v>335652.0</v>
      </c>
      <c r="H12" s="34">
        <v>16800.0</v>
      </c>
      <c r="I12" s="29">
        <f>172767+450</f>
        <v>173217</v>
      </c>
      <c r="J12" s="36">
        <v>450000.0</v>
      </c>
      <c r="K12" s="29">
        <v>365.0</v>
      </c>
      <c r="L12" s="6"/>
    </row>
    <row r="13">
      <c r="A13" s="18">
        <v>3920.0</v>
      </c>
      <c r="B13" s="20" t="s">
        <v>60</v>
      </c>
      <c r="C13" s="27">
        <f t="shared" si="1"/>
        <v>1286325</v>
      </c>
      <c r="D13" s="28" t="str">
        <f>'Budsjett Hovedstyret'!C14</f>
        <v/>
      </c>
      <c r="E13" s="28"/>
      <c r="F13" s="28">
        <f>'Budsjett grupper'!C14</f>
        <v>1286325</v>
      </c>
      <c r="G13" s="32">
        <v>1372120.0</v>
      </c>
      <c r="H13" s="34">
        <v>1118120.0</v>
      </c>
      <c r="I13" s="29">
        <f>1091470+2475</f>
        <v>1093945</v>
      </c>
      <c r="J13" s="36">
        <v>1300000.0</v>
      </c>
      <c r="K13" s="29">
        <f>573241+701526</f>
        <v>1274767</v>
      </c>
      <c r="L13" s="6"/>
    </row>
    <row r="14">
      <c r="A14" s="18">
        <v>3940.0</v>
      </c>
      <c r="B14" s="20" t="s">
        <v>61</v>
      </c>
      <c r="C14" s="27">
        <f t="shared" si="1"/>
        <v>124500</v>
      </c>
      <c r="D14" s="28" t="str">
        <f>'Budsjett Hovedstyret'!C15</f>
        <v/>
      </c>
      <c r="E14" s="28"/>
      <c r="F14" s="28">
        <f>'Budsjett grupper'!C15</f>
        <v>124500</v>
      </c>
      <c r="G14" s="32">
        <v>372578.0</v>
      </c>
      <c r="H14" s="34">
        <v>161250.0</v>
      </c>
      <c r="I14" s="29">
        <v>188593.0</v>
      </c>
      <c r="J14" s="36">
        <v>50000.0</v>
      </c>
      <c r="K14" s="29">
        <v>33000.0</v>
      </c>
      <c r="L14" s="6"/>
    </row>
    <row r="15">
      <c r="A15" s="18">
        <v>3950.0</v>
      </c>
      <c r="B15" s="20" t="s">
        <v>62</v>
      </c>
      <c r="C15" s="27">
        <f t="shared" si="1"/>
        <v>569050</v>
      </c>
      <c r="D15" s="28" t="str">
        <f>'Budsjett Hovedstyret'!C16</f>
        <v/>
      </c>
      <c r="E15" s="28"/>
      <c r="F15" s="28">
        <f>'Budsjett grupper'!C16</f>
        <v>569050</v>
      </c>
      <c r="G15" s="32">
        <v>158131.0</v>
      </c>
      <c r="H15" s="34">
        <v>470285.0</v>
      </c>
      <c r="I15" s="29">
        <v>343954.87</v>
      </c>
      <c r="J15" s="36">
        <v>400000.0</v>
      </c>
      <c r="K15" s="29">
        <v>242781.0</v>
      </c>
      <c r="L15" s="6"/>
    </row>
    <row r="16">
      <c r="A16" s="18">
        <v>3960.0</v>
      </c>
      <c r="B16" s="20" t="s">
        <v>63</v>
      </c>
      <c r="C16" s="27">
        <f t="shared" si="1"/>
        <v>664530</v>
      </c>
      <c r="D16" s="28"/>
      <c r="E16" s="28"/>
      <c r="F16" s="28">
        <f>'Budsjett grupper'!C17</f>
        <v>664530</v>
      </c>
      <c r="G16" s="32">
        <v>589987.47</v>
      </c>
      <c r="H16" s="34">
        <v>489430.0</v>
      </c>
      <c r="I16" s="29">
        <v>497972.32</v>
      </c>
      <c r="J16" s="36">
        <v>440000.0</v>
      </c>
      <c r="K16" s="29">
        <v>444075.0</v>
      </c>
      <c r="L16" s="6"/>
    </row>
    <row r="17">
      <c r="A17" s="18">
        <v>3970.0</v>
      </c>
      <c r="B17" s="20" t="s">
        <v>64</v>
      </c>
      <c r="C17" s="27">
        <f t="shared" si="1"/>
        <v>614300</v>
      </c>
      <c r="D17" s="28"/>
      <c r="E17" s="28"/>
      <c r="F17" s="28">
        <f>'Budsjett grupper'!C18</f>
        <v>614300</v>
      </c>
      <c r="G17" s="32">
        <v>673042.19</v>
      </c>
      <c r="H17" s="34">
        <v>492800.0</v>
      </c>
      <c r="I17" s="29">
        <v>374526.0</v>
      </c>
      <c r="J17" s="36">
        <v>200000.0</v>
      </c>
      <c r="K17" s="29">
        <v>156626.0</v>
      </c>
      <c r="L17" s="6"/>
    </row>
    <row r="18">
      <c r="A18" s="52">
        <v>3990.0</v>
      </c>
      <c r="B18" s="54" t="s">
        <v>66</v>
      </c>
      <c r="C18" s="27">
        <f t="shared" si="1"/>
        <v>86000</v>
      </c>
      <c r="D18" s="58"/>
      <c r="E18" s="58"/>
      <c r="F18" s="58">
        <f>'Budsjett grupper'!C19</f>
        <v>86000</v>
      </c>
      <c r="G18" s="66">
        <v>178884.82</v>
      </c>
      <c r="H18" s="56">
        <v>65800.0</v>
      </c>
      <c r="I18" s="60">
        <v>853176.39</v>
      </c>
      <c r="J18" s="68">
        <v>450000.0</v>
      </c>
      <c r="K18" s="60">
        <v>411972.0</v>
      </c>
      <c r="L18" s="6"/>
    </row>
    <row r="19">
      <c r="A19" s="5" t="s">
        <v>67</v>
      </c>
      <c r="B19" s="8"/>
      <c r="C19" s="69">
        <f t="shared" ref="C19:F19" si="2">sum(C3:C18)</f>
        <v>6520255</v>
      </c>
      <c r="D19" s="70">
        <f t="shared" si="2"/>
        <v>1375000</v>
      </c>
      <c r="E19" s="70">
        <f t="shared" si="2"/>
        <v>660000</v>
      </c>
      <c r="F19" s="70">
        <f t="shared" si="2"/>
        <v>4485255</v>
      </c>
      <c r="G19" s="72">
        <v>6275663.04</v>
      </c>
      <c r="H19" s="62">
        <v>5350663.0</v>
      </c>
      <c r="I19" s="64">
        <f t="shared" ref="I19:J19" si="3">sum(I3:I18)</f>
        <v>4638648.83</v>
      </c>
      <c r="J19" s="64">
        <f t="shared" si="3"/>
        <v>4712000</v>
      </c>
      <c r="K19" s="64">
        <f>sum(K3:K18)+3</f>
        <v>4192836</v>
      </c>
      <c r="L19" s="75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</row>
    <row r="20">
      <c r="A20" s="3"/>
      <c r="B20" s="3"/>
      <c r="C20" s="27"/>
      <c r="D20" s="28"/>
      <c r="E20" s="28"/>
      <c r="F20" s="28"/>
      <c r="G20" s="28"/>
      <c r="H20" s="27"/>
      <c r="I20" s="28"/>
      <c r="J20" s="28"/>
      <c r="K20" s="28"/>
      <c r="L20" s="6"/>
    </row>
    <row r="21">
      <c r="A21" s="54" t="s">
        <v>68</v>
      </c>
      <c r="B21" s="8"/>
      <c r="C21" s="67"/>
      <c r="D21" s="58"/>
      <c r="E21" s="58"/>
      <c r="F21" s="58"/>
      <c r="G21" s="58"/>
      <c r="H21" s="67"/>
      <c r="I21" s="58"/>
      <c r="J21" s="58"/>
      <c r="K21" s="58"/>
      <c r="L21" s="6"/>
    </row>
    <row r="22">
      <c r="A22" s="18">
        <v>5010.0</v>
      </c>
      <c r="B22" s="20" t="s">
        <v>69</v>
      </c>
      <c r="C22" s="27">
        <f t="shared" ref="C22:C31" si="4">sum(D22:F22)</f>
        <v>131920</v>
      </c>
      <c r="D22" s="28"/>
      <c r="E22" s="28"/>
      <c r="F22" s="28">
        <f>'Budsjett grupper'!C23</f>
        <v>131920</v>
      </c>
      <c r="G22" s="32">
        <v>362397.02</v>
      </c>
      <c r="H22" s="34">
        <v>93270.0</v>
      </c>
      <c r="I22" s="29">
        <v>362667.0</v>
      </c>
      <c r="J22" s="78">
        <v>480000.0</v>
      </c>
      <c r="K22" s="29">
        <v>477247.0</v>
      </c>
      <c r="L22" s="40">
        <v>7.0</v>
      </c>
    </row>
    <row r="23">
      <c r="A23" s="18">
        <v>5011.0</v>
      </c>
      <c r="B23" s="20" t="s">
        <v>70</v>
      </c>
      <c r="C23" s="27">
        <f t="shared" si="4"/>
        <v>278500</v>
      </c>
      <c r="D23" s="28"/>
      <c r="E23" s="28"/>
      <c r="F23" s="28">
        <f>'Budsjett grupper'!C24</f>
        <v>278500</v>
      </c>
      <c r="G23" s="32">
        <v>318068.4</v>
      </c>
      <c r="H23" s="34">
        <v>129500.0</v>
      </c>
      <c r="I23" s="29">
        <v>312123.0</v>
      </c>
      <c r="J23" s="36">
        <v>350000.0</v>
      </c>
      <c r="K23" s="29">
        <v>335770.0</v>
      </c>
      <c r="L23" s="6"/>
    </row>
    <row r="24">
      <c r="A24" s="18">
        <v>5020.0</v>
      </c>
      <c r="B24" s="20" t="s">
        <v>71</v>
      </c>
      <c r="C24" s="27">
        <f t="shared" si="4"/>
        <v>0</v>
      </c>
      <c r="D24" s="28"/>
      <c r="E24" s="28"/>
      <c r="F24" s="28">
        <f>'Budsjett grupper'!C25</f>
        <v>0</v>
      </c>
      <c r="G24" s="28"/>
      <c r="H24" s="34">
        <v>1668.75</v>
      </c>
      <c r="I24" s="29">
        <v>43520.0</v>
      </c>
      <c r="J24" s="78">
        <f>J22*0.102</f>
        <v>48960</v>
      </c>
      <c r="K24" s="29">
        <v>57269.0</v>
      </c>
      <c r="L24" s="6"/>
    </row>
    <row r="25">
      <c r="A25" s="18">
        <v>5250.0</v>
      </c>
      <c r="B25" s="20" t="s">
        <v>72</v>
      </c>
      <c r="C25" s="27">
        <f t="shared" si="4"/>
        <v>0</v>
      </c>
      <c r="D25" s="28"/>
      <c r="E25" s="28"/>
      <c r="F25" s="28">
        <f>'Budsjett grupper'!C26</f>
        <v>0</v>
      </c>
      <c r="G25" s="28"/>
      <c r="H25" s="34">
        <v>0.0</v>
      </c>
      <c r="I25" s="29">
        <v>0.0</v>
      </c>
      <c r="J25" s="78">
        <v>12500.0</v>
      </c>
      <c r="K25" s="29">
        <v>12409.0</v>
      </c>
      <c r="L25" s="6"/>
    </row>
    <row r="26">
      <c r="A26" s="18">
        <v>5350.0</v>
      </c>
      <c r="B26" s="20" t="s">
        <v>73</v>
      </c>
      <c r="C26" s="27">
        <f t="shared" si="4"/>
        <v>233800</v>
      </c>
      <c r="D26" s="28"/>
      <c r="E26" s="28"/>
      <c r="F26" s="28">
        <f>'Budsjett grupper'!C27</f>
        <v>233800</v>
      </c>
      <c r="G26" s="32">
        <v>131869.73</v>
      </c>
      <c r="H26" s="34">
        <v>184200.0</v>
      </c>
      <c r="I26" s="29">
        <v>107604.0</v>
      </c>
      <c r="J26" s="78">
        <v>2700.0</v>
      </c>
      <c r="K26" s="29">
        <v>185504.0</v>
      </c>
      <c r="L26" s="6"/>
    </row>
    <row r="27">
      <c r="A27" s="18">
        <v>5400.0</v>
      </c>
      <c r="B27" s="20" t="s">
        <v>95</v>
      </c>
      <c r="C27" s="27">
        <f t="shared" si="4"/>
        <v>0</v>
      </c>
      <c r="D27" s="84"/>
      <c r="E27" s="84"/>
      <c r="F27" s="84">
        <v>0.0</v>
      </c>
      <c r="G27" s="32">
        <v>97888.13</v>
      </c>
      <c r="H27" s="34">
        <v>0.0</v>
      </c>
      <c r="I27" s="29">
        <v>96857.0</v>
      </c>
      <c r="J27" s="78">
        <v>117030.0</v>
      </c>
      <c r="K27" s="29">
        <v>124576.0</v>
      </c>
      <c r="L27" s="6"/>
    </row>
    <row r="28">
      <c r="A28" s="18">
        <v>5411.0</v>
      </c>
      <c r="B28" s="20" t="s">
        <v>97</v>
      </c>
      <c r="C28" s="27">
        <f t="shared" si="4"/>
        <v>0</v>
      </c>
      <c r="D28" s="84"/>
      <c r="E28" s="84"/>
      <c r="F28" s="84">
        <v>0.0</v>
      </c>
      <c r="G28" s="32">
        <v>6131.76</v>
      </c>
      <c r="H28" s="34">
        <v>0.0</v>
      </c>
      <c r="I28" s="29">
        <v>6136.0</v>
      </c>
      <c r="J28" s="78">
        <v>6903.0</v>
      </c>
      <c r="K28" s="29">
        <v>8074.0</v>
      </c>
      <c r="L28" s="6"/>
    </row>
    <row r="29">
      <c r="A29" s="18">
        <v>5900.0</v>
      </c>
      <c r="B29" s="20" t="s">
        <v>102</v>
      </c>
      <c r="C29" s="27">
        <f t="shared" si="4"/>
        <v>0</v>
      </c>
      <c r="D29" s="32"/>
      <c r="E29" s="32"/>
      <c r="F29" s="32">
        <v>0.0</v>
      </c>
      <c r="G29" s="28"/>
      <c r="H29" s="34">
        <v>0.0</v>
      </c>
      <c r="I29" s="29">
        <v>0.0</v>
      </c>
      <c r="J29" s="78">
        <f>J24*0.141</f>
        <v>6903.36</v>
      </c>
      <c r="K29" s="29">
        <v>0.0</v>
      </c>
      <c r="L29" s="6"/>
    </row>
    <row r="30">
      <c r="A30" s="18">
        <v>5945.0</v>
      </c>
      <c r="B30" s="20" t="s">
        <v>105</v>
      </c>
      <c r="C30" s="27">
        <f t="shared" si="4"/>
        <v>0</v>
      </c>
      <c r="D30" s="32"/>
      <c r="E30" s="32"/>
      <c r="F30" s="32">
        <v>0.0</v>
      </c>
      <c r="G30" s="32">
        <v>8208.0</v>
      </c>
      <c r="H30" s="34">
        <v>0.0</v>
      </c>
      <c r="I30" s="29">
        <v>14719.0</v>
      </c>
      <c r="J30" s="29">
        <v>12500.0</v>
      </c>
      <c r="K30" s="29">
        <v>12409.0</v>
      </c>
      <c r="L30" s="6"/>
    </row>
    <row r="31">
      <c r="A31" s="52">
        <v>5990.0</v>
      </c>
      <c r="B31" s="54" t="s">
        <v>74</v>
      </c>
      <c r="C31" s="27">
        <f t="shared" si="4"/>
        <v>9640</v>
      </c>
      <c r="D31" s="28"/>
      <c r="E31" s="28"/>
      <c r="F31" s="28">
        <f>'Budsjett grupper'!C28</f>
        <v>9640</v>
      </c>
      <c r="G31" s="66">
        <v>18186.0</v>
      </c>
      <c r="H31" s="56">
        <v>6500.0</v>
      </c>
      <c r="I31" s="60">
        <v>20013.0</v>
      </c>
      <c r="J31" s="60">
        <v>252000.0</v>
      </c>
      <c r="K31" s="60">
        <v>249545.0</v>
      </c>
      <c r="L31" s="6"/>
    </row>
    <row r="32">
      <c r="A32" s="5" t="s">
        <v>75</v>
      </c>
      <c r="B32" s="8"/>
      <c r="C32" s="69">
        <f>sum(C22:C31)+D32</f>
        <v>1199960</v>
      </c>
      <c r="D32" s="87">
        <f>'Budsjett Hovedstyret'!C38</f>
        <v>546100</v>
      </c>
      <c r="E32" s="87">
        <f>sum(E22:E31)</f>
        <v>0</v>
      </c>
      <c r="F32" s="87">
        <f>'Budsjett grupper'!C29</f>
        <v>653860</v>
      </c>
      <c r="G32" s="72">
        <v>986121.37</v>
      </c>
      <c r="H32" s="62">
        <v>937378.75</v>
      </c>
      <c r="I32" s="64">
        <f>sum(I22:I31)-2551</f>
        <v>961088</v>
      </c>
      <c r="J32" s="64">
        <f>sum(J22:J31)</f>
        <v>1289496.36</v>
      </c>
      <c r="K32" s="64">
        <f>sum(K22:K31)+21752</f>
        <v>1484555</v>
      </c>
      <c r="L32" s="75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</row>
    <row r="33">
      <c r="A33" s="3"/>
      <c r="B33" s="3"/>
      <c r="C33" s="27"/>
      <c r="D33" s="28"/>
      <c r="E33" s="28"/>
      <c r="F33" s="28"/>
      <c r="G33" s="28"/>
      <c r="H33" s="27"/>
      <c r="I33" s="28"/>
      <c r="J33" s="28"/>
      <c r="K33" s="28"/>
      <c r="L33" s="6"/>
    </row>
    <row r="34">
      <c r="A34" s="88" t="s">
        <v>110</v>
      </c>
      <c r="B34" s="8"/>
      <c r="C34" s="67"/>
      <c r="D34" s="58"/>
      <c r="E34" s="58"/>
      <c r="F34" s="58"/>
      <c r="G34" s="58"/>
      <c r="H34" s="67"/>
      <c r="I34" s="58"/>
      <c r="J34" s="58"/>
      <c r="K34" s="58"/>
      <c r="L34" s="6"/>
    </row>
    <row r="35">
      <c r="A35" s="80">
        <v>6000.0</v>
      </c>
      <c r="B35" s="81" t="s">
        <v>113</v>
      </c>
      <c r="C35" s="89"/>
      <c r="D35" s="32"/>
      <c r="E35" s="32"/>
      <c r="F35" s="32">
        <v>0.0</v>
      </c>
      <c r="G35" s="28"/>
      <c r="H35" s="34">
        <v>0.0</v>
      </c>
      <c r="I35" s="28"/>
      <c r="J35" s="28"/>
      <c r="K35" s="28"/>
      <c r="L35" s="6"/>
    </row>
    <row r="36">
      <c r="A36" s="82">
        <v>6010.0</v>
      </c>
      <c r="B36" s="79" t="s">
        <v>117</v>
      </c>
      <c r="C36" s="90"/>
      <c r="D36" s="66"/>
      <c r="E36" s="66"/>
      <c r="F36" s="66">
        <v>0.0</v>
      </c>
      <c r="G36" s="66">
        <v>64769.8</v>
      </c>
      <c r="H36" s="56">
        <v>0.0</v>
      </c>
      <c r="I36" s="60">
        <v>138410.52</v>
      </c>
      <c r="J36" s="60">
        <v>75000.0</v>
      </c>
      <c r="K36" s="60">
        <v>0.0</v>
      </c>
      <c r="L36" s="6"/>
    </row>
    <row r="37">
      <c r="A37" s="91" t="s">
        <v>119</v>
      </c>
      <c r="B37" s="8"/>
      <c r="C37" s="92"/>
      <c r="D37" s="70"/>
      <c r="E37" s="70"/>
      <c r="F37" s="70"/>
      <c r="G37" s="70">
        <f>sum(G35:G36)</f>
        <v>64769.8</v>
      </c>
      <c r="H37" s="62">
        <v>75000.0</v>
      </c>
      <c r="I37" s="64">
        <f t="shared" ref="I37:K37" si="5">sum(I35:I36)</f>
        <v>138410.52</v>
      </c>
      <c r="J37" s="64">
        <f t="shared" si="5"/>
        <v>75000</v>
      </c>
      <c r="K37" s="64">
        <f t="shared" si="5"/>
        <v>0</v>
      </c>
      <c r="L37" s="75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</row>
    <row r="38">
      <c r="A38" s="3"/>
      <c r="B38" s="3"/>
      <c r="C38" s="27"/>
      <c r="D38" s="28"/>
      <c r="E38" s="28"/>
      <c r="F38" s="28"/>
      <c r="G38" s="28"/>
      <c r="H38" s="27"/>
      <c r="I38" s="28"/>
      <c r="J38" s="28"/>
      <c r="K38" s="28"/>
      <c r="L38" s="6"/>
    </row>
    <row r="39">
      <c r="A39" s="93" t="s">
        <v>76</v>
      </c>
      <c r="B39" s="8"/>
      <c r="C39" s="94"/>
      <c r="D39" s="95"/>
      <c r="E39" s="95"/>
      <c r="F39" s="95"/>
      <c r="G39" s="58"/>
      <c r="H39" s="67"/>
      <c r="I39" s="58"/>
      <c r="J39" s="58"/>
      <c r="K39" s="58"/>
      <c r="L39" s="6"/>
    </row>
    <row r="40">
      <c r="A40" s="73">
        <v>4110.0</v>
      </c>
      <c r="B40" s="97" t="s">
        <v>77</v>
      </c>
      <c r="C40" s="101">
        <f t="shared" ref="C40:C86" si="6">sum(D40:F40)</f>
        <v>93900</v>
      </c>
      <c r="D40" s="103"/>
      <c r="E40" s="103"/>
      <c r="F40" s="103">
        <f>'Budsjett grupper'!C32</f>
        <v>93900</v>
      </c>
      <c r="G40" s="32">
        <v>210509.3</v>
      </c>
      <c r="H40" s="34">
        <v>81000.0</v>
      </c>
      <c r="I40" s="29">
        <v>115689.0</v>
      </c>
      <c r="J40" s="36">
        <v>150000.0</v>
      </c>
      <c r="K40" s="29">
        <v>209406.0</v>
      </c>
      <c r="L40" s="6"/>
    </row>
    <row r="41">
      <c r="A41" s="73">
        <v>4120.0</v>
      </c>
      <c r="B41" s="97" t="s">
        <v>78</v>
      </c>
      <c r="C41" s="101">
        <f t="shared" si="6"/>
        <v>152400</v>
      </c>
      <c r="D41" s="103"/>
      <c r="E41" s="103"/>
      <c r="F41" s="103">
        <f>'Budsjett grupper'!C33</f>
        <v>152400</v>
      </c>
      <c r="G41" s="32">
        <v>250778.35</v>
      </c>
      <c r="H41" s="34">
        <v>247100.0</v>
      </c>
      <c r="I41" s="29">
        <v>586345.0</v>
      </c>
      <c r="J41" s="36">
        <v>350000.0</v>
      </c>
      <c r="K41" s="28"/>
      <c r="L41" s="6"/>
    </row>
    <row r="42">
      <c r="A42" s="73">
        <v>4150.0</v>
      </c>
      <c r="B42" s="97" t="s">
        <v>80</v>
      </c>
      <c r="C42" s="101">
        <f t="shared" si="6"/>
        <v>32500</v>
      </c>
      <c r="D42" s="103"/>
      <c r="E42" s="103"/>
      <c r="F42" s="103">
        <f>'Budsjett grupper'!C34</f>
        <v>32500</v>
      </c>
      <c r="G42" s="32">
        <v>41624.26</v>
      </c>
      <c r="H42" s="34">
        <v>77500.0</v>
      </c>
      <c r="I42" s="29">
        <v>320839.0</v>
      </c>
      <c r="J42" s="36">
        <v>40000.0</v>
      </c>
      <c r="K42" s="28"/>
      <c r="L42" s="6"/>
    </row>
    <row r="43">
      <c r="A43" s="73">
        <v>4200.0</v>
      </c>
      <c r="B43" s="97" t="s">
        <v>81</v>
      </c>
      <c r="C43" s="101">
        <f t="shared" si="6"/>
        <v>874435</v>
      </c>
      <c r="D43" s="103"/>
      <c r="E43" s="103"/>
      <c r="F43" s="103">
        <f>'Budsjett grupper'!C35</f>
        <v>874435</v>
      </c>
      <c r="G43" s="32">
        <v>638012.78</v>
      </c>
      <c r="H43" s="34">
        <v>648695.0</v>
      </c>
      <c r="I43" s="29">
        <v>639355.0</v>
      </c>
      <c r="J43" s="36">
        <v>350000.0</v>
      </c>
      <c r="K43" s="28"/>
      <c r="L43" s="6"/>
    </row>
    <row r="44">
      <c r="A44" s="73">
        <v>4300.0</v>
      </c>
      <c r="B44" s="97" t="s">
        <v>82</v>
      </c>
      <c r="C44" s="101">
        <f t="shared" si="6"/>
        <v>31800</v>
      </c>
      <c r="D44" s="103">
        <f>'Budsjett Hovedstyret'!C50</f>
        <v>4000</v>
      </c>
      <c r="E44" s="103"/>
      <c r="F44" s="103">
        <f>'Budsjett grupper'!C36</f>
        <v>27800</v>
      </c>
      <c r="G44" s="32">
        <v>11453.1</v>
      </c>
      <c r="H44" s="34">
        <v>14700.0</v>
      </c>
      <c r="I44" s="29">
        <v>19372.0</v>
      </c>
      <c r="J44" s="36">
        <v>10000.0</v>
      </c>
      <c r="K44" s="28"/>
      <c r="L44" s="6"/>
    </row>
    <row r="45">
      <c r="A45" s="73">
        <v>4500.0</v>
      </c>
      <c r="B45" s="97" t="s">
        <v>83</v>
      </c>
      <c r="C45" s="101">
        <f t="shared" si="6"/>
        <v>73000</v>
      </c>
      <c r="D45" s="103">
        <f>'Budsjett Hovedstyret'!C51</f>
        <v>5000</v>
      </c>
      <c r="E45" s="103"/>
      <c r="F45" s="103">
        <f>'Budsjett grupper'!C37</f>
        <v>68000</v>
      </c>
      <c r="G45" s="32">
        <v>112520.0</v>
      </c>
      <c r="H45" s="34">
        <v>238200.0</v>
      </c>
      <c r="I45" s="29">
        <v>161090.0</v>
      </c>
      <c r="J45" s="36">
        <v>100000.0</v>
      </c>
      <c r="K45" s="29">
        <v>137247.0</v>
      </c>
      <c r="L45" s="6"/>
    </row>
    <row r="46">
      <c r="A46" s="73">
        <v>4510.0</v>
      </c>
      <c r="B46" s="97" t="s">
        <v>84</v>
      </c>
      <c r="C46" s="101">
        <f t="shared" si="6"/>
        <v>126400</v>
      </c>
      <c r="D46" s="103" t="str">
        <f>'Budsjett Hovedstyret'!C52</f>
        <v/>
      </c>
      <c r="E46" s="103"/>
      <c r="F46" s="103">
        <f>'Budsjett grupper'!C38</f>
        <v>126400</v>
      </c>
      <c r="G46" s="32">
        <v>84811.09</v>
      </c>
      <c r="H46" s="34">
        <v>94940.0</v>
      </c>
      <c r="I46" s="29">
        <v>92454.0</v>
      </c>
      <c r="J46" s="29">
        <v>130000.0</v>
      </c>
      <c r="K46" s="28"/>
      <c r="L46" s="6"/>
    </row>
    <row r="47">
      <c r="A47" s="73">
        <v>4590.0</v>
      </c>
      <c r="B47" s="97" t="s">
        <v>131</v>
      </c>
      <c r="C47" s="101">
        <f t="shared" si="6"/>
        <v>0</v>
      </c>
      <c r="D47" s="103" t="str">
        <f>'Budsjett Hovedstyret'!C53</f>
        <v/>
      </c>
      <c r="E47" s="103"/>
      <c r="F47" s="103">
        <f>'Budsjett grupper'!C39</f>
        <v>0</v>
      </c>
      <c r="G47" s="32">
        <v>-17542.0</v>
      </c>
      <c r="H47" s="34">
        <v>0.0</v>
      </c>
      <c r="I47" s="29" t="s">
        <v>152</v>
      </c>
      <c r="J47" s="29">
        <v>0.0</v>
      </c>
      <c r="K47" s="28"/>
      <c r="L47" s="6"/>
    </row>
    <row r="48">
      <c r="A48" s="73">
        <v>4610.0</v>
      </c>
      <c r="B48" s="97" t="s">
        <v>86</v>
      </c>
      <c r="C48" s="101">
        <f t="shared" si="6"/>
        <v>260000</v>
      </c>
      <c r="D48" s="103" t="str">
        <f>'Budsjett Hovedstyret'!C54</f>
        <v/>
      </c>
      <c r="E48" s="112">
        <f>'Budsjett Hytter'!C53</f>
        <v>260000</v>
      </c>
      <c r="F48" s="112">
        <v>0.0</v>
      </c>
      <c r="G48" s="32">
        <v>272963.82</v>
      </c>
      <c r="H48" s="34">
        <v>0.0</v>
      </c>
      <c r="I48" s="29">
        <v>0.0</v>
      </c>
      <c r="J48" s="36">
        <v>0.0</v>
      </c>
      <c r="K48" s="29">
        <v>0.0</v>
      </c>
      <c r="L48" s="6"/>
    </row>
    <row r="49">
      <c r="A49" s="73">
        <v>4700.0</v>
      </c>
      <c r="B49" s="113" t="s">
        <v>87</v>
      </c>
      <c r="C49" s="101">
        <f t="shared" si="6"/>
        <v>590300</v>
      </c>
      <c r="D49" s="103" t="str">
        <f>'Budsjett Hovedstyret'!C55</f>
        <v/>
      </c>
      <c r="E49" s="112">
        <f>'Budsjett Hytter'!C54</f>
        <v>0</v>
      </c>
      <c r="F49" s="103">
        <f>'Budsjett grupper'!C40</f>
        <v>590300</v>
      </c>
      <c r="G49" s="32">
        <v>510547.5</v>
      </c>
      <c r="H49" s="34">
        <v>352100.0</v>
      </c>
      <c r="I49" s="29">
        <v>282217.0</v>
      </c>
      <c r="J49" s="36">
        <v>250000.0</v>
      </c>
      <c r="K49" s="29">
        <v>281363.63</v>
      </c>
      <c r="L49" s="6"/>
    </row>
    <row r="50">
      <c r="A50" s="73">
        <v>4800.0</v>
      </c>
      <c r="B50" s="113" t="s">
        <v>89</v>
      </c>
      <c r="C50" s="101">
        <f t="shared" si="6"/>
        <v>746250</v>
      </c>
      <c r="D50" s="103" t="str">
        <f>'Budsjett Hovedstyret'!C56</f>
        <v/>
      </c>
      <c r="E50" s="112">
        <f>'Budsjett Hytter'!C55</f>
        <v>0</v>
      </c>
      <c r="F50" s="103">
        <f>'Budsjett grupper'!C41</f>
        <v>746250</v>
      </c>
      <c r="G50" s="32">
        <v>747893.24</v>
      </c>
      <c r="H50" s="34">
        <v>533650.0</v>
      </c>
      <c r="I50" s="29" t="s">
        <v>155</v>
      </c>
      <c r="J50" s="36">
        <v>300000.0</v>
      </c>
      <c r="K50" s="28"/>
      <c r="L50" s="6"/>
    </row>
    <row r="51">
      <c r="A51" s="73">
        <v>4990.0</v>
      </c>
      <c r="B51" s="97" t="s">
        <v>90</v>
      </c>
      <c r="C51" s="101">
        <f t="shared" si="6"/>
        <v>245050</v>
      </c>
      <c r="D51" s="103">
        <f>'Budsjett Hovedstyret'!C57</f>
        <v>10000</v>
      </c>
      <c r="E51" s="112">
        <f>'Budsjett Hytter'!C56</f>
        <v>20000</v>
      </c>
      <c r="F51" s="103">
        <f>'Budsjett grupper'!C42</f>
        <v>215050</v>
      </c>
      <c r="G51" s="32">
        <v>321192.02</v>
      </c>
      <c r="H51" s="34">
        <v>236550.0</v>
      </c>
      <c r="I51" s="29" t="s">
        <v>156</v>
      </c>
      <c r="J51" s="36">
        <v>100000.0</v>
      </c>
      <c r="K51" s="29">
        <f>189682+202228+163489</f>
        <v>555399</v>
      </c>
      <c r="L51" s="6"/>
    </row>
    <row r="52">
      <c r="A52" s="73">
        <v>6110.0</v>
      </c>
      <c r="B52" s="97" t="s">
        <v>92</v>
      </c>
      <c r="C52" s="101">
        <f t="shared" si="6"/>
        <v>11900</v>
      </c>
      <c r="D52" s="103">
        <f>'Budsjett Hovedstyret'!C58</f>
        <v>2000</v>
      </c>
      <c r="E52" s="112">
        <f>'Budsjett Hytter'!C57</f>
        <v>0</v>
      </c>
      <c r="F52" s="103">
        <f>'Budsjett grupper'!C43</f>
        <v>9900</v>
      </c>
      <c r="G52" s="32">
        <v>4466.8</v>
      </c>
      <c r="H52" s="34">
        <v>7000.0</v>
      </c>
      <c r="I52" s="29">
        <v>0.0</v>
      </c>
      <c r="J52" s="36">
        <v>1000.0</v>
      </c>
      <c r="K52" s="29">
        <v>767.0</v>
      </c>
      <c r="L52" s="6"/>
    </row>
    <row r="53">
      <c r="A53" s="73">
        <v>6300.0</v>
      </c>
      <c r="B53" s="97" t="s">
        <v>93</v>
      </c>
      <c r="C53" s="101">
        <f t="shared" si="6"/>
        <v>119100</v>
      </c>
      <c r="D53" s="103">
        <f>'Budsjett Hovedstyret'!C59</f>
        <v>70000</v>
      </c>
      <c r="E53" s="112">
        <f>'Budsjett Hytter'!C58</f>
        <v>0</v>
      </c>
      <c r="F53" s="103">
        <f>'Budsjett grupper'!C44</f>
        <v>49100</v>
      </c>
      <c r="G53" s="32">
        <v>77122.0</v>
      </c>
      <c r="H53" s="34">
        <v>114000.0</v>
      </c>
      <c r="I53" s="29">
        <v>0.0</v>
      </c>
      <c r="J53" s="29">
        <v>0.0</v>
      </c>
      <c r="K53" s="28"/>
      <c r="L53" s="6"/>
    </row>
    <row r="54">
      <c r="A54" s="73">
        <v>6320.0</v>
      </c>
      <c r="B54" s="97" t="s">
        <v>94</v>
      </c>
      <c r="C54" s="101">
        <f t="shared" si="6"/>
        <v>0</v>
      </c>
      <c r="D54" s="103" t="str">
        <f>'Budsjett Hovedstyret'!C60</f>
        <v/>
      </c>
      <c r="E54" s="112">
        <f>'Budsjett Hytter'!C59</f>
        <v>0</v>
      </c>
      <c r="F54" s="103">
        <f>'Budsjett grupper'!C45</f>
        <v>0</v>
      </c>
      <c r="G54" s="32">
        <v>43653.09</v>
      </c>
      <c r="H54" s="34">
        <v>0.0</v>
      </c>
      <c r="I54" s="29">
        <v>49188.0</v>
      </c>
      <c r="J54" s="29">
        <v>35000.0</v>
      </c>
      <c r="K54" s="29">
        <v>33812.0</v>
      </c>
      <c r="L54" s="6"/>
    </row>
    <row r="55">
      <c r="A55" s="73">
        <v>6340.0</v>
      </c>
      <c r="B55" s="97" t="s">
        <v>96</v>
      </c>
      <c r="C55" s="101">
        <f t="shared" si="6"/>
        <v>54000</v>
      </c>
      <c r="D55" s="103" t="str">
        <f>'Budsjett Hovedstyret'!C61</f>
        <v/>
      </c>
      <c r="E55" s="112">
        <f>'Budsjett Hytter'!C60</f>
        <v>54000</v>
      </c>
      <c r="F55" s="103">
        <f>'Budsjett grupper'!C46</f>
        <v>0</v>
      </c>
      <c r="G55" s="32">
        <v>84080.96</v>
      </c>
      <c r="H55" s="34">
        <v>0.0</v>
      </c>
      <c r="I55" s="29">
        <v>58688.0</v>
      </c>
      <c r="J55" s="29">
        <v>30000.0</v>
      </c>
      <c r="K55" s="29">
        <v>23621.0</v>
      </c>
      <c r="L55" s="6"/>
    </row>
    <row r="56">
      <c r="A56" s="73">
        <v>6390.0</v>
      </c>
      <c r="B56" s="97" t="s">
        <v>135</v>
      </c>
      <c r="C56" s="101">
        <f t="shared" si="6"/>
        <v>65000</v>
      </c>
      <c r="D56" s="103" t="str">
        <f>'Budsjett Hovedstyret'!C62</f>
        <v/>
      </c>
      <c r="E56" s="112">
        <f>'Budsjett Hytter'!C61</f>
        <v>65000</v>
      </c>
      <c r="F56" s="122">
        <v>0.0</v>
      </c>
      <c r="G56" s="32">
        <v>2065.0</v>
      </c>
      <c r="H56" s="34">
        <v>0.0</v>
      </c>
      <c r="I56" s="29">
        <v>38606.0</v>
      </c>
      <c r="J56" s="29">
        <v>10000.0</v>
      </c>
      <c r="K56" s="29">
        <v>9528.0</v>
      </c>
      <c r="L56" s="6"/>
    </row>
    <row r="57">
      <c r="A57" s="73">
        <v>6420.0</v>
      </c>
      <c r="B57" s="97" t="s">
        <v>98</v>
      </c>
      <c r="C57" s="101">
        <f t="shared" si="6"/>
        <v>9000</v>
      </c>
      <c r="D57" s="103" t="str">
        <f>'Budsjett Hovedstyret'!C63</f>
        <v/>
      </c>
      <c r="E57" s="112">
        <f>'Budsjett Hytter'!C62</f>
        <v>0</v>
      </c>
      <c r="F57" s="103">
        <f>'Budsjett grupper'!C47</f>
        <v>9000</v>
      </c>
      <c r="G57" s="28"/>
      <c r="H57" s="34">
        <v>15000.0</v>
      </c>
      <c r="I57" s="29">
        <v>0.0</v>
      </c>
      <c r="J57" s="29">
        <v>0.0</v>
      </c>
      <c r="K57" s="29">
        <v>492.0</v>
      </c>
      <c r="L57" s="6"/>
    </row>
    <row r="58">
      <c r="A58" s="73">
        <v>6440.0</v>
      </c>
      <c r="B58" s="97" t="s">
        <v>101</v>
      </c>
      <c r="C58" s="101">
        <f t="shared" si="6"/>
        <v>69000</v>
      </c>
      <c r="D58" s="103">
        <f>'Budsjett Hovedstyret'!C64</f>
        <v>5000</v>
      </c>
      <c r="E58" s="112">
        <f>'Budsjett Hytter'!C63</f>
        <v>0</v>
      </c>
      <c r="F58" s="103">
        <f>'Budsjett grupper'!C48</f>
        <v>64000</v>
      </c>
      <c r="G58" s="32">
        <v>52526.67</v>
      </c>
      <c r="H58" s="34">
        <v>56500.0</v>
      </c>
      <c r="I58" s="29">
        <v>0.0</v>
      </c>
      <c r="J58" s="29">
        <v>0.0</v>
      </c>
      <c r="K58" s="28"/>
      <c r="L58" s="6"/>
    </row>
    <row r="59">
      <c r="A59" s="73">
        <v>6540.0</v>
      </c>
      <c r="B59" s="97" t="s">
        <v>103</v>
      </c>
      <c r="C59" s="101">
        <f t="shared" si="6"/>
        <v>10000</v>
      </c>
      <c r="D59" s="103">
        <f>'Budsjett Hovedstyret'!C65</f>
        <v>5000</v>
      </c>
      <c r="E59" s="112">
        <f>'Budsjett Hytter'!C64</f>
        <v>0</v>
      </c>
      <c r="F59" s="103">
        <f>'Budsjett grupper'!C49</f>
        <v>5000</v>
      </c>
      <c r="G59" s="32">
        <v>33600.0</v>
      </c>
      <c r="H59" s="34">
        <v>10500.0</v>
      </c>
      <c r="I59" s="29">
        <v>15793.0</v>
      </c>
      <c r="J59" s="29">
        <v>30000.0</v>
      </c>
      <c r="K59" s="29">
        <f>12304+29629</f>
        <v>41933</v>
      </c>
      <c r="L59" s="6"/>
    </row>
    <row r="60">
      <c r="A60" s="73">
        <v>6550.0</v>
      </c>
      <c r="B60" s="97" t="s">
        <v>104</v>
      </c>
      <c r="C60" s="101">
        <f t="shared" si="6"/>
        <v>58300</v>
      </c>
      <c r="D60" s="103" t="str">
        <f>'Budsjett Hovedstyret'!C66</f>
        <v/>
      </c>
      <c r="E60" s="112">
        <f>'Budsjett Hytter'!C65</f>
        <v>0</v>
      </c>
      <c r="F60" s="103">
        <f>'Budsjett grupper'!C50</f>
        <v>58300</v>
      </c>
      <c r="G60" s="32">
        <v>36786.4</v>
      </c>
      <c r="H60" s="34">
        <v>94300.0</v>
      </c>
      <c r="I60" s="29">
        <v>13563.0</v>
      </c>
      <c r="J60" s="29">
        <v>160000.0</v>
      </c>
      <c r="K60" s="29">
        <f>3144+29629+284030</f>
        <v>316803</v>
      </c>
      <c r="L60" s="6"/>
    </row>
    <row r="61">
      <c r="A61" s="73">
        <v>6620.0</v>
      </c>
      <c r="B61" s="97" t="s">
        <v>106</v>
      </c>
      <c r="C61" s="101">
        <f t="shared" si="6"/>
        <v>34000</v>
      </c>
      <c r="D61" s="103" t="str">
        <f>'Budsjett Hovedstyret'!C67</f>
        <v/>
      </c>
      <c r="E61" s="112">
        <f>'Budsjett Hytter'!C67</f>
        <v>0</v>
      </c>
      <c r="F61" s="103">
        <f>'Budsjett grupper'!C51</f>
        <v>34000</v>
      </c>
      <c r="G61" s="32">
        <v>23608.09</v>
      </c>
      <c r="H61" s="34">
        <v>28500.0</v>
      </c>
      <c r="I61" s="29">
        <v>1984.0</v>
      </c>
      <c r="J61" s="29">
        <v>360000.0</v>
      </c>
      <c r="K61" s="29">
        <v>10254.0</v>
      </c>
      <c r="L61" s="6"/>
    </row>
    <row r="62">
      <c r="A62" s="73">
        <v>6700.0</v>
      </c>
      <c r="B62" s="97" t="s">
        <v>107</v>
      </c>
      <c r="C62" s="101">
        <f t="shared" si="6"/>
        <v>80000</v>
      </c>
      <c r="D62" s="103">
        <f>'Budsjett Hovedstyret'!C68</f>
        <v>80000</v>
      </c>
      <c r="E62" s="112">
        <f>'Budsjett Hytter'!C68</f>
        <v>0</v>
      </c>
      <c r="F62" s="103">
        <f>'Budsjett grupper'!C52</f>
        <v>0</v>
      </c>
      <c r="G62" s="32">
        <v>77093.75</v>
      </c>
      <c r="H62" s="34">
        <v>0.0</v>
      </c>
      <c r="I62" s="29">
        <v>79906.0</v>
      </c>
      <c r="J62" s="29">
        <v>70000.0</v>
      </c>
      <c r="K62" s="29">
        <v>19800.0</v>
      </c>
      <c r="L62" s="6"/>
    </row>
    <row r="63">
      <c r="A63" s="73">
        <v>6712.0</v>
      </c>
      <c r="B63" s="97" t="s">
        <v>108</v>
      </c>
      <c r="C63" s="101">
        <f t="shared" si="6"/>
        <v>400000</v>
      </c>
      <c r="D63" s="103">
        <f>'Budsjett Hovedstyret'!C69</f>
        <v>400000</v>
      </c>
      <c r="E63" s="112">
        <f>'Budsjett Hytter'!C69</f>
        <v>0</v>
      </c>
      <c r="F63" s="103">
        <f>'Budsjett grupper'!C53</f>
        <v>0</v>
      </c>
      <c r="G63" s="32">
        <v>410794.0</v>
      </c>
      <c r="H63" s="34">
        <v>0.0</v>
      </c>
      <c r="I63" s="29">
        <v>356288.0</v>
      </c>
      <c r="J63" s="29">
        <v>300000.0</v>
      </c>
      <c r="K63" s="29">
        <v>129649.0</v>
      </c>
      <c r="L63" s="6"/>
    </row>
    <row r="64">
      <c r="A64" s="73">
        <v>6730.0</v>
      </c>
      <c r="B64" s="97" t="s">
        <v>109</v>
      </c>
      <c r="C64" s="101">
        <f t="shared" si="6"/>
        <v>191500</v>
      </c>
      <c r="D64" s="103" t="str">
        <f>'Budsjett Hovedstyret'!C70</f>
        <v/>
      </c>
      <c r="E64" s="112">
        <f>'Budsjett Hytter'!C70</f>
        <v>0</v>
      </c>
      <c r="F64" s="103">
        <f>'Budsjett grupper'!C54</f>
        <v>191500</v>
      </c>
      <c r="G64" s="32">
        <v>234450.32</v>
      </c>
      <c r="H64" s="34">
        <v>0.0</v>
      </c>
      <c r="I64" s="29">
        <v>0.0</v>
      </c>
      <c r="J64" s="29">
        <v>3500.0</v>
      </c>
      <c r="K64" s="29">
        <v>3400.0</v>
      </c>
      <c r="L64" s="6"/>
    </row>
    <row r="65">
      <c r="A65" s="73">
        <v>6790.0</v>
      </c>
      <c r="B65" s="97" t="s">
        <v>111</v>
      </c>
      <c r="C65" s="101">
        <f t="shared" si="6"/>
        <v>100000</v>
      </c>
      <c r="D65" s="103" t="str">
        <f>'Budsjett Hovedstyret'!C71</f>
        <v/>
      </c>
      <c r="E65" s="112">
        <f>'Budsjett Hytter'!C71</f>
        <v>100000</v>
      </c>
      <c r="F65" s="103">
        <f>'Budsjett grupper'!C55</f>
        <v>0</v>
      </c>
      <c r="G65" s="32">
        <v>16000.0</v>
      </c>
      <c r="H65" s="34">
        <v>285000.0</v>
      </c>
      <c r="I65" s="29">
        <v>8406.0</v>
      </c>
      <c r="J65" s="29">
        <v>160000.0</v>
      </c>
      <c r="K65" s="29">
        <v>155460.0</v>
      </c>
      <c r="L65" s="6"/>
    </row>
    <row r="66">
      <c r="A66" s="73">
        <v>6800.0</v>
      </c>
      <c r="B66" s="97" t="s">
        <v>112</v>
      </c>
      <c r="C66" s="101">
        <f t="shared" si="6"/>
        <v>9100</v>
      </c>
      <c r="D66" s="103">
        <f>'Budsjett Hovedstyret'!C72</f>
        <v>6000</v>
      </c>
      <c r="E66" s="112">
        <f>'Budsjett Hytter'!C72</f>
        <v>0</v>
      </c>
      <c r="F66" s="103">
        <f>'Budsjett grupper'!C56</f>
        <v>3100</v>
      </c>
      <c r="G66" s="32">
        <v>5249.0</v>
      </c>
      <c r="H66" s="34">
        <v>2200.0</v>
      </c>
      <c r="I66" s="29">
        <v>1296.0</v>
      </c>
      <c r="J66" s="29">
        <v>6000.0</v>
      </c>
      <c r="K66" s="29">
        <v>5419.0</v>
      </c>
      <c r="L66" s="6"/>
    </row>
    <row r="67">
      <c r="A67" s="73">
        <v>6810.0</v>
      </c>
      <c r="B67" s="97" t="s">
        <v>114</v>
      </c>
      <c r="C67" s="101">
        <f t="shared" si="6"/>
        <v>13645</v>
      </c>
      <c r="D67" s="103">
        <f>'Budsjett Hovedstyret'!C73</f>
        <v>10000</v>
      </c>
      <c r="E67" s="112">
        <f>'Budsjett Hytter'!C73</f>
        <v>0</v>
      </c>
      <c r="F67" s="103">
        <f>'Budsjett grupper'!C57</f>
        <v>3645</v>
      </c>
      <c r="G67" s="32">
        <v>1925.79</v>
      </c>
      <c r="H67" s="34">
        <v>2160.0</v>
      </c>
      <c r="I67" s="29">
        <v>33280.0</v>
      </c>
      <c r="J67" s="29">
        <v>1500.0</v>
      </c>
      <c r="K67" s="29">
        <v>1355.0</v>
      </c>
      <c r="L67" s="6"/>
    </row>
    <row r="68">
      <c r="A68" s="73">
        <v>6811.0</v>
      </c>
      <c r="B68" s="97" t="s">
        <v>115</v>
      </c>
      <c r="C68" s="101">
        <f t="shared" si="6"/>
        <v>91000</v>
      </c>
      <c r="D68" s="103">
        <f>'Budsjett Hovedstyret'!C74</f>
        <v>80000</v>
      </c>
      <c r="E68" s="112">
        <f>'Budsjett Hytter'!C74</f>
        <v>0</v>
      </c>
      <c r="F68" s="103">
        <f>'Budsjett grupper'!C58</f>
        <v>11000</v>
      </c>
      <c r="G68" s="32">
        <v>81640.98</v>
      </c>
      <c r="H68" s="34">
        <v>4960.0</v>
      </c>
      <c r="I68" s="29">
        <v>10680.0</v>
      </c>
      <c r="J68" s="29">
        <v>30000.0</v>
      </c>
      <c r="K68" s="29">
        <v>25764.0</v>
      </c>
      <c r="L68" s="6"/>
    </row>
    <row r="69">
      <c r="A69" s="73">
        <v>6820.0</v>
      </c>
      <c r="B69" s="97" t="s">
        <v>116</v>
      </c>
      <c r="C69" s="101">
        <f t="shared" si="6"/>
        <v>45200</v>
      </c>
      <c r="D69" s="103">
        <f>'Budsjett Hovedstyret'!C75</f>
        <v>20000</v>
      </c>
      <c r="E69" s="112">
        <f>'Budsjett Hytter'!C75</f>
        <v>0</v>
      </c>
      <c r="F69" s="103">
        <f>'Budsjett grupper'!C59</f>
        <v>25200</v>
      </c>
      <c r="G69" s="32">
        <v>12645.5</v>
      </c>
      <c r="H69" s="34">
        <v>24100.0</v>
      </c>
      <c r="I69" s="29">
        <v>15511.0</v>
      </c>
      <c r="J69" s="29">
        <v>15000.0</v>
      </c>
      <c r="K69" s="29">
        <v>13155.0</v>
      </c>
      <c r="L69" s="6"/>
    </row>
    <row r="70">
      <c r="A70" s="73">
        <v>6840.0</v>
      </c>
      <c r="B70" s="97" t="s">
        <v>118</v>
      </c>
      <c r="C70" s="101">
        <f t="shared" si="6"/>
        <v>2120</v>
      </c>
      <c r="D70" s="103">
        <f>'Budsjett Hovedstyret'!C76</f>
        <v>1000</v>
      </c>
      <c r="E70" s="112">
        <f>'Budsjett Hytter'!C76</f>
        <v>0</v>
      </c>
      <c r="F70" s="103">
        <f>'Budsjett grupper'!C60</f>
        <v>1120</v>
      </c>
      <c r="G70" s="32">
        <v>1359.0</v>
      </c>
      <c r="H70" s="34">
        <v>1440.0</v>
      </c>
      <c r="I70" s="29">
        <v>2193.0</v>
      </c>
      <c r="J70" s="29">
        <v>1500.0</v>
      </c>
      <c r="K70" s="29">
        <v>1238.0</v>
      </c>
      <c r="L70" s="6"/>
    </row>
    <row r="71">
      <c r="A71" s="73">
        <v>6860.0</v>
      </c>
      <c r="B71" s="97" t="s">
        <v>120</v>
      </c>
      <c r="C71" s="101">
        <f t="shared" si="6"/>
        <v>106700</v>
      </c>
      <c r="D71" s="103">
        <f>'Budsjett Hovedstyret'!C77</f>
        <v>5000</v>
      </c>
      <c r="E71" s="112">
        <f>'Budsjett Hytter'!C77</f>
        <v>0</v>
      </c>
      <c r="F71" s="103">
        <f>'Budsjett grupper'!C61</f>
        <v>101700</v>
      </c>
      <c r="G71" s="32">
        <v>40642.42</v>
      </c>
      <c r="H71" s="34">
        <v>61500.0</v>
      </c>
      <c r="I71" s="29">
        <v>45748.0</v>
      </c>
      <c r="J71" s="29">
        <v>80000.0</v>
      </c>
      <c r="K71" s="29">
        <v>37115.0</v>
      </c>
      <c r="L71" s="6"/>
    </row>
    <row r="72">
      <c r="A72" s="73">
        <v>6900.0</v>
      </c>
      <c r="B72" s="97" t="s">
        <v>121</v>
      </c>
      <c r="C72" s="101">
        <f t="shared" si="6"/>
        <v>11000</v>
      </c>
      <c r="D72" s="103">
        <f>'Budsjett Hovedstyret'!C78</f>
        <v>6000</v>
      </c>
      <c r="E72" s="112">
        <f>'Budsjett Hytter'!C78</f>
        <v>5000</v>
      </c>
      <c r="F72" s="103">
        <f>'Budsjett grupper'!C62</f>
        <v>0</v>
      </c>
      <c r="G72" s="32">
        <v>10387.53</v>
      </c>
      <c r="H72" s="34">
        <v>0.0</v>
      </c>
      <c r="I72" s="29">
        <v>9577.0</v>
      </c>
      <c r="J72" s="29">
        <v>4000.0</v>
      </c>
      <c r="K72" s="29">
        <v>220.0</v>
      </c>
      <c r="L72" s="6"/>
    </row>
    <row r="73">
      <c r="A73" s="73">
        <v>6940.0</v>
      </c>
      <c r="B73" s="97" t="s">
        <v>122</v>
      </c>
      <c r="C73" s="101">
        <f t="shared" si="6"/>
        <v>5400</v>
      </c>
      <c r="D73" s="103">
        <f>'Budsjett Hovedstyret'!C79</f>
        <v>5000</v>
      </c>
      <c r="E73" s="112">
        <f>'Budsjett Hytter'!C79</f>
        <v>0</v>
      </c>
      <c r="F73" s="103">
        <f>'Budsjett grupper'!C63</f>
        <v>400</v>
      </c>
      <c r="G73" s="32">
        <v>4208.0</v>
      </c>
      <c r="H73" s="34">
        <v>600.0</v>
      </c>
      <c r="I73" s="29">
        <v>812.0</v>
      </c>
      <c r="J73" s="29">
        <v>1000.0</v>
      </c>
      <c r="K73" s="29">
        <v>962.0</v>
      </c>
      <c r="L73" s="6"/>
    </row>
    <row r="74">
      <c r="A74" s="73">
        <v>7100.0</v>
      </c>
      <c r="B74" s="97" t="s">
        <v>123</v>
      </c>
      <c r="C74" s="101">
        <f t="shared" si="6"/>
        <v>64000</v>
      </c>
      <c r="D74" s="103" t="str">
        <f>'Budsjett Hovedstyret'!C80</f>
        <v/>
      </c>
      <c r="E74" s="112">
        <f>'Budsjett Hytter'!C80</f>
        <v>0</v>
      </c>
      <c r="F74" s="103">
        <f>'Budsjett grupper'!C64</f>
        <v>64000</v>
      </c>
      <c r="G74" s="32">
        <v>63023.0</v>
      </c>
      <c r="H74" s="34">
        <v>48500.0</v>
      </c>
      <c r="I74" s="29">
        <v>28983.0</v>
      </c>
      <c r="J74" s="29">
        <v>40000.0</v>
      </c>
      <c r="K74" s="29">
        <v>35357.0</v>
      </c>
      <c r="L74" s="6"/>
    </row>
    <row r="75">
      <c r="A75" s="73">
        <v>7110.0</v>
      </c>
      <c r="B75" s="97" t="s">
        <v>124</v>
      </c>
      <c r="C75" s="101">
        <f t="shared" si="6"/>
        <v>6500</v>
      </c>
      <c r="D75" s="103" t="str">
        <f>'Budsjett Hovedstyret'!C81</f>
        <v/>
      </c>
      <c r="E75" s="112">
        <f>'Budsjett Hytter'!C81</f>
        <v>0</v>
      </c>
      <c r="F75" s="103">
        <f>'Budsjett grupper'!C65</f>
        <v>6500</v>
      </c>
      <c r="G75" s="32">
        <v>670.0</v>
      </c>
      <c r="H75" s="34">
        <v>11000.0</v>
      </c>
      <c r="I75" s="29">
        <v>343.0</v>
      </c>
      <c r="J75" s="29">
        <v>5000.0</v>
      </c>
      <c r="K75" s="29">
        <v>4359.0</v>
      </c>
      <c r="L75" s="6"/>
    </row>
    <row r="76">
      <c r="A76" s="73">
        <v>7140.0</v>
      </c>
      <c r="B76" s="97" t="s">
        <v>143</v>
      </c>
      <c r="C76" s="101">
        <f t="shared" si="6"/>
        <v>0</v>
      </c>
      <c r="D76" s="103" t="str">
        <f>'Budsjett Hovedstyret'!C82</f>
        <v/>
      </c>
      <c r="E76" s="112">
        <f>'Budsjett Hytter'!C82</f>
        <v>0</v>
      </c>
      <c r="F76" s="122">
        <v>0.0</v>
      </c>
      <c r="G76" s="32">
        <v>14559.0</v>
      </c>
      <c r="H76" s="34">
        <v>0.0</v>
      </c>
      <c r="I76" s="29">
        <v>21436.0</v>
      </c>
      <c r="J76" s="29">
        <v>0.0</v>
      </c>
      <c r="K76" s="28"/>
      <c r="L76" s="6"/>
    </row>
    <row r="77">
      <c r="A77" s="73">
        <v>7320.0</v>
      </c>
      <c r="B77" s="97" t="s">
        <v>125</v>
      </c>
      <c r="C77" s="101">
        <f t="shared" si="6"/>
        <v>60550</v>
      </c>
      <c r="D77" s="103">
        <f>'Budsjett Hovedstyret'!C86</f>
        <v>15000</v>
      </c>
      <c r="E77" s="112">
        <f>'Budsjett Hytter'!C83</f>
        <v>0</v>
      </c>
      <c r="F77" s="103">
        <f>'Budsjett grupper'!C66</f>
        <v>45550</v>
      </c>
      <c r="G77" s="32">
        <v>26570.67</v>
      </c>
      <c r="H77" s="34">
        <v>19000.0</v>
      </c>
      <c r="I77" s="29">
        <v>6886.0</v>
      </c>
      <c r="J77" s="29">
        <v>50000.0</v>
      </c>
      <c r="K77" s="29">
        <v>47850.0</v>
      </c>
      <c r="L77" s="6"/>
    </row>
    <row r="78">
      <c r="A78" s="132">
        <v>7350.0</v>
      </c>
      <c r="B78" s="133" t="s">
        <v>144</v>
      </c>
      <c r="C78" s="101">
        <f t="shared" si="6"/>
        <v>15000</v>
      </c>
      <c r="D78" s="103">
        <f>'Budsjett Hovedstyret'!C87</f>
        <v>15000</v>
      </c>
      <c r="F78" s="122"/>
      <c r="G78" s="28"/>
      <c r="H78" s="34"/>
      <c r="I78" s="29"/>
      <c r="J78" s="29"/>
      <c r="K78" s="29"/>
      <c r="L78" s="6"/>
    </row>
    <row r="79">
      <c r="A79" s="73">
        <v>7400.0</v>
      </c>
      <c r="B79" s="97" t="s">
        <v>145</v>
      </c>
      <c r="C79" s="101">
        <f t="shared" si="6"/>
        <v>0</v>
      </c>
      <c r="F79" s="122">
        <v>0.0</v>
      </c>
      <c r="G79" s="32">
        <v>1683.0</v>
      </c>
      <c r="H79" s="34">
        <v>0.0</v>
      </c>
      <c r="I79" s="29">
        <v>2400.0</v>
      </c>
      <c r="J79" s="29">
        <v>0.0</v>
      </c>
      <c r="K79" s="29">
        <v>625073.0</v>
      </c>
      <c r="L79" s="6"/>
    </row>
    <row r="80">
      <c r="A80" s="73">
        <v>7420.0</v>
      </c>
      <c r="B80" s="97" t="s">
        <v>126</v>
      </c>
      <c r="C80" s="101">
        <f t="shared" si="6"/>
        <v>15000</v>
      </c>
      <c r="D80" s="103">
        <f>'Budsjett Hovedstyret'!C89</f>
        <v>2500</v>
      </c>
      <c r="E80" s="112" t="str">
        <f>'Budsjett Hytter'!C84</f>
        <v/>
      </c>
      <c r="F80" s="103">
        <f>'Budsjett grupper'!C67</f>
        <v>12500</v>
      </c>
      <c r="G80" s="32">
        <v>9267.0</v>
      </c>
      <c r="H80" s="34">
        <v>6500.0</v>
      </c>
      <c r="I80" s="29">
        <f>7778-I79</f>
        <v>5378</v>
      </c>
      <c r="J80" s="29">
        <v>20000.0</v>
      </c>
      <c r="K80" s="29">
        <f>20089+543</f>
        <v>20632</v>
      </c>
      <c r="L80" s="6"/>
    </row>
    <row r="81">
      <c r="A81" s="73">
        <v>7500.0</v>
      </c>
      <c r="B81" s="97" t="s">
        <v>127</v>
      </c>
      <c r="C81" s="101">
        <f t="shared" si="6"/>
        <v>65900</v>
      </c>
      <c r="D81" s="103" t="str">
        <f>'Budsjett Hovedstyret'!C90</f>
        <v/>
      </c>
      <c r="E81" s="112">
        <f>'Budsjett Hytter'!C87</f>
        <v>65000</v>
      </c>
      <c r="F81" s="103">
        <f>'Budsjett grupper'!C68</f>
        <v>900</v>
      </c>
      <c r="G81" s="32">
        <v>98654.0</v>
      </c>
      <c r="H81" s="34">
        <v>0.0</v>
      </c>
      <c r="I81" s="29">
        <v>107906.0</v>
      </c>
      <c r="J81" s="29">
        <v>80000.0</v>
      </c>
      <c r="K81" s="29">
        <v>57957.0</v>
      </c>
      <c r="L81" s="6"/>
    </row>
    <row r="82">
      <c r="A82" s="73">
        <v>7510.0</v>
      </c>
      <c r="B82" s="97" t="s">
        <v>128</v>
      </c>
      <c r="C82" s="101">
        <f t="shared" si="6"/>
        <v>140360</v>
      </c>
      <c r="D82" s="103">
        <f>'Budsjett Hovedstyret'!C91</f>
        <v>70000</v>
      </c>
      <c r="E82" s="112">
        <f>'Budsjett Hytter'!C86</f>
        <v>0</v>
      </c>
      <c r="F82" s="103">
        <f>'Budsjett grupper'!C69</f>
        <v>70360</v>
      </c>
      <c r="G82" s="32">
        <v>76630.0</v>
      </c>
      <c r="H82" s="34">
        <v>75120.0</v>
      </c>
      <c r="I82" s="29">
        <v>0.0</v>
      </c>
      <c r="J82" s="29">
        <v>70000.0</v>
      </c>
      <c r="K82" s="29">
        <v>64200.0</v>
      </c>
      <c r="L82" s="6"/>
    </row>
    <row r="83">
      <c r="A83" s="73">
        <v>7700.0</v>
      </c>
      <c r="B83" s="97" t="s">
        <v>129</v>
      </c>
      <c r="C83" s="101">
        <f t="shared" si="6"/>
        <v>56010</v>
      </c>
      <c r="D83" s="103">
        <f>'Budsjett Hovedstyret'!C92</f>
        <v>7500</v>
      </c>
      <c r="F83" s="103">
        <f>'Budsjett grupper'!C70</f>
        <v>48510</v>
      </c>
      <c r="G83" s="32">
        <v>39974.0</v>
      </c>
      <c r="H83" s="34">
        <v>50500.0</v>
      </c>
      <c r="I83" s="29">
        <v>28040.0</v>
      </c>
      <c r="J83" s="29">
        <v>25000.0</v>
      </c>
      <c r="K83" s="29">
        <v>18592.0</v>
      </c>
      <c r="L83" s="6"/>
    </row>
    <row r="84">
      <c r="A84" s="73">
        <v>7770.0</v>
      </c>
      <c r="B84" s="97" t="s">
        <v>148</v>
      </c>
      <c r="C84" s="101">
        <f t="shared" si="6"/>
        <v>15000</v>
      </c>
      <c r="D84" s="122">
        <f>'Budsjett Hovedstyret'!C94</f>
        <v>15000</v>
      </c>
      <c r="E84" s="112">
        <f>'Budsjett Hytter'!C88</f>
        <v>0</v>
      </c>
      <c r="F84" s="122">
        <v>0.0</v>
      </c>
      <c r="G84" s="32">
        <v>17249.0</v>
      </c>
      <c r="H84" s="34">
        <v>0.0</v>
      </c>
      <c r="I84" s="29">
        <v>14598.0</v>
      </c>
      <c r="J84" s="29">
        <v>20000.0</v>
      </c>
      <c r="K84" s="29">
        <v>21158.0</v>
      </c>
      <c r="L84" s="6"/>
    </row>
    <row r="85">
      <c r="A85" s="111">
        <v>7790.0</v>
      </c>
      <c r="B85" s="93" t="s">
        <v>130</v>
      </c>
      <c r="C85" s="101">
        <f t="shared" si="6"/>
        <v>66950</v>
      </c>
      <c r="D85" s="95">
        <f>'Budsjett Hovedstyret'!C95</f>
        <v>2000</v>
      </c>
      <c r="E85" s="112">
        <f>'Budsjett Hytter'!C93</f>
        <v>39250</v>
      </c>
      <c r="F85" s="95">
        <f>'Budsjett grupper'!C71</f>
        <v>25700</v>
      </c>
      <c r="G85" s="66">
        <v>30469.0</v>
      </c>
      <c r="H85" s="56">
        <v>28750.0</v>
      </c>
      <c r="I85" s="58"/>
      <c r="J85" s="60">
        <v>50000.0</v>
      </c>
      <c r="K85" s="60">
        <v>51095.0</v>
      </c>
      <c r="L85" s="6"/>
    </row>
    <row r="86">
      <c r="A86" s="134" t="s">
        <v>132</v>
      </c>
      <c r="B86" s="8"/>
      <c r="C86" s="135">
        <f t="shared" si="6"/>
        <v>5217270</v>
      </c>
      <c r="D86" s="136">
        <f t="shared" ref="D86:F86" si="7">sum(D40:D85)</f>
        <v>841000</v>
      </c>
      <c r="E86" s="137">
        <f t="shared" si="7"/>
        <v>608250</v>
      </c>
      <c r="F86" s="136">
        <f t="shared" si="7"/>
        <v>3768020</v>
      </c>
      <c r="G86" s="72">
        <f>6022345.52-G32</f>
        <v>5036224.15</v>
      </c>
      <c r="H86" s="62">
        <v>4236565.0</v>
      </c>
      <c r="I86" s="64">
        <f t="shared" ref="I86:K86" si="8">sum(I40:I85)</f>
        <v>3174850</v>
      </c>
      <c r="J86" s="64">
        <f t="shared" si="8"/>
        <v>3438500</v>
      </c>
      <c r="K86" s="64">
        <f t="shared" si="8"/>
        <v>2960435.63</v>
      </c>
      <c r="L86" s="75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>
      <c r="A87" s="114"/>
      <c r="B87" s="114"/>
      <c r="C87" s="67"/>
      <c r="D87" s="58"/>
      <c r="E87" s="58"/>
      <c r="F87" s="58"/>
      <c r="G87" s="58"/>
      <c r="H87" s="67"/>
      <c r="I87" s="58"/>
      <c r="J87" s="58"/>
      <c r="K87" s="58"/>
      <c r="L87" s="6"/>
    </row>
    <row r="88">
      <c r="A88" s="54" t="s">
        <v>154</v>
      </c>
      <c r="B88" s="8"/>
      <c r="C88" s="138">
        <v>0.0</v>
      </c>
      <c r="D88" s="139">
        <v>0.0</v>
      </c>
      <c r="E88" s="139">
        <v>0.0</v>
      </c>
      <c r="F88" s="139">
        <v>0.0</v>
      </c>
      <c r="G88" s="58"/>
      <c r="H88" s="56">
        <v>0.0</v>
      </c>
      <c r="I88" s="60">
        <v>987039.0</v>
      </c>
      <c r="J88" s="60">
        <v>0.0</v>
      </c>
      <c r="K88" s="60">
        <v>48516.0</v>
      </c>
      <c r="L88" s="6"/>
    </row>
    <row r="89">
      <c r="A89" s="3"/>
      <c r="B89" s="3"/>
      <c r="C89" s="27"/>
      <c r="D89" s="28"/>
      <c r="E89" s="28"/>
      <c r="F89" s="28"/>
      <c r="G89" s="28"/>
      <c r="H89" s="27"/>
      <c r="I89" s="28"/>
      <c r="J89" s="28"/>
      <c r="K89" s="28"/>
      <c r="L89" s="6"/>
    </row>
    <row r="90">
      <c r="A90" s="3"/>
      <c r="B90" s="3"/>
      <c r="C90" s="27"/>
      <c r="D90" s="28"/>
      <c r="E90" s="28"/>
      <c r="F90" s="28"/>
      <c r="G90" s="28"/>
      <c r="H90" s="27"/>
      <c r="I90" s="28"/>
      <c r="J90" s="28"/>
      <c r="K90" s="28"/>
      <c r="L90" s="6"/>
    </row>
    <row r="91">
      <c r="A91" s="114"/>
      <c r="B91" s="114"/>
      <c r="C91" s="67"/>
      <c r="D91" s="58"/>
      <c r="E91" s="58"/>
      <c r="F91" s="58"/>
      <c r="G91" s="58"/>
      <c r="H91" s="67"/>
      <c r="I91" s="58"/>
      <c r="J91" s="58"/>
      <c r="K91" s="58"/>
      <c r="L91" s="6"/>
    </row>
    <row r="92">
      <c r="A92" s="5" t="s">
        <v>133</v>
      </c>
      <c r="B92" s="8"/>
      <c r="C92" s="92">
        <f>D92+E92+F92</f>
        <v>6417230</v>
      </c>
      <c r="D92" s="70">
        <f t="shared" ref="D92:E92" si="9">D86+D32</f>
        <v>1387100</v>
      </c>
      <c r="E92" s="70">
        <f t="shared" si="9"/>
        <v>608250</v>
      </c>
      <c r="F92" s="70">
        <f>F86+F37+F32</f>
        <v>4421880</v>
      </c>
      <c r="G92" s="70">
        <f>G86+G32</f>
        <v>6022345.52</v>
      </c>
      <c r="H92" s="62">
        <v>5248943.75</v>
      </c>
      <c r="I92" s="64">
        <f>I86+I32+I37+I88</f>
        <v>5261387.52</v>
      </c>
      <c r="J92" s="64">
        <f>J86+J32+J37</f>
        <v>4802996.36</v>
      </c>
      <c r="K92" s="64">
        <f>K86+K32+K37+K88</f>
        <v>4493506.63</v>
      </c>
      <c r="L92" s="75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</row>
    <row r="93">
      <c r="A93" s="114"/>
      <c r="B93" s="114"/>
      <c r="C93" s="67"/>
      <c r="D93" s="58"/>
      <c r="E93" s="58"/>
      <c r="F93" s="58"/>
      <c r="G93" s="58"/>
      <c r="H93" s="67"/>
      <c r="I93" s="58"/>
      <c r="J93" s="58"/>
      <c r="K93" s="58"/>
      <c r="L93" s="6"/>
    </row>
    <row r="94">
      <c r="A94" s="5" t="s">
        <v>134</v>
      </c>
      <c r="B94" s="8"/>
      <c r="C94" s="92">
        <f>C19-C92</f>
        <v>103025</v>
      </c>
      <c r="D94" s="70">
        <f>D19-D92+'Budsjett Hovedstyret'!C107+'Budsjett Hovedstyret'!C110</f>
        <v>-100</v>
      </c>
      <c r="E94" s="70">
        <f t="shared" ref="E94:G94" si="10">E19-E92</f>
        <v>51750</v>
      </c>
      <c r="F94" s="70">
        <f t="shared" si="10"/>
        <v>63375</v>
      </c>
      <c r="G94" s="70">
        <f t="shared" si="10"/>
        <v>253317.52</v>
      </c>
      <c r="H94" s="62">
        <v>101719.25</v>
      </c>
      <c r="I94" s="117">
        <f t="shared" ref="I94:K94" si="11">I19-I92</f>
        <v>-622738.69</v>
      </c>
      <c r="J94" s="117">
        <f t="shared" si="11"/>
        <v>-90996.36</v>
      </c>
      <c r="K94" s="117">
        <f t="shared" si="11"/>
        <v>-300670.63</v>
      </c>
      <c r="L94" s="40">
        <v>5.0</v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>
      <c r="A95" s="3"/>
      <c r="B95" s="3"/>
      <c r="C95" s="3"/>
      <c r="D95" s="3"/>
      <c r="E95" s="3"/>
      <c r="F95" s="3"/>
      <c r="G95" s="3"/>
      <c r="H95" s="142"/>
      <c r="I95" s="3"/>
      <c r="J95" s="3"/>
      <c r="K95" s="3"/>
      <c r="L95" s="6"/>
    </row>
    <row r="96">
      <c r="A96" s="3"/>
      <c r="B96" s="3"/>
      <c r="C96" s="3"/>
      <c r="D96" s="3"/>
      <c r="E96" s="3"/>
      <c r="F96" s="3"/>
      <c r="G96" s="3"/>
      <c r="H96" s="142"/>
      <c r="I96" s="3"/>
      <c r="J96" s="3"/>
      <c r="K96" s="3"/>
      <c r="L96" s="6"/>
    </row>
    <row r="97">
      <c r="A97" s="3"/>
      <c r="B97" s="3"/>
      <c r="C97" s="3"/>
      <c r="D97" s="3"/>
      <c r="E97" s="3"/>
      <c r="F97" s="3"/>
      <c r="G97" s="3"/>
      <c r="H97" s="142"/>
      <c r="I97" s="3"/>
      <c r="J97" s="3"/>
      <c r="K97" s="3"/>
      <c r="L97" s="6"/>
    </row>
    <row r="98">
      <c r="A98" s="3"/>
      <c r="B98" s="3"/>
      <c r="C98" s="3"/>
      <c r="D98" s="3"/>
      <c r="E98" s="3"/>
      <c r="F98" s="3"/>
      <c r="G98" s="3"/>
      <c r="H98" s="142"/>
      <c r="I98" s="3"/>
      <c r="J98" s="3"/>
      <c r="K98" s="3"/>
      <c r="L98" s="6"/>
    </row>
    <row r="99">
      <c r="A99" s="3"/>
      <c r="B99" s="3"/>
      <c r="C99" s="3"/>
      <c r="D99" s="3"/>
      <c r="E99" s="3"/>
      <c r="F99" s="3"/>
      <c r="G99" s="3"/>
      <c r="H99" s="142"/>
      <c r="I99" s="3"/>
      <c r="J99" s="3"/>
      <c r="K99" s="3"/>
      <c r="L99" s="6"/>
    </row>
    <row r="100">
      <c r="A100" s="3"/>
      <c r="B100" s="3"/>
      <c r="C100" s="3"/>
      <c r="D100" s="3"/>
      <c r="E100" s="3"/>
      <c r="F100" s="3"/>
      <c r="G100" s="3"/>
      <c r="H100" s="142"/>
      <c r="I100" s="3"/>
      <c r="J100" s="3"/>
      <c r="K100" s="3"/>
      <c r="L100" s="6"/>
    </row>
    <row r="101">
      <c r="A101" s="3"/>
      <c r="B101" s="3"/>
      <c r="C101" s="3"/>
      <c r="D101" s="3"/>
      <c r="E101" s="3"/>
      <c r="F101" s="3"/>
      <c r="G101" s="3"/>
      <c r="H101" s="142"/>
      <c r="I101" s="3"/>
      <c r="J101" s="3"/>
      <c r="K101" s="3"/>
      <c r="L101" s="6"/>
    </row>
    <row r="102">
      <c r="A102" s="3"/>
      <c r="B102" s="3"/>
      <c r="C102" s="3"/>
      <c r="D102" s="3"/>
      <c r="E102" s="3"/>
      <c r="F102" s="3"/>
      <c r="G102" s="3"/>
      <c r="H102" s="142"/>
      <c r="I102" s="3"/>
      <c r="J102" s="3"/>
      <c r="K102" s="3"/>
      <c r="L102" s="6"/>
    </row>
    <row r="103">
      <c r="A103" s="3"/>
      <c r="B103" s="3"/>
      <c r="C103" s="3"/>
      <c r="D103" s="3"/>
      <c r="E103" s="3"/>
      <c r="F103" s="3"/>
      <c r="G103" s="3"/>
      <c r="H103" s="142"/>
      <c r="I103" s="3"/>
      <c r="J103" s="3"/>
      <c r="K103" s="3"/>
      <c r="L103" s="6"/>
    </row>
    <row r="104">
      <c r="A104" s="3"/>
      <c r="B104" s="3"/>
      <c r="C104" s="3"/>
      <c r="D104" s="3"/>
      <c r="E104" s="3"/>
      <c r="F104" s="3"/>
      <c r="G104" s="3"/>
      <c r="H104" s="142"/>
      <c r="I104" s="3"/>
      <c r="J104" s="3"/>
      <c r="K104" s="3"/>
      <c r="L104" s="6"/>
    </row>
    <row r="105">
      <c r="A105" s="3"/>
      <c r="B105" s="3"/>
      <c r="C105" s="3"/>
      <c r="D105" s="3"/>
      <c r="E105" s="3"/>
      <c r="F105" s="3"/>
      <c r="G105" s="3"/>
      <c r="H105" s="142"/>
      <c r="I105" s="3"/>
      <c r="J105" s="3"/>
      <c r="K105" s="3"/>
      <c r="L105" s="6"/>
    </row>
    <row r="106">
      <c r="A106" s="3"/>
      <c r="B106" s="3"/>
      <c r="C106" s="3"/>
      <c r="D106" s="3"/>
      <c r="E106" s="3"/>
      <c r="F106" s="3"/>
      <c r="G106" s="3"/>
      <c r="H106" s="142"/>
      <c r="I106" s="3"/>
      <c r="J106" s="3"/>
      <c r="K106" s="3"/>
      <c r="L106" s="6"/>
    </row>
    <row r="107">
      <c r="A107" s="3"/>
      <c r="B107" s="3"/>
      <c r="C107" s="3"/>
      <c r="D107" s="3"/>
      <c r="E107" s="3"/>
      <c r="F107" s="3"/>
      <c r="G107" s="3"/>
      <c r="H107" s="142"/>
      <c r="I107" s="3"/>
      <c r="J107" s="3"/>
      <c r="K107" s="3"/>
      <c r="L107" s="6"/>
    </row>
    <row r="108">
      <c r="A108" s="3"/>
      <c r="B108" s="3"/>
      <c r="C108" s="3"/>
      <c r="D108" s="3"/>
      <c r="E108" s="3"/>
      <c r="F108" s="3"/>
      <c r="G108" s="3"/>
      <c r="H108" s="142"/>
      <c r="I108" s="3"/>
      <c r="J108" s="3"/>
      <c r="K108" s="3"/>
      <c r="L108" s="6"/>
    </row>
    <row r="109">
      <c r="A109" s="3"/>
      <c r="B109" s="3"/>
      <c r="C109" s="3"/>
      <c r="D109" s="3"/>
      <c r="E109" s="3"/>
      <c r="F109" s="3"/>
      <c r="G109" s="3"/>
      <c r="H109" s="142"/>
      <c r="I109" s="3"/>
      <c r="J109" s="3"/>
      <c r="K109" s="3"/>
      <c r="L109" s="6"/>
    </row>
    <row r="110">
      <c r="A110" s="3"/>
      <c r="B110" s="3"/>
      <c r="C110" s="3"/>
      <c r="D110" s="3"/>
      <c r="E110" s="3"/>
      <c r="F110" s="3"/>
      <c r="G110" s="3"/>
      <c r="H110" s="142"/>
      <c r="I110" s="3"/>
      <c r="J110" s="3"/>
      <c r="K110" s="3"/>
      <c r="L110" s="6"/>
    </row>
    <row r="111">
      <c r="A111" s="3"/>
      <c r="B111" s="3"/>
      <c r="C111" s="3"/>
      <c r="D111" s="3"/>
      <c r="E111" s="3"/>
      <c r="F111" s="3"/>
      <c r="G111" s="3"/>
      <c r="H111" s="142"/>
      <c r="I111" s="3"/>
      <c r="J111" s="3"/>
      <c r="K111" s="3"/>
      <c r="L111" s="6"/>
    </row>
    <row r="112">
      <c r="A112" s="3"/>
      <c r="B112" s="3"/>
      <c r="C112" s="3"/>
      <c r="D112" s="3"/>
      <c r="E112" s="3"/>
      <c r="F112" s="3"/>
      <c r="G112" s="3"/>
      <c r="H112" s="142"/>
      <c r="I112" s="3"/>
      <c r="J112" s="3"/>
      <c r="K112" s="3"/>
      <c r="L112" s="6"/>
    </row>
    <row r="113">
      <c r="A113" s="3"/>
      <c r="B113" s="3"/>
      <c r="C113" s="3"/>
      <c r="D113" s="3"/>
      <c r="E113" s="3"/>
      <c r="F113" s="3"/>
      <c r="G113" s="3"/>
      <c r="H113" s="142"/>
      <c r="I113" s="3"/>
      <c r="J113" s="3"/>
      <c r="K113" s="3"/>
      <c r="L113" s="6"/>
    </row>
    <row r="114">
      <c r="A114" s="3"/>
      <c r="B114" s="3"/>
      <c r="C114" s="3"/>
      <c r="D114" s="3"/>
      <c r="E114" s="3"/>
      <c r="F114" s="3"/>
      <c r="G114" s="3"/>
      <c r="H114" s="142"/>
      <c r="I114" s="3"/>
      <c r="J114" s="3"/>
      <c r="K114" s="3"/>
      <c r="L114" s="6"/>
    </row>
    <row r="115">
      <c r="A115" s="3"/>
      <c r="B115" s="3"/>
      <c r="C115" s="3"/>
      <c r="D115" s="3"/>
      <c r="E115" s="3"/>
      <c r="F115" s="3"/>
      <c r="G115" s="3"/>
      <c r="H115" s="142"/>
      <c r="I115" s="3"/>
      <c r="J115" s="3"/>
      <c r="K115" s="3"/>
      <c r="L115" s="6"/>
    </row>
    <row r="116">
      <c r="A116" s="3"/>
      <c r="B116" s="3"/>
      <c r="C116" s="3"/>
      <c r="D116" s="3"/>
      <c r="E116" s="3"/>
      <c r="F116" s="3"/>
      <c r="G116" s="3"/>
      <c r="H116" s="142"/>
      <c r="I116" s="3"/>
      <c r="J116" s="3"/>
      <c r="K116" s="3"/>
      <c r="L116" s="6"/>
    </row>
    <row r="117">
      <c r="A117" s="3"/>
      <c r="B117" s="3"/>
      <c r="C117" s="3"/>
      <c r="D117" s="3"/>
      <c r="E117" s="3"/>
      <c r="F117" s="3"/>
      <c r="G117" s="3"/>
      <c r="H117" s="142"/>
      <c r="I117" s="3"/>
      <c r="J117" s="3"/>
      <c r="K117" s="3"/>
      <c r="L117" s="6"/>
    </row>
    <row r="118">
      <c r="A118" s="3"/>
      <c r="B118" s="3"/>
      <c r="C118" s="3"/>
      <c r="D118" s="3"/>
      <c r="E118" s="3"/>
      <c r="F118" s="3"/>
      <c r="G118" s="3"/>
      <c r="H118" s="142"/>
      <c r="I118" s="3"/>
      <c r="J118" s="3"/>
      <c r="K118" s="3"/>
      <c r="L118" s="6"/>
    </row>
    <row r="119">
      <c r="A119" s="3"/>
      <c r="B119" s="3"/>
      <c r="C119" s="3"/>
      <c r="D119" s="3"/>
      <c r="E119" s="3"/>
      <c r="F119" s="3"/>
      <c r="G119" s="3"/>
      <c r="H119" s="142"/>
      <c r="I119" s="3"/>
      <c r="J119" s="3"/>
      <c r="K119" s="3"/>
      <c r="L119" s="6"/>
    </row>
    <row r="120">
      <c r="A120" s="3"/>
      <c r="B120" s="3"/>
      <c r="C120" s="3"/>
      <c r="D120" s="3"/>
      <c r="E120" s="3"/>
      <c r="F120" s="3"/>
      <c r="G120" s="3"/>
      <c r="H120" s="142"/>
      <c r="I120" s="3"/>
      <c r="J120" s="3"/>
      <c r="K120" s="3"/>
      <c r="L120" s="6"/>
    </row>
    <row r="121">
      <c r="A121" s="3"/>
      <c r="B121" s="3"/>
      <c r="C121" s="3"/>
      <c r="D121" s="3"/>
      <c r="E121" s="3"/>
      <c r="F121" s="3"/>
      <c r="G121" s="3"/>
      <c r="H121" s="142"/>
      <c r="I121" s="3"/>
      <c r="J121" s="3"/>
      <c r="K121" s="3"/>
      <c r="L121" s="6"/>
    </row>
    <row r="122">
      <c r="A122" s="3"/>
      <c r="B122" s="3"/>
      <c r="C122" s="3"/>
      <c r="D122" s="3"/>
      <c r="E122" s="3"/>
      <c r="F122" s="3"/>
      <c r="G122" s="3"/>
      <c r="H122" s="142"/>
      <c r="I122" s="3"/>
      <c r="J122" s="3"/>
      <c r="K122" s="3"/>
      <c r="L122" s="6"/>
    </row>
    <row r="123">
      <c r="A123" s="3"/>
      <c r="B123" s="3"/>
      <c r="C123" s="3"/>
      <c r="D123" s="3"/>
      <c r="E123" s="3"/>
      <c r="F123" s="3"/>
      <c r="G123" s="3"/>
      <c r="H123" s="142"/>
      <c r="I123" s="3"/>
      <c r="J123" s="3"/>
      <c r="K123" s="3"/>
      <c r="L123" s="6"/>
    </row>
    <row r="124">
      <c r="A124" s="3"/>
      <c r="B124" s="3"/>
      <c r="C124" s="3"/>
      <c r="D124" s="3"/>
      <c r="E124" s="3"/>
      <c r="F124" s="3"/>
      <c r="G124" s="3"/>
      <c r="H124" s="142"/>
      <c r="I124" s="3"/>
      <c r="J124" s="3"/>
      <c r="K124" s="3"/>
      <c r="L124" s="6"/>
    </row>
    <row r="125">
      <c r="A125" s="3"/>
      <c r="B125" s="3"/>
      <c r="C125" s="3"/>
      <c r="D125" s="3"/>
      <c r="E125" s="3"/>
      <c r="F125" s="3"/>
      <c r="G125" s="3"/>
      <c r="H125" s="142"/>
      <c r="I125" s="3"/>
      <c r="J125" s="3"/>
      <c r="K125" s="3"/>
      <c r="L125" s="6"/>
    </row>
    <row r="126">
      <c r="A126" s="3"/>
      <c r="B126" s="3"/>
      <c r="C126" s="3"/>
      <c r="D126" s="3"/>
      <c r="E126" s="3"/>
      <c r="F126" s="3"/>
      <c r="G126" s="3"/>
      <c r="H126" s="142"/>
      <c r="I126" s="3"/>
      <c r="J126" s="3"/>
      <c r="K126" s="3"/>
      <c r="L126" s="6"/>
    </row>
    <row r="127">
      <c r="A127" s="3"/>
      <c r="B127" s="3"/>
      <c r="C127" s="3"/>
      <c r="D127" s="3"/>
      <c r="E127" s="3"/>
      <c r="F127" s="3"/>
      <c r="G127" s="3"/>
      <c r="H127" s="142"/>
      <c r="I127" s="3"/>
      <c r="J127" s="3"/>
      <c r="K127" s="3"/>
      <c r="L127" s="6"/>
    </row>
    <row r="128">
      <c r="A128" s="3"/>
      <c r="B128" s="3"/>
      <c r="C128" s="3"/>
      <c r="D128" s="3"/>
      <c r="E128" s="3"/>
      <c r="F128" s="3"/>
      <c r="G128" s="3"/>
      <c r="H128" s="142"/>
      <c r="I128" s="3"/>
      <c r="J128" s="3"/>
      <c r="K128" s="3"/>
      <c r="L128" s="6"/>
    </row>
    <row r="129">
      <c r="A129" s="3"/>
      <c r="B129" s="3"/>
      <c r="C129" s="3"/>
      <c r="D129" s="3"/>
      <c r="E129" s="3"/>
      <c r="F129" s="3"/>
      <c r="G129" s="3"/>
      <c r="H129" s="142"/>
      <c r="I129" s="3"/>
      <c r="J129" s="3"/>
      <c r="K129" s="3"/>
      <c r="L129" s="6"/>
    </row>
    <row r="130">
      <c r="A130" s="3"/>
      <c r="B130" s="3"/>
      <c r="C130" s="3"/>
      <c r="D130" s="3"/>
      <c r="E130" s="3"/>
      <c r="F130" s="3"/>
      <c r="G130" s="3"/>
      <c r="H130" s="142"/>
      <c r="I130" s="3"/>
      <c r="J130" s="3"/>
      <c r="K130" s="3"/>
      <c r="L130" s="6"/>
    </row>
    <row r="131">
      <c r="A131" s="3"/>
      <c r="B131" s="3"/>
      <c r="C131" s="3"/>
      <c r="D131" s="3"/>
      <c r="E131" s="3"/>
      <c r="F131" s="3"/>
      <c r="G131" s="3"/>
      <c r="H131" s="142"/>
      <c r="I131" s="3"/>
      <c r="J131" s="3"/>
      <c r="K131" s="3"/>
      <c r="L131" s="6"/>
    </row>
    <row r="132">
      <c r="A132" s="3"/>
      <c r="B132" s="3"/>
      <c r="C132" s="3"/>
      <c r="D132" s="3"/>
      <c r="E132" s="3"/>
      <c r="F132" s="3"/>
      <c r="G132" s="3"/>
      <c r="H132" s="142"/>
      <c r="I132" s="3"/>
      <c r="J132" s="3"/>
      <c r="K132" s="3"/>
      <c r="L132" s="6"/>
    </row>
    <row r="133">
      <c r="A133" s="3"/>
      <c r="B133" s="3"/>
      <c r="C133" s="3"/>
      <c r="D133" s="3"/>
      <c r="E133" s="3"/>
      <c r="F133" s="3"/>
      <c r="G133" s="3"/>
      <c r="H133" s="142"/>
      <c r="I133" s="3"/>
      <c r="J133" s="3"/>
      <c r="K133" s="3"/>
      <c r="L133" s="6"/>
    </row>
    <row r="134">
      <c r="A134" s="3"/>
      <c r="B134" s="3"/>
      <c r="C134" s="3"/>
      <c r="D134" s="3"/>
      <c r="E134" s="3"/>
      <c r="F134" s="3"/>
      <c r="G134" s="3"/>
      <c r="H134" s="142"/>
      <c r="I134" s="3"/>
      <c r="J134" s="3"/>
      <c r="K134" s="3"/>
      <c r="L134" s="6"/>
    </row>
    <row r="135">
      <c r="A135" s="3"/>
      <c r="B135" s="3"/>
      <c r="C135" s="3"/>
      <c r="D135" s="3"/>
      <c r="E135" s="3"/>
      <c r="F135" s="3"/>
      <c r="G135" s="3"/>
      <c r="H135" s="142"/>
      <c r="I135" s="3"/>
      <c r="J135" s="3"/>
      <c r="K135" s="3"/>
      <c r="L135" s="6"/>
    </row>
    <row r="136">
      <c r="A136" s="3"/>
      <c r="B136" s="3"/>
      <c r="C136" s="3"/>
      <c r="D136" s="3"/>
      <c r="E136" s="3"/>
      <c r="F136" s="3"/>
      <c r="G136" s="3"/>
      <c r="H136" s="142"/>
      <c r="I136" s="3"/>
      <c r="J136" s="3"/>
      <c r="K136" s="3"/>
      <c r="L136" s="6"/>
    </row>
    <row r="137">
      <c r="A137" s="3"/>
      <c r="B137" s="3"/>
      <c r="C137" s="3"/>
      <c r="D137" s="3"/>
      <c r="E137" s="3"/>
      <c r="F137" s="3"/>
      <c r="G137" s="3"/>
      <c r="H137" s="142"/>
      <c r="I137" s="3"/>
      <c r="J137" s="3"/>
      <c r="K137" s="3"/>
      <c r="L137" s="6"/>
    </row>
    <row r="138">
      <c r="A138" s="3"/>
      <c r="B138" s="3"/>
      <c r="C138" s="3"/>
      <c r="D138" s="3"/>
      <c r="E138" s="3"/>
      <c r="F138" s="3"/>
      <c r="G138" s="3"/>
      <c r="H138" s="142"/>
      <c r="I138" s="3"/>
      <c r="J138" s="3"/>
      <c r="K138" s="3"/>
      <c r="L138" s="6"/>
    </row>
    <row r="139">
      <c r="A139" s="3"/>
      <c r="B139" s="3"/>
      <c r="C139" s="3"/>
      <c r="D139" s="3"/>
      <c r="E139" s="3"/>
      <c r="F139" s="3"/>
      <c r="G139" s="3"/>
      <c r="H139" s="142"/>
      <c r="I139" s="3"/>
      <c r="J139" s="3"/>
      <c r="K139" s="3"/>
      <c r="L139" s="6"/>
    </row>
    <row r="140">
      <c r="A140" s="3"/>
      <c r="B140" s="3"/>
      <c r="C140" s="3"/>
      <c r="D140" s="3"/>
      <c r="E140" s="3"/>
      <c r="F140" s="3"/>
      <c r="G140" s="3"/>
      <c r="H140" s="142"/>
      <c r="I140" s="3"/>
      <c r="J140" s="3"/>
      <c r="K140" s="3"/>
      <c r="L140" s="6"/>
    </row>
    <row r="141">
      <c r="A141" s="3"/>
      <c r="B141" s="3"/>
      <c r="C141" s="3"/>
      <c r="D141" s="3"/>
      <c r="E141" s="3"/>
      <c r="F141" s="3"/>
      <c r="G141" s="3"/>
      <c r="H141" s="142"/>
      <c r="I141" s="3"/>
      <c r="J141" s="3"/>
      <c r="K141" s="3"/>
      <c r="L141" s="6"/>
    </row>
    <row r="142">
      <c r="A142" s="3"/>
      <c r="B142" s="3"/>
      <c r="C142" s="3"/>
      <c r="D142" s="3"/>
      <c r="E142" s="3"/>
      <c r="F142" s="3"/>
      <c r="G142" s="3"/>
      <c r="H142" s="142"/>
      <c r="I142" s="3"/>
      <c r="J142" s="3"/>
      <c r="K142" s="3"/>
      <c r="L142" s="6"/>
    </row>
    <row r="143">
      <c r="A143" s="3"/>
      <c r="B143" s="3"/>
      <c r="C143" s="3"/>
      <c r="D143" s="3"/>
      <c r="E143" s="3"/>
      <c r="F143" s="3"/>
      <c r="G143" s="3"/>
      <c r="H143" s="142"/>
      <c r="I143" s="3"/>
      <c r="J143" s="3"/>
      <c r="K143" s="3"/>
      <c r="L143" s="6"/>
    </row>
    <row r="144">
      <c r="A144" s="3"/>
      <c r="B144" s="3"/>
      <c r="C144" s="3"/>
      <c r="D144" s="3"/>
      <c r="E144" s="3"/>
      <c r="F144" s="3"/>
      <c r="G144" s="3"/>
      <c r="H144" s="142"/>
      <c r="I144" s="3"/>
      <c r="J144" s="3"/>
      <c r="K144" s="3"/>
      <c r="L144" s="6"/>
    </row>
    <row r="145">
      <c r="A145" s="3"/>
      <c r="B145" s="3"/>
      <c r="C145" s="3"/>
      <c r="D145" s="3"/>
      <c r="E145" s="3"/>
      <c r="F145" s="3"/>
      <c r="G145" s="3"/>
      <c r="H145" s="142"/>
      <c r="I145" s="3"/>
      <c r="J145" s="3"/>
      <c r="K145" s="3"/>
      <c r="L145" s="6"/>
    </row>
    <row r="146">
      <c r="A146" s="3"/>
      <c r="B146" s="3"/>
      <c r="C146" s="3"/>
      <c r="D146" s="3"/>
      <c r="E146" s="3"/>
      <c r="F146" s="3"/>
      <c r="G146" s="3"/>
      <c r="H146" s="142"/>
      <c r="I146" s="3"/>
      <c r="J146" s="3"/>
      <c r="K146" s="3"/>
      <c r="L146" s="6"/>
    </row>
    <row r="147">
      <c r="A147" s="3"/>
      <c r="B147" s="3"/>
      <c r="C147" s="3"/>
      <c r="D147" s="3"/>
      <c r="E147" s="3"/>
      <c r="F147" s="3"/>
      <c r="G147" s="3"/>
      <c r="H147" s="142"/>
      <c r="I147" s="3"/>
      <c r="J147" s="3"/>
      <c r="K147" s="3"/>
      <c r="L147" s="6"/>
    </row>
    <row r="148">
      <c r="A148" s="3"/>
      <c r="B148" s="3"/>
      <c r="C148" s="3"/>
      <c r="D148" s="3"/>
      <c r="E148" s="3"/>
      <c r="F148" s="3"/>
      <c r="G148" s="3"/>
      <c r="H148" s="142"/>
      <c r="I148" s="3"/>
      <c r="J148" s="3"/>
      <c r="K148" s="3"/>
      <c r="L148" s="6"/>
    </row>
    <row r="149">
      <c r="A149" s="3"/>
      <c r="B149" s="3"/>
      <c r="C149" s="3"/>
      <c r="D149" s="3"/>
      <c r="E149" s="3"/>
      <c r="F149" s="3"/>
      <c r="G149" s="3"/>
      <c r="H149" s="142"/>
      <c r="I149" s="3"/>
      <c r="J149" s="3"/>
      <c r="K149" s="3"/>
      <c r="L149" s="6"/>
    </row>
    <row r="150">
      <c r="A150" s="3"/>
      <c r="B150" s="3"/>
      <c r="C150" s="3"/>
      <c r="D150" s="3"/>
      <c r="E150" s="3"/>
      <c r="F150" s="3"/>
      <c r="G150" s="3"/>
      <c r="H150" s="142"/>
      <c r="I150" s="3"/>
      <c r="J150" s="3"/>
      <c r="K150" s="3"/>
      <c r="L150" s="6"/>
    </row>
    <row r="151">
      <c r="A151" s="3"/>
      <c r="B151" s="3"/>
      <c r="C151" s="3"/>
      <c r="D151" s="3"/>
      <c r="E151" s="3"/>
      <c r="F151" s="3"/>
      <c r="G151" s="3"/>
      <c r="H151" s="142"/>
      <c r="I151" s="3"/>
      <c r="J151" s="3"/>
      <c r="K151" s="3"/>
      <c r="L151" s="6"/>
    </row>
    <row r="152">
      <c r="A152" s="3"/>
      <c r="B152" s="3"/>
      <c r="C152" s="3"/>
      <c r="D152" s="3"/>
      <c r="E152" s="3"/>
      <c r="F152" s="3"/>
      <c r="G152" s="3"/>
      <c r="H152" s="142"/>
      <c r="I152" s="3"/>
      <c r="J152" s="3"/>
      <c r="K152" s="3"/>
      <c r="L152" s="6"/>
    </row>
    <row r="153">
      <c r="A153" s="3"/>
      <c r="B153" s="3"/>
      <c r="C153" s="3"/>
      <c r="D153" s="3"/>
      <c r="E153" s="3"/>
      <c r="F153" s="3"/>
      <c r="G153" s="3"/>
      <c r="H153" s="142"/>
      <c r="I153" s="3"/>
      <c r="J153" s="3"/>
      <c r="K153" s="3"/>
      <c r="L153" s="6"/>
    </row>
    <row r="154">
      <c r="A154" s="3"/>
      <c r="B154" s="3"/>
      <c r="C154" s="3"/>
      <c r="D154" s="3"/>
      <c r="E154" s="3"/>
      <c r="F154" s="3"/>
      <c r="G154" s="3"/>
      <c r="H154" s="142"/>
      <c r="I154" s="3"/>
      <c r="J154" s="3"/>
      <c r="K154" s="3"/>
      <c r="L154" s="6"/>
    </row>
    <row r="155">
      <c r="A155" s="3"/>
      <c r="B155" s="3"/>
      <c r="C155" s="3"/>
      <c r="D155" s="3"/>
      <c r="E155" s="3"/>
      <c r="F155" s="3"/>
      <c r="G155" s="3"/>
      <c r="H155" s="142"/>
      <c r="I155" s="3"/>
      <c r="J155" s="3"/>
      <c r="K155" s="3"/>
      <c r="L155" s="6"/>
    </row>
    <row r="156">
      <c r="A156" s="3"/>
      <c r="B156" s="3"/>
      <c r="C156" s="3"/>
      <c r="D156" s="3"/>
      <c r="E156" s="3"/>
      <c r="F156" s="3"/>
      <c r="G156" s="3"/>
      <c r="H156" s="142"/>
      <c r="I156" s="3"/>
      <c r="J156" s="3"/>
      <c r="K156" s="3"/>
      <c r="L156" s="6"/>
    </row>
    <row r="157">
      <c r="A157" s="3"/>
      <c r="B157" s="3"/>
      <c r="C157" s="3"/>
      <c r="D157" s="3"/>
      <c r="E157" s="3"/>
      <c r="F157" s="3"/>
      <c r="G157" s="3"/>
      <c r="H157" s="142"/>
      <c r="I157" s="3"/>
      <c r="J157" s="3"/>
      <c r="K157" s="3"/>
      <c r="L157" s="6"/>
    </row>
    <row r="158">
      <c r="A158" s="3"/>
      <c r="B158" s="3"/>
      <c r="C158" s="3"/>
      <c r="D158" s="3"/>
      <c r="E158" s="3"/>
      <c r="F158" s="3"/>
      <c r="G158" s="3"/>
      <c r="H158" s="142"/>
      <c r="I158" s="3"/>
      <c r="J158" s="3"/>
      <c r="K158" s="3"/>
      <c r="L158" s="6"/>
    </row>
    <row r="159">
      <c r="A159" s="3"/>
      <c r="B159" s="3"/>
      <c r="C159" s="3"/>
      <c r="D159" s="3"/>
      <c r="E159" s="3"/>
      <c r="F159" s="3"/>
      <c r="G159" s="3"/>
      <c r="H159" s="142"/>
      <c r="I159" s="3"/>
      <c r="J159" s="3"/>
      <c r="K159" s="3"/>
      <c r="L159" s="6"/>
    </row>
    <row r="160">
      <c r="A160" s="3"/>
      <c r="B160" s="3"/>
      <c r="C160" s="3"/>
      <c r="D160" s="3"/>
      <c r="E160" s="3"/>
      <c r="F160" s="3"/>
      <c r="G160" s="3"/>
      <c r="H160" s="142"/>
      <c r="I160" s="3"/>
      <c r="J160" s="3"/>
      <c r="K160" s="3"/>
      <c r="L160" s="6"/>
    </row>
    <row r="161">
      <c r="A161" s="3"/>
      <c r="B161" s="3"/>
      <c r="C161" s="3"/>
      <c r="D161" s="3"/>
      <c r="E161" s="3"/>
      <c r="F161" s="3"/>
      <c r="G161" s="3"/>
      <c r="H161" s="142"/>
      <c r="I161" s="3"/>
      <c r="J161" s="3"/>
      <c r="K161" s="3"/>
      <c r="L161" s="6"/>
    </row>
    <row r="162">
      <c r="A162" s="3"/>
      <c r="B162" s="3"/>
      <c r="C162" s="3"/>
      <c r="D162" s="3"/>
      <c r="E162" s="3"/>
      <c r="F162" s="3"/>
      <c r="G162" s="3"/>
      <c r="H162" s="142"/>
      <c r="I162" s="3"/>
      <c r="J162" s="3"/>
      <c r="K162" s="3"/>
      <c r="L162" s="6"/>
    </row>
    <row r="163">
      <c r="A163" s="3"/>
      <c r="B163" s="3"/>
      <c r="C163" s="3"/>
      <c r="D163" s="3"/>
      <c r="E163" s="3"/>
      <c r="F163" s="3"/>
      <c r="G163" s="3"/>
      <c r="H163" s="142"/>
      <c r="I163" s="3"/>
      <c r="J163" s="3"/>
      <c r="K163" s="3"/>
      <c r="L163" s="6"/>
    </row>
    <row r="164">
      <c r="A164" s="3"/>
      <c r="B164" s="3"/>
      <c r="C164" s="3"/>
      <c r="D164" s="3"/>
      <c r="E164" s="3"/>
      <c r="F164" s="3"/>
      <c r="G164" s="3"/>
      <c r="H164" s="142"/>
      <c r="I164" s="3"/>
      <c r="J164" s="3"/>
      <c r="K164" s="3"/>
      <c r="L164" s="6"/>
    </row>
    <row r="165">
      <c r="A165" s="3"/>
      <c r="B165" s="3"/>
      <c r="C165" s="3"/>
      <c r="D165" s="3"/>
      <c r="E165" s="3"/>
      <c r="F165" s="3"/>
      <c r="G165" s="3"/>
      <c r="H165" s="142"/>
      <c r="I165" s="3"/>
      <c r="J165" s="3"/>
      <c r="K165" s="3"/>
      <c r="L165" s="6"/>
    </row>
    <row r="166">
      <c r="A166" s="3"/>
      <c r="B166" s="3"/>
      <c r="C166" s="3"/>
      <c r="D166" s="3"/>
      <c r="E166" s="3"/>
      <c r="F166" s="3"/>
      <c r="G166" s="3"/>
      <c r="H166" s="142"/>
      <c r="I166" s="3"/>
      <c r="J166" s="3"/>
      <c r="K166" s="3"/>
      <c r="L166" s="6"/>
    </row>
    <row r="167">
      <c r="A167" s="3"/>
      <c r="B167" s="3"/>
      <c r="C167" s="3"/>
      <c r="D167" s="3"/>
      <c r="E167" s="3"/>
      <c r="F167" s="3"/>
      <c r="G167" s="3"/>
      <c r="H167" s="142"/>
      <c r="I167" s="3"/>
      <c r="J167" s="3"/>
      <c r="K167" s="3"/>
      <c r="L167" s="6"/>
    </row>
    <row r="168">
      <c r="A168" s="3"/>
      <c r="B168" s="3"/>
      <c r="C168" s="3"/>
      <c r="D168" s="3"/>
      <c r="E168" s="3"/>
      <c r="F168" s="3"/>
      <c r="G168" s="3"/>
      <c r="H168" s="142"/>
      <c r="I168" s="3"/>
      <c r="J168" s="3"/>
      <c r="K168" s="3"/>
      <c r="L168" s="6"/>
    </row>
    <row r="169">
      <c r="A169" s="3"/>
      <c r="B169" s="3"/>
      <c r="C169" s="3"/>
      <c r="D169" s="3"/>
      <c r="E169" s="3"/>
      <c r="F169" s="3"/>
      <c r="G169" s="3"/>
      <c r="H169" s="142"/>
      <c r="I169" s="3"/>
      <c r="J169" s="3"/>
      <c r="K169" s="3"/>
      <c r="L169" s="6"/>
    </row>
    <row r="170">
      <c r="A170" s="3"/>
      <c r="B170" s="3"/>
      <c r="C170" s="3"/>
      <c r="D170" s="3"/>
      <c r="E170" s="3"/>
      <c r="F170" s="3"/>
      <c r="G170" s="3"/>
      <c r="H170" s="142"/>
      <c r="I170" s="3"/>
      <c r="J170" s="3"/>
      <c r="K170" s="3"/>
      <c r="L170" s="6"/>
    </row>
    <row r="171">
      <c r="A171" s="3"/>
      <c r="B171" s="3"/>
      <c r="C171" s="3"/>
      <c r="D171" s="3"/>
      <c r="E171" s="3"/>
      <c r="F171" s="3"/>
      <c r="G171" s="3"/>
      <c r="H171" s="142"/>
      <c r="I171" s="3"/>
      <c r="J171" s="3"/>
      <c r="K171" s="3"/>
      <c r="L171" s="6"/>
    </row>
    <row r="172">
      <c r="A172" s="3"/>
      <c r="B172" s="3"/>
      <c r="C172" s="3"/>
      <c r="D172" s="3"/>
      <c r="E172" s="3"/>
      <c r="F172" s="3"/>
      <c r="G172" s="3"/>
      <c r="H172" s="142"/>
      <c r="I172" s="3"/>
      <c r="J172" s="3"/>
      <c r="K172" s="3"/>
      <c r="L172" s="6"/>
    </row>
    <row r="173">
      <c r="A173" s="3"/>
      <c r="B173" s="3"/>
      <c r="C173" s="3"/>
      <c r="D173" s="3"/>
      <c r="E173" s="3"/>
      <c r="F173" s="3"/>
      <c r="G173" s="3"/>
      <c r="H173" s="142"/>
      <c r="I173" s="3"/>
      <c r="J173" s="3"/>
      <c r="K173" s="3"/>
      <c r="L173" s="6"/>
    </row>
    <row r="174">
      <c r="A174" s="3"/>
      <c r="B174" s="3"/>
      <c r="C174" s="3"/>
      <c r="D174" s="3"/>
      <c r="E174" s="3"/>
      <c r="F174" s="3"/>
      <c r="G174" s="3"/>
      <c r="H174" s="142"/>
      <c r="I174" s="3"/>
      <c r="J174" s="3"/>
      <c r="K174" s="3"/>
      <c r="L174" s="6"/>
    </row>
    <row r="175">
      <c r="A175" s="3"/>
      <c r="B175" s="3"/>
      <c r="C175" s="3"/>
      <c r="D175" s="3"/>
      <c r="E175" s="3"/>
      <c r="F175" s="3"/>
      <c r="G175" s="3"/>
      <c r="H175" s="142"/>
      <c r="I175" s="3"/>
      <c r="J175" s="3"/>
      <c r="K175" s="3"/>
      <c r="L175" s="6"/>
    </row>
    <row r="176">
      <c r="A176" s="3"/>
      <c r="B176" s="3"/>
      <c r="C176" s="3"/>
      <c r="D176" s="3"/>
      <c r="E176" s="3"/>
      <c r="F176" s="3"/>
      <c r="G176" s="3"/>
      <c r="H176" s="142"/>
      <c r="I176" s="3"/>
      <c r="J176" s="3"/>
      <c r="K176" s="3"/>
      <c r="L176" s="6"/>
    </row>
    <row r="177">
      <c r="A177" s="3"/>
      <c r="B177" s="3"/>
      <c r="C177" s="3"/>
      <c r="D177" s="3"/>
      <c r="E177" s="3"/>
      <c r="F177" s="3"/>
      <c r="G177" s="3"/>
      <c r="H177" s="142"/>
      <c r="I177" s="3"/>
      <c r="J177" s="3"/>
      <c r="K177" s="3"/>
      <c r="L177" s="6"/>
    </row>
    <row r="178">
      <c r="A178" s="3"/>
      <c r="B178" s="3"/>
      <c r="C178" s="3"/>
      <c r="D178" s="3"/>
      <c r="E178" s="3"/>
      <c r="F178" s="3"/>
      <c r="G178" s="3"/>
      <c r="H178" s="142"/>
      <c r="I178" s="3"/>
      <c r="J178" s="3"/>
      <c r="K178" s="3"/>
      <c r="L178" s="6"/>
    </row>
    <row r="179">
      <c r="A179" s="3"/>
      <c r="B179" s="3"/>
      <c r="C179" s="3"/>
      <c r="D179" s="3"/>
      <c r="E179" s="3"/>
      <c r="F179" s="3"/>
      <c r="G179" s="3"/>
      <c r="H179" s="142"/>
      <c r="I179" s="3"/>
      <c r="J179" s="3"/>
      <c r="K179" s="3"/>
      <c r="L179" s="6"/>
    </row>
    <row r="180">
      <c r="A180" s="3"/>
      <c r="B180" s="3"/>
      <c r="C180" s="3"/>
      <c r="D180" s="3"/>
      <c r="E180" s="3"/>
      <c r="F180" s="3"/>
      <c r="G180" s="3"/>
      <c r="H180" s="142"/>
      <c r="I180" s="3"/>
      <c r="J180" s="3"/>
      <c r="K180" s="3"/>
      <c r="L180" s="6"/>
    </row>
    <row r="181">
      <c r="A181" s="3"/>
      <c r="B181" s="3"/>
      <c r="C181" s="3"/>
      <c r="D181" s="3"/>
      <c r="E181" s="3"/>
      <c r="F181" s="3"/>
      <c r="G181" s="3"/>
      <c r="H181" s="142"/>
      <c r="I181" s="3"/>
      <c r="J181" s="3"/>
      <c r="K181" s="3"/>
      <c r="L181" s="6"/>
    </row>
    <row r="182">
      <c r="A182" s="3"/>
      <c r="B182" s="3"/>
      <c r="C182" s="3"/>
      <c r="D182" s="3"/>
      <c r="E182" s="3"/>
      <c r="F182" s="3"/>
      <c r="G182" s="3"/>
      <c r="H182" s="142"/>
      <c r="I182" s="3"/>
      <c r="J182" s="3"/>
      <c r="K182" s="3"/>
      <c r="L182" s="6"/>
    </row>
    <row r="183">
      <c r="A183" s="3"/>
      <c r="B183" s="3"/>
      <c r="C183" s="3"/>
      <c r="D183" s="3"/>
      <c r="E183" s="3"/>
      <c r="F183" s="3"/>
      <c r="G183" s="3"/>
      <c r="H183" s="142"/>
      <c r="I183" s="3"/>
      <c r="J183" s="3"/>
      <c r="K183" s="3"/>
      <c r="L183" s="6"/>
    </row>
    <row r="184">
      <c r="A184" s="3"/>
      <c r="B184" s="3"/>
      <c r="C184" s="3"/>
      <c r="D184" s="3"/>
      <c r="E184" s="3"/>
      <c r="F184" s="3"/>
      <c r="G184" s="3"/>
      <c r="H184" s="142"/>
      <c r="I184" s="3"/>
      <c r="J184" s="3"/>
      <c r="K184" s="3"/>
      <c r="L184" s="6"/>
    </row>
    <row r="185">
      <c r="A185" s="3"/>
      <c r="B185" s="3"/>
      <c r="C185" s="3"/>
      <c r="D185" s="3"/>
      <c r="E185" s="3"/>
      <c r="F185" s="3"/>
      <c r="G185" s="3"/>
      <c r="H185" s="142"/>
      <c r="I185" s="3"/>
      <c r="J185" s="3"/>
      <c r="K185" s="3"/>
      <c r="L185" s="6"/>
    </row>
    <row r="186">
      <c r="A186" s="3"/>
      <c r="B186" s="3"/>
      <c r="C186" s="3"/>
      <c r="D186" s="3"/>
      <c r="E186" s="3"/>
      <c r="F186" s="3"/>
      <c r="G186" s="3"/>
      <c r="H186" s="142"/>
      <c r="I186" s="3"/>
      <c r="J186" s="3"/>
      <c r="K186" s="3"/>
      <c r="L186" s="6"/>
    </row>
    <row r="187">
      <c r="A187" s="3"/>
      <c r="B187" s="3"/>
      <c r="C187" s="3"/>
      <c r="D187" s="3"/>
      <c r="E187" s="3"/>
      <c r="F187" s="3"/>
      <c r="G187" s="3"/>
      <c r="H187" s="142"/>
      <c r="I187" s="3"/>
      <c r="J187" s="3"/>
      <c r="K187" s="3"/>
      <c r="L187" s="6"/>
    </row>
    <row r="188">
      <c r="A188" s="3"/>
      <c r="B188" s="3"/>
      <c r="C188" s="3"/>
      <c r="D188" s="3"/>
      <c r="E188" s="3"/>
      <c r="F188" s="3"/>
      <c r="G188" s="3"/>
      <c r="H188" s="142"/>
      <c r="I188" s="3"/>
      <c r="J188" s="3"/>
      <c r="K188" s="3"/>
      <c r="L188" s="6"/>
    </row>
    <row r="189">
      <c r="A189" s="3"/>
      <c r="B189" s="3"/>
      <c r="C189" s="3"/>
      <c r="D189" s="3"/>
      <c r="E189" s="3"/>
      <c r="F189" s="3"/>
      <c r="G189" s="3"/>
      <c r="H189" s="142"/>
      <c r="I189" s="3"/>
      <c r="J189" s="3"/>
      <c r="K189" s="3"/>
      <c r="L189" s="6"/>
    </row>
    <row r="190">
      <c r="A190" s="3"/>
      <c r="B190" s="3"/>
      <c r="C190" s="3"/>
      <c r="D190" s="3"/>
      <c r="E190" s="3"/>
      <c r="F190" s="3"/>
      <c r="G190" s="3"/>
      <c r="H190" s="142"/>
      <c r="I190" s="3"/>
      <c r="J190" s="3"/>
      <c r="K190" s="3"/>
      <c r="L190" s="6"/>
    </row>
    <row r="191">
      <c r="A191" s="3"/>
      <c r="B191" s="3"/>
      <c r="C191" s="3"/>
      <c r="D191" s="3"/>
      <c r="E191" s="3"/>
      <c r="F191" s="3"/>
      <c r="G191" s="3"/>
      <c r="H191" s="142"/>
      <c r="I191" s="3"/>
      <c r="J191" s="3"/>
      <c r="K191" s="3"/>
      <c r="L191" s="6"/>
    </row>
    <row r="192">
      <c r="A192" s="3"/>
      <c r="B192" s="3"/>
      <c r="C192" s="3"/>
      <c r="D192" s="3"/>
      <c r="E192" s="3"/>
      <c r="F192" s="3"/>
      <c r="G192" s="3"/>
      <c r="H192" s="142"/>
      <c r="I192" s="3"/>
      <c r="J192" s="3"/>
      <c r="K192" s="3"/>
      <c r="L192" s="6"/>
    </row>
    <row r="193">
      <c r="A193" s="3"/>
      <c r="B193" s="3"/>
      <c r="C193" s="3"/>
      <c r="D193" s="3"/>
      <c r="E193" s="3"/>
      <c r="F193" s="3"/>
      <c r="G193" s="3"/>
      <c r="H193" s="142"/>
      <c r="I193" s="3"/>
      <c r="J193" s="3"/>
      <c r="K193" s="3"/>
      <c r="L193" s="6"/>
    </row>
    <row r="194">
      <c r="A194" s="3"/>
      <c r="B194" s="3"/>
      <c r="C194" s="3"/>
      <c r="D194" s="3"/>
      <c r="E194" s="3"/>
      <c r="F194" s="3"/>
      <c r="G194" s="3"/>
      <c r="H194" s="142"/>
      <c r="I194" s="3"/>
      <c r="J194" s="3"/>
      <c r="K194" s="3"/>
      <c r="L194" s="6"/>
    </row>
    <row r="195">
      <c r="A195" s="3"/>
      <c r="B195" s="3"/>
      <c r="C195" s="3"/>
      <c r="D195" s="3"/>
      <c r="E195" s="3"/>
      <c r="F195" s="3"/>
      <c r="G195" s="3"/>
      <c r="H195" s="142"/>
      <c r="I195" s="3"/>
      <c r="J195" s="3"/>
      <c r="K195" s="3"/>
      <c r="L195" s="6"/>
    </row>
    <row r="196">
      <c r="A196" s="3"/>
      <c r="B196" s="3"/>
      <c r="C196" s="3"/>
      <c r="D196" s="3"/>
      <c r="E196" s="3"/>
      <c r="F196" s="3"/>
      <c r="G196" s="3"/>
      <c r="H196" s="142"/>
      <c r="I196" s="3"/>
      <c r="J196" s="3"/>
      <c r="K196" s="3"/>
      <c r="L196" s="6"/>
    </row>
    <row r="197">
      <c r="A197" s="3"/>
      <c r="B197" s="3"/>
      <c r="C197" s="3"/>
      <c r="D197" s="3"/>
      <c r="E197" s="3"/>
      <c r="F197" s="3"/>
      <c r="G197" s="3"/>
      <c r="H197" s="142"/>
      <c r="I197" s="3"/>
      <c r="J197" s="3"/>
      <c r="K197" s="3"/>
      <c r="L197" s="6"/>
    </row>
    <row r="198">
      <c r="A198" s="3"/>
      <c r="B198" s="3"/>
      <c r="C198" s="3"/>
      <c r="D198" s="3"/>
      <c r="E198" s="3"/>
      <c r="F198" s="3"/>
      <c r="G198" s="3"/>
      <c r="H198" s="142"/>
      <c r="I198" s="3"/>
      <c r="J198" s="3"/>
      <c r="K198" s="3"/>
      <c r="L198" s="6"/>
    </row>
    <row r="199">
      <c r="A199" s="3"/>
      <c r="B199" s="3"/>
      <c r="C199" s="3"/>
      <c r="D199" s="3"/>
      <c r="E199" s="3"/>
      <c r="F199" s="3"/>
      <c r="G199" s="3"/>
      <c r="H199" s="142"/>
      <c r="I199" s="3"/>
      <c r="J199" s="3"/>
      <c r="K199" s="3"/>
      <c r="L199" s="6"/>
    </row>
    <row r="200">
      <c r="A200" s="3"/>
      <c r="B200" s="3"/>
      <c r="C200" s="3"/>
      <c r="D200" s="3"/>
      <c r="E200" s="3"/>
      <c r="F200" s="3"/>
      <c r="G200" s="3"/>
      <c r="H200" s="142"/>
      <c r="I200" s="3"/>
      <c r="J200" s="3"/>
      <c r="K200" s="3"/>
      <c r="L200" s="6"/>
    </row>
    <row r="201">
      <c r="A201" s="3"/>
      <c r="B201" s="3"/>
      <c r="C201" s="3"/>
      <c r="D201" s="3"/>
      <c r="E201" s="3"/>
      <c r="F201" s="3"/>
      <c r="G201" s="3"/>
      <c r="H201" s="142"/>
      <c r="I201" s="3"/>
      <c r="J201" s="3"/>
      <c r="K201" s="3"/>
      <c r="L201" s="6"/>
    </row>
    <row r="202">
      <c r="A202" s="3"/>
      <c r="B202" s="3"/>
      <c r="C202" s="3"/>
      <c r="D202" s="3"/>
      <c r="E202" s="3"/>
      <c r="F202" s="3"/>
      <c r="G202" s="3"/>
      <c r="H202" s="142"/>
      <c r="I202" s="3"/>
      <c r="J202" s="3"/>
      <c r="K202" s="3"/>
      <c r="L202" s="6"/>
    </row>
    <row r="203">
      <c r="A203" s="3"/>
      <c r="B203" s="3"/>
      <c r="C203" s="3"/>
      <c r="D203" s="3"/>
      <c r="E203" s="3"/>
      <c r="F203" s="3"/>
      <c r="G203" s="3"/>
      <c r="H203" s="142"/>
      <c r="I203" s="3"/>
      <c r="J203" s="3"/>
      <c r="K203" s="3"/>
      <c r="L203" s="6"/>
    </row>
    <row r="204">
      <c r="A204" s="3"/>
      <c r="B204" s="3"/>
      <c r="C204" s="3"/>
      <c r="D204" s="3"/>
      <c r="E204" s="3"/>
      <c r="F204" s="3"/>
      <c r="G204" s="3"/>
      <c r="H204" s="142"/>
      <c r="I204" s="3"/>
      <c r="J204" s="3"/>
      <c r="K204" s="3"/>
      <c r="L204" s="6"/>
    </row>
    <row r="205">
      <c r="A205" s="3"/>
      <c r="B205" s="3"/>
      <c r="C205" s="3"/>
      <c r="D205" s="3"/>
      <c r="E205" s="3"/>
      <c r="F205" s="3"/>
      <c r="G205" s="3"/>
      <c r="H205" s="142"/>
      <c r="I205" s="3"/>
      <c r="J205" s="3"/>
      <c r="K205" s="3"/>
      <c r="L205" s="6"/>
    </row>
    <row r="206">
      <c r="A206" s="3"/>
      <c r="B206" s="3"/>
      <c r="C206" s="3"/>
      <c r="D206" s="3"/>
      <c r="E206" s="3"/>
      <c r="F206" s="3"/>
      <c r="G206" s="3"/>
      <c r="H206" s="142"/>
      <c r="I206" s="3"/>
      <c r="J206" s="3"/>
      <c r="K206" s="3"/>
      <c r="L206" s="6"/>
    </row>
    <row r="207">
      <c r="A207" s="3"/>
      <c r="B207" s="3"/>
      <c r="C207" s="3"/>
      <c r="D207" s="3"/>
      <c r="E207" s="3"/>
      <c r="F207" s="3"/>
      <c r="G207" s="3"/>
      <c r="H207" s="142"/>
      <c r="I207" s="3"/>
      <c r="J207" s="3"/>
      <c r="K207" s="3"/>
      <c r="L207" s="6"/>
    </row>
    <row r="208">
      <c r="A208" s="3"/>
      <c r="B208" s="3"/>
      <c r="C208" s="3"/>
      <c r="D208" s="3"/>
      <c r="E208" s="3"/>
      <c r="F208" s="3"/>
      <c r="G208" s="3"/>
      <c r="H208" s="142"/>
      <c r="I208" s="3"/>
      <c r="J208" s="3"/>
      <c r="K208" s="3"/>
      <c r="L208" s="6"/>
    </row>
    <row r="209">
      <c r="A209" s="3"/>
      <c r="B209" s="3"/>
      <c r="C209" s="3"/>
      <c r="D209" s="3"/>
      <c r="E209" s="3"/>
      <c r="F209" s="3"/>
      <c r="G209" s="3"/>
      <c r="H209" s="142"/>
      <c r="I209" s="3"/>
      <c r="J209" s="3"/>
      <c r="K209" s="3"/>
      <c r="L209" s="6"/>
    </row>
    <row r="210">
      <c r="A210" s="3"/>
      <c r="B210" s="3"/>
      <c r="C210" s="3"/>
      <c r="D210" s="3"/>
      <c r="E210" s="3"/>
      <c r="F210" s="3"/>
      <c r="G210" s="3"/>
      <c r="H210" s="142"/>
      <c r="I210" s="3"/>
      <c r="J210" s="3"/>
      <c r="K210" s="3"/>
      <c r="L210" s="6"/>
    </row>
    <row r="211">
      <c r="A211" s="3"/>
      <c r="B211" s="3"/>
      <c r="C211" s="3"/>
      <c r="D211" s="3"/>
      <c r="E211" s="3"/>
      <c r="F211" s="3"/>
      <c r="G211" s="3"/>
      <c r="H211" s="142"/>
      <c r="I211" s="3"/>
      <c r="J211" s="3"/>
      <c r="K211" s="3"/>
      <c r="L211" s="6"/>
    </row>
    <row r="212">
      <c r="A212" s="3"/>
      <c r="B212" s="3"/>
      <c r="C212" s="3"/>
      <c r="D212" s="3"/>
      <c r="E212" s="3"/>
      <c r="F212" s="3"/>
      <c r="G212" s="3"/>
      <c r="H212" s="142"/>
      <c r="I212" s="3"/>
      <c r="J212" s="3"/>
      <c r="K212" s="3"/>
      <c r="L212" s="6"/>
    </row>
    <row r="213">
      <c r="A213" s="3"/>
      <c r="B213" s="3"/>
      <c r="C213" s="3"/>
      <c r="D213" s="3"/>
      <c r="E213" s="3"/>
      <c r="F213" s="3"/>
      <c r="G213" s="3"/>
      <c r="H213" s="142"/>
      <c r="I213" s="3"/>
      <c r="J213" s="3"/>
      <c r="K213" s="3"/>
      <c r="L213" s="6"/>
    </row>
    <row r="214">
      <c r="A214" s="3"/>
      <c r="B214" s="3"/>
      <c r="C214" s="3"/>
      <c r="D214" s="3"/>
      <c r="E214" s="3"/>
      <c r="F214" s="3"/>
      <c r="G214" s="3"/>
      <c r="H214" s="142"/>
      <c r="I214" s="3"/>
      <c r="J214" s="3"/>
      <c r="K214" s="3"/>
      <c r="L214" s="6"/>
    </row>
    <row r="215">
      <c r="A215" s="3"/>
      <c r="B215" s="3"/>
      <c r="C215" s="3"/>
      <c r="D215" s="3"/>
      <c r="E215" s="3"/>
      <c r="F215" s="3"/>
      <c r="G215" s="3"/>
      <c r="H215" s="142"/>
      <c r="I215" s="3"/>
      <c r="J215" s="3"/>
      <c r="K215" s="3"/>
      <c r="L215" s="6"/>
    </row>
    <row r="216">
      <c r="A216" s="3"/>
      <c r="B216" s="3"/>
      <c r="C216" s="3"/>
      <c r="D216" s="3"/>
      <c r="E216" s="3"/>
      <c r="F216" s="3"/>
      <c r="G216" s="3"/>
      <c r="H216" s="142"/>
      <c r="I216" s="3"/>
      <c r="J216" s="3"/>
      <c r="K216" s="3"/>
      <c r="L216" s="6"/>
    </row>
    <row r="217">
      <c r="A217" s="3"/>
      <c r="B217" s="3"/>
      <c r="C217" s="3"/>
      <c r="D217" s="3"/>
      <c r="E217" s="3"/>
      <c r="F217" s="3"/>
      <c r="G217" s="3"/>
      <c r="H217" s="142"/>
      <c r="I217" s="3"/>
      <c r="J217" s="3"/>
      <c r="K217" s="3"/>
      <c r="L217" s="6"/>
    </row>
    <row r="218">
      <c r="A218" s="3"/>
      <c r="B218" s="3"/>
      <c r="C218" s="3"/>
      <c r="D218" s="3"/>
      <c r="E218" s="3"/>
      <c r="F218" s="3"/>
      <c r="G218" s="3"/>
      <c r="H218" s="142"/>
      <c r="I218" s="3"/>
      <c r="J218" s="3"/>
      <c r="K218" s="3"/>
      <c r="L218" s="6"/>
    </row>
    <row r="219">
      <c r="A219" s="3"/>
      <c r="B219" s="3"/>
      <c r="C219" s="3"/>
      <c r="D219" s="3"/>
      <c r="E219" s="3"/>
      <c r="F219" s="3"/>
      <c r="G219" s="3"/>
      <c r="H219" s="142"/>
      <c r="I219" s="3"/>
      <c r="J219" s="3"/>
      <c r="K219" s="3"/>
      <c r="L219" s="6"/>
    </row>
    <row r="220">
      <c r="A220" s="3"/>
      <c r="B220" s="3"/>
      <c r="C220" s="3"/>
      <c r="D220" s="3"/>
      <c r="E220" s="3"/>
      <c r="F220" s="3"/>
      <c r="G220" s="3"/>
      <c r="H220" s="142"/>
      <c r="I220" s="3"/>
      <c r="J220" s="3"/>
      <c r="K220" s="3"/>
      <c r="L220" s="6"/>
    </row>
    <row r="221">
      <c r="A221" s="3"/>
      <c r="B221" s="3"/>
      <c r="C221" s="3"/>
      <c r="D221" s="3"/>
      <c r="E221" s="3"/>
      <c r="F221" s="3"/>
      <c r="G221" s="3"/>
      <c r="H221" s="142"/>
      <c r="I221" s="3"/>
      <c r="J221" s="3"/>
      <c r="K221" s="3"/>
      <c r="L221" s="6"/>
    </row>
    <row r="222">
      <c r="A222" s="3"/>
      <c r="B222" s="3"/>
      <c r="C222" s="3"/>
      <c r="D222" s="3"/>
      <c r="E222" s="3"/>
      <c r="F222" s="3"/>
      <c r="G222" s="3"/>
      <c r="H222" s="142"/>
      <c r="I222" s="3"/>
      <c r="J222" s="3"/>
      <c r="K222" s="3"/>
      <c r="L222" s="6"/>
    </row>
    <row r="223">
      <c r="A223" s="3"/>
      <c r="B223" s="3"/>
      <c r="C223" s="3"/>
      <c r="D223" s="3"/>
      <c r="E223" s="3"/>
      <c r="F223" s="3"/>
      <c r="G223" s="3"/>
      <c r="H223" s="142"/>
      <c r="I223" s="3"/>
      <c r="J223" s="3"/>
      <c r="K223" s="3"/>
      <c r="L223" s="6"/>
    </row>
    <row r="224">
      <c r="A224" s="3"/>
      <c r="B224" s="3"/>
      <c r="C224" s="3"/>
      <c r="D224" s="3"/>
      <c r="E224" s="3"/>
      <c r="F224" s="3"/>
      <c r="G224" s="3"/>
      <c r="H224" s="142"/>
      <c r="I224" s="3"/>
      <c r="J224" s="3"/>
      <c r="K224" s="3"/>
      <c r="L224" s="6"/>
    </row>
    <row r="225">
      <c r="A225" s="3"/>
      <c r="B225" s="3"/>
      <c r="C225" s="3"/>
      <c r="D225" s="3"/>
      <c r="E225" s="3"/>
      <c r="F225" s="3"/>
      <c r="G225" s="3"/>
      <c r="H225" s="142"/>
      <c r="I225" s="3"/>
      <c r="J225" s="3"/>
      <c r="K225" s="3"/>
      <c r="L225" s="6"/>
    </row>
    <row r="226">
      <c r="A226" s="3"/>
      <c r="B226" s="3"/>
      <c r="C226" s="3"/>
      <c r="D226" s="3"/>
      <c r="E226" s="3"/>
      <c r="F226" s="3"/>
      <c r="G226" s="3"/>
      <c r="H226" s="142"/>
      <c r="I226" s="3"/>
      <c r="J226" s="3"/>
      <c r="K226" s="3"/>
      <c r="L226" s="6"/>
    </row>
    <row r="227">
      <c r="A227" s="3"/>
      <c r="B227" s="3"/>
      <c r="C227" s="3"/>
      <c r="D227" s="3"/>
      <c r="E227" s="3"/>
      <c r="F227" s="3"/>
      <c r="G227" s="3"/>
      <c r="H227" s="142"/>
      <c r="I227" s="3"/>
      <c r="J227" s="3"/>
      <c r="K227" s="3"/>
      <c r="L227" s="6"/>
    </row>
    <row r="228">
      <c r="A228" s="3"/>
      <c r="B228" s="3"/>
      <c r="C228" s="3"/>
      <c r="D228" s="3"/>
      <c r="E228" s="3"/>
      <c r="F228" s="3"/>
      <c r="G228" s="3"/>
      <c r="H228" s="142"/>
      <c r="I228" s="3"/>
      <c r="J228" s="3"/>
      <c r="K228" s="3"/>
      <c r="L228" s="6"/>
    </row>
    <row r="229">
      <c r="A229" s="3"/>
      <c r="B229" s="3"/>
      <c r="C229" s="3"/>
      <c r="D229" s="3"/>
      <c r="E229" s="3"/>
      <c r="F229" s="3"/>
      <c r="G229" s="3"/>
      <c r="H229" s="142"/>
      <c r="I229" s="3"/>
      <c r="J229" s="3"/>
      <c r="K229" s="3"/>
      <c r="L229" s="6"/>
    </row>
    <row r="230">
      <c r="A230" s="3"/>
      <c r="B230" s="3"/>
      <c r="C230" s="3"/>
      <c r="D230" s="3"/>
      <c r="E230" s="3"/>
      <c r="F230" s="3"/>
      <c r="G230" s="3"/>
      <c r="H230" s="142"/>
      <c r="I230" s="3"/>
      <c r="J230" s="3"/>
      <c r="K230" s="3"/>
      <c r="L230" s="6"/>
    </row>
    <row r="231">
      <c r="A231" s="3"/>
      <c r="B231" s="3"/>
      <c r="C231" s="3"/>
      <c r="D231" s="3"/>
      <c r="E231" s="3"/>
      <c r="F231" s="3"/>
      <c r="G231" s="3"/>
      <c r="H231" s="142"/>
      <c r="I231" s="3"/>
      <c r="J231" s="3"/>
      <c r="K231" s="3"/>
      <c r="L231" s="6"/>
    </row>
    <row r="232">
      <c r="A232" s="3"/>
      <c r="B232" s="3"/>
      <c r="C232" s="3"/>
      <c r="D232" s="3"/>
      <c r="E232" s="3"/>
      <c r="F232" s="3"/>
      <c r="G232" s="3"/>
      <c r="H232" s="142"/>
      <c r="I232" s="3"/>
      <c r="J232" s="3"/>
      <c r="K232" s="3"/>
      <c r="L232" s="6"/>
    </row>
    <row r="233">
      <c r="A233" s="3"/>
      <c r="B233" s="3"/>
      <c r="C233" s="3"/>
      <c r="D233" s="3"/>
      <c r="E233" s="3"/>
      <c r="F233" s="3"/>
      <c r="G233" s="3"/>
      <c r="H233" s="142"/>
      <c r="I233" s="3"/>
      <c r="J233" s="3"/>
      <c r="K233" s="3"/>
      <c r="L233" s="6"/>
    </row>
    <row r="234">
      <c r="A234" s="3"/>
      <c r="B234" s="3"/>
      <c r="C234" s="3"/>
      <c r="D234" s="3"/>
      <c r="E234" s="3"/>
      <c r="F234" s="3"/>
      <c r="G234" s="3"/>
      <c r="H234" s="142"/>
      <c r="I234" s="3"/>
      <c r="J234" s="3"/>
      <c r="K234" s="3"/>
      <c r="L234" s="6"/>
    </row>
    <row r="235">
      <c r="A235" s="3"/>
      <c r="B235" s="3"/>
      <c r="C235" s="3"/>
      <c r="D235" s="3"/>
      <c r="E235" s="3"/>
      <c r="F235" s="3"/>
      <c r="G235" s="3"/>
      <c r="H235" s="142"/>
      <c r="I235" s="3"/>
      <c r="J235" s="3"/>
      <c r="K235" s="3"/>
      <c r="L235" s="6"/>
    </row>
    <row r="236">
      <c r="A236" s="3"/>
      <c r="B236" s="3"/>
      <c r="C236" s="3"/>
      <c r="D236" s="3"/>
      <c r="E236" s="3"/>
      <c r="F236" s="3"/>
      <c r="G236" s="3"/>
      <c r="H236" s="142"/>
      <c r="I236" s="3"/>
      <c r="J236" s="3"/>
      <c r="K236" s="3"/>
      <c r="L236" s="6"/>
    </row>
    <row r="237">
      <c r="A237" s="3"/>
      <c r="B237" s="3"/>
      <c r="C237" s="3"/>
      <c r="D237" s="3"/>
      <c r="E237" s="3"/>
      <c r="F237" s="3"/>
      <c r="G237" s="3"/>
      <c r="H237" s="142"/>
      <c r="I237" s="3"/>
      <c r="J237" s="3"/>
      <c r="K237" s="3"/>
      <c r="L237" s="6"/>
    </row>
    <row r="238">
      <c r="A238" s="3"/>
      <c r="B238" s="3"/>
      <c r="C238" s="3"/>
      <c r="D238" s="3"/>
      <c r="E238" s="3"/>
      <c r="F238" s="3"/>
      <c r="G238" s="3"/>
      <c r="H238" s="142"/>
      <c r="I238" s="3"/>
      <c r="J238" s="3"/>
      <c r="K238" s="3"/>
      <c r="L238" s="6"/>
    </row>
    <row r="239">
      <c r="A239" s="3"/>
      <c r="B239" s="3"/>
      <c r="C239" s="3"/>
      <c r="D239" s="3"/>
      <c r="E239" s="3"/>
      <c r="F239" s="3"/>
      <c r="G239" s="3"/>
      <c r="H239" s="142"/>
      <c r="I239" s="3"/>
      <c r="J239" s="3"/>
      <c r="K239" s="3"/>
      <c r="L239" s="6"/>
    </row>
    <row r="240">
      <c r="A240" s="3"/>
      <c r="B240" s="3"/>
      <c r="C240" s="3"/>
      <c r="D240" s="3"/>
      <c r="E240" s="3"/>
      <c r="F240" s="3"/>
      <c r="G240" s="3"/>
      <c r="H240" s="142"/>
      <c r="I240" s="3"/>
      <c r="J240" s="3"/>
      <c r="K240" s="3"/>
      <c r="L240" s="6"/>
    </row>
    <row r="241">
      <c r="A241" s="3"/>
      <c r="B241" s="3"/>
      <c r="C241" s="3"/>
      <c r="D241" s="3"/>
      <c r="E241" s="3"/>
      <c r="F241" s="3"/>
      <c r="G241" s="3"/>
      <c r="H241" s="142"/>
      <c r="I241" s="3"/>
      <c r="J241" s="3"/>
      <c r="K241" s="3"/>
      <c r="L241" s="6"/>
    </row>
    <row r="242">
      <c r="A242" s="3"/>
      <c r="B242" s="3"/>
      <c r="C242" s="3"/>
      <c r="D242" s="3"/>
      <c r="E242" s="3"/>
      <c r="F242" s="3"/>
      <c r="G242" s="3"/>
      <c r="H242" s="142"/>
      <c r="I242" s="3"/>
      <c r="J242" s="3"/>
      <c r="K242" s="3"/>
      <c r="L242" s="6"/>
    </row>
    <row r="243">
      <c r="A243" s="3"/>
      <c r="B243" s="3"/>
      <c r="C243" s="3"/>
      <c r="D243" s="3"/>
      <c r="E243" s="3"/>
      <c r="F243" s="3"/>
      <c r="G243" s="3"/>
      <c r="H243" s="142"/>
      <c r="I243" s="3"/>
      <c r="J243" s="3"/>
      <c r="K243" s="3"/>
      <c r="L243" s="6"/>
    </row>
    <row r="244">
      <c r="A244" s="3"/>
      <c r="B244" s="3"/>
      <c r="C244" s="3"/>
      <c r="D244" s="3"/>
      <c r="E244" s="3"/>
      <c r="F244" s="3"/>
      <c r="G244" s="3"/>
      <c r="H244" s="142"/>
      <c r="I244" s="3"/>
      <c r="J244" s="3"/>
      <c r="K244" s="3"/>
      <c r="L244" s="6"/>
    </row>
    <row r="245">
      <c r="A245" s="3"/>
      <c r="B245" s="3"/>
      <c r="C245" s="3"/>
      <c r="D245" s="3"/>
      <c r="E245" s="3"/>
      <c r="F245" s="3"/>
      <c r="G245" s="3"/>
      <c r="H245" s="142"/>
      <c r="I245" s="3"/>
      <c r="J245" s="3"/>
      <c r="K245" s="3"/>
      <c r="L245" s="6"/>
    </row>
    <row r="246">
      <c r="A246" s="3"/>
      <c r="B246" s="3"/>
      <c r="C246" s="3"/>
      <c r="D246" s="3"/>
      <c r="E246" s="3"/>
      <c r="F246" s="3"/>
      <c r="G246" s="3"/>
      <c r="H246" s="142"/>
      <c r="I246" s="3"/>
      <c r="J246" s="3"/>
      <c r="K246" s="3"/>
      <c r="L246" s="6"/>
    </row>
    <row r="247">
      <c r="A247" s="3"/>
      <c r="B247" s="3"/>
      <c r="C247" s="3"/>
      <c r="D247" s="3"/>
      <c r="E247" s="3"/>
      <c r="F247" s="3"/>
      <c r="G247" s="3"/>
      <c r="H247" s="142"/>
      <c r="I247" s="3"/>
      <c r="J247" s="3"/>
      <c r="K247" s="3"/>
      <c r="L247" s="6"/>
    </row>
    <row r="248">
      <c r="A248" s="3"/>
      <c r="B248" s="3"/>
      <c r="C248" s="3"/>
      <c r="D248" s="3"/>
      <c r="E248" s="3"/>
      <c r="F248" s="3"/>
      <c r="G248" s="3"/>
      <c r="H248" s="142"/>
      <c r="I248" s="3"/>
      <c r="J248" s="3"/>
      <c r="K248" s="3"/>
      <c r="L248" s="6"/>
    </row>
    <row r="249">
      <c r="A249" s="3"/>
      <c r="B249" s="3"/>
      <c r="C249" s="3"/>
      <c r="D249" s="3"/>
      <c r="E249" s="3"/>
      <c r="F249" s="3"/>
      <c r="G249" s="3"/>
      <c r="H249" s="142"/>
      <c r="I249" s="3"/>
      <c r="J249" s="3"/>
      <c r="K249" s="3"/>
      <c r="L249" s="6"/>
    </row>
    <row r="250">
      <c r="A250" s="3"/>
      <c r="B250" s="3"/>
      <c r="C250" s="3"/>
      <c r="D250" s="3"/>
      <c r="E250" s="3"/>
      <c r="F250" s="3"/>
      <c r="G250" s="3"/>
      <c r="H250" s="142"/>
      <c r="I250" s="3"/>
      <c r="J250" s="3"/>
      <c r="K250" s="3"/>
      <c r="L250" s="6"/>
    </row>
    <row r="251">
      <c r="A251" s="3"/>
      <c r="B251" s="3"/>
      <c r="C251" s="3"/>
      <c r="D251" s="3"/>
      <c r="E251" s="3"/>
      <c r="F251" s="3"/>
      <c r="G251" s="3"/>
      <c r="H251" s="142"/>
      <c r="I251" s="3"/>
      <c r="J251" s="3"/>
      <c r="K251" s="3"/>
      <c r="L251" s="6"/>
    </row>
    <row r="252">
      <c r="A252" s="3"/>
      <c r="B252" s="3"/>
      <c r="C252" s="3"/>
      <c r="D252" s="3"/>
      <c r="E252" s="3"/>
      <c r="F252" s="3"/>
      <c r="G252" s="3"/>
      <c r="H252" s="142"/>
      <c r="I252" s="3"/>
      <c r="J252" s="3"/>
      <c r="K252" s="3"/>
      <c r="L252" s="6"/>
    </row>
    <row r="253">
      <c r="A253" s="3"/>
      <c r="B253" s="3"/>
      <c r="C253" s="3"/>
      <c r="D253" s="3"/>
      <c r="E253" s="3"/>
      <c r="F253" s="3"/>
      <c r="G253" s="3"/>
      <c r="H253" s="142"/>
      <c r="I253" s="3"/>
      <c r="J253" s="3"/>
      <c r="K253" s="3"/>
      <c r="L253" s="6"/>
    </row>
    <row r="254">
      <c r="A254" s="3"/>
      <c r="B254" s="3"/>
      <c r="C254" s="3"/>
      <c r="D254" s="3"/>
      <c r="E254" s="3"/>
      <c r="F254" s="3"/>
      <c r="G254" s="3"/>
      <c r="H254" s="142"/>
      <c r="I254" s="3"/>
      <c r="J254" s="3"/>
      <c r="K254" s="3"/>
      <c r="L254" s="6"/>
    </row>
    <row r="255">
      <c r="A255" s="3"/>
      <c r="B255" s="3"/>
      <c r="C255" s="3"/>
      <c r="D255" s="3"/>
      <c r="E255" s="3"/>
      <c r="F255" s="3"/>
      <c r="G255" s="3"/>
      <c r="H255" s="142"/>
      <c r="I255" s="3"/>
      <c r="J255" s="3"/>
      <c r="K255" s="3"/>
      <c r="L255" s="6"/>
    </row>
    <row r="256">
      <c r="A256" s="3"/>
      <c r="B256" s="3"/>
      <c r="C256" s="3"/>
      <c r="D256" s="3"/>
      <c r="E256" s="3"/>
      <c r="F256" s="3"/>
      <c r="G256" s="3"/>
      <c r="H256" s="142"/>
      <c r="I256" s="3"/>
      <c r="J256" s="3"/>
      <c r="K256" s="3"/>
      <c r="L256" s="6"/>
    </row>
    <row r="257">
      <c r="A257" s="3"/>
      <c r="B257" s="3"/>
      <c r="C257" s="3"/>
      <c r="D257" s="3"/>
      <c r="E257" s="3"/>
      <c r="F257" s="3"/>
      <c r="G257" s="3"/>
      <c r="H257" s="142"/>
      <c r="I257" s="3"/>
      <c r="J257" s="3"/>
      <c r="K257" s="3"/>
      <c r="L257" s="6"/>
    </row>
    <row r="258">
      <c r="A258" s="3"/>
      <c r="B258" s="3"/>
      <c r="C258" s="3"/>
      <c r="D258" s="3"/>
      <c r="E258" s="3"/>
      <c r="F258" s="3"/>
      <c r="G258" s="3"/>
      <c r="H258" s="142"/>
      <c r="I258" s="3"/>
      <c r="J258" s="3"/>
      <c r="K258" s="3"/>
      <c r="L258" s="6"/>
    </row>
    <row r="259">
      <c r="A259" s="3"/>
      <c r="B259" s="3"/>
      <c r="C259" s="3"/>
      <c r="D259" s="3"/>
      <c r="E259" s="3"/>
      <c r="F259" s="3"/>
      <c r="G259" s="3"/>
      <c r="H259" s="142"/>
      <c r="I259" s="3"/>
      <c r="J259" s="3"/>
      <c r="K259" s="3"/>
      <c r="L259" s="6"/>
    </row>
    <row r="260">
      <c r="A260" s="3"/>
      <c r="B260" s="3"/>
      <c r="C260" s="3"/>
      <c r="D260" s="3"/>
      <c r="E260" s="3"/>
      <c r="F260" s="3"/>
      <c r="G260" s="3"/>
      <c r="H260" s="142"/>
      <c r="I260" s="3"/>
      <c r="J260" s="3"/>
      <c r="K260" s="3"/>
      <c r="L260" s="6"/>
    </row>
    <row r="261">
      <c r="A261" s="3"/>
      <c r="B261" s="3"/>
      <c r="C261" s="3"/>
      <c r="D261" s="3"/>
      <c r="E261" s="3"/>
      <c r="F261" s="3"/>
      <c r="G261" s="3"/>
      <c r="H261" s="142"/>
      <c r="I261" s="3"/>
      <c r="J261" s="3"/>
      <c r="K261" s="3"/>
      <c r="L261" s="6"/>
    </row>
    <row r="262">
      <c r="A262" s="3"/>
      <c r="B262" s="3"/>
      <c r="C262" s="3"/>
      <c r="D262" s="3"/>
      <c r="E262" s="3"/>
      <c r="F262" s="3"/>
      <c r="G262" s="3"/>
      <c r="H262" s="142"/>
      <c r="I262" s="3"/>
      <c r="J262" s="3"/>
      <c r="K262" s="3"/>
      <c r="L262" s="6"/>
    </row>
    <row r="263">
      <c r="A263" s="3"/>
      <c r="B263" s="3"/>
      <c r="C263" s="3"/>
      <c r="D263" s="3"/>
      <c r="E263" s="3"/>
      <c r="F263" s="3"/>
      <c r="G263" s="3"/>
      <c r="H263" s="142"/>
      <c r="I263" s="3"/>
      <c r="J263" s="3"/>
      <c r="K263" s="3"/>
      <c r="L263" s="6"/>
    </row>
    <row r="264">
      <c r="A264" s="3"/>
      <c r="B264" s="3"/>
      <c r="C264" s="3"/>
      <c r="D264" s="3"/>
      <c r="E264" s="3"/>
      <c r="F264" s="3"/>
      <c r="G264" s="3"/>
      <c r="H264" s="142"/>
      <c r="I264" s="3"/>
      <c r="J264" s="3"/>
      <c r="K264" s="3"/>
      <c r="L264" s="6"/>
    </row>
    <row r="265">
      <c r="A265" s="3"/>
      <c r="B265" s="3"/>
      <c r="C265" s="3"/>
      <c r="D265" s="3"/>
      <c r="E265" s="3"/>
      <c r="F265" s="3"/>
      <c r="G265" s="3"/>
      <c r="H265" s="142"/>
      <c r="I265" s="3"/>
      <c r="J265" s="3"/>
      <c r="K265" s="3"/>
      <c r="L265" s="6"/>
    </row>
    <row r="266">
      <c r="A266" s="3"/>
      <c r="B266" s="3"/>
      <c r="C266" s="3"/>
      <c r="D266" s="3"/>
      <c r="E266" s="3"/>
      <c r="F266" s="3"/>
      <c r="G266" s="3"/>
      <c r="H266" s="142"/>
      <c r="I266" s="3"/>
      <c r="J266" s="3"/>
      <c r="K266" s="3"/>
      <c r="L266" s="6"/>
    </row>
    <row r="267">
      <c r="A267" s="3"/>
      <c r="B267" s="3"/>
      <c r="C267" s="3"/>
      <c r="D267" s="3"/>
      <c r="E267" s="3"/>
      <c r="F267" s="3"/>
      <c r="G267" s="3"/>
      <c r="H267" s="142"/>
      <c r="I267" s="3"/>
      <c r="J267" s="3"/>
      <c r="K267" s="3"/>
      <c r="L267" s="6"/>
    </row>
    <row r="268">
      <c r="A268" s="3"/>
      <c r="B268" s="3"/>
      <c r="C268" s="3"/>
      <c r="D268" s="3"/>
      <c r="E268" s="3"/>
      <c r="F268" s="3"/>
      <c r="G268" s="3"/>
      <c r="H268" s="142"/>
      <c r="I268" s="3"/>
      <c r="J268" s="3"/>
      <c r="K268" s="3"/>
      <c r="L268" s="6"/>
    </row>
    <row r="269">
      <c r="A269" s="3"/>
      <c r="B269" s="3"/>
      <c r="C269" s="3"/>
      <c r="D269" s="3"/>
      <c r="E269" s="3"/>
      <c r="F269" s="3"/>
      <c r="G269" s="3"/>
      <c r="H269" s="142"/>
      <c r="I269" s="3"/>
      <c r="J269" s="3"/>
      <c r="K269" s="3"/>
      <c r="L269" s="6"/>
    </row>
    <row r="270">
      <c r="A270" s="3"/>
      <c r="B270" s="3"/>
      <c r="C270" s="3"/>
      <c r="D270" s="3"/>
      <c r="E270" s="3"/>
      <c r="F270" s="3"/>
      <c r="G270" s="3"/>
      <c r="H270" s="142"/>
      <c r="I270" s="3"/>
      <c r="J270" s="3"/>
      <c r="K270" s="3"/>
      <c r="L270" s="6"/>
    </row>
    <row r="271">
      <c r="A271" s="3"/>
      <c r="B271" s="3"/>
      <c r="C271" s="3"/>
      <c r="D271" s="3"/>
      <c r="E271" s="3"/>
      <c r="F271" s="3"/>
      <c r="G271" s="3"/>
      <c r="H271" s="142"/>
      <c r="I271" s="3"/>
      <c r="J271" s="3"/>
      <c r="K271" s="3"/>
      <c r="L271" s="6"/>
    </row>
    <row r="272">
      <c r="A272" s="3"/>
      <c r="B272" s="3"/>
      <c r="C272" s="3"/>
      <c r="D272" s="3"/>
      <c r="E272" s="3"/>
      <c r="F272" s="3"/>
      <c r="G272" s="3"/>
      <c r="H272" s="142"/>
      <c r="I272" s="3"/>
      <c r="J272" s="3"/>
      <c r="K272" s="3"/>
      <c r="L272" s="6"/>
    </row>
    <row r="273">
      <c r="A273" s="3"/>
      <c r="B273" s="3"/>
      <c r="C273" s="3"/>
      <c r="D273" s="3"/>
      <c r="E273" s="3"/>
      <c r="F273" s="3"/>
      <c r="G273" s="3"/>
      <c r="H273" s="142"/>
      <c r="I273" s="3"/>
      <c r="J273" s="3"/>
      <c r="K273" s="3"/>
      <c r="L273" s="6"/>
    </row>
    <row r="274">
      <c r="A274" s="3"/>
      <c r="B274" s="3"/>
      <c r="C274" s="3"/>
      <c r="D274" s="3"/>
      <c r="E274" s="3"/>
      <c r="F274" s="3"/>
      <c r="G274" s="3"/>
      <c r="H274" s="142"/>
      <c r="I274" s="3"/>
      <c r="J274" s="3"/>
      <c r="K274" s="3"/>
      <c r="L274" s="6"/>
    </row>
    <row r="275">
      <c r="A275" s="3"/>
      <c r="B275" s="3"/>
      <c r="C275" s="3"/>
      <c r="D275" s="3"/>
      <c r="E275" s="3"/>
      <c r="F275" s="3"/>
      <c r="G275" s="3"/>
      <c r="H275" s="142"/>
      <c r="I275" s="3"/>
      <c r="J275" s="3"/>
      <c r="K275" s="3"/>
      <c r="L275" s="6"/>
    </row>
    <row r="276">
      <c r="A276" s="3"/>
      <c r="B276" s="3"/>
      <c r="C276" s="3"/>
      <c r="D276" s="3"/>
      <c r="E276" s="3"/>
      <c r="F276" s="3"/>
      <c r="G276" s="3"/>
      <c r="H276" s="142"/>
      <c r="I276" s="3"/>
      <c r="J276" s="3"/>
      <c r="K276" s="3"/>
      <c r="L276" s="6"/>
    </row>
    <row r="277">
      <c r="A277" s="3"/>
      <c r="B277" s="3"/>
      <c r="C277" s="3"/>
      <c r="D277" s="3"/>
      <c r="E277" s="3"/>
      <c r="F277" s="3"/>
      <c r="G277" s="3"/>
      <c r="H277" s="142"/>
      <c r="I277" s="3"/>
      <c r="J277" s="3"/>
      <c r="K277" s="3"/>
      <c r="L277" s="6"/>
    </row>
    <row r="278">
      <c r="A278" s="3"/>
      <c r="B278" s="3"/>
      <c r="C278" s="3"/>
      <c r="D278" s="3"/>
      <c r="E278" s="3"/>
      <c r="F278" s="3"/>
      <c r="G278" s="3"/>
      <c r="H278" s="142"/>
      <c r="I278" s="3"/>
      <c r="J278" s="3"/>
      <c r="K278" s="3"/>
      <c r="L278" s="6"/>
    </row>
    <row r="279">
      <c r="A279" s="3"/>
      <c r="B279" s="3"/>
      <c r="C279" s="3"/>
      <c r="D279" s="3"/>
      <c r="E279" s="3"/>
      <c r="F279" s="3"/>
      <c r="G279" s="3"/>
      <c r="H279" s="142"/>
      <c r="I279" s="3"/>
      <c r="J279" s="3"/>
      <c r="K279" s="3"/>
      <c r="L279" s="6"/>
    </row>
    <row r="280">
      <c r="A280" s="3"/>
      <c r="B280" s="3"/>
      <c r="C280" s="3"/>
      <c r="D280" s="3"/>
      <c r="E280" s="3"/>
      <c r="F280" s="3"/>
      <c r="G280" s="3"/>
      <c r="H280" s="142"/>
      <c r="I280" s="3"/>
      <c r="J280" s="3"/>
      <c r="K280" s="3"/>
      <c r="L280" s="6"/>
    </row>
    <row r="281">
      <c r="A281" s="3"/>
      <c r="B281" s="3"/>
      <c r="C281" s="3"/>
      <c r="D281" s="3"/>
      <c r="E281" s="3"/>
      <c r="F281" s="3"/>
      <c r="G281" s="3"/>
      <c r="H281" s="142"/>
      <c r="I281" s="3"/>
      <c r="J281" s="3"/>
      <c r="K281" s="3"/>
      <c r="L281" s="6"/>
    </row>
    <row r="282">
      <c r="A282" s="3"/>
      <c r="B282" s="3"/>
      <c r="C282" s="3"/>
      <c r="D282" s="3"/>
      <c r="E282" s="3"/>
      <c r="F282" s="3"/>
      <c r="G282" s="3"/>
      <c r="H282" s="142"/>
      <c r="I282" s="3"/>
      <c r="J282" s="3"/>
      <c r="K282" s="3"/>
      <c r="L282" s="6"/>
    </row>
    <row r="283">
      <c r="A283" s="3"/>
      <c r="B283" s="3"/>
      <c r="C283" s="3"/>
      <c r="D283" s="3"/>
      <c r="E283" s="3"/>
      <c r="F283" s="3"/>
      <c r="G283" s="3"/>
      <c r="H283" s="142"/>
      <c r="I283" s="3"/>
      <c r="J283" s="3"/>
      <c r="K283" s="3"/>
      <c r="L283" s="6"/>
    </row>
    <row r="284">
      <c r="A284" s="3"/>
      <c r="B284" s="3"/>
      <c r="C284" s="3"/>
      <c r="D284" s="3"/>
      <c r="E284" s="3"/>
      <c r="F284" s="3"/>
      <c r="G284" s="3"/>
      <c r="H284" s="142"/>
      <c r="I284" s="3"/>
      <c r="J284" s="3"/>
      <c r="K284" s="3"/>
      <c r="L284" s="6"/>
    </row>
    <row r="285">
      <c r="A285" s="3"/>
      <c r="B285" s="3"/>
      <c r="C285" s="3"/>
      <c r="D285" s="3"/>
      <c r="E285" s="3"/>
      <c r="F285" s="3"/>
      <c r="G285" s="3"/>
      <c r="H285" s="142"/>
      <c r="I285" s="3"/>
      <c r="J285" s="3"/>
      <c r="K285" s="3"/>
      <c r="L285" s="6"/>
    </row>
    <row r="286">
      <c r="A286" s="3"/>
      <c r="B286" s="3"/>
      <c r="C286" s="3"/>
      <c r="D286" s="3"/>
      <c r="E286" s="3"/>
      <c r="F286" s="3"/>
      <c r="G286" s="3"/>
      <c r="H286" s="142"/>
      <c r="I286" s="3"/>
      <c r="J286" s="3"/>
      <c r="K286" s="3"/>
      <c r="L286" s="6"/>
    </row>
    <row r="287">
      <c r="A287" s="3"/>
      <c r="B287" s="3"/>
      <c r="C287" s="3"/>
      <c r="D287" s="3"/>
      <c r="E287" s="3"/>
      <c r="F287" s="3"/>
      <c r="G287" s="3"/>
      <c r="H287" s="142"/>
      <c r="I287" s="3"/>
      <c r="J287" s="3"/>
      <c r="K287" s="3"/>
      <c r="L287" s="6"/>
    </row>
    <row r="288">
      <c r="A288" s="3"/>
      <c r="B288" s="3"/>
      <c r="C288" s="3"/>
      <c r="D288" s="3"/>
      <c r="E288" s="3"/>
      <c r="F288" s="3"/>
      <c r="G288" s="3"/>
      <c r="H288" s="142"/>
      <c r="I288" s="3"/>
      <c r="J288" s="3"/>
      <c r="K288" s="3"/>
      <c r="L288" s="6"/>
    </row>
    <row r="289">
      <c r="A289" s="3"/>
      <c r="B289" s="3"/>
      <c r="C289" s="3"/>
      <c r="D289" s="3"/>
      <c r="E289" s="3"/>
      <c r="F289" s="3"/>
      <c r="G289" s="3"/>
      <c r="H289" s="142"/>
      <c r="I289" s="3"/>
      <c r="J289" s="3"/>
      <c r="K289" s="3"/>
      <c r="L289" s="6"/>
    </row>
    <row r="290">
      <c r="A290" s="3"/>
      <c r="B290" s="3"/>
      <c r="C290" s="3"/>
      <c r="D290" s="3"/>
      <c r="E290" s="3"/>
      <c r="F290" s="3"/>
      <c r="G290" s="3"/>
      <c r="H290" s="142"/>
      <c r="I290" s="3"/>
      <c r="J290" s="3"/>
      <c r="K290" s="3"/>
      <c r="L290" s="6"/>
    </row>
    <row r="291">
      <c r="A291" s="3"/>
      <c r="B291" s="3"/>
      <c r="C291" s="3"/>
      <c r="D291" s="3"/>
      <c r="E291" s="3"/>
      <c r="F291" s="3"/>
      <c r="G291" s="3"/>
      <c r="H291" s="142"/>
      <c r="I291" s="3"/>
      <c r="J291" s="3"/>
      <c r="K291" s="3"/>
      <c r="L291" s="6"/>
    </row>
    <row r="292">
      <c r="A292" s="3"/>
      <c r="B292" s="3"/>
      <c r="C292" s="3"/>
      <c r="D292" s="3"/>
      <c r="E292" s="3"/>
      <c r="F292" s="3"/>
      <c r="G292" s="3"/>
      <c r="H292" s="142"/>
      <c r="I292" s="3"/>
      <c r="J292" s="3"/>
      <c r="K292" s="3"/>
      <c r="L292" s="6"/>
    </row>
    <row r="293">
      <c r="A293" s="3"/>
      <c r="B293" s="3"/>
      <c r="C293" s="3"/>
      <c r="D293" s="3"/>
      <c r="E293" s="3"/>
      <c r="F293" s="3"/>
      <c r="G293" s="3"/>
      <c r="H293" s="142"/>
      <c r="I293" s="3"/>
      <c r="J293" s="3"/>
      <c r="K293" s="3"/>
      <c r="L293" s="6"/>
    </row>
    <row r="294">
      <c r="A294" s="3"/>
      <c r="B294" s="3"/>
      <c r="C294" s="3"/>
      <c r="D294" s="3"/>
      <c r="E294" s="3"/>
      <c r="F294" s="3"/>
      <c r="G294" s="3"/>
      <c r="H294" s="142"/>
      <c r="I294" s="3"/>
      <c r="J294" s="3"/>
      <c r="K294" s="3"/>
      <c r="L294" s="6"/>
    </row>
    <row r="295">
      <c r="A295" s="3"/>
      <c r="B295" s="3"/>
      <c r="C295" s="3"/>
      <c r="D295" s="3"/>
      <c r="E295" s="3"/>
      <c r="F295" s="3"/>
      <c r="G295" s="3"/>
      <c r="H295" s="142"/>
      <c r="I295" s="3"/>
      <c r="J295" s="3"/>
      <c r="K295" s="3"/>
      <c r="L295" s="6"/>
    </row>
    <row r="296">
      <c r="A296" s="3"/>
      <c r="B296" s="3"/>
      <c r="C296" s="3"/>
      <c r="D296" s="3"/>
      <c r="E296" s="3"/>
      <c r="F296" s="3"/>
      <c r="G296" s="3"/>
      <c r="H296" s="142"/>
      <c r="I296" s="3"/>
      <c r="J296" s="3"/>
      <c r="K296" s="3"/>
      <c r="L296" s="6"/>
    </row>
    <row r="297">
      <c r="A297" s="3"/>
      <c r="B297" s="3"/>
      <c r="C297" s="3"/>
      <c r="D297" s="3"/>
      <c r="E297" s="3"/>
      <c r="F297" s="3"/>
      <c r="G297" s="3"/>
      <c r="H297" s="142"/>
      <c r="I297" s="3"/>
      <c r="J297" s="3"/>
      <c r="K297" s="3"/>
      <c r="L297" s="6"/>
    </row>
    <row r="298">
      <c r="A298" s="3"/>
      <c r="B298" s="3"/>
      <c r="C298" s="3"/>
      <c r="D298" s="3"/>
      <c r="E298" s="3"/>
      <c r="F298" s="3"/>
      <c r="G298" s="3"/>
      <c r="H298" s="142"/>
      <c r="I298" s="3"/>
      <c r="J298" s="3"/>
      <c r="K298" s="3"/>
      <c r="L298" s="6"/>
    </row>
    <row r="299">
      <c r="A299" s="3"/>
      <c r="B299" s="3"/>
      <c r="C299" s="3"/>
      <c r="D299" s="3"/>
      <c r="E299" s="3"/>
      <c r="F299" s="3"/>
      <c r="G299" s="3"/>
      <c r="H299" s="142"/>
      <c r="I299" s="3"/>
      <c r="J299" s="3"/>
      <c r="K299" s="3"/>
      <c r="L299" s="6"/>
    </row>
    <row r="300">
      <c r="A300" s="3"/>
      <c r="B300" s="3"/>
      <c r="C300" s="3"/>
      <c r="D300" s="3"/>
      <c r="E300" s="3"/>
      <c r="F300" s="3"/>
      <c r="G300" s="3"/>
      <c r="H300" s="142"/>
      <c r="I300" s="3"/>
      <c r="J300" s="3"/>
      <c r="K300" s="3"/>
      <c r="L300" s="6"/>
    </row>
    <row r="301">
      <c r="A301" s="3"/>
      <c r="B301" s="3"/>
      <c r="C301" s="3"/>
      <c r="D301" s="3"/>
      <c r="E301" s="3"/>
      <c r="F301" s="3"/>
      <c r="G301" s="3"/>
      <c r="H301" s="142"/>
      <c r="I301" s="3"/>
      <c r="J301" s="3"/>
      <c r="K301" s="3"/>
      <c r="L301" s="6"/>
    </row>
    <row r="302">
      <c r="A302" s="3"/>
      <c r="B302" s="3"/>
      <c r="C302" s="3"/>
      <c r="D302" s="3"/>
      <c r="E302" s="3"/>
      <c r="F302" s="3"/>
      <c r="G302" s="3"/>
      <c r="H302" s="142"/>
      <c r="I302" s="3"/>
      <c r="J302" s="3"/>
      <c r="K302" s="3"/>
      <c r="L302" s="6"/>
    </row>
    <row r="303">
      <c r="A303" s="3"/>
      <c r="B303" s="3"/>
      <c r="C303" s="3"/>
      <c r="D303" s="3"/>
      <c r="E303" s="3"/>
      <c r="F303" s="3"/>
      <c r="G303" s="3"/>
      <c r="H303" s="142"/>
      <c r="I303" s="3"/>
      <c r="J303" s="3"/>
      <c r="K303" s="3"/>
      <c r="L303" s="6"/>
    </row>
    <row r="304">
      <c r="A304" s="3"/>
      <c r="B304" s="3"/>
      <c r="C304" s="3"/>
      <c r="D304" s="3"/>
      <c r="E304" s="3"/>
      <c r="F304" s="3"/>
      <c r="G304" s="3"/>
      <c r="H304" s="142"/>
      <c r="I304" s="3"/>
      <c r="J304" s="3"/>
      <c r="K304" s="3"/>
      <c r="L304" s="6"/>
    </row>
    <row r="305">
      <c r="A305" s="3"/>
      <c r="B305" s="3"/>
      <c r="C305" s="3"/>
      <c r="D305" s="3"/>
      <c r="E305" s="3"/>
      <c r="F305" s="3"/>
      <c r="G305" s="3"/>
      <c r="H305" s="142"/>
      <c r="I305" s="3"/>
      <c r="J305" s="3"/>
      <c r="K305" s="3"/>
      <c r="L305" s="6"/>
    </row>
    <row r="306">
      <c r="A306" s="3"/>
      <c r="B306" s="3"/>
      <c r="C306" s="3"/>
      <c r="D306" s="3"/>
      <c r="E306" s="3"/>
      <c r="F306" s="3"/>
      <c r="G306" s="3"/>
      <c r="H306" s="142"/>
      <c r="I306" s="3"/>
      <c r="J306" s="3"/>
      <c r="K306" s="3"/>
      <c r="L306" s="6"/>
    </row>
    <row r="307">
      <c r="A307" s="3"/>
      <c r="B307" s="3"/>
      <c r="C307" s="3"/>
      <c r="D307" s="3"/>
      <c r="E307" s="3"/>
      <c r="F307" s="3"/>
      <c r="G307" s="3"/>
      <c r="H307" s="142"/>
      <c r="I307" s="3"/>
      <c r="J307" s="3"/>
      <c r="K307" s="3"/>
      <c r="L307" s="6"/>
    </row>
    <row r="308">
      <c r="A308" s="3"/>
      <c r="B308" s="3"/>
      <c r="C308" s="3"/>
      <c r="D308" s="3"/>
      <c r="E308" s="3"/>
      <c r="F308" s="3"/>
      <c r="G308" s="3"/>
      <c r="H308" s="142"/>
      <c r="I308" s="3"/>
      <c r="J308" s="3"/>
      <c r="K308" s="3"/>
      <c r="L308" s="6"/>
    </row>
    <row r="309">
      <c r="A309" s="3"/>
      <c r="B309" s="3"/>
      <c r="C309" s="3"/>
      <c r="D309" s="3"/>
      <c r="E309" s="3"/>
      <c r="F309" s="3"/>
      <c r="G309" s="3"/>
      <c r="H309" s="142"/>
      <c r="I309" s="3"/>
      <c r="J309" s="3"/>
      <c r="K309" s="3"/>
      <c r="L309" s="6"/>
    </row>
    <row r="310">
      <c r="A310" s="3"/>
      <c r="B310" s="3"/>
      <c r="C310" s="3"/>
      <c r="D310" s="3"/>
      <c r="E310" s="3"/>
      <c r="F310" s="3"/>
      <c r="G310" s="3"/>
      <c r="H310" s="142"/>
      <c r="I310" s="3"/>
      <c r="J310" s="3"/>
      <c r="K310" s="3"/>
      <c r="L310" s="6"/>
    </row>
    <row r="311">
      <c r="A311" s="3"/>
      <c r="B311" s="3"/>
      <c r="C311" s="3"/>
      <c r="D311" s="3"/>
      <c r="E311" s="3"/>
      <c r="F311" s="3"/>
      <c r="G311" s="3"/>
      <c r="H311" s="142"/>
      <c r="I311" s="3"/>
      <c r="J311" s="3"/>
      <c r="K311" s="3"/>
      <c r="L311" s="6"/>
    </row>
    <row r="312">
      <c r="A312" s="3"/>
      <c r="B312" s="3"/>
      <c r="C312" s="3"/>
      <c r="D312" s="3"/>
      <c r="E312" s="3"/>
      <c r="F312" s="3"/>
      <c r="G312" s="3"/>
      <c r="H312" s="142"/>
      <c r="I312" s="3"/>
      <c r="J312" s="3"/>
      <c r="K312" s="3"/>
      <c r="L312" s="6"/>
    </row>
    <row r="313">
      <c r="A313" s="3"/>
      <c r="B313" s="3"/>
      <c r="C313" s="3"/>
      <c r="D313" s="3"/>
      <c r="E313" s="3"/>
      <c r="F313" s="3"/>
      <c r="G313" s="3"/>
      <c r="H313" s="142"/>
      <c r="I313" s="3"/>
      <c r="J313" s="3"/>
      <c r="K313" s="3"/>
      <c r="L313" s="6"/>
    </row>
    <row r="314">
      <c r="A314" s="3"/>
      <c r="B314" s="3"/>
      <c r="C314" s="3"/>
      <c r="D314" s="3"/>
      <c r="E314" s="3"/>
      <c r="F314" s="3"/>
      <c r="G314" s="3"/>
      <c r="H314" s="142"/>
      <c r="I314" s="3"/>
      <c r="J314" s="3"/>
      <c r="K314" s="3"/>
      <c r="L314" s="6"/>
    </row>
    <row r="315">
      <c r="A315" s="3"/>
      <c r="B315" s="3"/>
      <c r="C315" s="3"/>
      <c r="D315" s="3"/>
      <c r="E315" s="3"/>
      <c r="F315" s="3"/>
      <c r="G315" s="3"/>
      <c r="H315" s="142"/>
      <c r="I315" s="3"/>
      <c r="J315" s="3"/>
      <c r="K315" s="3"/>
      <c r="L315" s="6"/>
    </row>
    <row r="316">
      <c r="A316" s="3"/>
      <c r="B316" s="3"/>
      <c r="C316" s="3"/>
      <c r="D316" s="3"/>
      <c r="E316" s="3"/>
      <c r="F316" s="3"/>
      <c r="G316" s="3"/>
      <c r="H316" s="142"/>
      <c r="I316" s="3"/>
      <c r="J316" s="3"/>
      <c r="K316" s="3"/>
      <c r="L316" s="6"/>
    </row>
    <row r="317">
      <c r="A317" s="3"/>
      <c r="B317" s="3"/>
      <c r="C317" s="3"/>
      <c r="D317" s="3"/>
      <c r="E317" s="3"/>
      <c r="F317" s="3"/>
      <c r="G317" s="3"/>
      <c r="H317" s="142"/>
      <c r="I317" s="3"/>
      <c r="J317" s="3"/>
      <c r="K317" s="3"/>
      <c r="L317" s="6"/>
    </row>
    <row r="318">
      <c r="A318" s="3"/>
      <c r="B318" s="3"/>
      <c r="C318" s="3"/>
      <c r="D318" s="3"/>
      <c r="E318" s="3"/>
      <c r="F318" s="3"/>
      <c r="G318" s="3"/>
      <c r="H318" s="142"/>
      <c r="I318" s="3"/>
      <c r="J318" s="3"/>
      <c r="K318" s="3"/>
      <c r="L318" s="6"/>
    </row>
    <row r="319">
      <c r="A319" s="3"/>
      <c r="B319" s="3"/>
      <c r="C319" s="3"/>
      <c r="D319" s="3"/>
      <c r="E319" s="3"/>
      <c r="F319" s="3"/>
      <c r="G319" s="3"/>
      <c r="H319" s="142"/>
      <c r="I319" s="3"/>
      <c r="J319" s="3"/>
      <c r="K319" s="3"/>
      <c r="L319" s="6"/>
    </row>
    <row r="320">
      <c r="A320" s="3"/>
      <c r="B320" s="3"/>
      <c r="C320" s="3"/>
      <c r="D320" s="3"/>
      <c r="E320" s="3"/>
      <c r="F320" s="3"/>
      <c r="G320" s="3"/>
      <c r="H320" s="142"/>
      <c r="I320" s="3"/>
      <c r="J320" s="3"/>
      <c r="K320" s="3"/>
      <c r="L320" s="6"/>
    </row>
    <row r="321">
      <c r="A321" s="3"/>
      <c r="B321" s="3"/>
      <c r="C321" s="3"/>
      <c r="D321" s="3"/>
      <c r="E321" s="3"/>
      <c r="F321" s="3"/>
      <c r="G321" s="3"/>
      <c r="H321" s="142"/>
      <c r="I321" s="3"/>
      <c r="J321" s="3"/>
      <c r="K321" s="3"/>
      <c r="L321" s="6"/>
    </row>
    <row r="322">
      <c r="A322" s="3"/>
      <c r="B322" s="3"/>
      <c r="C322" s="3"/>
      <c r="D322" s="3"/>
      <c r="E322" s="3"/>
      <c r="F322" s="3"/>
      <c r="G322" s="3"/>
      <c r="H322" s="142"/>
      <c r="I322" s="3"/>
      <c r="J322" s="3"/>
      <c r="K322" s="3"/>
      <c r="L322" s="6"/>
    </row>
    <row r="323">
      <c r="A323" s="3"/>
      <c r="B323" s="3"/>
      <c r="C323" s="3"/>
      <c r="D323" s="3"/>
      <c r="E323" s="3"/>
      <c r="F323" s="3"/>
      <c r="G323" s="3"/>
      <c r="H323" s="142"/>
      <c r="I323" s="3"/>
      <c r="J323" s="3"/>
      <c r="K323" s="3"/>
      <c r="L323" s="6"/>
    </row>
    <row r="324">
      <c r="A324" s="3"/>
      <c r="B324" s="3"/>
      <c r="C324" s="3"/>
      <c r="D324" s="3"/>
      <c r="E324" s="3"/>
      <c r="F324" s="3"/>
      <c r="G324" s="3"/>
      <c r="H324" s="142"/>
      <c r="I324" s="3"/>
      <c r="J324" s="3"/>
      <c r="K324" s="3"/>
      <c r="L324" s="6"/>
    </row>
    <row r="325">
      <c r="A325" s="3"/>
      <c r="B325" s="3"/>
      <c r="C325" s="3"/>
      <c r="D325" s="3"/>
      <c r="E325" s="3"/>
      <c r="F325" s="3"/>
      <c r="G325" s="3"/>
      <c r="H325" s="142"/>
      <c r="I325" s="3"/>
      <c r="J325" s="3"/>
      <c r="K325" s="3"/>
      <c r="L325" s="6"/>
    </row>
    <row r="326">
      <c r="A326" s="3"/>
      <c r="B326" s="3"/>
      <c r="C326" s="3"/>
      <c r="D326" s="3"/>
      <c r="E326" s="3"/>
      <c r="F326" s="3"/>
      <c r="G326" s="3"/>
      <c r="H326" s="142"/>
      <c r="I326" s="3"/>
      <c r="J326" s="3"/>
      <c r="K326" s="3"/>
      <c r="L326" s="6"/>
    </row>
    <row r="327">
      <c r="A327" s="3"/>
      <c r="B327" s="3"/>
      <c r="C327" s="3"/>
      <c r="D327" s="3"/>
      <c r="E327" s="3"/>
      <c r="F327" s="3"/>
      <c r="G327" s="3"/>
      <c r="H327" s="142"/>
      <c r="I327" s="3"/>
      <c r="J327" s="3"/>
      <c r="K327" s="3"/>
      <c r="L327" s="6"/>
    </row>
    <row r="328">
      <c r="A328" s="3"/>
      <c r="B328" s="3"/>
      <c r="C328" s="3"/>
      <c r="D328" s="3"/>
      <c r="E328" s="3"/>
      <c r="F328" s="3"/>
      <c r="G328" s="3"/>
      <c r="H328" s="142"/>
      <c r="I328" s="3"/>
      <c r="J328" s="3"/>
      <c r="K328" s="3"/>
      <c r="L328" s="6"/>
    </row>
    <row r="329">
      <c r="A329" s="3"/>
      <c r="B329" s="3"/>
      <c r="C329" s="3"/>
      <c r="D329" s="3"/>
      <c r="E329" s="3"/>
      <c r="F329" s="3"/>
      <c r="G329" s="3"/>
      <c r="H329" s="142"/>
      <c r="I329" s="3"/>
      <c r="J329" s="3"/>
      <c r="K329" s="3"/>
      <c r="L329" s="6"/>
    </row>
    <row r="330">
      <c r="A330" s="3"/>
      <c r="B330" s="3"/>
      <c r="C330" s="3"/>
      <c r="D330" s="3"/>
      <c r="E330" s="3"/>
      <c r="F330" s="3"/>
      <c r="G330" s="3"/>
      <c r="H330" s="142"/>
      <c r="I330" s="3"/>
      <c r="J330" s="3"/>
      <c r="K330" s="3"/>
      <c r="L330" s="6"/>
    </row>
    <row r="331">
      <c r="A331" s="3"/>
      <c r="B331" s="3"/>
      <c r="C331" s="3"/>
      <c r="D331" s="3"/>
      <c r="E331" s="3"/>
      <c r="F331" s="3"/>
      <c r="G331" s="3"/>
      <c r="H331" s="142"/>
      <c r="I331" s="3"/>
      <c r="J331" s="3"/>
      <c r="K331" s="3"/>
      <c r="L331" s="6"/>
    </row>
    <row r="332">
      <c r="A332" s="3"/>
      <c r="B332" s="3"/>
      <c r="C332" s="3"/>
      <c r="D332" s="3"/>
      <c r="E332" s="3"/>
      <c r="F332" s="3"/>
      <c r="G332" s="3"/>
      <c r="H332" s="142"/>
      <c r="I332" s="3"/>
      <c r="J332" s="3"/>
      <c r="K332" s="3"/>
      <c r="L332" s="6"/>
    </row>
    <row r="333">
      <c r="A333" s="3"/>
      <c r="B333" s="3"/>
      <c r="C333" s="3"/>
      <c r="D333" s="3"/>
      <c r="E333" s="3"/>
      <c r="F333" s="3"/>
      <c r="G333" s="3"/>
      <c r="H333" s="142"/>
      <c r="I333" s="3"/>
      <c r="J333" s="3"/>
      <c r="K333" s="3"/>
      <c r="L333" s="6"/>
    </row>
    <row r="334">
      <c r="A334" s="3"/>
      <c r="B334" s="3"/>
      <c r="C334" s="3"/>
      <c r="D334" s="3"/>
      <c r="E334" s="3"/>
      <c r="F334" s="3"/>
      <c r="G334" s="3"/>
      <c r="H334" s="142"/>
      <c r="I334" s="3"/>
      <c r="J334" s="3"/>
      <c r="K334" s="3"/>
      <c r="L334" s="6"/>
    </row>
    <row r="335">
      <c r="A335" s="3"/>
      <c r="B335" s="3"/>
      <c r="C335" s="3"/>
      <c r="D335" s="3"/>
      <c r="E335" s="3"/>
      <c r="F335" s="3"/>
      <c r="G335" s="3"/>
      <c r="H335" s="142"/>
      <c r="I335" s="3"/>
      <c r="J335" s="3"/>
      <c r="K335" s="3"/>
      <c r="L335" s="6"/>
    </row>
    <row r="336">
      <c r="A336" s="3"/>
      <c r="B336" s="3"/>
      <c r="C336" s="3"/>
      <c r="D336" s="3"/>
      <c r="E336" s="3"/>
      <c r="F336" s="3"/>
      <c r="G336" s="3"/>
      <c r="H336" s="142"/>
      <c r="I336" s="3"/>
      <c r="J336" s="3"/>
      <c r="K336" s="3"/>
      <c r="L336" s="6"/>
    </row>
    <row r="337">
      <c r="A337" s="3"/>
      <c r="B337" s="3"/>
      <c r="C337" s="3"/>
      <c r="D337" s="3"/>
      <c r="E337" s="3"/>
      <c r="F337" s="3"/>
      <c r="G337" s="3"/>
      <c r="H337" s="142"/>
      <c r="I337" s="3"/>
      <c r="J337" s="3"/>
      <c r="K337" s="3"/>
      <c r="L337" s="6"/>
    </row>
    <row r="338">
      <c r="A338" s="3"/>
      <c r="B338" s="3"/>
      <c r="C338" s="3"/>
      <c r="D338" s="3"/>
      <c r="E338" s="3"/>
      <c r="F338" s="3"/>
      <c r="G338" s="3"/>
      <c r="H338" s="142"/>
      <c r="I338" s="3"/>
      <c r="J338" s="3"/>
      <c r="K338" s="3"/>
      <c r="L338" s="6"/>
    </row>
    <row r="339">
      <c r="A339" s="3"/>
      <c r="B339" s="3"/>
      <c r="C339" s="3"/>
      <c r="D339" s="3"/>
      <c r="E339" s="3"/>
      <c r="F339" s="3"/>
      <c r="G339" s="3"/>
      <c r="H339" s="142"/>
      <c r="I339" s="3"/>
      <c r="J339" s="3"/>
      <c r="K339" s="3"/>
      <c r="L339" s="6"/>
    </row>
    <row r="340">
      <c r="A340" s="3"/>
      <c r="B340" s="3"/>
      <c r="C340" s="3"/>
      <c r="D340" s="3"/>
      <c r="E340" s="3"/>
      <c r="F340" s="3"/>
      <c r="G340" s="3"/>
      <c r="H340" s="142"/>
      <c r="I340" s="3"/>
      <c r="J340" s="3"/>
      <c r="K340" s="3"/>
      <c r="L340" s="6"/>
    </row>
    <row r="341">
      <c r="A341" s="3"/>
      <c r="B341" s="3"/>
      <c r="C341" s="3"/>
      <c r="D341" s="3"/>
      <c r="E341" s="3"/>
      <c r="F341" s="3"/>
      <c r="G341" s="3"/>
      <c r="H341" s="142"/>
      <c r="I341" s="3"/>
      <c r="J341" s="3"/>
      <c r="K341" s="3"/>
      <c r="L341" s="6"/>
    </row>
    <row r="342">
      <c r="A342" s="3"/>
      <c r="B342" s="3"/>
      <c r="C342" s="3"/>
      <c r="D342" s="3"/>
      <c r="E342" s="3"/>
      <c r="F342" s="3"/>
      <c r="G342" s="3"/>
      <c r="H342" s="142"/>
      <c r="I342" s="3"/>
      <c r="J342" s="3"/>
      <c r="K342" s="3"/>
      <c r="L342" s="6"/>
    </row>
    <row r="343">
      <c r="A343" s="3"/>
      <c r="B343" s="3"/>
      <c r="C343" s="3"/>
      <c r="D343" s="3"/>
      <c r="E343" s="3"/>
      <c r="F343" s="3"/>
      <c r="G343" s="3"/>
      <c r="H343" s="142"/>
      <c r="I343" s="3"/>
      <c r="J343" s="3"/>
      <c r="K343" s="3"/>
      <c r="L343" s="6"/>
    </row>
    <row r="344">
      <c r="A344" s="3"/>
      <c r="B344" s="3"/>
      <c r="C344" s="3"/>
      <c r="D344" s="3"/>
      <c r="E344" s="3"/>
      <c r="F344" s="3"/>
      <c r="G344" s="3"/>
      <c r="H344" s="142"/>
      <c r="I344" s="3"/>
      <c r="J344" s="3"/>
      <c r="K344" s="3"/>
      <c r="L344" s="6"/>
    </row>
    <row r="345">
      <c r="A345" s="3"/>
      <c r="B345" s="3"/>
      <c r="C345" s="3"/>
      <c r="D345" s="3"/>
      <c r="E345" s="3"/>
      <c r="F345" s="3"/>
      <c r="G345" s="3"/>
      <c r="H345" s="142"/>
      <c r="I345" s="3"/>
      <c r="J345" s="3"/>
      <c r="K345" s="3"/>
      <c r="L345" s="6"/>
    </row>
    <row r="346">
      <c r="A346" s="3"/>
      <c r="B346" s="3"/>
      <c r="C346" s="3"/>
      <c r="D346" s="3"/>
      <c r="E346" s="3"/>
      <c r="F346" s="3"/>
      <c r="G346" s="3"/>
      <c r="H346" s="142"/>
      <c r="I346" s="3"/>
      <c r="J346" s="3"/>
      <c r="K346" s="3"/>
      <c r="L346" s="6"/>
    </row>
    <row r="347">
      <c r="A347" s="3"/>
      <c r="B347" s="3"/>
      <c r="C347" s="3"/>
      <c r="D347" s="3"/>
      <c r="E347" s="3"/>
      <c r="F347" s="3"/>
      <c r="G347" s="3"/>
      <c r="H347" s="142"/>
      <c r="I347" s="3"/>
      <c r="J347" s="3"/>
      <c r="K347" s="3"/>
      <c r="L347" s="6"/>
    </row>
    <row r="348">
      <c r="A348" s="3"/>
      <c r="B348" s="3"/>
      <c r="C348" s="3"/>
      <c r="D348" s="3"/>
      <c r="E348" s="3"/>
      <c r="F348" s="3"/>
      <c r="G348" s="3"/>
      <c r="H348" s="142"/>
      <c r="I348" s="3"/>
      <c r="J348" s="3"/>
      <c r="K348" s="3"/>
      <c r="L348" s="6"/>
    </row>
    <row r="349">
      <c r="A349" s="3"/>
      <c r="B349" s="3"/>
      <c r="C349" s="3"/>
      <c r="D349" s="3"/>
      <c r="E349" s="3"/>
      <c r="F349" s="3"/>
      <c r="G349" s="3"/>
      <c r="H349" s="142"/>
      <c r="I349" s="3"/>
      <c r="J349" s="3"/>
      <c r="K349" s="3"/>
      <c r="L349" s="6"/>
    </row>
    <row r="350">
      <c r="A350" s="3"/>
      <c r="B350" s="3"/>
      <c r="C350" s="3"/>
      <c r="D350" s="3"/>
      <c r="E350" s="3"/>
      <c r="F350" s="3"/>
      <c r="G350" s="3"/>
      <c r="H350" s="142"/>
      <c r="I350" s="3"/>
      <c r="J350" s="3"/>
      <c r="K350" s="3"/>
      <c r="L350" s="6"/>
    </row>
    <row r="351">
      <c r="A351" s="3"/>
      <c r="B351" s="3"/>
      <c r="C351" s="3"/>
      <c r="D351" s="3"/>
      <c r="E351" s="3"/>
      <c r="F351" s="3"/>
      <c r="G351" s="3"/>
      <c r="H351" s="142"/>
      <c r="I351" s="3"/>
      <c r="J351" s="3"/>
      <c r="K351" s="3"/>
      <c r="L351" s="6"/>
    </row>
    <row r="352">
      <c r="A352" s="3"/>
      <c r="B352" s="3"/>
      <c r="C352" s="3"/>
      <c r="D352" s="3"/>
      <c r="E352" s="3"/>
      <c r="F352" s="3"/>
      <c r="G352" s="3"/>
      <c r="H352" s="142"/>
      <c r="I352" s="3"/>
      <c r="J352" s="3"/>
      <c r="K352" s="3"/>
      <c r="L352" s="6"/>
    </row>
    <row r="353">
      <c r="A353" s="3"/>
      <c r="B353" s="3"/>
      <c r="C353" s="3"/>
      <c r="D353" s="3"/>
      <c r="E353" s="3"/>
      <c r="F353" s="3"/>
      <c r="G353" s="3"/>
      <c r="H353" s="142"/>
      <c r="I353" s="3"/>
      <c r="J353" s="3"/>
      <c r="K353" s="3"/>
      <c r="L353" s="6"/>
    </row>
    <row r="354">
      <c r="A354" s="3"/>
      <c r="B354" s="3"/>
      <c r="C354" s="3"/>
      <c r="D354" s="3"/>
      <c r="E354" s="3"/>
      <c r="F354" s="3"/>
      <c r="G354" s="3"/>
      <c r="H354" s="142"/>
      <c r="I354" s="3"/>
      <c r="J354" s="3"/>
      <c r="K354" s="3"/>
      <c r="L354" s="6"/>
    </row>
    <row r="355">
      <c r="A355" s="3"/>
      <c r="B355" s="3"/>
      <c r="C355" s="3"/>
      <c r="D355" s="3"/>
      <c r="E355" s="3"/>
      <c r="F355" s="3"/>
      <c r="G355" s="3"/>
      <c r="H355" s="142"/>
      <c r="I355" s="3"/>
      <c r="J355" s="3"/>
      <c r="K355" s="3"/>
      <c r="L355" s="6"/>
    </row>
    <row r="356">
      <c r="A356" s="3"/>
      <c r="B356" s="3"/>
      <c r="C356" s="3"/>
      <c r="D356" s="3"/>
      <c r="E356" s="3"/>
      <c r="F356" s="3"/>
      <c r="G356" s="3"/>
      <c r="H356" s="142"/>
      <c r="I356" s="3"/>
      <c r="J356" s="3"/>
      <c r="K356" s="3"/>
      <c r="L356" s="6"/>
    </row>
    <row r="357">
      <c r="A357" s="3"/>
      <c r="B357" s="3"/>
      <c r="C357" s="3"/>
      <c r="D357" s="3"/>
      <c r="E357" s="3"/>
      <c r="F357" s="3"/>
      <c r="G357" s="3"/>
      <c r="H357" s="142"/>
      <c r="I357" s="3"/>
      <c r="J357" s="3"/>
      <c r="K357" s="3"/>
      <c r="L357" s="6"/>
    </row>
    <row r="358">
      <c r="A358" s="3"/>
      <c r="B358" s="3"/>
      <c r="C358" s="3"/>
      <c r="D358" s="3"/>
      <c r="E358" s="3"/>
      <c r="F358" s="3"/>
      <c r="G358" s="3"/>
      <c r="H358" s="142"/>
      <c r="I358" s="3"/>
      <c r="J358" s="3"/>
      <c r="K358" s="3"/>
      <c r="L358" s="6"/>
    </row>
    <row r="359">
      <c r="A359" s="3"/>
      <c r="B359" s="3"/>
      <c r="C359" s="3"/>
      <c r="D359" s="3"/>
      <c r="E359" s="3"/>
      <c r="F359" s="3"/>
      <c r="G359" s="3"/>
      <c r="H359" s="142"/>
      <c r="I359" s="3"/>
      <c r="J359" s="3"/>
      <c r="K359" s="3"/>
      <c r="L359" s="6"/>
    </row>
    <row r="360">
      <c r="A360" s="3"/>
      <c r="B360" s="3"/>
      <c r="C360" s="3"/>
      <c r="D360" s="3"/>
      <c r="E360" s="3"/>
      <c r="F360" s="3"/>
      <c r="G360" s="3"/>
      <c r="H360" s="142"/>
      <c r="I360" s="3"/>
      <c r="J360" s="3"/>
      <c r="K360" s="3"/>
      <c r="L360" s="6"/>
    </row>
    <row r="361">
      <c r="A361" s="3"/>
      <c r="B361" s="3"/>
      <c r="C361" s="3"/>
      <c r="D361" s="3"/>
      <c r="E361" s="3"/>
      <c r="F361" s="3"/>
      <c r="G361" s="3"/>
      <c r="H361" s="142"/>
      <c r="I361" s="3"/>
      <c r="J361" s="3"/>
      <c r="K361" s="3"/>
      <c r="L361" s="6"/>
    </row>
    <row r="362">
      <c r="A362" s="3"/>
      <c r="B362" s="3"/>
      <c r="C362" s="3"/>
      <c r="D362" s="3"/>
      <c r="E362" s="3"/>
      <c r="F362" s="3"/>
      <c r="G362" s="3"/>
      <c r="H362" s="142"/>
      <c r="I362" s="3"/>
      <c r="J362" s="3"/>
      <c r="K362" s="3"/>
      <c r="L362" s="6"/>
    </row>
    <row r="363">
      <c r="A363" s="3"/>
      <c r="B363" s="3"/>
      <c r="C363" s="3"/>
      <c r="D363" s="3"/>
      <c r="E363" s="3"/>
      <c r="F363" s="3"/>
      <c r="G363" s="3"/>
      <c r="H363" s="142"/>
      <c r="I363" s="3"/>
      <c r="J363" s="3"/>
      <c r="K363" s="3"/>
      <c r="L363" s="6"/>
    </row>
    <row r="364">
      <c r="A364" s="3"/>
      <c r="B364" s="3"/>
      <c r="C364" s="3"/>
      <c r="D364" s="3"/>
      <c r="E364" s="3"/>
      <c r="F364" s="3"/>
      <c r="G364" s="3"/>
      <c r="H364" s="142"/>
      <c r="I364" s="3"/>
      <c r="J364" s="3"/>
      <c r="K364" s="3"/>
      <c r="L364" s="6"/>
    </row>
    <row r="365">
      <c r="A365" s="3"/>
      <c r="B365" s="3"/>
      <c r="C365" s="3"/>
      <c r="D365" s="3"/>
      <c r="E365" s="3"/>
      <c r="F365" s="3"/>
      <c r="G365" s="3"/>
      <c r="H365" s="142"/>
      <c r="I365" s="3"/>
      <c r="J365" s="3"/>
      <c r="K365" s="3"/>
      <c r="L365" s="6"/>
    </row>
    <row r="366">
      <c r="A366" s="3"/>
      <c r="B366" s="3"/>
      <c r="C366" s="3"/>
      <c r="D366" s="3"/>
      <c r="E366" s="3"/>
      <c r="F366" s="3"/>
      <c r="G366" s="3"/>
      <c r="H366" s="142"/>
      <c r="I366" s="3"/>
      <c r="J366" s="3"/>
      <c r="K366" s="3"/>
      <c r="L366" s="6"/>
    </row>
    <row r="367">
      <c r="A367" s="3"/>
      <c r="B367" s="3"/>
      <c r="C367" s="3"/>
      <c r="D367" s="3"/>
      <c r="E367" s="3"/>
      <c r="F367" s="3"/>
      <c r="G367" s="3"/>
      <c r="H367" s="142"/>
      <c r="I367" s="3"/>
      <c r="J367" s="3"/>
      <c r="K367" s="3"/>
      <c r="L367" s="6"/>
    </row>
    <row r="368">
      <c r="A368" s="3"/>
      <c r="B368" s="3"/>
      <c r="C368" s="3"/>
      <c r="D368" s="3"/>
      <c r="E368" s="3"/>
      <c r="F368" s="3"/>
      <c r="G368" s="3"/>
      <c r="H368" s="142"/>
      <c r="I368" s="3"/>
      <c r="J368" s="3"/>
      <c r="K368" s="3"/>
      <c r="L368" s="6"/>
    </row>
    <row r="369">
      <c r="A369" s="3"/>
      <c r="B369" s="3"/>
      <c r="C369" s="3"/>
      <c r="D369" s="3"/>
      <c r="E369" s="3"/>
      <c r="F369" s="3"/>
      <c r="G369" s="3"/>
      <c r="H369" s="142"/>
      <c r="I369" s="3"/>
      <c r="J369" s="3"/>
      <c r="K369" s="3"/>
      <c r="L369" s="6"/>
    </row>
    <row r="370">
      <c r="A370" s="3"/>
      <c r="B370" s="3"/>
      <c r="C370" s="3"/>
      <c r="D370" s="3"/>
      <c r="E370" s="3"/>
      <c r="F370" s="3"/>
      <c r="G370" s="3"/>
      <c r="H370" s="142"/>
      <c r="I370" s="3"/>
      <c r="J370" s="3"/>
      <c r="K370" s="3"/>
      <c r="L370" s="6"/>
    </row>
    <row r="371">
      <c r="A371" s="3"/>
      <c r="B371" s="3"/>
      <c r="C371" s="3"/>
      <c r="D371" s="3"/>
      <c r="E371" s="3"/>
      <c r="F371" s="3"/>
      <c r="G371" s="3"/>
      <c r="H371" s="142"/>
      <c r="I371" s="3"/>
      <c r="J371" s="3"/>
      <c r="K371" s="3"/>
      <c r="L371" s="6"/>
    </row>
    <row r="372">
      <c r="A372" s="3"/>
      <c r="B372" s="3"/>
      <c r="C372" s="3"/>
      <c r="D372" s="3"/>
      <c r="E372" s="3"/>
      <c r="F372" s="3"/>
      <c r="G372" s="3"/>
      <c r="H372" s="142"/>
      <c r="I372" s="3"/>
      <c r="J372" s="3"/>
      <c r="K372" s="3"/>
      <c r="L372" s="6"/>
    </row>
    <row r="373">
      <c r="A373" s="3"/>
      <c r="B373" s="3"/>
      <c r="C373" s="3"/>
      <c r="D373" s="3"/>
      <c r="E373" s="3"/>
      <c r="F373" s="3"/>
      <c r="G373" s="3"/>
      <c r="H373" s="142"/>
      <c r="I373" s="3"/>
      <c r="J373" s="3"/>
      <c r="K373" s="3"/>
      <c r="L373" s="6"/>
    </row>
    <row r="374">
      <c r="A374" s="3"/>
      <c r="B374" s="3"/>
      <c r="C374" s="3"/>
      <c r="D374" s="3"/>
      <c r="E374" s="3"/>
      <c r="F374" s="3"/>
      <c r="G374" s="3"/>
      <c r="H374" s="142"/>
      <c r="I374" s="3"/>
      <c r="J374" s="3"/>
      <c r="K374" s="3"/>
      <c r="L374" s="6"/>
    </row>
    <row r="375">
      <c r="A375" s="3"/>
      <c r="B375" s="3"/>
      <c r="C375" s="3"/>
      <c r="D375" s="3"/>
      <c r="E375" s="3"/>
      <c r="F375" s="3"/>
      <c r="G375" s="3"/>
      <c r="H375" s="142"/>
      <c r="I375" s="3"/>
      <c r="J375" s="3"/>
      <c r="K375" s="3"/>
      <c r="L375" s="6"/>
    </row>
    <row r="376">
      <c r="A376" s="3"/>
      <c r="B376" s="3"/>
      <c r="C376" s="3"/>
      <c r="D376" s="3"/>
      <c r="E376" s="3"/>
      <c r="F376" s="3"/>
      <c r="G376" s="3"/>
      <c r="H376" s="142"/>
      <c r="I376" s="3"/>
      <c r="J376" s="3"/>
      <c r="K376" s="3"/>
      <c r="L376" s="6"/>
    </row>
    <row r="377">
      <c r="A377" s="3"/>
      <c r="B377" s="3"/>
      <c r="C377" s="3"/>
      <c r="D377" s="3"/>
      <c r="E377" s="3"/>
      <c r="F377" s="3"/>
      <c r="G377" s="3"/>
      <c r="H377" s="142"/>
      <c r="I377" s="3"/>
      <c r="J377" s="3"/>
      <c r="K377" s="3"/>
      <c r="L377" s="6"/>
    </row>
    <row r="378">
      <c r="A378" s="3"/>
      <c r="B378" s="3"/>
      <c r="C378" s="3"/>
      <c r="D378" s="3"/>
      <c r="E378" s="3"/>
      <c r="F378" s="3"/>
      <c r="G378" s="3"/>
      <c r="H378" s="142"/>
      <c r="I378" s="3"/>
      <c r="J378" s="3"/>
      <c r="K378" s="3"/>
      <c r="L378" s="6"/>
    </row>
    <row r="379">
      <c r="A379" s="3"/>
      <c r="B379" s="3"/>
      <c r="C379" s="3"/>
      <c r="D379" s="3"/>
      <c r="E379" s="3"/>
      <c r="F379" s="3"/>
      <c r="G379" s="3"/>
      <c r="H379" s="142"/>
      <c r="I379" s="3"/>
      <c r="J379" s="3"/>
      <c r="K379" s="3"/>
      <c r="L379" s="6"/>
    </row>
    <row r="380">
      <c r="A380" s="3"/>
      <c r="B380" s="3"/>
      <c r="C380" s="3"/>
      <c r="D380" s="3"/>
      <c r="E380" s="3"/>
      <c r="F380" s="3"/>
      <c r="G380" s="3"/>
      <c r="H380" s="142"/>
      <c r="I380" s="3"/>
      <c r="J380" s="3"/>
      <c r="K380" s="3"/>
      <c r="L380" s="6"/>
    </row>
    <row r="381">
      <c r="A381" s="3"/>
      <c r="B381" s="3"/>
      <c r="C381" s="3"/>
      <c r="D381" s="3"/>
      <c r="E381" s="3"/>
      <c r="F381" s="3"/>
      <c r="G381" s="3"/>
      <c r="H381" s="142"/>
      <c r="I381" s="3"/>
      <c r="J381" s="3"/>
      <c r="K381" s="3"/>
      <c r="L381" s="6"/>
    </row>
    <row r="382">
      <c r="A382" s="3"/>
      <c r="B382" s="3"/>
      <c r="C382" s="3"/>
      <c r="D382" s="3"/>
      <c r="E382" s="3"/>
      <c r="F382" s="3"/>
      <c r="G382" s="3"/>
      <c r="H382" s="142"/>
      <c r="I382" s="3"/>
      <c r="J382" s="3"/>
      <c r="K382" s="3"/>
      <c r="L382" s="6"/>
    </row>
    <row r="383">
      <c r="A383" s="3"/>
      <c r="B383" s="3"/>
      <c r="C383" s="3"/>
      <c r="D383" s="3"/>
      <c r="E383" s="3"/>
      <c r="F383" s="3"/>
      <c r="G383" s="3"/>
      <c r="H383" s="142"/>
      <c r="I383" s="3"/>
      <c r="J383" s="3"/>
      <c r="K383" s="3"/>
      <c r="L383" s="6"/>
    </row>
    <row r="384">
      <c r="A384" s="3"/>
      <c r="B384" s="3"/>
      <c r="C384" s="3"/>
      <c r="D384" s="3"/>
      <c r="E384" s="3"/>
      <c r="F384" s="3"/>
      <c r="G384" s="3"/>
      <c r="H384" s="142"/>
      <c r="I384" s="3"/>
      <c r="J384" s="3"/>
      <c r="K384" s="3"/>
      <c r="L384" s="6"/>
    </row>
    <row r="385">
      <c r="A385" s="3"/>
      <c r="B385" s="3"/>
      <c r="C385" s="3"/>
      <c r="D385" s="3"/>
      <c r="E385" s="3"/>
      <c r="F385" s="3"/>
      <c r="G385" s="3"/>
      <c r="H385" s="142"/>
      <c r="I385" s="3"/>
      <c r="J385" s="3"/>
      <c r="K385" s="3"/>
      <c r="L385" s="6"/>
    </row>
    <row r="386">
      <c r="A386" s="3"/>
      <c r="B386" s="3"/>
      <c r="C386" s="3"/>
      <c r="D386" s="3"/>
      <c r="E386" s="3"/>
      <c r="F386" s="3"/>
      <c r="G386" s="3"/>
      <c r="H386" s="142"/>
      <c r="I386" s="3"/>
      <c r="J386" s="3"/>
      <c r="K386" s="3"/>
      <c r="L386" s="6"/>
    </row>
    <row r="387">
      <c r="A387" s="3"/>
      <c r="B387" s="3"/>
      <c r="C387" s="3"/>
      <c r="D387" s="3"/>
      <c r="E387" s="3"/>
      <c r="F387" s="3"/>
      <c r="G387" s="3"/>
      <c r="H387" s="142"/>
      <c r="I387" s="3"/>
      <c r="J387" s="3"/>
      <c r="K387" s="3"/>
      <c r="L387" s="6"/>
    </row>
    <row r="388">
      <c r="A388" s="3"/>
      <c r="B388" s="3"/>
      <c r="C388" s="3"/>
      <c r="D388" s="3"/>
      <c r="E388" s="3"/>
      <c r="F388" s="3"/>
      <c r="G388" s="3"/>
      <c r="H388" s="142"/>
      <c r="I388" s="3"/>
      <c r="J388" s="3"/>
      <c r="K388" s="3"/>
      <c r="L388" s="6"/>
    </row>
    <row r="389">
      <c r="A389" s="3"/>
      <c r="B389" s="3"/>
      <c r="C389" s="3"/>
      <c r="D389" s="3"/>
      <c r="E389" s="3"/>
      <c r="F389" s="3"/>
      <c r="G389" s="3"/>
      <c r="H389" s="142"/>
      <c r="I389" s="3"/>
      <c r="J389" s="3"/>
      <c r="K389" s="3"/>
      <c r="L389" s="6"/>
    </row>
    <row r="390">
      <c r="A390" s="3"/>
      <c r="B390" s="3"/>
      <c r="C390" s="3"/>
      <c r="D390" s="3"/>
      <c r="E390" s="3"/>
      <c r="F390" s="3"/>
      <c r="G390" s="3"/>
      <c r="H390" s="142"/>
      <c r="I390" s="3"/>
      <c r="J390" s="3"/>
      <c r="K390" s="3"/>
      <c r="L390" s="6"/>
    </row>
    <row r="391">
      <c r="A391" s="3"/>
      <c r="B391" s="3"/>
      <c r="C391" s="3"/>
      <c r="D391" s="3"/>
      <c r="E391" s="3"/>
      <c r="F391" s="3"/>
      <c r="G391" s="3"/>
      <c r="H391" s="142"/>
      <c r="I391" s="3"/>
      <c r="J391" s="3"/>
      <c r="K391" s="3"/>
      <c r="L391" s="6"/>
    </row>
    <row r="392">
      <c r="A392" s="3"/>
      <c r="B392" s="3"/>
      <c r="C392" s="3"/>
      <c r="D392" s="3"/>
      <c r="E392" s="3"/>
      <c r="F392" s="3"/>
      <c r="G392" s="3"/>
      <c r="H392" s="142"/>
      <c r="I392" s="3"/>
      <c r="J392" s="3"/>
      <c r="K392" s="3"/>
      <c r="L392" s="6"/>
    </row>
    <row r="393">
      <c r="A393" s="3"/>
      <c r="B393" s="3"/>
      <c r="C393" s="3"/>
      <c r="D393" s="3"/>
      <c r="E393" s="3"/>
      <c r="F393" s="3"/>
      <c r="G393" s="3"/>
      <c r="H393" s="142"/>
      <c r="I393" s="3"/>
      <c r="J393" s="3"/>
      <c r="K393" s="3"/>
      <c r="L393" s="6"/>
    </row>
    <row r="394">
      <c r="A394" s="3"/>
      <c r="B394" s="3"/>
      <c r="C394" s="3"/>
      <c r="D394" s="3"/>
      <c r="E394" s="3"/>
      <c r="F394" s="3"/>
      <c r="G394" s="3"/>
      <c r="H394" s="142"/>
      <c r="I394" s="3"/>
      <c r="J394" s="3"/>
      <c r="K394" s="3"/>
      <c r="L394" s="6"/>
    </row>
    <row r="395">
      <c r="A395" s="3"/>
      <c r="B395" s="3"/>
      <c r="C395" s="3"/>
      <c r="D395" s="3"/>
      <c r="E395" s="3"/>
      <c r="F395" s="3"/>
      <c r="G395" s="3"/>
      <c r="H395" s="142"/>
      <c r="I395" s="3"/>
      <c r="J395" s="3"/>
      <c r="K395" s="3"/>
      <c r="L395" s="6"/>
    </row>
    <row r="396">
      <c r="A396" s="3"/>
      <c r="B396" s="3"/>
      <c r="C396" s="3"/>
      <c r="D396" s="3"/>
      <c r="E396" s="3"/>
      <c r="F396" s="3"/>
      <c r="G396" s="3"/>
      <c r="H396" s="142"/>
      <c r="I396" s="3"/>
      <c r="J396" s="3"/>
      <c r="K396" s="3"/>
      <c r="L396" s="6"/>
    </row>
    <row r="397">
      <c r="A397" s="3"/>
      <c r="B397" s="3"/>
      <c r="C397" s="3"/>
      <c r="D397" s="3"/>
      <c r="E397" s="3"/>
      <c r="F397" s="3"/>
      <c r="G397" s="3"/>
      <c r="H397" s="142"/>
      <c r="I397" s="3"/>
      <c r="J397" s="3"/>
      <c r="K397" s="3"/>
      <c r="L397" s="6"/>
    </row>
    <row r="398">
      <c r="A398" s="3"/>
      <c r="B398" s="3"/>
      <c r="C398" s="3"/>
      <c r="D398" s="3"/>
      <c r="E398" s="3"/>
      <c r="F398" s="3"/>
      <c r="G398" s="3"/>
      <c r="H398" s="142"/>
      <c r="I398" s="3"/>
      <c r="J398" s="3"/>
      <c r="K398" s="3"/>
      <c r="L398" s="6"/>
    </row>
    <row r="399">
      <c r="A399" s="3"/>
      <c r="B399" s="3"/>
      <c r="C399" s="3"/>
      <c r="D399" s="3"/>
      <c r="E399" s="3"/>
      <c r="F399" s="3"/>
      <c r="G399" s="3"/>
      <c r="H399" s="142"/>
      <c r="I399" s="3"/>
      <c r="J399" s="3"/>
      <c r="K399" s="3"/>
      <c r="L399" s="6"/>
    </row>
    <row r="400">
      <c r="A400" s="3"/>
      <c r="B400" s="3"/>
      <c r="C400" s="3"/>
      <c r="D400" s="3"/>
      <c r="E400" s="3"/>
      <c r="F400" s="3"/>
      <c r="G400" s="3"/>
      <c r="H400" s="142"/>
      <c r="I400" s="3"/>
      <c r="J400" s="3"/>
      <c r="K400" s="3"/>
      <c r="L400" s="6"/>
    </row>
    <row r="401">
      <c r="A401" s="3"/>
      <c r="B401" s="3"/>
      <c r="C401" s="3"/>
      <c r="D401" s="3"/>
      <c r="E401" s="3"/>
      <c r="F401" s="3"/>
      <c r="G401" s="3"/>
      <c r="H401" s="142"/>
      <c r="I401" s="3"/>
      <c r="J401" s="3"/>
      <c r="K401" s="3"/>
      <c r="L401" s="6"/>
    </row>
    <row r="402">
      <c r="A402" s="3"/>
      <c r="B402" s="3"/>
      <c r="C402" s="3"/>
      <c r="D402" s="3"/>
      <c r="E402" s="3"/>
      <c r="F402" s="3"/>
      <c r="G402" s="3"/>
      <c r="H402" s="142"/>
      <c r="I402" s="3"/>
      <c r="J402" s="3"/>
      <c r="K402" s="3"/>
      <c r="L402" s="6"/>
    </row>
    <row r="403">
      <c r="A403" s="3"/>
      <c r="B403" s="3"/>
      <c r="C403" s="3"/>
      <c r="D403" s="3"/>
      <c r="E403" s="3"/>
      <c r="F403" s="3"/>
      <c r="G403" s="3"/>
      <c r="H403" s="142"/>
      <c r="I403" s="3"/>
      <c r="J403" s="3"/>
      <c r="K403" s="3"/>
      <c r="L403" s="6"/>
    </row>
    <row r="404">
      <c r="A404" s="3"/>
      <c r="B404" s="3"/>
      <c r="C404" s="3"/>
      <c r="D404" s="3"/>
      <c r="E404" s="3"/>
      <c r="F404" s="3"/>
      <c r="G404" s="3"/>
      <c r="H404" s="142"/>
      <c r="I404" s="3"/>
      <c r="J404" s="3"/>
      <c r="K404" s="3"/>
      <c r="L404" s="6"/>
    </row>
    <row r="405">
      <c r="A405" s="3"/>
      <c r="B405" s="3"/>
      <c r="C405" s="3"/>
      <c r="D405" s="3"/>
      <c r="E405" s="3"/>
      <c r="F405" s="3"/>
      <c r="G405" s="3"/>
      <c r="H405" s="142"/>
      <c r="I405" s="3"/>
      <c r="J405" s="3"/>
      <c r="K405" s="3"/>
      <c r="L405" s="6"/>
    </row>
    <row r="406">
      <c r="A406" s="3"/>
      <c r="B406" s="3"/>
      <c r="C406" s="3"/>
      <c r="D406" s="3"/>
      <c r="E406" s="3"/>
      <c r="F406" s="3"/>
      <c r="G406" s="3"/>
      <c r="H406" s="142"/>
      <c r="I406" s="3"/>
      <c r="J406" s="3"/>
      <c r="K406" s="3"/>
      <c r="L406" s="6"/>
    </row>
    <row r="407">
      <c r="A407" s="3"/>
      <c r="B407" s="3"/>
      <c r="C407" s="3"/>
      <c r="D407" s="3"/>
      <c r="E407" s="3"/>
      <c r="F407" s="3"/>
      <c r="G407" s="3"/>
      <c r="H407" s="142"/>
      <c r="I407" s="3"/>
      <c r="J407" s="3"/>
      <c r="K407" s="3"/>
      <c r="L407" s="6"/>
    </row>
    <row r="408">
      <c r="A408" s="3"/>
      <c r="B408" s="3"/>
      <c r="C408" s="3"/>
      <c r="D408" s="3"/>
      <c r="E408" s="3"/>
      <c r="F408" s="3"/>
      <c r="G408" s="3"/>
      <c r="H408" s="142"/>
      <c r="I408" s="3"/>
      <c r="J408" s="3"/>
      <c r="K408" s="3"/>
      <c r="L408" s="6"/>
    </row>
    <row r="409">
      <c r="A409" s="3"/>
      <c r="B409" s="3"/>
      <c r="C409" s="3"/>
      <c r="D409" s="3"/>
      <c r="E409" s="3"/>
      <c r="F409" s="3"/>
      <c r="G409" s="3"/>
      <c r="H409" s="142"/>
      <c r="I409" s="3"/>
      <c r="J409" s="3"/>
      <c r="K409" s="3"/>
      <c r="L409" s="6"/>
    </row>
    <row r="410">
      <c r="A410" s="3"/>
      <c r="B410" s="3"/>
      <c r="C410" s="3"/>
      <c r="D410" s="3"/>
      <c r="E410" s="3"/>
      <c r="F410" s="3"/>
      <c r="G410" s="3"/>
      <c r="H410" s="142"/>
      <c r="I410" s="3"/>
      <c r="J410" s="3"/>
      <c r="K410" s="3"/>
      <c r="L410" s="6"/>
    </row>
    <row r="411">
      <c r="A411" s="3"/>
      <c r="B411" s="3"/>
      <c r="C411" s="3"/>
      <c r="D411" s="3"/>
      <c r="E411" s="3"/>
      <c r="F411" s="3"/>
      <c r="G411" s="3"/>
      <c r="H411" s="142"/>
      <c r="I411" s="3"/>
      <c r="J411" s="3"/>
      <c r="K411" s="3"/>
      <c r="L411" s="6"/>
    </row>
    <row r="412">
      <c r="A412" s="3"/>
      <c r="B412" s="3"/>
      <c r="C412" s="3"/>
      <c r="D412" s="3"/>
      <c r="E412" s="3"/>
      <c r="F412" s="3"/>
      <c r="G412" s="3"/>
      <c r="H412" s="142"/>
      <c r="I412" s="3"/>
      <c r="J412" s="3"/>
      <c r="K412" s="3"/>
      <c r="L412" s="6"/>
    </row>
    <row r="413">
      <c r="A413" s="3"/>
      <c r="B413" s="3"/>
      <c r="C413" s="3"/>
      <c r="D413" s="3"/>
      <c r="E413" s="3"/>
      <c r="F413" s="3"/>
      <c r="G413" s="3"/>
      <c r="H413" s="142"/>
      <c r="I413" s="3"/>
      <c r="J413" s="3"/>
      <c r="K413" s="3"/>
      <c r="L413" s="6"/>
    </row>
    <row r="414">
      <c r="A414" s="3"/>
      <c r="B414" s="3"/>
      <c r="C414" s="3"/>
      <c r="D414" s="3"/>
      <c r="E414" s="3"/>
      <c r="F414" s="3"/>
      <c r="G414" s="3"/>
      <c r="H414" s="142"/>
      <c r="I414" s="3"/>
      <c r="J414" s="3"/>
      <c r="K414" s="3"/>
      <c r="L414" s="6"/>
    </row>
    <row r="415">
      <c r="A415" s="3"/>
      <c r="B415" s="3"/>
      <c r="C415" s="3"/>
      <c r="D415" s="3"/>
      <c r="E415" s="3"/>
      <c r="F415" s="3"/>
      <c r="G415" s="3"/>
      <c r="H415" s="142"/>
      <c r="I415" s="3"/>
      <c r="J415" s="3"/>
      <c r="K415" s="3"/>
      <c r="L415" s="6"/>
    </row>
    <row r="416">
      <c r="A416" s="3"/>
      <c r="B416" s="3"/>
      <c r="C416" s="3"/>
      <c r="D416" s="3"/>
      <c r="E416" s="3"/>
      <c r="F416" s="3"/>
      <c r="G416" s="3"/>
      <c r="H416" s="142"/>
      <c r="I416" s="3"/>
      <c r="J416" s="3"/>
      <c r="K416" s="3"/>
      <c r="L416" s="6"/>
    </row>
    <row r="417">
      <c r="A417" s="3"/>
      <c r="B417" s="3"/>
      <c r="C417" s="3"/>
      <c r="D417" s="3"/>
      <c r="E417" s="3"/>
      <c r="F417" s="3"/>
      <c r="G417" s="3"/>
      <c r="H417" s="142"/>
      <c r="I417" s="3"/>
      <c r="J417" s="3"/>
      <c r="K417" s="3"/>
      <c r="L417" s="6"/>
    </row>
    <row r="418">
      <c r="A418" s="3"/>
      <c r="B418" s="3"/>
      <c r="C418" s="3"/>
      <c r="D418" s="3"/>
      <c r="E418" s="3"/>
      <c r="F418" s="3"/>
      <c r="G418" s="3"/>
      <c r="H418" s="142"/>
      <c r="I418" s="3"/>
      <c r="J418" s="3"/>
      <c r="K418" s="3"/>
      <c r="L418" s="6"/>
    </row>
    <row r="419">
      <c r="A419" s="3"/>
      <c r="B419" s="3"/>
      <c r="C419" s="3"/>
      <c r="D419" s="3"/>
      <c r="E419" s="3"/>
      <c r="F419" s="3"/>
      <c r="G419" s="3"/>
      <c r="H419" s="142"/>
      <c r="I419" s="3"/>
      <c r="J419" s="3"/>
      <c r="K419" s="3"/>
      <c r="L419" s="6"/>
    </row>
    <row r="420">
      <c r="A420" s="3"/>
      <c r="B420" s="3"/>
      <c r="C420" s="3"/>
      <c r="D420" s="3"/>
      <c r="E420" s="3"/>
      <c r="F420" s="3"/>
      <c r="G420" s="3"/>
      <c r="H420" s="142"/>
      <c r="I420" s="3"/>
      <c r="J420" s="3"/>
      <c r="K420" s="3"/>
      <c r="L420" s="6"/>
    </row>
    <row r="421">
      <c r="A421" s="3"/>
      <c r="B421" s="3"/>
      <c r="C421" s="3"/>
      <c r="D421" s="3"/>
      <c r="E421" s="3"/>
      <c r="F421" s="3"/>
      <c r="G421" s="3"/>
      <c r="H421" s="142"/>
      <c r="I421" s="3"/>
      <c r="J421" s="3"/>
      <c r="K421" s="3"/>
      <c r="L421" s="6"/>
    </row>
    <row r="422">
      <c r="A422" s="3"/>
      <c r="B422" s="3"/>
      <c r="C422" s="3"/>
      <c r="D422" s="3"/>
      <c r="E422" s="3"/>
      <c r="F422" s="3"/>
      <c r="G422" s="3"/>
      <c r="H422" s="142"/>
      <c r="I422" s="3"/>
      <c r="J422" s="3"/>
      <c r="K422" s="3"/>
      <c r="L422" s="6"/>
    </row>
    <row r="423">
      <c r="A423" s="3"/>
      <c r="B423" s="3"/>
      <c r="C423" s="3"/>
      <c r="D423" s="3"/>
      <c r="E423" s="3"/>
      <c r="F423" s="3"/>
      <c r="G423" s="3"/>
      <c r="H423" s="142"/>
      <c r="I423" s="3"/>
      <c r="J423" s="3"/>
      <c r="K423" s="3"/>
      <c r="L423" s="6"/>
    </row>
    <row r="424">
      <c r="A424" s="3"/>
      <c r="B424" s="3"/>
      <c r="C424" s="3"/>
      <c r="D424" s="3"/>
      <c r="E424" s="3"/>
      <c r="F424" s="3"/>
      <c r="G424" s="3"/>
      <c r="H424" s="142"/>
      <c r="I424" s="3"/>
      <c r="J424" s="3"/>
      <c r="K424" s="3"/>
      <c r="L424" s="6"/>
    </row>
    <row r="425">
      <c r="A425" s="3"/>
      <c r="B425" s="3"/>
      <c r="C425" s="3"/>
      <c r="D425" s="3"/>
      <c r="E425" s="3"/>
      <c r="F425" s="3"/>
      <c r="G425" s="3"/>
      <c r="H425" s="142"/>
      <c r="I425" s="3"/>
      <c r="J425" s="3"/>
      <c r="K425" s="3"/>
      <c r="L425" s="6"/>
    </row>
    <row r="426">
      <c r="A426" s="3"/>
      <c r="B426" s="3"/>
      <c r="C426" s="3"/>
      <c r="D426" s="3"/>
      <c r="E426" s="3"/>
      <c r="F426" s="3"/>
      <c r="G426" s="3"/>
      <c r="H426" s="142"/>
      <c r="I426" s="3"/>
      <c r="J426" s="3"/>
      <c r="K426" s="3"/>
      <c r="L426" s="6"/>
    </row>
    <row r="427">
      <c r="A427" s="3"/>
      <c r="B427" s="3"/>
      <c r="C427" s="3"/>
      <c r="D427" s="3"/>
      <c r="E427" s="3"/>
      <c r="F427" s="3"/>
      <c r="G427" s="3"/>
      <c r="H427" s="142"/>
      <c r="I427" s="3"/>
      <c r="J427" s="3"/>
      <c r="K427" s="3"/>
      <c r="L427" s="6"/>
    </row>
    <row r="428">
      <c r="A428" s="3"/>
      <c r="B428" s="3"/>
      <c r="C428" s="3"/>
      <c r="D428" s="3"/>
      <c r="E428" s="3"/>
      <c r="F428" s="3"/>
      <c r="G428" s="3"/>
      <c r="H428" s="142"/>
      <c r="I428" s="3"/>
      <c r="J428" s="3"/>
      <c r="K428" s="3"/>
      <c r="L428" s="6"/>
    </row>
    <row r="429">
      <c r="A429" s="3"/>
      <c r="B429" s="3"/>
      <c r="C429" s="3"/>
      <c r="D429" s="3"/>
      <c r="E429" s="3"/>
      <c r="F429" s="3"/>
      <c r="G429" s="3"/>
      <c r="H429" s="142"/>
      <c r="I429" s="3"/>
      <c r="J429" s="3"/>
      <c r="K429" s="3"/>
      <c r="L429" s="6"/>
    </row>
    <row r="430">
      <c r="A430" s="3"/>
      <c r="B430" s="3"/>
      <c r="C430" s="3"/>
      <c r="D430" s="3"/>
      <c r="E430" s="3"/>
      <c r="F430" s="3"/>
      <c r="G430" s="3"/>
      <c r="H430" s="142"/>
      <c r="I430" s="3"/>
      <c r="J430" s="3"/>
      <c r="K430" s="3"/>
      <c r="L430" s="6"/>
    </row>
    <row r="431">
      <c r="A431" s="3"/>
      <c r="B431" s="3"/>
      <c r="C431" s="3"/>
      <c r="D431" s="3"/>
      <c r="E431" s="3"/>
      <c r="F431" s="3"/>
      <c r="G431" s="3"/>
      <c r="H431" s="142"/>
      <c r="I431" s="3"/>
      <c r="J431" s="3"/>
      <c r="K431" s="3"/>
      <c r="L431" s="6"/>
    </row>
    <row r="432">
      <c r="A432" s="3"/>
      <c r="B432" s="3"/>
      <c r="C432" s="3"/>
      <c r="D432" s="3"/>
      <c r="E432" s="3"/>
      <c r="F432" s="3"/>
      <c r="G432" s="3"/>
      <c r="H432" s="142"/>
      <c r="I432" s="3"/>
      <c r="J432" s="3"/>
      <c r="K432" s="3"/>
      <c r="L432" s="6"/>
    </row>
    <row r="433">
      <c r="A433" s="3"/>
      <c r="B433" s="3"/>
      <c r="C433" s="3"/>
      <c r="D433" s="3"/>
      <c r="E433" s="3"/>
      <c r="F433" s="3"/>
      <c r="G433" s="3"/>
      <c r="H433" s="142"/>
      <c r="I433" s="3"/>
      <c r="J433" s="3"/>
      <c r="K433" s="3"/>
      <c r="L433" s="6"/>
    </row>
    <row r="434">
      <c r="A434" s="3"/>
      <c r="B434" s="3"/>
      <c r="C434" s="3"/>
      <c r="D434" s="3"/>
      <c r="E434" s="3"/>
      <c r="F434" s="3"/>
      <c r="G434" s="3"/>
      <c r="H434" s="142"/>
      <c r="I434" s="3"/>
      <c r="J434" s="3"/>
      <c r="K434" s="3"/>
      <c r="L434" s="6"/>
    </row>
    <row r="435">
      <c r="A435" s="3"/>
      <c r="B435" s="3"/>
      <c r="C435" s="3"/>
      <c r="D435" s="3"/>
      <c r="E435" s="3"/>
      <c r="F435" s="3"/>
      <c r="G435" s="3"/>
      <c r="H435" s="142"/>
      <c r="I435" s="3"/>
      <c r="J435" s="3"/>
      <c r="K435" s="3"/>
      <c r="L435" s="6"/>
    </row>
    <row r="436">
      <c r="A436" s="3"/>
      <c r="B436" s="3"/>
      <c r="C436" s="3"/>
      <c r="D436" s="3"/>
      <c r="E436" s="3"/>
      <c r="F436" s="3"/>
      <c r="G436" s="3"/>
      <c r="H436" s="142"/>
      <c r="I436" s="3"/>
      <c r="J436" s="3"/>
      <c r="K436" s="3"/>
      <c r="L436" s="6"/>
    </row>
    <row r="437">
      <c r="A437" s="3"/>
      <c r="B437" s="3"/>
      <c r="C437" s="3"/>
      <c r="D437" s="3"/>
      <c r="E437" s="3"/>
      <c r="F437" s="3"/>
      <c r="G437" s="3"/>
      <c r="H437" s="142"/>
      <c r="I437" s="3"/>
      <c r="J437" s="3"/>
      <c r="K437" s="3"/>
      <c r="L437" s="6"/>
    </row>
    <row r="438">
      <c r="A438" s="3"/>
      <c r="B438" s="3"/>
      <c r="C438" s="3"/>
      <c r="D438" s="3"/>
      <c r="E438" s="3"/>
      <c r="F438" s="3"/>
      <c r="G438" s="3"/>
      <c r="H438" s="142"/>
      <c r="I438" s="3"/>
      <c r="J438" s="3"/>
      <c r="K438" s="3"/>
      <c r="L438" s="6"/>
    </row>
    <row r="439">
      <c r="A439" s="3"/>
      <c r="B439" s="3"/>
      <c r="C439" s="3"/>
      <c r="D439" s="3"/>
      <c r="E439" s="3"/>
      <c r="F439" s="3"/>
      <c r="G439" s="3"/>
      <c r="H439" s="142"/>
      <c r="I439" s="3"/>
      <c r="J439" s="3"/>
      <c r="K439" s="3"/>
      <c r="L439" s="6"/>
    </row>
    <row r="440">
      <c r="A440" s="3"/>
      <c r="B440" s="3"/>
      <c r="C440" s="3"/>
      <c r="D440" s="3"/>
      <c r="E440" s="3"/>
      <c r="F440" s="3"/>
      <c r="G440" s="3"/>
      <c r="H440" s="142"/>
      <c r="I440" s="3"/>
      <c r="J440" s="3"/>
      <c r="K440" s="3"/>
      <c r="L440" s="6"/>
    </row>
    <row r="441">
      <c r="A441" s="3"/>
      <c r="B441" s="3"/>
      <c r="C441" s="3"/>
      <c r="D441" s="3"/>
      <c r="E441" s="3"/>
      <c r="F441" s="3"/>
      <c r="G441" s="3"/>
      <c r="H441" s="142"/>
      <c r="I441" s="3"/>
      <c r="J441" s="3"/>
      <c r="K441" s="3"/>
      <c r="L441" s="6"/>
    </row>
    <row r="442">
      <c r="A442" s="3"/>
      <c r="B442" s="3"/>
      <c r="C442" s="3"/>
      <c r="D442" s="3"/>
      <c r="E442" s="3"/>
      <c r="F442" s="3"/>
      <c r="G442" s="3"/>
      <c r="H442" s="142"/>
      <c r="I442" s="3"/>
      <c r="J442" s="3"/>
      <c r="K442" s="3"/>
      <c r="L442" s="6"/>
    </row>
    <row r="443">
      <c r="A443" s="3"/>
      <c r="B443" s="3"/>
      <c r="C443" s="3"/>
      <c r="D443" s="3"/>
      <c r="E443" s="3"/>
      <c r="F443" s="3"/>
      <c r="G443" s="3"/>
      <c r="H443" s="142"/>
      <c r="I443" s="3"/>
      <c r="J443" s="3"/>
      <c r="K443" s="3"/>
      <c r="L443" s="6"/>
    </row>
    <row r="444">
      <c r="A444" s="3"/>
      <c r="B444" s="3"/>
      <c r="C444" s="3"/>
      <c r="D444" s="3"/>
      <c r="E444" s="3"/>
      <c r="F444" s="3"/>
      <c r="G444" s="3"/>
      <c r="H444" s="142"/>
      <c r="I444" s="3"/>
      <c r="J444" s="3"/>
      <c r="K444" s="3"/>
      <c r="L444" s="6"/>
    </row>
    <row r="445">
      <c r="A445" s="3"/>
      <c r="B445" s="3"/>
      <c r="C445" s="3"/>
      <c r="D445" s="3"/>
      <c r="E445" s="3"/>
      <c r="F445" s="3"/>
      <c r="G445" s="3"/>
      <c r="H445" s="142"/>
      <c r="I445" s="3"/>
      <c r="J445" s="3"/>
      <c r="K445" s="3"/>
      <c r="L445" s="6"/>
    </row>
    <row r="446">
      <c r="A446" s="3"/>
      <c r="B446" s="3"/>
      <c r="C446" s="3"/>
      <c r="D446" s="3"/>
      <c r="E446" s="3"/>
      <c r="F446" s="3"/>
      <c r="G446" s="3"/>
      <c r="H446" s="142"/>
      <c r="I446" s="3"/>
      <c r="J446" s="3"/>
      <c r="K446" s="3"/>
      <c r="L446" s="6"/>
    </row>
    <row r="447">
      <c r="A447" s="3"/>
      <c r="B447" s="3"/>
      <c r="C447" s="3"/>
      <c r="D447" s="3"/>
      <c r="E447" s="3"/>
      <c r="F447" s="3"/>
      <c r="G447" s="3"/>
      <c r="H447" s="142"/>
      <c r="I447" s="3"/>
      <c r="J447" s="3"/>
      <c r="K447" s="3"/>
      <c r="L447" s="6"/>
    </row>
    <row r="448">
      <c r="A448" s="3"/>
      <c r="B448" s="3"/>
      <c r="C448" s="3"/>
      <c r="D448" s="3"/>
      <c r="E448" s="3"/>
      <c r="F448" s="3"/>
      <c r="G448" s="3"/>
      <c r="H448" s="142"/>
      <c r="I448" s="3"/>
      <c r="J448" s="3"/>
      <c r="K448" s="3"/>
      <c r="L448" s="6"/>
    </row>
    <row r="449">
      <c r="A449" s="3"/>
      <c r="B449" s="3"/>
      <c r="C449" s="3"/>
      <c r="D449" s="3"/>
      <c r="E449" s="3"/>
      <c r="F449" s="3"/>
      <c r="G449" s="3"/>
      <c r="H449" s="142"/>
      <c r="I449" s="3"/>
      <c r="J449" s="3"/>
      <c r="K449" s="3"/>
      <c r="L449" s="6"/>
    </row>
    <row r="450">
      <c r="A450" s="3"/>
      <c r="B450" s="3"/>
      <c r="C450" s="3"/>
      <c r="D450" s="3"/>
      <c r="E450" s="3"/>
      <c r="F450" s="3"/>
      <c r="G450" s="3"/>
      <c r="H450" s="142"/>
      <c r="I450" s="3"/>
      <c r="J450" s="3"/>
      <c r="K450" s="3"/>
      <c r="L450" s="6"/>
    </row>
    <row r="451">
      <c r="A451" s="3"/>
      <c r="B451" s="3"/>
      <c r="C451" s="3"/>
      <c r="D451" s="3"/>
      <c r="E451" s="3"/>
      <c r="F451" s="3"/>
      <c r="G451" s="3"/>
      <c r="H451" s="142"/>
      <c r="I451" s="3"/>
      <c r="J451" s="3"/>
      <c r="K451" s="3"/>
      <c r="L451" s="6"/>
    </row>
    <row r="452">
      <c r="A452" s="3"/>
      <c r="B452" s="3"/>
      <c r="C452" s="3"/>
      <c r="D452" s="3"/>
      <c r="E452" s="3"/>
      <c r="F452" s="3"/>
      <c r="G452" s="3"/>
      <c r="H452" s="142"/>
      <c r="I452" s="3"/>
      <c r="J452" s="3"/>
      <c r="K452" s="3"/>
      <c r="L452" s="6"/>
    </row>
    <row r="453">
      <c r="A453" s="3"/>
      <c r="B453" s="3"/>
      <c r="C453" s="3"/>
      <c r="D453" s="3"/>
      <c r="E453" s="3"/>
      <c r="F453" s="3"/>
      <c r="G453" s="3"/>
      <c r="H453" s="142"/>
      <c r="I453" s="3"/>
      <c r="J453" s="3"/>
      <c r="K453" s="3"/>
      <c r="L453" s="6"/>
    </row>
    <row r="454">
      <c r="A454" s="3"/>
      <c r="B454" s="3"/>
      <c r="C454" s="3"/>
      <c r="D454" s="3"/>
      <c r="E454" s="3"/>
      <c r="F454" s="3"/>
      <c r="G454" s="3"/>
      <c r="H454" s="142"/>
      <c r="I454" s="3"/>
      <c r="J454" s="3"/>
      <c r="K454" s="3"/>
      <c r="L454" s="6"/>
    </row>
    <row r="455">
      <c r="A455" s="3"/>
      <c r="B455" s="3"/>
      <c r="C455" s="3"/>
      <c r="D455" s="3"/>
      <c r="E455" s="3"/>
      <c r="F455" s="3"/>
      <c r="G455" s="3"/>
      <c r="H455" s="142"/>
      <c r="I455" s="3"/>
      <c r="J455" s="3"/>
      <c r="K455" s="3"/>
      <c r="L455" s="6"/>
    </row>
    <row r="456">
      <c r="A456" s="3"/>
      <c r="B456" s="3"/>
      <c r="C456" s="3"/>
      <c r="D456" s="3"/>
      <c r="E456" s="3"/>
      <c r="F456" s="3"/>
      <c r="G456" s="3"/>
      <c r="H456" s="142"/>
      <c r="I456" s="3"/>
      <c r="J456" s="3"/>
      <c r="K456" s="3"/>
      <c r="L456" s="6"/>
    </row>
    <row r="457">
      <c r="A457" s="3"/>
      <c r="B457" s="3"/>
      <c r="C457" s="3"/>
      <c r="D457" s="3"/>
      <c r="E457" s="3"/>
      <c r="F457" s="3"/>
      <c r="G457" s="3"/>
      <c r="H457" s="142"/>
      <c r="I457" s="3"/>
      <c r="J457" s="3"/>
      <c r="K457" s="3"/>
      <c r="L457" s="6"/>
    </row>
    <row r="458">
      <c r="A458" s="3"/>
      <c r="B458" s="3"/>
      <c r="C458" s="3"/>
      <c r="D458" s="3"/>
      <c r="E458" s="3"/>
      <c r="F458" s="3"/>
      <c r="G458" s="3"/>
      <c r="H458" s="142"/>
      <c r="I458" s="3"/>
      <c r="J458" s="3"/>
      <c r="K458" s="3"/>
      <c r="L458" s="6"/>
    </row>
    <row r="459">
      <c r="A459" s="3"/>
      <c r="B459" s="3"/>
      <c r="C459" s="3"/>
      <c r="D459" s="3"/>
      <c r="E459" s="3"/>
      <c r="F459" s="3"/>
      <c r="G459" s="3"/>
      <c r="H459" s="142"/>
      <c r="I459" s="3"/>
      <c r="J459" s="3"/>
      <c r="K459" s="3"/>
      <c r="L459" s="6"/>
    </row>
    <row r="460">
      <c r="A460" s="3"/>
      <c r="B460" s="3"/>
      <c r="C460" s="3"/>
      <c r="D460" s="3"/>
      <c r="E460" s="3"/>
      <c r="F460" s="3"/>
      <c r="G460" s="3"/>
      <c r="H460" s="142"/>
      <c r="I460" s="3"/>
      <c r="J460" s="3"/>
      <c r="K460" s="3"/>
      <c r="L460" s="6"/>
    </row>
    <row r="461">
      <c r="A461" s="3"/>
      <c r="B461" s="3"/>
      <c r="C461" s="3"/>
      <c r="D461" s="3"/>
      <c r="E461" s="3"/>
      <c r="F461" s="3"/>
      <c r="G461" s="3"/>
      <c r="H461" s="142"/>
      <c r="I461" s="3"/>
      <c r="J461" s="3"/>
      <c r="K461" s="3"/>
      <c r="L461" s="6"/>
    </row>
    <row r="462">
      <c r="A462" s="3"/>
      <c r="B462" s="3"/>
      <c r="C462" s="3"/>
      <c r="D462" s="3"/>
      <c r="E462" s="3"/>
      <c r="F462" s="3"/>
      <c r="G462" s="3"/>
      <c r="H462" s="142"/>
      <c r="I462" s="3"/>
      <c r="J462" s="3"/>
      <c r="K462" s="3"/>
      <c r="L462" s="6"/>
    </row>
    <row r="463">
      <c r="A463" s="3"/>
      <c r="B463" s="3"/>
      <c r="C463" s="3"/>
      <c r="D463" s="3"/>
      <c r="E463" s="3"/>
      <c r="F463" s="3"/>
      <c r="G463" s="3"/>
      <c r="H463" s="142"/>
      <c r="I463" s="3"/>
      <c r="J463" s="3"/>
      <c r="K463" s="3"/>
      <c r="L463" s="6"/>
    </row>
    <row r="464">
      <c r="A464" s="3"/>
      <c r="B464" s="3"/>
      <c r="C464" s="3"/>
      <c r="D464" s="3"/>
      <c r="E464" s="3"/>
      <c r="F464" s="3"/>
      <c r="G464" s="3"/>
      <c r="H464" s="142"/>
      <c r="I464" s="3"/>
      <c r="J464" s="3"/>
      <c r="K464" s="3"/>
      <c r="L464" s="6"/>
    </row>
    <row r="465">
      <c r="A465" s="3"/>
      <c r="B465" s="3"/>
      <c r="C465" s="3"/>
      <c r="D465" s="3"/>
      <c r="E465" s="3"/>
      <c r="F465" s="3"/>
      <c r="G465" s="3"/>
      <c r="H465" s="142"/>
      <c r="I465" s="3"/>
      <c r="J465" s="3"/>
      <c r="K465" s="3"/>
      <c r="L465" s="6"/>
    </row>
    <row r="466">
      <c r="A466" s="3"/>
      <c r="B466" s="3"/>
      <c r="C466" s="3"/>
      <c r="D466" s="3"/>
      <c r="E466" s="3"/>
      <c r="F466" s="3"/>
      <c r="G466" s="3"/>
      <c r="H466" s="142"/>
      <c r="I466" s="3"/>
      <c r="J466" s="3"/>
      <c r="K466" s="3"/>
      <c r="L466" s="6"/>
    </row>
    <row r="467">
      <c r="A467" s="3"/>
      <c r="B467" s="3"/>
      <c r="C467" s="3"/>
      <c r="D467" s="3"/>
      <c r="E467" s="3"/>
      <c r="F467" s="3"/>
      <c r="G467" s="3"/>
      <c r="H467" s="142"/>
      <c r="I467" s="3"/>
      <c r="J467" s="3"/>
      <c r="K467" s="3"/>
      <c r="L467" s="6"/>
    </row>
    <row r="468">
      <c r="A468" s="3"/>
      <c r="B468" s="3"/>
      <c r="C468" s="3"/>
      <c r="D468" s="3"/>
      <c r="E468" s="3"/>
      <c r="F468" s="3"/>
      <c r="G468" s="3"/>
      <c r="H468" s="142"/>
      <c r="I468" s="3"/>
      <c r="J468" s="3"/>
      <c r="K468" s="3"/>
      <c r="L468" s="6"/>
    </row>
    <row r="469">
      <c r="A469" s="3"/>
      <c r="B469" s="3"/>
      <c r="C469" s="3"/>
      <c r="D469" s="3"/>
      <c r="E469" s="3"/>
      <c r="F469" s="3"/>
      <c r="G469" s="3"/>
      <c r="H469" s="142"/>
      <c r="I469" s="3"/>
      <c r="J469" s="3"/>
      <c r="K469" s="3"/>
      <c r="L469" s="6"/>
    </row>
    <row r="470">
      <c r="A470" s="3"/>
      <c r="B470" s="3"/>
      <c r="C470" s="3"/>
      <c r="D470" s="3"/>
      <c r="E470" s="3"/>
      <c r="F470" s="3"/>
      <c r="G470" s="3"/>
      <c r="H470" s="142"/>
      <c r="I470" s="3"/>
      <c r="J470" s="3"/>
      <c r="K470" s="3"/>
      <c r="L470" s="6"/>
    </row>
    <row r="471">
      <c r="A471" s="3"/>
      <c r="B471" s="3"/>
      <c r="C471" s="3"/>
      <c r="D471" s="3"/>
      <c r="E471" s="3"/>
      <c r="F471" s="3"/>
      <c r="G471" s="3"/>
      <c r="H471" s="142"/>
      <c r="I471" s="3"/>
      <c r="J471" s="3"/>
      <c r="K471" s="3"/>
      <c r="L471" s="6"/>
    </row>
    <row r="472">
      <c r="A472" s="3"/>
      <c r="B472" s="3"/>
      <c r="C472" s="3"/>
      <c r="D472" s="3"/>
      <c r="E472" s="3"/>
      <c r="F472" s="3"/>
      <c r="G472" s="3"/>
      <c r="H472" s="142"/>
      <c r="I472" s="3"/>
      <c r="J472" s="3"/>
      <c r="K472" s="3"/>
      <c r="L472" s="6"/>
    </row>
    <row r="473">
      <c r="A473" s="3"/>
      <c r="B473" s="3"/>
      <c r="C473" s="3"/>
      <c r="D473" s="3"/>
      <c r="E473" s="3"/>
      <c r="F473" s="3"/>
      <c r="G473" s="3"/>
      <c r="H473" s="142"/>
      <c r="I473" s="3"/>
      <c r="J473" s="3"/>
      <c r="K473" s="3"/>
      <c r="L473" s="6"/>
    </row>
    <row r="474">
      <c r="A474" s="3"/>
      <c r="B474" s="3"/>
      <c r="C474" s="3"/>
      <c r="D474" s="3"/>
      <c r="E474" s="3"/>
      <c r="F474" s="3"/>
      <c r="G474" s="3"/>
      <c r="H474" s="142"/>
      <c r="I474" s="3"/>
      <c r="J474" s="3"/>
      <c r="K474" s="3"/>
      <c r="L474" s="6"/>
    </row>
    <row r="475">
      <c r="A475" s="3"/>
      <c r="B475" s="3"/>
      <c r="C475" s="3"/>
      <c r="D475" s="3"/>
      <c r="E475" s="3"/>
      <c r="F475" s="3"/>
      <c r="G475" s="3"/>
      <c r="H475" s="142"/>
      <c r="I475" s="3"/>
      <c r="J475" s="3"/>
      <c r="K475" s="3"/>
      <c r="L475" s="6"/>
    </row>
    <row r="476">
      <c r="A476" s="3"/>
      <c r="B476" s="3"/>
      <c r="C476" s="3"/>
      <c r="D476" s="3"/>
      <c r="E476" s="3"/>
      <c r="F476" s="3"/>
      <c r="G476" s="3"/>
      <c r="H476" s="142"/>
      <c r="I476" s="3"/>
      <c r="J476" s="3"/>
      <c r="K476" s="3"/>
      <c r="L476" s="6"/>
    </row>
    <row r="477">
      <c r="A477" s="3"/>
      <c r="B477" s="3"/>
      <c r="C477" s="3"/>
      <c r="D477" s="3"/>
      <c r="E477" s="3"/>
      <c r="F477" s="3"/>
      <c r="G477" s="3"/>
      <c r="H477" s="142"/>
      <c r="I477" s="3"/>
      <c r="J477" s="3"/>
      <c r="K477" s="3"/>
      <c r="L477" s="6"/>
    </row>
    <row r="478">
      <c r="A478" s="3"/>
      <c r="B478" s="3"/>
      <c r="C478" s="3"/>
      <c r="D478" s="3"/>
      <c r="E478" s="3"/>
      <c r="F478" s="3"/>
      <c r="G478" s="3"/>
      <c r="H478" s="142"/>
      <c r="I478" s="3"/>
      <c r="J478" s="3"/>
      <c r="K478" s="3"/>
      <c r="L478" s="6"/>
    </row>
    <row r="479">
      <c r="A479" s="3"/>
      <c r="B479" s="3"/>
      <c r="C479" s="3"/>
      <c r="D479" s="3"/>
      <c r="E479" s="3"/>
      <c r="F479" s="3"/>
      <c r="G479" s="3"/>
      <c r="H479" s="142"/>
      <c r="I479" s="3"/>
      <c r="J479" s="3"/>
      <c r="K479" s="3"/>
      <c r="L479" s="6"/>
    </row>
    <row r="480">
      <c r="A480" s="3"/>
      <c r="B480" s="3"/>
      <c r="C480" s="3"/>
      <c r="D480" s="3"/>
      <c r="E480" s="3"/>
      <c r="F480" s="3"/>
      <c r="G480" s="3"/>
      <c r="H480" s="142"/>
      <c r="I480" s="3"/>
      <c r="J480" s="3"/>
      <c r="K480" s="3"/>
      <c r="L480" s="6"/>
    </row>
    <row r="481">
      <c r="A481" s="3"/>
      <c r="B481" s="3"/>
      <c r="C481" s="3"/>
      <c r="D481" s="3"/>
      <c r="E481" s="3"/>
      <c r="F481" s="3"/>
      <c r="G481" s="3"/>
      <c r="H481" s="142"/>
      <c r="I481" s="3"/>
      <c r="J481" s="3"/>
      <c r="K481" s="3"/>
      <c r="L481" s="6"/>
    </row>
    <row r="482">
      <c r="A482" s="3"/>
      <c r="B482" s="3"/>
      <c r="C482" s="3"/>
      <c r="D482" s="3"/>
      <c r="E482" s="3"/>
      <c r="F482" s="3"/>
      <c r="G482" s="3"/>
      <c r="H482" s="142"/>
      <c r="I482" s="3"/>
      <c r="J482" s="3"/>
      <c r="K482" s="3"/>
      <c r="L482" s="6"/>
    </row>
    <row r="483">
      <c r="A483" s="3"/>
      <c r="B483" s="3"/>
      <c r="C483" s="3"/>
      <c r="D483" s="3"/>
      <c r="E483" s="3"/>
      <c r="F483" s="3"/>
      <c r="G483" s="3"/>
      <c r="H483" s="142"/>
      <c r="I483" s="3"/>
      <c r="J483" s="3"/>
      <c r="K483" s="3"/>
      <c r="L483" s="6"/>
    </row>
    <row r="484">
      <c r="A484" s="3"/>
      <c r="B484" s="3"/>
      <c r="C484" s="3"/>
      <c r="D484" s="3"/>
      <c r="E484" s="3"/>
      <c r="F484" s="3"/>
      <c r="G484" s="3"/>
      <c r="H484" s="142"/>
      <c r="I484" s="3"/>
      <c r="J484" s="3"/>
      <c r="K484" s="3"/>
      <c r="L484" s="6"/>
    </row>
    <row r="485">
      <c r="A485" s="3"/>
      <c r="B485" s="3"/>
      <c r="C485" s="3"/>
      <c r="D485" s="3"/>
      <c r="E485" s="3"/>
      <c r="F485" s="3"/>
      <c r="G485" s="3"/>
      <c r="H485" s="142"/>
      <c r="I485" s="3"/>
      <c r="J485" s="3"/>
      <c r="K485" s="3"/>
      <c r="L485" s="6"/>
    </row>
    <row r="486">
      <c r="A486" s="3"/>
      <c r="B486" s="3"/>
      <c r="C486" s="3"/>
      <c r="D486" s="3"/>
      <c r="E486" s="3"/>
      <c r="F486" s="3"/>
      <c r="G486" s="3"/>
      <c r="H486" s="142"/>
      <c r="I486" s="3"/>
      <c r="J486" s="3"/>
      <c r="K486" s="3"/>
      <c r="L486" s="6"/>
    </row>
    <row r="487">
      <c r="A487" s="3"/>
      <c r="B487" s="3"/>
      <c r="C487" s="3"/>
      <c r="D487" s="3"/>
      <c r="E487" s="3"/>
      <c r="F487" s="3"/>
      <c r="G487" s="3"/>
      <c r="H487" s="142"/>
      <c r="I487" s="3"/>
      <c r="J487" s="3"/>
      <c r="K487" s="3"/>
      <c r="L487" s="6"/>
    </row>
    <row r="488">
      <c r="A488" s="3"/>
      <c r="B488" s="3"/>
      <c r="C488" s="3"/>
      <c r="D488" s="3"/>
      <c r="E488" s="3"/>
      <c r="F488" s="3"/>
      <c r="G488" s="3"/>
      <c r="H488" s="142"/>
      <c r="I488" s="3"/>
      <c r="J488" s="3"/>
      <c r="K488" s="3"/>
      <c r="L488" s="6"/>
    </row>
    <row r="489">
      <c r="A489" s="3"/>
      <c r="B489" s="3"/>
      <c r="C489" s="3"/>
      <c r="D489" s="3"/>
      <c r="E489" s="3"/>
      <c r="F489" s="3"/>
      <c r="G489" s="3"/>
      <c r="H489" s="142"/>
      <c r="I489" s="3"/>
      <c r="J489" s="3"/>
      <c r="K489" s="3"/>
      <c r="L489" s="6"/>
    </row>
    <row r="490">
      <c r="A490" s="3"/>
      <c r="B490" s="3"/>
      <c r="C490" s="3"/>
      <c r="D490" s="3"/>
      <c r="E490" s="3"/>
      <c r="F490" s="3"/>
      <c r="G490" s="3"/>
      <c r="H490" s="142"/>
      <c r="I490" s="3"/>
      <c r="J490" s="3"/>
      <c r="K490" s="3"/>
      <c r="L490" s="6"/>
    </row>
    <row r="491">
      <c r="A491" s="3"/>
      <c r="B491" s="3"/>
      <c r="C491" s="3"/>
      <c r="D491" s="3"/>
      <c r="E491" s="3"/>
      <c r="F491" s="3"/>
      <c r="G491" s="3"/>
      <c r="H491" s="142"/>
      <c r="I491" s="3"/>
      <c r="J491" s="3"/>
      <c r="K491" s="3"/>
      <c r="L491" s="6"/>
    </row>
    <row r="492">
      <c r="A492" s="3"/>
      <c r="B492" s="3"/>
      <c r="C492" s="3"/>
      <c r="D492" s="3"/>
      <c r="E492" s="3"/>
      <c r="F492" s="3"/>
      <c r="G492" s="3"/>
      <c r="H492" s="142"/>
      <c r="I492" s="3"/>
      <c r="J492" s="3"/>
      <c r="K492" s="3"/>
      <c r="L492" s="6"/>
    </row>
    <row r="493">
      <c r="A493" s="3"/>
      <c r="B493" s="3"/>
      <c r="C493" s="3"/>
      <c r="D493" s="3"/>
      <c r="E493" s="3"/>
      <c r="F493" s="3"/>
      <c r="G493" s="3"/>
      <c r="H493" s="142"/>
      <c r="I493" s="3"/>
      <c r="J493" s="3"/>
      <c r="K493" s="3"/>
      <c r="L493" s="6"/>
    </row>
    <row r="494">
      <c r="A494" s="3"/>
      <c r="B494" s="3"/>
      <c r="C494" s="3"/>
      <c r="D494" s="3"/>
      <c r="E494" s="3"/>
      <c r="F494" s="3"/>
      <c r="G494" s="3"/>
      <c r="H494" s="142"/>
      <c r="I494" s="3"/>
      <c r="J494" s="3"/>
      <c r="K494" s="3"/>
      <c r="L494" s="6"/>
    </row>
    <row r="495">
      <c r="A495" s="3"/>
      <c r="B495" s="3"/>
      <c r="C495" s="3"/>
      <c r="D495" s="3"/>
      <c r="E495" s="3"/>
      <c r="F495" s="3"/>
      <c r="G495" s="3"/>
      <c r="H495" s="142"/>
      <c r="I495" s="3"/>
      <c r="J495" s="3"/>
      <c r="K495" s="3"/>
      <c r="L495" s="6"/>
    </row>
    <row r="496">
      <c r="A496" s="3"/>
      <c r="B496" s="3"/>
      <c r="C496" s="3"/>
      <c r="D496" s="3"/>
      <c r="E496" s="3"/>
      <c r="F496" s="3"/>
      <c r="G496" s="3"/>
      <c r="H496" s="142"/>
      <c r="I496" s="3"/>
      <c r="J496" s="3"/>
      <c r="K496" s="3"/>
      <c r="L496" s="6"/>
    </row>
    <row r="497">
      <c r="A497" s="3"/>
      <c r="B497" s="3"/>
      <c r="C497" s="3"/>
      <c r="D497" s="3"/>
      <c r="E497" s="3"/>
      <c r="F497" s="3"/>
      <c r="G497" s="3"/>
      <c r="H497" s="142"/>
      <c r="I497" s="3"/>
      <c r="J497" s="3"/>
      <c r="K497" s="3"/>
      <c r="L497" s="6"/>
    </row>
    <row r="498">
      <c r="A498" s="3"/>
      <c r="B498" s="3"/>
      <c r="C498" s="3"/>
      <c r="D498" s="3"/>
      <c r="E498" s="3"/>
      <c r="F498" s="3"/>
      <c r="G498" s="3"/>
      <c r="H498" s="142"/>
      <c r="I498" s="3"/>
      <c r="J498" s="3"/>
      <c r="K498" s="3"/>
      <c r="L498" s="6"/>
    </row>
    <row r="499">
      <c r="A499" s="3"/>
      <c r="B499" s="3"/>
      <c r="C499" s="3"/>
      <c r="D499" s="3"/>
      <c r="E499" s="3"/>
      <c r="F499" s="3"/>
      <c r="G499" s="3"/>
      <c r="H499" s="142"/>
      <c r="I499" s="3"/>
      <c r="J499" s="3"/>
      <c r="K499" s="3"/>
      <c r="L499" s="6"/>
    </row>
    <row r="500">
      <c r="A500" s="3"/>
      <c r="B500" s="3"/>
      <c r="C500" s="3"/>
      <c r="D500" s="3"/>
      <c r="E500" s="3"/>
      <c r="F500" s="3"/>
      <c r="G500" s="3"/>
      <c r="H500" s="142"/>
      <c r="I500" s="3"/>
      <c r="J500" s="3"/>
      <c r="K500" s="3"/>
      <c r="L500" s="6"/>
    </row>
    <row r="501">
      <c r="A501" s="3"/>
      <c r="B501" s="3"/>
      <c r="C501" s="3"/>
      <c r="D501" s="3"/>
      <c r="E501" s="3"/>
      <c r="F501" s="3"/>
      <c r="G501" s="3"/>
      <c r="H501" s="142"/>
      <c r="I501" s="3"/>
      <c r="J501" s="3"/>
      <c r="K501" s="3"/>
      <c r="L501" s="6"/>
    </row>
    <row r="502">
      <c r="A502" s="3"/>
      <c r="B502" s="3"/>
      <c r="C502" s="3"/>
      <c r="D502" s="3"/>
      <c r="E502" s="3"/>
      <c r="F502" s="3"/>
      <c r="G502" s="3"/>
      <c r="H502" s="142"/>
      <c r="I502" s="3"/>
      <c r="J502" s="3"/>
      <c r="K502" s="3"/>
      <c r="L502" s="6"/>
    </row>
    <row r="503">
      <c r="A503" s="3"/>
      <c r="B503" s="3"/>
      <c r="C503" s="3"/>
      <c r="D503" s="3"/>
      <c r="E503" s="3"/>
      <c r="F503" s="3"/>
      <c r="G503" s="3"/>
      <c r="H503" s="142"/>
      <c r="I503" s="3"/>
      <c r="J503" s="3"/>
      <c r="K503" s="3"/>
      <c r="L503" s="6"/>
    </row>
    <row r="504">
      <c r="A504" s="3"/>
      <c r="B504" s="3"/>
      <c r="C504" s="3"/>
      <c r="D504" s="3"/>
      <c r="E504" s="3"/>
      <c r="F504" s="3"/>
      <c r="G504" s="3"/>
      <c r="H504" s="142"/>
      <c r="I504" s="3"/>
      <c r="J504" s="3"/>
      <c r="K504" s="3"/>
      <c r="L504" s="6"/>
    </row>
    <row r="505">
      <c r="A505" s="3"/>
      <c r="B505" s="3"/>
      <c r="C505" s="3"/>
      <c r="D505" s="3"/>
      <c r="E505" s="3"/>
      <c r="F505" s="3"/>
      <c r="G505" s="3"/>
      <c r="H505" s="142"/>
      <c r="I505" s="3"/>
      <c r="J505" s="3"/>
      <c r="K505" s="3"/>
      <c r="L505" s="6"/>
    </row>
    <row r="506">
      <c r="A506" s="3"/>
      <c r="B506" s="3"/>
      <c r="C506" s="3"/>
      <c r="D506" s="3"/>
      <c r="E506" s="3"/>
      <c r="F506" s="3"/>
      <c r="G506" s="3"/>
      <c r="H506" s="142"/>
      <c r="I506" s="3"/>
      <c r="J506" s="3"/>
      <c r="K506" s="3"/>
      <c r="L506" s="6"/>
    </row>
    <row r="507">
      <c r="A507" s="3"/>
      <c r="B507" s="3"/>
      <c r="C507" s="3"/>
      <c r="D507" s="3"/>
      <c r="E507" s="3"/>
      <c r="F507" s="3"/>
      <c r="G507" s="3"/>
      <c r="H507" s="142"/>
      <c r="I507" s="3"/>
      <c r="J507" s="3"/>
      <c r="K507" s="3"/>
      <c r="L507" s="6"/>
    </row>
    <row r="508">
      <c r="A508" s="3"/>
      <c r="B508" s="3"/>
      <c r="C508" s="3"/>
      <c r="D508" s="3"/>
      <c r="E508" s="3"/>
      <c r="F508" s="3"/>
      <c r="G508" s="3"/>
      <c r="H508" s="142"/>
      <c r="I508" s="3"/>
      <c r="J508" s="3"/>
      <c r="K508" s="3"/>
      <c r="L508" s="6"/>
    </row>
    <row r="509">
      <c r="A509" s="3"/>
      <c r="B509" s="3"/>
      <c r="C509" s="3"/>
      <c r="D509" s="3"/>
      <c r="E509" s="3"/>
      <c r="F509" s="3"/>
      <c r="G509" s="3"/>
      <c r="H509" s="142"/>
      <c r="I509" s="3"/>
      <c r="J509" s="3"/>
      <c r="K509" s="3"/>
      <c r="L509" s="6"/>
    </row>
    <row r="510">
      <c r="A510" s="3"/>
      <c r="B510" s="3"/>
      <c r="C510" s="3"/>
      <c r="D510" s="3"/>
      <c r="E510" s="3"/>
      <c r="F510" s="3"/>
      <c r="G510" s="3"/>
      <c r="H510" s="142"/>
      <c r="I510" s="3"/>
      <c r="J510" s="3"/>
      <c r="K510" s="3"/>
      <c r="L510" s="6"/>
    </row>
    <row r="511">
      <c r="A511" s="3"/>
      <c r="B511" s="3"/>
      <c r="C511" s="3"/>
      <c r="D511" s="3"/>
      <c r="E511" s="3"/>
      <c r="F511" s="3"/>
      <c r="G511" s="3"/>
      <c r="H511" s="142"/>
      <c r="I511" s="3"/>
      <c r="J511" s="3"/>
      <c r="K511" s="3"/>
      <c r="L511" s="6"/>
    </row>
    <row r="512">
      <c r="A512" s="3"/>
      <c r="B512" s="3"/>
      <c r="C512" s="3"/>
      <c r="D512" s="3"/>
      <c r="E512" s="3"/>
      <c r="F512" s="3"/>
      <c r="G512" s="3"/>
      <c r="H512" s="142"/>
      <c r="I512" s="3"/>
      <c r="J512" s="3"/>
      <c r="K512" s="3"/>
      <c r="L512" s="6"/>
    </row>
    <row r="513">
      <c r="A513" s="3"/>
      <c r="B513" s="3"/>
      <c r="C513" s="3"/>
      <c r="D513" s="3"/>
      <c r="E513" s="3"/>
      <c r="F513" s="3"/>
      <c r="G513" s="3"/>
      <c r="H513" s="142"/>
      <c r="I513" s="3"/>
      <c r="J513" s="3"/>
      <c r="K513" s="3"/>
      <c r="L513" s="6"/>
    </row>
    <row r="514">
      <c r="A514" s="3"/>
      <c r="B514" s="3"/>
      <c r="C514" s="3"/>
      <c r="D514" s="3"/>
      <c r="E514" s="3"/>
      <c r="F514" s="3"/>
      <c r="G514" s="3"/>
      <c r="H514" s="142"/>
      <c r="I514" s="3"/>
      <c r="J514" s="3"/>
      <c r="K514" s="3"/>
      <c r="L514" s="6"/>
    </row>
    <row r="515">
      <c r="A515" s="3"/>
      <c r="B515" s="3"/>
      <c r="C515" s="3"/>
      <c r="D515" s="3"/>
      <c r="E515" s="3"/>
      <c r="F515" s="3"/>
      <c r="G515" s="3"/>
      <c r="H515" s="142"/>
      <c r="I515" s="3"/>
      <c r="J515" s="3"/>
      <c r="K515" s="3"/>
      <c r="L515" s="6"/>
    </row>
    <row r="516">
      <c r="A516" s="3"/>
      <c r="B516" s="3"/>
      <c r="C516" s="3"/>
      <c r="D516" s="3"/>
      <c r="E516" s="3"/>
      <c r="F516" s="3"/>
      <c r="G516" s="3"/>
      <c r="H516" s="142"/>
      <c r="I516" s="3"/>
      <c r="J516" s="3"/>
      <c r="K516" s="3"/>
      <c r="L516" s="6"/>
    </row>
    <row r="517">
      <c r="A517" s="3"/>
      <c r="B517" s="3"/>
      <c r="C517" s="3"/>
      <c r="D517" s="3"/>
      <c r="E517" s="3"/>
      <c r="F517" s="3"/>
      <c r="G517" s="3"/>
      <c r="H517" s="142"/>
      <c r="I517" s="3"/>
      <c r="J517" s="3"/>
      <c r="K517" s="3"/>
      <c r="L517" s="6"/>
    </row>
    <row r="518">
      <c r="A518" s="3"/>
      <c r="B518" s="3"/>
      <c r="C518" s="3"/>
      <c r="D518" s="3"/>
      <c r="E518" s="3"/>
      <c r="F518" s="3"/>
      <c r="G518" s="3"/>
      <c r="H518" s="142"/>
      <c r="I518" s="3"/>
      <c r="J518" s="3"/>
      <c r="K518" s="3"/>
      <c r="L518" s="6"/>
    </row>
    <row r="519">
      <c r="A519" s="3"/>
      <c r="B519" s="3"/>
      <c r="C519" s="3"/>
      <c r="D519" s="3"/>
      <c r="E519" s="3"/>
      <c r="F519" s="3"/>
      <c r="G519" s="3"/>
      <c r="H519" s="142"/>
      <c r="I519" s="3"/>
      <c r="J519" s="3"/>
      <c r="K519" s="3"/>
      <c r="L519" s="6"/>
    </row>
    <row r="520">
      <c r="A520" s="3"/>
      <c r="B520" s="3"/>
      <c r="C520" s="3"/>
      <c r="D520" s="3"/>
      <c r="E520" s="3"/>
      <c r="F520" s="3"/>
      <c r="G520" s="3"/>
      <c r="H520" s="142"/>
      <c r="I520" s="3"/>
      <c r="J520" s="3"/>
      <c r="K520" s="3"/>
      <c r="L520" s="6"/>
    </row>
    <row r="521">
      <c r="A521" s="3"/>
      <c r="B521" s="3"/>
      <c r="C521" s="3"/>
      <c r="D521" s="3"/>
      <c r="E521" s="3"/>
      <c r="F521" s="3"/>
      <c r="G521" s="3"/>
      <c r="H521" s="142"/>
      <c r="I521" s="3"/>
      <c r="J521" s="3"/>
      <c r="K521" s="3"/>
      <c r="L521" s="6"/>
    </row>
    <row r="522">
      <c r="A522" s="3"/>
      <c r="B522" s="3"/>
      <c r="C522" s="3"/>
      <c r="D522" s="3"/>
      <c r="E522" s="3"/>
      <c r="F522" s="3"/>
      <c r="G522" s="3"/>
      <c r="H522" s="142"/>
      <c r="I522" s="3"/>
      <c r="J522" s="3"/>
      <c r="K522" s="3"/>
      <c r="L522" s="6"/>
    </row>
    <row r="523">
      <c r="A523" s="3"/>
      <c r="B523" s="3"/>
      <c r="C523" s="3"/>
      <c r="D523" s="3"/>
      <c r="E523" s="3"/>
      <c r="F523" s="3"/>
      <c r="G523" s="3"/>
      <c r="H523" s="142"/>
      <c r="I523" s="3"/>
      <c r="J523" s="3"/>
      <c r="K523" s="3"/>
      <c r="L523" s="6"/>
    </row>
    <row r="524">
      <c r="A524" s="3"/>
      <c r="B524" s="3"/>
      <c r="C524" s="3"/>
      <c r="D524" s="3"/>
      <c r="E524" s="3"/>
      <c r="F524" s="3"/>
      <c r="G524" s="3"/>
      <c r="H524" s="142"/>
      <c r="I524" s="3"/>
      <c r="J524" s="3"/>
      <c r="K524" s="3"/>
      <c r="L524" s="6"/>
    </row>
    <row r="525">
      <c r="A525" s="3"/>
      <c r="B525" s="3"/>
      <c r="C525" s="3"/>
      <c r="D525" s="3"/>
      <c r="E525" s="3"/>
      <c r="F525" s="3"/>
      <c r="G525" s="3"/>
      <c r="H525" s="142"/>
      <c r="I525" s="3"/>
      <c r="J525" s="3"/>
      <c r="K525" s="3"/>
      <c r="L525" s="6"/>
    </row>
    <row r="526">
      <c r="A526" s="3"/>
      <c r="B526" s="3"/>
      <c r="C526" s="3"/>
      <c r="D526" s="3"/>
      <c r="E526" s="3"/>
      <c r="F526" s="3"/>
      <c r="G526" s="3"/>
      <c r="H526" s="142"/>
      <c r="I526" s="3"/>
      <c r="J526" s="3"/>
      <c r="K526" s="3"/>
      <c r="L526" s="6"/>
    </row>
    <row r="527">
      <c r="A527" s="3"/>
      <c r="B527" s="3"/>
      <c r="C527" s="3"/>
      <c r="D527" s="3"/>
      <c r="E527" s="3"/>
      <c r="F527" s="3"/>
      <c r="G527" s="3"/>
      <c r="H527" s="142"/>
      <c r="I527" s="3"/>
      <c r="J527" s="3"/>
      <c r="K527" s="3"/>
      <c r="L527" s="6"/>
    </row>
    <row r="528">
      <c r="A528" s="3"/>
      <c r="B528" s="3"/>
      <c r="C528" s="3"/>
      <c r="D528" s="3"/>
      <c r="E528" s="3"/>
      <c r="F528" s="3"/>
      <c r="G528" s="3"/>
      <c r="H528" s="142"/>
      <c r="I528" s="3"/>
      <c r="J528" s="3"/>
      <c r="K528" s="3"/>
      <c r="L528" s="6"/>
    </row>
    <row r="529">
      <c r="A529" s="3"/>
      <c r="B529" s="3"/>
      <c r="C529" s="3"/>
      <c r="D529" s="3"/>
      <c r="E529" s="3"/>
      <c r="F529" s="3"/>
      <c r="G529" s="3"/>
      <c r="H529" s="142"/>
      <c r="I529" s="3"/>
      <c r="J529" s="3"/>
      <c r="K529" s="3"/>
      <c r="L529" s="6"/>
    </row>
    <row r="530">
      <c r="A530" s="3"/>
      <c r="B530" s="3"/>
      <c r="C530" s="3"/>
      <c r="D530" s="3"/>
      <c r="E530" s="3"/>
      <c r="F530" s="3"/>
      <c r="G530" s="3"/>
      <c r="H530" s="142"/>
      <c r="I530" s="3"/>
      <c r="J530" s="3"/>
      <c r="K530" s="3"/>
      <c r="L530" s="6"/>
    </row>
    <row r="531">
      <c r="A531" s="3"/>
      <c r="B531" s="3"/>
      <c r="C531" s="3"/>
      <c r="D531" s="3"/>
      <c r="E531" s="3"/>
      <c r="F531" s="3"/>
      <c r="G531" s="3"/>
      <c r="H531" s="142"/>
      <c r="I531" s="3"/>
      <c r="J531" s="3"/>
      <c r="K531" s="3"/>
      <c r="L531" s="6"/>
    </row>
    <row r="532">
      <c r="A532" s="3"/>
      <c r="B532" s="3"/>
      <c r="C532" s="3"/>
      <c r="D532" s="3"/>
      <c r="E532" s="3"/>
      <c r="F532" s="3"/>
      <c r="G532" s="3"/>
      <c r="H532" s="142"/>
      <c r="I532" s="3"/>
      <c r="J532" s="3"/>
      <c r="K532" s="3"/>
      <c r="L532" s="6"/>
    </row>
    <row r="533">
      <c r="A533" s="3"/>
      <c r="B533" s="3"/>
      <c r="C533" s="3"/>
      <c r="D533" s="3"/>
      <c r="E533" s="3"/>
      <c r="F533" s="3"/>
      <c r="G533" s="3"/>
      <c r="H533" s="142"/>
      <c r="I533" s="3"/>
      <c r="J533" s="3"/>
      <c r="K533" s="3"/>
      <c r="L533" s="6"/>
    </row>
    <row r="534">
      <c r="A534" s="3"/>
      <c r="B534" s="3"/>
      <c r="C534" s="3"/>
      <c r="D534" s="3"/>
      <c r="E534" s="3"/>
      <c r="F534" s="3"/>
      <c r="G534" s="3"/>
      <c r="H534" s="142"/>
      <c r="I534" s="3"/>
      <c r="J534" s="3"/>
      <c r="K534" s="3"/>
      <c r="L534" s="6"/>
    </row>
    <row r="535">
      <c r="A535" s="3"/>
      <c r="B535" s="3"/>
      <c r="C535" s="3"/>
      <c r="D535" s="3"/>
      <c r="E535" s="3"/>
      <c r="F535" s="3"/>
      <c r="G535" s="3"/>
      <c r="H535" s="142"/>
      <c r="I535" s="3"/>
      <c r="J535" s="3"/>
      <c r="K535" s="3"/>
      <c r="L535" s="6"/>
    </row>
    <row r="536">
      <c r="A536" s="3"/>
      <c r="B536" s="3"/>
      <c r="C536" s="3"/>
      <c r="D536" s="3"/>
      <c r="E536" s="3"/>
      <c r="F536" s="3"/>
      <c r="G536" s="3"/>
      <c r="H536" s="142"/>
      <c r="I536" s="3"/>
      <c r="J536" s="3"/>
      <c r="K536" s="3"/>
      <c r="L536" s="6"/>
    </row>
    <row r="537">
      <c r="A537" s="3"/>
      <c r="B537" s="3"/>
      <c r="C537" s="3"/>
      <c r="D537" s="3"/>
      <c r="E537" s="3"/>
      <c r="F537" s="3"/>
      <c r="G537" s="3"/>
      <c r="H537" s="142"/>
      <c r="I537" s="3"/>
      <c r="J537" s="3"/>
      <c r="K537" s="3"/>
      <c r="L537" s="6"/>
    </row>
    <row r="538">
      <c r="A538" s="3"/>
      <c r="B538" s="3"/>
      <c r="C538" s="3"/>
      <c r="D538" s="3"/>
      <c r="E538" s="3"/>
      <c r="F538" s="3"/>
      <c r="G538" s="3"/>
      <c r="H538" s="142"/>
      <c r="I538" s="3"/>
      <c r="J538" s="3"/>
      <c r="K538" s="3"/>
      <c r="L538" s="6"/>
    </row>
    <row r="539">
      <c r="A539" s="3"/>
      <c r="B539" s="3"/>
      <c r="C539" s="3"/>
      <c r="D539" s="3"/>
      <c r="E539" s="3"/>
      <c r="F539" s="3"/>
      <c r="G539" s="3"/>
      <c r="H539" s="142"/>
      <c r="I539" s="3"/>
      <c r="J539" s="3"/>
      <c r="K539" s="3"/>
      <c r="L539" s="6"/>
    </row>
    <row r="540">
      <c r="A540" s="3"/>
      <c r="B540" s="3"/>
      <c r="C540" s="3"/>
      <c r="D540" s="3"/>
      <c r="E540" s="3"/>
      <c r="F540" s="3"/>
      <c r="G540" s="3"/>
      <c r="H540" s="142"/>
      <c r="I540" s="3"/>
      <c r="J540" s="3"/>
      <c r="K540" s="3"/>
      <c r="L540" s="6"/>
    </row>
    <row r="541">
      <c r="A541" s="3"/>
      <c r="B541" s="3"/>
      <c r="C541" s="3"/>
      <c r="D541" s="3"/>
      <c r="E541" s="3"/>
      <c r="F541" s="3"/>
      <c r="G541" s="3"/>
      <c r="H541" s="142"/>
      <c r="I541" s="3"/>
      <c r="J541" s="3"/>
      <c r="K541" s="3"/>
      <c r="L541" s="6"/>
    </row>
    <row r="542">
      <c r="A542" s="3"/>
      <c r="B542" s="3"/>
      <c r="C542" s="3"/>
      <c r="D542" s="3"/>
      <c r="E542" s="3"/>
      <c r="F542" s="3"/>
      <c r="G542" s="3"/>
      <c r="H542" s="142"/>
      <c r="I542" s="3"/>
      <c r="J542" s="3"/>
      <c r="K542" s="3"/>
      <c r="L542" s="6"/>
    </row>
    <row r="543">
      <c r="A543" s="3"/>
      <c r="B543" s="3"/>
      <c r="C543" s="3"/>
      <c r="D543" s="3"/>
      <c r="E543" s="3"/>
      <c r="F543" s="3"/>
      <c r="G543" s="3"/>
      <c r="H543" s="142"/>
      <c r="I543" s="3"/>
      <c r="J543" s="3"/>
      <c r="K543" s="3"/>
      <c r="L543" s="6"/>
    </row>
    <row r="544">
      <c r="A544" s="3"/>
      <c r="B544" s="3"/>
      <c r="C544" s="3"/>
      <c r="D544" s="3"/>
      <c r="E544" s="3"/>
      <c r="F544" s="3"/>
      <c r="G544" s="3"/>
      <c r="H544" s="142"/>
      <c r="I544" s="3"/>
      <c r="J544" s="3"/>
      <c r="K544" s="3"/>
      <c r="L544" s="6"/>
    </row>
    <row r="545">
      <c r="A545" s="3"/>
      <c r="B545" s="3"/>
      <c r="C545" s="3"/>
      <c r="D545" s="3"/>
      <c r="E545" s="3"/>
      <c r="F545" s="3"/>
      <c r="G545" s="3"/>
      <c r="H545" s="142"/>
      <c r="I545" s="3"/>
      <c r="J545" s="3"/>
      <c r="K545" s="3"/>
      <c r="L545" s="6"/>
    </row>
    <row r="546">
      <c r="A546" s="3"/>
      <c r="B546" s="3"/>
      <c r="C546" s="3"/>
      <c r="D546" s="3"/>
      <c r="E546" s="3"/>
      <c r="F546" s="3"/>
      <c r="G546" s="3"/>
      <c r="H546" s="142"/>
      <c r="I546" s="3"/>
      <c r="J546" s="3"/>
      <c r="K546" s="3"/>
      <c r="L546" s="6"/>
    </row>
    <row r="547">
      <c r="A547" s="3"/>
      <c r="B547" s="3"/>
      <c r="C547" s="3"/>
      <c r="D547" s="3"/>
      <c r="E547" s="3"/>
      <c r="F547" s="3"/>
      <c r="G547" s="3"/>
      <c r="H547" s="142"/>
      <c r="I547" s="3"/>
      <c r="J547" s="3"/>
      <c r="K547" s="3"/>
      <c r="L547" s="6"/>
    </row>
    <row r="548">
      <c r="A548" s="3"/>
      <c r="B548" s="3"/>
      <c r="C548" s="3"/>
      <c r="D548" s="3"/>
      <c r="E548" s="3"/>
      <c r="F548" s="3"/>
      <c r="G548" s="3"/>
      <c r="H548" s="142"/>
      <c r="I548" s="3"/>
      <c r="J548" s="3"/>
      <c r="K548" s="3"/>
      <c r="L548" s="6"/>
    </row>
    <row r="549">
      <c r="A549" s="3"/>
      <c r="B549" s="3"/>
      <c r="C549" s="3"/>
      <c r="D549" s="3"/>
      <c r="E549" s="3"/>
      <c r="F549" s="3"/>
      <c r="G549" s="3"/>
      <c r="H549" s="142"/>
      <c r="I549" s="3"/>
      <c r="J549" s="3"/>
      <c r="K549" s="3"/>
      <c r="L549" s="6"/>
    </row>
    <row r="550">
      <c r="A550" s="3"/>
      <c r="B550" s="3"/>
      <c r="C550" s="3"/>
      <c r="D550" s="3"/>
      <c r="E550" s="3"/>
      <c r="F550" s="3"/>
      <c r="G550" s="3"/>
      <c r="H550" s="142"/>
      <c r="I550" s="3"/>
      <c r="J550" s="3"/>
      <c r="K550" s="3"/>
      <c r="L550" s="6"/>
    </row>
    <row r="551">
      <c r="A551" s="3"/>
      <c r="B551" s="3"/>
      <c r="C551" s="3"/>
      <c r="D551" s="3"/>
      <c r="E551" s="3"/>
      <c r="F551" s="3"/>
      <c r="G551" s="3"/>
      <c r="H551" s="142"/>
      <c r="I551" s="3"/>
      <c r="J551" s="3"/>
      <c r="K551" s="3"/>
      <c r="L551" s="6"/>
    </row>
    <row r="552">
      <c r="A552" s="3"/>
      <c r="B552" s="3"/>
      <c r="C552" s="3"/>
      <c r="D552" s="3"/>
      <c r="E552" s="3"/>
      <c r="F552" s="3"/>
      <c r="G552" s="3"/>
      <c r="H552" s="142"/>
      <c r="I552" s="3"/>
      <c r="J552" s="3"/>
      <c r="K552" s="3"/>
      <c r="L552" s="6"/>
    </row>
    <row r="553">
      <c r="A553" s="3"/>
      <c r="B553" s="3"/>
      <c r="C553" s="3"/>
      <c r="D553" s="3"/>
      <c r="E553" s="3"/>
      <c r="F553" s="3"/>
      <c r="G553" s="3"/>
      <c r="H553" s="142"/>
      <c r="I553" s="3"/>
      <c r="J553" s="3"/>
      <c r="K553" s="3"/>
      <c r="L553" s="6"/>
    </row>
    <row r="554">
      <c r="A554" s="3"/>
      <c r="B554" s="3"/>
      <c r="C554" s="3"/>
      <c r="D554" s="3"/>
      <c r="E554" s="3"/>
      <c r="F554" s="3"/>
      <c r="G554" s="3"/>
      <c r="H554" s="142"/>
      <c r="I554" s="3"/>
      <c r="J554" s="3"/>
      <c r="K554" s="3"/>
      <c r="L554" s="6"/>
    </row>
    <row r="555">
      <c r="A555" s="3"/>
      <c r="B555" s="3"/>
      <c r="C555" s="3"/>
      <c r="D555" s="3"/>
      <c r="E555" s="3"/>
      <c r="F555" s="3"/>
      <c r="G555" s="3"/>
      <c r="H555" s="142"/>
      <c r="I555" s="3"/>
      <c r="J555" s="3"/>
      <c r="K555" s="3"/>
      <c r="L555" s="6"/>
    </row>
    <row r="556">
      <c r="A556" s="3"/>
      <c r="B556" s="3"/>
      <c r="C556" s="3"/>
      <c r="D556" s="3"/>
      <c r="E556" s="3"/>
      <c r="F556" s="3"/>
      <c r="G556" s="3"/>
      <c r="H556" s="142"/>
      <c r="I556" s="3"/>
      <c r="J556" s="3"/>
      <c r="K556" s="3"/>
      <c r="L556" s="6"/>
    </row>
    <row r="557">
      <c r="A557" s="3"/>
      <c r="B557" s="3"/>
      <c r="C557" s="3"/>
      <c r="D557" s="3"/>
      <c r="E557" s="3"/>
      <c r="F557" s="3"/>
      <c r="G557" s="3"/>
      <c r="H557" s="142"/>
      <c r="I557" s="3"/>
      <c r="J557" s="3"/>
      <c r="K557" s="3"/>
      <c r="L557" s="6"/>
    </row>
    <row r="558">
      <c r="A558" s="3"/>
      <c r="B558" s="3"/>
      <c r="C558" s="3"/>
      <c r="D558" s="3"/>
      <c r="E558" s="3"/>
      <c r="F558" s="3"/>
      <c r="G558" s="3"/>
      <c r="H558" s="142"/>
      <c r="I558" s="3"/>
      <c r="J558" s="3"/>
      <c r="K558" s="3"/>
      <c r="L558" s="6"/>
    </row>
    <row r="559">
      <c r="A559" s="3"/>
      <c r="B559" s="3"/>
      <c r="C559" s="3"/>
      <c r="D559" s="3"/>
      <c r="E559" s="3"/>
      <c r="F559" s="3"/>
      <c r="G559" s="3"/>
      <c r="H559" s="142"/>
      <c r="I559" s="3"/>
      <c r="J559" s="3"/>
      <c r="K559" s="3"/>
      <c r="L559" s="6"/>
    </row>
    <row r="560">
      <c r="A560" s="3"/>
      <c r="B560" s="3"/>
      <c r="C560" s="3"/>
      <c r="D560" s="3"/>
      <c r="E560" s="3"/>
      <c r="F560" s="3"/>
      <c r="G560" s="3"/>
      <c r="H560" s="142"/>
      <c r="I560" s="3"/>
      <c r="J560" s="3"/>
      <c r="K560" s="3"/>
      <c r="L560" s="6"/>
    </row>
    <row r="561">
      <c r="A561" s="3"/>
      <c r="B561" s="3"/>
      <c r="C561" s="3"/>
      <c r="D561" s="3"/>
      <c r="E561" s="3"/>
      <c r="F561" s="3"/>
      <c r="G561" s="3"/>
      <c r="H561" s="142"/>
      <c r="I561" s="3"/>
      <c r="J561" s="3"/>
      <c r="K561" s="3"/>
      <c r="L561" s="6"/>
    </row>
    <row r="562">
      <c r="A562" s="3"/>
      <c r="B562" s="3"/>
      <c r="C562" s="3"/>
      <c r="D562" s="3"/>
      <c r="E562" s="3"/>
      <c r="F562" s="3"/>
      <c r="G562" s="3"/>
      <c r="H562" s="142"/>
      <c r="I562" s="3"/>
      <c r="J562" s="3"/>
      <c r="K562" s="3"/>
      <c r="L562" s="6"/>
    </row>
    <row r="563">
      <c r="A563" s="3"/>
      <c r="B563" s="3"/>
      <c r="C563" s="3"/>
      <c r="D563" s="3"/>
      <c r="E563" s="3"/>
      <c r="F563" s="3"/>
      <c r="G563" s="3"/>
      <c r="H563" s="142"/>
      <c r="I563" s="3"/>
      <c r="J563" s="3"/>
      <c r="K563" s="3"/>
      <c r="L563" s="6"/>
    </row>
    <row r="564">
      <c r="A564" s="3"/>
      <c r="B564" s="3"/>
      <c r="C564" s="3"/>
      <c r="D564" s="3"/>
      <c r="E564" s="3"/>
      <c r="F564" s="3"/>
      <c r="G564" s="3"/>
      <c r="H564" s="142"/>
      <c r="I564" s="3"/>
      <c r="J564" s="3"/>
      <c r="K564" s="3"/>
      <c r="L564" s="6"/>
    </row>
    <row r="565">
      <c r="A565" s="3"/>
      <c r="B565" s="3"/>
      <c r="C565" s="3"/>
      <c r="D565" s="3"/>
      <c r="E565" s="3"/>
      <c r="F565" s="3"/>
      <c r="G565" s="3"/>
      <c r="H565" s="142"/>
      <c r="I565" s="3"/>
      <c r="J565" s="3"/>
      <c r="K565" s="3"/>
      <c r="L565" s="6"/>
    </row>
    <row r="566">
      <c r="A566" s="3"/>
      <c r="B566" s="3"/>
      <c r="C566" s="3"/>
      <c r="D566" s="3"/>
      <c r="E566" s="3"/>
      <c r="F566" s="3"/>
      <c r="G566" s="3"/>
      <c r="H566" s="142"/>
      <c r="I566" s="3"/>
      <c r="J566" s="3"/>
      <c r="K566" s="3"/>
      <c r="L566" s="6"/>
    </row>
    <row r="567">
      <c r="A567" s="3"/>
      <c r="B567" s="3"/>
      <c r="C567" s="3"/>
      <c r="D567" s="3"/>
      <c r="E567" s="3"/>
      <c r="F567" s="3"/>
      <c r="G567" s="3"/>
      <c r="H567" s="142"/>
      <c r="I567" s="3"/>
      <c r="J567" s="3"/>
      <c r="K567" s="3"/>
      <c r="L567" s="6"/>
    </row>
    <row r="568">
      <c r="A568" s="3"/>
      <c r="B568" s="3"/>
      <c r="C568" s="3"/>
      <c r="D568" s="3"/>
      <c r="E568" s="3"/>
      <c r="F568" s="3"/>
      <c r="G568" s="3"/>
      <c r="H568" s="142"/>
      <c r="I568" s="3"/>
      <c r="J568" s="3"/>
      <c r="K568" s="3"/>
      <c r="L568" s="6"/>
    </row>
    <row r="569">
      <c r="A569" s="3"/>
      <c r="B569" s="3"/>
      <c r="C569" s="3"/>
      <c r="D569" s="3"/>
      <c r="E569" s="3"/>
      <c r="F569" s="3"/>
      <c r="G569" s="3"/>
      <c r="H569" s="142"/>
      <c r="I569" s="3"/>
      <c r="J569" s="3"/>
      <c r="K569" s="3"/>
      <c r="L569" s="6"/>
    </row>
    <row r="570">
      <c r="A570" s="3"/>
      <c r="B570" s="3"/>
      <c r="C570" s="3"/>
      <c r="D570" s="3"/>
      <c r="E570" s="3"/>
      <c r="F570" s="3"/>
      <c r="G570" s="3"/>
      <c r="H570" s="142"/>
      <c r="I570" s="3"/>
      <c r="J570" s="3"/>
      <c r="K570" s="3"/>
      <c r="L570" s="6"/>
    </row>
    <row r="571">
      <c r="A571" s="3"/>
      <c r="B571" s="3"/>
      <c r="C571" s="3"/>
      <c r="D571" s="3"/>
      <c r="E571" s="3"/>
      <c r="F571" s="3"/>
      <c r="G571" s="3"/>
      <c r="H571" s="142"/>
      <c r="I571" s="3"/>
      <c r="J571" s="3"/>
      <c r="K571" s="3"/>
      <c r="L571" s="6"/>
    </row>
    <row r="572">
      <c r="A572" s="3"/>
      <c r="B572" s="3"/>
      <c r="C572" s="3"/>
      <c r="D572" s="3"/>
      <c r="E572" s="3"/>
      <c r="F572" s="3"/>
      <c r="G572" s="3"/>
      <c r="H572" s="142"/>
      <c r="I572" s="3"/>
      <c r="J572" s="3"/>
      <c r="K572" s="3"/>
      <c r="L572" s="6"/>
    </row>
    <row r="573">
      <c r="A573" s="3"/>
      <c r="B573" s="3"/>
      <c r="C573" s="3"/>
      <c r="D573" s="3"/>
      <c r="E573" s="3"/>
      <c r="F573" s="3"/>
      <c r="G573" s="3"/>
      <c r="H573" s="142"/>
      <c r="I573" s="3"/>
      <c r="J573" s="3"/>
      <c r="K573" s="3"/>
      <c r="L573" s="6"/>
    </row>
    <row r="574">
      <c r="A574" s="3"/>
      <c r="B574" s="3"/>
      <c r="C574" s="3"/>
      <c r="D574" s="3"/>
      <c r="E574" s="3"/>
      <c r="F574" s="3"/>
      <c r="G574" s="3"/>
      <c r="H574" s="142"/>
      <c r="I574" s="3"/>
      <c r="J574" s="3"/>
      <c r="K574" s="3"/>
      <c r="L574" s="6"/>
    </row>
    <row r="575">
      <c r="A575" s="3"/>
      <c r="B575" s="3"/>
      <c r="C575" s="3"/>
      <c r="D575" s="3"/>
      <c r="E575" s="3"/>
      <c r="F575" s="3"/>
      <c r="G575" s="3"/>
      <c r="H575" s="142"/>
      <c r="I575" s="3"/>
      <c r="J575" s="3"/>
      <c r="K575" s="3"/>
      <c r="L575" s="6"/>
    </row>
    <row r="576">
      <c r="A576" s="3"/>
      <c r="B576" s="3"/>
      <c r="C576" s="3"/>
      <c r="D576" s="3"/>
      <c r="E576" s="3"/>
      <c r="F576" s="3"/>
      <c r="G576" s="3"/>
      <c r="H576" s="142"/>
      <c r="I576" s="3"/>
      <c r="J576" s="3"/>
      <c r="K576" s="3"/>
      <c r="L576" s="6"/>
    </row>
    <row r="577">
      <c r="A577" s="3"/>
      <c r="B577" s="3"/>
      <c r="C577" s="3"/>
      <c r="D577" s="3"/>
      <c r="E577" s="3"/>
      <c r="F577" s="3"/>
      <c r="G577" s="3"/>
      <c r="H577" s="142"/>
      <c r="I577" s="3"/>
      <c r="J577" s="3"/>
      <c r="K577" s="3"/>
      <c r="L577" s="6"/>
    </row>
    <row r="578">
      <c r="A578" s="3"/>
      <c r="B578" s="3"/>
      <c r="C578" s="3"/>
      <c r="D578" s="3"/>
      <c r="E578" s="3"/>
      <c r="F578" s="3"/>
      <c r="G578" s="3"/>
      <c r="H578" s="142"/>
      <c r="I578" s="3"/>
      <c r="J578" s="3"/>
      <c r="K578" s="3"/>
      <c r="L578" s="6"/>
    </row>
    <row r="579">
      <c r="A579" s="3"/>
      <c r="B579" s="3"/>
      <c r="C579" s="3"/>
      <c r="D579" s="3"/>
      <c r="E579" s="3"/>
      <c r="F579" s="3"/>
      <c r="G579" s="3"/>
      <c r="H579" s="142"/>
      <c r="I579" s="3"/>
      <c r="J579" s="3"/>
      <c r="K579" s="3"/>
      <c r="L579" s="6"/>
    </row>
    <row r="580">
      <c r="A580" s="3"/>
      <c r="B580" s="3"/>
      <c r="C580" s="3"/>
      <c r="D580" s="3"/>
      <c r="E580" s="3"/>
      <c r="F580" s="3"/>
      <c r="G580" s="3"/>
      <c r="H580" s="142"/>
      <c r="I580" s="3"/>
      <c r="J580" s="3"/>
      <c r="K580" s="3"/>
      <c r="L580" s="6"/>
    </row>
    <row r="581">
      <c r="A581" s="3"/>
      <c r="B581" s="3"/>
      <c r="C581" s="3"/>
      <c r="D581" s="3"/>
      <c r="E581" s="3"/>
      <c r="F581" s="3"/>
      <c r="G581" s="3"/>
      <c r="H581" s="142"/>
      <c r="I581" s="3"/>
      <c r="J581" s="3"/>
      <c r="K581" s="3"/>
      <c r="L581" s="6"/>
    </row>
    <row r="582">
      <c r="A582" s="3"/>
      <c r="B582" s="3"/>
      <c r="C582" s="3"/>
      <c r="D582" s="3"/>
      <c r="E582" s="3"/>
      <c r="F582" s="3"/>
      <c r="G582" s="3"/>
      <c r="H582" s="142"/>
      <c r="I582" s="3"/>
      <c r="J582" s="3"/>
      <c r="K582" s="3"/>
      <c r="L582" s="6"/>
    </row>
    <row r="583">
      <c r="A583" s="3"/>
      <c r="B583" s="3"/>
      <c r="C583" s="3"/>
      <c r="D583" s="3"/>
      <c r="E583" s="3"/>
      <c r="F583" s="3"/>
      <c r="G583" s="3"/>
      <c r="H583" s="142"/>
      <c r="I583" s="3"/>
      <c r="J583" s="3"/>
      <c r="K583" s="3"/>
      <c r="L583" s="6"/>
    </row>
    <row r="584">
      <c r="A584" s="3"/>
      <c r="B584" s="3"/>
      <c r="C584" s="3"/>
      <c r="D584" s="3"/>
      <c r="E584" s="3"/>
      <c r="F584" s="3"/>
      <c r="G584" s="3"/>
      <c r="H584" s="142"/>
      <c r="I584" s="3"/>
      <c r="J584" s="3"/>
      <c r="K584" s="3"/>
      <c r="L584" s="6"/>
    </row>
    <row r="585">
      <c r="A585" s="3"/>
      <c r="B585" s="3"/>
      <c r="C585" s="3"/>
      <c r="D585" s="3"/>
      <c r="E585" s="3"/>
      <c r="F585" s="3"/>
      <c r="G585" s="3"/>
      <c r="H585" s="142"/>
      <c r="I585" s="3"/>
      <c r="J585" s="3"/>
      <c r="K585" s="3"/>
      <c r="L585" s="6"/>
    </row>
    <row r="586">
      <c r="A586" s="3"/>
      <c r="B586" s="3"/>
      <c r="C586" s="3"/>
      <c r="D586" s="3"/>
      <c r="E586" s="3"/>
      <c r="F586" s="3"/>
      <c r="G586" s="3"/>
      <c r="H586" s="142"/>
      <c r="I586" s="3"/>
      <c r="J586" s="3"/>
      <c r="K586" s="3"/>
      <c r="L586" s="6"/>
    </row>
    <row r="587">
      <c r="A587" s="3"/>
      <c r="B587" s="3"/>
      <c r="C587" s="3"/>
      <c r="D587" s="3"/>
      <c r="E587" s="3"/>
      <c r="F587" s="3"/>
      <c r="G587" s="3"/>
      <c r="H587" s="142"/>
      <c r="I587" s="3"/>
      <c r="J587" s="3"/>
      <c r="K587" s="3"/>
      <c r="L587" s="6"/>
    </row>
    <row r="588">
      <c r="A588" s="3"/>
      <c r="B588" s="3"/>
      <c r="C588" s="3"/>
      <c r="D588" s="3"/>
      <c r="E588" s="3"/>
      <c r="F588" s="3"/>
      <c r="G588" s="3"/>
      <c r="H588" s="142"/>
      <c r="I588" s="3"/>
      <c r="J588" s="3"/>
      <c r="K588" s="3"/>
      <c r="L588" s="6"/>
    </row>
    <row r="589">
      <c r="A589" s="3"/>
      <c r="B589" s="3"/>
      <c r="C589" s="3"/>
      <c r="D589" s="3"/>
      <c r="E589" s="3"/>
      <c r="F589" s="3"/>
      <c r="G589" s="3"/>
      <c r="H589" s="142"/>
      <c r="I589" s="3"/>
      <c r="J589" s="3"/>
      <c r="K589" s="3"/>
      <c r="L589" s="6"/>
    </row>
    <row r="590">
      <c r="A590" s="3"/>
      <c r="B590" s="3"/>
      <c r="C590" s="3"/>
      <c r="D590" s="3"/>
      <c r="E590" s="3"/>
      <c r="F590" s="3"/>
      <c r="G590" s="3"/>
      <c r="H590" s="142"/>
      <c r="I590" s="3"/>
      <c r="J590" s="3"/>
      <c r="K590" s="3"/>
      <c r="L590" s="6"/>
    </row>
    <row r="591">
      <c r="A591" s="3"/>
      <c r="B591" s="3"/>
      <c r="C591" s="3"/>
      <c r="D591" s="3"/>
      <c r="E591" s="3"/>
      <c r="F591" s="3"/>
      <c r="G591" s="3"/>
      <c r="H591" s="142"/>
      <c r="I591" s="3"/>
      <c r="J591" s="3"/>
      <c r="K591" s="3"/>
      <c r="L591" s="6"/>
    </row>
    <row r="592">
      <c r="A592" s="3"/>
      <c r="B592" s="3"/>
      <c r="C592" s="3"/>
      <c r="D592" s="3"/>
      <c r="E592" s="3"/>
      <c r="F592" s="3"/>
      <c r="G592" s="3"/>
      <c r="H592" s="142"/>
      <c r="I592" s="3"/>
      <c r="J592" s="3"/>
      <c r="K592" s="3"/>
      <c r="L592" s="6"/>
    </row>
    <row r="593">
      <c r="A593" s="3"/>
      <c r="B593" s="3"/>
      <c r="C593" s="3"/>
      <c r="D593" s="3"/>
      <c r="E593" s="3"/>
      <c r="F593" s="3"/>
      <c r="G593" s="3"/>
      <c r="H593" s="142"/>
      <c r="I593" s="3"/>
      <c r="J593" s="3"/>
      <c r="K593" s="3"/>
      <c r="L593" s="6"/>
    </row>
    <row r="594">
      <c r="A594" s="3"/>
      <c r="B594" s="3"/>
      <c r="C594" s="3"/>
      <c r="D594" s="3"/>
      <c r="E594" s="3"/>
      <c r="F594" s="3"/>
      <c r="G594" s="3"/>
      <c r="H594" s="142"/>
      <c r="I594" s="3"/>
      <c r="J594" s="3"/>
      <c r="K594" s="3"/>
      <c r="L594" s="6"/>
    </row>
    <row r="595">
      <c r="A595" s="3"/>
      <c r="B595" s="3"/>
      <c r="C595" s="3"/>
      <c r="D595" s="3"/>
      <c r="E595" s="3"/>
      <c r="F595" s="3"/>
      <c r="G595" s="3"/>
      <c r="H595" s="142"/>
      <c r="I595" s="3"/>
      <c r="J595" s="3"/>
      <c r="K595" s="3"/>
      <c r="L595" s="6"/>
    </row>
    <row r="596">
      <c r="A596" s="3"/>
      <c r="B596" s="3"/>
      <c r="C596" s="3"/>
      <c r="D596" s="3"/>
      <c r="E596" s="3"/>
      <c r="F596" s="3"/>
      <c r="G596" s="3"/>
      <c r="H596" s="142"/>
      <c r="I596" s="3"/>
      <c r="J596" s="3"/>
      <c r="K596" s="3"/>
      <c r="L596" s="6"/>
    </row>
    <row r="597">
      <c r="A597" s="3"/>
      <c r="B597" s="3"/>
      <c r="C597" s="3"/>
      <c r="D597" s="3"/>
      <c r="E597" s="3"/>
      <c r="F597" s="3"/>
      <c r="G597" s="3"/>
      <c r="H597" s="142"/>
      <c r="I597" s="3"/>
      <c r="J597" s="3"/>
      <c r="K597" s="3"/>
      <c r="L597" s="6"/>
    </row>
    <row r="598">
      <c r="A598" s="3"/>
      <c r="B598" s="3"/>
      <c r="C598" s="3"/>
      <c r="D598" s="3"/>
      <c r="E598" s="3"/>
      <c r="F598" s="3"/>
      <c r="G598" s="3"/>
      <c r="H598" s="142"/>
      <c r="I598" s="3"/>
      <c r="J598" s="3"/>
      <c r="K598" s="3"/>
      <c r="L598" s="6"/>
    </row>
    <row r="599">
      <c r="A599" s="3"/>
      <c r="B599" s="3"/>
      <c r="C599" s="3"/>
      <c r="D599" s="3"/>
      <c r="E599" s="3"/>
      <c r="F599" s="3"/>
      <c r="G599" s="3"/>
      <c r="H599" s="142"/>
      <c r="I599" s="3"/>
      <c r="J599" s="3"/>
      <c r="K599" s="3"/>
      <c r="L599" s="6"/>
    </row>
    <row r="600">
      <c r="A600" s="3"/>
      <c r="B600" s="3"/>
      <c r="C600" s="3"/>
      <c r="D600" s="3"/>
      <c r="E600" s="3"/>
      <c r="F600" s="3"/>
      <c r="G600" s="3"/>
      <c r="H600" s="142"/>
      <c r="I600" s="3"/>
      <c r="J600" s="3"/>
      <c r="K600" s="3"/>
      <c r="L600" s="6"/>
    </row>
    <row r="601">
      <c r="A601" s="3"/>
      <c r="B601" s="3"/>
      <c r="C601" s="3"/>
      <c r="D601" s="3"/>
      <c r="E601" s="3"/>
      <c r="F601" s="3"/>
      <c r="G601" s="3"/>
      <c r="H601" s="142"/>
      <c r="I601" s="3"/>
      <c r="J601" s="3"/>
      <c r="K601" s="3"/>
      <c r="L601" s="6"/>
    </row>
    <row r="602">
      <c r="A602" s="3"/>
      <c r="B602" s="3"/>
      <c r="C602" s="3"/>
      <c r="D602" s="3"/>
      <c r="E602" s="3"/>
      <c r="F602" s="3"/>
      <c r="G602" s="3"/>
      <c r="H602" s="142"/>
      <c r="I602" s="3"/>
      <c r="J602" s="3"/>
      <c r="K602" s="3"/>
      <c r="L602" s="6"/>
    </row>
    <row r="603">
      <c r="A603" s="3"/>
      <c r="B603" s="3"/>
      <c r="C603" s="3"/>
      <c r="D603" s="3"/>
      <c r="E603" s="3"/>
      <c r="F603" s="3"/>
      <c r="G603" s="3"/>
      <c r="H603" s="142"/>
      <c r="I603" s="3"/>
      <c r="J603" s="3"/>
      <c r="K603" s="3"/>
      <c r="L603" s="6"/>
    </row>
    <row r="604">
      <c r="A604" s="3"/>
      <c r="B604" s="3"/>
      <c r="C604" s="3"/>
      <c r="D604" s="3"/>
      <c r="E604" s="3"/>
      <c r="F604" s="3"/>
      <c r="G604" s="3"/>
      <c r="H604" s="142"/>
      <c r="I604" s="3"/>
      <c r="J604" s="3"/>
      <c r="K604" s="3"/>
      <c r="L604" s="6"/>
    </row>
    <row r="605">
      <c r="A605" s="3"/>
      <c r="B605" s="3"/>
      <c r="C605" s="3"/>
      <c r="D605" s="3"/>
      <c r="E605" s="3"/>
      <c r="F605" s="3"/>
      <c r="G605" s="3"/>
      <c r="H605" s="142"/>
      <c r="I605" s="3"/>
      <c r="J605" s="3"/>
      <c r="K605" s="3"/>
      <c r="L605" s="6"/>
    </row>
    <row r="606">
      <c r="A606" s="3"/>
      <c r="B606" s="3"/>
      <c r="C606" s="3"/>
      <c r="D606" s="3"/>
      <c r="E606" s="3"/>
      <c r="F606" s="3"/>
      <c r="G606" s="3"/>
      <c r="H606" s="142"/>
      <c r="I606" s="3"/>
      <c r="J606" s="3"/>
      <c r="K606" s="3"/>
      <c r="L606" s="6"/>
    </row>
    <row r="607">
      <c r="A607" s="3"/>
      <c r="B607" s="3"/>
      <c r="C607" s="3"/>
      <c r="D607" s="3"/>
      <c r="E607" s="3"/>
      <c r="F607" s="3"/>
      <c r="G607" s="3"/>
      <c r="H607" s="142"/>
      <c r="I607" s="3"/>
      <c r="J607" s="3"/>
      <c r="K607" s="3"/>
      <c r="L607" s="6"/>
    </row>
    <row r="608">
      <c r="A608" s="3"/>
      <c r="B608" s="3"/>
      <c r="C608" s="3"/>
      <c r="D608" s="3"/>
      <c r="E608" s="3"/>
      <c r="F608" s="3"/>
      <c r="G608" s="3"/>
      <c r="H608" s="142"/>
      <c r="I608" s="3"/>
      <c r="J608" s="3"/>
      <c r="K608" s="3"/>
      <c r="L608" s="6"/>
    </row>
    <row r="609">
      <c r="A609" s="3"/>
      <c r="B609" s="3"/>
      <c r="C609" s="3"/>
      <c r="D609" s="3"/>
      <c r="E609" s="3"/>
      <c r="F609" s="3"/>
      <c r="G609" s="3"/>
      <c r="H609" s="142"/>
      <c r="I609" s="3"/>
      <c r="J609" s="3"/>
      <c r="K609" s="3"/>
      <c r="L609" s="6"/>
    </row>
    <row r="610">
      <c r="A610" s="3"/>
      <c r="B610" s="3"/>
      <c r="C610" s="3"/>
      <c r="D610" s="3"/>
      <c r="E610" s="3"/>
      <c r="F610" s="3"/>
      <c r="G610" s="3"/>
      <c r="H610" s="142"/>
      <c r="I610" s="3"/>
      <c r="J610" s="3"/>
      <c r="K610" s="3"/>
      <c r="L610" s="6"/>
    </row>
    <row r="611">
      <c r="A611" s="3"/>
      <c r="B611" s="3"/>
      <c r="C611" s="3"/>
      <c r="D611" s="3"/>
      <c r="E611" s="3"/>
      <c r="F611" s="3"/>
      <c r="G611" s="3"/>
      <c r="H611" s="142"/>
      <c r="I611" s="3"/>
      <c r="J611" s="3"/>
      <c r="K611" s="3"/>
      <c r="L611" s="6"/>
    </row>
    <row r="612">
      <c r="A612" s="3"/>
      <c r="B612" s="3"/>
      <c r="C612" s="3"/>
      <c r="D612" s="3"/>
      <c r="E612" s="3"/>
      <c r="F612" s="3"/>
      <c r="G612" s="3"/>
      <c r="H612" s="142"/>
      <c r="I612" s="3"/>
      <c r="J612" s="3"/>
      <c r="K612" s="3"/>
      <c r="L612" s="6"/>
    </row>
    <row r="613">
      <c r="A613" s="3"/>
      <c r="B613" s="3"/>
      <c r="C613" s="3"/>
      <c r="D613" s="3"/>
      <c r="E613" s="3"/>
      <c r="F613" s="3"/>
      <c r="G613" s="3"/>
      <c r="H613" s="142"/>
      <c r="I613" s="3"/>
      <c r="J613" s="3"/>
      <c r="K613" s="3"/>
      <c r="L613" s="6"/>
    </row>
    <row r="614">
      <c r="A614" s="3"/>
      <c r="B614" s="3"/>
      <c r="C614" s="3"/>
      <c r="D614" s="3"/>
      <c r="E614" s="3"/>
      <c r="F614" s="3"/>
      <c r="G614" s="3"/>
      <c r="H614" s="142"/>
      <c r="I614" s="3"/>
      <c r="J614" s="3"/>
      <c r="K614" s="3"/>
      <c r="L614" s="6"/>
    </row>
    <row r="615">
      <c r="A615" s="3"/>
      <c r="B615" s="3"/>
      <c r="C615" s="3"/>
      <c r="D615" s="3"/>
      <c r="E615" s="3"/>
      <c r="F615" s="3"/>
      <c r="G615" s="3"/>
      <c r="H615" s="142"/>
      <c r="I615" s="3"/>
      <c r="J615" s="3"/>
      <c r="K615" s="3"/>
      <c r="L615" s="6"/>
    </row>
    <row r="616">
      <c r="A616" s="3"/>
      <c r="B616" s="3"/>
      <c r="C616" s="3"/>
      <c r="D616" s="3"/>
      <c r="E616" s="3"/>
      <c r="F616" s="3"/>
      <c r="G616" s="3"/>
      <c r="H616" s="142"/>
      <c r="I616" s="3"/>
      <c r="J616" s="3"/>
      <c r="K616" s="3"/>
      <c r="L616" s="6"/>
    </row>
    <row r="617">
      <c r="A617" s="3"/>
      <c r="B617" s="3"/>
      <c r="C617" s="3"/>
      <c r="D617" s="3"/>
      <c r="E617" s="3"/>
      <c r="F617" s="3"/>
      <c r="G617" s="3"/>
      <c r="H617" s="142"/>
      <c r="I617" s="3"/>
      <c r="J617" s="3"/>
      <c r="K617" s="3"/>
      <c r="L617" s="6"/>
    </row>
    <row r="618">
      <c r="A618" s="3"/>
      <c r="B618" s="3"/>
      <c r="C618" s="3"/>
      <c r="D618" s="3"/>
      <c r="E618" s="3"/>
      <c r="F618" s="3"/>
      <c r="G618" s="3"/>
      <c r="H618" s="142"/>
      <c r="I618" s="3"/>
      <c r="J618" s="3"/>
      <c r="K618" s="3"/>
      <c r="L618" s="6"/>
    </row>
    <row r="619">
      <c r="A619" s="3"/>
      <c r="B619" s="3"/>
      <c r="C619" s="3"/>
      <c r="D619" s="3"/>
      <c r="E619" s="3"/>
      <c r="F619" s="3"/>
      <c r="G619" s="3"/>
      <c r="H619" s="142"/>
      <c r="I619" s="3"/>
      <c r="J619" s="3"/>
      <c r="K619" s="3"/>
      <c r="L619" s="6"/>
    </row>
    <row r="620">
      <c r="A620" s="3"/>
      <c r="B620" s="3"/>
      <c r="C620" s="3"/>
      <c r="D620" s="3"/>
      <c r="E620" s="3"/>
      <c r="F620" s="3"/>
      <c r="G620" s="3"/>
      <c r="H620" s="142"/>
      <c r="I620" s="3"/>
      <c r="J620" s="3"/>
      <c r="K620" s="3"/>
      <c r="L620" s="6"/>
    </row>
    <row r="621">
      <c r="A621" s="3"/>
      <c r="B621" s="3"/>
      <c r="C621" s="3"/>
      <c r="D621" s="3"/>
      <c r="E621" s="3"/>
      <c r="F621" s="3"/>
      <c r="G621" s="3"/>
      <c r="H621" s="142"/>
      <c r="I621" s="3"/>
      <c r="J621" s="3"/>
      <c r="K621" s="3"/>
      <c r="L621" s="6"/>
    </row>
    <row r="622">
      <c r="A622" s="3"/>
      <c r="B622" s="3"/>
      <c r="C622" s="3"/>
      <c r="D622" s="3"/>
      <c r="E622" s="3"/>
      <c r="F622" s="3"/>
      <c r="G622" s="3"/>
      <c r="H622" s="142"/>
      <c r="I622" s="3"/>
      <c r="J622" s="3"/>
      <c r="K622" s="3"/>
      <c r="L622" s="6"/>
    </row>
    <row r="623">
      <c r="A623" s="3"/>
      <c r="B623" s="3"/>
      <c r="C623" s="3"/>
      <c r="D623" s="3"/>
      <c r="E623" s="3"/>
      <c r="F623" s="3"/>
      <c r="G623" s="3"/>
      <c r="H623" s="142"/>
      <c r="I623" s="3"/>
      <c r="J623" s="3"/>
      <c r="K623" s="3"/>
      <c r="L623" s="6"/>
    </row>
    <row r="624">
      <c r="A624" s="3"/>
      <c r="B624" s="3"/>
      <c r="C624" s="3"/>
      <c r="D624" s="3"/>
      <c r="E624" s="3"/>
      <c r="F624" s="3"/>
      <c r="G624" s="3"/>
      <c r="H624" s="142"/>
      <c r="I624" s="3"/>
      <c r="J624" s="3"/>
      <c r="K624" s="3"/>
      <c r="L624" s="6"/>
    </row>
    <row r="625">
      <c r="A625" s="3"/>
      <c r="B625" s="3"/>
      <c r="C625" s="3"/>
      <c r="D625" s="3"/>
      <c r="E625" s="3"/>
      <c r="F625" s="3"/>
      <c r="G625" s="3"/>
      <c r="H625" s="142"/>
      <c r="I625" s="3"/>
      <c r="J625" s="3"/>
      <c r="K625" s="3"/>
      <c r="L625" s="6"/>
    </row>
    <row r="626">
      <c r="A626" s="3"/>
      <c r="B626" s="3"/>
      <c r="C626" s="3"/>
      <c r="D626" s="3"/>
      <c r="E626" s="3"/>
      <c r="F626" s="3"/>
      <c r="G626" s="3"/>
      <c r="H626" s="142"/>
      <c r="I626" s="3"/>
      <c r="J626" s="3"/>
      <c r="K626" s="3"/>
      <c r="L626" s="6"/>
    </row>
    <row r="627">
      <c r="A627" s="3"/>
      <c r="B627" s="3"/>
      <c r="C627" s="3"/>
      <c r="D627" s="3"/>
      <c r="E627" s="3"/>
      <c r="F627" s="3"/>
      <c r="G627" s="3"/>
      <c r="H627" s="142"/>
      <c r="I627" s="3"/>
      <c r="J627" s="3"/>
      <c r="K627" s="3"/>
      <c r="L627" s="6"/>
    </row>
    <row r="628">
      <c r="A628" s="3"/>
      <c r="B628" s="3"/>
      <c r="C628" s="3"/>
      <c r="D628" s="3"/>
      <c r="E628" s="3"/>
      <c r="F628" s="3"/>
      <c r="G628" s="3"/>
      <c r="H628" s="142"/>
      <c r="I628" s="3"/>
      <c r="J628" s="3"/>
      <c r="K628" s="3"/>
      <c r="L628" s="6"/>
    </row>
    <row r="629">
      <c r="A629" s="3"/>
      <c r="B629" s="3"/>
      <c r="C629" s="3"/>
      <c r="D629" s="3"/>
      <c r="E629" s="3"/>
      <c r="F629" s="3"/>
      <c r="G629" s="3"/>
      <c r="H629" s="142"/>
      <c r="I629" s="3"/>
      <c r="J629" s="3"/>
      <c r="K629" s="3"/>
      <c r="L629" s="6"/>
    </row>
    <row r="630">
      <c r="A630" s="3"/>
      <c r="B630" s="3"/>
      <c r="C630" s="3"/>
      <c r="D630" s="3"/>
      <c r="E630" s="3"/>
      <c r="F630" s="3"/>
      <c r="G630" s="3"/>
      <c r="H630" s="142"/>
      <c r="I630" s="3"/>
      <c r="J630" s="3"/>
      <c r="K630" s="3"/>
      <c r="L630" s="6"/>
    </row>
    <row r="631">
      <c r="A631" s="3"/>
      <c r="B631" s="3"/>
      <c r="C631" s="3"/>
      <c r="D631" s="3"/>
      <c r="E631" s="3"/>
      <c r="F631" s="3"/>
      <c r="G631" s="3"/>
      <c r="H631" s="142"/>
      <c r="I631" s="3"/>
      <c r="J631" s="3"/>
      <c r="K631" s="3"/>
      <c r="L631" s="6"/>
    </row>
    <row r="632">
      <c r="A632" s="3"/>
      <c r="B632" s="3"/>
      <c r="C632" s="3"/>
      <c r="D632" s="3"/>
      <c r="E632" s="3"/>
      <c r="F632" s="3"/>
      <c r="G632" s="3"/>
      <c r="H632" s="142"/>
      <c r="I632" s="3"/>
      <c r="J632" s="3"/>
      <c r="K632" s="3"/>
      <c r="L632" s="6"/>
    </row>
    <row r="633">
      <c r="A633" s="3"/>
      <c r="B633" s="3"/>
      <c r="C633" s="3"/>
      <c r="D633" s="3"/>
      <c r="E633" s="3"/>
      <c r="F633" s="3"/>
      <c r="G633" s="3"/>
      <c r="H633" s="142"/>
      <c r="I633" s="3"/>
      <c r="J633" s="3"/>
      <c r="K633" s="3"/>
      <c r="L633" s="6"/>
    </row>
    <row r="634">
      <c r="A634" s="3"/>
      <c r="B634" s="3"/>
      <c r="C634" s="3"/>
      <c r="D634" s="3"/>
      <c r="E634" s="3"/>
      <c r="F634" s="3"/>
      <c r="G634" s="3"/>
      <c r="H634" s="142"/>
      <c r="I634" s="3"/>
      <c r="J634" s="3"/>
      <c r="K634" s="3"/>
      <c r="L634" s="6"/>
    </row>
    <row r="635">
      <c r="A635" s="3"/>
      <c r="B635" s="3"/>
      <c r="C635" s="3"/>
      <c r="D635" s="3"/>
      <c r="E635" s="3"/>
      <c r="F635" s="3"/>
      <c r="G635" s="3"/>
      <c r="H635" s="142"/>
      <c r="I635" s="3"/>
      <c r="J635" s="3"/>
      <c r="K635" s="3"/>
      <c r="L635" s="6"/>
    </row>
    <row r="636">
      <c r="A636" s="3"/>
      <c r="B636" s="3"/>
      <c r="C636" s="3"/>
      <c r="D636" s="3"/>
      <c r="E636" s="3"/>
      <c r="F636" s="3"/>
      <c r="G636" s="3"/>
      <c r="H636" s="142"/>
      <c r="I636" s="3"/>
      <c r="J636" s="3"/>
      <c r="K636" s="3"/>
      <c r="L636" s="6"/>
    </row>
    <row r="637">
      <c r="A637" s="3"/>
      <c r="B637" s="3"/>
      <c r="C637" s="3"/>
      <c r="D637" s="3"/>
      <c r="E637" s="3"/>
      <c r="F637" s="3"/>
      <c r="G637" s="3"/>
      <c r="H637" s="142"/>
      <c r="I637" s="3"/>
      <c r="J637" s="3"/>
      <c r="K637" s="3"/>
      <c r="L637" s="6"/>
    </row>
    <row r="638">
      <c r="A638" s="3"/>
      <c r="B638" s="3"/>
      <c r="C638" s="3"/>
      <c r="D638" s="3"/>
      <c r="E638" s="3"/>
      <c r="F638" s="3"/>
      <c r="G638" s="3"/>
      <c r="H638" s="142"/>
      <c r="I638" s="3"/>
      <c r="J638" s="3"/>
      <c r="K638" s="3"/>
      <c r="L638" s="6"/>
    </row>
    <row r="639">
      <c r="A639" s="3"/>
      <c r="B639" s="3"/>
      <c r="C639" s="3"/>
      <c r="D639" s="3"/>
      <c r="E639" s="3"/>
      <c r="F639" s="3"/>
      <c r="G639" s="3"/>
      <c r="H639" s="142"/>
      <c r="I639" s="3"/>
      <c r="J639" s="3"/>
      <c r="K639" s="3"/>
      <c r="L639" s="6"/>
    </row>
    <row r="640">
      <c r="A640" s="3"/>
      <c r="B640" s="3"/>
      <c r="C640" s="3"/>
      <c r="D640" s="3"/>
      <c r="E640" s="3"/>
      <c r="F640" s="3"/>
      <c r="G640" s="3"/>
      <c r="H640" s="142"/>
      <c r="I640" s="3"/>
      <c r="J640" s="3"/>
      <c r="K640" s="3"/>
      <c r="L640" s="6"/>
    </row>
    <row r="641">
      <c r="A641" s="3"/>
      <c r="B641" s="3"/>
      <c r="C641" s="3"/>
      <c r="D641" s="3"/>
      <c r="E641" s="3"/>
      <c r="F641" s="3"/>
      <c r="G641" s="3"/>
      <c r="H641" s="142"/>
      <c r="I641" s="3"/>
      <c r="J641" s="3"/>
      <c r="K641" s="3"/>
      <c r="L641" s="6"/>
    </row>
    <row r="642">
      <c r="A642" s="3"/>
      <c r="B642" s="3"/>
      <c r="C642" s="3"/>
      <c r="D642" s="3"/>
      <c r="E642" s="3"/>
      <c r="F642" s="3"/>
      <c r="G642" s="3"/>
      <c r="H642" s="142"/>
      <c r="I642" s="3"/>
      <c r="J642" s="3"/>
      <c r="K642" s="3"/>
      <c r="L642" s="6"/>
    </row>
    <row r="643">
      <c r="A643" s="3"/>
      <c r="B643" s="3"/>
      <c r="C643" s="3"/>
      <c r="D643" s="3"/>
      <c r="E643" s="3"/>
      <c r="F643" s="3"/>
      <c r="G643" s="3"/>
      <c r="H643" s="142"/>
      <c r="I643" s="3"/>
      <c r="J643" s="3"/>
      <c r="K643" s="3"/>
      <c r="L643" s="6"/>
    </row>
    <row r="644">
      <c r="A644" s="3"/>
      <c r="B644" s="3"/>
      <c r="C644" s="3"/>
      <c r="D644" s="3"/>
      <c r="E644" s="3"/>
      <c r="F644" s="3"/>
      <c r="G644" s="3"/>
      <c r="H644" s="142"/>
      <c r="I644" s="3"/>
      <c r="J644" s="3"/>
      <c r="K644" s="3"/>
      <c r="L644" s="6"/>
    </row>
    <row r="645">
      <c r="A645" s="3"/>
      <c r="B645" s="3"/>
      <c r="C645" s="3"/>
      <c r="D645" s="3"/>
      <c r="E645" s="3"/>
      <c r="F645" s="3"/>
      <c r="G645" s="3"/>
      <c r="H645" s="142"/>
      <c r="I645" s="3"/>
      <c r="J645" s="3"/>
      <c r="K645" s="3"/>
      <c r="L645" s="6"/>
    </row>
    <row r="646">
      <c r="A646" s="3"/>
      <c r="B646" s="3"/>
      <c r="C646" s="3"/>
      <c r="D646" s="3"/>
      <c r="E646" s="3"/>
      <c r="F646" s="3"/>
      <c r="G646" s="3"/>
      <c r="H646" s="142"/>
      <c r="I646" s="3"/>
      <c r="J646" s="3"/>
      <c r="K646" s="3"/>
      <c r="L646" s="6"/>
    </row>
    <row r="647">
      <c r="A647" s="3"/>
      <c r="B647" s="3"/>
      <c r="C647" s="3"/>
      <c r="D647" s="3"/>
      <c r="E647" s="3"/>
      <c r="F647" s="3"/>
      <c r="G647" s="3"/>
      <c r="H647" s="142"/>
      <c r="I647" s="3"/>
      <c r="J647" s="3"/>
      <c r="K647" s="3"/>
      <c r="L647" s="6"/>
    </row>
    <row r="648">
      <c r="A648" s="3"/>
      <c r="B648" s="3"/>
      <c r="C648" s="3"/>
      <c r="D648" s="3"/>
      <c r="E648" s="3"/>
      <c r="F648" s="3"/>
      <c r="G648" s="3"/>
      <c r="H648" s="142"/>
      <c r="I648" s="3"/>
      <c r="J648" s="3"/>
      <c r="K648" s="3"/>
      <c r="L648" s="6"/>
    </row>
    <row r="649">
      <c r="A649" s="3"/>
      <c r="B649" s="3"/>
      <c r="C649" s="3"/>
      <c r="D649" s="3"/>
      <c r="E649" s="3"/>
      <c r="F649" s="3"/>
      <c r="G649" s="3"/>
      <c r="H649" s="142"/>
      <c r="I649" s="3"/>
      <c r="J649" s="3"/>
      <c r="K649" s="3"/>
      <c r="L649" s="6"/>
    </row>
    <row r="650">
      <c r="A650" s="3"/>
      <c r="B650" s="3"/>
      <c r="C650" s="3"/>
      <c r="D650" s="3"/>
      <c r="E650" s="3"/>
      <c r="F650" s="3"/>
      <c r="G650" s="3"/>
      <c r="H650" s="142"/>
      <c r="I650" s="3"/>
      <c r="J650" s="3"/>
      <c r="K650" s="3"/>
      <c r="L650" s="6"/>
    </row>
    <row r="651">
      <c r="A651" s="3"/>
      <c r="B651" s="3"/>
      <c r="C651" s="3"/>
      <c r="D651" s="3"/>
      <c r="E651" s="3"/>
      <c r="F651" s="3"/>
      <c r="G651" s="3"/>
      <c r="H651" s="142"/>
      <c r="I651" s="3"/>
      <c r="J651" s="3"/>
      <c r="K651" s="3"/>
      <c r="L651" s="6"/>
    </row>
    <row r="652">
      <c r="A652" s="3"/>
      <c r="B652" s="3"/>
      <c r="C652" s="3"/>
      <c r="D652" s="3"/>
      <c r="E652" s="3"/>
      <c r="F652" s="3"/>
      <c r="G652" s="3"/>
      <c r="H652" s="142"/>
      <c r="I652" s="3"/>
      <c r="J652" s="3"/>
      <c r="K652" s="3"/>
      <c r="L652" s="6"/>
    </row>
    <row r="653">
      <c r="A653" s="3"/>
      <c r="B653" s="3"/>
      <c r="C653" s="3"/>
      <c r="D653" s="3"/>
      <c r="E653" s="3"/>
      <c r="F653" s="3"/>
      <c r="G653" s="3"/>
      <c r="H653" s="142"/>
      <c r="I653" s="3"/>
      <c r="J653" s="3"/>
      <c r="K653" s="3"/>
      <c r="L653" s="6"/>
    </row>
    <row r="654">
      <c r="A654" s="3"/>
      <c r="B654" s="3"/>
      <c r="C654" s="3"/>
      <c r="D654" s="3"/>
      <c r="E654" s="3"/>
      <c r="F654" s="3"/>
      <c r="G654" s="3"/>
      <c r="H654" s="142"/>
      <c r="I654" s="3"/>
      <c r="J654" s="3"/>
      <c r="K654" s="3"/>
      <c r="L654" s="6"/>
    </row>
    <row r="655">
      <c r="A655" s="3"/>
      <c r="B655" s="3"/>
      <c r="C655" s="3"/>
      <c r="D655" s="3"/>
      <c r="E655" s="3"/>
      <c r="F655" s="3"/>
      <c r="G655" s="3"/>
      <c r="H655" s="142"/>
      <c r="I655" s="3"/>
      <c r="J655" s="3"/>
      <c r="K655" s="3"/>
      <c r="L655" s="6"/>
    </row>
    <row r="656">
      <c r="A656" s="3"/>
      <c r="B656" s="3"/>
      <c r="C656" s="3"/>
      <c r="D656" s="3"/>
      <c r="E656" s="3"/>
      <c r="F656" s="3"/>
      <c r="G656" s="3"/>
      <c r="H656" s="142"/>
      <c r="I656" s="3"/>
      <c r="J656" s="3"/>
      <c r="K656" s="3"/>
      <c r="L656" s="6"/>
    </row>
    <row r="657">
      <c r="A657" s="3"/>
      <c r="B657" s="3"/>
      <c r="C657" s="3"/>
      <c r="D657" s="3"/>
      <c r="E657" s="3"/>
      <c r="F657" s="3"/>
      <c r="G657" s="3"/>
      <c r="H657" s="142"/>
      <c r="I657" s="3"/>
      <c r="J657" s="3"/>
      <c r="K657" s="3"/>
      <c r="L657" s="6"/>
    </row>
    <row r="658">
      <c r="A658" s="3"/>
      <c r="B658" s="3"/>
      <c r="C658" s="3"/>
      <c r="D658" s="3"/>
      <c r="E658" s="3"/>
      <c r="F658" s="3"/>
      <c r="G658" s="3"/>
      <c r="H658" s="142"/>
      <c r="I658" s="3"/>
      <c r="J658" s="3"/>
      <c r="K658" s="3"/>
      <c r="L658" s="6"/>
    </row>
    <row r="659">
      <c r="A659" s="3"/>
      <c r="B659" s="3"/>
      <c r="C659" s="3"/>
      <c r="D659" s="3"/>
      <c r="E659" s="3"/>
      <c r="F659" s="3"/>
      <c r="G659" s="3"/>
      <c r="H659" s="142"/>
      <c r="I659" s="3"/>
      <c r="J659" s="3"/>
      <c r="K659" s="3"/>
      <c r="L659" s="6"/>
    </row>
    <row r="660">
      <c r="A660" s="3"/>
      <c r="B660" s="3"/>
      <c r="C660" s="3"/>
      <c r="D660" s="3"/>
      <c r="E660" s="3"/>
      <c r="F660" s="3"/>
      <c r="G660" s="3"/>
      <c r="H660" s="142"/>
      <c r="I660" s="3"/>
      <c r="J660" s="3"/>
      <c r="K660" s="3"/>
      <c r="L660" s="6"/>
    </row>
    <row r="661">
      <c r="A661" s="3"/>
      <c r="B661" s="3"/>
      <c r="C661" s="3"/>
      <c r="D661" s="3"/>
      <c r="E661" s="3"/>
      <c r="F661" s="3"/>
      <c r="G661" s="3"/>
      <c r="H661" s="142"/>
      <c r="I661" s="3"/>
      <c r="J661" s="3"/>
      <c r="K661" s="3"/>
      <c r="L661" s="6"/>
    </row>
    <row r="662">
      <c r="A662" s="3"/>
      <c r="B662" s="3"/>
      <c r="C662" s="3"/>
      <c r="D662" s="3"/>
      <c r="E662" s="3"/>
      <c r="F662" s="3"/>
      <c r="G662" s="3"/>
      <c r="H662" s="142"/>
      <c r="I662" s="3"/>
      <c r="J662" s="3"/>
      <c r="K662" s="3"/>
      <c r="L662" s="6"/>
    </row>
    <row r="663">
      <c r="A663" s="3"/>
      <c r="B663" s="3"/>
      <c r="C663" s="3"/>
      <c r="D663" s="3"/>
      <c r="E663" s="3"/>
      <c r="F663" s="3"/>
      <c r="G663" s="3"/>
      <c r="H663" s="142"/>
      <c r="I663" s="3"/>
      <c r="J663" s="3"/>
      <c r="K663" s="3"/>
      <c r="L663" s="6"/>
    </row>
    <row r="664">
      <c r="A664" s="3"/>
      <c r="B664" s="3"/>
      <c r="C664" s="3"/>
      <c r="D664" s="3"/>
      <c r="E664" s="3"/>
      <c r="F664" s="3"/>
      <c r="G664" s="3"/>
      <c r="H664" s="142"/>
      <c r="I664" s="3"/>
      <c r="J664" s="3"/>
      <c r="K664" s="3"/>
      <c r="L664" s="6"/>
    </row>
    <row r="665">
      <c r="A665" s="3"/>
      <c r="B665" s="3"/>
      <c r="C665" s="3"/>
      <c r="D665" s="3"/>
      <c r="E665" s="3"/>
      <c r="F665" s="3"/>
      <c r="G665" s="3"/>
      <c r="H665" s="142"/>
      <c r="I665" s="3"/>
      <c r="J665" s="3"/>
      <c r="K665" s="3"/>
      <c r="L665" s="6"/>
    </row>
    <row r="666">
      <c r="A666" s="3"/>
      <c r="B666" s="3"/>
      <c r="C666" s="3"/>
      <c r="D666" s="3"/>
      <c r="E666" s="3"/>
      <c r="F666" s="3"/>
      <c r="G666" s="3"/>
      <c r="H666" s="142"/>
      <c r="I666" s="3"/>
      <c r="J666" s="3"/>
      <c r="K666" s="3"/>
      <c r="L666" s="6"/>
    </row>
    <row r="667">
      <c r="A667" s="3"/>
      <c r="B667" s="3"/>
      <c r="C667" s="3"/>
      <c r="D667" s="3"/>
      <c r="E667" s="3"/>
      <c r="F667" s="3"/>
      <c r="G667" s="3"/>
      <c r="H667" s="142"/>
      <c r="I667" s="3"/>
      <c r="J667" s="3"/>
      <c r="K667" s="3"/>
      <c r="L667" s="6"/>
    </row>
    <row r="668">
      <c r="A668" s="3"/>
      <c r="B668" s="3"/>
      <c r="C668" s="3"/>
      <c r="D668" s="3"/>
      <c r="E668" s="3"/>
      <c r="F668" s="3"/>
      <c r="G668" s="3"/>
      <c r="H668" s="142"/>
      <c r="I668" s="3"/>
      <c r="J668" s="3"/>
      <c r="K668" s="3"/>
      <c r="L668" s="6"/>
    </row>
    <row r="669">
      <c r="A669" s="3"/>
      <c r="B669" s="3"/>
      <c r="C669" s="3"/>
      <c r="D669" s="3"/>
      <c r="E669" s="3"/>
      <c r="F669" s="3"/>
      <c r="G669" s="3"/>
      <c r="H669" s="142"/>
      <c r="I669" s="3"/>
      <c r="J669" s="3"/>
      <c r="K669" s="3"/>
      <c r="L669" s="6"/>
    </row>
    <row r="670">
      <c r="A670" s="3"/>
      <c r="B670" s="3"/>
      <c r="C670" s="3"/>
      <c r="D670" s="3"/>
      <c r="E670" s="3"/>
      <c r="F670" s="3"/>
      <c r="G670" s="3"/>
      <c r="H670" s="142"/>
      <c r="I670" s="3"/>
      <c r="J670" s="3"/>
      <c r="K670" s="3"/>
      <c r="L670" s="6"/>
    </row>
    <row r="671">
      <c r="A671" s="3"/>
      <c r="B671" s="3"/>
      <c r="C671" s="3"/>
      <c r="D671" s="3"/>
      <c r="E671" s="3"/>
      <c r="F671" s="3"/>
      <c r="G671" s="3"/>
      <c r="H671" s="142"/>
      <c r="I671" s="3"/>
      <c r="J671" s="3"/>
      <c r="K671" s="3"/>
      <c r="L671" s="6"/>
    </row>
    <row r="672">
      <c r="A672" s="3"/>
      <c r="B672" s="3"/>
      <c r="C672" s="3"/>
      <c r="D672" s="3"/>
      <c r="E672" s="3"/>
      <c r="F672" s="3"/>
      <c r="G672" s="3"/>
      <c r="H672" s="142"/>
      <c r="I672" s="3"/>
      <c r="J672" s="3"/>
      <c r="K672" s="3"/>
      <c r="L672" s="6"/>
    </row>
    <row r="673">
      <c r="A673" s="3"/>
      <c r="B673" s="3"/>
      <c r="C673" s="3"/>
      <c r="D673" s="3"/>
      <c r="E673" s="3"/>
      <c r="F673" s="3"/>
      <c r="G673" s="3"/>
      <c r="H673" s="142"/>
      <c r="I673" s="3"/>
      <c r="J673" s="3"/>
      <c r="K673" s="3"/>
      <c r="L673" s="6"/>
    </row>
    <row r="674">
      <c r="A674" s="3"/>
      <c r="B674" s="3"/>
      <c r="C674" s="3"/>
      <c r="D674" s="3"/>
      <c r="E674" s="3"/>
      <c r="F674" s="3"/>
      <c r="G674" s="3"/>
      <c r="H674" s="142"/>
      <c r="I674" s="3"/>
      <c r="J674" s="3"/>
      <c r="K674" s="3"/>
      <c r="L674" s="6"/>
    </row>
    <row r="675">
      <c r="A675" s="3"/>
      <c r="B675" s="3"/>
      <c r="C675" s="3"/>
      <c r="D675" s="3"/>
      <c r="E675" s="3"/>
      <c r="F675" s="3"/>
      <c r="G675" s="3"/>
      <c r="H675" s="142"/>
      <c r="I675" s="3"/>
      <c r="J675" s="3"/>
      <c r="K675" s="3"/>
      <c r="L675" s="6"/>
    </row>
    <row r="676">
      <c r="A676" s="3"/>
      <c r="B676" s="3"/>
      <c r="C676" s="3"/>
      <c r="D676" s="3"/>
      <c r="E676" s="3"/>
      <c r="F676" s="3"/>
      <c r="G676" s="3"/>
      <c r="H676" s="142"/>
      <c r="I676" s="3"/>
      <c r="J676" s="3"/>
      <c r="K676" s="3"/>
      <c r="L676" s="6"/>
    </row>
    <row r="677">
      <c r="A677" s="3"/>
      <c r="B677" s="3"/>
      <c r="C677" s="3"/>
      <c r="D677" s="3"/>
      <c r="E677" s="3"/>
      <c r="F677" s="3"/>
      <c r="G677" s="3"/>
      <c r="H677" s="142"/>
      <c r="I677" s="3"/>
      <c r="J677" s="3"/>
      <c r="K677" s="3"/>
      <c r="L677" s="6"/>
    </row>
    <row r="678">
      <c r="A678" s="3"/>
      <c r="B678" s="3"/>
      <c r="C678" s="3"/>
      <c r="D678" s="3"/>
      <c r="E678" s="3"/>
      <c r="F678" s="3"/>
      <c r="G678" s="3"/>
      <c r="H678" s="142"/>
      <c r="I678" s="3"/>
      <c r="J678" s="3"/>
      <c r="K678" s="3"/>
      <c r="L678" s="6"/>
    </row>
    <row r="679">
      <c r="A679" s="3"/>
      <c r="B679" s="3"/>
      <c r="C679" s="3"/>
      <c r="D679" s="3"/>
      <c r="E679" s="3"/>
      <c r="F679" s="3"/>
      <c r="G679" s="3"/>
      <c r="H679" s="142"/>
      <c r="I679" s="3"/>
      <c r="J679" s="3"/>
      <c r="K679" s="3"/>
      <c r="L679" s="6"/>
    </row>
    <row r="680">
      <c r="A680" s="3"/>
      <c r="B680" s="3"/>
      <c r="C680" s="3"/>
      <c r="D680" s="3"/>
      <c r="E680" s="3"/>
      <c r="F680" s="3"/>
      <c r="G680" s="3"/>
      <c r="H680" s="142"/>
      <c r="I680" s="3"/>
      <c r="J680" s="3"/>
      <c r="K680" s="3"/>
      <c r="L680" s="6"/>
    </row>
    <row r="681">
      <c r="A681" s="3"/>
      <c r="B681" s="3"/>
      <c r="C681" s="3"/>
      <c r="D681" s="3"/>
      <c r="E681" s="3"/>
      <c r="F681" s="3"/>
      <c r="G681" s="3"/>
      <c r="H681" s="142"/>
      <c r="I681" s="3"/>
      <c r="J681" s="3"/>
      <c r="K681" s="3"/>
      <c r="L681" s="6"/>
    </row>
    <row r="682">
      <c r="A682" s="3"/>
      <c r="B682" s="3"/>
      <c r="C682" s="3"/>
      <c r="D682" s="3"/>
      <c r="E682" s="3"/>
      <c r="F682" s="3"/>
      <c r="G682" s="3"/>
      <c r="H682" s="142"/>
      <c r="I682" s="3"/>
      <c r="J682" s="3"/>
      <c r="K682" s="3"/>
      <c r="L682" s="6"/>
    </row>
    <row r="683">
      <c r="A683" s="3"/>
      <c r="B683" s="3"/>
      <c r="C683" s="3"/>
      <c r="D683" s="3"/>
      <c r="E683" s="3"/>
      <c r="F683" s="3"/>
      <c r="G683" s="3"/>
      <c r="H683" s="142"/>
      <c r="I683" s="3"/>
      <c r="J683" s="3"/>
      <c r="K683" s="3"/>
      <c r="L683" s="6"/>
    </row>
    <row r="684">
      <c r="A684" s="3"/>
      <c r="B684" s="3"/>
      <c r="C684" s="3"/>
      <c r="D684" s="3"/>
      <c r="E684" s="3"/>
      <c r="F684" s="3"/>
      <c r="G684" s="3"/>
      <c r="H684" s="142"/>
      <c r="I684" s="3"/>
      <c r="J684" s="3"/>
      <c r="K684" s="3"/>
      <c r="L684" s="6"/>
    </row>
    <row r="685">
      <c r="A685" s="3"/>
      <c r="B685" s="3"/>
      <c r="C685" s="3"/>
      <c r="D685" s="3"/>
      <c r="E685" s="3"/>
      <c r="F685" s="3"/>
      <c r="G685" s="3"/>
      <c r="H685" s="142"/>
      <c r="I685" s="3"/>
      <c r="J685" s="3"/>
      <c r="K685" s="3"/>
      <c r="L685" s="6"/>
    </row>
    <row r="686">
      <c r="A686" s="3"/>
      <c r="B686" s="3"/>
      <c r="C686" s="3"/>
      <c r="D686" s="3"/>
      <c r="E686" s="3"/>
      <c r="F686" s="3"/>
      <c r="G686" s="3"/>
      <c r="H686" s="142"/>
      <c r="I686" s="3"/>
      <c r="J686" s="3"/>
      <c r="K686" s="3"/>
      <c r="L686" s="6"/>
    </row>
    <row r="687">
      <c r="A687" s="3"/>
      <c r="B687" s="3"/>
      <c r="C687" s="3"/>
      <c r="D687" s="3"/>
      <c r="E687" s="3"/>
      <c r="F687" s="3"/>
      <c r="G687" s="3"/>
      <c r="H687" s="142"/>
      <c r="I687" s="3"/>
      <c r="J687" s="3"/>
      <c r="K687" s="3"/>
      <c r="L687" s="6"/>
    </row>
    <row r="688">
      <c r="A688" s="3"/>
      <c r="B688" s="3"/>
      <c r="C688" s="3"/>
      <c r="D688" s="3"/>
      <c r="E688" s="3"/>
      <c r="F688" s="3"/>
      <c r="G688" s="3"/>
      <c r="H688" s="142"/>
      <c r="I688" s="3"/>
      <c r="J688" s="3"/>
      <c r="K688" s="3"/>
      <c r="L688" s="6"/>
    </row>
    <row r="689">
      <c r="A689" s="3"/>
      <c r="B689" s="3"/>
      <c r="C689" s="3"/>
      <c r="D689" s="3"/>
      <c r="E689" s="3"/>
      <c r="F689" s="3"/>
      <c r="G689" s="3"/>
      <c r="H689" s="142"/>
      <c r="I689" s="3"/>
      <c r="J689" s="3"/>
      <c r="K689" s="3"/>
      <c r="L689" s="6"/>
    </row>
    <row r="690">
      <c r="A690" s="3"/>
      <c r="B690" s="3"/>
      <c r="C690" s="3"/>
      <c r="D690" s="3"/>
      <c r="E690" s="3"/>
      <c r="F690" s="3"/>
      <c r="G690" s="3"/>
      <c r="H690" s="142"/>
      <c r="I690" s="3"/>
      <c r="J690" s="3"/>
      <c r="K690" s="3"/>
      <c r="L690" s="6"/>
    </row>
    <row r="691">
      <c r="A691" s="3"/>
      <c r="B691" s="3"/>
      <c r="C691" s="3"/>
      <c r="D691" s="3"/>
      <c r="E691" s="3"/>
      <c r="F691" s="3"/>
      <c r="G691" s="3"/>
      <c r="H691" s="142"/>
      <c r="I691" s="3"/>
      <c r="J691" s="3"/>
      <c r="K691" s="3"/>
      <c r="L691" s="6"/>
    </row>
    <row r="692">
      <c r="A692" s="3"/>
      <c r="B692" s="3"/>
      <c r="C692" s="3"/>
      <c r="D692" s="3"/>
      <c r="E692" s="3"/>
      <c r="F692" s="3"/>
      <c r="G692" s="3"/>
      <c r="H692" s="142"/>
      <c r="I692" s="3"/>
      <c r="J692" s="3"/>
      <c r="K692" s="3"/>
      <c r="L692" s="6"/>
    </row>
    <row r="693">
      <c r="A693" s="3"/>
      <c r="B693" s="3"/>
      <c r="C693" s="3"/>
      <c r="D693" s="3"/>
      <c r="E693" s="3"/>
      <c r="F693" s="3"/>
      <c r="G693" s="3"/>
      <c r="H693" s="142"/>
      <c r="I693" s="3"/>
      <c r="J693" s="3"/>
      <c r="K693" s="3"/>
      <c r="L693" s="6"/>
    </row>
    <row r="694">
      <c r="A694" s="3"/>
      <c r="B694" s="3"/>
      <c r="C694" s="3"/>
      <c r="D694" s="3"/>
      <c r="E694" s="3"/>
      <c r="F694" s="3"/>
      <c r="G694" s="3"/>
      <c r="H694" s="142"/>
      <c r="I694" s="3"/>
      <c r="J694" s="3"/>
      <c r="K694" s="3"/>
      <c r="L694" s="6"/>
    </row>
    <row r="695">
      <c r="A695" s="3"/>
      <c r="B695" s="3"/>
      <c r="C695" s="3"/>
      <c r="D695" s="3"/>
      <c r="E695" s="3"/>
      <c r="F695" s="3"/>
      <c r="G695" s="3"/>
      <c r="H695" s="142"/>
      <c r="I695" s="3"/>
      <c r="J695" s="3"/>
      <c r="K695" s="3"/>
      <c r="L695" s="6"/>
    </row>
    <row r="696">
      <c r="A696" s="3"/>
      <c r="B696" s="3"/>
      <c r="C696" s="3"/>
      <c r="D696" s="3"/>
      <c r="E696" s="3"/>
      <c r="F696" s="3"/>
      <c r="G696" s="3"/>
      <c r="H696" s="142"/>
      <c r="I696" s="3"/>
      <c r="J696" s="3"/>
      <c r="K696" s="3"/>
      <c r="L696" s="6"/>
    </row>
    <row r="697">
      <c r="A697" s="3"/>
      <c r="B697" s="3"/>
      <c r="C697" s="3"/>
      <c r="D697" s="3"/>
      <c r="E697" s="3"/>
      <c r="F697" s="3"/>
      <c r="G697" s="3"/>
      <c r="H697" s="142"/>
      <c r="I697" s="3"/>
      <c r="J697" s="3"/>
      <c r="K697" s="3"/>
      <c r="L697" s="6"/>
    </row>
    <row r="698">
      <c r="A698" s="3"/>
      <c r="B698" s="3"/>
      <c r="C698" s="3"/>
      <c r="D698" s="3"/>
      <c r="E698" s="3"/>
      <c r="F698" s="3"/>
      <c r="G698" s="3"/>
      <c r="H698" s="142"/>
      <c r="I698" s="3"/>
      <c r="J698" s="3"/>
      <c r="K698" s="3"/>
      <c r="L698" s="6"/>
    </row>
    <row r="699">
      <c r="A699" s="3"/>
      <c r="B699" s="3"/>
      <c r="C699" s="3"/>
      <c r="D699" s="3"/>
      <c r="E699" s="3"/>
      <c r="F699" s="3"/>
      <c r="G699" s="3"/>
      <c r="H699" s="142"/>
      <c r="I699" s="3"/>
      <c r="J699" s="3"/>
      <c r="K699" s="3"/>
      <c r="L699" s="6"/>
    </row>
    <row r="700">
      <c r="A700" s="3"/>
      <c r="B700" s="3"/>
      <c r="C700" s="3"/>
      <c r="D700" s="3"/>
      <c r="E700" s="3"/>
      <c r="F700" s="3"/>
      <c r="G700" s="3"/>
      <c r="H700" s="142"/>
      <c r="I700" s="3"/>
      <c r="J700" s="3"/>
      <c r="K700" s="3"/>
      <c r="L700" s="6"/>
    </row>
    <row r="701">
      <c r="A701" s="3"/>
      <c r="B701" s="3"/>
      <c r="C701" s="3"/>
      <c r="D701" s="3"/>
      <c r="E701" s="3"/>
      <c r="F701" s="3"/>
      <c r="G701" s="3"/>
      <c r="H701" s="142"/>
      <c r="I701" s="3"/>
      <c r="J701" s="3"/>
      <c r="K701" s="3"/>
      <c r="L701" s="6"/>
    </row>
    <row r="702">
      <c r="A702" s="3"/>
      <c r="B702" s="3"/>
      <c r="C702" s="3"/>
      <c r="D702" s="3"/>
      <c r="E702" s="3"/>
      <c r="F702" s="3"/>
      <c r="G702" s="3"/>
      <c r="H702" s="142"/>
      <c r="I702" s="3"/>
      <c r="J702" s="3"/>
      <c r="K702" s="3"/>
      <c r="L702" s="6"/>
    </row>
    <row r="703">
      <c r="A703" s="3"/>
      <c r="B703" s="3"/>
      <c r="C703" s="3"/>
      <c r="D703" s="3"/>
      <c r="E703" s="3"/>
      <c r="F703" s="3"/>
      <c r="G703" s="3"/>
      <c r="H703" s="142"/>
      <c r="I703" s="3"/>
      <c r="J703" s="3"/>
      <c r="K703" s="3"/>
      <c r="L703" s="6"/>
    </row>
    <row r="704">
      <c r="A704" s="3"/>
      <c r="B704" s="3"/>
      <c r="C704" s="3"/>
      <c r="D704" s="3"/>
      <c r="E704" s="3"/>
      <c r="F704" s="3"/>
      <c r="G704" s="3"/>
      <c r="H704" s="142"/>
      <c r="I704" s="3"/>
      <c r="J704" s="3"/>
      <c r="K704" s="3"/>
      <c r="L704" s="6"/>
    </row>
    <row r="705">
      <c r="A705" s="3"/>
      <c r="B705" s="3"/>
      <c r="C705" s="3"/>
      <c r="D705" s="3"/>
      <c r="E705" s="3"/>
      <c r="F705" s="3"/>
      <c r="G705" s="3"/>
      <c r="H705" s="142"/>
      <c r="I705" s="3"/>
      <c r="J705" s="3"/>
      <c r="K705" s="3"/>
      <c r="L705" s="6"/>
    </row>
    <row r="706">
      <c r="A706" s="3"/>
      <c r="B706" s="3"/>
      <c r="C706" s="3"/>
      <c r="D706" s="3"/>
      <c r="E706" s="3"/>
      <c r="F706" s="3"/>
      <c r="G706" s="3"/>
      <c r="H706" s="142"/>
      <c r="I706" s="3"/>
      <c r="J706" s="3"/>
      <c r="K706" s="3"/>
      <c r="L706" s="6"/>
    </row>
    <row r="707">
      <c r="A707" s="3"/>
      <c r="B707" s="3"/>
      <c r="C707" s="3"/>
      <c r="D707" s="3"/>
      <c r="E707" s="3"/>
      <c r="F707" s="3"/>
      <c r="G707" s="3"/>
      <c r="H707" s="142"/>
      <c r="I707" s="3"/>
      <c r="J707" s="3"/>
      <c r="K707" s="3"/>
      <c r="L707" s="6"/>
    </row>
    <row r="708">
      <c r="A708" s="3"/>
      <c r="B708" s="3"/>
      <c r="C708" s="3"/>
      <c r="D708" s="3"/>
      <c r="E708" s="3"/>
      <c r="F708" s="3"/>
      <c r="G708" s="3"/>
      <c r="H708" s="142"/>
      <c r="I708" s="3"/>
      <c r="J708" s="3"/>
      <c r="K708" s="3"/>
      <c r="L708" s="6"/>
    </row>
    <row r="709">
      <c r="A709" s="3"/>
      <c r="B709" s="3"/>
      <c r="C709" s="3"/>
      <c r="D709" s="3"/>
      <c r="E709" s="3"/>
      <c r="F709" s="3"/>
      <c r="G709" s="3"/>
      <c r="H709" s="142"/>
      <c r="I709" s="3"/>
      <c r="J709" s="3"/>
      <c r="K709" s="3"/>
      <c r="L709" s="6"/>
    </row>
    <row r="710">
      <c r="A710" s="3"/>
      <c r="B710" s="3"/>
      <c r="C710" s="3"/>
      <c r="D710" s="3"/>
      <c r="E710" s="3"/>
      <c r="F710" s="3"/>
      <c r="G710" s="3"/>
      <c r="H710" s="142"/>
      <c r="I710" s="3"/>
      <c r="J710" s="3"/>
      <c r="K710" s="3"/>
      <c r="L710" s="6"/>
    </row>
    <row r="711">
      <c r="A711" s="3"/>
      <c r="B711" s="3"/>
      <c r="C711" s="3"/>
      <c r="D711" s="3"/>
      <c r="E711" s="3"/>
      <c r="F711" s="3"/>
      <c r="G711" s="3"/>
      <c r="H711" s="142"/>
      <c r="I711" s="3"/>
      <c r="J711" s="3"/>
      <c r="K711" s="3"/>
      <c r="L711" s="6"/>
    </row>
    <row r="712">
      <c r="A712" s="3"/>
      <c r="B712" s="3"/>
      <c r="C712" s="3"/>
      <c r="D712" s="3"/>
      <c r="E712" s="3"/>
      <c r="F712" s="3"/>
      <c r="G712" s="3"/>
      <c r="H712" s="142"/>
      <c r="I712" s="3"/>
      <c r="J712" s="3"/>
      <c r="K712" s="3"/>
      <c r="L712" s="6"/>
    </row>
    <row r="713">
      <c r="A713" s="3"/>
      <c r="B713" s="3"/>
      <c r="C713" s="3"/>
      <c r="D713" s="3"/>
      <c r="E713" s="3"/>
      <c r="F713" s="3"/>
      <c r="G713" s="3"/>
      <c r="H713" s="142"/>
      <c r="I713" s="3"/>
      <c r="J713" s="3"/>
      <c r="K713" s="3"/>
      <c r="L713" s="6"/>
    </row>
    <row r="714">
      <c r="A714" s="3"/>
      <c r="B714" s="3"/>
      <c r="C714" s="3"/>
      <c r="D714" s="3"/>
      <c r="E714" s="3"/>
      <c r="F714" s="3"/>
      <c r="G714" s="3"/>
      <c r="H714" s="142"/>
      <c r="I714" s="3"/>
      <c r="J714" s="3"/>
      <c r="K714" s="3"/>
      <c r="L714" s="6"/>
    </row>
    <row r="715">
      <c r="A715" s="3"/>
      <c r="B715" s="3"/>
      <c r="C715" s="3"/>
      <c r="D715" s="3"/>
      <c r="E715" s="3"/>
      <c r="F715" s="3"/>
      <c r="G715" s="3"/>
      <c r="H715" s="142"/>
      <c r="I715" s="3"/>
      <c r="J715" s="3"/>
      <c r="K715" s="3"/>
      <c r="L715" s="6"/>
    </row>
    <row r="716">
      <c r="A716" s="3"/>
      <c r="B716" s="3"/>
      <c r="C716" s="3"/>
      <c r="D716" s="3"/>
      <c r="E716" s="3"/>
      <c r="F716" s="3"/>
      <c r="G716" s="3"/>
      <c r="H716" s="142"/>
      <c r="I716" s="3"/>
      <c r="J716" s="3"/>
      <c r="K716" s="3"/>
      <c r="L716" s="6"/>
    </row>
    <row r="717">
      <c r="A717" s="3"/>
      <c r="B717" s="3"/>
      <c r="C717" s="3"/>
      <c r="D717" s="3"/>
      <c r="E717" s="3"/>
      <c r="F717" s="3"/>
      <c r="G717" s="3"/>
      <c r="H717" s="142"/>
      <c r="I717" s="3"/>
      <c r="J717" s="3"/>
      <c r="K717" s="3"/>
      <c r="L717" s="6"/>
    </row>
    <row r="718">
      <c r="A718" s="3"/>
      <c r="B718" s="3"/>
      <c r="C718" s="3"/>
      <c r="D718" s="3"/>
      <c r="E718" s="3"/>
      <c r="F718" s="3"/>
      <c r="G718" s="3"/>
      <c r="H718" s="142"/>
      <c r="I718" s="3"/>
      <c r="J718" s="3"/>
      <c r="K718" s="3"/>
      <c r="L718" s="6"/>
    </row>
    <row r="719">
      <c r="A719" s="3"/>
      <c r="B719" s="3"/>
      <c r="C719" s="3"/>
      <c r="D719" s="3"/>
      <c r="E719" s="3"/>
      <c r="F719" s="3"/>
      <c r="G719" s="3"/>
      <c r="H719" s="142"/>
      <c r="I719" s="3"/>
      <c r="J719" s="3"/>
      <c r="K719" s="3"/>
      <c r="L719" s="6"/>
    </row>
    <row r="720">
      <c r="A720" s="3"/>
      <c r="B720" s="3"/>
      <c r="C720" s="3"/>
      <c r="D720" s="3"/>
      <c r="E720" s="3"/>
      <c r="F720" s="3"/>
      <c r="G720" s="3"/>
      <c r="H720" s="142"/>
      <c r="I720" s="3"/>
      <c r="J720" s="3"/>
      <c r="K720" s="3"/>
      <c r="L720" s="6"/>
    </row>
    <row r="721">
      <c r="A721" s="3"/>
      <c r="B721" s="3"/>
      <c r="C721" s="3"/>
      <c r="D721" s="3"/>
      <c r="E721" s="3"/>
      <c r="F721" s="3"/>
      <c r="G721" s="3"/>
      <c r="H721" s="142"/>
      <c r="I721" s="3"/>
      <c r="J721" s="3"/>
      <c r="K721" s="3"/>
      <c r="L721" s="6"/>
    </row>
    <row r="722">
      <c r="A722" s="3"/>
      <c r="B722" s="3"/>
      <c r="C722" s="3"/>
      <c r="D722" s="3"/>
      <c r="E722" s="3"/>
      <c r="F722" s="3"/>
      <c r="G722" s="3"/>
      <c r="H722" s="142"/>
      <c r="I722" s="3"/>
      <c r="J722" s="3"/>
      <c r="K722" s="3"/>
      <c r="L722" s="6"/>
    </row>
    <row r="723">
      <c r="A723" s="3"/>
      <c r="B723" s="3"/>
      <c r="C723" s="3"/>
      <c r="D723" s="3"/>
      <c r="E723" s="3"/>
      <c r="F723" s="3"/>
      <c r="G723" s="3"/>
      <c r="H723" s="142"/>
      <c r="I723" s="3"/>
      <c r="J723" s="3"/>
      <c r="K723" s="3"/>
      <c r="L723" s="6"/>
    </row>
    <row r="724">
      <c r="A724" s="3"/>
      <c r="B724" s="3"/>
      <c r="C724" s="3"/>
      <c r="D724" s="3"/>
      <c r="E724" s="3"/>
      <c r="F724" s="3"/>
      <c r="G724" s="3"/>
      <c r="H724" s="142"/>
      <c r="I724" s="3"/>
      <c r="J724" s="3"/>
      <c r="K724" s="3"/>
      <c r="L724" s="6"/>
    </row>
    <row r="725">
      <c r="A725" s="3"/>
      <c r="B725" s="3"/>
      <c r="C725" s="3"/>
      <c r="D725" s="3"/>
      <c r="E725" s="3"/>
      <c r="F725" s="3"/>
      <c r="G725" s="3"/>
      <c r="H725" s="142"/>
      <c r="I725" s="3"/>
      <c r="J725" s="3"/>
      <c r="K725" s="3"/>
      <c r="L725" s="6"/>
    </row>
    <row r="726">
      <c r="A726" s="3"/>
      <c r="B726" s="3"/>
      <c r="C726" s="3"/>
      <c r="D726" s="3"/>
      <c r="E726" s="3"/>
      <c r="F726" s="3"/>
      <c r="G726" s="3"/>
      <c r="H726" s="142"/>
      <c r="I726" s="3"/>
      <c r="J726" s="3"/>
      <c r="K726" s="3"/>
      <c r="L726" s="6"/>
    </row>
    <row r="727">
      <c r="A727" s="3"/>
      <c r="B727" s="3"/>
      <c r="C727" s="3"/>
      <c r="D727" s="3"/>
      <c r="E727" s="3"/>
      <c r="F727" s="3"/>
      <c r="G727" s="3"/>
      <c r="H727" s="142"/>
      <c r="I727" s="3"/>
      <c r="J727" s="3"/>
      <c r="K727" s="3"/>
      <c r="L727" s="6"/>
    </row>
    <row r="728">
      <c r="A728" s="3"/>
      <c r="B728" s="3"/>
      <c r="C728" s="3"/>
      <c r="D728" s="3"/>
      <c r="E728" s="3"/>
      <c r="F728" s="3"/>
      <c r="G728" s="3"/>
      <c r="H728" s="142"/>
      <c r="I728" s="3"/>
      <c r="J728" s="3"/>
      <c r="K728" s="3"/>
      <c r="L728" s="6"/>
    </row>
    <row r="729">
      <c r="A729" s="3"/>
      <c r="B729" s="3"/>
      <c r="C729" s="3"/>
      <c r="D729" s="3"/>
      <c r="E729" s="3"/>
      <c r="F729" s="3"/>
      <c r="G729" s="3"/>
      <c r="H729" s="142"/>
      <c r="I729" s="3"/>
      <c r="J729" s="3"/>
      <c r="K729" s="3"/>
      <c r="L729" s="6"/>
    </row>
    <row r="730">
      <c r="A730" s="3"/>
      <c r="B730" s="3"/>
      <c r="C730" s="3"/>
      <c r="D730" s="3"/>
      <c r="E730" s="3"/>
      <c r="F730" s="3"/>
      <c r="G730" s="3"/>
      <c r="H730" s="142"/>
      <c r="I730" s="3"/>
      <c r="J730" s="3"/>
      <c r="K730" s="3"/>
      <c r="L730" s="6"/>
    </row>
    <row r="731">
      <c r="A731" s="3"/>
      <c r="B731" s="3"/>
      <c r="C731" s="3"/>
      <c r="D731" s="3"/>
      <c r="E731" s="3"/>
      <c r="F731" s="3"/>
      <c r="G731" s="3"/>
      <c r="H731" s="142"/>
      <c r="I731" s="3"/>
      <c r="J731" s="3"/>
      <c r="K731" s="3"/>
      <c r="L731" s="6"/>
    </row>
    <row r="732">
      <c r="A732" s="3"/>
      <c r="B732" s="3"/>
      <c r="C732" s="3"/>
      <c r="D732" s="3"/>
      <c r="E732" s="3"/>
      <c r="F732" s="3"/>
      <c r="G732" s="3"/>
      <c r="H732" s="142"/>
      <c r="I732" s="3"/>
      <c r="J732" s="3"/>
      <c r="K732" s="3"/>
      <c r="L732" s="6"/>
    </row>
    <row r="733">
      <c r="A733" s="3"/>
      <c r="B733" s="3"/>
      <c r="C733" s="3"/>
      <c r="D733" s="3"/>
      <c r="E733" s="3"/>
      <c r="F733" s="3"/>
      <c r="G733" s="3"/>
      <c r="H733" s="142"/>
      <c r="I733" s="3"/>
      <c r="J733" s="3"/>
      <c r="K733" s="3"/>
      <c r="L733" s="6"/>
    </row>
    <row r="734">
      <c r="A734" s="3"/>
      <c r="B734" s="3"/>
      <c r="C734" s="3"/>
      <c r="D734" s="3"/>
      <c r="E734" s="3"/>
      <c r="F734" s="3"/>
      <c r="G734" s="3"/>
      <c r="H734" s="142"/>
      <c r="I734" s="3"/>
      <c r="J734" s="3"/>
      <c r="K734" s="3"/>
      <c r="L734" s="6"/>
    </row>
    <row r="735">
      <c r="A735" s="3"/>
      <c r="B735" s="3"/>
      <c r="C735" s="3"/>
      <c r="D735" s="3"/>
      <c r="E735" s="3"/>
      <c r="F735" s="3"/>
      <c r="G735" s="3"/>
      <c r="H735" s="142"/>
      <c r="I735" s="3"/>
      <c r="J735" s="3"/>
      <c r="K735" s="3"/>
      <c r="L735" s="6"/>
    </row>
    <row r="736">
      <c r="A736" s="3"/>
      <c r="B736" s="3"/>
      <c r="C736" s="3"/>
      <c r="D736" s="3"/>
      <c r="E736" s="3"/>
      <c r="F736" s="3"/>
      <c r="G736" s="3"/>
      <c r="H736" s="142"/>
      <c r="I736" s="3"/>
      <c r="J736" s="3"/>
      <c r="K736" s="3"/>
      <c r="L736" s="6"/>
    </row>
    <row r="737">
      <c r="A737" s="3"/>
      <c r="B737" s="3"/>
      <c r="C737" s="3"/>
      <c r="D737" s="3"/>
      <c r="E737" s="3"/>
      <c r="F737" s="3"/>
      <c r="G737" s="3"/>
      <c r="H737" s="142"/>
      <c r="I737" s="3"/>
      <c r="J737" s="3"/>
      <c r="K737" s="3"/>
      <c r="L737" s="6"/>
    </row>
    <row r="738">
      <c r="A738" s="3"/>
      <c r="B738" s="3"/>
      <c r="C738" s="3"/>
      <c r="D738" s="3"/>
      <c r="E738" s="3"/>
      <c r="F738" s="3"/>
      <c r="G738" s="3"/>
      <c r="H738" s="142"/>
      <c r="I738" s="3"/>
      <c r="J738" s="3"/>
      <c r="K738" s="3"/>
      <c r="L738" s="6"/>
    </row>
    <row r="739">
      <c r="A739" s="3"/>
      <c r="B739" s="3"/>
      <c r="C739" s="3"/>
      <c r="D739" s="3"/>
      <c r="E739" s="3"/>
      <c r="F739" s="3"/>
      <c r="G739" s="3"/>
      <c r="H739" s="142"/>
      <c r="I739" s="3"/>
      <c r="J739" s="3"/>
      <c r="K739" s="3"/>
      <c r="L739" s="6"/>
    </row>
    <row r="740">
      <c r="A740" s="3"/>
      <c r="B740" s="3"/>
      <c r="C740" s="3"/>
      <c r="D740" s="3"/>
      <c r="E740" s="3"/>
      <c r="F740" s="3"/>
      <c r="G740" s="3"/>
      <c r="H740" s="142"/>
      <c r="I740" s="3"/>
      <c r="J740" s="3"/>
      <c r="K740" s="3"/>
      <c r="L740" s="6"/>
    </row>
    <row r="741">
      <c r="A741" s="3"/>
      <c r="B741" s="3"/>
      <c r="C741" s="3"/>
      <c r="D741" s="3"/>
      <c r="E741" s="3"/>
      <c r="F741" s="3"/>
      <c r="G741" s="3"/>
      <c r="H741" s="142"/>
      <c r="I741" s="3"/>
      <c r="J741" s="3"/>
      <c r="K741" s="3"/>
      <c r="L741" s="6"/>
    </row>
    <row r="742">
      <c r="A742" s="3"/>
      <c r="B742" s="3"/>
      <c r="C742" s="3"/>
      <c r="D742" s="3"/>
      <c r="E742" s="3"/>
      <c r="F742" s="3"/>
      <c r="G742" s="3"/>
      <c r="H742" s="142"/>
      <c r="I742" s="3"/>
      <c r="J742" s="3"/>
      <c r="K742" s="3"/>
      <c r="L742" s="6"/>
    </row>
    <row r="743">
      <c r="A743" s="3"/>
      <c r="B743" s="3"/>
      <c r="C743" s="3"/>
      <c r="D743" s="3"/>
      <c r="E743" s="3"/>
      <c r="F743" s="3"/>
      <c r="G743" s="3"/>
      <c r="H743" s="142"/>
      <c r="I743" s="3"/>
      <c r="J743" s="3"/>
      <c r="K743" s="3"/>
      <c r="L743" s="6"/>
    </row>
    <row r="744">
      <c r="A744" s="3"/>
      <c r="B744" s="3"/>
      <c r="C744" s="3"/>
      <c r="D744" s="3"/>
      <c r="E744" s="3"/>
      <c r="F744" s="3"/>
      <c r="G744" s="3"/>
      <c r="H744" s="142"/>
      <c r="I744" s="3"/>
      <c r="J744" s="3"/>
      <c r="K744" s="3"/>
      <c r="L744" s="6"/>
    </row>
    <row r="745">
      <c r="A745" s="3"/>
      <c r="B745" s="3"/>
      <c r="C745" s="3"/>
      <c r="D745" s="3"/>
      <c r="E745" s="3"/>
      <c r="F745" s="3"/>
      <c r="G745" s="3"/>
      <c r="H745" s="142"/>
      <c r="I745" s="3"/>
      <c r="J745" s="3"/>
      <c r="K745" s="3"/>
      <c r="L745" s="6"/>
    </row>
    <row r="746">
      <c r="A746" s="3"/>
      <c r="B746" s="3"/>
      <c r="C746" s="3"/>
      <c r="D746" s="3"/>
      <c r="E746" s="3"/>
      <c r="F746" s="3"/>
      <c r="G746" s="3"/>
      <c r="H746" s="142"/>
      <c r="I746" s="3"/>
      <c r="J746" s="3"/>
      <c r="K746" s="3"/>
      <c r="L746" s="6"/>
    </row>
    <row r="747">
      <c r="A747" s="3"/>
      <c r="B747" s="3"/>
      <c r="C747" s="3"/>
      <c r="D747" s="3"/>
      <c r="E747" s="3"/>
      <c r="F747" s="3"/>
      <c r="G747" s="3"/>
      <c r="H747" s="142"/>
      <c r="I747" s="3"/>
      <c r="J747" s="3"/>
      <c r="K747" s="3"/>
      <c r="L747" s="6"/>
    </row>
    <row r="748">
      <c r="A748" s="3"/>
      <c r="B748" s="3"/>
      <c r="C748" s="3"/>
      <c r="D748" s="3"/>
      <c r="E748" s="3"/>
      <c r="F748" s="3"/>
      <c r="G748" s="3"/>
      <c r="H748" s="142"/>
      <c r="I748" s="3"/>
      <c r="J748" s="3"/>
      <c r="K748" s="3"/>
      <c r="L748" s="6"/>
    </row>
    <row r="749">
      <c r="A749" s="3"/>
      <c r="B749" s="3"/>
      <c r="C749" s="3"/>
      <c r="D749" s="3"/>
      <c r="E749" s="3"/>
      <c r="F749" s="3"/>
      <c r="G749" s="3"/>
      <c r="H749" s="142"/>
      <c r="I749" s="3"/>
      <c r="J749" s="3"/>
      <c r="K749" s="3"/>
      <c r="L749" s="6"/>
    </row>
    <row r="750">
      <c r="A750" s="3"/>
      <c r="B750" s="3"/>
      <c r="C750" s="3"/>
      <c r="D750" s="3"/>
      <c r="E750" s="3"/>
      <c r="F750" s="3"/>
      <c r="G750" s="3"/>
      <c r="H750" s="142"/>
      <c r="I750" s="3"/>
      <c r="J750" s="3"/>
      <c r="K750" s="3"/>
      <c r="L750" s="6"/>
    </row>
    <row r="751">
      <c r="A751" s="3"/>
      <c r="B751" s="3"/>
      <c r="C751" s="3"/>
      <c r="D751" s="3"/>
      <c r="E751" s="3"/>
      <c r="F751" s="3"/>
      <c r="G751" s="3"/>
      <c r="H751" s="142"/>
      <c r="I751" s="3"/>
      <c r="J751" s="3"/>
      <c r="K751" s="3"/>
      <c r="L751" s="6"/>
    </row>
    <row r="752">
      <c r="A752" s="3"/>
      <c r="B752" s="3"/>
      <c r="C752" s="3"/>
      <c r="D752" s="3"/>
      <c r="E752" s="3"/>
      <c r="F752" s="3"/>
      <c r="G752" s="3"/>
      <c r="H752" s="142"/>
      <c r="I752" s="3"/>
      <c r="J752" s="3"/>
      <c r="K752" s="3"/>
      <c r="L752" s="6"/>
    </row>
    <row r="753">
      <c r="A753" s="3"/>
      <c r="B753" s="3"/>
      <c r="C753" s="3"/>
      <c r="D753" s="3"/>
      <c r="E753" s="3"/>
      <c r="F753" s="3"/>
      <c r="G753" s="3"/>
      <c r="H753" s="142"/>
      <c r="I753" s="3"/>
      <c r="J753" s="3"/>
      <c r="K753" s="3"/>
      <c r="L753" s="6"/>
    </row>
    <row r="754">
      <c r="A754" s="3"/>
      <c r="B754" s="3"/>
      <c r="C754" s="3"/>
      <c r="D754" s="3"/>
      <c r="E754" s="3"/>
      <c r="F754" s="3"/>
      <c r="G754" s="3"/>
      <c r="H754" s="142"/>
      <c r="I754" s="3"/>
      <c r="J754" s="3"/>
      <c r="K754" s="3"/>
      <c r="L754" s="6"/>
    </row>
    <row r="755">
      <c r="A755" s="3"/>
      <c r="B755" s="3"/>
      <c r="C755" s="3"/>
      <c r="D755" s="3"/>
      <c r="E755" s="3"/>
      <c r="F755" s="3"/>
      <c r="G755" s="3"/>
      <c r="H755" s="142"/>
      <c r="I755" s="3"/>
      <c r="J755" s="3"/>
      <c r="K755" s="3"/>
      <c r="L755" s="6"/>
    </row>
    <row r="756">
      <c r="A756" s="3"/>
      <c r="B756" s="3"/>
      <c r="C756" s="3"/>
      <c r="D756" s="3"/>
      <c r="E756" s="3"/>
      <c r="F756" s="3"/>
      <c r="G756" s="3"/>
      <c r="H756" s="142"/>
      <c r="I756" s="3"/>
      <c r="J756" s="3"/>
      <c r="K756" s="3"/>
      <c r="L756" s="6"/>
    </row>
    <row r="757">
      <c r="A757" s="3"/>
      <c r="B757" s="3"/>
      <c r="C757" s="3"/>
      <c r="D757" s="3"/>
      <c r="E757" s="3"/>
      <c r="F757" s="3"/>
      <c r="G757" s="3"/>
      <c r="H757" s="142"/>
      <c r="I757" s="3"/>
      <c r="J757" s="3"/>
      <c r="K757" s="3"/>
      <c r="L757" s="6"/>
    </row>
    <row r="758">
      <c r="A758" s="3"/>
      <c r="B758" s="3"/>
      <c r="C758" s="3"/>
      <c r="D758" s="3"/>
      <c r="E758" s="3"/>
      <c r="F758" s="3"/>
      <c r="G758" s="3"/>
      <c r="H758" s="142"/>
      <c r="I758" s="3"/>
      <c r="J758" s="3"/>
      <c r="K758" s="3"/>
      <c r="L758" s="6"/>
    </row>
    <row r="759">
      <c r="A759" s="3"/>
      <c r="B759" s="3"/>
      <c r="C759" s="3"/>
      <c r="D759" s="3"/>
      <c r="E759" s="3"/>
      <c r="F759" s="3"/>
      <c r="G759" s="3"/>
      <c r="H759" s="142"/>
      <c r="I759" s="3"/>
      <c r="J759" s="3"/>
      <c r="K759" s="3"/>
      <c r="L759" s="6"/>
    </row>
    <row r="760">
      <c r="A760" s="3"/>
      <c r="B760" s="3"/>
      <c r="C760" s="3"/>
      <c r="D760" s="3"/>
      <c r="E760" s="3"/>
      <c r="F760" s="3"/>
      <c r="G760" s="3"/>
      <c r="H760" s="142"/>
      <c r="I760" s="3"/>
      <c r="J760" s="3"/>
      <c r="K760" s="3"/>
      <c r="L760" s="6"/>
    </row>
    <row r="761">
      <c r="A761" s="3"/>
      <c r="B761" s="3"/>
      <c r="C761" s="3"/>
      <c r="D761" s="3"/>
      <c r="E761" s="3"/>
      <c r="F761" s="3"/>
      <c r="G761" s="3"/>
      <c r="H761" s="142"/>
      <c r="I761" s="3"/>
      <c r="J761" s="3"/>
      <c r="K761" s="3"/>
      <c r="L761" s="6"/>
    </row>
    <row r="762">
      <c r="A762" s="3"/>
      <c r="B762" s="3"/>
      <c r="C762" s="3"/>
      <c r="D762" s="3"/>
      <c r="E762" s="3"/>
      <c r="F762" s="3"/>
      <c r="G762" s="3"/>
      <c r="H762" s="142"/>
      <c r="I762" s="3"/>
      <c r="J762" s="3"/>
      <c r="K762" s="3"/>
      <c r="L762" s="6"/>
    </row>
    <row r="763">
      <c r="A763" s="3"/>
      <c r="B763" s="3"/>
      <c r="C763" s="3"/>
      <c r="D763" s="3"/>
      <c r="E763" s="3"/>
      <c r="F763" s="3"/>
      <c r="G763" s="3"/>
      <c r="H763" s="142"/>
      <c r="I763" s="3"/>
      <c r="J763" s="3"/>
      <c r="K763" s="3"/>
      <c r="L763" s="6"/>
    </row>
    <row r="764">
      <c r="A764" s="3"/>
      <c r="B764" s="3"/>
      <c r="C764" s="3"/>
      <c r="D764" s="3"/>
      <c r="E764" s="3"/>
      <c r="F764" s="3"/>
      <c r="G764" s="3"/>
      <c r="H764" s="142"/>
      <c r="I764" s="3"/>
      <c r="J764" s="3"/>
      <c r="K764" s="3"/>
      <c r="L764" s="6"/>
    </row>
    <row r="765">
      <c r="A765" s="3"/>
      <c r="B765" s="3"/>
      <c r="C765" s="3"/>
      <c r="D765" s="3"/>
      <c r="E765" s="3"/>
      <c r="F765" s="3"/>
      <c r="G765" s="3"/>
      <c r="H765" s="142"/>
      <c r="I765" s="3"/>
      <c r="J765" s="3"/>
      <c r="K765" s="3"/>
      <c r="L765" s="6"/>
    </row>
    <row r="766">
      <c r="A766" s="3"/>
      <c r="B766" s="3"/>
      <c r="C766" s="3"/>
      <c r="D766" s="3"/>
      <c r="E766" s="3"/>
      <c r="F766" s="3"/>
      <c r="G766" s="3"/>
      <c r="H766" s="142"/>
      <c r="I766" s="3"/>
      <c r="J766" s="3"/>
      <c r="K766" s="3"/>
      <c r="L766" s="6"/>
    </row>
    <row r="767">
      <c r="A767" s="3"/>
      <c r="B767" s="3"/>
      <c r="C767" s="3"/>
      <c r="D767" s="3"/>
      <c r="E767" s="3"/>
      <c r="F767" s="3"/>
      <c r="G767" s="3"/>
      <c r="H767" s="142"/>
      <c r="I767" s="3"/>
      <c r="J767" s="3"/>
      <c r="K767" s="3"/>
      <c r="L767" s="6"/>
    </row>
    <row r="768">
      <c r="A768" s="3"/>
      <c r="B768" s="3"/>
      <c r="C768" s="3"/>
      <c r="D768" s="3"/>
      <c r="E768" s="3"/>
      <c r="F768" s="3"/>
      <c r="G768" s="3"/>
      <c r="H768" s="142"/>
      <c r="I768" s="3"/>
      <c r="J768" s="3"/>
      <c r="K768" s="3"/>
      <c r="L768" s="6"/>
    </row>
    <row r="769">
      <c r="A769" s="3"/>
      <c r="B769" s="3"/>
      <c r="C769" s="3"/>
      <c r="D769" s="3"/>
      <c r="E769" s="3"/>
      <c r="F769" s="3"/>
      <c r="G769" s="3"/>
      <c r="H769" s="142"/>
      <c r="I769" s="3"/>
      <c r="J769" s="3"/>
      <c r="K769" s="3"/>
      <c r="L769" s="6"/>
    </row>
    <row r="770">
      <c r="A770" s="3"/>
      <c r="B770" s="3"/>
      <c r="C770" s="3"/>
      <c r="D770" s="3"/>
      <c r="E770" s="3"/>
      <c r="F770" s="3"/>
      <c r="G770" s="3"/>
      <c r="H770" s="142"/>
      <c r="I770" s="3"/>
      <c r="J770" s="3"/>
      <c r="K770" s="3"/>
      <c r="L770" s="6"/>
    </row>
    <row r="771">
      <c r="A771" s="3"/>
      <c r="B771" s="3"/>
      <c r="C771" s="3"/>
      <c r="D771" s="3"/>
      <c r="E771" s="3"/>
      <c r="F771" s="3"/>
      <c r="G771" s="3"/>
      <c r="H771" s="142"/>
      <c r="I771" s="3"/>
      <c r="J771" s="3"/>
      <c r="K771" s="3"/>
      <c r="L771" s="6"/>
    </row>
    <row r="772">
      <c r="A772" s="3"/>
      <c r="B772" s="3"/>
      <c r="C772" s="3"/>
      <c r="D772" s="3"/>
      <c r="E772" s="3"/>
      <c r="F772" s="3"/>
      <c r="G772" s="3"/>
      <c r="H772" s="142"/>
      <c r="I772" s="3"/>
      <c r="J772" s="3"/>
      <c r="K772" s="3"/>
      <c r="L772" s="6"/>
    </row>
    <row r="773">
      <c r="A773" s="3"/>
      <c r="B773" s="3"/>
      <c r="C773" s="3"/>
      <c r="D773" s="3"/>
      <c r="E773" s="3"/>
      <c r="F773" s="3"/>
      <c r="G773" s="3"/>
      <c r="H773" s="142"/>
      <c r="I773" s="3"/>
      <c r="J773" s="3"/>
      <c r="K773" s="3"/>
      <c r="L773" s="6"/>
    </row>
    <row r="774">
      <c r="A774" s="3"/>
      <c r="B774" s="3"/>
      <c r="C774" s="3"/>
      <c r="D774" s="3"/>
      <c r="E774" s="3"/>
      <c r="F774" s="3"/>
      <c r="G774" s="3"/>
      <c r="H774" s="142"/>
      <c r="I774" s="3"/>
      <c r="J774" s="3"/>
      <c r="K774" s="3"/>
      <c r="L774" s="6"/>
    </row>
    <row r="775">
      <c r="A775" s="3"/>
      <c r="B775" s="3"/>
      <c r="C775" s="3"/>
      <c r="D775" s="3"/>
      <c r="E775" s="3"/>
      <c r="F775" s="3"/>
      <c r="G775" s="3"/>
      <c r="H775" s="142"/>
      <c r="I775" s="3"/>
      <c r="J775" s="3"/>
      <c r="K775" s="3"/>
      <c r="L775" s="6"/>
    </row>
    <row r="776">
      <c r="A776" s="3"/>
      <c r="B776" s="3"/>
      <c r="C776" s="3"/>
      <c r="D776" s="3"/>
      <c r="E776" s="3"/>
      <c r="F776" s="3"/>
      <c r="G776" s="3"/>
      <c r="H776" s="142"/>
      <c r="I776" s="3"/>
      <c r="J776" s="3"/>
      <c r="K776" s="3"/>
      <c r="L776" s="6"/>
    </row>
    <row r="777">
      <c r="A777" s="3"/>
      <c r="B777" s="3"/>
      <c r="C777" s="3"/>
      <c r="D777" s="3"/>
      <c r="E777" s="3"/>
      <c r="F777" s="3"/>
      <c r="G777" s="3"/>
      <c r="H777" s="142"/>
      <c r="I777" s="3"/>
      <c r="J777" s="3"/>
      <c r="K777" s="3"/>
      <c r="L777" s="6"/>
    </row>
    <row r="778">
      <c r="A778" s="3"/>
      <c r="B778" s="3"/>
      <c r="C778" s="3"/>
      <c r="D778" s="3"/>
      <c r="E778" s="3"/>
      <c r="F778" s="3"/>
      <c r="G778" s="3"/>
      <c r="H778" s="142"/>
      <c r="I778" s="3"/>
      <c r="J778" s="3"/>
      <c r="K778" s="3"/>
      <c r="L778" s="6"/>
    </row>
    <row r="779">
      <c r="A779" s="3"/>
      <c r="B779" s="3"/>
      <c r="C779" s="3"/>
      <c r="D779" s="3"/>
      <c r="E779" s="3"/>
      <c r="F779" s="3"/>
      <c r="G779" s="3"/>
      <c r="H779" s="142"/>
      <c r="I779" s="3"/>
      <c r="J779" s="3"/>
      <c r="K779" s="3"/>
      <c r="L779" s="6"/>
    </row>
    <row r="780">
      <c r="A780" s="3"/>
      <c r="B780" s="3"/>
      <c r="C780" s="3"/>
      <c r="D780" s="3"/>
      <c r="E780" s="3"/>
      <c r="F780" s="3"/>
      <c r="G780" s="3"/>
      <c r="H780" s="142"/>
      <c r="I780" s="3"/>
      <c r="J780" s="3"/>
      <c r="K780" s="3"/>
      <c r="L780" s="6"/>
    </row>
    <row r="781">
      <c r="A781" s="3"/>
      <c r="B781" s="3"/>
      <c r="C781" s="3"/>
      <c r="D781" s="3"/>
      <c r="E781" s="3"/>
      <c r="F781" s="3"/>
      <c r="G781" s="3"/>
      <c r="H781" s="142"/>
      <c r="I781" s="3"/>
      <c r="J781" s="3"/>
      <c r="K781" s="3"/>
      <c r="L781" s="6"/>
    </row>
    <row r="782">
      <c r="A782" s="3"/>
      <c r="B782" s="3"/>
      <c r="C782" s="3"/>
      <c r="D782" s="3"/>
      <c r="E782" s="3"/>
      <c r="F782" s="3"/>
      <c r="G782" s="3"/>
      <c r="H782" s="142"/>
      <c r="I782" s="3"/>
      <c r="J782" s="3"/>
      <c r="K782" s="3"/>
      <c r="L782" s="6"/>
    </row>
    <row r="783">
      <c r="A783" s="3"/>
      <c r="B783" s="3"/>
      <c r="C783" s="3"/>
      <c r="D783" s="3"/>
      <c r="E783" s="3"/>
      <c r="F783" s="3"/>
      <c r="G783" s="3"/>
      <c r="H783" s="142"/>
      <c r="I783" s="3"/>
      <c r="J783" s="3"/>
      <c r="K783" s="3"/>
      <c r="L783" s="6"/>
    </row>
    <row r="784">
      <c r="A784" s="3"/>
      <c r="B784" s="3"/>
      <c r="C784" s="3"/>
      <c r="D784" s="3"/>
      <c r="E784" s="3"/>
      <c r="F784" s="3"/>
      <c r="G784" s="3"/>
      <c r="H784" s="142"/>
      <c r="I784" s="3"/>
      <c r="J784" s="3"/>
      <c r="K784" s="3"/>
      <c r="L784" s="6"/>
    </row>
    <row r="785">
      <c r="A785" s="3"/>
      <c r="B785" s="3"/>
      <c r="C785" s="3"/>
      <c r="D785" s="3"/>
      <c r="E785" s="3"/>
      <c r="F785" s="3"/>
      <c r="G785" s="3"/>
      <c r="H785" s="142"/>
      <c r="I785" s="3"/>
      <c r="J785" s="3"/>
      <c r="K785" s="3"/>
      <c r="L785" s="6"/>
    </row>
    <row r="786">
      <c r="A786" s="3"/>
      <c r="B786" s="3"/>
      <c r="C786" s="3"/>
      <c r="D786" s="3"/>
      <c r="E786" s="3"/>
      <c r="F786" s="3"/>
      <c r="G786" s="3"/>
      <c r="H786" s="142"/>
      <c r="I786" s="3"/>
      <c r="J786" s="3"/>
      <c r="K786" s="3"/>
      <c r="L786" s="6"/>
    </row>
    <row r="787">
      <c r="A787" s="3"/>
      <c r="B787" s="3"/>
      <c r="C787" s="3"/>
      <c r="D787" s="3"/>
      <c r="E787" s="3"/>
      <c r="F787" s="3"/>
      <c r="G787" s="3"/>
      <c r="H787" s="142"/>
      <c r="I787" s="3"/>
      <c r="J787" s="3"/>
      <c r="K787" s="3"/>
      <c r="L787" s="6"/>
    </row>
    <row r="788">
      <c r="A788" s="3"/>
      <c r="B788" s="3"/>
      <c r="C788" s="3"/>
      <c r="D788" s="3"/>
      <c r="E788" s="3"/>
      <c r="F788" s="3"/>
      <c r="G788" s="3"/>
      <c r="H788" s="142"/>
      <c r="I788" s="3"/>
      <c r="J788" s="3"/>
      <c r="K788" s="3"/>
      <c r="L788" s="6"/>
    </row>
    <row r="789">
      <c r="A789" s="3"/>
      <c r="B789" s="3"/>
      <c r="C789" s="3"/>
      <c r="D789" s="3"/>
      <c r="E789" s="3"/>
      <c r="F789" s="3"/>
      <c r="G789" s="3"/>
      <c r="H789" s="142"/>
      <c r="I789" s="3"/>
      <c r="J789" s="3"/>
      <c r="K789" s="3"/>
      <c r="L789" s="6"/>
    </row>
    <row r="790">
      <c r="A790" s="3"/>
      <c r="B790" s="3"/>
      <c r="C790" s="3"/>
      <c r="D790" s="3"/>
      <c r="E790" s="3"/>
      <c r="F790" s="3"/>
      <c r="G790" s="3"/>
      <c r="H790" s="142"/>
      <c r="I790" s="3"/>
      <c r="J790" s="3"/>
      <c r="K790" s="3"/>
      <c r="L790" s="6"/>
    </row>
    <row r="791">
      <c r="A791" s="3"/>
      <c r="B791" s="3"/>
      <c r="C791" s="3"/>
      <c r="D791" s="3"/>
      <c r="E791" s="3"/>
      <c r="F791" s="3"/>
      <c r="G791" s="3"/>
      <c r="H791" s="142"/>
      <c r="I791" s="3"/>
      <c r="J791" s="3"/>
      <c r="K791" s="3"/>
      <c r="L791" s="6"/>
    </row>
    <row r="792">
      <c r="A792" s="3"/>
      <c r="B792" s="3"/>
      <c r="C792" s="3"/>
      <c r="D792" s="3"/>
      <c r="E792" s="3"/>
      <c r="F792" s="3"/>
      <c r="G792" s="3"/>
      <c r="H792" s="142"/>
      <c r="I792" s="3"/>
      <c r="J792" s="3"/>
      <c r="K792" s="3"/>
      <c r="L792" s="6"/>
    </row>
    <row r="793">
      <c r="A793" s="3"/>
      <c r="B793" s="3"/>
      <c r="C793" s="3"/>
      <c r="D793" s="3"/>
      <c r="E793" s="3"/>
      <c r="F793" s="3"/>
      <c r="G793" s="3"/>
      <c r="H793" s="142"/>
      <c r="I793" s="3"/>
      <c r="J793" s="3"/>
      <c r="K793" s="3"/>
      <c r="L793" s="6"/>
    </row>
    <row r="794">
      <c r="A794" s="3"/>
      <c r="B794" s="3"/>
      <c r="C794" s="3"/>
      <c r="D794" s="3"/>
      <c r="E794" s="3"/>
      <c r="F794" s="3"/>
      <c r="G794" s="3"/>
      <c r="H794" s="142"/>
      <c r="I794" s="3"/>
      <c r="J794" s="3"/>
      <c r="K794" s="3"/>
      <c r="L794" s="6"/>
    </row>
    <row r="795">
      <c r="A795" s="3"/>
      <c r="B795" s="3"/>
      <c r="C795" s="3"/>
      <c r="D795" s="3"/>
      <c r="E795" s="3"/>
      <c r="F795" s="3"/>
      <c r="G795" s="3"/>
      <c r="H795" s="142"/>
      <c r="I795" s="3"/>
      <c r="J795" s="3"/>
      <c r="K795" s="3"/>
      <c r="L795" s="6"/>
    </row>
    <row r="796">
      <c r="A796" s="3"/>
      <c r="B796" s="3"/>
      <c r="C796" s="3"/>
      <c r="D796" s="3"/>
      <c r="E796" s="3"/>
      <c r="F796" s="3"/>
      <c r="G796" s="3"/>
      <c r="H796" s="142"/>
      <c r="I796" s="3"/>
      <c r="J796" s="3"/>
      <c r="K796" s="3"/>
      <c r="L796" s="6"/>
    </row>
    <row r="797">
      <c r="A797" s="3"/>
      <c r="B797" s="3"/>
      <c r="C797" s="3"/>
      <c r="D797" s="3"/>
      <c r="E797" s="3"/>
      <c r="F797" s="3"/>
      <c r="G797" s="3"/>
      <c r="H797" s="142"/>
      <c r="I797" s="3"/>
      <c r="J797" s="3"/>
      <c r="K797" s="3"/>
      <c r="L797" s="6"/>
    </row>
    <row r="798">
      <c r="A798" s="3"/>
      <c r="B798" s="3"/>
      <c r="C798" s="3"/>
      <c r="D798" s="3"/>
      <c r="E798" s="3"/>
      <c r="F798" s="3"/>
      <c r="G798" s="3"/>
      <c r="H798" s="142"/>
      <c r="I798" s="3"/>
      <c r="J798" s="3"/>
      <c r="K798" s="3"/>
      <c r="L798" s="6"/>
    </row>
    <row r="799">
      <c r="A799" s="3"/>
      <c r="B799" s="3"/>
      <c r="C799" s="3"/>
      <c r="D799" s="3"/>
      <c r="E799" s="3"/>
      <c r="F799" s="3"/>
      <c r="G799" s="3"/>
      <c r="H799" s="142"/>
      <c r="I799" s="3"/>
      <c r="J799" s="3"/>
      <c r="K799" s="3"/>
      <c r="L799" s="6"/>
    </row>
    <row r="800">
      <c r="A800" s="3"/>
      <c r="B800" s="3"/>
      <c r="C800" s="3"/>
      <c r="D800" s="3"/>
      <c r="E800" s="3"/>
      <c r="F800" s="3"/>
      <c r="G800" s="3"/>
      <c r="H800" s="142"/>
      <c r="I800" s="3"/>
      <c r="J800" s="3"/>
      <c r="K800" s="3"/>
      <c r="L800" s="6"/>
    </row>
    <row r="801">
      <c r="A801" s="3"/>
      <c r="B801" s="3"/>
      <c r="C801" s="3"/>
      <c r="D801" s="3"/>
      <c r="E801" s="3"/>
      <c r="F801" s="3"/>
      <c r="G801" s="3"/>
      <c r="H801" s="142"/>
      <c r="I801" s="3"/>
      <c r="J801" s="3"/>
      <c r="K801" s="3"/>
      <c r="L801" s="6"/>
    </row>
    <row r="802">
      <c r="A802" s="3"/>
      <c r="B802" s="3"/>
      <c r="C802" s="3"/>
      <c r="D802" s="3"/>
      <c r="E802" s="3"/>
      <c r="F802" s="3"/>
      <c r="G802" s="3"/>
      <c r="H802" s="142"/>
      <c r="I802" s="3"/>
      <c r="J802" s="3"/>
      <c r="K802" s="3"/>
      <c r="L802" s="6"/>
    </row>
    <row r="803">
      <c r="A803" s="3"/>
      <c r="B803" s="3"/>
      <c r="C803" s="3"/>
      <c r="D803" s="3"/>
      <c r="E803" s="3"/>
      <c r="F803" s="3"/>
      <c r="G803" s="3"/>
      <c r="H803" s="142"/>
      <c r="I803" s="3"/>
      <c r="J803" s="3"/>
      <c r="K803" s="3"/>
      <c r="L803" s="6"/>
    </row>
    <row r="804">
      <c r="A804" s="3"/>
      <c r="B804" s="3"/>
      <c r="C804" s="3"/>
      <c r="D804" s="3"/>
      <c r="E804" s="3"/>
      <c r="F804" s="3"/>
      <c r="G804" s="3"/>
      <c r="H804" s="142"/>
      <c r="I804" s="3"/>
      <c r="J804" s="3"/>
      <c r="K804" s="3"/>
      <c r="L804" s="6"/>
    </row>
    <row r="805">
      <c r="A805" s="3"/>
      <c r="B805" s="3"/>
      <c r="C805" s="3"/>
      <c r="D805" s="3"/>
      <c r="E805" s="3"/>
      <c r="F805" s="3"/>
      <c r="G805" s="3"/>
      <c r="H805" s="142"/>
      <c r="I805" s="3"/>
      <c r="J805" s="3"/>
      <c r="K805" s="3"/>
      <c r="L805" s="6"/>
    </row>
    <row r="806">
      <c r="A806" s="3"/>
      <c r="B806" s="3"/>
      <c r="C806" s="3"/>
      <c r="D806" s="3"/>
      <c r="E806" s="3"/>
      <c r="F806" s="3"/>
      <c r="G806" s="3"/>
      <c r="H806" s="142"/>
      <c r="I806" s="3"/>
      <c r="J806" s="3"/>
      <c r="K806" s="3"/>
      <c r="L806" s="6"/>
    </row>
    <row r="807">
      <c r="A807" s="3"/>
      <c r="B807" s="3"/>
      <c r="C807" s="3"/>
      <c r="D807" s="3"/>
      <c r="E807" s="3"/>
      <c r="F807" s="3"/>
      <c r="G807" s="3"/>
      <c r="H807" s="142"/>
      <c r="I807" s="3"/>
      <c r="J807" s="3"/>
      <c r="K807" s="3"/>
      <c r="L807" s="6"/>
    </row>
    <row r="808">
      <c r="A808" s="3"/>
      <c r="B808" s="3"/>
      <c r="C808" s="3"/>
      <c r="D808" s="3"/>
      <c r="E808" s="3"/>
      <c r="F808" s="3"/>
      <c r="G808" s="3"/>
      <c r="H808" s="142"/>
      <c r="I808" s="3"/>
      <c r="J808" s="3"/>
      <c r="K808" s="3"/>
      <c r="L808" s="6"/>
    </row>
    <row r="809">
      <c r="A809" s="3"/>
      <c r="B809" s="3"/>
      <c r="C809" s="3"/>
      <c r="D809" s="3"/>
      <c r="E809" s="3"/>
      <c r="F809" s="3"/>
      <c r="G809" s="3"/>
      <c r="H809" s="142"/>
      <c r="I809" s="3"/>
      <c r="J809" s="3"/>
      <c r="K809" s="3"/>
      <c r="L809" s="6"/>
    </row>
    <row r="810">
      <c r="A810" s="3"/>
      <c r="B810" s="3"/>
      <c r="C810" s="3"/>
      <c r="D810" s="3"/>
      <c r="E810" s="3"/>
      <c r="F810" s="3"/>
      <c r="G810" s="3"/>
      <c r="H810" s="142"/>
      <c r="I810" s="3"/>
      <c r="J810" s="3"/>
      <c r="K810" s="3"/>
      <c r="L810" s="6"/>
    </row>
    <row r="811">
      <c r="A811" s="3"/>
      <c r="B811" s="3"/>
      <c r="C811" s="3"/>
      <c r="D811" s="3"/>
      <c r="E811" s="3"/>
      <c r="F811" s="3"/>
      <c r="G811" s="3"/>
      <c r="H811" s="142"/>
      <c r="I811" s="3"/>
      <c r="J811" s="3"/>
      <c r="K811" s="3"/>
      <c r="L811" s="6"/>
    </row>
    <row r="812">
      <c r="A812" s="3"/>
      <c r="B812" s="3"/>
      <c r="C812" s="3"/>
      <c r="D812" s="3"/>
      <c r="E812" s="3"/>
      <c r="F812" s="3"/>
      <c r="G812" s="3"/>
      <c r="H812" s="142"/>
      <c r="I812" s="3"/>
      <c r="J812" s="3"/>
      <c r="K812" s="3"/>
      <c r="L812" s="6"/>
    </row>
    <row r="813">
      <c r="A813" s="3"/>
      <c r="B813" s="3"/>
      <c r="C813" s="3"/>
      <c r="D813" s="3"/>
      <c r="E813" s="3"/>
      <c r="F813" s="3"/>
      <c r="G813" s="3"/>
      <c r="H813" s="142"/>
      <c r="I813" s="3"/>
      <c r="J813" s="3"/>
      <c r="K813" s="3"/>
      <c r="L813" s="6"/>
    </row>
    <row r="814">
      <c r="A814" s="3"/>
      <c r="B814" s="3"/>
      <c r="C814" s="3"/>
      <c r="D814" s="3"/>
      <c r="E814" s="3"/>
      <c r="F814" s="3"/>
      <c r="G814" s="3"/>
      <c r="H814" s="142"/>
      <c r="I814" s="3"/>
      <c r="J814" s="3"/>
      <c r="K814" s="3"/>
      <c r="L814" s="6"/>
    </row>
    <row r="815">
      <c r="A815" s="3"/>
      <c r="B815" s="3"/>
      <c r="C815" s="3"/>
      <c r="D815" s="3"/>
      <c r="E815" s="3"/>
      <c r="F815" s="3"/>
      <c r="G815" s="3"/>
      <c r="H815" s="142"/>
      <c r="I815" s="3"/>
      <c r="J815" s="3"/>
      <c r="K815" s="3"/>
      <c r="L815" s="6"/>
    </row>
    <row r="816">
      <c r="A816" s="3"/>
      <c r="B816" s="3"/>
      <c r="C816" s="3"/>
      <c r="D816" s="3"/>
      <c r="E816" s="3"/>
      <c r="F816" s="3"/>
      <c r="G816" s="3"/>
      <c r="H816" s="142"/>
      <c r="I816" s="3"/>
      <c r="J816" s="3"/>
      <c r="K816" s="3"/>
      <c r="L816" s="6"/>
    </row>
    <row r="817">
      <c r="A817" s="3"/>
      <c r="B817" s="3"/>
      <c r="C817" s="3"/>
      <c r="D817" s="3"/>
      <c r="E817" s="3"/>
      <c r="F817" s="3"/>
      <c r="G817" s="3"/>
      <c r="H817" s="142"/>
      <c r="I817" s="3"/>
      <c r="J817" s="3"/>
      <c r="K817" s="3"/>
      <c r="L817" s="6"/>
    </row>
    <row r="818">
      <c r="A818" s="3"/>
      <c r="B818" s="3"/>
      <c r="C818" s="3"/>
      <c r="D818" s="3"/>
      <c r="E818" s="3"/>
      <c r="F818" s="3"/>
      <c r="G818" s="3"/>
      <c r="H818" s="142"/>
      <c r="I818" s="3"/>
      <c r="J818" s="3"/>
      <c r="K818" s="3"/>
      <c r="L818" s="6"/>
    </row>
    <row r="819">
      <c r="A819" s="3"/>
      <c r="B819" s="3"/>
      <c r="C819" s="3"/>
      <c r="D819" s="3"/>
      <c r="E819" s="3"/>
      <c r="F819" s="3"/>
      <c r="G819" s="3"/>
      <c r="H819" s="142"/>
      <c r="I819" s="3"/>
      <c r="J819" s="3"/>
      <c r="K819" s="3"/>
      <c r="L819" s="6"/>
    </row>
    <row r="820">
      <c r="A820" s="3"/>
      <c r="B820" s="3"/>
      <c r="C820" s="3"/>
      <c r="D820" s="3"/>
      <c r="E820" s="3"/>
      <c r="F820" s="3"/>
      <c r="G820" s="3"/>
      <c r="H820" s="142"/>
      <c r="I820" s="3"/>
      <c r="J820" s="3"/>
      <c r="K820" s="3"/>
      <c r="L820" s="6"/>
    </row>
    <row r="821">
      <c r="A821" s="3"/>
      <c r="B821" s="3"/>
      <c r="C821" s="3"/>
      <c r="D821" s="3"/>
      <c r="E821" s="3"/>
      <c r="F821" s="3"/>
      <c r="G821" s="3"/>
      <c r="H821" s="142"/>
      <c r="I821" s="3"/>
      <c r="J821" s="3"/>
      <c r="K821" s="3"/>
      <c r="L821" s="6"/>
    </row>
    <row r="822">
      <c r="A822" s="3"/>
      <c r="B822" s="3"/>
      <c r="C822" s="3"/>
      <c r="D822" s="3"/>
      <c r="E822" s="3"/>
      <c r="F822" s="3"/>
      <c r="G822" s="3"/>
      <c r="H822" s="142"/>
      <c r="I822" s="3"/>
      <c r="J822" s="3"/>
      <c r="K822" s="3"/>
      <c r="L822" s="6"/>
    </row>
    <row r="823">
      <c r="A823" s="3"/>
      <c r="B823" s="3"/>
      <c r="C823" s="3"/>
      <c r="D823" s="3"/>
      <c r="E823" s="3"/>
      <c r="F823" s="3"/>
      <c r="G823" s="3"/>
      <c r="H823" s="142"/>
      <c r="I823" s="3"/>
      <c r="J823" s="3"/>
      <c r="K823" s="3"/>
      <c r="L823" s="6"/>
    </row>
    <row r="824">
      <c r="A824" s="3"/>
      <c r="B824" s="3"/>
      <c r="C824" s="3"/>
      <c r="D824" s="3"/>
      <c r="E824" s="3"/>
      <c r="F824" s="3"/>
      <c r="G824" s="3"/>
      <c r="H824" s="142"/>
      <c r="I824" s="3"/>
      <c r="J824" s="3"/>
      <c r="K824" s="3"/>
      <c r="L824" s="6"/>
    </row>
    <row r="825">
      <c r="A825" s="3"/>
      <c r="B825" s="3"/>
      <c r="C825" s="3"/>
      <c r="D825" s="3"/>
      <c r="E825" s="3"/>
      <c r="F825" s="3"/>
      <c r="G825" s="3"/>
      <c r="H825" s="142"/>
      <c r="I825" s="3"/>
      <c r="J825" s="3"/>
      <c r="K825" s="3"/>
      <c r="L825" s="6"/>
    </row>
    <row r="826">
      <c r="A826" s="3"/>
      <c r="B826" s="3"/>
      <c r="C826" s="3"/>
      <c r="D826" s="3"/>
      <c r="E826" s="3"/>
      <c r="F826" s="3"/>
      <c r="G826" s="3"/>
      <c r="H826" s="142"/>
      <c r="I826" s="3"/>
      <c r="J826" s="3"/>
      <c r="K826" s="3"/>
      <c r="L826" s="6"/>
    </row>
    <row r="827">
      <c r="A827" s="3"/>
      <c r="B827" s="3"/>
      <c r="C827" s="3"/>
      <c r="D827" s="3"/>
      <c r="E827" s="3"/>
      <c r="F827" s="3"/>
      <c r="G827" s="3"/>
      <c r="H827" s="142"/>
      <c r="I827" s="3"/>
      <c r="J827" s="3"/>
      <c r="K827" s="3"/>
      <c r="L827" s="6"/>
    </row>
    <row r="828">
      <c r="A828" s="3"/>
      <c r="B828" s="3"/>
      <c r="C828" s="3"/>
      <c r="D828" s="3"/>
      <c r="E828" s="3"/>
      <c r="F828" s="3"/>
      <c r="G828" s="3"/>
      <c r="H828" s="142"/>
      <c r="I828" s="3"/>
      <c r="J828" s="3"/>
      <c r="K828" s="3"/>
      <c r="L828" s="6"/>
    </row>
    <row r="829">
      <c r="A829" s="3"/>
      <c r="B829" s="3"/>
      <c r="C829" s="3"/>
      <c r="D829" s="3"/>
      <c r="E829" s="3"/>
      <c r="F829" s="3"/>
      <c r="G829" s="3"/>
      <c r="H829" s="142"/>
      <c r="I829" s="3"/>
      <c r="J829" s="3"/>
      <c r="K829" s="3"/>
      <c r="L829" s="6"/>
    </row>
    <row r="830">
      <c r="A830" s="3"/>
      <c r="B830" s="3"/>
      <c r="C830" s="3"/>
      <c r="D830" s="3"/>
      <c r="E830" s="3"/>
      <c r="F830" s="3"/>
      <c r="G830" s="3"/>
      <c r="H830" s="142"/>
      <c r="I830" s="3"/>
      <c r="J830" s="3"/>
      <c r="K830" s="3"/>
      <c r="L830" s="6"/>
    </row>
    <row r="831">
      <c r="A831" s="3"/>
      <c r="B831" s="3"/>
      <c r="C831" s="3"/>
      <c r="D831" s="3"/>
      <c r="E831" s="3"/>
      <c r="F831" s="3"/>
      <c r="G831" s="3"/>
      <c r="H831" s="142"/>
      <c r="I831" s="3"/>
      <c r="J831" s="3"/>
      <c r="K831" s="3"/>
      <c r="L831" s="6"/>
    </row>
    <row r="832">
      <c r="A832" s="3"/>
      <c r="B832" s="3"/>
      <c r="C832" s="3"/>
      <c r="D832" s="3"/>
      <c r="E832" s="3"/>
      <c r="F832" s="3"/>
      <c r="G832" s="3"/>
      <c r="H832" s="142"/>
      <c r="I832" s="3"/>
      <c r="J832" s="3"/>
      <c r="K832" s="3"/>
      <c r="L832" s="6"/>
    </row>
    <row r="833">
      <c r="A833" s="3"/>
      <c r="B833" s="3"/>
      <c r="C833" s="3"/>
      <c r="D833" s="3"/>
      <c r="E833" s="3"/>
      <c r="F833" s="3"/>
      <c r="G833" s="3"/>
      <c r="H833" s="142"/>
      <c r="I833" s="3"/>
      <c r="J833" s="3"/>
      <c r="K833" s="3"/>
      <c r="L833" s="6"/>
    </row>
    <row r="834">
      <c r="A834" s="3"/>
      <c r="B834" s="3"/>
      <c r="C834" s="3"/>
      <c r="D834" s="3"/>
      <c r="E834" s="3"/>
      <c r="F834" s="3"/>
      <c r="G834" s="3"/>
      <c r="H834" s="142"/>
      <c r="I834" s="3"/>
      <c r="J834" s="3"/>
      <c r="K834" s="3"/>
      <c r="L834" s="6"/>
    </row>
    <row r="835">
      <c r="A835" s="3"/>
      <c r="B835" s="3"/>
      <c r="C835" s="3"/>
      <c r="D835" s="3"/>
      <c r="E835" s="3"/>
      <c r="F835" s="3"/>
      <c r="G835" s="3"/>
      <c r="H835" s="142"/>
      <c r="I835" s="3"/>
      <c r="J835" s="3"/>
      <c r="K835" s="3"/>
      <c r="L835" s="6"/>
    </row>
    <row r="836">
      <c r="A836" s="3"/>
      <c r="B836" s="3"/>
      <c r="C836" s="3"/>
      <c r="D836" s="3"/>
      <c r="E836" s="3"/>
      <c r="F836" s="3"/>
      <c r="G836" s="3"/>
      <c r="H836" s="142"/>
      <c r="I836" s="3"/>
      <c r="J836" s="3"/>
      <c r="K836" s="3"/>
      <c r="L836" s="6"/>
    </row>
    <row r="837">
      <c r="A837" s="3"/>
      <c r="B837" s="3"/>
      <c r="C837" s="3"/>
      <c r="D837" s="3"/>
      <c r="E837" s="3"/>
      <c r="F837" s="3"/>
      <c r="G837" s="3"/>
      <c r="H837" s="142"/>
      <c r="I837" s="3"/>
      <c r="J837" s="3"/>
      <c r="K837" s="3"/>
      <c r="L837" s="6"/>
    </row>
    <row r="838">
      <c r="A838" s="3"/>
      <c r="B838" s="3"/>
      <c r="C838" s="3"/>
      <c r="D838" s="3"/>
      <c r="E838" s="3"/>
      <c r="F838" s="3"/>
      <c r="G838" s="3"/>
      <c r="H838" s="142"/>
      <c r="I838" s="3"/>
      <c r="J838" s="3"/>
      <c r="K838" s="3"/>
      <c r="L838" s="6"/>
    </row>
    <row r="839">
      <c r="A839" s="3"/>
      <c r="B839" s="3"/>
      <c r="C839" s="3"/>
      <c r="D839" s="3"/>
      <c r="E839" s="3"/>
      <c r="F839" s="3"/>
      <c r="G839" s="3"/>
      <c r="H839" s="142"/>
      <c r="I839" s="3"/>
      <c r="J839" s="3"/>
      <c r="K839" s="3"/>
      <c r="L839" s="6"/>
    </row>
    <row r="840">
      <c r="A840" s="3"/>
      <c r="B840" s="3"/>
      <c r="C840" s="3"/>
      <c r="D840" s="3"/>
      <c r="E840" s="3"/>
      <c r="F840" s="3"/>
      <c r="G840" s="3"/>
      <c r="H840" s="142"/>
      <c r="I840" s="3"/>
      <c r="J840" s="3"/>
      <c r="K840" s="3"/>
      <c r="L840" s="6"/>
    </row>
    <row r="841">
      <c r="A841" s="3"/>
      <c r="B841" s="3"/>
      <c r="C841" s="3"/>
      <c r="D841" s="3"/>
      <c r="E841" s="3"/>
      <c r="F841" s="3"/>
      <c r="G841" s="3"/>
      <c r="H841" s="142"/>
      <c r="I841" s="3"/>
      <c r="J841" s="3"/>
      <c r="K841" s="3"/>
      <c r="L841" s="6"/>
    </row>
    <row r="842">
      <c r="A842" s="3"/>
      <c r="B842" s="3"/>
      <c r="C842" s="3"/>
      <c r="D842" s="3"/>
      <c r="E842" s="3"/>
      <c r="F842" s="3"/>
      <c r="G842" s="3"/>
      <c r="H842" s="142"/>
      <c r="I842" s="3"/>
      <c r="J842" s="3"/>
      <c r="K842" s="3"/>
      <c r="L842" s="6"/>
    </row>
    <row r="843">
      <c r="A843" s="3"/>
      <c r="B843" s="3"/>
      <c r="C843" s="3"/>
      <c r="D843" s="3"/>
      <c r="E843" s="3"/>
      <c r="F843" s="3"/>
      <c r="G843" s="3"/>
      <c r="H843" s="142"/>
      <c r="I843" s="3"/>
      <c r="J843" s="3"/>
      <c r="K843" s="3"/>
      <c r="L843" s="6"/>
    </row>
    <row r="844">
      <c r="A844" s="3"/>
      <c r="B844" s="3"/>
      <c r="C844" s="3"/>
      <c r="D844" s="3"/>
      <c r="E844" s="3"/>
      <c r="F844" s="3"/>
      <c r="G844" s="3"/>
      <c r="H844" s="142"/>
      <c r="I844" s="3"/>
      <c r="J844" s="3"/>
      <c r="K844" s="3"/>
      <c r="L844" s="6"/>
    </row>
    <row r="845">
      <c r="A845" s="3"/>
      <c r="B845" s="3"/>
      <c r="C845" s="3"/>
      <c r="D845" s="3"/>
      <c r="E845" s="3"/>
      <c r="F845" s="3"/>
      <c r="G845" s="3"/>
      <c r="H845" s="142"/>
      <c r="I845" s="3"/>
      <c r="J845" s="3"/>
      <c r="K845" s="3"/>
      <c r="L845" s="6"/>
    </row>
    <row r="846">
      <c r="A846" s="3"/>
      <c r="B846" s="3"/>
      <c r="C846" s="3"/>
      <c r="D846" s="3"/>
      <c r="E846" s="3"/>
      <c r="F846" s="3"/>
      <c r="G846" s="3"/>
      <c r="H846" s="142"/>
      <c r="I846" s="3"/>
      <c r="J846" s="3"/>
      <c r="K846" s="3"/>
      <c r="L846" s="6"/>
    </row>
    <row r="847">
      <c r="A847" s="3"/>
      <c r="B847" s="3"/>
      <c r="C847" s="3"/>
      <c r="D847" s="3"/>
      <c r="E847" s="3"/>
      <c r="F847" s="3"/>
      <c r="G847" s="3"/>
      <c r="H847" s="142"/>
      <c r="I847" s="3"/>
      <c r="J847" s="3"/>
      <c r="K847" s="3"/>
      <c r="L847" s="6"/>
    </row>
    <row r="848">
      <c r="A848" s="3"/>
      <c r="B848" s="3"/>
      <c r="C848" s="3"/>
      <c r="D848" s="3"/>
      <c r="E848" s="3"/>
      <c r="F848" s="3"/>
      <c r="G848" s="3"/>
      <c r="H848" s="142"/>
      <c r="I848" s="3"/>
      <c r="J848" s="3"/>
      <c r="K848" s="3"/>
      <c r="L848" s="6"/>
    </row>
    <row r="849">
      <c r="A849" s="3"/>
      <c r="B849" s="3"/>
      <c r="C849" s="3"/>
      <c r="D849" s="3"/>
      <c r="E849" s="3"/>
      <c r="F849" s="3"/>
      <c r="G849" s="3"/>
      <c r="H849" s="142"/>
      <c r="I849" s="3"/>
      <c r="J849" s="3"/>
      <c r="K849" s="3"/>
      <c r="L849" s="6"/>
    </row>
    <row r="850">
      <c r="A850" s="3"/>
      <c r="B850" s="3"/>
      <c r="C850" s="3"/>
      <c r="D850" s="3"/>
      <c r="E850" s="3"/>
      <c r="F850" s="3"/>
      <c r="G850" s="3"/>
      <c r="H850" s="142"/>
      <c r="I850" s="3"/>
      <c r="J850" s="3"/>
      <c r="K850" s="3"/>
      <c r="L850" s="6"/>
    </row>
    <row r="851">
      <c r="A851" s="3"/>
      <c r="B851" s="3"/>
      <c r="C851" s="3"/>
      <c r="D851" s="3"/>
      <c r="E851" s="3"/>
      <c r="F851" s="3"/>
      <c r="G851" s="3"/>
      <c r="H851" s="142"/>
      <c r="I851" s="3"/>
      <c r="J851" s="3"/>
      <c r="K851" s="3"/>
      <c r="L851" s="6"/>
    </row>
    <row r="852">
      <c r="A852" s="3"/>
      <c r="B852" s="3"/>
      <c r="C852" s="3"/>
      <c r="D852" s="3"/>
      <c r="E852" s="3"/>
      <c r="F852" s="3"/>
      <c r="G852" s="3"/>
      <c r="H852" s="142"/>
      <c r="I852" s="3"/>
      <c r="J852" s="3"/>
      <c r="K852" s="3"/>
      <c r="L852" s="6"/>
    </row>
    <row r="853">
      <c r="A853" s="3"/>
      <c r="B853" s="3"/>
      <c r="C853" s="3"/>
      <c r="D853" s="3"/>
      <c r="E853" s="3"/>
      <c r="F853" s="3"/>
      <c r="G853" s="3"/>
      <c r="H853" s="142"/>
      <c r="I853" s="3"/>
      <c r="J853" s="3"/>
      <c r="K853" s="3"/>
      <c r="L853" s="6"/>
    </row>
    <row r="854">
      <c r="A854" s="3"/>
      <c r="B854" s="3"/>
      <c r="C854" s="3"/>
      <c r="D854" s="3"/>
      <c r="E854" s="3"/>
      <c r="F854" s="3"/>
      <c r="G854" s="3"/>
      <c r="H854" s="142"/>
      <c r="I854" s="3"/>
      <c r="J854" s="3"/>
      <c r="K854" s="3"/>
      <c r="L854" s="6"/>
    </row>
    <row r="855">
      <c r="A855" s="3"/>
      <c r="B855" s="3"/>
      <c r="C855" s="3"/>
      <c r="D855" s="3"/>
      <c r="E855" s="3"/>
      <c r="F855" s="3"/>
      <c r="G855" s="3"/>
      <c r="H855" s="142"/>
      <c r="I855" s="3"/>
      <c r="J855" s="3"/>
      <c r="K855" s="3"/>
      <c r="L855" s="6"/>
    </row>
    <row r="856">
      <c r="A856" s="3"/>
      <c r="B856" s="3"/>
      <c r="C856" s="3"/>
      <c r="D856" s="3"/>
      <c r="E856" s="3"/>
      <c r="F856" s="3"/>
      <c r="G856" s="3"/>
      <c r="H856" s="142"/>
      <c r="I856" s="3"/>
      <c r="J856" s="3"/>
      <c r="K856" s="3"/>
      <c r="L856" s="6"/>
    </row>
    <row r="857">
      <c r="A857" s="3"/>
      <c r="B857" s="3"/>
      <c r="C857" s="3"/>
      <c r="D857" s="3"/>
      <c r="E857" s="3"/>
      <c r="F857" s="3"/>
      <c r="G857" s="3"/>
      <c r="H857" s="142"/>
      <c r="I857" s="3"/>
      <c r="J857" s="3"/>
      <c r="K857" s="3"/>
      <c r="L857" s="6"/>
    </row>
    <row r="858">
      <c r="A858" s="3"/>
      <c r="B858" s="3"/>
      <c r="C858" s="3"/>
      <c r="D858" s="3"/>
      <c r="E858" s="3"/>
      <c r="F858" s="3"/>
      <c r="G858" s="3"/>
      <c r="H858" s="142"/>
      <c r="I858" s="3"/>
      <c r="J858" s="3"/>
      <c r="K858" s="3"/>
      <c r="L858" s="6"/>
    </row>
    <row r="859">
      <c r="A859" s="3"/>
      <c r="B859" s="3"/>
      <c r="C859" s="3"/>
      <c r="D859" s="3"/>
      <c r="E859" s="3"/>
      <c r="F859" s="3"/>
      <c r="G859" s="3"/>
      <c r="H859" s="142"/>
      <c r="I859" s="3"/>
      <c r="J859" s="3"/>
      <c r="K859" s="3"/>
      <c r="L859" s="6"/>
    </row>
    <row r="860">
      <c r="A860" s="3"/>
      <c r="B860" s="3"/>
      <c r="C860" s="3"/>
      <c r="D860" s="3"/>
      <c r="E860" s="3"/>
      <c r="F860" s="3"/>
      <c r="G860" s="3"/>
      <c r="H860" s="142"/>
      <c r="I860" s="3"/>
      <c r="J860" s="3"/>
      <c r="K860" s="3"/>
      <c r="L860" s="6"/>
    </row>
    <row r="861">
      <c r="A861" s="3"/>
      <c r="B861" s="3"/>
      <c r="C861" s="3"/>
      <c r="D861" s="3"/>
      <c r="E861" s="3"/>
      <c r="F861" s="3"/>
      <c r="G861" s="3"/>
      <c r="H861" s="142"/>
      <c r="I861" s="3"/>
      <c r="J861" s="3"/>
      <c r="K861" s="3"/>
      <c r="L861" s="6"/>
    </row>
    <row r="862">
      <c r="A862" s="3"/>
      <c r="B862" s="3"/>
      <c r="C862" s="3"/>
      <c r="D862" s="3"/>
      <c r="E862" s="3"/>
      <c r="F862" s="3"/>
      <c r="G862" s="3"/>
      <c r="H862" s="142"/>
      <c r="I862" s="3"/>
      <c r="J862" s="3"/>
      <c r="K862" s="3"/>
      <c r="L862" s="6"/>
    </row>
    <row r="863">
      <c r="A863" s="3"/>
      <c r="B863" s="3"/>
      <c r="C863" s="3"/>
      <c r="D863" s="3"/>
      <c r="E863" s="3"/>
      <c r="F863" s="3"/>
      <c r="G863" s="3"/>
      <c r="H863" s="142"/>
      <c r="I863" s="3"/>
      <c r="J863" s="3"/>
      <c r="K863" s="3"/>
      <c r="L863" s="6"/>
    </row>
    <row r="864">
      <c r="A864" s="3"/>
      <c r="B864" s="3"/>
      <c r="C864" s="3"/>
      <c r="D864" s="3"/>
      <c r="E864" s="3"/>
      <c r="F864" s="3"/>
      <c r="G864" s="3"/>
      <c r="H864" s="142"/>
      <c r="I864" s="3"/>
      <c r="J864" s="3"/>
      <c r="K864" s="3"/>
      <c r="L864" s="6"/>
    </row>
    <row r="865">
      <c r="A865" s="3"/>
      <c r="B865" s="3"/>
      <c r="C865" s="3"/>
      <c r="D865" s="3"/>
      <c r="E865" s="3"/>
      <c r="F865" s="3"/>
      <c r="G865" s="3"/>
      <c r="H865" s="142"/>
      <c r="I865" s="3"/>
      <c r="J865" s="3"/>
      <c r="K865" s="3"/>
      <c r="L865" s="6"/>
    </row>
    <row r="866">
      <c r="A866" s="3"/>
      <c r="B866" s="3"/>
      <c r="C866" s="3"/>
      <c r="D866" s="3"/>
      <c r="E866" s="3"/>
      <c r="F866" s="3"/>
      <c r="G866" s="3"/>
      <c r="H866" s="142"/>
      <c r="I866" s="3"/>
      <c r="J866" s="3"/>
      <c r="K866" s="3"/>
      <c r="L866" s="6"/>
    </row>
    <row r="867">
      <c r="A867" s="3"/>
      <c r="B867" s="3"/>
      <c r="C867" s="3"/>
      <c r="D867" s="3"/>
      <c r="E867" s="3"/>
      <c r="F867" s="3"/>
      <c r="G867" s="3"/>
      <c r="H867" s="142"/>
      <c r="I867" s="3"/>
      <c r="J867" s="3"/>
      <c r="K867" s="3"/>
      <c r="L867" s="6"/>
    </row>
    <row r="868">
      <c r="A868" s="3"/>
      <c r="B868" s="3"/>
      <c r="C868" s="3"/>
      <c r="D868" s="3"/>
      <c r="E868" s="3"/>
      <c r="F868" s="3"/>
      <c r="G868" s="3"/>
      <c r="H868" s="142"/>
      <c r="I868" s="3"/>
      <c r="J868" s="3"/>
      <c r="K868" s="3"/>
      <c r="L868" s="6"/>
    </row>
    <row r="869">
      <c r="A869" s="3"/>
      <c r="B869" s="3"/>
      <c r="C869" s="3"/>
      <c r="D869" s="3"/>
      <c r="E869" s="3"/>
      <c r="F869" s="3"/>
      <c r="G869" s="3"/>
      <c r="H869" s="142"/>
      <c r="I869" s="3"/>
      <c r="J869" s="3"/>
      <c r="K869" s="3"/>
      <c r="L869" s="6"/>
    </row>
    <row r="870">
      <c r="A870" s="3"/>
      <c r="B870" s="3"/>
      <c r="C870" s="3"/>
      <c r="D870" s="3"/>
      <c r="E870" s="3"/>
      <c r="F870" s="3"/>
      <c r="G870" s="3"/>
      <c r="H870" s="142"/>
      <c r="I870" s="3"/>
      <c r="J870" s="3"/>
      <c r="K870" s="3"/>
      <c r="L870" s="6"/>
    </row>
    <row r="871">
      <c r="A871" s="3"/>
      <c r="B871" s="3"/>
      <c r="C871" s="3"/>
      <c r="D871" s="3"/>
      <c r="E871" s="3"/>
      <c r="F871" s="3"/>
      <c r="G871" s="3"/>
      <c r="H871" s="142"/>
      <c r="I871" s="3"/>
      <c r="J871" s="3"/>
      <c r="K871" s="3"/>
      <c r="L871" s="6"/>
    </row>
    <row r="872">
      <c r="A872" s="3"/>
      <c r="B872" s="3"/>
      <c r="C872" s="3"/>
      <c r="D872" s="3"/>
      <c r="E872" s="3"/>
      <c r="F872" s="3"/>
      <c r="G872" s="3"/>
      <c r="H872" s="142"/>
      <c r="I872" s="3"/>
      <c r="J872" s="3"/>
      <c r="K872" s="3"/>
      <c r="L872" s="6"/>
    </row>
    <row r="873">
      <c r="A873" s="3"/>
      <c r="B873" s="3"/>
      <c r="C873" s="3"/>
      <c r="D873" s="3"/>
      <c r="E873" s="3"/>
      <c r="F873" s="3"/>
      <c r="G873" s="3"/>
      <c r="H873" s="142"/>
      <c r="I873" s="3"/>
      <c r="J873" s="3"/>
      <c r="K873" s="3"/>
      <c r="L873" s="6"/>
    </row>
    <row r="874">
      <c r="A874" s="3"/>
      <c r="B874" s="3"/>
      <c r="C874" s="3"/>
      <c r="D874" s="3"/>
      <c r="E874" s="3"/>
      <c r="F874" s="3"/>
      <c r="G874" s="3"/>
      <c r="H874" s="142"/>
      <c r="I874" s="3"/>
      <c r="J874" s="3"/>
      <c r="K874" s="3"/>
      <c r="L874" s="6"/>
    </row>
    <row r="875">
      <c r="A875" s="3"/>
      <c r="B875" s="3"/>
      <c r="C875" s="3"/>
      <c r="D875" s="3"/>
      <c r="E875" s="3"/>
      <c r="F875" s="3"/>
      <c r="G875" s="3"/>
      <c r="H875" s="142"/>
      <c r="I875" s="3"/>
      <c r="J875" s="3"/>
      <c r="K875" s="3"/>
      <c r="L875" s="6"/>
    </row>
    <row r="876">
      <c r="A876" s="3"/>
      <c r="B876" s="3"/>
      <c r="C876" s="3"/>
      <c r="D876" s="3"/>
      <c r="E876" s="3"/>
      <c r="F876" s="3"/>
      <c r="G876" s="3"/>
      <c r="H876" s="142"/>
      <c r="I876" s="3"/>
      <c r="J876" s="3"/>
      <c r="K876" s="3"/>
      <c r="L876" s="6"/>
    </row>
    <row r="877">
      <c r="A877" s="3"/>
      <c r="B877" s="3"/>
      <c r="C877" s="3"/>
      <c r="D877" s="3"/>
      <c r="E877" s="3"/>
      <c r="F877" s="3"/>
      <c r="G877" s="3"/>
      <c r="H877" s="142"/>
      <c r="I877" s="3"/>
      <c r="J877" s="3"/>
      <c r="K877" s="3"/>
      <c r="L877" s="6"/>
    </row>
    <row r="878">
      <c r="A878" s="3"/>
      <c r="B878" s="3"/>
      <c r="C878" s="3"/>
      <c r="D878" s="3"/>
      <c r="E878" s="3"/>
      <c r="F878" s="3"/>
      <c r="G878" s="3"/>
      <c r="H878" s="142"/>
      <c r="I878" s="3"/>
      <c r="J878" s="3"/>
      <c r="K878" s="3"/>
      <c r="L878" s="6"/>
    </row>
    <row r="879">
      <c r="A879" s="3"/>
      <c r="B879" s="3"/>
      <c r="C879" s="3"/>
      <c r="D879" s="3"/>
      <c r="E879" s="3"/>
      <c r="F879" s="3"/>
      <c r="G879" s="3"/>
      <c r="H879" s="142"/>
      <c r="I879" s="3"/>
      <c r="J879" s="3"/>
      <c r="K879" s="3"/>
      <c r="L879" s="6"/>
    </row>
    <row r="880">
      <c r="A880" s="3"/>
      <c r="B880" s="3"/>
      <c r="C880" s="3"/>
      <c r="D880" s="3"/>
      <c r="E880" s="3"/>
      <c r="F880" s="3"/>
      <c r="G880" s="3"/>
      <c r="H880" s="142"/>
      <c r="I880" s="3"/>
      <c r="J880" s="3"/>
      <c r="K880" s="3"/>
      <c r="L880" s="6"/>
    </row>
    <row r="881">
      <c r="A881" s="3"/>
      <c r="B881" s="3"/>
      <c r="C881" s="3"/>
      <c r="D881" s="3"/>
      <c r="E881" s="3"/>
      <c r="F881" s="3"/>
      <c r="G881" s="3"/>
      <c r="H881" s="142"/>
      <c r="I881" s="3"/>
      <c r="J881" s="3"/>
      <c r="K881" s="3"/>
      <c r="L881" s="6"/>
    </row>
    <row r="882">
      <c r="A882" s="3"/>
      <c r="B882" s="3"/>
      <c r="C882" s="3"/>
      <c r="D882" s="3"/>
      <c r="E882" s="3"/>
      <c r="F882" s="3"/>
      <c r="G882" s="3"/>
      <c r="H882" s="142"/>
      <c r="I882" s="3"/>
      <c r="J882" s="3"/>
      <c r="K882" s="3"/>
      <c r="L882" s="6"/>
    </row>
    <row r="883">
      <c r="A883" s="3"/>
      <c r="B883" s="3"/>
      <c r="C883" s="3"/>
      <c r="D883" s="3"/>
      <c r="E883" s="3"/>
      <c r="F883" s="3"/>
      <c r="G883" s="3"/>
      <c r="H883" s="142"/>
      <c r="I883" s="3"/>
      <c r="J883" s="3"/>
      <c r="K883" s="3"/>
      <c r="L883" s="6"/>
    </row>
    <row r="884">
      <c r="A884" s="3"/>
      <c r="B884" s="3"/>
      <c r="C884" s="3"/>
      <c r="D884" s="3"/>
      <c r="E884" s="3"/>
      <c r="F884" s="3"/>
      <c r="G884" s="3"/>
      <c r="H884" s="142"/>
      <c r="I884" s="3"/>
      <c r="J884" s="3"/>
      <c r="K884" s="3"/>
      <c r="L884" s="6"/>
    </row>
    <row r="885">
      <c r="A885" s="3"/>
      <c r="B885" s="3"/>
      <c r="C885" s="3"/>
      <c r="D885" s="3"/>
      <c r="E885" s="3"/>
      <c r="F885" s="3"/>
      <c r="G885" s="3"/>
      <c r="H885" s="142"/>
      <c r="I885" s="3"/>
      <c r="J885" s="3"/>
      <c r="K885" s="3"/>
      <c r="L885" s="6"/>
    </row>
    <row r="886">
      <c r="A886" s="3"/>
      <c r="B886" s="3"/>
      <c r="C886" s="3"/>
      <c r="D886" s="3"/>
      <c r="E886" s="3"/>
      <c r="F886" s="3"/>
      <c r="G886" s="3"/>
      <c r="H886" s="142"/>
      <c r="I886" s="3"/>
      <c r="J886" s="3"/>
      <c r="K886" s="3"/>
      <c r="L886" s="6"/>
    </row>
    <row r="887">
      <c r="A887" s="3"/>
      <c r="B887" s="3"/>
      <c r="C887" s="3"/>
      <c r="D887" s="3"/>
      <c r="E887" s="3"/>
      <c r="F887" s="3"/>
      <c r="G887" s="3"/>
      <c r="H887" s="142"/>
      <c r="I887" s="3"/>
      <c r="J887" s="3"/>
      <c r="K887" s="3"/>
      <c r="L887" s="6"/>
    </row>
    <row r="888">
      <c r="A888" s="3"/>
      <c r="B888" s="3"/>
      <c r="C888" s="3"/>
      <c r="D888" s="3"/>
      <c r="E888" s="3"/>
      <c r="F888" s="3"/>
      <c r="G888" s="3"/>
      <c r="H888" s="142"/>
      <c r="I888" s="3"/>
      <c r="J888" s="3"/>
      <c r="K888" s="3"/>
      <c r="L888" s="6"/>
    </row>
    <row r="889">
      <c r="A889" s="3"/>
      <c r="B889" s="3"/>
      <c r="C889" s="3"/>
      <c r="D889" s="3"/>
      <c r="E889" s="3"/>
      <c r="F889" s="3"/>
      <c r="G889" s="3"/>
      <c r="H889" s="142"/>
      <c r="I889" s="3"/>
      <c r="J889" s="3"/>
      <c r="K889" s="3"/>
      <c r="L889" s="6"/>
    </row>
    <row r="890">
      <c r="A890" s="3"/>
      <c r="B890" s="3"/>
      <c r="C890" s="3"/>
      <c r="D890" s="3"/>
      <c r="E890" s="3"/>
      <c r="F890" s="3"/>
      <c r="G890" s="3"/>
      <c r="H890" s="142"/>
      <c r="I890" s="3"/>
      <c r="J890" s="3"/>
      <c r="K890" s="3"/>
      <c r="L890" s="6"/>
    </row>
    <row r="891">
      <c r="A891" s="3"/>
      <c r="B891" s="3"/>
      <c r="C891" s="3"/>
      <c r="D891" s="3"/>
      <c r="E891" s="3"/>
      <c r="F891" s="3"/>
      <c r="G891" s="3"/>
      <c r="H891" s="142"/>
      <c r="I891" s="3"/>
      <c r="J891" s="3"/>
      <c r="K891" s="3"/>
      <c r="L891" s="6"/>
    </row>
    <row r="892">
      <c r="A892" s="3"/>
      <c r="B892" s="3"/>
      <c r="C892" s="3"/>
      <c r="D892" s="3"/>
      <c r="E892" s="3"/>
      <c r="F892" s="3"/>
      <c r="G892" s="3"/>
      <c r="H892" s="142"/>
      <c r="I892" s="3"/>
      <c r="J892" s="3"/>
      <c r="K892" s="3"/>
      <c r="L892" s="6"/>
    </row>
    <row r="893">
      <c r="A893" s="3"/>
      <c r="B893" s="3"/>
      <c r="C893" s="3"/>
      <c r="D893" s="3"/>
      <c r="E893" s="3"/>
      <c r="F893" s="3"/>
      <c r="G893" s="3"/>
      <c r="H893" s="142"/>
      <c r="I893" s="3"/>
      <c r="J893" s="3"/>
      <c r="K893" s="3"/>
      <c r="L893" s="6"/>
    </row>
    <row r="894">
      <c r="A894" s="3"/>
      <c r="B894" s="3"/>
      <c r="C894" s="3"/>
      <c r="D894" s="3"/>
      <c r="E894" s="3"/>
      <c r="F894" s="3"/>
      <c r="G894" s="3"/>
      <c r="H894" s="142"/>
      <c r="I894" s="3"/>
      <c r="J894" s="3"/>
      <c r="K894" s="3"/>
      <c r="L894" s="6"/>
    </row>
    <row r="895">
      <c r="A895" s="3"/>
      <c r="B895" s="3"/>
      <c r="C895" s="3"/>
      <c r="D895" s="3"/>
      <c r="E895" s="3"/>
      <c r="F895" s="3"/>
      <c r="G895" s="3"/>
      <c r="H895" s="142"/>
      <c r="I895" s="3"/>
      <c r="J895" s="3"/>
      <c r="K895" s="3"/>
      <c r="L895" s="6"/>
    </row>
    <row r="896">
      <c r="A896" s="3"/>
      <c r="B896" s="3"/>
      <c r="C896" s="3"/>
      <c r="D896" s="3"/>
      <c r="E896" s="3"/>
      <c r="F896" s="3"/>
      <c r="G896" s="3"/>
      <c r="H896" s="142"/>
      <c r="I896" s="3"/>
      <c r="J896" s="3"/>
      <c r="K896" s="3"/>
      <c r="L896" s="6"/>
    </row>
    <row r="897">
      <c r="A897" s="3"/>
      <c r="B897" s="3"/>
      <c r="C897" s="3"/>
      <c r="D897" s="3"/>
      <c r="E897" s="3"/>
      <c r="F897" s="3"/>
      <c r="G897" s="3"/>
      <c r="H897" s="142"/>
      <c r="I897" s="3"/>
      <c r="J897" s="3"/>
      <c r="K897" s="3"/>
      <c r="L897" s="6"/>
    </row>
    <row r="898">
      <c r="A898" s="3"/>
      <c r="B898" s="3"/>
      <c r="C898" s="3"/>
      <c r="D898" s="3"/>
      <c r="E898" s="3"/>
      <c r="F898" s="3"/>
      <c r="G898" s="3"/>
      <c r="H898" s="142"/>
      <c r="I898" s="3"/>
      <c r="J898" s="3"/>
      <c r="K898" s="3"/>
      <c r="L898" s="6"/>
    </row>
    <row r="899">
      <c r="A899" s="3"/>
      <c r="B899" s="3"/>
      <c r="C899" s="3"/>
      <c r="D899" s="3"/>
      <c r="E899" s="3"/>
      <c r="F899" s="3"/>
      <c r="G899" s="3"/>
      <c r="H899" s="142"/>
      <c r="I899" s="3"/>
      <c r="J899" s="3"/>
      <c r="K899" s="3"/>
      <c r="L899" s="6"/>
    </row>
    <row r="900">
      <c r="A900" s="3"/>
      <c r="B900" s="3"/>
      <c r="C900" s="3"/>
      <c r="D900" s="3"/>
      <c r="E900" s="3"/>
      <c r="F900" s="3"/>
      <c r="G900" s="3"/>
      <c r="H900" s="142"/>
      <c r="I900" s="3"/>
      <c r="J900" s="3"/>
      <c r="K900" s="3"/>
      <c r="L900" s="6"/>
    </row>
    <row r="901">
      <c r="A901" s="3"/>
      <c r="B901" s="3"/>
      <c r="C901" s="3"/>
      <c r="D901" s="3"/>
      <c r="E901" s="3"/>
      <c r="F901" s="3"/>
      <c r="G901" s="3"/>
      <c r="H901" s="142"/>
      <c r="I901" s="3"/>
      <c r="J901" s="3"/>
      <c r="K901" s="3"/>
      <c r="L901" s="6"/>
    </row>
    <row r="902">
      <c r="A902" s="3"/>
      <c r="B902" s="3"/>
      <c r="C902" s="3"/>
      <c r="D902" s="3"/>
      <c r="E902" s="3"/>
      <c r="F902" s="3"/>
      <c r="G902" s="3"/>
      <c r="H902" s="142"/>
      <c r="I902" s="3"/>
      <c r="J902" s="3"/>
      <c r="K902" s="3"/>
      <c r="L902" s="6"/>
    </row>
    <row r="903">
      <c r="A903" s="3"/>
      <c r="B903" s="3"/>
      <c r="C903" s="3"/>
      <c r="D903" s="3"/>
      <c r="E903" s="3"/>
      <c r="F903" s="3"/>
      <c r="G903" s="3"/>
      <c r="H903" s="142"/>
      <c r="I903" s="3"/>
      <c r="J903" s="3"/>
      <c r="K903" s="3"/>
      <c r="L903" s="6"/>
    </row>
    <row r="904">
      <c r="A904" s="3"/>
      <c r="B904" s="3"/>
      <c r="C904" s="3"/>
      <c r="D904" s="3"/>
      <c r="E904" s="3"/>
      <c r="F904" s="3"/>
      <c r="G904" s="3"/>
      <c r="H904" s="142"/>
      <c r="I904" s="3"/>
      <c r="J904" s="3"/>
      <c r="K904" s="3"/>
      <c r="L904" s="6"/>
    </row>
    <row r="905">
      <c r="A905" s="3"/>
      <c r="B905" s="3"/>
      <c r="C905" s="3"/>
      <c r="D905" s="3"/>
      <c r="E905" s="3"/>
      <c r="F905" s="3"/>
      <c r="G905" s="3"/>
      <c r="H905" s="142"/>
      <c r="I905" s="3"/>
      <c r="J905" s="3"/>
      <c r="K905" s="3"/>
      <c r="L905" s="6"/>
    </row>
    <row r="906">
      <c r="A906" s="3"/>
      <c r="B906" s="3"/>
      <c r="C906" s="3"/>
      <c r="D906" s="3"/>
      <c r="E906" s="3"/>
      <c r="F906" s="3"/>
      <c r="G906" s="3"/>
      <c r="H906" s="142"/>
      <c r="I906" s="3"/>
      <c r="J906" s="3"/>
      <c r="K906" s="3"/>
      <c r="L906" s="6"/>
    </row>
    <row r="907">
      <c r="A907" s="3"/>
      <c r="B907" s="3"/>
      <c r="C907" s="3"/>
      <c r="D907" s="3"/>
      <c r="E907" s="3"/>
      <c r="F907" s="3"/>
      <c r="G907" s="3"/>
      <c r="H907" s="142"/>
      <c r="I907" s="3"/>
      <c r="J907" s="3"/>
      <c r="K907" s="3"/>
      <c r="L907" s="6"/>
    </row>
    <row r="908">
      <c r="A908" s="3"/>
      <c r="B908" s="3"/>
      <c r="C908" s="3"/>
      <c r="D908" s="3"/>
      <c r="E908" s="3"/>
      <c r="F908" s="3"/>
      <c r="G908" s="3"/>
      <c r="H908" s="142"/>
      <c r="I908" s="3"/>
      <c r="J908" s="3"/>
      <c r="K908" s="3"/>
      <c r="L908" s="6"/>
    </row>
    <row r="909">
      <c r="A909" s="3"/>
      <c r="B909" s="3"/>
      <c r="C909" s="3"/>
      <c r="D909" s="3"/>
      <c r="E909" s="3"/>
      <c r="F909" s="3"/>
      <c r="G909" s="3"/>
      <c r="H909" s="142"/>
      <c r="I909" s="3"/>
      <c r="J909" s="3"/>
      <c r="K909" s="3"/>
      <c r="L909" s="6"/>
    </row>
    <row r="910">
      <c r="A910" s="3"/>
      <c r="B910" s="3"/>
      <c r="C910" s="3"/>
      <c r="D910" s="3"/>
      <c r="E910" s="3"/>
      <c r="F910" s="3"/>
      <c r="G910" s="3"/>
      <c r="H910" s="142"/>
      <c r="I910" s="3"/>
      <c r="J910" s="3"/>
      <c r="K910" s="3"/>
      <c r="L910" s="6"/>
    </row>
    <row r="911">
      <c r="A911" s="3"/>
      <c r="B911" s="3"/>
      <c r="C911" s="3"/>
      <c r="D911" s="3"/>
      <c r="E911" s="3"/>
      <c r="F911" s="3"/>
      <c r="G911" s="3"/>
      <c r="H911" s="142"/>
      <c r="I911" s="3"/>
      <c r="J911" s="3"/>
      <c r="K911" s="3"/>
      <c r="L911" s="6"/>
    </row>
    <row r="912">
      <c r="A912" s="3"/>
      <c r="B912" s="3"/>
      <c r="C912" s="3"/>
      <c r="D912" s="3"/>
      <c r="E912" s="3"/>
      <c r="F912" s="3"/>
      <c r="G912" s="3"/>
      <c r="H912" s="142"/>
      <c r="I912" s="3"/>
      <c r="J912" s="3"/>
      <c r="K912" s="3"/>
      <c r="L912" s="6"/>
    </row>
    <row r="913">
      <c r="A913" s="3"/>
      <c r="B913" s="3"/>
      <c r="C913" s="3"/>
      <c r="D913" s="3"/>
      <c r="E913" s="3"/>
      <c r="F913" s="3"/>
      <c r="G913" s="3"/>
      <c r="H913" s="142"/>
      <c r="I913" s="3"/>
      <c r="J913" s="3"/>
      <c r="K913" s="3"/>
      <c r="L913" s="6"/>
    </row>
    <row r="914">
      <c r="A914" s="3"/>
      <c r="B914" s="3"/>
      <c r="C914" s="3"/>
      <c r="D914" s="3"/>
      <c r="E914" s="3"/>
      <c r="F914" s="3"/>
      <c r="G914" s="3"/>
      <c r="H914" s="142"/>
      <c r="I914" s="3"/>
      <c r="J914" s="3"/>
      <c r="K914" s="3"/>
      <c r="L914" s="6"/>
    </row>
    <row r="915">
      <c r="A915" s="3"/>
      <c r="B915" s="3"/>
      <c r="C915" s="3"/>
      <c r="D915" s="3"/>
      <c r="E915" s="3"/>
      <c r="F915" s="3"/>
      <c r="G915" s="3"/>
      <c r="H915" s="142"/>
      <c r="I915" s="3"/>
      <c r="J915" s="3"/>
      <c r="K915" s="3"/>
      <c r="L915" s="6"/>
    </row>
    <row r="916">
      <c r="A916" s="3"/>
      <c r="B916" s="3"/>
      <c r="C916" s="3"/>
      <c r="D916" s="3"/>
      <c r="E916" s="3"/>
      <c r="F916" s="3"/>
      <c r="G916" s="3"/>
      <c r="H916" s="142"/>
      <c r="I916" s="3"/>
      <c r="J916" s="3"/>
      <c r="K916" s="3"/>
      <c r="L916" s="6"/>
    </row>
    <row r="917">
      <c r="A917" s="3"/>
      <c r="B917" s="3"/>
      <c r="C917" s="3"/>
      <c r="D917" s="3"/>
      <c r="E917" s="3"/>
      <c r="F917" s="3"/>
      <c r="G917" s="3"/>
      <c r="H917" s="142"/>
      <c r="I917" s="3"/>
      <c r="J917" s="3"/>
      <c r="K917" s="3"/>
      <c r="L917" s="6"/>
    </row>
    <row r="918">
      <c r="A918" s="3"/>
      <c r="B918" s="3"/>
      <c r="C918" s="3"/>
      <c r="D918" s="3"/>
      <c r="E918" s="3"/>
      <c r="F918" s="3"/>
      <c r="G918" s="3"/>
      <c r="H918" s="142"/>
      <c r="I918" s="3"/>
      <c r="J918" s="3"/>
      <c r="K918" s="3"/>
      <c r="L918" s="6"/>
    </row>
    <row r="919">
      <c r="A919" s="3"/>
      <c r="B919" s="3"/>
      <c r="C919" s="3"/>
      <c r="D919" s="3"/>
      <c r="E919" s="3"/>
      <c r="F919" s="3"/>
      <c r="G919" s="3"/>
      <c r="H919" s="142"/>
      <c r="I919" s="3"/>
      <c r="J919" s="3"/>
      <c r="K919" s="3"/>
      <c r="L919" s="6"/>
    </row>
    <row r="920">
      <c r="A920" s="3"/>
      <c r="B920" s="3"/>
      <c r="C920" s="3"/>
      <c r="D920" s="3"/>
      <c r="E920" s="3"/>
      <c r="F920" s="3"/>
      <c r="G920" s="3"/>
      <c r="H920" s="142"/>
      <c r="I920" s="3"/>
      <c r="J920" s="3"/>
      <c r="K920" s="3"/>
      <c r="L920" s="6"/>
    </row>
    <row r="921">
      <c r="A921" s="3"/>
      <c r="B921" s="3"/>
      <c r="C921" s="3"/>
      <c r="D921" s="3"/>
      <c r="E921" s="3"/>
      <c r="F921" s="3"/>
      <c r="G921" s="3"/>
      <c r="H921" s="142"/>
      <c r="I921" s="3"/>
      <c r="J921" s="3"/>
      <c r="K921" s="3"/>
      <c r="L921" s="6"/>
    </row>
    <row r="922">
      <c r="A922" s="3"/>
      <c r="B922" s="3"/>
      <c r="C922" s="3"/>
      <c r="D922" s="3"/>
      <c r="E922" s="3"/>
      <c r="F922" s="3"/>
      <c r="G922" s="3"/>
      <c r="H922" s="142"/>
      <c r="I922" s="3"/>
      <c r="J922" s="3"/>
      <c r="K922" s="3"/>
      <c r="L922" s="6"/>
    </row>
    <row r="923">
      <c r="A923" s="3"/>
      <c r="B923" s="3"/>
      <c r="C923" s="3"/>
      <c r="D923" s="3"/>
      <c r="E923" s="3"/>
      <c r="F923" s="3"/>
      <c r="G923" s="3"/>
      <c r="H923" s="142"/>
      <c r="I923" s="3"/>
      <c r="J923" s="3"/>
      <c r="K923" s="3"/>
      <c r="L923" s="6"/>
    </row>
    <row r="924">
      <c r="A924" s="3"/>
      <c r="B924" s="3"/>
      <c r="C924" s="3"/>
      <c r="D924" s="3"/>
      <c r="E924" s="3"/>
      <c r="F924" s="3"/>
      <c r="G924" s="3"/>
      <c r="H924" s="142"/>
      <c r="I924" s="3"/>
      <c r="J924" s="3"/>
      <c r="K924" s="3"/>
      <c r="L924" s="6"/>
    </row>
    <row r="925">
      <c r="A925" s="3"/>
      <c r="B925" s="3"/>
      <c r="C925" s="3"/>
      <c r="D925" s="3"/>
      <c r="E925" s="3"/>
      <c r="F925" s="3"/>
      <c r="G925" s="3"/>
      <c r="H925" s="142"/>
      <c r="I925" s="3"/>
      <c r="J925" s="3"/>
      <c r="K925" s="3"/>
      <c r="L925" s="6"/>
    </row>
    <row r="926">
      <c r="A926" s="3"/>
      <c r="B926" s="3"/>
      <c r="C926" s="3"/>
      <c r="D926" s="3"/>
      <c r="E926" s="3"/>
      <c r="F926" s="3"/>
      <c r="G926" s="3"/>
      <c r="H926" s="142"/>
      <c r="I926" s="3"/>
      <c r="J926" s="3"/>
      <c r="K926" s="3"/>
      <c r="L926" s="6"/>
    </row>
    <row r="927">
      <c r="A927" s="3"/>
      <c r="B927" s="3"/>
      <c r="C927" s="3"/>
      <c r="D927" s="3"/>
      <c r="E927" s="3"/>
      <c r="F927" s="3"/>
      <c r="G927" s="3"/>
      <c r="H927" s="142"/>
      <c r="I927" s="3"/>
      <c r="J927" s="3"/>
      <c r="K927" s="3"/>
      <c r="L927" s="6"/>
    </row>
    <row r="928">
      <c r="A928" s="3"/>
      <c r="B928" s="3"/>
      <c r="C928" s="3"/>
      <c r="D928" s="3"/>
      <c r="E928" s="3"/>
      <c r="F928" s="3"/>
      <c r="G928" s="3"/>
      <c r="H928" s="142"/>
      <c r="I928" s="3"/>
      <c r="J928" s="3"/>
      <c r="K928" s="3"/>
      <c r="L928" s="6"/>
    </row>
    <row r="929">
      <c r="A929" s="3"/>
      <c r="B929" s="3"/>
      <c r="C929" s="3"/>
      <c r="D929" s="3"/>
      <c r="E929" s="3"/>
      <c r="F929" s="3"/>
      <c r="G929" s="3"/>
      <c r="H929" s="142"/>
      <c r="I929" s="3"/>
      <c r="J929" s="3"/>
      <c r="K929" s="3"/>
      <c r="L929" s="6"/>
    </row>
    <row r="930">
      <c r="A930" s="3"/>
      <c r="B930" s="3"/>
      <c r="C930" s="3"/>
      <c r="D930" s="3"/>
      <c r="E930" s="3"/>
      <c r="F930" s="3"/>
      <c r="G930" s="3"/>
      <c r="H930" s="142"/>
      <c r="I930" s="3"/>
      <c r="J930" s="3"/>
      <c r="K930" s="3"/>
      <c r="L930" s="6"/>
    </row>
    <row r="931">
      <c r="A931" s="3"/>
      <c r="B931" s="3"/>
      <c r="C931" s="3"/>
      <c r="D931" s="3"/>
      <c r="E931" s="3"/>
      <c r="F931" s="3"/>
      <c r="G931" s="3"/>
      <c r="H931" s="142"/>
      <c r="I931" s="3"/>
      <c r="J931" s="3"/>
      <c r="K931" s="3"/>
      <c r="L931" s="6"/>
    </row>
    <row r="932">
      <c r="A932" s="3"/>
      <c r="B932" s="3"/>
      <c r="C932" s="3"/>
      <c r="D932" s="3"/>
      <c r="E932" s="3"/>
      <c r="F932" s="3"/>
      <c r="G932" s="3"/>
      <c r="H932" s="142"/>
      <c r="I932" s="3"/>
      <c r="J932" s="3"/>
      <c r="K932" s="3"/>
      <c r="L932" s="6"/>
    </row>
    <row r="933">
      <c r="A933" s="3"/>
      <c r="B933" s="3"/>
      <c r="C933" s="3"/>
      <c r="D933" s="3"/>
      <c r="E933" s="3"/>
      <c r="F933" s="3"/>
      <c r="G933" s="3"/>
      <c r="H933" s="142"/>
      <c r="I933" s="3"/>
      <c r="J933" s="3"/>
      <c r="K933" s="3"/>
      <c r="L933" s="6"/>
    </row>
    <row r="934">
      <c r="A934" s="3"/>
      <c r="B934" s="3"/>
      <c r="C934" s="3"/>
      <c r="D934" s="3"/>
      <c r="E934" s="3"/>
      <c r="F934" s="3"/>
      <c r="G934" s="3"/>
      <c r="H934" s="142"/>
      <c r="I934" s="3"/>
      <c r="J934" s="3"/>
      <c r="K934" s="3"/>
      <c r="L934" s="6"/>
    </row>
    <row r="935">
      <c r="A935" s="3"/>
      <c r="B935" s="3"/>
      <c r="C935" s="3"/>
      <c r="D935" s="3"/>
      <c r="E935" s="3"/>
      <c r="F935" s="3"/>
      <c r="G935" s="3"/>
      <c r="H935" s="142"/>
      <c r="I935" s="3"/>
      <c r="J935" s="3"/>
      <c r="K935" s="3"/>
      <c r="L935" s="6"/>
    </row>
    <row r="936">
      <c r="A936" s="3"/>
      <c r="B936" s="3"/>
      <c r="C936" s="3"/>
      <c r="D936" s="3"/>
      <c r="E936" s="3"/>
      <c r="F936" s="3"/>
      <c r="G936" s="3"/>
      <c r="H936" s="142"/>
      <c r="I936" s="3"/>
      <c r="J936" s="3"/>
      <c r="K936" s="3"/>
      <c r="L936" s="6"/>
    </row>
    <row r="937">
      <c r="A937" s="3"/>
      <c r="B937" s="3"/>
      <c r="C937" s="3"/>
      <c r="D937" s="3"/>
      <c r="E937" s="3"/>
      <c r="F937" s="3"/>
      <c r="G937" s="3"/>
      <c r="H937" s="142"/>
      <c r="I937" s="3"/>
      <c r="J937" s="3"/>
      <c r="K937" s="3"/>
      <c r="L937" s="6"/>
    </row>
    <row r="938">
      <c r="A938" s="3"/>
      <c r="B938" s="3"/>
      <c r="C938" s="3"/>
      <c r="D938" s="3"/>
      <c r="E938" s="3"/>
      <c r="F938" s="3"/>
      <c r="G938" s="3"/>
      <c r="H938" s="142"/>
      <c r="I938" s="3"/>
      <c r="J938" s="3"/>
      <c r="K938" s="3"/>
      <c r="L938" s="6"/>
    </row>
    <row r="939">
      <c r="A939" s="3"/>
      <c r="B939" s="3"/>
      <c r="C939" s="3"/>
      <c r="D939" s="3"/>
      <c r="E939" s="3"/>
      <c r="F939" s="3"/>
      <c r="G939" s="3"/>
      <c r="H939" s="142"/>
      <c r="I939" s="3"/>
      <c r="J939" s="3"/>
      <c r="K939" s="3"/>
      <c r="L939" s="6"/>
    </row>
    <row r="940">
      <c r="A940" s="3"/>
      <c r="B940" s="3"/>
      <c r="C940" s="3"/>
      <c r="D940" s="3"/>
      <c r="E940" s="3"/>
      <c r="F940" s="3"/>
      <c r="G940" s="3"/>
      <c r="H940" s="142"/>
      <c r="I940" s="3"/>
      <c r="J940" s="3"/>
      <c r="K940" s="3"/>
      <c r="L940" s="6"/>
    </row>
    <row r="941">
      <c r="A941" s="3"/>
      <c r="B941" s="3"/>
      <c r="C941" s="3"/>
      <c r="D941" s="3"/>
      <c r="E941" s="3"/>
      <c r="F941" s="3"/>
      <c r="G941" s="3"/>
      <c r="H941" s="142"/>
      <c r="I941" s="3"/>
      <c r="J941" s="3"/>
      <c r="K941" s="3"/>
      <c r="L941" s="6"/>
    </row>
    <row r="942">
      <c r="A942" s="3"/>
      <c r="B942" s="3"/>
      <c r="C942" s="3"/>
      <c r="D942" s="3"/>
      <c r="E942" s="3"/>
      <c r="F942" s="3"/>
      <c r="G942" s="3"/>
      <c r="H942" s="142"/>
      <c r="I942" s="3"/>
      <c r="J942" s="3"/>
      <c r="K942" s="3"/>
      <c r="L942" s="6"/>
    </row>
    <row r="943">
      <c r="A943" s="3"/>
      <c r="B943" s="3"/>
      <c r="C943" s="3"/>
      <c r="D943" s="3"/>
      <c r="E943" s="3"/>
      <c r="F943" s="3"/>
      <c r="G943" s="3"/>
      <c r="H943" s="142"/>
      <c r="I943" s="3"/>
      <c r="J943" s="3"/>
      <c r="K943" s="3"/>
      <c r="L943" s="6"/>
    </row>
    <row r="944">
      <c r="A944" s="3"/>
      <c r="B944" s="3"/>
      <c r="C944" s="3"/>
      <c r="D944" s="3"/>
      <c r="E944" s="3"/>
      <c r="F944" s="3"/>
      <c r="G944" s="3"/>
      <c r="H944" s="142"/>
      <c r="I944" s="3"/>
      <c r="J944" s="3"/>
      <c r="K944" s="3"/>
      <c r="L944" s="6"/>
    </row>
    <row r="945">
      <c r="A945" s="3"/>
      <c r="B945" s="3"/>
      <c r="C945" s="3"/>
      <c r="D945" s="3"/>
      <c r="E945" s="3"/>
      <c r="F945" s="3"/>
      <c r="G945" s="3"/>
      <c r="H945" s="142"/>
      <c r="I945" s="3"/>
      <c r="J945" s="3"/>
      <c r="K945" s="3"/>
      <c r="L945" s="6"/>
    </row>
    <row r="946">
      <c r="A946" s="3"/>
      <c r="B946" s="3"/>
      <c r="C946" s="3"/>
      <c r="D946" s="3"/>
      <c r="E946" s="3"/>
      <c r="F946" s="3"/>
      <c r="G946" s="3"/>
      <c r="H946" s="142"/>
      <c r="I946" s="3"/>
      <c r="J946" s="3"/>
      <c r="K946" s="3"/>
      <c r="L946" s="6"/>
    </row>
    <row r="947">
      <c r="A947" s="3"/>
      <c r="B947" s="3"/>
      <c r="C947" s="3"/>
      <c r="D947" s="3"/>
      <c r="E947" s="3"/>
      <c r="F947" s="3"/>
      <c r="G947" s="3"/>
      <c r="H947" s="142"/>
      <c r="I947" s="3"/>
      <c r="J947" s="3"/>
      <c r="K947" s="3"/>
      <c r="L947" s="6"/>
    </row>
    <row r="948">
      <c r="A948" s="3"/>
      <c r="B948" s="3"/>
      <c r="C948" s="3"/>
      <c r="D948" s="3"/>
      <c r="E948" s="3"/>
      <c r="F948" s="3"/>
      <c r="G948" s="3"/>
      <c r="H948" s="142"/>
      <c r="I948" s="3"/>
      <c r="J948" s="3"/>
      <c r="K948" s="3"/>
      <c r="L948" s="6"/>
    </row>
    <row r="949">
      <c r="A949" s="3"/>
      <c r="B949" s="3"/>
      <c r="C949" s="3"/>
      <c r="D949" s="3"/>
      <c r="E949" s="3"/>
      <c r="F949" s="3"/>
      <c r="G949" s="3"/>
      <c r="H949" s="142"/>
      <c r="I949" s="3"/>
      <c r="J949" s="3"/>
      <c r="K949" s="3"/>
      <c r="L949" s="6"/>
    </row>
    <row r="950">
      <c r="A950" s="3"/>
      <c r="B950" s="3"/>
      <c r="C950" s="3"/>
      <c r="D950" s="3"/>
      <c r="E950" s="3"/>
      <c r="F950" s="3"/>
      <c r="G950" s="3"/>
      <c r="H950" s="142"/>
      <c r="I950" s="3"/>
      <c r="J950" s="3"/>
      <c r="K950" s="3"/>
      <c r="L950" s="6"/>
    </row>
    <row r="951">
      <c r="A951" s="3"/>
      <c r="B951" s="3"/>
      <c r="C951" s="3"/>
      <c r="D951" s="3"/>
      <c r="E951" s="3"/>
      <c r="F951" s="3"/>
      <c r="G951" s="3"/>
      <c r="H951" s="142"/>
      <c r="I951" s="3"/>
      <c r="J951" s="3"/>
      <c r="K951" s="3"/>
      <c r="L951" s="6"/>
    </row>
    <row r="952">
      <c r="A952" s="3"/>
      <c r="B952" s="3"/>
      <c r="C952" s="3"/>
      <c r="D952" s="3"/>
      <c r="E952" s="3"/>
      <c r="F952" s="3"/>
      <c r="G952" s="3"/>
      <c r="H952" s="142"/>
      <c r="I952" s="3"/>
      <c r="J952" s="3"/>
      <c r="K952" s="3"/>
      <c r="L952" s="6"/>
    </row>
    <row r="953">
      <c r="A953" s="3"/>
      <c r="B953" s="3"/>
      <c r="C953" s="3"/>
      <c r="D953" s="3"/>
      <c r="E953" s="3"/>
      <c r="F953" s="3"/>
      <c r="G953" s="3"/>
      <c r="H953" s="142"/>
      <c r="I953" s="3"/>
      <c r="J953" s="3"/>
      <c r="K953" s="3"/>
      <c r="L953" s="6"/>
    </row>
    <row r="954">
      <c r="A954" s="3"/>
      <c r="B954" s="3"/>
      <c r="C954" s="3"/>
      <c r="D954" s="3"/>
      <c r="E954" s="3"/>
      <c r="F954" s="3"/>
      <c r="G954" s="3"/>
      <c r="H954" s="142"/>
      <c r="I954" s="3"/>
      <c r="J954" s="3"/>
      <c r="K954" s="3"/>
      <c r="L954" s="6"/>
    </row>
    <row r="955">
      <c r="A955" s="3"/>
      <c r="B955" s="3"/>
      <c r="C955" s="3"/>
      <c r="D955" s="3"/>
      <c r="E955" s="3"/>
      <c r="F955" s="3"/>
      <c r="G955" s="3"/>
      <c r="H955" s="142"/>
      <c r="I955" s="3"/>
      <c r="J955" s="3"/>
      <c r="K955" s="3"/>
      <c r="L955" s="6"/>
    </row>
    <row r="956">
      <c r="A956" s="3"/>
      <c r="B956" s="3"/>
      <c r="C956" s="3"/>
      <c r="D956" s="3"/>
      <c r="E956" s="3"/>
      <c r="F956" s="3"/>
      <c r="G956" s="3"/>
      <c r="H956" s="142"/>
      <c r="I956" s="3"/>
      <c r="J956" s="3"/>
      <c r="K956" s="3"/>
      <c r="L956" s="6"/>
    </row>
    <row r="957">
      <c r="A957" s="3"/>
      <c r="B957" s="3"/>
      <c r="C957" s="3"/>
      <c r="D957" s="3"/>
      <c r="E957" s="3"/>
      <c r="F957" s="3"/>
      <c r="G957" s="3"/>
      <c r="H957" s="142"/>
      <c r="I957" s="3"/>
      <c r="J957" s="3"/>
      <c r="K957" s="3"/>
      <c r="L957" s="6"/>
    </row>
    <row r="958">
      <c r="A958" s="3"/>
      <c r="B958" s="3"/>
      <c r="C958" s="3"/>
      <c r="D958" s="3"/>
      <c r="E958" s="3"/>
      <c r="F958" s="3"/>
      <c r="G958" s="3"/>
      <c r="H958" s="142"/>
      <c r="I958" s="3"/>
      <c r="J958" s="3"/>
      <c r="K958" s="3"/>
      <c r="L958" s="6"/>
    </row>
    <row r="959">
      <c r="A959" s="3"/>
      <c r="B959" s="3"/>
      <c r="C959" s="3"/>
      <c r="D959" s="3"/>
      <c r="E959" s="3"/>
      <c r="F959" s="3"/>
      <c r="G959" s="3"/>
      <c r="H959" s="142"/>
      <c r="I959" s="3"/>
      <c r="J959" s="3"/>
      <c r="K959" s="3"/>
      <c r="L959" s="6"/>
    </row>
    <row r="960">
      <c r="A960" s="3"/>
      <c r="B960" s="3"/>
      <c r="C960" s="3"/>
      <c r="D960" s="3"/>
      <c r="E960" s="3"/>
      <c r="F960" s="3"/>
      <c r="G960" s="3"/>
      <c r="H960" s="142"/>
      <c r="I960" s="3"/>
      <c r="J960" s="3"/>
      <c r="K960" s="3"/>
      <c r="L960" s="6"/>
    </row>
    <row r="961">
      <c r="A961" s="3"/>
      <c r="B961" s="3"/>
      <c r="C961" s="3"/>
      <c r="D961" s="3"/>
      <c r="E961" s="3"/>
      <c r="F961" s="3"/>
      <c r="G961" s="3"/>
      <c r="H961" s="142"/>
      <c r="I961" s="3"/>
      <c r="J961" s="3"/>
      <c r="K961" s="3"/>
      <c r="L961" s="6"/>
    </row>
    <row r="962">
      <c r="A962" s="3"/>
      <c r="B962" s="3"/>
      <c r="C962" s="3"/>
      <c r="D962" s="3"/>
      <c r="E962" s="3"/>
      <c r="F962" s="3"/>
      <c r="G962" s="3"/>
      <c r="H962" s="142"/>
      <c r="I962" s="3"/>
      <c r="J962" s="3"/>
      <c r="K962" s="3"/>
      <c r="L962" s="6"/>
    </row>
    <row r="963">
      <c r="A963" s="3"/>
      <c r="B963" s="3"/>
      <c r="C963" s="3"/>
      <c r="D963" s="3"/>
      <c r="E963" s="3"/>
      <c r="F963" s="3"/>
      <c r="G963" s="3"/>
      <c r="H963" s="142"/>
      <c r="I963" s="3"/>
      <c r="J963" s="3"/>
      <c r="K963" s="3"/>
      <c r="L963" s="6"/>
    </row>
    <row r="964">
      <c r="A964" s="3"/>
      <c r="B964" s="3"/>
      <c r="C964" s="3"/>
      <c r="D964" s="3"/>
      <c r="E964" s="3"/>
      <c r="F964" s="3"/>
      <c r="G964" s="3"/>
      <c r="H964" s="142"/>
      <c r="I964" s="3"/>
      <c r="J964" s="3"/>
      <c r="K964" s="3"/>
      <c r="L964" s="6"/>
    </row>
    <row r="965">
      <c r="A965" s="3"/>
      <c r="B965" s="3"/>
      <c r="C965" s="3"/>
      <c r="D965" s="3"/>
      <c r="E965" s="3"/>
      <c r="F965" s="3"/>
      <c r="G965" s="3"/>
      <c r="H965" s="142"/>
      <c r="I965" s="3"/>
      <c r="J965" s="3"/>
      <c r="K965" s="3"/>
      <c r="L965" s="6"/>
    </row>
    <row r="966">
      <c r="A966" s="3"/>
      <c r="B966" s="3"/>
      <c r="C966" s="3"/>
      <c r="D966" s="3"/>
      <c r="E966" s="3"/>
      <c r="F966" s="3"/>
      <c r="G966" s="3"/>
      <c r="H966" s="142"/>
      <c r="I966" s="3"/>
      <c r="J966" s="3"/>
      <c r="K966" s="3"/>
      <c r="L966" s="6"/>
    </row>
    <row r="967">
      <c r="A967" s="3"/>
      <c r="B967" s="3"/>
      <c r="C967" s="3"/>
      <c r="D967" s="3"/>
      <c r="E967" s="3"/>
      <c r="F967" s="3"/>
      <c r="G967" s="3"/>
      <c r="H967" s="142"/>
      <c r="I967" s="3"/>
      <c r="J967" s="3"/>
      <c r="K967" s="3"/>
      <c r="L967" s="6"/>
    </row>
    <row r="968">
      <c r="A968" s="3"/>
      <c r="B968" s="3"/>
      <c r="C968" s="3"/>
      <c r="D968" s="3"/>
      <c r="E968" s="3"/>
      <c r="F968" s="3"/>
      <c r="G968" s="3"/>
      <c r="H968" s="142"/>
      <c r="I968" s="3"/>
      <c r="J968" s="3"/>
      <c r="K968" s="3"/>
      <c r="L968" s="6"/>
    </row>
    <row r="969">
      <c r="A969" s="3"/>
      <c r="B969" s="3"/>
      <c r="C969" s="3"/>
      <c r="D969" s="3"/>
      <c r="E969" s="3"/>
      <c r="F969" s="3"/>
      <c r="G969" s="3"/>
      <c r="H969" s="142"/>
      <c r="I969" s="3"/>
      <c r="J969" s="3"/>
      <c r="K969" s="3"/>
      <c r="L969" s="6"/>
    </row>
    <row r="970">
      <c r="A970" s="3"/>
      <c r="B970" s="3"/>
      <c r="C970" s="3"/>
      <c r="D970" s="3"/>
      <c r="E970" s="3"/>
      <c r="F970" s="3"/>
      <c r="G970" s="3"/>
      <c r="H970" s="142"/>
      <c r="I970" s="3"/>
      <c r="J970" s="3"/>
      <c r="K970" s="3"/>
      <c r="L970" s="6"/>
    </row>
    <row r="971">
      <c r="A971" s="3"/>
      <c r="B971" s="3"/>
      <c r="C971" s="3"/>
      <c r="D971" s="3"/>
      <c r="E971" s="3"/>
      <c r="F971" s="3"/>
      <c r="G971" s="3"/>
      <c r="H971" s="142"/>
      <c r="I971" s="3"/>
      <c r="J971" s="3"/>
      <c r="K971" s="3"/>
      <c r="L971" s="6"/>
    </row>
    <row r="972">
      <c r="A972" s="3"/>
      <c r="B972" s="3"/>
      <c r="C972" s="3"/>
      <c r="D972" s="3"/>
      <c r="E972" s="3"/>
      <c r="F972" s="3"/>
      <c r="G972" s="3"/>
      <c r="H972" s="142"/>
      <c r="I972" s="3"/>
      <c r="J972" s="3"/>
      <c r="K972" s="3"/>
      <c r="L972" s="6"/>
    </row>
    <row r="973">
      <c r="A973" s="3"/>
      <c r="B973" s="3"/>
      <c r="C973" s="3"/>
      <c r="D973" s="3"/>
      <c r="E973" s="3"/>
      <c r="F973" s="3"/>
      <c r="G973" s="3"/>
      <c r="H973" s="142"/>
      <c r="I973" s="3"/>
      <c r="J973" s="3"/>
      <c r="K973" s="3"/>
      <c r="L973" s="6"/>
    </row>
    <row r="974">
      <c r="A974" s="3"/>
      <c r="B974" s="3"/>
      <c r="C974" s="3"/>
      <c r="D974" s="3"/>
      <c r="E974" s="3"/>
      <c r="F974" s="3"/>
      <c r="G974" s="3"/>
      <c r="H974" s="142"/>
      <c r="I974" s="3"/>
      <c r="J974" s="3"/>
      <c r="K974" s="3"/>
      <c r="L974" s="6"/>
    </row>
    <row r="975">
      <c r="A975" s="3"/>
      <c r="B975" s="3"/>
      <c r="C975" s="3"/>
      <c r="D975" s="3"/>
      <c r="E975" s="3"/>
      <c r="F975" s="3"/>
      <c r="G975" s="3"/>
      <c r="H975" s="142"/>
      <c r="I975" s="3"/>
      <c r="J975" s="3"/>
      <c r="K975" s="3"/>
      <c r="L975" s="6"/>
    </row>
    <row r="976">
      <c r="A976" s="3"/>
      <c r="B976" s="3"/>
      <c r="C976" s="3"/>
      <c r="D976" s="3"/>
      <c r="E976" s="3"/>
      <c r="F976" s="3"/>
      <c r="G976" s="3"/>
      <c r="H976" s="142"/>
      <c r="I976" s="3"/>
      <c r="J976" s="3"/>
      <c r="K976" s="3"/>
      <c r="L976" s="6"/>
    </row>
    <row r="977">
      <c r="A977" s="3"/>
      <c r="B977" s="3"/>
      <c r="C977" s="3"/>
      <c r="D977" s="3"/>
      <c r="E977" s="3"/>
      <c r="F977" s="3"/>
      <c r="G977" s="3"/>
      <c r="H977" s="142"/>
      <c r="I977" s="3"/>
      <c r="J977" s="3"/>
      <c r="K977" s="3"/>
      <c r="L977" s="6"/>
    </row>
    <row r="978">
      <c r="A978" s="3"/>
      <c r="B978" s="3"/>
      <c r="C978" s="3"/>
      <c r="D978" s="3"/>
      <c r="E978" s="3"/>
      <c r="F978" s="3"/>
      <c r="G978" s="3"/>
      <c r="H978" s="142"/>
      <c r="I978" s="3"/>
      <c r="J978" s="3"/>
      <c r="K978" s="3"/>
      <c r="L978" s="6"/>
    </row>
    <row r="979">
      <c r="A979" s="3"/>
      <c r="B979" s="3"/>
      <c r="C979" s="3"/>
      <c r="D979" s="3"/>
      <c r="E979" s="3"/>
      <c r="F979" s="3"/>
      <c r="G979" s="3"/>
      <c r="H979" s="142"/>
      <c r="I979" s="3"/>
      <c r="J979" s="3"/>
      <c r="K979" s="3"/>
      <c r="L979" s="6"/>
    </row>
    <row r="980">
      <c r="A980" s="3"/>
      <c r="B980" s="3"/>
      <c r="C980" s="3"/>
      <c r="D980" s="3"/>
      <c r="E980" s="3"/>
      <c r="F980" s="3"/>
      <c r="G980" s="3"/>
      <c r="H980" s="142"/>
      <c r="I980" s="3"/>
      <c r="J980" s="3"/>
      <c r="K980" s="3"/>
      <c r="L980" s="6"/>
    </row>
    <row r="981">
      <c r="A981" s="3"/>
      <c r="B981" s="3"/>
      <c r="C981" s="3"/>
      <c r="D981" s="3"/>
      <c r="E981" s="3"/>
      <c r="F981" s="3"/>
      <c r="G981" s="3"/>
      <c r="H981" s="142"/>
      <c r="I981" s="3"/>
      <c r="J981" s="3"/>
      <c r="K981" s="3"/>
      <c r="L981" s="6"/>
    </row>
    <row r="982">
      <c r="A982" s="3"/>
      <c r="B982" s="3"/>
      <c r="C982" s="3"/>
      <c r="D982" s="3"/>
      <c r="E982" s="3"/>
      <c r="F982" s="3"/>
      <c r="G982" s="3"/>
      <c r="H982" s="142"/>
      <c r="I982" s="3"/>
      <c r="J982" s="3"/>
      <c r="K982" s="3"/>
      <c r="L982" s="6"/>
    </row>
    <row r="983">
      <c r="A983" s="3"/>
      <c r="B983" s="3"/>
      <c r="C983" s="3"/>
      <c r="D983" s="3"/>
      <c r="E983" s="3"/>
      <c r="F983" s="3"/>
      <c r="G983" s="3"/>
      <c r="H983" s="142"/>
      <c r="I983" s="3"/>
      <c r="J983" s="3"/>
      <c r="K983" s="3"/>
      <c r="L983" s="6"/>
    </row>
    <row r="984">
      <c r="A984" s="3"/>
      <c r="B984" s="3"/>
      <c r="C984" s="3"/>
      <c r="D984" s="3"/>
      <c r="E984" s="3"/>
      <c r="F984" s="3"/>
      <c r="G984" s="3"/>
      <c r="H984" s="142"/>
      <c r="I984" s="3"/>
      <c r="J984" s="3"/>
      <c r="K984" s="3"/>
      <c r="L984" s="6"/>
    </row>
    <row r="985">
      <c r="A985" s="3"/>
      <c r="B985" s="3"/>
      <c r="C985" s="3"/>
      <c r="D985" s="3"/>
      <c r="E985" s="3"/>
      <c r="F985" s="3"/>
      <c r="G985" s="3"/>
      <c r="H985" s="142"/>
      <c r="I985" s="3"/>
      <c r="J985" s="3"/>
      <c r="K985" s="3"/>
      <c r="L985" s="6"/>
    </row>
    <row r="986">
      <c r="A986" s="3"/>
      <c r="B986" s="3"/>
      <c r="C986" s="3"/>
      <c r="D986" s="3"/>
      <c r="E986" s="3"/>
      <c r="F986" s="3"/>
      <c r="G986" s="3"/>
      <c r="H986" s="142"/>
      <c r="I986" s="3"/>
      <c r="J986" s="3"/>
      <c r="K986" s="3"/>
      <c r="L986" s="6"/>
    </row>
    <row r="987">
      <c r="A987" s="3"/>
      <c r="B987" s="3"/>
      <c r="C987" s="3"/>
      <c r="D987" s="3"/>
      <c r="E987" s="3"/>
      <c r="F987" s="3"/>
      <c r="G987" s="3"/>
      <c r="H987" s="142"/>
      <c r="I987" s="3"/>
      <c r="J987" s="3"/>
      <c r="K987" s="3"/>
      <c r="L987" s="6"/>
    </row>
    <row r="988">
      <c r="A988" s="3"/>
      <c r="B988" s="3"/>
      <c r="C988" s="3"/>
      <c r="D988" s="3"/>
      <c r="E988" s="3"/>
      <c r="F988" s="3"/>
      <c r="G988" s="3"/>
      <c r="H988" s="142"/>
      <c r="I988" s="3"/>
      <c r="J988" s="3"/>
      <c r="K988" s="3"/>
      <c r="L988" s="6"/>
    </row>
    <row r="989">
      <c r="A989" s="3"/>
      <c r="B989" s="3"/>
      <c r="C989" s="3"/>
      <c r="D989" s="3"/>
      <c r="E989" s="3"/>
      <c r="F989" s="3"/>
      <c r="G989" s="3"/>
      <c r="H989" s="142"/>
      <c r="I989" s="3"/>
      <c r="J989" s="3"/>
      <c r="K989" s="3"/>
      <c r="L989" s="6"/>
    </row>
    <row r="990">
      <c r="A990" s="3"/>
      <c r="B990" s="3"/>
      <c r="C990" s="3"/>
      <c r="D990" s="3"/>
      <c r="E990" s="3"/>
      <c r="F990" s="3"/>
      <c r="G990" s="3"/>
      <c r="H990" s="142"/>
      <c r="I990" s="3"/>
      <c r="J990" s="3"/>
      <c r="K990" s="3"/>
      <c r="L990" s="6"/>
    </row>
    <row r="991">
      <c r="A991" s="3"/>
      <c r="B991" s="3"/>
      <c r="C991" s="3"/>
      <c r="D991" s="3"/>
      <c r="E991" s="3"/>
      <c r="F991" s="3"/>
      <c r="G991" s="3"/>
      <c r="H991" s="142"/>
      <c r="I991" s="3"/>
      <c r="J991" s="3"/>
      <c r="K991" s="3"/>
      <c r="L991" s="6"/>
    </row>
    <row r="992">
      <c r="A992" s="3"/>
      <c r="B992" s="3"/>
      <c r="C992" s="3"/>
      <c r="D992" s="3"/>
      <c r="E992" s="3"/>
      <c r="F992" s="3"/>
      <c r="G992" s="3"/>
      <c r="H992" s="142"/>
      <c r="I992" s="3"/>
      <c r="J992" s="3"/>
      <c r="K992" s="3"/>
      <c r="L992" s="6"/>
    </row>
    <row r="993">
      <c r="A993" s="3"/>
      <c r="B993" s="3"/>
      <c r="C993" s="3"/>
      <c r="D993" s="3"/>
      <c r="E993" s="3"/>
      <c r="F993" s="3"/>
      <c r="G993" s="3"/>
      <c r="H993" s="142"/>
      <c r="I993" s="3"/>
      <c r="J993" s="3"/>
      <c r="K993" s="3"/>
      <c r="L993" s="6"/>
    </row>
    <row r="994">
      <c r="A994" s="3"/>
      <c r="B994" s="3"/>
      <c r="C994" s="3"/>
      <c r="D994" s="3"/>
      <c r="E994" s="3"/>
      <c r="F994" s="3"/>
      <c r="G994" s="3"/>
      <c r="H994" s="142"/>
      <c r="I994" s="3"/>
      <c r="J994" s="3"/>
      <c r="K994" s="3"/>
      <c r="L994" s="6"/>
    </row>
    <row r="995">
      <c r="A995" s="3"/>
      <c r="B995" s="3"/>
      <c r="C995" s="3"/>
      <c r="D995" s="3"/>
      <c r="E995" s="3"/>
      <c r="F995" s="3"/>
      <c r="G995" s="3"/>
      <c r="H995" s="142"/>
      <c r="I995" s="3"/>
      <c r="J995" s="3"/>
      <c r="K995" s="3"/>
      <c r="L995" s="6"/>
    </row>
    <row r="996">
      <c r="A996" s="3"/>
      <c r="B996" s="3"/>
      <c r="C996" s="3"/>
      <c r="D996" s="3"/>
      <c r="E996" s="3"/>
      <c r="F996" s="3"/>
      <c r="G996" s="3"/>
      <c r="H996" s="142"/>
      <c r="I996" s="3"/>
      <c r="J996" s="3"/>
      <c r="K996" s="3"/>
      <c r="L996" s="6"/>
    </row>
    <row r="997">
      <c r="A997" s="3"/>
      <c r="B997" s="3"/>
      <c r="C997" s="3"/>
      <c r="D997" s="3"/>
      <c r="E997" s="3"/>
      <c r="F997" s="3"/>
      <c r="G997" s="3"/>
      <c r="H997" s="142"/>
      <c r="I997" s="3"/>
      <c r="J997" s="3"/>
      <c r="K997" s="3"/>
      <c r="L997" s="6"/>
    </row>
    <row r="998">
      <c r="A998" s="3"/>
      <c r="B998" s="3"/>
      <c r="C998" s="3"/>
      <c r="D998" s="3"/>
      <c r="E998" s="3"/>
      <c r="F998" s="3"/>
      <c r="G998" s="3"/>
      <c r="H998" s="142"/>
      <c r="I998" s="3"/>
      <c r="J998" s="3"/>
      <c r="K998" s="3"/>
      <c r="L998" s="6"/>
    </row>
    <row r="999">
      <c r="A999" s="3"/>
      <c r="B999" s="3"/>
      <c r="C999" s="3"/>
      <c r="D999" s="3"/>
      <c r="E999" s="3"/>
      <c r="F999" s="3"/>
      <c r="G999" s="3"/>
      <c r="H999" s="142"/>
      <c r="I999" s="3"/>
      <c r="J999" s="3"/>
      <c r="K999" s="3"/>
      <c r="L999" s="6"/>
    </row>
    <row r="1000">
      <c r="A1000" s="3"/>
      <c r="B1000" s="3"/>
      <c r="C1000" s="3"/>
      <c r="D1000" s="3"/>
      <c r="E1000" s="3"/>
      <c r="F1000" s="3"/>
      <c r="G1000" s="3"/>
      <c r="H1000" s="142"/>
      <c r="I1000" s="3"/>
      <c r="J1000" s="3"/>
      <c r="K1000" s="3"/>
      <c r="L1000" s="6"/>
    </row>
    <row r="1001">
      <c r="A1001" s="3"/>
      <c r="B1001" s="3"/>
      <c r="C1001" s="3"/>
      <c r="D1001" s="3"/>
      <c r="E1001" s="3"/>
      <c r="F1001" s="3"/>
      <c r="G1001" s="3"/>
      <c r="H1001" s="142"/>
      <c r="I1001" s="3"/>
      <c r="J1001" s="3"/>
      <c r="K1001" s="3"/>
      <c r="L1001" s="6"/>
    </row>
    <row r="1002">
      <c r="A1002" s="3"/>
      <c r="B1002" s="3"/>
      <c r="C1002" s="3"/>
      <c r="D1002" s="3"/>
      <c r="E1002" s="3"/>
      <c r="F1002" s="3"/>
      <c r="G1002" s="3"/>
      <c r="H1002" s="142"/>
      <c r="I1002" s="3"/>
      <c r="J1002" s="3"/>
      <c r="K1002" s="3"/>
      <c r="L1002" s="6"/>
    </row>
  </sheetData>
  <mergeCells count="11">
    <mergeCell ref="A32:B32"/>
    <mergeCell ref="A2:B2"/>
    <mergeCell ref="A19:B19"/>
    <mergeCell ref="A21:B21"/>
    <mergeCell ref="A34:B34"/>
    <mergeCell ref="A37:B37"/>
    <mergeCell ref="A39:B39"/>
    <mergeCell ref="A86:B86"/>
    <mergeCell ref="A88:B88"/>
    <mergeCell ref="A92:B92"/>
    <mergeCell ref="A94:B94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5.13" defaultRowHeight="15.0"/>
  <cols>
    <col customWidth="1" min="1" max="1" width="6.0"/>
    <col customWidth="1" min="2" max="2" width="37.13"/>
    <col customWidth="1" min="3" max="3" width="12.0"/>
    <col customWidth="1" min="4" max="4" width="9.88"/>
    <col customWidth="1" min="5" max="5" width="10.75"/>
    <col customWidth="1" min="6" max="6" width="10.88"/>
    <col customWidth="1" min="7" max="7" width="13.0"/>
    <col customWidth="1" min="8" max="8" width="10.75"/>
    <col customWidth="1" min="9" max="10" width="9.88"/>
    <col customWidth="1" min="11" max="11" width="10.75"/>
    <col customWidth="1" min="12" max="13" width="9.88"/>
    <col customWidth="1" min="14" max="14" width="10.75"/>
    <col customWidth="1" min="15" max="17" width="9.88"/>
    <col customWidth="1" min="18" max="18" width="10.75"/>
    <col customWidth="1" min="19" max="19" width="9.88"/>
    <col customWidth="1" min="20" max="21" width="10.0"/>
    <col customWidth="1" min="22" max="22" width="9.88"/>
    <col customWidth="1" min="23" max="24" width="10.75"/>
    <col customWidth="1" min="25" max="25" width="10.88"/>
    <col customWidth="1" min="26" max="26" width="10.0"/>
    <col customWidth="1" min="27" max="28" width="9.88"/>
    <col customWidth="1" min="29" max="29" width="9.0"/>
    <col customWidth="1" min="30" max="30" width="10.0"/>
    <col customWidth="1" min="31" max="32" width="10.75"/>
    <col customWidth="1" min="33" max="33" width="9.88"/>
    <col customWidth="1" min="34" max="34" width="10.75"/>
    <col customWidth="1" min="35" max="35" width="9.88"/>
    <col customWidth="1" min="36" max="36" width="14.0"/>
  </cols>
  <sheetData>
    <row r="1" ht="13.5" customHeight="1">
      <c r="A1" s="2"/>
      <c r="B1" s="2"/>
      <c r="C1" s="7" t="s">
        <v>1</v>
      </c>
      <c r="D1" s="9" t="s">
        <v>2</v>
      </c>
      <c r="E1" s="11" t="s">
        <v>4</v>
      </c>
      <c r="F1" s="13" t="s">
        <v>6</v>
      </c>
      <c r="G1" s="13" t="s">
        <v>11</v>
      </c>
      <c r="H1" s="13" t="s">
        <v>12</v>
      </c>
      <c r="I1" s="13" t="s">
        <v>13</v>
      </c>
      <c r="J1" s="13" t="s">
        <v>14</v>
      </c>
      <c r="K1" s="13" t="s">
        <v>15</v>
      </c>
      <c r="L1" s="13" t="s">
        <v>18</v>
      </c>
      <c r="M1" s="13" t="s">
        <v>19</v>
      </c>
      <c r="N1" s="13" t="s">
        <v>20</v>
      </c>
      <c r="O1" s="13" t="s">
        <v>21</v>
      </c>
      <c r="P1" s="13" t="s">
        <v>22</v>
      </c>
      <c r="Q1" s="13" t="s">
        <v>23</v>
      </c>
      <c r="R1" s="13" t="s">
        <v>24</v>
      </c>
      <c r="S1" s="13" t="s">
        <v>25</v>
      </c>
      <c r="T1" s="13" t="s">
        <v>26</v>
      </c>
      <c r="U1" s="13" t="s">
        <v>27</v>
      </c>
      <c r="V1" s="13" t="s">
        <v>28</v>
      </c>
      <c r="W1" s="13" t="s">
        <v>29</v>
      </c>
      <c r="X1" s="13" t="s">
        <v>30</v>
      </c>
      <c r="Y1" s="13" t="s">
        <v>6</v>
      </c>
      <c r="Z1" s="13" t="s">
        <v>31</v>
      </c>
      <c r="AA1" s="13" t="s">
        <v>32</v>
      </c>
      <c r="AB1" s="13" t="s">
        <v>33</v>
      </c>
      <c r="AC1" s="13" t="s">
        <v>34</v>
      </c>
      <c r="AD1" s="13" t="s">
        <v>35</v>
      </c>
      <c r="AE1" s="13" t="s">
        <v>36</v>
      </c>
      <c r="AF1" s="13" t="s">
        <v>37</v>
      </c>
      <c r="AG1" s="13" t="s">
        <v>38</v>
      </c>
      <c r="AH1" s="13" t="s">
        <v>39</v>
      </c>
      <c r="AI1" s="13" t="s">
        <v>40</v>
      </c>
      <c r="AJ1" s="13" t="s">
        <v>41</v>
      </c>
    </row>
    <row r="2" ht="13.5" customHeight="1">
      <c r="A2" s="22" t="s">
        <v>42</v>
      </c>
      <c r="C2" s="24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ht="13.5" customHeight="1">
      <c r="A3" s="30" t="s">
        <v>49</v>
      </c>
      <c r="B3" s="30"/>
      <c r="C3" s="24"/>
      <c r="D3" s="31"/>
      <c r="E3" s="31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</row>
    <row r="4" ht="13.5" customHeight="1">
      <c r="A4" s="35">
        <v>3110.0</v>
      </c>
      <c r="B4" s="37" t="s">
        <v>47</v>
      </c>
      <c r="C4" s="38">
        <f t="shared" ref="C4:C20" si="1">sum(D4:AJ4)</f>
        <v>157200</v>
      </c>
      <c r="D4" s="39"/>
      <c r="E4" s="39"/>
      <c r="F4" s="39">
        <v>4500.0</v>
      </c>
      <c r="G4" s="39">
        <v>8000.0</v>
      </c>
      <c r="H4" s="39">
        <v>14900.0</v>
      </c>
      <c r="I4" s="39">
        <v>1000.0</v>
      </c>
      <c r="J4" s="39"/>
      <c r="K4" s="39">
        <v>50000.0</v>
      </c>
      <c r="L4" s="39"/>
      <c r="M4" s="39">
        <v>10000.0</v>
      </c>
      <c r="N4" s="39">
        <v>0.0</v>
      </c>
      <c r="O4" s="39">
        <v>7800.0</v>
      </c>
      <c r="P4" s="39">
        <v>12000.0</v>
      </c>
      <c r="Q4" s="39">
        <v>0.0</v>
      </c>
      <c r="R4" s="39">
        <v>0.0</v>
      </c>
      <c r="S4" s="39">
        <v>2500.0</v>
      </c>
      <c r="T4" s="39">
        <v>1000.0</v>
      </c>
      <c r="U4" s="39">
        <v>2000.0</v>
      </c>
      <c r="V4" s="39">
        <v>0.0</v>
      </c>
      <c r="W4" s="39"/>
      <c r="X4" s="39">
        <v>5000.0</v>
      </c>
      <c r="Y4" s="39">
        <v>4500.0</v>
      </c>
      <c r="Z4" s="39">
        <v>0.0</v>
      </c>
      <c r="AA4" s="39">
        <v>10000.0</v>
      </c>
      <c r="AB4" s="39">
        <v>0.0</v>
      </c>
      <c r="AC4" s="39"/>
      <c r="AD4" s="39">
        <v>3000.0</v>
      </c>
      <c r="AE4" s="39">
        <v>15000.0</v>
      </c>
      <c r="AF4" s="39"/>
      <c r="AG4" s="39"/>
      <c r="AH4" s="39">
        <v>6000.0</v>
      </c>
      <c r="AI4" s="39"/>
      <c r="AJ4" s="39">
        <v>0.0</v>
      </c>
    </row>
    <row r="5" ht="13.5" customHeight="1">
      <c r="A5" s="35">
        <v>3120.0</v>
      </c>
      <c r="B5" s="37" t="s">
        <v>50</v>
      </c>
      <c r="C5" s="41">
        <f t="shared" si="1"/>
        <v>0</v>
      </c>
      <c r="D5" s="39"/>
      <c r="E5" s="39"/>
      <c r="F5" s="39">
        <v>0.0</v>
      </c>
      <c r="G5" s="39"/>
      <c r="H5" s="39">
        <v>0.0</v>
      </c>
      <c r="I5" s="39"/>
      <c r="J5" s="39"/>
      <c r="K5" s="39"/>
      <c r="L5" s="39"/>
      <c r="M5" s="39"/>
      <c r="N5" s="39">
        <v>0.0</v>
      </c>
      <c r="O5" s="39"/>
      <c r="P5" s="39"/>
      <c r="Q5" s="39">
        <v>0.0</v>
      </c>
      <c r="R5" s="39">
        <v>0.0</v>
      </c>
      <c r="S5" s="39"/>
      <c r="T5" s="39"/>
      <c r="U5" s="39"/>
      <c r="V5" s="39">
        <v>0.0</v>
      </c>
      <c r="W5" s="39"/>
      <c r="X5" s="39">
        <v>0.0</v>
      </c>
      <c r="Y5" s="39">
        <v>0.0</v>
      </c>
      <c r="Z5" s="39">
        <v>0.0</v>
      </c>
      <c r="AA5" s="39"/>
      <c r="AB5" s="39">
        <v>0.0</v>
      </c>
      <c r="AC5" s="39"/>
      <c r="AD5" s="39"/>
      <c r="AE5" s="39"/>
      <c r="AF5" s="39"/>
      <c r="AG5" s="39"/>
      <c r="AH5" s="39"/>
      <c r="AI5" s="39"/>
      <c r="AJ5" s="39">
        <v>0.0</v>
      </c>
    </row>
    <row r="6" ht="13.5" customHeight="1">
      <c r="A6" s="35">
        <v>3400.0</v>
      </c>
      <c r="B6" s="37" t="s">
        <v>51</v>
      </c>
      <c r="C6" s="41">
        <f t="shared" si="1"/>
        <v>0</v>
      </c>
      <c r="D6" s="39"/>
      <c r="E6" s="39"/>
      <c r="F6" s="39">
        <v>0.0</v>
      </c>
      <c r="G6" s="39"/>
      <c r="H6" s="39">
        <v>0.0</v>
      </c>
      <c r="I6" s="39"/>
      <c r="J6" s="39"/>
      <c r="K6" s="39"/>
      <c r="L6" s="39"/>
      <c r="M6" s="39"/>
      <c r="N6" s="39">
        <v>0.0</v>
      </c>
      <c r="O6" s="39"/>
      <c r="P6" s="39"/>
      <c r="Q6" s="39">
        <v>0.0</v>
      </c>
      <c r="R6" s="39">
        <v>0.0</v>
      </c>
      <c r="S6" s="39"/>
      <c r="T6" s="39"/>
      <c r="U6" s="39"/>
      <c r="V6" s="39">
        <v>0.0</v>
      </c>
      <c r="W6" s="39"/>
      <c r="X6" s="39">
        <v>0.0</v>
      </c>
      <c r="Y6" s="39">
        <v>0.0</v>
      </c>
      <c r="Z6" s="39">
        <v>0.0</v>
      </c>
      <c r="AA6" s="39"/>
      <c r="AB6" s="39">
        <v>0.0</v>
      </c>
      <c r="AC6" s="39"/>
      <c r="AD6" s="39"/>
      <c r="AE6" s="39"/>
      <c r="AF6" s="39"/>
      <c r="AG6" s="39"/>
      <c r="AH6" s="39"/>
      <c r="AI6" s="39"/>
      <c r="AJ6" s="39">
        <v>0.0</v>
      </c>
    </row>
    <row r="7" ht="13.5" customHeight="1">
      <c r="A7" s="35">
        <v>3440.0</v>
      </c>
      <c r="B7" s="37" t="s">
        <v>52</v>
      </c>
      <c r="C7" s="41">
        <f t="shared" si="1"/>
        <v>133500</v>
      </c>
      <c r="D7" s="39"/>
      <c r="E7" s="39">
        <v>8000.0</v>
      </c>
      <c r="F7" s="39">
        <v>0.0</v>
      </c>
      <c r="G7" s="39"/>
      <c r="H7" s="39">
        <v>28000.0</v>
      </c>
      <c r="I7" s="39"/>
      <c r="J7" s="39"/>
      <c r="K7" s="39"/>
      <c r="L7" s="39"/>
      <c r="M7" s="39"/>
      <c r="N7" s="39">
        <v>0.0</v>
      </c>
      <c r="O7" s="39">
        <v>18500.0</v>
      </c>
      <c r="P7" s="39">
        <v>10000.0</v>
      </c>
      <c r="Q7" s="39">
        <v>0.0</v>
      </c>
      <c r="R7" s="39">
        <v>10000.0</v>
      </c>
      <c r="S7" s="39"/>
      <c r="T7" s="39"/>
      <c r="U7" s="39"/>
      <c r="V7" s="39">
        <v>0.0</v>
      </c>
      <c r="W7" s="39">
        <v>4000.0</v>
      </c>
      <c r="X7" s="39">
        <v>50000.0</v>
      </c>
      <c r="Y7" s="39">
        <v>0.0</v>
      </c>
      <c r="Z7" s="39">
        <v>0.0</v>
      </c>
      <c r="AA7" s="39"/>
      <c r="AB7" s="39">
        <v>0.0</v>
      </c>
      <c r="AC7" s="39"/>
      <c r="AD7" s="39"/>
      <c r="AE7" s="39">
        <v>5000.0</v>
      </c>
      <c r="AF7" s="39"/>
      <c r="AG7" s="39"/>
      <c r="AH7" s="39"/>
      <c r="AI7" s="39"/>
      <c r="AJ7" s="39">
        <v>0.0</v>
      </c>
    </row>
    <row r="8" ht="13.5" customHeight="1">
      <c r="A8" s="35">
        <v>3480.0</v>
      </c>
      <c r="B8" s="37" t="s">
        <v>53</v>
      </c>
      <c r="C8" s="41">
        <f t="shared" si="1"/>
        <v>634850</v>
      </c>
      <c r="D8" s="39"/>
      <c r="E8" s="39">
        <v>68000.0</v>
      </c>
      <c r="F8" s="39">
        <v>15000.0</v>
      </c>
      <c r="G8" s="39">
        <v>3500.0</v>
      </c>
      <c r="H8" s="39">
        <v>50000.0</v>
      </c>
      <c r="I8" s="39">
        <v>10000.0</v>
      </c>
      <c r="J8" s="39">
        <v>7500.0</v>
      </c>
      <c r="K8" s="39"/>
      <c r="L8" s="39">
        <v>8000.0</v>
      </c>
      <c r="M8" s="39">
        <v>10800.0</v>
      </c>
      <c r="N8" s="39">
        <v>80000.0</v>
      </c>
      <c r="O8" s="39">
        <v>15350.0</v>
      </c>
      <c r="P8" s="39">
        <v>6000.0</v>
      </c>
      <c r="Q8" s="39">
        <v>10000.0</v>
      </c>
      <c r="R8" s="39">
        <v>1500.0</v>
      </c>
      <c r="S8" s="39">
        <v>7500.0</v>
      </c>
      <c r="T8" s="39">
        <v>3150.0</v>
      </c>
      <c r="U8" s="39">
        <v>0.0</v>
      </c>
      <c r="V8" s="39">
        <v>34300.0</v>
      </c>
      <c r="W8" s="39">
        <v>70000.0</v>
      </c>
      <c r="X8" s="39">
        <v>12500.0</v>
      </c>
      <c r="Y8" s="39">
        <v>15000.0</v>
      </c>
      <c r="Z8" s="39">
        <v>28000.0</v>
      </c>
      <c r="AA8" s="39">
        <v>20000.0</v>
      </c>
      <c r="AB8" s="39">
        <v>30000.0</v>
      </c>
      <c r="AC8" s="39">
        <v>3000.0</v>
      </c>
      <c r="AD8" s="39">
        <v>4000.0</v>
      </c>
      <c r="AE8" s="39">
        <v>20000.0</v>
      </c>
      <c r="AF8" s="39">
        <v>50000.0</v>
      </c>
      <c r="AG8" s="39">
        <v>4000.0</v>
      </c>
      <c r="AH8" s="39">
        <v>18750.0</v>
      </c>
      <c r="AI8" s="39">
        <v>19000.0</v>
      </c>
      <c r="AJ8" s="39">
        <v>10000.0</v>
      </c>
    </row>
    <row r="9" ht="13.5" customHeight="1">
      <c r="A9" s="35">
        <v>3490.0</v>
      </c>
      <c r="B9" s="37" t="s">
        <v>55</v>
      </c>
      <c r="C9" s="41">
        <f t="shared" si="1"/>
        <v>183000</v>
      </c>
      <c r="D9" s="39"/>
      <c r="E9" s="39"/>
      <c r="F9" s="39">
        <v>5000.0</v>
      </c>
      <c r="G9" s="39"/>
      <c r="H9" s="39">
        <v>0.0</v>
      </c>
      <c r="I9" s="39"/>
      <c r="J9" s="39"/>
      <c r="K9" s="39">
        <v>147000.0</v>
      </c>
      <c r="L9" s="39"/>
      <c r="M9" s="39"/>
      <c r="N9" s="39">
        <v>8000.0</v>
      </c>
      <c r="O9" s="39"/>
      <c r="P9" s="39"/>
      <c r="Q9" s="39">
        <v>0.0</v>
      </c>
      <c r="R9" s="39">
        <v>0.0</v>
      </c>
      <c r="S9" s="39"/>
      <c r="T9" s="39"/>
      <c r="U9" s="39"/>
      <c r="V9" s="39">
        <v>0.0</v>
      </c>
      <c r="W9" s="39"/>
      <c r="X9" s="39">
        <v>10000.0</v>
      </c>
      <c r="Y9" s="39">
        <v>5000.0</v>
      </c>
      <c r="Z9" s="39">
        <v>0.0</v>
      </c>
      <c r="AA9" s="39"/>
      <c r="AB9" s="39">
        <v>0.0</v>
      </c>
      <c r="AC9" s="39"/>
      <c r="AD9" s="39"/>
      <c r="AE9" s="39"/>
      <c r="AF9" s="39">
        <v>8000.0</v>
      </c>
      <c r="AG9" s="39"/>
      <c r="AH9" s="39"/>
      <c r="AI9" s="39"/>
      <c r="AJ9" s="39">
        <v>0.0</v>
      </c>
    </row>
    <row r="10" ht="13.5" customHeight="1">
      <c r="A10" s="35">
        <v>3610.0</v>
      </c>
      <c r="B10" s="37" t="s">
        <v>56</v>
      </c>
      <c r="C10" s="41">
        <f t="shared" si="1"/>
        <v>6000</v>
      </c>
      <c r="D10" s="39"/>
      <c r="E10" s="39"/>
      <c r="F10" s="39">
        <v>0.0</v>
      </c>
      <c r="G10" s="39"/>
      <c r="H10" s="39">
        <v>0.0</v>
      </c>
      <c r="I10" s="39"/>
      <c r="J10" s="39"/>
      <c r="K10" s="39"/>
      <c r="L10" s="39"/>
      <c r="M10" s="39"/>
      <c r="N10" s="39">
        <v>0.0</v>
      </c>
      <c r="O10" s="39"/>
      <c r="P10" s="39"/>
      <c r="Q10" s="39">
        <v>0.0</v>
      </c>
      <c r="R10" s="39">
        <v>0.0</v>
      </c>
      <c r="S10" s="39"/>
      <c r="T10" s="39"/>
      <c r="U10" s="39"/>
      <c r="V10" s="39">
        <v>6000.0</v>
      </c>
      <c r="W10" s="39"/>
      <c r="X10" s="39">
        <v>0.0</v>
      </c>
      <c r="Y10" s="39">
        <v>0.0</v>
      </c>
      <c r="Z10" s="39">
        <v>0.0</v>
      </c>
      <c r="AA10" s="39"/>
      <c r="AB10" s="39">
        <v>0.0</v>
      </c>
      <c r="AC10" s="39"/>
      <c r="AD10" s="39"/>
      <c r="AE10" s="39"/>
      <c r="AF10" s="39"/>
      <c r="AG10" s="39"/>
      <c r="AH10" s="39"/>
      <c r="AI10" s="39"/>
      <c r="AJ10" s="39">
        <v>0.0</v>
      </c>
    </row>
    <row r="11" ht="13.5" customHeight="1">
      <c r="A11" s="35">
        <v>3630.0</v>
      </c>
      <c r="B11" s="37" t="s">
        <v>57</v>
      </c>
      <c r="C11" s="41">
        <f t="shared" si="1"/>
        <v>25000</v>
      </c>
      <c r="D11" s="39"/>
      <c r="E11" s="39"/>
      <c r="F11" s="39">
        <v>0.0</v>
      </c>
      <c r="G11" s="39"/>
      <c r="H11" s="39">
        <v>0.0</v>
      </c>
      <c r="I11" s="39"/>
      <c r="J11" s="39"/>
      <c r="K11" s="39"/>
      <c r="L11" s="39"/>
      <c r="M11" s="39"/>
      <c r="N11" s="39">
        <v>0.0</v>
      </c>
      <c r="O11" s="39"/>
      <c r="P11" s="39"/>
      <c r="Q11" s="39">
        <v>0.0</v>
      </c>
      <c r="R11" s="39">
        <v>0.0</v>
      </c>
      <c r="S11" s="39"/>
      <c r="T11" s="39"/>
      <c r="U11" s="39"/>
      <c r="V11" s="39">
        <v>0.0</v>
      </c>
      <c r="W11" s="39"/>
      <c r="X11" s="39">
        <v>15000.0</v>
      </c>
      <c r="Y11" s="39">
        <v>0.0</v>
      </c>
      <c r="Z11" s="39">
        <v>0.0</v>
      </c>
      <c r="AA11" s="39"/>
      <c r="AB11" s="39">
        <v>0.0</v>
      </c>
      <c r="AC11" s="39"/>
      <c r="AD11" s="39"/>
      <c r="AE11" s="39">
        <v>10000.0</v>
      </c>
      <c r="AF11" s="39"/>
      <c r="AG11" s="39"/>
      <c r="AH11" s="39"/>
      <c r="AI11" s="39"/>
      <c r="AJ11" s="39">
        <v>0.0</v>
      </c>
    </row>
    <row r="12" ht="13.5" customHeight="1">
      <c r="A12" s="35">
        <v>3900.0</v>
      </c>
      <c r="B12" s="37" t="s">
        <v>58</v>
      </c>
      <c r="C12" s="41">
        <f t="shared" si="1"/>
        <v>1000</v>
      </c>
      <c r="D12" s="39"/>
      <c r="E12" s="39"/>
      <c r="F12" s="39">
        <v>0.0</v>
      </c>
      <c r="G12" s="39"/>
      <c r="H12" s="39">
        <v>0.0</v>
      </c>
      <c r="I12" s="39"/>
      <c r="J12" s="39"/>
      <c r="K12" s="39"/>
      <c r="L12" s="39"/>
      <c r="M12" s="39"/>
      <c r="N12" s="39">
        <v>0.0</v>
      </c>
      <c r="O12" s="39"/>
      <c r="P12" s="39"/>
      <c r="Q12" s="39">
        <v>0.0</v>
      </c>
      <c r="R12" s="39">
        <v>0.0</v>
      </c>
      <c r="S12" s="39"/>
      <c r="T12" s="39"/>
      <c r="U12" s="39"/>
      <c r="V12" s="39">
        <v>0.0</v>
      </c>
      <c r="W12" s="39"/>
      <c r="X12" s="39">
        <v>0.0</v>
      </c>
      <c r="Y12" s="39">
        <v>0.0</v>
      </c>
      <c r="Z12" s="39">
        <v>0.0</v>
      </c>
      <c r="AA12" s="39"/>
      <c r="AB12" s="39">
        <v>0.0</v>
      </c>
      <c r="AC12" s="39"/>
      <c r="AD12" s="39">
        <v>1000.0</v>
      </c>
      <c r="AE12" s="39"/>
      <c r="AF12" s="39"/>
      <c r="AG12" s="39"/>
      <c r="AH12" s="39"/>
      <c r="AI12" s="39"/>
      <c r="AJ12" s="39">
        <v>0.0</v>
      </c>
    </row>
    <row r="13" ht="13.5" customHeight="1">
      <c r="A13" s="35">
        <v>3910.0</v>
      </c>
      <c r="B13" s="37" t="s">
        <v>59</v>
      </c>
      <c r="C13" s="41">
        <f t="shared" si="1"/>
        <v>0</v>
      </c>
      <c r="D13" s="39"/>
      <c r="E13" s="39"/>
      <c r="F13" s="39">
        <v>0.0</v>
      </c>
      <c r="G13" s="39"/>
      <c r="H13" s="39">
        <v>0.0</v>
      </c>
      <c r="I13" s="39"/>
      <c r="J13" s="39"/>
      <c r="K13" s="39"/>
      <c r="L13" s="39"/>
      <c r="M13" s="39"/>
      <c r="N13" s="39">
        <v>0.0</v>
      </c>
      <c r="O13" s="39"/>
      <c r="P13" s="39"/>
      <c r="Q13" s="39">
        <v>0.0</v>
      </c>
      <c r="R13" s="39">
        <v>0.0</v>
      </c>
      <c r="S13" s="39"/>
      <c r="T13" s="39"/>
      <c r="U13" s="39"/>
      <c r="V13" s="39">
        <v>0.0</v>
      </c>
      <c r="W13" s="39"/>
      <c r="X13" s="39">
        <v>0.0</v>
      </c>
      <c r="Y13" s="39">
        <v>0.0</v>
      </c>
      <c r="Z13" s="39">
        <v>0.0</v>
      </c>
      <c r="AA13" s="39"/>
      <c r="AB13" s="39">
        <v>0.0</v>
      </c>
      <c r="AC13" s="39"/>
      <c r="AD13" s="39"/>
      <c r="AE13" s="39"/>
      <c r="AF13" s="39"/>
      <c r="AG13" s="39"/>
      <c r="AH13" s="39"/>
      <c r="AI13" s="39"/>
      <c r="AJ13" s="39">
        <v>0.0</v>
      </c>
    </row>
    <row r="14" ht="13.5" customHeight="1">
      <c r="A14" s="35">
        <v>3920.0</v>
      </c>
      <c r="B14" s="37" t="s">
        <v>60</v>
      </c>
      <c r="C14" s="41">
        <f t="shared" si="1"/>
        <v>1286325</v>
      </c>
      <c r="D14" s="45">
        <v>10000.0</v>
      </c>
      <c r="E14" s="39">
        <v>49500.0</v>
      </c>
      <c r="F14" s="39">
        <v>6000.0</v>
      </c>
      <c r="G14" s="39">
        <v>8500.0</v>
      </c>
      <c r="H14" s="39">
        <v>216000.0</v>
      </c>
      <c r="I14" s="39">
        <v>9600.0</v>
      </c>
      <c r="J14" s="39">
        <v>1000.0</v>
      </c>
      <c r="K14" s="39"/>
      <c r="L14" s="39">
        <v>13000.0</v>
      </c>
      <c r="M14" s="39">
        <v>12000.0</v>
      </c>
      <c r="N14" s="39">
        <v>250000.0</v>
      </c>
      <c r="O14" s="39">
        <v>16800.0</v>
      </c>
      <c r="P14" s="39">
        <v>12000.0</v>
      </c>
      <c r="Q14" s="39">
        <v>4000.0</v>
      </c>
      <c r="R14" s="39">
        <v>225000.0</v>
      </c>
      <c r="S14" s="39">
        <v>16275.0</v>
      </c>
      <c r="T14" s="39">
        <v>6200.0</v>
      </c>
      <c r="U14" s="39">
        <v>1600.0</v>
      </c>
      <c r="V14" s="39">
        <v>6300.0</v>
      </c>
      <c r="W14" s="39">
        <v>124850.0</v>
      </c>
      <c r="X14" s="39">
        <v>20000.0</v>
      </c>
      <c r="Y14" s="39">
        <v>6000.0</v>
      </c>
      <c r="Z14" s="39">
        <v>66900.0</v>
      </c>
      <c r="AA14" s="39">
        <v>34000.0</v>
      </c>
      <c r="AB14" s="39">
        <v>10000.0</v>
      </c>
      <c r="AC14" s="39">
        <v>4400.0</v>
      </c>
      <c r="AD14" s="39">
        <v>16000.0</v>
      </c>
      <c r="AE14" s="39">
        <v>15000.0</v>
      </c>
      <c r="AF14" s="39">
        <v>70000.0</v>
      </c>
      <c r="AG14" s="39">
        <v>6000.0</v>
      </c>
      <c r="AH14" s="39">
        <v>16000.0</v>
      </c>
      <c r="AI14" s="39">
        <v>27900.0</v>
      </c>
      <c r="AJ14" s="39">
        <v>5500.0</v>
      </c>
    </row>
    <row r="15" ht="13.5" customHeight="1">
      <c r="A15" s="35">
        <v>3940.0</v>
      </c>
      <c r="B15" s="37" t="s">
        <v>61</v>
      </c>
      <c r="C15" s="41">
        <f t="shared" si="1"/>
        <v>124500</v>
      </c>
      <c r="D15" s="45">
        <v>7000.0</v>
      </c>
      <c r="E15" s="39"/>
      <c r="F15" s="39">
        <v>0.0</v>
      </c>
      <c r="G15" s="39"/>
      <c r="H15" s="39">
        <v>26000.0</v>
      </c>
      <c r="I15" s="39"/>
      <c r="J15" s="39"/>
      <c r="K15" s="39"/>
      <c r="L15" s="39"/>
      <c r="M15" s="39"/>
      <c r="N15" s="39">
        <v>0.0</v>
      </c>
      <c r="O15" s="39"/>
      <c r="P15" s="39"/>
      <c r="Q15" s="39">
        <v>0.0</v>
      </c>
      <c r="R15" s="39">
        <v>0.0</v>
      </c>
      <c r="S15" s="39">
        <v>1500.0</v>
      </c>
      <c r="T15" s="39"/>
      <c r="U15" s="39"/>
      <c r="V15" s="39">
        <v>0.0</v>
      </c>
      <c r="W15" s="39"/>
      <c r="X15" s="39">
        <v>40000.0</v>
      </c>
      <c r="Y15" s="39">
        <v>0.0</v>
      </c>
      <c r="Z15" s="39">
        <v>0.0</v>
      </c>
      <c r="AA15" s="39"/>
      <c r="AB15" s="39">
        <v>15000.0</v>
      </c>
      <c r="AC15" s="39"/>
      <c r="AD15" s="39"/>
      <c r="AE15" s="39">
        <v>5000.0</v>
      </c>
      <c r="AF15" s="39">
        <v>30000.0</v>
      </c>
      <c r="AG15" s="39"/>
      <c r="AH15" s="39"/>
      <c r="AI15" s="39"/>
      <c r="AJ15" s="39">
        <v>0.0</v>
      </c>
    </row>
    <row r="16" ht="13.5" customHeight="1">
      <c r="A16" s="35">
        <v>3950.0</v>
      </c>
      <c r="B16" s="37" t="s">
        <v>62</v>
      </c>
      <c r="C16" s="41">
        <f t="shared" si="1"/>
        <v>569050</v>
      </c>
      <c r="D16" s="39"/>
      <c r="E16" s="39"/>
      <c r="F16" s="39">
        <v>43700.0</v>
      </c>
      <c r="G16" s="39"/>
      <c r="H16" s="39">
        <v>0.0</v>
      </c>
      <c r="I16" s="39"/>
      <c r="J16" s="39">
        <v>1500.0</v>
      </c>
      <c r="K16" s="39"/>
      <c r="L16" s="39"/>
      <c r="M16" s="39">
        <v>3950.0</v>
      </c>
      <c r="N16" s="39">
        <v>0.0</v>
      </c>
      <c r="O16" s="39">
        <v>500.0</v>
      </c>
      <c r="P16" s="39"/>
      <c r="Q16" s="39">
        <v>3000.0</v>
      </c>
      <c r="R16" s="39">
        <v>95000.0</v>
      </c>
      <c r="S16" s="39"/>
      <c r="T16" s="39">
        <v>1500.0</v>
      </c>
      <c r="U16" s="39"/>
      <c r="V16" s="39">
        <v>10000.0</v>
      </c>
      <c r="W16" s="39"/>
      <c r="X16" s="39">
        <v>210000.0</v>
      </c>
      <c r="Y16" s="39">
        <v>43700.0</v>
      </c>
      <c r="Z16" s="39">
        <v>0.0</v>
      </c>
      <c r="AA16" s="39"/>
      <c r="AB16" s="39">
        <v>5000.0</v>
      </c>
      <c r="AC16" s="39"/>
      <c r="AD16" s="39">
        <v>2000.0</v>
      </c>
      <c r="AE16" s="39">
        <v>20000.0</v>
      </c>
      <c r="AF16" s="39">
        <v>10000.0</v>
      </c>
      <c r="AG16" s="39">
        <v>1500.0</v>
      </c>
      <c r="AH16" s="39">
        <v>50000.0</v>
      </c>
      <c r="AI16" s="39"/>
      <c r="AJ16" s="39">
        <v>67700.0</v>
      </c>
    </row>
    <row r="17" ht="13.5" customHeight="1">
      <c r="A17" s="35">
        <v>3960.0</v>
      </c>
      <c r="B17" s="37" t="s">
        <v>63</v>
      </c>
      <c r="C17" s="41">
        <f t="shared" si="1"/>
        <v>664530</v>
      </c>
      <c r="D17" s="39"/>
      <c r="E17" s="39">
        <v>325000.0</v>
      </c>
      <c r="F17" s="39">
        <v>136000.0</v>
      </c>
      <c r="G17" s="39"/>
      <c r="H17" s="39">
        <v>0.0</v>
      </c>
      <c r="I17" s="39">
        <v>1530.0</v>
      </c>
      <c r="J17" s="39"/>
      <c r="K17" s="39"/>
      <c r="L17" s="39"/>
      <c r="M17" s="39"/>
      <c r="N17" s="39">
        <v>0.0</v>
      </c>
      <c r="O17" s="39">
        <v>21000.0</v>
      </c>
      <c r="P17" s="39">
        <v>35000.0</v>
      </c>
      <c r="Q17" s="39">
        <v>0.0</v>
      </c>
      <c r="R17" s="39">
        <v>0.0</v>
      </c>
      <c r="S17" s="39"/>
      <c r="T17" s="39"/>
      <c r="U17" s="39"/>
      <c r="V17" s="39">
        <v>0.0</v>
      </c>
      <c r="W17" s="39"/>
      <c r="X17" s="39">
        <v>0.0</v>
      </c>
      <c r="Y17" s="39">
        <v>136000.0</v>
      </c>
      <c r="Z17" s="39">
        <v>0.0</v>
      </c>
      <c r="AA17" s="39"/>
      <c r="AB17" s="39">
        <v>0.0</v>
      </c>
      <c r="AC17" s="39"/>
      <c r="AD17" s="39"/>
      <c r="AE17" s="39">
        <v>10000.0</v>
      </c>
      <c r="AF17" s="39"/>
      <c r="AG17" s="39"/>
      <c r="AH17" s="39"/>
      <c r="AI17" s="39"/>
      <c r="AJ17" s="39">
        <v>0.0</v>
      </c>
    </row>
    <row r="18" ht="13.5" customHeight="1">
      <c r="A18" s="35">
        <v>3970.0</v>
      </c>
      <c r="B18" s="37" t="s">
        <v>64</v>
      </c>
      <c r="C18" s="41">
        <f t="shared" si="1"/>
        <v>614300</v>
      </c>
      <c r="D18" s="39"/>
      <c r="E18" s="39">
        <v>164000.0</v>
      </c>
      <c r="F18" s="39">
        <v>0.0</v>
      </c>
      <c r="G18" s="39"/>
      <c r="H18" s="39">
        <v>5000.0</v>
      </c>
      <c r="I18" s="39"/>
      <c r="J18" s="39"/>
      <c r="K18" s="39"/>
      <c r="L18" s="39"/>
      <c r="M18" s="39">
        <v>25000.0</v>
      </c>
      <c r="N18" s="39">
        <v>20000.0</v>
      </c>
      <c r="O18" s="39"/>
      <c r="P18" s="39">
        <v>3000.0</v>
      </c>
      <c r="Q18" s="39">
        <v>0.0</v>
      </c>
      <c r="R18" s="39">
        <v>0.0</v>
      </c>
      <c r="S18" s="39">
        <v>6500.0</v>
      </c>
      <c r="T18" s="39"/>
      <c r="U18" s="39" t="s">
        <v>65</v>
      </c>
      <c r="V18" s="39">
        <v>15000.0</v>
      </c>
      <c r="W18" s="39">
        <v>270000.0</v>
      </c>
      <c r="X18" s="39">
        <v>10000.0</v>
      </c>
      <c r="Y18" s="39">
        <v>0.0</v>
      </c>
      <c r="Z18" s="39">
        <v>0.0</v>
      </c>
      <c r="AA18" s="39"/>
      <c r="AB18" s="39">
        <v>0.0</v>
      </c>
      <c r="AC18" s="39">
        <v>1000.0</v>
      </c>
      <c r="AD18" s="39"/>
      <c r="AE18" s="39"/>
      <c r="AF18" s="39"/>
      <c r="AG18" s="39"/>
      <c r="AH18" s="39">
        <v>30000.0</v>
      </c>
      <c r="AI18" s="39">
        <v>64800.0</v>
      </c>
      <c r="AJ18" s="39">
        <v>0.0</v>
      </c>
    </row>
    <row r="19" ht="13.5" customHeight="1">
      <c r="A19" s="35">
        <v>3990.0</v>
      </c>
      <c r="B19" s="48" t="s">
        <v>66</v>
      </c>
      <c r="C19" s="50">
        <f t="shared" si="1"/>
        <v>86000</v>
      </c>
      <c r="D19" s="39"/>
      <c r="E19" s="39"/>
      <c r="F19" s="39">
        <v>0.0</v>
      </c>
      <c r="G19" s="39"/>
      <c r="H19" s="39">
        <v>0.0</v>
      </c>
      <c r="I19" s="39"/>
      <c r="J19" s="39"/>
      <c r="K19" s="39">
        <v>14000.0</v>
      </c>
      <c r="L19" s="39"/>
      <c r="M19" s="39"/>
      <c r="N19" s="39">
        <v>0.0</v>
      </c>
      <c r="O19" s="39"/>
      <c r="P19" s="39"/>
      <c r="Q19" s="39">
        <v>0.0</v>
      </c>
      <c r="R19" s="39">
        <v>0.0</v>
      </c>
      <c r="S19" s="39"/>
      <c r="T19" s="39"/>
      <c r="U19" s="39">
        <v>1000.0</v>
      </c>
      <c r="V19" s="39">
        <v>7000.0</v>
      </c>
      <c r="W19" s="39">
        <v>64000.0</v>
      </c>
      <c r="X19" s="39">
        <v>0.0</v>
      </c>
      <c r="Y19" s="39">
        <v>0.0</v>
      </c>
      <c r="Z19" s="39">
        <v>0.0</v>
      </c>
      <c r="AA19" s="39"/>
      <c r="AB19" s="39">
        <v>0.0</v>
      </c>
      <c r="AC19" s="39"/>
      <c r="AD19" s="39"/>
      <c r="AE19" s="39"/>
      <c r="AF19" s="39"/>
      <c r="AG19" s="39"/>
      <c r="AH19" s="39"/>
      <c r="AI19" s="39"/>
      <c r="AJ19" s="39">
        <v>0.0</v>
      </c>
    </row>
    <row r="20" ht="13.5" customHeight="1">
      <c r="A20" s="51" t="s">
        <v>67</v>
      </c>
      <c r="B20" s="51"/>
      <c r="C20" s="50">
        <f t="shared" si="1"/>
        <v>4485255</v>
      </c>
      <c r="D20" s="53">
        <f>sum(D13:D19)</f>
        <v>17000</v>
      </c>
      <c r="E20" s="55">
        <v>614500.0</v>
      </c>
      <c r="F20" s="55">
        <v>210200.0</v>
      </c>
      <c r="G20" s="55">
        <v>20000.0</v>
      </c>
      <c r="H20" s="55">
        <v>339900.0</v>
      </c>
      <c r="I20" s="55">
        <v>22130.0</v>
      </c>
      <c r="J20" s="55">
        <v>10000.0</v>
      </c>
      <c r="K20" s="55">
        <v>211000.0</v>
      </c>
      <c r="L20" s="55">
        <v>21000.0</v>
      </c>
      <c r="M20" s="55">
        <v>61750.0</v>
      </c>
      <c r="N20" s="55">
        <v>358000.0</v>
      </c>
      <c r="O20" s="55">
        <v>79950.0</v>
      </c>
      <c r="P20" s="55">
        <v>78000.0</v>
      </c>
      <c r="Q20" s="55">
        <v>17000.0</v>
      </c>
      <c r="R20" s="55">
        <v>331500.0</v>
      </c>
      <c r="S20" s="55">
        <v>34275.0</v>
      </c>
      <c r="T20" s="55">
        <v>11850.0</v>
      </c>
      <c r="U20" s="55">
        <v>4600.0</v>
      </c>
      <c r="V20" s="55">
        <v>78600.0</v>
      </c>
      <c r="W20" s="55">
        <v>532850.0</v>
      </c>
      <c r="X20" s="55">
        <v>372500.0</v>
      </c>
      <c r="Y20" s="55">
        <v>210200.0</v>
      </c>
      <c r="Z20" s="55">
        <v>94900.0</v>
      </c>
      <c r="AA20" s="55">
        <v>64000.0</v>
      </c>
      <c r="AB20" s="55">
        <v>60000.0</v>
      </c>
      <c r="AC20" s="55">
        <v>8400.0</v>
      </c>
      <c r="AD20" s="55">
        <v>26000.0</v>
      </c>
      <c r="AE20" s="55">
        <v>100000.0</v>
      </c>
      <c r="AF20" s="55">
        <v>168000.0</v>
      </c>
      <c r="AG20" s="55">
        <v>11500.0</v>
      </c>
      <c r="AH20" s="55">
        <v>120750.0</v>
      </c>
      <c r="AI20" s="55">
        <v>111700.0</v>
      </c>
      <c r="AJ20" s="55">
        <v>83200.0</v>
      </c>
    </row>
    <row r="21" ht="13.5" customHeight="1">
      <c r="A21" s="22"/>
      <c r="B21" s="22"/>
      <c r="C21" s="24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ht="13.5" customHeight="1">
      <c r="A22" s="57" t="s">
        <v>68</v>
      </c>
      <c r="B22" s="57"/>
      <c r="C22" s="2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ht="13.5" customHeight="1">
      <c r="A23" s="35">
        <v>5010.0</v>
      </c>
      <c r="B23" s="59" t="s">
        <v>69</v>
      </c>
      <c r="C23" s="38">
        <f t="shared" ref="C23:C29" si="2">sum(D23:AJ23)</f>
        <v>131920</v>
      </c>
      <c r="D23" s="39"/>
      <c r="E23" s="39">
        <v>40000.0</v>
      </c>
      <c r="F23" s="39">
        <v>15000.0</v>
      </c>
      <c r="G23" s="39"/>
      <c r="H23" s="39">
        <v>0.0</v>
      </c>
      <c r="I23" s="39">
        <v>6000.0</v>
      </c>
      <c r="J23" s="39"/>
      <c r="K23" s="39"/>
      <c r="L23" s="39">
        <v>5000.0</v>
      </c>
      <c r="M23" s="39">
        <v>22000.0</v>
      </c>
      <c r="N23" s="39">
        <v>2000.0</v>
      </c>
      <c r="O23" s="39"/>
      <c r="P23" s="39"/>
      <c r="Q23" s="39">
        <v>0.0</v>
      </c>
      <c r="R23" s="39">
        <v>0.0</v>
      </c>
      <c r="S23" s="39">
        <v>1420.0</v>
      </c>
      <c r="T23" s="39"/>
      <c r="U23" s="39">
        <v>1000.0</v>
      </c>
      <c r="V23" s="39">
        <v>0.0</v>
      </c>
      <c r="W23" s="39"/>
      <c r="X23" s="39"/>
      <c r="Y23" s="39">
        <v>15000.0</v>
      </c>
      <c r="Z23" s="39">
        <v>8500.0</v>
      </c>
      <c r="AA23" s="39">
        <v>4000.0</v>
      </c>
      <c r="AB23" s="39">
        <v>0.0</v>
      </c>
      <c r="AC23" s="39"/>
      <c r="AD23" s="39"/>
      <c r="AE23" s="39">
        <v>12000.0</v>
      </c>
      <c r="AF23" s="39"/>
      <c r="AG23" s="39"/>
      <c r="AH23" s="39"/>
      <c r="AI23" s="39"/>
      <c r="AJ23" s="39">
        <v>0.0</v>
      </c>
    </row>
    <row r="24" ht="13.5" customHeight="1">
      <c r="A24" s="35">
        <v>5011.0</v>
      </c>
      <c r="B24" s="59" t="s">
        <v>70</v>
      </c>
      <c r="C24" s="41">
        <f t="shared" si="2"/>
        <v>278500</v>
      </c>
      <c r="D24" s="39"/>
      <c r="E24" s="39"/>
      <c r="F24" s="39">
        <v>0.0</v>
      </c>
      <c r="G24" s="39"/>
      <c r="H24" s="39">
        <v>0.0</v>
      </c>
      <c r="I24" s="39"/>
      <c r="J24" s="39"/>
      <c r="K24" s="39"/>
      <c r="L24" s="39"/>
      <c r="M24" s="39"/>
      <c r="N24" s="39">
        <v>0.0</v>
      </c>
      <c r="O24" s="39">
        <v>2000.0</v>
      </c>
      <c r="P24" s="39"/>
      <c r="Q24" s="39">
        <v>0.0</v>
      </c>
      <c r="R24" s="39">
        <v>200000.0</v>
      </c>
      <c r="S24" s="39">
        <v>15000.0</v>
      </c>
      <c r="T24" s="39"/>
      <c r="U24" s="39"/>
      <c r="V24" s="39">
        <v>0.0</v>
      </c>
      <c r="W24" s="39">
        <v>61500.0</v>
      </c>
      <c r="X24" s="39"/>
      <c r="Y24" s="39">
        <v>0.0</v>
      </c>
      <c r="Z24" s="39">
        <v>0.0</v>
      </c>
      <c r="AA24" s="39"/>
      <c r="AB24" s="39">
        <v>0.0</v>
      </c>
      <c r="AC24" s="39"/>
      <c r="AD24" s="39"/>
      <c r="AE24" s="39"/>
      <c r="AF24" s="39"/>
      <c r="AG24" s="39"/>
      <c r="AH24" s="39"/>
      <c r="AI24" s="39"/>
      <c r="AJ24" s="39">
        <v>0.0</v>
      </c>
    </row>
    <row r="25" ht="13.5" customHeight="1">
      <c r="A25" s="35">
        <v>5020.0</v>
      </c>
      <c r="B25" s="59" t="s">
        <v>71</v>
      </c>
      <c r="C25" s="41">
        <f t="shared" si="2"/>
        <v>0</v>
      </c>
      <c r="D25" s="39"/>
      <c r="E25" s="39"/>
      <c r="F25" s="39">
        <v>0.0</v>
      </c>
      <c r="G25" s="39"/>
      <c r="H25" s="39">
        <v>0.0</v>
      </c>
      <c r="I25" s="39"/>
      <c r="J25" s="39"/>
      <c r="K25" s="39"/>
      <c r="L25" s="39"/>
      <c r="M25" s="39"/>
      <c r="N25" s="39">
        <v>0.0</v>
      </c>
      <c r="O25" s="39"/>
      <c r="P25" s="39"/>
      <c r="Q25" s="39">
        <v>0.0</v>
      </c>
      <c r="R25" s="39">
        <v>0.0</v>
      </c>
      <c r="S25" s="39"/>
      <c r="T25" s="39"/>
      <c r="U25" s="39"/>
      <c r="V25" s="39">
        <v>0.0</v>
      </c>
      <c r="W25" s="39"/>
      <c r="X25" s="39"/>
      <c r="Y25" s="39">
        <v>0.0</v>
      </c>
      <c r="Z25" s="39">
        <v>0.0</v>
      </c>
      <c r="AA25" s="39"/>
      <c r="AB25" s="39">
        <v>0.0</v>
      </c>
      <c r="AC25" s="39"/>
      <c r="AD25" s="39"/>
      <c r="AE25" s="39"/>
      <c r="AF25" s="39"/>
      <c r="AG25" s="39"/>
      <c r="AH25" s="39"/>
      <c r="AI25" s="39"/>
      <c r="AJ25" s="39">
        <v>0.0</v>
      </c>
    </row>
    <row r="26" ht="13.5" customHeight="1">
      <c r="A26" s="35">
        <v>5250.0</v>
      </c>
      <c r="B26" s="59" t="s">
        <v>72</v>
      </c>
      <c r="C26" s="41">
        <f t="shared" si="2"/>
        <v>0</v>
      </c>
      <c r="D26" s="39"/>
      <c r="E26" s="39"/>
      <c r="F26" s="39">
        <v>0.0</v>
      </c>
      <c r="G26" s="39"/>
      <c r="H26" s="39">
        <v>0.0</v>
      </c>
      <c r="I26" s="39"/>
      <c r="J26" s="39"/>
      <c r="K26" s="39"/>
      <c r="L26" s="39"/>
      <c r="M26" s="39"/>
      <c r="N26" s="39">
        <v>0.0</v>
      </c>
      <c r="O26" s="39"/>
      <c r="P26" s="39"/>
      <c r="Q26" s="39">
        <v>0.0</v>
      </c>
      <c r="R26" s="39">
        <v>0.0</v>
      </c>
      <c r="S26" s="39"/>
      <c r="T26" s="39"/>
      <c r="U26" s="39"/>
      <c r="V26" s="39">
        <v>0.0</v>
      </c>
      <c r="W26" s="39"/>
      <c r="X26" s="39"/>
      <c r="Y26" s="39">
        <v>0.0</v>
      </c>
      <c r="Z26" s="39">
        <v>0.0</v>
      </c>
      <c r="AA26" s="39"/>
      <c r="AB26" s="39">
        <v>0.0</v>
      </c>
      <c r="AC26" s="39"/>
      <c r="AD26" s="39"/>
      <c r="AE26" s="39"/>
      <c r="AF26" s="39"/>
      <c r="AG26" s="39"/>
      <c r="AH26" s="39"/>
      <c r="AI26" s="39"/>
      <c r="AJ26" s="39">
        <v>0.0</v>
      </c>
    </row>
    <row r="27" ht="13.5" customHeight="1">
      <c r="A27" s="35">
        <v>5350.0</v>
      </c>
      <c r="B27" s="59" t="s">
        <v>73</v>
      </c>
      <c r="C27" s="41">
        <f t="shared" si="2"/>
        <v>233800</v>
      </c>
      <c r="D27" s="39"/>
      <c r="E27" s="39">
        <v>80000.0</v>
      </c>
      <c r="F27" s="39">
        <v>0.0</v>
      </c>
      <c r="G27" s="39"/>
      <c r="H27" s="39">
        <v>0.0</v>
      </c>
      <c r="I27" s="39"/>
      <c r="J27" s="39"/>
      <c r="K27" s="39"/>
      <c r="L27" s="39"/>
      <c r="M27" s="39"/>
      <c r="N27" s="39">
        <v>39000.0</v>
      </c>
      <c r="O27" s="39"/>
      <c r="P27" s="39"/>
      <c r="Q27" s="39">
        <v>0.0</v>
      </c>
      <c r="R27" s="39">
        <v>0.0</v>
      </c>
      <c r="S27" s="39"/>
      <c r="T27" s="39"/>
      <c r="U27" s="39"/>
      <c r="V27" s="39">
        <v>0.0</v>
      </c>
      <c r="W27" s="39">
        <v>77800.0</v>
      </c>
      <c r="X27" s="39"/>
      <c r="Y27" s="39">
        <v>0.0</v>
      </c>
      <c r="Z27" s="39">
        <v>19000.0</v>
      </c>
      <c r="AA27" s="39"/>
      <c r="AB27" s="39">
        <v>0.0</v>
      </c>
      <c r="AC27" s="39"/>
      <c r="AD27" s="39"/>
      <c r="AE27" s="39"/>
      <c r="AF27" s="39"/>
      <c r="AG27" s="39"/>
      <c r="AH27" s="39"/>
      <c r="AI27" s="39">
        <v>18000.0</v>
      </c>
      <c r="AJ27" s="39">
        <v>0.0</v>
      </c>
    </row>
    <row r="28" ht="13.5" customHeight="1">
      <c r="A28" s="35">
        <v>5990.0</v>
      </c>
      <c r="B28" s="59" t="s">
        <v>74</v>
      </c>
      <c r="C28" s="50">
        <f t="shared" si="2"/>
        <v>9640</v>
      </c>
      <c r="D28" s="39"/>
      <c r="E28" s="39"/>
      <c r="F28" s="39">
        <v>0.0</v>
      </c>
      <c r="G28" s="39"/>
      <c r="H28" s="39">
        <v>0.0</v>
      </c>
      <c r="I28" s="39"/>
      <c r="J28" s="39"/>
      <c r="K28" s="39"/>
      <c r="L28" s="39"/>
      <c r="M28" s="39"/>
      <c r="N28" s="39">
        <v>2000.0</v>
      </c>
      <c r="O28" s="39"/>
      <c r="P28" s="39"/>
      <c r="Q28" s="39">
        <v>0.0</v>
      </c>
      <c r="R28" s="39">
        <v>0.0</v>
      </c>
      <c r="S28" s="39"/>
      <c r="T28" s="39"/>
      <c r="U28" s="39"/>
      <c r="V28" s="39">
        <v>0.0</v>
      </c>
      <c r="W28" s="39"/>
      <c r="X28" s="39"/>
      <c r="Y28" s="39">
        <v>0.0</v>
      </c>
      <c r="Z28" s="39">
        <v>0.0</v>
      </c>
      <c r="AA28" s="39"/>
      <c r="AB28" s="39">
        <v>0.0</v>
      </c>
      <c r="AC28" s="39"/>
      <c r="AD28" s="39">
        <v>4500.0</v>
      </c>
      <c r="AE28" s="39">
        <v>3140.0</v>
      </c>
      <c r="AF28" s="39"/>
      <c r="AG28" s="39"/>
      <c r="AH28" s="39"/>
      <c r="AI28" s="39"/>
      <c r="AJ28" s="39">
        <v>0.0</v>
      </c>
    </row>
    <row r="29" ht="13.5" customHeight="1">
      <c r="A29" s="51" t="s">
        <v>75</v>
      </c>
      <c r="B29" s="61"/>
      <c r="C29" s="63">
        <f t="shared" si="2"/>
        <v>653860</v>
      </c>
      <c r="D29" s="55"/>
      <c r="E29" s="55">
        <v>120000.0</v>
      </c>
      <c r="F29" s="55">
        <v>15000.0</v>
      </c>
      <c r="G29" s="55">
        <v>0.0</v>
      </c>
      <c r="H29" s="55">
        <v>0.0</v>
      </c>
      <c r="I29" s="55">
        <v>6000.0</v>
      </c>
      <c r="J29" s="55">
        <v>0.0</v>
      </c>
      <c r="K29" s="55">
        <v>0.0</v>
      </c>
      <c r="L29" s="55">
        <v>5000.0</v>
      </c>
      <c r="M29" s="55">
        <v>22000.0</v>
      </c>
      <c r="N29" s="55">
        <v>43000.0</v>
      </c>
      <c r="O29" s="55">
        <v>2000.0</v>
      </c>
      <c r="P29" s="55">
        <v>0.0</v>
      </c>
      <c r="Q29" s="55">
        <v>0.0</v>
      </c>
      <c r="R29" s="55">
        <v>200000.0</v>
      </c>
      <c r="S29" s="55">
        <v>16420.0</v>
      </c>
      <c r="T29" s="55">
        <v>0.0</v>
      </c>
      <c r="U29" s="55">
        <v>1000.0</v>
      </c>
      <c r="V29" s="55">
        <v>0.0</v>
      </c>
      <c r="W29" s="55">
        <v>139300.0</v>
      </c>
      <c r="X29" s="55">
        <v>0.0</v>
      </c>
      <c r="Y29" s="55">
        <v>15000.0</v>
      </c>
      <c r="Z29" s="55">
        <v>27500.0</v>
      </c>
      <c r="AA29" s="55">
        <v>4000.0</v>
      </c>
      <c r="AB29" s="55">
        <v>0.0</v>
      </c>
      <c r="AC29" s="55">
        <v>0.0</v>
      </c>
      <c r="AD29" s="55">
        <v>4500.0</v>
      </c>
      <c r="AE29" s="55">
        <v>15140.0</v>
      </c>
      <c r="AF29" s="55">
        <v>0.0</v>
      </c>
      <c r="AG29" s="55">
        <v>0.0</v>
      </c>
      <c r="AH29" s="55">
        <v>0.0</v>
      </c>
      <c r="AI29" s="55">
        <v>18000.0</v>
      </c>
      <c r="AJ29" s="55">
        <v>0.0</v>
      </c>
    </row>
    <row r="30" ht="13.5" customHeight="1">
      <c r="A30" s="22"/>
      <c r="B30" s="22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ht="13.5" customHeight="1">
      <c r="A31" s="57" t="s">
        <v>76</v>
      </c>
      <c r="B31" s="8"/>
      <c r="C31" s="65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ht="13.5" customHeight="1">
      <c r="A32" s="35">
        <v>4110.0</v>
      </c>
      <c r="B32" s="37" t="s">
        <v>77</v>
      </c>
      <c r="C32" s="41">
        <f t="shared" ref="C32:C72" si="3">sum(D32:AJ32)</f>
        <v>93900</v>
      </c>
      <c r="D32" s="39"/>
      <c r="E32" s="39"/>
      <c r="F32" s="39">
        <v>3000.0</v>
      </c>
      <c r="G32" s="39">
        <v>6000.0</v>
      </c>
      <c r="H32" s="39">
        <v>6600.0</v>
      </c>
      <c r="I32" s="39">
        <v>1000.0</v>
      </c>
      <c r="J32" s="39">
        <v>1000.0</v>
      </c>
      <c r="K32" s="39"/>
      <c r="L32" s="39"/>
      <c r="M32" s="39">
        <v>10000.0</v>
      </c>
      <c r="N32" s="39">
        <v>0.0</v>
      </c>
      <c r="O32" s="39">
        <v>17800.0</v>
      </c>
      <c r="P32" s="39">
        <v>10000.0</v>
      </c>
      <c r="Q32" s="39">
        <v>0.0</v>
      </c>
      <c r="R32" s="39">
        <v>0.0</v>
      </c>
      <c r="S32" s="39"/>
      <c r="T32" s="39"/>
      <c r="U32" s="39">
        <v>1500.0</v>
      </c>
      <c r="V32" s="39">
        <v>1000.0</v>
      </c>
      <c r="W32" s="39"/>
      <c r="X32" s="39">
        <v>5000.0</v>
      </c>
      <c r="Y32" s="39">
        <v>3000.0</v>
      </c>
      <c r="Z32" s="39">
        <v>0.0</v>
      </c>
      <c r="AA32" s="39">
        <v>10000.0</v>
      </c>
      <c r="AB32" s="39">
        <v>0.0</v>
      </c>
      <c r="AC32" s="39"/>
      <c r="AD32" s="39">
        <v>3000.0</v>
      </c>
      <c r="AE32" s="39">
        <v>15000.0</v>
      </c>
      <c r="AF32" s="39"/>
      <c r="AG32" s="39"/>
      <c r="AH32" s="39"/>
      <c r="AI32" s="39"/>
      <c r="AJ32" s="39">
        <v>0.0</v>
      </c>
    </row>
    <row r="33" ht="13.5" customHeight="1">
      <c r="A33" s="35">
        <v>4120.0</v>
      </c>
      <c r="B33" s="37" t="s">
        <v>78</v>
      </c>
      <c r="C33" s="41">
        <f t="shared" si="3"/>
        <v>152400</v>
      </c>
      <c r="D33" s="45">
        <v>6000.0</v>
      </c>
      <c r="E33" s="39"/>
      <c r="F33" s="39">
        <v>5000.0</v>
      </c>
      <c r="G33" s="39">
        <v>500.0</v>
      </c>
      <c r="H33" s="39">
        <v>10000.0</v>
      </c>
      <c r="I33" s="39"/>
      <c r="J33" s="39"/>
      <c r="K33" s="39"/>
      <c r="L33" s="39"/>
      <c r="M33" s="39"/>
      <c r="N33" s="39">
        <v>20000.0</v>
      </c>
      <c r="O33" s="39">
        <v>4300.0</v>
      </c>
      <c r="P33" s="39"/>
      <c r="Q33" s="39">
        <v>0.0</v>
      </c>
      <c r="R33" s="39">
        <v>0.0</v>
      </c>
      <c r="S33" s="39"/>
      <c r="T33" s="39">
        <v>7000.0</v>
      </c>
      <c r="U33" s="39">
        <v>1000.0</v>
      </c>
      <c r="V33" s="39">
        <v>20000.0</v>
      </c>
      <c r="W33" s="39">
        <v>15000.0</v>
      </c>
      <c r="X33" s="39" t="s">
        <v>79</v>
      </c>
      <c r="Y33" s="39">
        <v>5000.0</v>
      </c>
      <c r="Z33" s="39">
        <v>500.0</v>
      </c>
      <c r="AA33" s="39">
        <v>4000.0</v>
      </c>
      <c r="AB33" s="39">
        <v>10000.0</v>
      </c>
      <c r="AC33" s="39"/>
      <c r="AD33" s="39"/>
      <c r="AE33" s="39">
        <v>30000.0</v>
      </c>
      <c r="AF33" s="39">
        <v>5000.0</v>
      </c>
      <c r="AG33" s="39">
        <v>500.0</v>
      </c>
      <c r="AH33" s="39"/>
      <c r="AI33" s="39">
        <v>7500.0</v>
      </c>
      <c r="AJ33" s="39">
        <v>1100.0</v>
      </c>
    </row>
    <row r="34" ht="13.5" customHeight="1">
      <c r="A34" s="35">
        <v>4150.0</v>
      </c>
      <c r="B34" s="37" t="s">
        <v>80</v>
      </c>
      <c r="C34" s="41">
        <f t="shared" si="3"/>
        <v>32500</v>
      </c>
      <c r="D34" s="39"/>
      <c r="E34" s="39"/>
      <c r="F34" s="39">
        <v>0.0</v>
      </c>
      <c r="G34" s="39"/>
      <c r="H34" s="39">
        <v>0.0</v>
      </c>
      <c r="I34" s="39"/>
      <c r="J34" s="39"/>
      <c r="K34" s="39"/>
      <c r="L34" s="39"/>
      <c r="M34" s="39">
        <v>5000.0</v>
      </c>
      <c r="N34" s="39">
        <v>0.0</v>
      </c>
      <c r="O34" s="39"/>
      <c r="P34" s="39"/>
      <c r="Q34" s="39">
        <v>0.0</v>
      </c>
      <c r="R34" s="39">
        <v>0.0</v>
      </c>
      <c r="S34" s="39"/>
      <c r="T34" s="39"/>
      <c r="U34" s="39"/>
      <c r="V34" s="39">
        <v>0.0</v>
      </c>
      <c r="W34" s="39"/>
      <c r="X34" s="39">
        <v>5000.0</v>
      </c>
      <c r="Y34" s="39">
        <v>0.0</v>
      </c>
      <c r="Z34" s="39">
        <v>0.0</v>
      </c>
      <c r="AA34" s="39"/>
      <c r="AB34" s="39">
        <v>0.0</v>
      </c>
      <c r="AC34" s="39"/>
      <c r="AD34" s="39"/>
      <c r="AE34" s="39">
        <v>2500.0</v>
      </c>
      <c r="AF34" s="39">
        <v>20000.0</v>
      </c>
      <c r="AG34" s="39"/>
      <c r="AH34" s="39"/>
      <c r="AI34" s="39"/>
      <c r="AJ34" s="39">
        <v>0.0</v>
      </c>
    </row>
    <row r="35" ht="13.5" customHeight="1">
      <c r="A35" s="35">
        <v>4200.0</v>
      </c>
      <c r="B35" s="37" t="s">
        <v>81</v>
      </c>
      <c r="C35" s="41">
        <f t="shared" si="3"/>
        <v>874435</v>
      </c>
      <c r="D35" s="39"/>
      <c r="E35" s="39">
        <v>125000.0</v>
      </c>
      <c r="F35" s="39">
        <v>120000.0</v>
      </c>
      <c r="G35" s="39">
        <v>500.0</v>
      </c>
      <c r="H35" s="39">
        <v>32000.0</v>
      </c>
      <c r="I35" s="39">
        <v>5355.0</v>
      </c>
      <c r="J35" s="39"/>
      <c r="K35" s="39"/>
      <c r="L35" s="39">
        <v>5000.0</v>
      </c>
      <c r="M35" s="39">
        <v>6500.0</v>
      </c>
      <c r="N35" s="39">
        <v>45000.0</v>
      </c>
      <c r="O35" s="39">
        <v>2800.0</v>
      </c>
      <c r="P35" s="39">
        <v>8000.0</v>
      </c>
      <c r="Q35" s="39">
        <v>6500.0</v>
      </c>
      <c r="R35" s="39">
        <v>3000.0</v>
      </c>
      <c r="S35" s="39">
        <v>2710.0</v>
      </c>
      <c r="T35" s="39">
        <v>3500.0</v>
      </c>
      <c r="U35" s="39"/>
      <c r="V35" s="39">
        <v>6000.0</v>
      </c>
      <c r="W35" s="39">
        <v>211100.0</v>
      </c>
      <c r="X35" s="39">
        <v>3250.0</v>
      </c>
      <c r="Y35" s="39">
        <v>120000.0</v>
      </c>
      <c r="Z35" s="39">
        <v>50000.0</v>
      </c>
      <c r="AA35" s="39">
        <v>20000.0</v>
      </c>
      <c r="AB35" s="39">
        <v>0.0</v>
      </c>
      <c r="AC35" s="39">
        <v>3360.0</v>
      </c>
      <c r="AD35" s="39">
        <v>4900.0</v>
      </c>
      <c r="AE35" s="39">
        <v>13000.0</v>
      </c>
      <c r="AF35" s="39">
        <v>4000.0</v>
      </c>
      <c r="AG35" s="39">
        <v>7000.0</v>
      </c>
      <c r="AH35" s="39">
        <v>35000.0</v>
      </c>
      <c r="AI35" s="39">
        <v>30460.0</v>
      </c>
      <c r="AJ35" s="39">
        <v>500.0</v>
      </c>
    </row>
    <row r="36" ht="13.5" customHeight="1">
      <c r="A36" s="35">
        <v>4300.0</v>
      </c>
      <c r="B36" s="37" t="s">
        <v>82</v>
      </c>
      <c r="C36" s="41">
        <f t="shared" si="3"/>
        <v>27800</v>
      </c>
      <c r="D36" s="39"/>
      <c r="E36" s="39">
        <v>1000.0</v>
      </c>
      <c r="F36" s="39">
        <v>3500.0</v>
      </c>
      <c r="G36" s="39"/>
      <c r="H36" s="39">
        <v>0.0</v>
      </c>
      <c r="I36" s="39"/>
      <c r="J36" s="39"/>
      <c r="K36" s="39"/>
      <c r="L36" s="39"/>
      <c r="M36" s="39"/>
      <c r="N36" s="39">
        <v>2500.0</v>
      </c>
      <c r="O36" s="39">
        <v>6500.0</v>
      </c>
      <c r="P36" s="39">
        <v>3000.0</v>
      </c>
      <c r="Q36" s="39">
        <v>0.0</v>
      </c>
      <c r="R36" s="39">
        <v>0.0</v>
      </c>
      <c r="S36" s="39"/>
      <c r="T36" s="39"/>
      <c r="U36" s="39"/>
      <c r="V36" s="39">
        <v>1000.0</v>
      </c>
      <c r="W36" s="39"/>
      <c r="X36" s="39">
        <v>1000.0</v>
      </c>
      <c r="Y36" s="39">
        <v>3500.0</v>
      </c>
      <c r="Z36" s="39">
        <v>500.0</v>
      </c>
      <c r="AA36" s="39">
        <v>1000.0</v>
      </c>
      <c r="AB36" s="39">
        <v>0.0</v>
      </c>
      <c r="AC36" s="39"/>
      <c r="AD36" s="39"/>
      <c r="AE36" s="39">
        <v>1200.0</v>
      </c>
      <c r="AF36" s="39">
        <v>2000.0</v>
      </c>
      <c r="AG36" s="39"/>
      <c r="AH36" s="39"/>
      <c r="AI36" s="39">
        <v>1100.0</v>
      </c>
      <c r="AJ36" s="39">
        <v>0.0</v>
      </c>
    </row>
    <row r="37" ht="13.5" customHeight="1">
      <c r="A37" s="35">
        <v>4500.0</v>
      </c>
      <c r="B37" s="37" t="s">
        <v>83</v>
      </c>
      <c r="C37" s="41">
        <f t="shared" si="3"/>
        <v>68000</v>
      </c>
      <c r="D37" s="45">
        <v>3000.0</v>
      </c>
      <c r="E37" s="39"/>
      <c r="F37" s="39">
        <v>0.0</v>
      </c>
      <c r="G37" s="39"/>
      <c r="H37" s="39">
        <v>0.0</v>
      </c>
      <c r="I37" s="39"/>
      <c r="J37" s="39"/>
      <c r="K37" s="39"/>
      <c r="L37" s="39"/>
      <c r="M37" s="39"/>
      <c r="N37" s="39">
        <v>0.0</v>
      </c>
      <c r="O37" s="39"/>
      <c r="P37" s="39"/>
      <c r="Q37" s="39">
        <v>0.0</v>
      </c>
      <c r="R37" s="39">
        <v>0.0</v>
      </c>
      <c r="S37" s="39">
        <v>7000.0</v>
      </c>
      <c r="T37" s="39"/>
      <c r="U37" s="39"/>
      <c r="V37" s="39">
        <v>0.0</v>
      </c>
      <c r="W37" s="39">
        <v>2000.0</v>
      </c>
      <c r="X37" s="39">
        <v>40000.0</v>
      </c>
      <c r="Y37" s="39">
        <v>0.0</v>
      </c>
      <c r="Z37" s="39">
        <v>0.0</v>
      </c>
      <c r="AA37" s="39"/>
      <c r="AB37" s="39">
        <v>0.0</v>
      </c>
      <c r="AC37" s="39"/>
      <c r="AD37" s="39"/>
      <c r="AE37" s="39"/>
      <c r="AF37" s="39">
        <v>6000.0</v>
      </c>
      <c r="AG37" s="39"/>
      <c r="AH37" s="39">
        <v>10000.0</v>
      </c>
      <c r="AI37" s="39"/>
      <c r="AJ37" s="39">
        <v>0.0</v>
      </c>
    </row>
    <row r="38" ht="13.5" customHeight="1">
      <c r="A38" s="35">
        <v>4510.0</v>
      </c>
      <c r="B38" s="37" t="s">
        <v>84</v>
      </c>
      <c r="C38" s="41">
        <f t="shared" si="3"/>
        <v>126400</v>
      </c>
      <c r="D38" s="39"/>
      <c r="E38" s="39"/>
      <c r="F38" s="39">
        <v>6000.0</v>
      </c>
      <c r="G38" s="39"/>
      <c r="H38" s="39">
        <v>0.0</v>
      </c>
      <c r="I38" s="39"/>
      <c r="J38" s="39"/>
      <c r="K38" s="39">
        <v>20000.0</v>
      </c>
      <c r="L38" s="39"/>
      <c r="M38" s="39">
        <v>5900.0</v>
      </c>
      <c r="N38" s="39">
        <v>0.0</v>
      </c>
      <c r="O38" s="39"/>
      <c r="P38" s="39"/>
      <c r="Q38" s="39">
        <v>3000.0</v>
      </c>
      <c r="R38" s="39">
        <v>18000.0</v>
      </c>
      <c r="S38" s="39"/>
      <c r="T38" s="39"/>
      <c r="U38" s="39"/>
      <c r="V38" s="39">
        <v>0.0</v>
      </c>
      <c r="W38" s="39">
        <v>50000.0</v>
      </c>
      <c r="X38" s="39">
        <v>7500.0</v>
      </c>
      <c r="Y38" s="39">
        <v>6000.0</v>
      </c>
      <c r="Z38" s="39">
        <v>0.0</v>
      </c>
      <c r="AA38" s="39"/>
      <c r="AB38" s="39">
        <v>10000.0</v>
      </c>
      <c r="AC38" s="39"/>
      <c r="AD38" s="39"/>
      <c r="AE38" s="39"/>
      <c r="AF38" s="39"/>
      <c r="AG38" s="39"/>
      <c r="AH38" s="39"/>
      <c r="AI38" s="39"/>
      <c r="AJ38" s="39">
        <v>0.0</v>
      </c>
    </row>
    <row r="39" ht="13.5" customHeight="1">
      <c r="A39" s="35">
        <v>4610.0</v>
      </c>
      <c r="B39" s="37" t="s">
        <v>86</v>
      </c>
      <c r="C39" s="41">
        <f t="shared" si="3"/>
        <v>0</v>
      </c>
      <c r="D39" s="39"/>
      <c r="E39" s="39"/>
      <c r="F39" s="39">
        <v>0.0</v>
      </c>
      <c r="G39" s="39"/>
      <c r="H39" s="39">
        <v>0.0</v>
      </c>
      <c r="I39" s="39"/>
      <c r="J39" s="39"/>
      <c r="K39" s="39"/>
      <c r="L39" s="39"/>
      <c r="M39" s="39"/>
      <c r="N39" s="39">
        <v>0.0</v>
      </c>
      <c r="O39" s="39"/>
      <c r="P39" s="39"/>
      <c r="Q39" s="39">
        <v>0.0</v>
      </c>
      <c r="R39" s="39">
        <v>0.0</v>
      </c>
      <c r="S39" s="39"/>
      <c r="T39" s="39"/>
      <c r="U39" s="39"/>
      <c r="V39" s="39">
        <v>0.0</v>
      </c>
      <c r="W39" s="39"/>
      <c r="X39" s="39"/>
      <c r="Y39" s="39">
        <v>0.0</v>
      </c>
      <c r="Z39" s="39">
        <v>0.0</v>
      </c>
      <c r="AA39" s="39"/>
      <c r="AB39" s="39">
        <v>0.0</v>
      </c>
      <c r="AC39" s="39"/>
      <c r="AD39" s="39"/>
      <c r="AE39" s="39"/>
      <c r="AF39" s="39"/>
      <c r="AG39" s="39"/>
      <c r="AH39" s="39"/>
      <c r="AI39" s="39"/>
      <c r="AJ39" s="39">
        <v>0.0</v>
      </c>
    </row>
    <row r="40" ht="13.5" customHeight="1">
      <c r="A40" s="35">
        <v>4700.0</v>
      </c>
      <c r="B40" s="47" t="s">
        <v>87</v>
      </c>
      <c r="C40" s="41">
        <f t="shared" si="3"/>
        <v>590300</v>
      </c>
      <c r="D40" s="39"/>
      <c r="E40" s="39">
        <v>50000.0</v>
      </c>
      <c r="F40" s="39">
        <v>38000.0</v>
      </c>
      <c r="G40" s="39"/>
      <c r="H40" s="39">
        <v>240800.0</v>
      </c>
      <c r="I40" s="39"/>
      <c r="J40" s="39"/>
      <c r="K40" s="39"/>
      <c r="L40" s="39"/>
      <c r="M40" s="39"/>
      <c r="N40" s="39">
        <v>100000.0</v>
      </c>
      <c r="O40" s="39">
        <v>7500.0</v>
      </c>
      <c r="P40" s="39">
        <v>8000.0</v>
      </c>
      <c r="Q40" s="39">
        <v>0.0</v>
      </c>
      <c r="R40" s="39">
        <v>0.0</v>
      </c>
      <c r="S40" s="39">
        <v>1500.0</v>
      </c>
      <c r="T40" s="39">
        <v>1500.0</v>
      </c>
      <c r="U40" s="39"/>
      <c r="V40" s="39">
        <v>12500.0</v>
      </c>
      <c r="W40" s="39">
        <v>50000.0</v>
      </c>
      <c r="X40" s="39">
        <v>2000.0</v>
      </c>
      <c r="Y40" s="39">
        <v>38000.0</v>
      </c>
      <c r="Z40" s="39">
        <v>4000.0</v>
      </c>
      <c r="AA40" s="39"/>
      <c r="AB40" s="39">
        <v>0.0</v>
      </c>
      <c r="AC40" s="39"/>
      <c r="AD40" s="39">
        <v>5500.0</v>
      </c>
      <c r="AE40" s="39">
        <v>4000.0</v>
      </c>
      <c r="AF40" s="39"/>
      <c r="AG40" s="39"/>
      <c r="AH40" s="39"/>
      <c r="AI40" s="39">
        <v>27000.0</v>
      </c>
      <c r="AJ40" s="39">
        <v>0.0</v>
      </c>
    </row>
    <row r="41" ht="13.5" customHeight="1">
      <c r="A41" s="35">
        <v>4800.0</v>
      </c>
      <c r="B41" s="47" t="s">
        <v>89</v>
      </c>
      <c r="C41" s="41">
        <f t="shared" si="3"/>
        <v>746250</v>
      </c>
      <c r="D41" s="45">
        <v>3000.0</v>
      </c>
      <c r="E41" s="39">
        <v>231000.0</v>
      </c>
      <c r="F41" s="39">
        <v>35050.0</v>
      </c>
      <c r="G41" s="39">
        <v>10000.0</v>
      </c>
      <c r="H41" s="39">
        <v>0.0</v>
      </c>
      <c r="I41" s="39"/>
      <c r="J41" s="39">
        <v>8000.0</v>
      </c>
      <c r="K41" s="39"/>
      <c r="L41" s="39">
        <v>6000.0</v>
      </c>
      <c r="M41" s="39">
        <v>6000.0</v>
      </c>
      <c r="N41" s="39">
        <v>0.0</v>
      </c>
      <c r="O41" s="39">
        <v>9750.0</v>
      </c>
      <c r="P41" s="39">
        <v>35000.0</v>
      </c>
      <c r="Q41" s="39">
        <v>2500.0</v>
      </c>
      <c r="R41" s="39">
        <v>10000.0</v>
      </c>
      <c r="S41" s="39"/>
      <c r="T41" s="39"/>
      <c r="U41" s="39"/>
      <c r="V41" s="39">
        <v>7000.0</v>
      </c>
      <c r="W41" s="39">
        <v>20900.0</v>
      </c>
      <c r="X41" s="39">
        <v>161000.0</v>
      </c>
      <c r="Y41" s="39">
        <v>35050.0</v>
      </c>
      <c r="Z41" s="39">
        <v>0.0</v>
      </c>
      <c r="AA41" s="39">
        <v>12000.0</v>
      </c>
      <c r="AB41" s="39">
        <v>0.0</v>
      </c>
      <c r="AC41" s="39"/>
      <c r="AD41" s="39"/>
      <c r="AE41" s="39">
        <v>15000.0</v>
      </c>
      <c r="AF41" s="39">
        <v>40000.0</v>
      </c>
      <c r="AG41" s="39">
        <v>1000.0</v>
      </c>
      <c r="AH41" s="39">
        <v>45000.0</v>
      </c>
      <c r="AI41" s="39">
        <v>3000.0</v>
      </c>
      <c r="AJ41" s="39">
        <v>50000.0</v>
      </c>
    </row>
    <row r="42" ht="13.5" customHeight="1">
      <c r="A42" s="35">
        <v>4990.0</v>
      </c>
      <c r="B42" s="37" t="s">
        <v>90</v>
      </c>
      <c r="C42" s="41">
        <f t="shared" si="3"/>
        <v>215050</v>
      </c>
      <c r="D42" s="45">
        <v>1000.0</v>
      </c>
      <c r="E42" s="39"/>
      <c r="F42" s="39">
        <v>3000.0</v>
      </c>
      <c r="G42" s="39"/>
      <c r="H42" s="39">
        <v>20000.0</v>
      </c>
      <c r="I42" s="39">
        <v>1000.0</v>
      </c>
      <c r="J42" s="39">
        <v>1000.0</v>
      </c>
      <c r="K42" s="39"/>
      <c r="L42" s="39"/>
      <c r="M42" s="39"/>
      <c r="N42" s="39">
        <v>30000.0</v>
      </c>
      <c r="O42" s="39">
        <v>3000.0</v>
      </c>
      <c r="P42" s="39"/>
      <c r="Q42" s="39">
        <v>5000.0</v>
      </c>
      <c r="R42" s="39">
        <v>61300.0</v>
      </c>
      <c r="S42" s="39"/>
      <c r="T42" s="39">
        <v>5000.0</v>
      </c>
      <c r="U42" s="39">
        <v>1000.0</v>
      </c>
      <c r="V42" s="39">
        <v>6000.0</v>
      </c>
      <c r="W42" s="39">
        <v>30000.0</v>
      </c>
      <c r="X42" s="39">
        <v>5000.0</v>
      </c>
      <c r="Y42" s="39">
        <v>3000.0</v>
      </c>
      <c r="Z42" s="39">
        <v>250.0</v>
      </c>
      <c r="AA42" s="39">
        <v>6000.0</v>
      </c>
      <c r="AB42" s="39">
        <v>0.0</v>
      </c>
      <c r="AC42" s="39">
        <v>700.0</v>
      </c>
      <c r="AD42" s="39">
        <v>3300.0</v>
      </c>
      <c r="AE42" s="39">
        <v>7500.0</v>
      </c>
      <c r="AF42" s="39">
        <v>10000.0</v>
      </c>
      <c r="AG42" s="39">
        <v>3000.0</v>
      </c>
      <c r="AH42" s="39">
        <v>9000.0</v>
      </c>
      <c r="AI42" s="39"/>
      <c r="AJ42" s="39">
        <v>0.0</v>
      </c>
    </row>
    <row r="43" ht="13.5" customHeight="1">
      <c r="A43" s="35">
        <v>6110.0</v>
      </c>
      <c r="B43" s="37" t="s">
        <v>92</v>
      </c>
      <c r="C43" s="41">
        <f t="shared" si="3"/>
        <v>9900</v>
      </c>
      <c r="D43" s="39"/>
      <c r="E43" s="39"/>
      <c r="F43" s="39">
        <v>0.0</v>
      </c>
      <c r="G43" s="39">
        <v>2000.0</v>
      </c>
      <c r="H43" s="39">
        <v>0.0</v>
      </c>
      <c r="I43" s="39"/>
      <c r="J43" s="39"/>
      <c r="K43" s="39"/>
      <c r="L43" s="39"/>
      <c r="M43" s="39"/>
      <c r="N43" s="39">
        <v>0.0</v>
      </c>
      <c r="O43" s="39">
        <v>400.0</v>
      </c>
      <c r="P43" s="39">
        <v>1000.0</v>
      </c>
      <c r="Q43" s="39">
        <v>0.0</v>
      </c>
      <c r="R43" s="39">
        <v>0.0</v>
      </c>
      <c r="S43" s="39"/>
      <c r="T43" s="39">
        <v>3000.0</v>
      </c>
      <c r="U43" s="39"/>
      <c r="V43" s="39">
        <v>500.0</v>
      </c>
      <c r="W43" s="39"/>
      <c r="X43" s="39"/>
      <c r="Y43" s="39">
        <v>0.0</v>
      </c>
      <c r="Z43" s="39">
        <v>0.0</v>
      </c>
      <c r="AA43" s="39"/>
      <c r="AB43" s="39">
        <v>0.0</v>
      </c>
      <c r="AC43" s="39"/>
      <c r="AD43" s="39"/>
      <c r="AE43" s="39"/>
      <c r="AF43" s="39">
        <v>3000.0</v>
      </c>
      <c r="AG43" s="39"/>
      <c r="AH43" s="39"/>
      <c r="AI43" s="39"/>
      <c r="AJ43" s="39">
        <v>0.0</v>
      </c>
    </row>
    <row r="44" ht="13.5" customHeight="1">
      <c r="A44" s="35">
        <v>6300.0</v>
      </c>
      <c r="B44" s="37" t="s">
        <v>93</v>
      </c>
      <c r="C44" s="41">
        <f t="shared" si="3"/>
        <v>49100</v>
      </c>
      <c r="D44" s="39"/>
      <c r="E44" s="39">
        <v>35000.0</v>
      </c>
      <c r="F44" s="39">
        <v>0.0</v>
      </c>
      <c r="G44" s="39"/>
      <c r="H44" s="39">
        <v>0.0</v>
      </c>
      <c r="I44" s="39"/>
      <c r="J44" s="39"/>
      <c r="K44" s="39"/>
      <c r="L44" s="39"/>
      <c r="M44" s="39">
        <v>3600.0</v>
      </c>
      <c r="N44" s="39">
        <v>0.0</v>
      </c>
      <c r="O44" s="39">
        <v>3500.0</v>
      </c>
      <c r="P44" s="39">
        <v>3000.0</v>
      </c>
      <c r="Q44" s="39">
        <v>0.0</v>
      </c>
      <c r="R44" s="39">
        <v>0.0</v>
      </c>
      <c r="S44" s="39"/>
      <c r="T44" s="39"/>
      <c r="U44" s="39"/>
      <c r="V44" s="39">
        <v>0.0</v>
      </c>
      <c r="W44" s="39"/>
      <c r="X44" s="39"/>
      <c r="Y44" s="39">
        <v>0.0</v>
      </c>
      <c r="Z44" s="39">
        <v>4000.0</v>
      </c>
      <c r="AA44" s="39"/>
      <c r="AB44" s="39">
        <v>0.0</v>
      </c>
      <c r="AC44" s="39"/>
      <c r="AD44" s="39"/>
      <c r="AE44" s="39"/>
      <c r="AF44" s="39"/>
      <c r="AG44" s="39"/>
      <c r="AH44" s="39"/>
      <c r="AI44" s="39"/>
      <c r="AJ44" s="39">
        <v>0.0</v>
      </c>
    </row>
    <row r="45" ht="13.5" customHeight="1">
      <c r="A45" s="35">
        <v>6320.0</v>
      </c>
      <c r="B45" s="20" t="s">
        <v>94</v>
      </c>
      <c r="C45" s="41">
        <f t="shared" si="3"/>
        <v>0</v>
      </c>
      <c r="D45" s="39"/>
      <c r="E45" s="39"/>
      <c r="F45" s="39">
        <v>0.0</v>
      </c>
      <c r="G45" s="39"/>
      <c r="H45" s="39">
        <v>0.0</v>
      </c>
      <c r="I45" s="39"/>
      <c r="J45" s="39"/>
      <c r="K45" s="39"/>
      <c r="L45" s="39"/>
      <c r="M45" s="39"/>
      <c r="N45" s="39">
        <v>0.0</v>
      </c>
      <c r="O45" s="39"/>
      <c r="P45" s="39"/>
      <c r="Q45" s="39">
        <v>0.0</v>
      </c>
      <c r="R45" s="39">
        <v>0.0</v>
      </c>
      <c r="S45" s="39"/>
      <c r="T45" s="39"/>
      <c r="U45" s="39"/>
      <c r="V45" s="39">
        <v>0.0</v>
      </c>
      <c r="W45" s="39"/>
      <c r="X45" s="39"/>
      <c r="Y45" s="39">
        <v>0.0</v>
      </c>
      <c r="Z45" s="39">
        <v>0.0</v>
      </c>
      <c r="AA45" s="39"/>
      <c r="AB45" s="39">
        <v>0.0</v>
      </c>
      <c r="AC45" s="39"/>
      <c r="AD45" s="39"/>
      <c r="AE45" s="39"/>
      <c r="AF45" s="39"/>
      <c r="AG45" s="39"/>
      <c r="AH45" s="39"/>
      <c r="AI45" s="39"/>
      <c r="AJ45" s="39">
        <v>0.0</v>
      </c>
    </row>
    <row r="46" ht="13.5" customHeight="1">
      <c r="A46" s="35">
        <v>6340.0</v>
      </c>
      <c r="B46" s="37" t="s">
        <v>96</v>
      </c>
      <c r="C46" s="41">
        <f t="shared" si="3"/>
        <v>0</v>
      </c>
      <c r="D46" s="39"/>
      <c r="E46" s="39"/>
      <c r="F46" s="39">
        <v>0.0</v>
      </c>
      <c r="G46" s="39"/>
      <c r="H46" s="39">
        <v>0.0</v>
      </c>
      <c r="I46" s="39"/>
      <c r="J46" s="39"/>
      <c r="K46" s="39"/>
      <c r="L46" s="39"/>
      <c r="M46" s="39"/>
      <c r="N46" s="39">
        <v>0.0</v>
      </c>
      <c r="O46" s="39"/>
      <c r="P46" s="39"/>
      <c r="Q46" s="39">
        <v>0.0</v>
      </c>
      <c r="R46" s="39">
        <v>0.0</v>
      </c>
      <c r="S46" s="39"/>
      <c r="T46" s="39"/>
      <c r="U46" s="39"/>
      <c r="V46" s="39">
        <v>0.0</v>
      </c>
      <c r="W46" s="39"/>
      <c r="X46" s="39"/>
      <c r="Y46" s="39">
        <v>0.0</v>
      </c>
      <c r="Z46" s="39">
        <v>0.0</v>
      </c>
      <c r="AA46" s="39"/>
      <c r="AB46" s="39">
        <v>0.0</v>
      </c>
      <c r="AC46" s="39"/>
      <c r="AD46" s="39"/>
      <c r="AE46" s="39"/>
      <c r="AF46" s="39"/>
      <c r="AG46" s="39"/>
      <c r="AH46" s="39"/>
      <c r="AI46" s="39"/>
      <c r="AJ46" s="39">
        <v>0.0</v>
      </c>
    </row>
    <row r="47" ht="13.5" customHeight="1">
      <c r="A47" s="35">
        <v>6420.0</v>
      </c>
      <c r="B47" s="37" t="s">
        <v>98</v>
      </c>
      <c r="C47" s="41">
        <f t="shared" si="3"/>
        <v>9000</v>
      </c>
      <c r="D47" s="39"/>
      <c r="E47" s="39">
        <v>9000.0</v>
      </c>
      <c r="F47" s="39">
        <v>0.0</v>
      </c>
      <c r="G47" s="39"/>
      <c r="H47" s="39">
        <v>0.0</v>
      </c>
      <c r="I47" s="39"/>
      <c r="J47" s="39"/>
      <c r="K47" s="39"/>
      <c r="L47" s="39"/>
      <c r="M47" s="39"/>
      <c r="N47" s="39">
        <v>0.0</v>
      </c>
      <c r="O47" s="39"/>
      <c r="P47" s="39"/>
      <c r="Q47" s="39">
        <v>0.0</v>
      </c>
      <c r="R47" s="39">
        <v>0.0</v>
      </c>
      <c r="S47" s="39"/>
      <c r="T47" s="39"/>
      <c r="U47" s="39"/>
      <c r="V47" s="39">
        <v>0.0</v>
      </c>
      <c r="W47" s="39"/>
      <c r="X47" s="39"/>
      <c r="Y47" s="39">
        <v>0.0</v>
      </c>
      <c r="Z47" s="39">
        <v>0.0</v>
      </c>
      <c r="AA47" s="39"/>
      <c r="AB47" s="39">
        <v>0.0</v>
      </c>
      <c r="AC47" s="39"/>
      <c r="AD47" s="39"/>
      <c r="AE47" s="39"/>
      <c r="AF47" s="39"/>
      <c r="AG47" s="39"/>
      <c r="AH47" s="39"/>
      <c r="AI47" s="39"/>
      <c r="AJ47" s="39">
        <v>0.0</v>
      </c>
    </row>
    <row r="48" ht="13.5" customHeight="1">
      <c r="A48" s="35">
        <v>6440.0</v>
      </c>
      <c r="B48" s="37" t="s">
        <v>101</v>
      </c>
      <c r="C48" s="41">
        <f t="shared" si="3"/>
        <v>64000</v>
      </c>
      <c r="D48" s="39"/>
      <c r="E48" s="39"/>
      <c r="F48" s="39">
        <v>0.0</v>
      </c>
      <c r="G48" s="39"/>
      <c r="H48" s="39">
        <v>0.0</v>
      </c>
      <c r="I48" s="39"/>
      <c r="J48" s="39"/>
      <c r="K48" s="39"/>
      <c r="L48" s="39"/>
      <c r="M48" s="39"/>
      <c r="N48" s="39">
        <v>0.0</v>
      </c>
      <c r="O48" s="39"/>
      <c r="P48" s="39"/>
      <c r="Q48" s="39">
        <v>0.0</v>
      </c>
      <c r="R48" s="39">
        <v>0.0</v>
      </c>
      <c r="S48" s="39"/>
      <c r="T48" s="39"/>
      <c r="U48" s="39"/>
      <c r="V48" s="39">
        <v>0.0</v>
      </c>
      <c r="W48" s="39"/>
      <c r="X48" s="39">
        <v>40000.0</v>
      </c>
      <c r="Y48" s="39">
        <v>0.0</v>
      </c>
      <c r="Z48" s="39">
        <v>0.0</v>
      </c>
      <c r="AA48" s="39"/>
      <c r="AB48" s="39">
        <v>0.0</v>
      </c>
      <c r="AC48" s="39"/>
      <c r="AD48" s="39"/>
      <c r="AE48" s="39"/>
      <c r="AF48" s="39">
        <v>20000.0</v>
      </c>
      <c r="AG48" s="39"/>
      <c r="AH48" s="39"/>
      <c r="AI48" s="39"/>
      <c r="AJ48" s="39">
        <v>4000.0</v>
      </c>
    </row>
    <row r="49" ht="13.5" customHeight="1">
      <c r="A49" s="35">
        <v>6540.0</v>
      </c>
      <c r="B49" s="37" t="s">
        <v>103</v>
      </c>
      <c r="C49" s="41">
        <f t="shared" si="3"/>
        <v>5000</v>
      </c>
      <c r="D49" s="39"/>
      <c r="E49" s="39"/>
      <c r="F49" s="39">
        <v>0.0</v>
      </c>
      <c r="G49" s="39"/>
      <c r="H49" s="39">
        <v>0.0</v>
      </c>
      <c r="I49" s="39"/>
      <c r="J49" s="39"/>
      <c r="K49" s="39"/>
      <c r="L49" s="39"/>
      <c r="M49" s="39"/>
      <c r="N49" s="39">
        <v>0.0</v>
      </c>
      <c r="O49" s="39"/>
      <c r="P49" s="39"/>
      <c r="Q49" s="39">
        <v>0.0</v>
      </c>
      <c r="R49" s="39">
        <v>0.0</v>
      </c>
      <c r="S49" s="39"/>
      <c r="T49" s="39"/>
      <c r="U49" s="39"/>
      <c r="V49" s="39">
        <v>0.0</v>
      </c>
      <c r="W49" s="39"/>
      <c r="X49" s="39">
        <v>5000.0</v>
      </c>
      <c r="Y49" s="39">
        <v>0.0</v>
      </c>
      <c r="Z49" s="39">
        <v>0.0</v>
      </c>
      <c r="AA49" s="39"/>
      <c r="AB49" s="39">
        <v>0.0</v>
      </c>
      <c r="AC49" s="39"/>
      <c r="AD49" s="39"/>
      <c r="AE49" s="39"/>
      <c r="AF49" s="39"/>
      <c r="AG49" s="39"/>
      <c r="AH49" s="39"/>
      <c r="AI49" s="39"/>
      <c r="AJ49" s="39">
        <v>0.0</v>
      </c>
    </row>
    <row r="50" ht="13.5" customHeight="1">
      <c r="A50" s="35">
        <v>6550.0</v>
      </c>
      <c r="B50" s="37" t="s">
        <v>104</v>
      </c>
      <c r="C50" s="41">
        <f t="shared" si="3"/>
        <v>58300</v>
      </c>
      <c r="D50" s="39"/>
      <c r="E50" s="39">
        <v>30000.0</v>
      </c>
      <c r="F50" s="39">
        <v>0.0</v>
      </c>
      <c r="G50" s="39"/>
      <c r="H50" s="39">
        <v>0.0</v>
      </c>
      <c r="I50" s="39"/>
      <c r="J50" s="39"/>
      <c r="K50" s="39"/>
      <c r="L50" s="39"/>
      <c r="M50" s="39"/>
      <c r="N50" s="39">
        <v>0.0</v>
      </c>
      <c r="O50" s="39"/>
      <c r="P50" s="39">
        <v>500.0</v>
      </c>
      <c r="Q50" s="39">
        <v>0.0</v>
      </c>
      <c r="R50" s="39">
        <v>0.0</v>
      </c>
      <c r="S50" s="39"/>
      <c r="T50" s="39"/>
      <c r="U50" s="39"/>
      <c r="V50" s="39">
        <v>0.0</v>
      </c>
      <c r="W50" s="39"/>
      <c r="X50" s="39">
        <v>5000.0</v>
      </c>
      <c r="Y50" s="39">
        <v>0.0</v>
      </c>
      <c r="Z50" s="39">
        <v>300.0</v>
      </c>
      <c r="AA50" s="39"/>
      <c r="AB50" s="39">
        <v>0.0</v>
      </c>
      <c r="AC50" s="39"/>
      <c r="AD50" s="39">
        <v>2000.0</v>
      </c>
      <c r="AE50" s="39"/>
      <c r="AF50" s="39">
        <v>20000.0</v>
      </c>
      <c r="AG50" s="39"/>
      <c r="AH50" s="39">
        <v>500.0</v>
      </c>
      <c r="AI50" s="39"/>
      <c r="AJ50" s="39">
        <v>0.0</v>
      </c>
    </row>
    <row r="51" ht="13.5" customHeight="1">
      <c r="A51" s="35">
        <v>6620.0</v>
      </c>
      <c r="B51" s="37" t="s">
        <v>106</v>
      </c>
      <c r="C51" s="41">
        <f t="shared" si="3"/>
        <v>34000</v>
      </c>
      <c r="D51" s="39"/>
      <c r="E51" s="39"/>
      <c r="F51" s="39">
        <v>0.0</v>
      </c>
      <c r="G51" s="39"/>
      <c r="H51" s="39">
        <v>0.0</v>
      </c>
      <c r="I51" s="39"/>
      <c r="J51" s="39"/>
      <c r="K51" s="39"/>
      <c r="L51" s="39"/>
      <c r="M51" s="39"/>
      <c r="N51" s="39">
        <v>0.0</v>
      </c>
      <c r="O51" s="39"/>
      <c r="P51" s="39"/>
      <c r="Q51" s="39">
        <v>0.0</v>
      </c>
      <c r="R51" s="39">
        <v>0.0</v>
      </c>
      <c r="S51" s="39">
        <v>1500.0</v>
      </c>
      <c r="T51" s="39">
        <v>500.0</v>
      </c>
      <c r="U51" s="39"/>
      <c r="V51" s="39">
        <v>0.0</v>
      </c>
      <c r="W51" s="39"/>
      <c r="X51" s="39">
        <v>15000.0</v>
      </c>
      <c r="Y51" s="39">
        <v>0.0</v>
      </c>
      <c r="Z51" s="39">
        <v>0.0</v>
      </c>
      <c r="AA51" s="39"/>
      <c r="AB51" s="39">
        <v>3000.0</v>
      </c>
      <c r="AC51" s="39"/>
      <c r="AD51" s="39">
        <v>1000.0</v>
      </c>
      <c r="AE51" s="39">
        <v>3000.0</v>
      </c>
      <c r="AF51" s="39">
        <v>10000.0</v>
      </c>
      <c r="AG51" s="39"/>
      <c r="AH51" s="39"/>
      <c r="AI51" s="39"/>
      <c r="AJ51" s="39">
        <v>0.0</v>
      </c>
    </row>
    <row r="52" ht="13.5" customHeight="1">
      <c r="A52" s="35">
        <v>6700.0</v>
      </c>
      <c r="B52" s="20" t="s">
        <v>107</v>
      </c>
      <c r="C52" s="41">
        <f t="shared" si="3"/>
        <v>0</v>
      </c>
      <c r="D52" s="39"/>
      <c r="E52" s="39"/>
      <c r="F52" s="39">
        <v>0.0</v>
      </c>
      <c r="G52" s="39"/>
      <c r="H52" s="39">
        <v>0.0</v>
      </c>
      <c r="I52" s="39"/>
      <c r="J52" s="39"/>
      <c r="K52" s="39"/>
      <c r="L52" s="39"/>
      <c r="M52" s="39"/>
      <c r="N52" s="39">
        <v>0.0</v>
      </c>
      <c r="O52" s="39"/>
      <c r="P52" s="39"/>
      <c r="Q52" s="39">
        <v>0.0</v>
      </c>
      <c r="R52" s="39">
        <v>0.0</v>
      </c>
      <c r="S52" s="39"/>
      <c r="T52" s="39"/>
      <c r="U52" s="39"/>
      <c r="V52" s="39">
        <v>0.0</v>
      </c>
      <c r="W52" s="39"/>
      <c r="X52" s="39"/>
      <c r="Y52" s="39">
        <v>0.0</v>
      </c>
      <c r="Z52" s="39">
        <v>0.0</v>
      </c>
      <c r="AA52" s="39"/>
      <c r="AB52" s="39">
        <v>0.0</v>
      </c>
      <c r="AC52" s="39"/>
      <c r="AD52" s="39"/>
      <c r="AE52" s="39"/>
      <c r="AF52" s="39"/>
      <c r="AG52" s="39"/>
      <c r="AH52" s="39"/>
      <c r="AI52" s="39"/>
      <c r="AJ52" s="39">
        <v>0.0</v>
      </c>
    </row>
    <row r="53" ht="13.5" customHeight="1">
      <c r="A53" s="35">
        <v>6712.0</v>
      </c>
      <c r="B53" s="37" t="s">
        <v>108</v>
      </c>
      <c r="C53" s="41">
        <f t="shared" si="3"/>
        <v>0</v>
      </c>
      <c r="D53" s="39"/>
      <c r="E53" s="39"/>
      <c r="F53" s="39">
        <v>0.0</v>
      </c>
      <c r="G53" s="39"/>
      <c r="H53" s="39">
        <v>0.0</v>
      </c>
      <c r="I53" s="39"/>
      <c r="J53" s="39"/>
      <c r="K53" s="39"/>
      <c r="L53" s="39"/>
      <c r="M53" s="39"/>
      <c r="N53" s="39">
        <v>0.0</v>
      </c>
      <c r="O53" s="39"/>
      <c r="P53" s="39"/>
      <c r="Q53" s="39">
        <v>0.0</v>
      </c>
      <c r="R53" s="39">
        <v>0.0</v>
      </c>
      <c r="S53" s="39"/>
      <c r="T53" s="39"/>
      <c r="U53" s="39"/>
      <c r="V53" s="39">
        <v>0.0</v>
      </c>
      <c r="W53" s="39"/>
      <c r="X53" s="39"/>
      <c r="Y53" s="39">
        <v>0.0</v>
      </c>
      <c r="Z53" s="39">
        <v>0.0</v>
      </c>
      <c r="AA53" s="39"/>
      <c r="AB53" s="39">
        <v>0.0</v>
      </c>
      <c r="AC53" s="39"/>
      <c r="AD53" s="39"/>
      <c r="AE53" s="39"/>
      <c r="AF53" s="39"/>
      <c r="AG53" s="39"/>
      <c r="AH53" s="39"/>
      <c r="AI53" s="39"/>
      <c r="AJ53" s="39">
        <v>0.0</v>
      </c>
    </row>
    <row r="54" ht="13.5" customHeight="1">
      <c r="A54" s="35">
        <v>6730.0</v>
      </c>
      <c r="B54" s="37" t="s">
        <v>109</v>
      </c>
      <c r="C54" s="41">
        <f t="shared" si="3"/>
        <v>191500</v>
      </c>
      <c r="D54" s="39"/>
      <c r="E54" s="39"/>
      <c r="F54" s="39">
        <v>0.0</v>
      </c>
      <c r="G54" s="39"/>
      <c r="H54" s="39">
        <v>0.0</v>
      </c>
      <c r="I54" s="39"/>
      <c r="J54" s="39"/>
      <c r="K54" s="39">
        <v>190000.0</v>
      </c>
      <c r="L54" s="39"/>
      <c r="M54" s="39"/>
      <c r="N54" s="39">
        <v>0.0</v>
      </c>
      <c r="O54" s="39"/>
      <c r="P54" s="39"/>
      <c r="Q54" s="39">
        <v>0.0</v>
      </c>
      <c r="R54" s="39">
        <v>0.0</v>
      </c>
      <c r="S54" s="39">
        <v>1500.0</v>
      </c>
      <c r="T54" s="39"/>
      <c r="U54" s="39"/>
      <c r="V54" s="39">
        <v>0.0</v>
      </c>
      <c r="W54" s="39"/>
      <c r="X54" s="39"/>
      <c r="Y54" s="39">
        <v>0.0</v>
      </c>
      <c r="Z54" s="39">
        <v>0.0</v>
      </c>
      <c r="AA54" s="39"/>
      <c r="AB54" s="39">
        <v>0.0</v>
      </c>
      <c r="AC54" s="39"/>
      <c r="AD54" s="39"/>
      <c r="AE54" s="39"/>
      <c r="AF54" s="39"/>
      <c r="AG54" s="39"/>
      <c r="AH54" s="39"/>
      <c r="AI54" s="39"/>
      <c r="AJ54" s="39">
        <v>0.0</v>
      </c>
    </row>
    <row r="55" ht="13.5" customHeight="1">
      <c r="A55" s="35">
        <v>6790.0</v>
      </c>
      <c r="B55" s="37" t="s">
        <v>111</v>
      </c>
      <c r="C55" s="41">
        <f t="shared" si="3"/>
        <v>0</v>
      </c>
      <c r="D55" s="39"/>
      <c r="E55" s="39"/>
      <c r="F55" s="39">
        <v>0.0</v>
      </c>
      <c r="G55" s="39"/>
      <c r="H55" s="39">
        <v>0.0</v>
      </c>
      <c r="I55" s="39"/>
      <c r="J55" s="39"/>
      <c r="K55" s="39"/>
      <c r="L55" s="39"/>
      <c r="M55" s="39"/>
      <c r="N55" s="39">
        <v>0.0</v>
      </c>
      <c r="O55" s="39"/>
      <c r="P55" s="39"/>
      <c r="Q55" s="39">
        <v>0.0</v>
      </c>
      <c r="R55" s="39">
        <v>0.0</v>
      </c>
      <c r="S55" s="39"/>
      <c r="T55" s="39"/>
      <c r="U55" s="39"/>
      <c r="V55" s="39">
        <v>0.0</v>
      </c>
      <c r="W55" s="39"/>
      <c r="X55" s="39"/>
      <c r="Y55" s="39">
        <v>0.0</v>
      </c>
      <c r="Z55" s="39">
        <v>0.0</v>
      </c>
      <c r="AA55" s="39"/>
      <c r="AB55" s="39">
        <v>0.0</v>
      </c>
      <c r="AC55" s="39"/>
      <c r="AD55" s="39"/>
      <c r="AE55" s="39"/>
      <c r="AF55" s="39"/>
      <c r="AG55" s="39"/>
      <c r="AH55" s="39"/>
      <c r="AI55" s="39"/>
      <c r="AJ55" s="39">
        <v>0.0</v>
      </c>
    </row>
    <row r="56" ht="13.5" customHeight="1">
      <c r="A56" s="35">
        <v>6800.0</v>
      </c>
      <c r="B56" s="37" t="s">
        <v>112</v>
      </c>
      <c r="C56" s="41">
        <f t="shared" si="3"/>
        <v>3100</v>
      </c>
      <c r="D56" s="39"/>
      <c r="E56" s="39"/>
      <c r="F56" s="39">
        <v>100.0</v>
      </c>
      <c r="G56" s="39"/>
      <c r="H56" s="39">
        <v>0.0</v>
      </c>
      <c r="I56" s="39"/>
      <c r="J56" s="39"/>
      <c r="K56" s="39"/>
      <c r="L56" s="39"/>
      <c r="M56" s="39"/>
      <c r="N56" s="39">
        <v>0.0</v>
      </c>
      <c r="O56" s="39">
        <v>200.0</v>
      </c>
      <c r="P56" s="39"/>
      <c r="Q56" s="39">
        <v>0.0</v>
      </c>
      <c r="R56" s="39">
        <v>1000.0</v>
      </c>
      <c r="S56" s="39">
        <v>200.0</v>
      </c>
      <c r="T56" s="39"/>
      <c r="U56" s="39"/>
      <c r="V56" s="39">
        <v>0.0</v>
      </c>
      <c r="W56" s="39"/>
      <c r="X56" s="39"/>
      <c r="Y56" s="39">
        <v>100.0</v>
      </c>
      <c r="Z56" s="39">
        <v>0.0</v>
      </c>
      <c r="AA56" s="39"/>
      <c r="AB56" s="39">
        <v>0.0</v>
      </c>
      <c r="AC56" s="39"/>
      <c r="AD56" s="39"/>
      <c r="AE56" s="39">
        <v>500.0</v>
      </c>
      <c r="AF56" s="39"/>
      <c r="AG56" s="39"/>
      <c r="AH56" s="39">
        <v>1000.0</v>
      </c>
      <c r="AI56" s="39"/>
      <c r="AJ56" s="39">
        <v>0.0</v>
      </c>
    </row>
    <row r="57" ht="13.5" customHeight="1">
      <c r="A57" s="35">
        <v>6810.0</v>
      </c>
      <c r="B57" s="37" t="s">
        <v>114</v>
      </c>
      <c r="C57" s="41">
        <f t="shared" si="3"/>
        <v>3645</v>
      </c>
      <c r="D57" s="39"/>
      <c r="E57" s="39"/>
      <c r="F57" s="39">
        <v>1500.0</v>
      </c>
      <c r="G57" s="39"/>
      <c r="H57" s="39">
        <v>0.0</v>
      </c>
      <c r="I57" s="39">
        <v>125.0</v>
      </c>
      <c r="J57" s="39"/>
      <c r="K57" s="39"/>
      <c r="L57" s="39"/>
      <c r="M57" s="39"/>
      <c r="N57" s="39">
        <v>500.0</v>
      </c>
      <c r="O57" s="39"/>
      <c r="P57" s="39"/>
      <c r="Q57" s="39">
        <v>0.0</v>
      </c>
      <c r="R57" s="39">
        <v>0.0</v>
      </c>
      <c r="S57" s="39"/>
      <c r="T57" s="39"/>
      <c r="U57" s="39"/>
      <c r="V57" s="39">
        <v>0.0</v>
      </c>
      <c r="W57" s="39"/>
      <c r="X57" s="39"/>
      <c r="Y57" s="39">
        <v>1500.0</v>
      </c>
      <c r="Z57" s="39">
        <v>0.0</v>
      </c>
      <c r="AA57" s="39"/>
      <c r="AB57" s="39">
        <v>0.0</v>
      </c>
      <c r="AC57" s="39"/>
      <c r="AD57" s="39"/>
      <c r="AE57" s="39"/>
      <c r="AF57" s="39"/>
      <c r="AG57" s="39"/>
      <c r="AH57" s="39"/>
      <c r="AI57" s="39">
        <v>20.0</v>
      </c>
      <c r="AJ57" s="39">
        <v>0.0</v>
      </c>
    </row>
    <row r="58" ht="13.5" customHeight="1">
      <c r="A58" s="35">
        <v>6811.0</v>
      </c>
      <c r="B58" s="37" t="s">
        <v>115</v>
      </c>
      <c r="C58" s="41">
        <f t="shared" si="3"/>
        <v>11000</v>
      </c>
      <c r="D58" s="39"/>
      <c r="E58" s="39"/>
      <c r="F58" s="39">
        <v>1500.0</v>
      </c>
      <c r="G58" s="39"/>
      <c r="H58" s="39">
        <v>0.0</v>
      </c>
      <c r="I58" s="39"/>
      <c r="J58" s="39"/>
      <c r="K58" s="39"/>
      <c r="L58" s="39"/>
      <c r="M58" s="39"/>
      <c r="N58" s="39">
        <v>500.0</v>
      </c>
      <c r="O58" s="39">
        <v>2500.0</v>
      </c>
      <c r="P58" s="39"/>
      <c r="Q58" s="39">
        <v>0.0</v>
      </c>
      <c r="R58" s="39">
        <v>1500.0</v>
      </c>
      <c r="S58" s="39"/>
      <c r="T58" s="39"/>
      <c r="U58" s="39"/>
      <c r="V58" s="39">
        <v>0.0</v>
      </c>
      <c r="W58" s="39">
        <v>1200.0</v>
      </c>
      <c r="X58" s="39"/>
      <c r="Y58" s="39">
        <v>1500.0</v>
      </c>
      <c r="Z58" s="39">
        <v>0.0</v>
      </c>
      <c r="AA58" s="39"/>
      <c r="AB58" s="39">
        <v>0.0</v>
      </c>
      <c r="AC58" s="39"/>
      <c r="AD58" s="39"/>
      <c r="AE58" s="39">
        <v>1000.0</v>
      </c>
      <c r="AF58" s="39"/>
      <c r="AG58" s="39"/>
      <c r="AH58" s="39"/>
      <c r="AI58" s="39">
        <v>1300.0</v>
      </c>
      <c r="AJ58" s="39">
        <v>0.0</v>
      </c>
    </row>
    <row r="59" ht="13.5" customHeight="1">
      <c r="A59" s="35">
        <v>6820.0</v>
      </c>
      <c r="B59" s="37" t="s">
        <v>116</v>
      </c>
      <c r="C59" s="41">
        <f t="shared" si="3"/>
        <v>25200</v>
      </c>
      <c r="D59" s="39"/>
      <c r="E59" s="39"/>
      <c r="F59" s="39">
        <v>3000.0</v>
      </c>
      <c r="G59" s="39"/>
      <c r="H59" s="39">
        <v>2500.0</v>
      </c>
      <c r="I59" s="39"/>
      <c r="J59" s="39"/>
      <c r="K59" s="39"/>
      <c r="L59" s="39"/>
      <c r="M59" s="39"/>
      <c r="N59" s="39">
        <v>0.0</v>
      </c>
      <c r="O59" s="39"/>
      <c r="P59" s="39">
        <v>1500.0</v>
      </c>
      <c r="Q59" s="39">
        <v>0.0</v>
      </c>
      <c r="R59" s="39">
        <v>0.0</v>
      </c>
      <c r="S59" s="39"/>
      <c r="T59" s="39"/>
      <c r="U59" s="39"/>
      <c r="V59" s="39">
        <v>5000.0</v>
      </c>
      <c r="W59" s="39">
        <v>1500.0</v>
      </c>
      <c r="X59" s="39"/>
      <c r="Y59" s="39">
        <v>3000.0</v>
      </c>
      <c r="Z59" s="39">
        <v>0.0</v>
      </c>
      <c r="AA59" s="39"/>
      <c r="AB59" s="39">
        <v>5000.0</v>
      </c>
      <c r="AC59" s="39">
        <v>300.0</v>
      </c>
      <c r="AD59" s="39">
        <v>3000.0</v>
      </c>
      <c r="AE59" s="39"/>
      <c r="AF59" s="39"/>
      <c r="AG59" s="39"/>
      <c r="AH59" s="39"/>
      <c r="AI59" s="39"/>
      <c r="AJ59" s="39">
        <v>400.0</v>
      </c>
    </row>
    <row r="60" ht="13.5" customHeight="1">
      <c r="A60" s="35">
        <v>6840.0</v>
      </c>
      <c r="B60" s="37" t="s">
        <v>118</v>
      </c>
      <c r="C60" s="41">
        <f t="shared" si="3"/>
        <v>1120</v>
      </c>
      <c r="D60" s="39"/>
      <c r="E60" s="39"/>
      <c r="F60" s="39">
        <v>560.0</v>
      </c>
      <c r="G60" s="39"/>
      <c r="H60" s="39">
        <v>0.0</v>
      </c>
      <c r="I60" s="39"/>
      <c r="J60" s="39"/>
      <c r="K60" s="39"/>
      <c r="L60" s="39"/>
      <c r="M60" s="39"/>
      <c r="N60" s="39">
        <v>0.0</v>
      </c>
      <c r="O60" s="39"/>
      <c r="P60" s="39"/>
      <c r="Q60" s="39">
        <v>0.0</v>
      </c>
      <c r="R60" s="39">
        <v>0.0</v>
      </c>
      <c r="S60" s="39"/>
      <c r="T60" s="39"/>
      <c r="U60" s="39"/>
      <c r="V60" s="39">
        <v>0.0</v>
      </c>
      <c r="W60" s="39"/>
      <c r="X60" s="39"/>
      <c r="Y60" s="39">
        <v>560.0</v>
      </c>
      <c r="Z60" s="39">
        <v>0.0</v>
      </c>
      <c r="AA60" s="39"/>
      <c r="AB60" s="39">
        <v>0.0</v>
      </c>
      <c r="AC60" s="39"/>
      <c r="AD60" s="39"/>
      <c r="AE60" s="39"/>
      <c r="AF60" s="39"/>
      <c r="AG60" s="39"/>
      <c r="AH60" s="39"/>
      <c r="AI60" s="39"/>
      <c r="AJ60" s="39">
        <v>0.0</v>
      </c>
    </row>
    <row r="61" ht="13.5" customHeight="1">
      <c r="A61" s="35">
        <v>6860.0</v>
      </c>
      <c r="B61" s="37" t="s">
        <v>120</v>
      </c>
      <c r="C61" s="41">
        <f t="shared" si="3"/>
        <v>101700</v>
      </c>
      <c r="D61" s="45">
        <v>3000.0</v>
      </c>
      <c r="E61" s="39">
        <v>2500.0</v>
      </c>
      <c r="F61" s="39">
        <v>0.0</v>
      </c>
      <c r="G61" s="39"/>
      <c r="H61" s="39">
        <v>28000.0</v>
      </c>
      <c r="I61" s="39"/>
      <c r="J61" s="39"/>
      <c r="K61" s="39"/>
      <c r="L61" s="39"/>
      <c r="M61" s="39"/>
      <c r="N61" s="39">
        <v>11000.0</v>
      </c>
      <c r="O61" s="39">
        <v>4000.0</v>
      </c>
      <c r="P61" s="39"/>
      <c r="Q61" s="39">
        <v>0.0</v>
      </c>
      <c r="R61" s="39">
        <v>10000.0</v>
      </c>
      <c r="S61" s="39"/>
      <c r="T61" s="39"/>
      <c r="U61" s="39">
        <v>2000.0</v>
      </c>
      <c r="V61" s="39">
        <v>2000.0</v>
      </c>
      <c r="W61" s="39"/>
      <c r="X61" s="39">
        <v>2000.0</v>
      </c>
      <c r="Y61" s="39">
        <v>0.0</v>
      </c>
      <c r="Z61" s="39">
        <v>1500.0</v>
      </c>
      <c r="AA61" s="39"/>
      <c r="AB61" s="39">
        <v>15000.0</v>
      </c>
      <c r="AC61" s="39"/>
      <c r="AD61" s="39">
        <v>1000.0</v>
      </c>
      <c r="AE61" s="39"/>
      <c r="AF61" s="39"/>
      <c r="AG61" s="39"/>
      <c r="AH61" s="39"/>
      <c r="AI61" s="39"/>
      <c r="AJ61" s="39">
        <v>19700.0</v>
      </c>
    </row>
    <row r="62" ht="13.5" customHeight="1">
      <c r="A62" s="35">
        <v>6900.0</v>
      </c>
      <c r="B62" s="37" t="s">
        <v>121</v>
      </c>
      <c r="C62" s="41">
        <f t="shared" si="3"/>
        <v>0</v>
      </c>
      <c r="D62" s="39"/>
      <c r="E62" s="39"/>
      <c r="F62" s="39">
        <v>0.0</v>
      </c>
      <c r="G62" s="39"/>
      <c r="H62" s="39">
        <v>0.0</v>
      </c>
      <c r="I62" s="39"/>
      <c r="J62" s="39"/>
      <c r="K62" s="39"/>
      <c r="L62" s="39"/>
      <c r="M62" s="39"/>
      <c r="N62" s="39">
        <v>0.0</v>
      </c>
      <c r="O62" s="39"/>
      <c r="P62" s="39"/>
      <c r="Q62" s="39">
        <v>0.0</v>
      </c>
      <c r="R62" s="39">
        <v>0.0</v>
      </c>
      <c r="S62" s="39"/>
      <c r="T62" s="39"/>
      <c r="U62" s="39"/>
      <c r="V62" s="39">
        <v>0.0</v>
      </c>
      <c r="W62" s="39"/>
      <c r="X62" s="39"/>
      <c r="Y62" s="39">
        <v>0.0</v>
      </c>
      <c r="Z62" s="39">
        <v>0.0</v>
      </c>
      <c r="AA62" s="39"/>
      <c r="AB62" s="39">
        <v>0.0</v>
      </c>
      <c r="AC62" s="39"/>
      <c r="AD62" s="39"/>
      <c r="AE62" s="39"/>
      <c r="AF62" s="39"/>
      <c r="AG62" s="39"/>
      <c r="AH62" s="39"/>
      <c r="AI62" s="39"/>
      <c r="AJ62" s="39">
        <v>0.0</v>
      </c>
    </row>
    <row r="63" ht="13.5" customHeight="1">
      <c r="A63" s="35">
        <v>6940.0</v>
      </c>
      <c r="B63" s="37" t="s">
        <v>122</v>
      </c>
      <c r="C63" s="41">
        <f t="shared" si="3"/>
        <v>400</v>
      </c>
      <c r="D63" s="39"/>
      <c r="E63" s="39"/>
      <c r="F63" s="39">
        <v>0.0</v>
      </c>
      <c r="G63" s="39"/>
      <c r="H63" s="39">
        <v>0.0</v>
      </c>
      <c r="I63" s="39"/>
      <c r="J63" s="39"/>
      <c r="K63" s="39"/>
      <c r="L63" s="39"/>
      <c r="M63" s="39"/>
      <c r="N63" s="39">
        <v>0.0</v>
      </c>
      <c r="O63" s="39">
        <v>300.0</v>
      </c>
      <c r="P63" s="39"/>
      <c r="Q63" s="39">
        <v>0.0</v>
      </c>
      <c r="R63" s="39">
        <v>100.0</v>
      </c>
      <c r="S63" s="39"/>
      <c r="T63" s="39"/>
      <c r="U63" s="39"/>
      <c r="V63" s="39">
        <v>0.0</v>
      </c>
      <c r="W63" s="39"/>
      <c r="X63" s="39"/>
      <c r="Y63" s="39">
        <v>0.0</v>
      </c>
      <c r="Z63" s="39">
        <v>0.0</v>
      </c>
      <c r="AA63" s="39"/>
      <c r="AB63" s="39">
        <v>0.0</v>
      </c>
      <c r="AC63" s="39"/>
      <c r="AD63" s="39"/>
      <c r="AE63" s="39"/>
      <c r="AF63" s="39"/>
      <c r="AG63" s="39"/>
      <c r="AH63" s="39"/>
      <c r="AI63" s="39"/>
      <c r="AJ63" s="39">
        <v>0.0</v>
      </c>
    </row>
    <row r="64" ht="13.5" customHeight="1">
      <c r="A64" s="35">
        <v>7100.0</v>
      </c>
      <c r="B64" s="37" t="s">
        <v>123</v>
      </c>
      <c r="C64" s="41">
        <f t="shared" si="3"/>
        <v>64000</v>
      </c>
      <c r="D64" s="39"/>
      <c r="E64" s="39"/>
      <c r="F64" s="39">
        <v>0.0</v>
      </c>
      <c r="G64" s="39"/>
      <c r="H64" s="39">
        <v>0.0</v>
      </c>
      <c r="I64" s="39"/>
      <c r="J64" s="39"/>
      <c r="K64" s="39"/>
      <c r="L64" s="39"/>
      <c r="M64" s="39"/>
      <c r="N64" s="39">
        <v>0.0</v>
      </c>
      <c r="O64" s="39"/>
      <c r="P64" s="39"/>
      <c r="Q64" s="39">
        <v>0.0</v>
      </c>
      <c r="R64" s="39">
        <v>0.0</v>
      </c>
      <c r="S64" s="39"/>
      <c r="T64" s="39"/>
      <c r="U64" s="39"/>
      <c r="V64" s="39">
        <v>0.0</v>
      </c>
      <c r="W64" s="39">
        <v>10000.0</v>
      </c>
      <c r="X64" s="39">
        <v>15000.0</v>
      </c>
      <c r="Y64" s="39">
        <v>0.0</v>
      </c>
      <c r="Z64" s="39">
        <v>0.0</v>
      </c>
      <c r="AA64" s="39"/>
      <c r="AB64" s="39">
        <v>0.0</v>
      </c>
      <c r="AC64" s="39"/>
      <c r="AD64" s="39"/>
      <c r="AE64" s="39"/>
      <c r="AF64" s="39">
        <v>18000.0</v>
      </c>
      <c r="AG64" s="39"/>
      <c r="AH64" s="39">
        <v>18500.0</v>
      </c>
      <c r="AI64" s="39"/>
      <c r="AJ64" s="39">
        <v>2500.0</v>
      </c>
    </row>
    <row r="65" ht="13.5" customHeight="1">
      <c r="A65" s="35">
        <v>7110.0</v>
      </c>
      <c r="B65" s="37" t="s">
        <v>124</v>
      </c>
      <c r="C65" s="41">
        <f t="shared" si="3"/>
        <v>6500</v>
      </c>
      <c r="D65" s="39"/>
      <c r="E65" s="39"/>
      <c r="F65" s="39">
        <v>0.0</v>
      </c>
      <c r="G65" s="39"/>
      <c r="H65" s="39">
        <v>0.0</v>
      </c>
      <c r="I65" s="39"/>
      <c r="J65" s="39"/>
      <c r="K65" s="39"/>
      <c r="L65" s="39"/>
      <c r="M65" s="39"/>
      <c r="N65" s="39">
        <v>0.0</v>
      </c>
      <c r="O65" s="39"/>
      <c r="P65" s="39"/>
      <c r="Q65" s="39">
        <v>0.0</v>
      </c>
      <c r="R65" s="39">
        <v>1500.0</v>
      </c>
      <c r="S65" s="39"/>
      <c r="T65" s="39"/>
      <c r="U65" s="39"/>
      <c r="V65" s="39">
        <v>0.0</v>
      </c>
      <c r="W65" s="39"/>
      <c r="X65" s="39">
        <v>5000.0</v>
      </c>
      <c r="Y65" s="39">
        <v>0.0</v>
      </c>
      <c r="Z65" s="39">
        <v>0.0</v>
      </c>
      <c r="AA65" s="39"/>
      <c r="AB65" s="39">
        <v>0.0</v>
      </c>
      <c r="AC65" s="39"/>
      <c r="AD65" s="39"/>
      <c r="AE65" s="39"/>
      <c r="AF65" s="39"/>
      <c r="AG65" s="39"/>
      <c r="AH65" s="39"/>
      <c r="AI65" s="39"/>
      <c r="AJ65" s="39">
        <v>0.0</v>
      </c>
    </row>
    <row r="66" ht="13.5" customHeight="1">
      <c r="A66" s="35">
        <v>7320.0</v>
      </c>
      <c r="B66" s="37" t="s">
        <v>125</v>
      </c>
      <c r="C66" s="41">
        <f t="shared" si="3"/>
        <v>45550</v>
      </c>
      <c r="D66" s="39"/>
      <c r="E66" s="39"/>
      <c r="F66" s="39">
        <v>500.0</v>
      </c>
      <c r="G66" s="39"/>
      <c r="H66" s="39">
        <v>0.0</v>
      </c>
      <c r="I66" s="39"/>
      <c r="J66" s="39"/>
      <c r="K66" s="39"/>
      <c r="L66" s="39">
        <v>1000.0</v>
      </c>
      <c r="M66" s="39"/>
      <c r="N66" s="39">
        <v>0.0</v>
      </c>
      <c r="O66" s="39">
        <v>6000.0</v>
      </c>
      <c r="P66" s="39"/>
      <c r="Q66" s="39">
        <v>0.0</v>
      </c>
      <c r="R66" s="39">
        <v>20000.0</v>
      </c>
      <c r="S66" s="39">
        <v>700.0</v>
      </c>
      <c r="T66" s="39">
        <v>1000.0</v>
      </c>
      <c r="U66" s="39"/>
      <c r="V66" s="39">
        <v>5000.0</v>
      </c>
      <c r="W66" s="39"/>
      <c r="X66" s="39">
        <v>2750.0</v>
      </c>
      <c r="Y66" s="39">
        <v>500.0</v>
      </c>
      <c r="Z66" s="39">
        <v>600.0</v>
      </c>
      <c r="AA66" s="39"/>
      <c r="AB66" s="39">
        <v>2000.0</v>
      </c>
      <c r="AC66" s="39"/>
      <c r="AD66" s="39">
        <v>500.0</v>
      </c>
      <c r="AE66" s="39"/>
      <c r="AF66" s="39">
        <v>5000.0</v>
      </c>
      <c r="AG66" s="39"/>
      <c r="AH66" s="39"/>
      <c r="AI66" s="39"/>
      <c r="AJ66" s="39">
        <v>0.0</v>
      </c>
    </row>
    <row r="67" ht="13.5" customHeight="1">
      <c r="A67" s="35">
        <v>7420.0</v>
      </c>
      <c r="B67" s="37" t="s">
        <v>126</v>
      </c>
      <c r="C67" s="41">
        <f t="shared" si="3"/>
        <v>12500</v>
      </c>
      <c r="D67" s="39"/>
      <c r="E67" s="39"/>
      <c r="F67" s="39">
        <v>2000.0</v>
      </c>
      <c r="G67" s="39"/>
      <c r="H67" s="39">
        <v>0.0</v>
      </c>
      <c r="I67" s="39"/>
      <c r="J67" s="39"/>
      <c r="K67" s="39"/>
      <c r="L67" s="39">
        <v>1000.0</v>
      </c>
      <c r="M67" s="39"/>
      <c r="N67" s="39">
        <v>0.0</v>
      </c>
      <c r="O67" s="39">
        <v>4500.0</v>
      </c>
      <c r="P67" s="39"/>
      <c r="Q67" s="39">
        <v>0.0</v>
      </c>
      <c r="R67" s="39">
        <v>1500.0</v>
      </c>
      <c r="S67" s="39"/>
      <c r="T67" s="39"/>
      <c r="U67" s="39"/>
      <c r="V67" s="39">
        <v>500.0</v>
      </c>
      <c r="W67" s="39"/>
      <c r="X67" s="39"/>
      <c r="Y67" s="39">
        <v>2000.0</v>
      </c>
      <c r="Z67" s="39">
        <v>0.0</v>
      </c>
      <c r="AA67" s="39"/>
      <c r="AB67" s="39">
        <v>0.0</v>
      </c>
      <c r="AC67" s="39"/>
      <c r="AD67" s="39"/>
      <c r="AE67" s="39"/>
      <c r="AF67" s="39"/>
      <c r="AG67" s="39"/>
      <c r="AH67" s="39">
        <v>1000.0</v>
      </c>
      <c r="AI67" s="39"/>
      <c r="AJ67" s="39">
        <v>0.0</v>
      </c>
    </row>
    <row r="68" ht="13.5" customHeight="1">
      <c r="A68" s="35">
        <v>7500.0</v>
      </c>
      <c r="B68" s="59" t="s">
        <v>127</v>
      </c>
      <c r="C68" s="41">
        <f t="shared" si="3"/>
        <v>900</v>
      </c>
      <c r="D68" s="39"/>
      <c r="E68" s="39"/>
      <c r="F68" s="39">
        <v>0.0</v>
      </c>
      <c r="G68" s="39"/>
      <c r="H68" s="39">
        <v>0.0</v>
      </c>
      <c r="I68" s="39"/>
      <c r="J68" s="39"/>
      <c r="K68" s="39"/>
      <c r="L68" s="39"/>
      <c r="M68" s="39"/>
      <c r="N68" s="39">
        <v>0.0</v>
      </c>
      <c r="O68" s="39">
        <v>900.0</v>
      </c>
      <c r="P68" s="39"/>
      <c r="Q68" s="39">
        <v>0.0</v>
      </c>
      <c r="R68" s="39">
        <v>0.0</v>
      </c>
      <c r="S68" s="39"/>
      <c r="T68" s="39"/>
      <c r="U68" s="39"/>
      <c r="V68" s="39">
        <v>0.0</v>
      </c>
      <c r="W68" s="39"/>
      <c r="X68" s="39"/>
      <c r="Y68" s="39">
        <v>0.0</v>
      </c>
      <c r="Z68" s="39">
        <v>0.0</v>
      </c>
      <c r="AA68" s="39"/>
      <c r="AB68" s="39">
        <v>0.0</v>
      </c>
      <c r="AC68" s="39"/>
      <c r="AD68" s="39"/>
      <c r="AE68" s="39"/>
      <c r="AF68" s="39"/>
      <c r="AG68" s="39"/>
      <c r="AH68" s="39"/>
      <c r="AI68" s="39"/>
      <c r="AJ68" s="39">
        <v>0.0</v>
      </c>
    </row>
    <row r="69" ht="13.5" customHeight="1">
      <c r="A69" s="35">
        <v>7510.0</v>
      </c>
      <c r="B69" s="59" t="s">
        <v>128</v>
      </c>
      <c r="C69" s="41">
        <f t="shared" si="3"/>
        <v>70360</v>
      </c>
      <c r="D69" s="39"/>
      <c r="E69" s="39"/>
      <c r="F69" s="39">
        <v>0.0</v>
      </c>
      <c r="G69" s="39"/>
      <c r="H69" s="39">
        <v>0.0</v>
      </c>
      <c r="I69" s="39"/>
      <c r="J69" s="39"/>
      <c r="K69" s="39"/>
      <c r="L69" s="39"/>
      <c r="M69" s="39"/>
      <c r="N69" s="39">
        <v>64000.0</v>
      </c>
      <c r="O69" s="39"/>
      <c r="P69" s="39">
        <v>2000.0</v>
      </c>
      <c r="Q69" s="39">
        <v>0.0</v>
      </c>
      <c r="R69" s="39">
        <v>0.0</v>
      </c>
      <c r="S69" s="39">
        <v>1680.0</v>
      </c>
      <c r="T69" s="39"/>
      <c r="U69" s="39"/>
      <c r="V69" s="39">
        <v>0.0</v>
      </c>
      <c r="W69" s="39"/>
      <c r="X69" s="39"/>
      <c r="Y69" s="39">
        <v>0.0</v>
      </c>
      <c r="Z69" s="39">
        <v>0.0</v>
      </c>
      <c r="AA69" s="39"/>
      <c r="AB69" s="39">
        <v>0.0</v>
      </c>
      <c r="AC69" s="39">
        <v>880.0</v>
      </c>
      <c r="AD69" s="39">
        <v>1800.0</v>
      </c>
      <c r="AE69" s="39"/>
      <c r="AF69" s="39"/>
      <c r="AG69" s="39"/>
      <c r="AH69" s="39"/>
      <c r="AI69" s="39"/>
      <c r="AJ69" s="39">
        <v>0.0</v>
      </c>
    </row>
    <row r="70" ht="13.5" customHeight="1">
      <c r="A70" s="35">
        <v>7700.0</v>
      </c>
      <c r="B70" s="59" t="s">
        <v>129</v>
      </c>
      <c r="C70" s="41">
        <f t="shared" si="3"/>
        <v>48510</v>
      </c>
      <c r="D70" s="45">
        <v>750.0</v>
      </c>
      <c r="E70" s="39"/>
      <c r="F70" s="39">
        <v>3000.0</v>
      </c>
      <c r="G70" s="39">
        <v>1000.0</v>
      </c>
      <c r="H70" s="39">
        <v>0.0</v>
      </c>
      <c r="I70" s="39"/>
      <c r="J70" s="39"/>
      <c r="K70" s="39"/>
      <c r="L70" s="39"/>
      <c r="M70" s="39">
        <v>2000.0</v>
      </c>
      <c r="N70" s="39">
        <v>1000.0</v>
      </c>
      <c r="O70" s="39">
        <v>4000.0</v>
      </c>
      <c r="P70" s="39">
        <v>1000.0</v>
      </c>
      <c r="Q70" s="39">
        <v>0.0</v>
      </c>
      <c r="R70" s="39">
        <v>2000.0</v>
      </c>
      <c r="S70" s="39"/>
      <c r="T70" s="39"/>
      <c r="U70" s="39"/>
      <c r="V70" s="39">
        <v>2000.0</v>
      </c>
      <c r="W70" s="39">
        <v>4000.0</v>
      </c>
      <c r="X70" s="39">
        <v>1000.0</v>
      </c>
      <c r="Y70" s="39">
        <v>3000.0</v>
      </c>
      <c r="Z70" s="39">
        <v>2000.0</v>
      </c>
      <c r="AA70" s="39">
        <v>1000.0</v>
      </c>
      <c r="AB70" s="39">
        <v>2000.0</v>
      </c>
      <c r="AC70" s="39">
        <v>3160.0</v>
      </c>
      <c r="AD70" s="39">
        <v>1000.0</v>
      </c>
      <c r="AE70" s="39"/>
      <c r="AF70" s="39">
        <v>5000.0</v>
      </c>
      <c r="AG70" s="39"/>
      <c r="AH70" s="39"/>
      <c r="AI70" s="39">
        <v>4600.0</v>
      </c>
      <c r="AJ70" s="39">
        <v>5000.0</v>
      </c>
    </row>
    <row r="71" ht="13.5" customHeight="1">
      <c r="A71" s="35">
        <v>7790.0</v>
      </c>
      <c r="B71" s="59" t="s">
        <v>130</v>
      </c>
      <c r="C71" s="41">
        <f t="shared" si="3"/>
        <v>25700</v>
      </c>
      <c r="D71" s="39"/>
      <c r="E71" s="39"/>
      <c r="F71" s="39">
        <v>0.0</v>
      </c>
      <c r="G71" s="39"/>
      <c r="H71" s="39">
        <v>0.0</v>
      </c>
      <c r="I71" s="39"/>
      <c r="J71" s="39"/>
      <c r="K71" s="39"/>
      <c r="L71" s="39">
        <v>1000.0</v>
      </c>
      <c r="M71" s="39"/>
      <c r="N71" s="39">
        <v>12500.0</v>
      </c>
      <c r="O71" s="39"/>
      <c r="P71" s="39"/>
      <c r="Q71" s="39">
        <v>0.0</v>
      </c>
      <c r="R71" s="39">
        <v>1600.0</v>
      </c>
      <c r="S71" s="39"/>
      <c r="T71" s="39"/>
      <c r="U71" s="39"/>
      <c r="V71" s="39">
        <v>0.0</v>
      </c>
      <c r="W71" s="39"/>
      <c r="X71" s="39"/>
      <c r="Y71" s="39">
        <v>0.0</v>
      </c>
      <c r="Z71" s="39">
        <v>6350.0</v>
      </c>
      <c r="AA71" s="39"/>
      <c r="AB71" s="39">
        <v>0.0</v>
      </c>
      <c r="AC71" s="39"/>
      <c r="AD71" s="39"/>
      <c r="AE71" s="39"/>
      <c r="AF71" s="39"/>
      <c r="AG71" s="39"/>
      <c r="AH71" s="39">
        <v>750.0</v>
      </c>
      <c r="AI71" s="39">
        <v>3500.0</v>
      </c>
      <c r="AJ71" s="39">
        <v>0.0</v>
      </c>
    </row>
    <row r="72" ht="13.5" customHeight="1">
      <c r="A72" s="51" t="s">
        <v>132</v>
      </c>
      <c r="B72" s="51"/>
      <c r="C72" s="63">
        <f t="shared" si="3"/>
        <v>3768020</v>
      </c>
      <c r="D72" s="86">
        <v>16750.0</v>
      </c>
      <c r="E72" s="53">
        <v>483500.0</v>
      </c>
      <c r="F72" s="53">
        <v>225710.0</v>
      </c>
      <c r="G72" s="53">
        <v>20000.0</v>
      </c>
      <c r="H72" s="53">
        <v>339900.0</v>
      </c>
      <c r="I72" s="53">
        <v>7480.0</v>
      </c>
      <c r="J72" s="53">
        <v>10000.0</v>
      </c>
      <c r="K72" s="53">
        <v>210000.0</v>
      </c>
      <c r="L72" s="53">
        <v>14000.0</v>
      </c>
      <c r="M72" s="53">
        <v>39000.0</v>
      </c>
      <c r="N72" s="53">
        <v>287000.0</v>
      </c>
      <c r="O72" s="53">
        <v>77950.0</v>
      </c>
      <c r="P72" s="53">
        <v>73000.0</v>
      </c>
      <c r="Q72" s="53">
        <v>17000.0</v>
      </c>
      <c r="R72" s="53">
        <v>131500.0</v>
      </c>
      <c r="S72" s="53">
        <v>16790.0</v>
      </c>
      <c r="T72" s="53">
        <v>21500.0</v>
      </c>
      <c r="U72" s="53">
        <v>5500.0</v>
      </c>
      <c r="V72" s="53">
        <v>68500.0</v>
      </c>
      <c r="W72" s="53">
        <v>395700.0</v>
      </c>
      <c r="X72" s="53">
        <v>320500.0</v>
      </c>
      <c r="Y72" s="53">
        <v>225710.0</v>
      </c>
      <c r="Z72" s="53">
        <v>70000.0</v>
      </c>
      <c r="AA72" s="53">
        <v>54000.0</v>
      </c>
      <c r="AB72" s="53">
        <v>47000.0</v>
      </c>
      <c r="AC72" s="53">
        <v>8400.0</v>
      </c>
      <c r="AD72" s="53">
        <v>27000.0</v>
      </c>
      <c r="AE72" s="53">
        <v>92700.0</v>
      </c>
      <c r="AF72" s="53">
        <v>168000.0</v>
      </c>
      <c r="AG72" s="53">
        <v>11500.0</v>
      </c>
      <c r="AH72" s="53">
        <v>120750.0</v>
      </c>
      <c r="AI72" s="53">
        <v>78480.0</v>
      </c>
      <c r="AJ72" s="53">
        <v>83200.0</v>
      </c>
    </row>
    <row r="73" ht="13.5" customHeight="1">
      <c r="A73" s="22"/>
      <c r="B73" s="22"/>
      <c r="C73" s="41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</row>
    <row r="74" ht="13.5" customHeight="1">
      <c r="A74" s="51" t="s">
        <v>133</v>
      </c>
      <c r="B74" s="51"/>
      <c r="C74" s="63">
        <f>sum(E74:AJ74)</f>
        <v>4405130</v>
      </c>
      <c r="D74" s="86">
        <v>16750.0</v>
      </c>
      <c r="E74" s="53">
        <v>603500.0</v>
      </c>
      <c r="F74" s="53">
        <v>240710.0</v>
      </c>
      <c r="G74" s="53">
        <v>20000.0</v>
      </c>
      <c r="H74" s="53">
        <v>339900.0</v>
      </c>
      <c r="I74" s="53">
        <v>13480.0</v>
      </c>
      <c r="J74" s="53">
        <v>10000.0</v>
      </c>
      <c r="K74" s="53">
        <v>210000.0</v>
      </c>
      <c r="L74" s="53">
        <v>19000.0</v>
      </c>
      <c r="M74" s="53">
        <v>61000.0</v>
      </c>
      <c r="N74" s="53">
        <v>330000.0</v>
      </c>
      <c r="O74" s="53">
        <v>79950.0</v>
      </c>
      <c r="P74" s="53">
        <v>73000.0</v>
      </c>
      <c r="Q74" s="53">
        <v>17000.0</v>
      </c>
      <c r="R74" s="53">
        <v>331500.0</v>
      </c>
      <c r="S74" s="53">
        <v>33210.0</v>
      </c>
      <c r="T74" s="53">
        <v>21500.0</v>
      </c>
      <c r="U74" s="53">
        <v>6500.0</v>
      </c>
      <c r="V74" s="53">
        <v>68500.0</v>
      </c>
      <c r="W74" s="53">
        <v>535000.0</v>
      </c>
      <c r="X74" s="53">
        <v>320500.0</v>
      </c>
      <c r="Y74" s="53">
        <v>240710.0</v>
      </c>
      <c r="Z74" s="53">
        <v>97500.0</v>
      </c>
      <c r="AA74" s="53">
        <v>58000.0</v>
      </c>
      <c r="AB74" s="53">
        <v>47000.0</v>
      </c>
      <c r="AC74" s="53">
        <v>8400.0</v>
      </c>
      <c r="AD74" s="53">
        <v>31500.0</v>
      </c>
      <c r="AE74" s="53">
        <v>107840.0</v>
      </c>
      <c r="AF74" s="53">
        <v>168000.0</v>
      </c>
      <c r="AG74" s="53">
        <v>11500.0</v>
      </c>
      <c r="AH74" s="53">
        <v>120750.0</v>
      </c>
      <c r="AI74" s="53">
        <v>96480.0</v>
      </c>
      <c r="AJ74" s="53">
        <v>83200.0</v>
      </c>
    </row>
    <row r="75" ht="13.5" customHeight="1">
      <c r="A75" s="22"/>
      <c r="B75" s="22"/>
      <c r="C75" s="41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</row>
    <row r="76" ht="13.5" customHeight="1">
      <c r="A76" s="51" t="s">
        <v>134</v>
      </c>
      <c r="B76" s="51"/>
      <c r="C76" s="63">
        <f>sum(E76:AJ76)</f>
        <v>63125</v>
      </c>
      <c r="D76" s="86">
        <v>250.0</v>
      </c>
      <c r="E76" s="53">
        <v>11000.0</v>
      </c>
      <c r="F76" s="53">
        <v>-30510.0</v>
      </c>
      <c r="G76" s="53">
        <v>0.0</v>
      </c>
      <c r="H76" s="53">
        <v>0.0</v>
      </c>
      <c r="I76" s="53">
        <v>8650.0</v>
      </c>
      <c r="J76" s="53">
        <v>0.0</v>
      </c>
      <c r="K76" s="53">
        <v>1000.0</v>
      </c>
      <c r="L76" s="53">
        <v>2000.0</v>
      </c>
      <c r="M76" s="53">
        <v>750.0</v>
      </c>
      <c r="N76" s="53">
        <v>28000.0</v>
      </c>
      <c r="O76" s="53">
        <v>0.0</v>
      </c>
      <c r="P76" s="53">
        <v>5000.0</v>
      </c>
      <c r="Q76" s="53">
        <v>0.0</v>
      </c>
      <c r="R76" s="53">
        <v>0.0</v>
      </c>
      <c r="S76" s="53">
        <v>1065.0</v>
      </c>
      <c r="T76" s="53">
        <v>-9650.0</v>
      </c>
      <c r="U76" s="53">
        <v>-1900.0</v>
      </c>
      <c r="V76" s="53">
        <v>10100.0</v>
      </c>
      <c r="W76" s="53">
        <v>-2150.0</v>
      </c>
      <c r="X76" s="53">
        <v>52000.0</v>
      </c>
      <c r="Y76" s="53">
        <v>-30510.0</v>
      </c>
      <c r="Z76" s="53">
        <v>-2600.0</v>
      </c>
      <c r="AA76" s="53">
        <v>6000.0</v>
      </c>
      <c r="AB76" s="53">
        <v>13000.0</v>
      </c>
      <c r="AC76" s="53">
        <v>0.0</v>
      </c>
      <c r="AD76" s="53">
        <v>-5500.0</v>
      </c>
      <c r="AE76" s="53">
        <v>-7840.0</v>
      </c>
      <c r="AF76" s="53">
        <v>0.0</v>
      </c>
      <c r="AG76" s="53">
        <v>0.0</v>
      </c>
      <c r="AH76" s="53">
        <v>0.0</v>
      </c>
      <c r="AI76" s="53">
        <v>15220.0</v>
      </c>
      <c r="AJ76" s="53">
        <v>0.0</v>
      </c>
    </row>
  </sheetData>
  <mergeCells count="3">
    <mergeCell ref="A2:B2"/>
    <mergeCell ref="A29:B29"/>
    <mergeCell ref="A31:B3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/>
  </sheetPr>
  <sheetViews>
    <sheetView workbookViewId="0"/>
  </sheetViews>
  <sheetFormatPr customHeight="1" defaultColWidth="15.13" defaultRowHeight="15.0"/>
  <cols>
    <col customWidth="1" min="1" max="1" width="6.5"/>
    <col customWidth="1" min="2" max="2" width="35.75"/>
    <col customWidth="1" min="3" max="3" width="18.25"/>
    <col customWidth="1" min="4" max="4" width="11.88"/>
    <col customWidth="1" min="5" max="5" width="12.38"/>
    <col customWidth="1" min="6" max="6" width="17.88"/>
    <col customWidth="1" min="7" max="7" width="12.38"/>
    <col customWidth="1" min="8" max="8" width="11.88"/>
    <col customWidth="1" min="9" max="9" width="12.38"/>
    <col customWidth="1" min="10" max="10" width="13.75"/>
    <col customWidth="1" min="11" max="11" width="5.63"/>
  </cols>
  <sheetData>
    <row r="1">
      <c r="A1" s="5" t="s">
        <v>0</v>
      </c>
      <c r="B1" s="8"/>
      <c r="C1" s="15" t="s">
        <v>1</v>
      </c>
      <c r="D1" s="17" t="s">
        <v>45</v>
      </c>
      <c r="E1" s="17" t="s">
        <v>46</v>
      </c>
      <c r="F1" s="19" t="s">
        <v>9</v>
      </c>
      <c r="G1" s="21" t="s">
        <v>10</v>
      </c>
      <c r="H1" s="17" t="s">
        <v>45</v>
      </c>
      <c r="I1" s="17" t="s">
        <v>46</v>
      </c>
      <c r="J1" s="23" t="s">
        <v>16</v>
      </c>
      <c r="K1" s="25" t="s">
        <v>44</v>
      </c>
    </row>
    <row r="2">
      <c r="A2" s="18">
        <v>3100.0</v>
      </c>
      <c r="B2" s="20" t="s">
        <v>48</v>
      </c>
      <c r="C2" s="27"/>
      <c r="D2" s="28"/>
      <c r="E2" s="28"/>
      <c r="F2" s="29">
        <v>18110.0</v>
      </c>
      <c r="G2" s="27"/>
      <c r="H2" s="28"/>
      <c r="I2" s="28"/>
      <c r="J2" s="28"/>
      <c r="K2" s="6"/>
    </row>
    <row r="3">
      <c r="A3" s="18">
        <v>3110.0</v>
      </c>
      <c r="B3" s="20" t="s">
        <v>47</v>
      </c>
      <c r="C3" s="34">
        <f t="shared" ref="C3:C18" si="1">sum(D3:E3)</f>
        <v>0</v>
      </c>
      <c r="D3" s="28"/>
      <c r="E3" s="28"/>
      <c r="F3" s="28"/>
      <c r="G3" s="34">
        <f t="shared" ref="G3:G18" si="2">sum(H3:I3)</f>
        <v>0</v>
      </c>
      <c r="H3" s="28"/>
      <c r="I3" s="28"/>
      <c r="J3" s="28"/>
      <c r="K3" s="6"/>
    </row>
    <row r="4">
      <c r="A4" s="18">
        <v>3120.0</v>
      </c>
      <c r="B4" s="20" t="s">
        <v>50</v>
      </c>
      <c r="C4" s="34">
        <f t="shared" si="1"/>
        <v>0</v>
      </c>
      <c r="D4" s="28"/>
      <c r="E4" s="28"/>
      <c r="F4" s="28"/>
      <c r="G4" s="34">
        <f t="shared" si="2"/>
        <v>0</v>
      </c>
      <c r="H4" s="28"/>
      <c r="I4" s="28"/>
      <c r="J4" s="28"/>
      <c r="K4" s="6"/>
    </row>
    <row r="5">
      <c r="A5" s="18">
        <v>3400.0</v>
      </c>
      <c r="B5" s="20" t="s">
        <v>51</v>
      </c>
      <c r="C5" s="34">
        <f t="shared" si="1"/>
        <v>0</v>
      </c>
      <c r="D5" s="28"/>
      <c r="E5" s="28"/>
      <c r="F5" s="28"/>
      <c r="G5" s="34">
        <f t="shared" si="2"/>
        <v>0</v>
      </c>
      <c r="H5" s="28"/>
      <c r="I5" s="28"/>
      <c r="J5" s="28"/>
      <c r="K5" s="6"/>
    </row>
    <row r="6">
      <c r="A6" s="18">
        <v>3440.0</v>
      </c>
      <c r="B6" s="20" t="s">
        <v>52</v>
      </c>
      <c r="C6" s="34">
        <f t="shared" si="1"/>
        <v>0</v>
      </c>
      <c r="D6" s="28"/>
      <c r="E6" s="28"/>
      <c r="F6" s="28"/>
      <c r="G6" s="34">
        <f t="shared" si="2"/>
        <v>0</v>
      </c>
      <c r="H6" s="28"/>
      <c r="I6" s="28"/>
      <c r="J6" s="28"/>
      <c r="K6" s="6"/>
    </row>
    <row r="7">
      <c r="A7" s="18">
        <v>3480.0</v>
      </c>
      <c r="B7" s="20" t="s">
        <v>53</v>
      </c>
      <c r="C7" s="34">
        <f t="shared" si="1"/>
        <v>0</v>
      </c>
      <c r="D7" s="28"/>
      <c r="E7" s="28"/>
      <c r="F7" s="28"/>
      <c r="G7" s="34">
        <f t="shared" si="2"/>
        <v>0</v>
      </c>
      <c r="H7" s="28"/>
      <c r="I7" s="28"/>
      <c r="J7" s="28"/>
      <c r="K7" s="6"/>
    </row>
    <row r="8">
      <c r="A8" s="18">
        <v>3490.0</v>
      </c>
      <c r="B8" s="20" t="s">
        <v>55</v>
      </c>
      <c r="C8" s="34">
        <f t="shared" si="1"/>
        <v>0</v>
      </c>
      <c r="D8" s="28"/>
      <c r="E8" s="28"/>
      <c r="F8" s="29">
        <v>35000.0</v>
      </c>
      <c r="G8" s="34">
        <f t="shared" si="2"/>
        <v>380000</v>
      </c>
      <c r="H8" s="28"/>
      <c r="I8" s="29">
        <v>380000.0</v>
      </c>
      <c r="J8" s="29">
        <v>25000.0</v>
      </c>
      <c r="K8" s="40"/>
    </row>
    <row r="9">
      <c r="A9" s="18">
        <v>3610.0</v>
      </c>
      <c r="B9" s="20" t="s">
        <v>56</v>
      </c>
      <c r="C9" s="34">
        <f t="shared" si="1"/>
        <v>560000</v>
      </c>
      <c r="D9" s="43">
        <v>180000.0</v>
      </c>
      <c r="E9" s="44">
        <v>380000.0</v>
      </c>
      <c r="F9" s="29">
        <f>157332+184435</f>
        <v>341767</v>
      </c>
      <c r="G9" s="34">
        <f t="shared" si="2"/>
        <v>540000</v>
      </c>
      <c r="H9" s="29">
        <v>190000.0</v>
      </c>
      <c r="I9" s="29">
        <v>350000.0</v>
      </c>
      <c r="J9" s="29">
        <v>191880.0</v>
      </c>
      <c r="K9" s="6"/>
    </row>
    <row r="10">
      <c r="A10" s="18">
        <v>3630.0</v>
      </c>
      <c r="B10" s="20" t="s">
        <v>57</v>
      </c>
      <c r="C10" s="34">
        <f t="shared" si="1"/>
        <v>0</v>
      </c>
      <c r="D10" s="46"/>
      <c r="E10" s="46"/>
      <c r="F10" s="28"/>
      <c r="G10" s="34">
        <f t="shared" si="2"/>
        <v>0</v>
      </c>
      <c r="H10" s="28"/>
      <c r="I10" s="28"/>
      <c r="J10" s="28"/>
      <c r="K10" s="6"/>
    </row>
    <row r="11">
      <c r="A11" s="18">
        <v>3900.0</v>
      </c>
      <c r="B11" s="47" t="s">
        <v>58</v>
      </c>
      <c r="C11" s="34">
        <f t="shared" si="1"/>
        <v>100000</v>
      </c>
      <c r="D11" s="46"/>
      <c r="E11" s="49">
        <v>100000.0</v>
      </c>
      <c r="F11" s="28"/>
      <c r="G11" s="34">
        <f t="shared" si="2"/>
        <v>0</v>
      </c>
      <c r="H11" s="28"/>
      <c r="I11" s="28"/>
      <c r="J11" s="28"/>
      <c r="K11" s="6"/>
    </row>
    <row r="12">
      <c r="A12" s="18">
        <v>3910.0</v>
      </c>
      <c r="B12" s="47" t="s">
        <v>59</v>
      </c>
      <c r="C12" s="34">
        <f t="shared" si="1"/>
        <v>0</v>
      </c>
      <c r="D12" s="28"/>
      <c r="E12" s="28"/>
      <c r="F12" s="28"/>
      <c r="G12" s="34">
        <f t="shared" si="2"/>
        <v>0</v>
      </c>
      <c r="H12" s="28"/>
      <c r="I12" s="28"/>
      <c r="J12" s="28"/>
      <c r="K12" s="6"/>
    </row>
    <row r="13">
      <c r="A13" s="18">
        <v>3920.0</v>
      </c>
      <c r="B13" s="20" t="s">
        <v>60</v>
      </c>
      <c r="C13" s="34">
        <f t="shared" si="1"/>
        <v>0</v>
      </c>
      <c r="D13" s="28"/>
      <c r="E13" s="28"/>
      <c r="F13" s="28"/>
      <c r="G13" s="34">
        <f t="shared" si="2"/>
        <v>0</v>
      </c>
      <c r="H13" s="28"/>
      <c r="I13" s="28"/>
      <c r="J13" s="28"/>
      <c r="K13" s="6"/>
    </row>
    <row r="14">
      <c r="A14" s="18">
        <v>3940.0</v>
      </c>
      <c r="B14" s="20" t="s">
        <v>61</v>
      </c>
      <c r="C14" s="34">
        <f t="shared" si="1"/>
        <v>0</v>
      </c>
      <c r="D14" s="28"/>
      <c r="E14" s="28"/>
      <c r="F14" s="28"/>
      <c r="G14" s="34">
        <f t="shared" si="2"/>
        <v>0</v>
      </c>
      <c r="H14" s="28"/>
      <c r="I14" s="28"/>
      <c r="J14" s="28"/>
      <c r="K14" s="6"/>
    </row>
    <row r="15">
      <c r="A15" s="18">
        <v>3950.0</v>
      </c>
      <c r="B15" s="20" t="s">
        <v>62</v>
      </c>
      <c r="C15" s="34">
        <f t="shared" si="1"/>
        <v>0</v>
      </c>
      <c r="D15" s="28"/>
      <c r="E15" s="28"/>
      <c r="F15" s="28"/>
      <c r="G15" s="34">
        <f t="shared" si="2"/>
        <v>0</v>
      </c>
      <c r="H15" s="28"/>
      <c r="I15" s="28"/>
      <c r="J15" s="29">
        <v>5825.0</v>
      </c>
      <c r="K15" s="6"/>
    </row>
    <row r="16">
      <c r="A16" s="18">
        <v>3960.0</v>
      </c>
      <c r="B16" s="20" t="s">
        <v>63</v>
      </c>
      <c r="C16" s="34">
        <f t="shared" si="1"/>
        <v>0</v>
      </c>
      <c r="D16" s="28"/>
      <c r="E16" s="28"/>
      <c r="F16" s="28"/>
      <c r="G16" s="34">
        <f t="shared" si="2"/>
        <v>0</v>
      </c>
      <c r="H16" s="28"/>
      <c r="I16" s="28"/>
      <c r="J16" s="28"/>
      <c r="K16" s="6"/>
    </row>
    <row r="17">
      <c r="A17" s="18">
        <v>3970.0</v>
      </c>
      <c r="B17" s="20" t="s">
        <v>64</v>
      </c>
      <c r="C17" s="34">
        <f t="shared" si="1"/>
        <v>0</v>
      </c>
      <c r="D17" s="28"/>
      <c r="E17" s="28"/>
      <c r="F17" s="28"/>
      <c r="G17" s="34">
        <f t="shared" si="2"/>
        <v>0</v>
      </c>
      <c r="H17" s="28"/>
      <c r="I17" s="28"/>
      <c r="J17" s="28"/>
      <c r="K17" s="6"/>
    </row>
    <row r="18">
      <c r="A18" s="52">
        <v>3990.0</v>
      </c>
      <c r="B18" s="54" t="s">
        <v>66</v>
      </c>
      <c r="C18" s="56">
        <f t="shared" si="1"/>
        <v>0</v>
      </c>
      <c r="D18" s="58"/>
      <c r="E18" s="58"/>
      <c r="F18" s="60">
        <v>67555.0</v>
      </c>
      <c r="G18" s="56">
        <f t="shared" si="2"/>
        <v>4000</v>
      </c>
      <c r="H18" s="60">
        <v>4000.0</v>
      </c>
      <c r="I18" s="58"/>
      <c r="J18" s="60">
        <f>384025+1280</f>
        <v>385305</v>
      </c>
      <c r="K18" s="6"/>
    </row>
    <row r="19">
      <c r="A19" s="5" t="s">
        <v>67</v>
      </c>
      <c r="B19" s="8"/>
      <c r="C19" s="62">
        <f t="shared" ref="C19:J19" si="3">sum(C3:C18)</f>
        <v>660000</v>
      </c>
      <c r="D19" s="64">
        <f t="shared" si="3"/>
        <v>180000</v>
      </c>
      <c r="E19" s="64">
        <f t="shared" si="3"/>
        <v>480000</v>
      </c>
      <c r="F19" s="64">
        <f t="shared" si="3"/>
        <v>444322</v>
      </c>
      <c r="G19" s="62">
        <f t="shared" si="3"/>
        <v>924000</v>
      </c>
      <c r="H19" s="64">
        <f t="shared" si="3"/>
        <v>194000</v>
      </c>
      <c r="I19" s="64">
        <f t="shared" si="3"/>
        <v>730000</v>
      </c>
      <c r="J19" s="64">
        <f t="shared" si="3"/>
        <v>608010</v>
      </c>
      <c r="K19" s="6"/>
    </row>
    <row r="20">
      <c r="A20" s="3"/>
      <c r="B20" s="3"/>
      <c r="C20" s="27"/>
      <c r="D20" s="28"/>
      <c r="E20" s="28"/>
      <c r="F20" s="28"/>
      <c r="G20" s="27"/>
      <c r="H20" s="28"/>
      <c r="I20" s="28"/>
      <c r="J20" s="28"/>
      <c r="K20" s="6"/>
    </row>
    <row r="21">
      <c r="A21" s="54" t="s">
        <v>68</v>
      </c>
      <c r="B21" s="8"/>
      <c r="C21" s="67"/>
      <c r="D21" s="58"/>
      <c r="E21" s="58"/>
      <c r="F21" s="58"/>
      <c r="G21" s="67"/>
      <c r="H21" s="58"/>
      <c r="I21" s="58"/>
      <c r="J21" s="58"/>
      <c r="K21" s="6"/>
    </row>
    <row r="22">
      <c r="A22" s="18">
        <v>5010.0</v>
      </c>
      <c r="B22" s="20" t="s">
        <v>69</v>
      </c>
      <c r="C22" s="34">
        <f t="shared" ref="C22:C25" si="4">sum(D22:E22)</f>
        <v>0</v>
      </c>
      <c r="D22" s="28"/>
      <c r="E22" s="28"/>
      <c r="F22" s="28"/>
      <c r="G22" s="34">
        <f t="shared" ref="G22:G25" si="5">sum(H22:I22)</f>
        <v>0</v>
      </c>
      <c r="H22" s="28"/>
      <c r="I22" s="28"/>
      <c r="J22" s="28"/>
      <c r="K22" s="6"/>
    </row>
    <row r="23">
      <c r="A23" s="18">
        <v>5011.0</v>
      </c>
      <c r="B23" s="20" t="s">
        <v>70</v>
      </c>
      <c r="C23" s="34">
        <f t="shared" si="4"/>
        <v>0</v>
      </c>
      <c r="D23" s="28"/>
      <c r="E23" s="28"/>
      <c r="F23" s="28"/>
      <c r="G23" s="34">
        <f t="shared" si="5"/>
        <v>0</v>
      </c>
      <c r="H23" s="28"/>
      <c r="I23" s="28"/>
      <c r="J23" s="28"/>
      <c r="K23" s="6"/>
    </row>
    <row r="24">
      <c r="A24" s="18">
        <v>5020.0</v>
      </c>
      <c r="B24" s="20" t="s">
        <v>71</v>
      </c>
      <c r="C24" s="34">
        <f t="shared" si="4"/>
        <v>0</v>
      </c>
      <c r="D24" s="28"/>
      <c r="E24" s="28"/>
      <c r="F24" s="28"/>
      <c r="G24" s="34">
        <f t="shared" si="5"/>
        <v>0</v>
      </c>
      <c r="H24" s="28"/>
      <c r="I24" s="28"/>
      <c r="J24" s="28"/>
      <c r="K24" s="6"/>
    </row>
    <row r="25">
      <c r="A25" s="18">
        <v>5250.0</v>
      </c>
      <c r="B25" s="20" t="s">
        <v>72</v>
      </c>
      <c r="C25" s="34">
        <f t="shared" si="4"/>
        <v>0</v>
      </c>
      <c r="D25" s="28"/>
      <c r="E25" s="28"/>
      <c r="F25" s="28"/>
      <c r="G25" s="34">
        <f t="shared" si="5"/>
        <v>0</v>
      </c>
      <c r="H25" s="28"/>
      <c r="I25" s="28"/>
      <c r="J25" s="28"/>
      <c r="K25" s="6"/>
    </row>
    <row r="26">
      <c r="A26" s="18">
        <v>5270.0</v>
      </c>
      <c r="B26" s="71" t="s">
        <v>85</v>
      </c>
      <c r="C26" s="27"/>
      <c r="D26" s="28"/>
      <c r="E26" s="28"/>
      <c r="F26" s="28"/>
      <c r="G26" s="27"/>
      <c r="H26" s="28"/>
      <c r="I26" s="28"/>
      <c r="J26" s="28"/>
      <c r="K26" s="6"/>
    </row>
    <row r="27">
      <c r="A27" s="18">
        <v>5290.0</v>
      </c>
      <c r="B27" s="71" t="s">
        <v>88</v>
      </c>
      <c r="C27" s="27"/>
      <c r="D27" s="28"/>
      <c r="E27" s="28"/>
      <c r="F27" s="28"/>
      <c r="G27" s="27"/>
      <c r="H27" s="28"/>
      <c r="I27" s="28"/>
      <c r="J27" s="28"/>
      <c r="K27" s="6"/>
    </row>
    <row r="28">
      <c r="A28" s="73">
        <v>5330.0</v>
      </c>
      <c r="B28" s="74" t="s">
        <v>91</v>
      </c>
      <c r="C28" s="27"/>
      <c r="D28" s="28"/>
      <c r="E28" s="28"/>
      <c r="F28" s="28"/>
      <c r="G28" s="27"/>
      <c r="H28" s="28"/>
      <c r="I28" s="28"/>
      <c r="J28" s="28"/>
      <c r="K28" s="6"/>
    </row>
    <row r="29">
      <c r="A29" s="18">
        <v>5350.0</v>
      </c>
      <c r="B29" s="20" t="s">
        <v>73</v>
      </c>
      <c r="C29" s="34">
        <f t="shared" ref="C29:C31" si="6">sum(D29:E29)</f>
        <v>0</v>
      </c>
      <c r="D29" s="28"/>
      <c r="E29" s="28"/>
      <c r="F29" s="28"/>
      <c r="G29" s="34">
        <f t="shared" ref="G29:G31" si="7">sum(H29:I29)</f>
        <v>0</v>
      </c>
      <c r="H29" s="28"/>
      <c r="I29" s="28"/>
      <c r="J29" s="28"/>
      <c r="K29" s="6"/>
    </row>
    <row r="30">
      <c r="A30" s="18">
        <v>5400.0</v>
      </c>
      <c r="B30" s="20" t="s">
        <v>95</v>
      </c>
      <c r="C30" s="34">
        <f t="shared" si="6"/>
        <v>0</v>
      </c>
      <c r="D30" s="28"/>
      <c r="E30" s="28"/>
      <c r="F30" s="28"/>
      <c r="G30" s="34">
        <f t="shared" si="7"/>
        <v>0</v>
      </c>
      <c r="H30" s="28"/>
      <c r="I30" s="28"/>
      <c r="J30" s="28"/>
      <c r="K30" s="6"/>
    </row>
    <row r="31">
      <c r="A31" s="18">
        <v>5411.0</v>
      </c>
      <c r="B31" s="20" t="s">
        <v>97</v>
      </c>
      <c r="C31" s="34">
        <f t="shared" si="6"/>
        <v>0</v>
      </c>
      <c r="D31" s="28"/>
      <c r="E31" s="28"/>
      <c r="F31" s="28"/>
      <c r="G31" s="34">
        <f t="shared" si="7"/>
        <v>0</v>
      </c>
      <c r="H31" s="28"/>
      <c r="I31" s="28"/>
      <c r="J31" s="28"/>
      <c r="K31" s="6"/>
    </row>
    <row r="32">
      <c r="A32" s="18">
        <v>5510.0</v>
      </c>
      <c r="B32" s="77" t="s">
        <v>99</v>
      </c>
      <c r="C32" s="27"/>
      <c r="D32" s="28"/>
      <c r="E32" s="28"/>
      <c r="F32" s="28"/>
      <c r="G32" s="27"/>
      <c r="H32" s="28"/>
      <c r="I32" s="28"/>
      <c r="J32" s="28"/>
      <c r="K32" s="6"/>
    </row>
    <row r="33">
      <c r="A33" s="18">
        <v>5800.0</v>
      </c>
      <c r="B33" s="77" t="s">
        <v>100</v>
      </c>
      <c r="C33" s="27"/>
      <c r="D33" s="28"/>
      <c r="E33" s="28"/>
      <c r="F33" s="28"/>
      <c r="G33" s="27"/>
      <c r="H33" s="28"/>
      <c r="I33" s="28"/>
      <c r="J33" s="28"/>
      <c r="K33" s="6"/>
    </row>
    <row r="34">
      <c r="A34" s="18">
        <v>5900.0</v>
      </c>
      <c r="B34" s="20" t="s">
        <v>102</v>
      </c>
      <c r="C34" s="34">
        <f t="shared" ref="C34:C36" si="8">sum(D34:E34)</f>
        <v>0</v>
      </c>
      <c r="D34" s="28"/>
      <c r="E34" s="28"/>
      <c r="F34" s="28"/>
      <c r="G34" s="34">
        <f t="shared" ref="G34:G36" si="9">sum(H34:I34)</f>
        <v>0</v>
      </c>
      <c r="H34" s="28"/>
      <c r="I34" s="28"/>
      <c r="J34" s="28"/>
      <c r="K34" s="6"/>
    </row>
    <row r="35">
      <c r="A35" s="18">
        <v>5945.0</v>
      </c>
      <c r="B35" s="20" t="s">
        <v>105</v>
      </c>
      <c r="C35" s="34">
        <f t="shared" si="8"/>
        <v>0</v>
      </c>
      <c r="D35" s="28"/>
      <c r="E35" s="28"/>
      <c r="F35" s="28"/>
      <c r="G35" s="34">
        <f t="shared" si="9"/>
        <v>0</v>
      </c>
      <c r="H35" s="28"/>
      <c r="I35" s="28"/>
      <c r="J35" s="28"/>
      <c r="K35" s="6"/>
    </row>
    <row r="36">
      <c r="A36" s="52">
        <v>5990.0</v>
      </c>
      <c r="B36" s="54" t="s">
        <v>74</v>
      </c>
      <c r="C36" s="56">
        <f t="shared" si="8"/>
        <v>0</v>
      </c>
      <c r="D36" s="58"/>
      <c r="E36" s="58"/>
      <c r="F36" s="60">
        <v>3528.56</v>
      </c>
      <c r="G36" s="56">
        <f t="shared" si="9"/>
        <v>0</v>
      </c>
      <c r="H36" s="58"/>
      <c r="I36" s="58"/>
      <c r="J36" s="58"/>
      <c r="K36" s="6"/>
    </row>
    <row r="37">
      <c r="A37" s="54" t="s">
        <v>75</v>
      </c>
      <c r="B37" s="8"/>
      <c r="C37" s="56">
        <f t="shared" ref="C37:J37" si="10">sum(C22:C36)</f>
        <v>0</v>
      </c>
      <c r="D37" s="60">
        <f t="shared" si="10"/>
        <v>0</v>
      </c>
      <c r="E37" s="60">
        <f t="shared" si="10"/>
        <v>0</v>
      </c>
      <c r="F37" s="60">
        <f t="shared" si="10"/>
        <v>3528.56</v>
      </c>
      <c r="G37" s="56">
        <f t="shared" si="10"/>
        <v>0</v>
      </c>
      <c r="H37" s="60">
        <f t="shared" si="10"/>
        <v>0</v>
      </c>
      <c r="I37" s="60">
        <f t="shared" si="10"/>
        <v>0</v>
      </c>
      <c r="J37" s="60">
        <f t="shared" si="10"/>
        <v>0</v>
      </c>
      <c r="K37" s="6"/>
    </row>
    <row r="38">
      <c r="A38" s="3"/>
      <c r="B38" s="3"/>
      <c r="C38" s="27"/>
      <c r="D38" s="28"/>
      <c r="E38" s="28"/>
      <c r="F38" s="28"/>
      <c r="G38" s="27"/>
      <c r="H38" s="28"/>
      <c r="I38" s="28"/>
      <c r="J38" s="28"/>
      <c r="K38" s="6"/>
    </row>
    <row r="39">
      <c r="A39" s="79" t="s">
        <v>110</v>
      </c>
      <c r="B39" s="8"/>
      <c r="C39" s="67"/>
      <c r="D39" s="58"/>
      <c r="E39" s="58"/>
      <c r="F39" s="58"/>
      <c r="G39" s="67"/>
      <c r="H39" s="58"/>
      <c r="I39" s="58"/>
      <c r="J39" s="58"/>
      <c r="K39" s="6"/>
    </row>
    <row r="40">
      <c r="A40" s="80">
        <v>6000.0</v>
      </c>
      <c r="B40" s="81" t="s">
        <v>113</v>
      </c>
      <c r="C40" s="34">
        <f t="shared" ref="C40:C41" si="11">sum(D40:E40)</f>
        <v>0</v>
      </c>
      <c r="D40" s="28"/>
      <c r="E40" s="28"/>
      <c r="F40" s="28"/>
      <c r="G40" s="34">
        <f t="shared" ref="G40:G41" si="12">sum(H40:I40)</f>
        <v>0</v>
      </c>
      <c r="H40" s="28"/>
      <c r="I40" s="28"/>
      <c r="J40" s="28"/>
      <c r="K40" s="6"/>
    </row>
    <row r="41">
      <c r="A41" s="82">
        <v>6010.0</v>
      </c>
      <c r="B41" s="79" t="s">
        <v>117</v>
      </c>
      <c r="C41" s="56">
        <f t="shared" si="11"/>
        <v>0</v>
      </c>
      <c r="D41" s="58"/>
      <c r="E41" s="58"/>
      <c r="F41" s="60">
        <v>20084.0</v>
      </c>
      <c r="G41" s="56">
        <f t="shared" si="12"/>
        <v>4000</v>
      </c>
      <c r="H41" s="60">
        <v>4000.0</v>
      </c>
      <c r="I41" s="58"/>
      <c r="J41" s="60">
        <v>3594.0</v>
      </c>
      <c r="K41" s="6"/>
    </row>
    <row r="42">
      <c r="A42" s="83" t="s">
        <v>119</v>
      </c>
      <c r="B42" s="8"/>
      <c r="C42" s="56">
        <f t="shared" ref="C42:J42" si="13">sum(C40:C41)</f>
        <v>0</v>
      </c>
      <c r="D42" s="60">
        <f t="shared" si="13"/>
        <v>0</v>
      </c>
      <c r="E42" s="60">
        <f t="shared" si="13"/>
        <v>0</v>
      </c>
      <c r="F42" s="60">
        <f t="shared" si="13"/>
        <v>20084</v>
      </c>
      <c r="G42" s="56">
        <f t="shared" si="13"/>
        <v>4000</v>
      </c>
      <c r="H42" s="60">
        <f t="shared" si="13"/>
        <v>4000</v>
      </c>
      <c r="I42" s="60">
        <f t="shared" si="13"/>
        <v>0</v>
      </c>
      <c r="J42" s="60">
        <f t="shared" si="13"/>
        <v>3594</v>
      </c>
      <c r="K42" s="6"/>
    </row>
    <row r="43">
      <c r="A43" s="3"/>
      <c r="B43" s="3"/>
      <c r="C43" s="27"/>
      <c r="D43" s="28"/>
      <c r="E43" s="28"/>
      <c r="F43" s="28"/>
      <c r="G43" s="27"/>
      <c r="H43" s="28"/>
      <c r="I43" s="28"/>
      <c r="J43" s="28"/>
      <c r="K43" s="6"/>
    </row>
    <row r="44">
      <c r="A44" s="54" t="s">
        <v>76</v>
      </c>
      <c r="B44" s="8"/>
      <c r="C44" s="67"/>
      <c r="D44" s="58"/>
      <c r="E44" s="58"/>
      <c r="F44" s="58"/>
      <c r="G44" s="67"/>
      <c r="H44" s="58"/>
      <c r="I44" s="58"/>
      <c r="J44" s="58"/>
      <c r="K44" s="6"/>
    </row>
    <row r="45">
      <c r="A45" s="18">
        <v>4110.0</v>
      </c>
      <c r="B45" s="20" t="s">
        <v>77</v>
      </c>
      <c r="C45" s="34">
        <f t="shared" ref="C45:C65" si="14">sum(D45:E45)</f>
        <v>0</v>
      </c>
      <c r="D45" s="28"/>
      <c r="E45" s="28"/>
      <c r="F45" s="29">
        <v>18920.0</v>
      </c>
      <c r="G45" s="34">
        <f t="shared" ref="G45:G65" si="15">sum(H45:I45)</f>
        <v>30000</v>
      </c>
      <c r="H45" s="29">
        <v>30000.0</v>
      </c>
      <c r="I45" s="28"/>
      <c r="J45" s="29">
        <v>6526.0</v>
      </c>
      <c r="K45" s="6"/>
    </row>
    <row r="46">
      <c r="A46" s="18">
        <v>4120.0</v>
      </c>
      <c r="B46" s="20" t="s">
        <v>78</v>
      </c>
      <c r="C46" s="34">
        <f t="shared" si="14"/>
        <v>0</v>
      </c>
      <c r="D46" s="28"/>
      <c r="E46" s="28"/>
      <c r="F46" s="28"/>
      <c r="G46" s="34">
        <f t="shared" si="15"/>
        <v>0</v>
      </c>
      <c r="H46" s="28"/>
      <c r="I46" s="28"/>
      <c r="J46" s="29">
        <v>1549.0</v>
      </c>
      <c r="K46" s="6"/>
    </row>
    <row r="47">
      <c r="A47" s="18">
        <v>4150.0</v>
      </c>
      <c r="B47" s="20" t="s">
        <v>80</v>
      </c>
      <c r="C47" s="34">
        <f t="shared" si="14"/>
        <v>0</v>
      </c>
      <c r="D47" s="28"/>
      <c r="E47" s="28"/>
      <c r="F47" s="29">
        <v>250.0</v>
      </c>
      <c r="G47" s="34">
        <f t="shared" si="15"/>
        <v>0</v>
      </c>
      <c r="H47" s="28"/>
      <c r="I47" s="28"/>
      <c r="J47" s="28"/>
      <c r="K47" s="6"/>
    </row>
    <row r="48">
      <c r="A48" s="18">
        <v>4200.0</v>
      </c>
      <c r="B48" s="20" t="s">
        <v>81</v>
      </c>
      <c r="C48" s="34">
        <f t="shared" si="14"/>
        <v>0</v>
      </c>
      <c r="D48" s="28"/>
      <c r="E48" s="28"/>
      <c r="F48" s="28"/>
      <c r="G48" s="34">
        <f t="shared" si="15"/>
        <v>0</v>
      </c>
      <c r="H48" s="28"/>
      <c r="I48" s="28"/>
      <c r="J48" s="28"/>
      <c r="K48" s="6"/>
    </row>
    <row r="49">
      <c r="A49" s="18">
        <v>4300.0</v>
      </c>
      <c r="B49" s="20" t="s">
        <v>82</v>
      </c>
      <c r="C49" s="34">
        <f t="shared" si="14"/>
        <v>0</v>
      </c>
      <c r="D49" s="28"/>
      <c r="E49" s="28"/>
      <c r="F49" s="28"/>
      <c r="G49" s="34">
        <f t="shared" si="15"/>
        <v>0</v>
      </c>
      <c r="H49" s="28"/>
      <c r="I49" s="28"/>
      <c r="J49" s="28"/>
      <c r="K49" s="6"/>
    </row>
    <row r="50">
      <c r="A50" s="18">
        <v>4500.0</v>
      </c>
      <c r="B50" s="20" t="s">
        <v>83</v>
      </c>
      <c r="C50" s="34">
        <f t="shared" si="14"/>
        <v>0</v>
      </c>
      <c r="D50" s="28"/>
      <c r="E50" s="28"/>
      <c r="F50" s="28"/>
      <c r="G50" s="34">
        <f t="shared" si="15"/>
        <v>0</v>
      </c>
      <c r="H50" s="28"/>
      <c r="I50" s="28"/>
      <c r="J50" s="28"/>
      <c r="K50" s="6"/>
    </row>
    <row r="51">
      <c r="A51" s="18">
        <v>4510.0</v>
      </c>
      <c r="B51" s="20" t="s">
        <v>84</v>
      </c>
      <c r="C51" s="34">
        <f t="shared" si="14"/>
        <v>0</v>
      </c>
      <c r="D51" s="28"/>
      <c r="E51" s="28"/>
      <c r="F51" s="28"/>
      <c r="G51" s="34">
        <f t="shared" si="15"/>
        <v>0</v>
      </c>
      <c r="H51" s="28"/>
      <c r="I51" s="28"/>
      <c r="J51" s="29">
        <v>18128.0</v>
      </c>
      <c r="K51" s="6"/>
    </row>
    <row r="52">
      <c r="A52" s="18">
        <v>4590.0</v>
      </c>
      <c r="B52" s="20" t="s">
        <v>131</v>
      </c>
      <c r="C52" s="34">
        <f t="shared" si="14"/>
        <v>0</v>
      </c>
      <c r="D52" s="28"/>
      <c r="E52" s="28"/>
      <c r="F52" s="28"/>
      <c r="G52" s="34">
        <f t="shared" si="15"/>
        <v>0</v>
      </c>
      <c r="H52" s="28"/>
      <c r="I52" s="28"/>
      <c r="J52" s="28"/>
      <c r="K52" s="6"/>
    </row>
    <row r="53">
      <c r="A53" s="85">
        <v>4610.0</v>
      </c>
      <c r="B53" s="47" t="s">
        <v>86</v>
      </c>
      <c r="C53" s="34">
        <f t="shared" si="14"/>
        <v>260000</v>
      </c>
      <c r="D53" s="43">
        <v>60000.0</v>
      </c>
      <c r="E53" s="44">
        <v>200000.0</v>
      </c>
      <c r="F53" s="29">
        <f>163522.63+68573.19</f>
        <v>232095.82</v>
      </c>
      <c r="G53" s="34">
        <f t="shared" si="15"/>
        <v>410000</v>
      </c>
      <c r="H53" s="29">
        <v>50000.0</v>
      </c>
      <c r="I53" s="29">
        <v>360000.0</v>
      </c>
      <c r="J53" s="29">
        <f>42967+67727</f>
        <v>110694</v>
      </c>
      <c r="K53" s="40"/>
    </row>
    <row r="54">
      <c r="A54" s="18">
        <v>4700.0</v>
      </c>
      <c r="B54" s="47" t="s">
        <v>87</v>
      </c>
      <c r="C54" s="34">
        <f t="shared" si="14"/>
        <v>0</v>
      </c>
      <c r="D54" s="28"/>
      <c r="E54" s="28"/>
      <c r="F54" s="28"/>
      <c r="G54" s="34">
        <f t="shared" si="15"/>
        <v>0</v>
      </c>
      <c r="H54" s="28"/>
      <c r="I54" s="28"/>
      <c r="J54" s="28"/>
      <c r="K54" s="6"/>
    </row>
    <row r="55">
      <c r="A55" s="18">
        <v>4800.0</v>
      </c>
      <c r="B55" s="47" t="s">
        <v>89</v>
      </c>
      <c r="C55" s="34">
        <f t="shared" si="14"/>
        <v>0</v>
      </c>
      <c r="D55" s="28"/>
      <c r="E55" s="28"/>
      <c r="F55" s="29">
        <v>199.0</v>
      </c>
      <c r="G55" s="34">
        <f t="shared" si="15"/>
        <v>0</v>
      </c>
      <c r="H55" s="28"/>
      <c r="I55" s="28"/>
      <c r="J55" s="28"/>
      <c r="K55" s="6"/>
    </row>
    <row r="56">
      <c r="A56" s="18">
        <v>4990.0</v>
      </c>
      <c r="B56" s="20" t="s">
        <v>90</v>
      </c>
      <c r="C56" s="34">
        <f t="shared" si="14"/>
        <v>20000</v>
      </c>
      <c r="D56" s="28"/>
      <c r="E56" s="36">
        <v>20000.0</v>
      </c>
      <c r="F56" s="29">
        <f>3439.35+3022.56</f>
        <v>6461.91</v>
      </c>
      <c r="G56" s="34">
        <f t="shared" si="15"/>
        <v>47000</v>
      </c>
      <c r="H56" s="29">
        <v>17000.0</v>
      </c>
      <c r="I56" s="29">
        <v>30000.0</v>
      </c>
      <c r="J56" s="28"/>
      <c r="K56" s="6"/>
    </row>
    <row r="57">
      <c r="A57" s="18">
        <v>6110.0</v>
      </c>
      <c r="B57" s="20" t="s">
        <v>92</v>
      </c>
      <c r="C57" s="34">
        <f t="shared" si="14"/>
        <v>0</v>
      </c>
      <c r="D57" s="28"/>
      <c r="E57" s="28"/>
      <c r="F57" s="28"/>
      <c r="G57" s="34">
        <f t="shared" si="15"/>
        <v>0</v>
      </c>
      <c r="H57" s="28"/>
      <c r="I57" s="28"/>
      <c r="J57" s="28"/>
      <c r="K57" s="6"/>
    </row>
    <row r="58">
      <c r="A58" s="18">
        <v>6300.0</v>
      </c>
      <c r="B58" s="20" t="s">
        <v>93</v>
      </c>
      <c r="C58" s="34">
        <f t="shared" si="14"/>
        <v>0</v>
      </c>
      <c r="D58" s="28"/>
      <c r="E58" s="28"/>
      <c r="F58" s="28"/>
      <c r="G58" s="34">
        <f t="shared" si="15"/>
        <v>0</v>
      </c>
      <c r="H58" s="28"/>
      <c r="I58" s="28"/>
      <c r="J58" s="28"/>
      <c r="K58" s="6"/>
    </row>
    <row r="59">
      <c r="A59" s="18">
        <v>6320.0</v>
      </c>
      <c r="B59" s="20" t="s">
        <v>94</v>
      </c>
      <c r="C59" s="34">
        <f t="shared" si="14"/>
        <v>0</v>
      </c>
      <c r="D59" s="28"/>
      <c r="E59" s="28"/>
      <c r="F59" s="29">
        <f>34936.06+6720.78</f>
        <v>41656.84</v>
      </c>
      <c r="G59" s="34">
        <f t="shared" si="15"/>
        <v>49000</v>
      </c>
      <c r="H59" s="29">
        <v>9000.0</v>
      </c>
      <c r="I59" s="29">
        <v>40000.0</v>
      </c>
      <c r="J59" s="29">
        <f>36678+12511</f>
        <v>49189</v>
      </c>
      <c r="K59" s="6"/>
    </row>
    <row r="60">
      <c r="A60" s="18">
        <v>6340.0</v>
      </c>
      <c r="B60" s="20" t="s">
        <v>96</v>
      </c>
      <c r="C60" s="34">
        <f t="shared" si="14"/>
        <v>54000</v>
      </c>
      <c r="D60" s="43">
        <v>14000.0</v>
      </c>
      <c r="E60" s="44">
        <v>40000.0</v>
      </c>
      <c r="F60" s="29">
        <f>71994.33+12086.63</f>
        <v>84080.96</v>
      </c>
      <c r="G60" s="34">
        <f t="shared" si="15"/>
        <v>60000</v>
      </c>
      <c r="H60" s="29">
        <v>20000.0</v>
      </c>
      <c r="I60" s="29">
        <v>40000.0</v>
      </c>
      <c r="J60" s="29">
        <f>33042+25646</f>
        <v>58688</v>
      </c>
      <c r="K60" s="6"/>
    </row>
    <row r="61">
      <c r="A61" s="18">
        <v>6390.0</v>
      </c>
      <c r="B61" s="20" t="s">
        <v>135</v>
      </c>
      <c r="C61" s="34">
        <f t="shared" si="14"/>
        <v>65000</v>
      </c>
      <c r="D61" s="43">
        <v>25000.0</v>
      </c>
      <c r="E61" s="44">
        <v>40000.0</v>
      </c>
      <c r="F61" s="29">
        <v>2065.0</v>
      </c>
      <c r="G61" s="34">
        <f t="shared" si="15"/>
        <v>150</v>
      </c>
      <c r="H61" s="29">
        <v>150.0</v>
      </c>
      <c r="I61" s="28"/>
      <c r="J61" s="29">
        <v>6044.0</v>
      </c>
      <c r="K61" s="6"/>
    </row>
    <row r="62">
      <c r="A62" s="18">
        <v>6420.0</v>
      </c>
      <c r="B62" s="20" t="s">
        <v>98</v>
      </c>
      <c r="C62" s="34">
        <f t="shared" si="14"/>
        <v>0</v>
      </c>
      <c r="D62" s="28"/>
      <c r="E62" s="28"/>
      <c r="F62" s="28"/>
      <c r="G62" s="34">
        <f t="shared" si="15"/>
        <v>0</v>
      </c>
      <c r="H62" s="28"/>
      <c r="I62" s="28"/>
      <c r="J62" s="28"/>
      <c r="K62" s="6"/>
    </row>
    <row r="63">
      <c r="A63" s="18">
        <v>6440.0</v>
      </c>
      <c r="B63" s="20" t="s">
        <v>101</v>
      </c>
      <c r="C63" s="34">
        <f t="shared" si="14"/>
        <v>0</v>
      </c>
      <c r="D63" s="28"/>
      <c r="E63" s="28"/>
      <c r="F63" s="28"/>
      <c r="G63" s="34">
        <f t="shared" si="15"/>
        <v>0</v>
      </c>
      <c r="H63" s="28"/>
      <c r="I63" s="28"/>
      <c r="J63" s="28"/>
      <c r="K63" s="6"/>
    </row>
    <row r="64">
      <c r="A64" s="18">
        <v>6540.0</v>
      </c>
      <c r="B64" s="20" t="s">
        <v>103</v>
      </c>
      <c r="C64" s="34">
        <f t="shared" si="14"/>
        <v>0</v>
      </c>
      <c r="D64" s="28"/>
      <c r="E64" s="28"/>
      <c r="F64" s="29">
        <v>25190.1</v>
      </c>
      <c r="G64" s="34">
        <f t="shared" si="15"/>
        <v>100000</v>
      </c>
      <c r="H64" s="28"/>
      <c r="I64" s="29">
        <v>100000.0</v>
      </c>
      <c r="J64" s="29">
        <v>9095.0</v>
      </c>
      <c r="K64" s="6"/>
    </row>
    <row r="65">
      <c r="A65" s="18">
        <v>6550.0</v>
      </c>
      <c r="B65" s="20" t="s">
        <v>104</v>
      </c>
      <c r="C65" s="34">
        <f t="shared" si="14"/>
        <v>0</v>
      </c>
      <c r="D65" s="28"/>
      <c r="E65" s="28"/>
      <c r="F65" s="29">
        <v>2108.0</v>
      </c>
      <c r="G65" s="34">
        <f t="shared" si="15"/>
        <v>25000</v>
      </c>
      <c r="H65" s="29">
        <v>10000.0</v>
      </c>
      <c r="I65" s="29">
        <v>15000.0</v>
      </c>
      <c r="J65" s="29">
        <v>13444.0</v>
      </c>
      <c r="K65" s="6"/>
    </row>
    <row r="66">
      <c r="A66" s="18">
        <v>6600.0</v>
      </c>
      <c r="B66" s="20" t="s">
        <v>136</v>
      </c>
      <c r="C66" s="27"/>
      <c r="D66" s="28"/>
      <c r="E66" s="28"/>
      <c r="F66" s="29">
        <v>35478.0</v>
      </c>
      <c r="G66" s="27"/>
      <c r="H66" s="28"/>
      <c r="I66" s="28"/>
      <c r="J66" s="28"/>
      <c r="K66" s="6"/>
    </row>
    <row r="67">
      <c r="A67" s="18">
        <v>6620.0</v>
      </c>
      <c r="B67" s="20" t="s">
        <v>106</v>
      </c>
      <c r="C67" s="34">
        <f t="shared" ref="C67:C83" si="16">sum(D67:E67)</f>
        <v>0</v>
      </c>
      <c r="D67" s="28"/>
      <c r="E67" s="28"/>
      <c r="F67" s="29">
        <v>4369.0</v>
      </c>
      <c r="G67" s="34">
        <f t="shared" ref="G67:G83" si="17">sum(H67:I67)</f>
        <v>6000</v>
      </c>
      <c r="H67" s="29">
        <v>6000.0</v>
      </c>
      <c r="I67" s="28"/>
      <c r="J67" s="29">
        <v>1984.0</v>
      </c>
      <c r="K67" s="6"/>
    </row>
    <row r="68">
      <c r="A68" s="18">
        <v>6700.0</v>
      </c>
      <c r="B68" s="20" t="s">
        <v>107</v>
      </c>
      <c r="C68" s="34">
        <f t="shared" si="16"/>
        <v>0</v>
      </c>
      <c r="D68" s="28"/>
      <c r="E68" s="28"/>
      <c r="F68" s="28"/>
      <c r="G68" s="34">
        <f t="shared" si="17"/>
        <v>0</v>
      </c>
      <c r="H68" s="28"/>
      <c r="I68" s="28"/>
      <c r="J68" s="28"/>
      <c r="K68" s="6"/>
    </row>
    <row r="69">
      <c r="A69" s="18">
        <v>6712.0</v>
      </c>
      <c r="B69" s="20" t="s">
        <v>108</v>
      </c>
      <c r="C69" s="34">
        <f t="shared" si="16"/>
        <v>0</v>
      </c>
      <c r="D69" s="28"/>
      <c r="E69" s="28"/>
      <c r="F69" s="28"/>
      <c r="G69" s="34">
        <f t="shared" si="17"/>
        <v>0</v>
      </c>
      <c r="H69" s="28"/>
      <c r="I69" s="28"/>
      <c r="J69" s="28"/>
      <c r="K69" s="6"/>
    </row>
    <row r="70">
      <c r="A70" s="18">
        <v>6730.0</v>
      </c>
      <c r="B70" s="20" t="s">
        <v>109</v>
      </c>
      <c r="C70" s="34">
        <f t="shared" si="16"/>
        <v>0</v>
      </c>
      <c r="D70" s="28"/>
      <c r="E70" s="28"/>
      <c r="F70" s="28"/>
      <c r="G70" s="34">
        <f t="shared" si="17"/>
        <v>0</v>
      </c>
      <c r="H70" s="28"/>
      <c r="I70" s="28"/>
      <c r="J70" s="28"/>
      <c r="K70" s="6"/>
    </row>
    <row r="71">
      <c r="A71" s="18">
        <v>6790.0</v>
      </c>
      <c r="B71" s="20" t="s">
        <v>111</v>
      </c>
      <c r="C71" s="34">
        <f t="shared" si="16"/>
        <v>100000</v>
      </c>
      <c r="D71" s="28"/>
      <c r="E71" s="36">
        <v>100000.0</v>
      </c>
      <c r="F71" s="28"/>
      <c r="G71" s="34">
        <f t="shared" si="17"/>
        <v>70000</v>
      </c>
      <c r="H71" s="28"/>
      <c r="I71" s="29">
        <v>70000.0</v>
      </c>
      <c r="J71" s="28"/>
      <c r="K71" s="6"/>
    </row>
    <row r="72">
      <c r="A72" s="18">
        <v>6800.0</v>
      </c>
      <c r="B72" s="20" t="s">
        <v>112</v>
      </c>
      <c r="C72" s="34">
        <f t="shared" si="16"/>
        <v>0</v>
      </c>
      <c r="D72" s="28"/>
      <c r="E72" s="28"/>
      <c r="F72" s="28"/>
      <c r="G72" s="34">
        <f t="shared" si="17"/>
        <v>0</v>
      </c>
      <c r="H72" s="28"/>
      <c r="I72" s="28"/>
      <c r="J72" s="28"/>
      <c r="K72" s="6"/>
    </row>
    <row r="73">
      <c r="A73" s="18">
        <v>6810.0</v>
      </c>
      <c r="B73" s="20" t="s">
        <v>114</v>
      </c>
      <c r="C73" s="34">
        <f t="shared" si="16"/>
        <v>0</v>
      </c>
      <c r="D73" s="28"/>
      <c r="E73" s="28"/>
      <c r="F73" s="28"/>
      <c r="G73" s="34">
        <f t="shared" si="17"/>
        <v>0</v>
      </c>
      <c r="H73" s="28"/>
      <c r="I73" s="28"/>
      <c r="J73" s="28"/>
      <c r="K73" s="6"/>
    </row>
    <row r="74">
      <c r="A74" s="18">
        <v>6811.0</v>
      </c>
      <c r="B74" s="20" t="s">
        <v>115</v>
      </c>
      <c r="C74" s="34">
        <f t="shared" si="16"/>
        <v>0</v>
      </c>
      <c r="D74" s="28"/>
      <c r="E74" s="28"/>
      <c r="F74" s="28"/>
      <c r="G74" s="34">
        <f t="shared" si="17"/>
        <v>0</v>
      </c>
      <c r="H74" s="28"/>
      <c r="I74" s="28"/>
      <c r="J74" s="28"/>
      <c r="K74" s="6"/>
    </row>
    <row r="75">
      <c r="A75" s="18">
        <v>6820.0</v>
      </c>
      <c r="B75" s="20" t="s">
        <v>116</v>
      </c>
      <c r="C75" s="34">
        <f t="shared" si="16"/>
        <v>0</v>
      </c>
      <c r="D75" s="28"/>
      <c r="E75" s="28"/>
      <c r="F75" s="28"/>
      <c r="G75" s="34">
        <f t="shared" si="17"/>
        <v>0</v>
      </c>
      <c r="H75" s="28"/>
      <c r="I75" s="28"/>
      <c r="J75" s="28"/>
      <c r="K75" s="6"/>
    </row>
    <row r="76">
      <c r="A76" s="18">
        <v>6840.0</v>
      </c>
      <c r="B76" s="20" t="s">
        <v>118</v>
      </c>
      <c r="C76" s="34">
        <f t="shared" si="16"/>
        <v>0</v>
      </c>
      <c r="D76" s="28"/>
      <c r="E76" s="28"/>
      <c r="F76" s="28"/>
      <c r="G76" s="34">
        <f t="shared" si="17"/>
        <v>0</v>
      </c>
      <c r="H76" s="28"/>
      <c r="I76" s="28"/>
      <c r="J76" s="28"/>
      <c r="K76" s="6"/>
    </row>
    <row r="77">
      <c r="A77" s="18">
        <v>6860.0</v>
      </c>
      <c r="B77" s="20" t="s">
        <v>120</v>
      </c>
      <c r="C77" s="34">
        <f t="shared" si="16"/>
        <v>0</v>
      </c>
      <c r="D77" s="28"/>
      <c r="E77" s="28"/>
      <c r="F77" s="28"/>
      <c r="G77" s="34">
        <f t="shared" si="17"/>
        <v>0</v>
      </c>
      <c r="H77" s="28"/>
      <c r="I77" s="28"/>
      <c r="J77" s="28"/>
      <c r="K77" s="6"/>
    </row>
    <row r="78">
      <c r="A78" s="18">
        <v>6900.0</v>
      </c>
      <c r="B78" s="20" t="s">
        <v>121</v>
      </c>
      <c r="C78" s="34">
        <f t="shared" si="16"/>
        <v>5000</v>
      </c>
      <c r="D78" s="28"/>
      <c r="E78" s="29">
        <v>5000.0</v>
      </c>
      <c r="F78" s="29">
        <f>4493.5+485.01</f>
        <v>4978.51</v>
      </c>
      <c r="G78" s="34">
        <f t="shared" si="17"/>
        <v>300</v>
      </c>
      <c r="H78" s="29">
        <v>300.0</v>
      </c>
      <c r="I78" s="28"/>
      <c r="J78" s="29">
        <f>4905+472</f>
        <v>5377</v>
      </c>
      <c r="K78" s="6"/>
    </row>
    <row r="79">
      <c r="A79" s="18">
        <v>6940.0</v>
      </c>
      <c r="B79" s="20" t="s">
        <v>122</v>
      </c>
      <c r="C79" s="34">
        <f t="shared" si="16"/>
        <v>0</v>
      </c>
      <c r="D79" s="28"/>
      <c r="E79" s="28"/>
      <c r="F79" s="28"/>
      <c r="G79" s="34">
        <f t="shared" si="17"/>
        <v>0</v>
      </c>
      <c r="H79" s="28"/>
      <c r="I79" s="28"/>
      <c r="J79" s="28"/>
      <c r="K79" s="6"/>
    </row>
    <row r="80">
      <c r="A80" s="18">
        <v>7100.0</v>
      </c>
      <c r="B80" s="20" t="s">
        <v>123</v>
      </c>
      <c r="C80" s="34">
        <f t="shared" si="16"/>
        <v>0</v>
      </c>
      <c r="D80" s="28"/>
      <c r="E80" s="28"/>
      <c r="F80" s="28"/>
      <c r="G80" s="34">
        <f t="shared" si="17"/>
        <v>0</v>
      </c>
      <c r="H80" s="28"/>
      <c r="I80" s="28"/>
      <c r="J80" s="28"/>
      <c r="K80" s="6"/>
    </row>
    <row r="81">
      <c r="A81" s="18">
        <v>7110.0</v>
      </c>
      <c r="B81" s="20" t="s">
        <v>124</v>
      </c>
      <c r="C81" s="34">
        <f t="shared" si="16"/>
        <v>0</v>
      </c>
      <c r="D81" s="28"/>
      <c r="E81" s="28"/>
      <c r="F81" s="29">
        <v>450.0</v>
      </c>
      <c r="G81" s="34">
        <f t="shared" si="17"/>
        <v>750</v>
      </c>
      <c r="H81" s="29">
        <v>750.0</v>
      </c>
      <c r="I81" s="28"/>
      <c r="J81" s="28"/>
      <c r="K81" s="6"/>
    </row>
    <row r="82">
      <c r="A82" s="18">
        <v>7140.0</v>
      </c>
      <c r="B82" s="20" t="s">
        <v>143</v>
      </c>
      <c r="C82" s="34">
        <f t="shared" si="16"/>
        <v>0</v>
      </c>
      <c r="D82" s="28"/>
      <c r="E82" s="28"/>
      <c r="F82" s="28"/>
      <c r="G82" s="34">
        <f t="shared" si="17"/>
        <v>0</v>
      </c>
      <c r="H82" s="28"/>
      <c r="I82" s="28"/>
      <c r="J82" s="28"/>
      <c r="K82" s="6"/>
    </row>
    <row r="83">
      <c r="A83" s="18">
        <v>7320.0</v>
      </c>
      <c r="B83" s="20" t="s">
        <v>125</v>
      </c>
      <c r="C83" s="34">
        <f t="shared" si="16"/>
        <v>0</v>
      </c>
      <c r="D83" s="28"/>
      <c r="E83" s="28"/>
      <c r="F83" s="28"/>
      <c r="G83" s="34">
        <f t="shared" si="17"/>
        <v>0</v>
      </c>
      <c r="H83" s="28"/>
      <c r="I83" s="28"/>
      <c r="J83" s="28"/>
      <c r="K83" s="6"/>
    </row>
    <row r="84">
      <c r="A84" s="18">
        <v>7350.0</v>
      </c>
      <c r="B84" s="20" t="s">
        <v>144</v>
      </c>
      <c r="C84" s="27"/>
      <c r="D84" s="28"/>
      <c r="E84" s="28"/>
      <c r="F84" s="28"/>
      <c r="G84" s="27"/>
      <c r="H84" s="28"/>
      <c r="I84" s="28"/>
      <c r="J84" s="28"/>
      <c r="K84" s="6"/>
    </row>
    <row r="85">
      <c r="A85" s="18">
        <v>7400.0</v>
      </c>
      <c r="B85" s="20" t="s">
        <v>145</v>
      </c>
      <c r="C85" s="34">
        <f t="shared" ref="C85:C89" si="18">sum(D85:E85)</f>
        <v>0</v>
      </c>
      <c r="D85" s="28"/>
      <c r="E85" s="28"/>
      <c r="F85" s="28"/>
      <c r="G85" s="34">
        <f t="shared" ref="G85:G89" si="19">sum(H85:I85)</f>
        <v>0</v>
      </c>
      <c r="H85" s="28"/>
      <c r="I85" s="28"/>
      <c r="J85" s="28"/>
      <c r="K85" s="6"/>
    </row>
    <row r="86">
      <c r="A86" s="18">
        <v>7420.0</v>
      </c>
      <c r="B86" s="20" t="s">
        <v>126</v>
      </c>
      <c r="C86" s="34">
        <f t="shared" si="18"/>
        <v>0</v>
      </c>
      <c r="D86" s="28"/>
      <c r="E86" s="28"/>
      <c r="F86" s="28"/>
      <c r="G86" s="34">
        <f t="shared" si="19"/>
        <v>0</v>
      </c>
      <c r="H86" s="28"/>
      <c r="I86" s="28"/>
      <c r="J86" s="28"/>
      <c r="K86" s="6"/>
    </row>
    <row r="87">
      <c r="A87" s="18">
        <v>7500.0</v>
      </c>
      <c r="B87" s="20" t="s">
        <v>127</v>
      </c>
      <c r="C87" s="34">
        <f t="shared" si="18"/>
        <v>65000</v>
      </c>
      <c r="D87" s="28"/>
      <c r="E87" s="36">
        <v>65000.0</v>
      </c>
      <c r="F87" s="29">
        <v>3238.0</v>
      </c>
      <c r="G87" s="34">
        <f t="shared" si="19"/>
        <v>70700</v>
      </c>
      <c r="H87" s="29">
        <v>700.0</v>
      </c>
      <c r="I87" s="29">
        <v>70000.0</v>
      </c>
      <c r="J87" s="107">
        <v>-55341.0</v>
      </c>
      <c r="K87" s="6"/>
    </row>
    <row r="88">
      <c r="A88" s="18">
        <v>7510.0</v>
      </c>
      <c r="B88" s="20" t="s">
        <v>128</v>
      </c>
      <c r="C88" s="34">
        <f t="shared" si="18"/>
        <v>0</v>
      </c>
      <c r="D88" s="28"/>
      <c r="E88" s="28"/>
      <c r="F88" s="28"/>
      <c r="G88" s="34">
        <f t="shared" si="19"/>
        <v>0</v>
      </c>
      <c r="H88" s="28"/>
      <c r="I88" s="28"/>
      <c r="J88" s="28"/>
      <c r="K88" s="6"/>
    </row>
    <row r="89">
      <c r="A89" s="18">
        <v>7700.0</v>
      </c>
      <c r="B89" s="20" t="s">
        <v>129</v>
      </c>
      <c r="C89" s="34">
        <f t="shared" si="18"/>
        <v>0</v>
      </c>
      <c r="D89" s="28"/>
      <c r="E89" s="28"/>
      <c r="F89" s="29">
        <v>2732.47</v>
      </c>
      <c r="G89" s="34">
        <f t="shared" si="19"/>
        <v>5000</v>
      </c>
      <c r="H89" s="28"/>
      <c r="I89" s="29">
        <v>5000.0</v>
      </c>
      <c r="J89" s="28"/>
      <c r="K89" s="6"/>
    </row>
    <row r="90">
      <c r="A90" s="18">
        <v>7740.0</v>
      </c>
      <c r="B90" s="20" t="s">
        <v>146</v>
      </c>
      <c r="C90" s="27"/>
      <c r="D90" s="28"/>
      <c r="E90" s="28"/>
      <c r="F90" s="28"/>
      <c r="G90" s="27"/>
      <c r="H90" s="28"/>
      <c r="I90" s="28"/>
      <c r="J90" s="28"/>
      <c r="K90" s="6"/>
    </row>
    <row r="91">
      <c r="A91" s="18">
        <v>7750.0</v>
      </c>
      <c r="B91" s="20" t="s">
        <v>147</v>
      </c>
      <c r="C91" s="27"/>
      <c r="D91" s="28"/>
      <c r="E91" s="28"/>
      <c r="F91" s="29">
        <f>45822+2434</f>
        <v>48256</v>
      </c>
      <c r="G91" s="27"/>
      <c r="H91" s="28"/>
      <c r="I91" s="28"/>
      <c r="J91" s="28"/>
      <c r="K91" s="6"/>
    </row>
    <row r="92">
      <c r="A92" s="18">
        <v>7770.0</v>
      </c>
      <c r="B92" s="20" t="s">
        <v>148</v>
      </c>
      <c r="C92" s="34">
        <f t="shared" ref="C92:C93" si="20">sum(D92:E92)</f>
        <v>0</v>
      </c>
      <c r="D92" s="28"/>
      <c r="E92" s="28"/>
      <c r="F92" s="29">
        <v>43.98</v>
      </c>
      <c r="G92" s="34">
        <f t="shared" ref="G92:G93" si="21">sum(H92:I92)</f>
        <v>0</v>
      </c>
      <c r="H92" s="28"/>
      <c r="I92" s="28"/>
      <c r="J92" s="29">
        <v>250.0</v>
      </c>
      <c r="K92" s="6"/>
    </row>
    <row r="93">
      <c r="A93" s="18">
        <v>7790.0</v>
      </c>
      <c r="B93" s="20" t="s">
        <v>130</v>
      </c>
      <c r="C93" s="34">
        <f t="shared" si="20"/>
        <v>39250</v>
      </c>
      <c r="D93" s="43">
        <v>39250.0</v>
      </c>
      <c r="E93" s="28"/>
      <c r="F93" s="29">
        <v>450.0</v>
      </c>
      <c r="G93" s="34">
        <f t="shared" si="21"/>
        <v>2500</v>
      </c>
      <c r="H93" s="29">
        <v>2500.0</v>
      </c>
      <c r="I93" s="28"/>
      <c r="J93" s="28"/>
      <c r="K93" s="6"/>
    </row>
    <row r="94">
      <c r="A94" s="18">
        <v>7792.0</v>
      </c>
      <c r="B94" s="20" t="s">
        <v>149</v>
      </c>
      <c r="C94" s="27"/>
      <c r="D94" s="28"/>
      <c r="E94" s="28"/>
      <c r="F94" s="28"/>
      <c r="G94" s="27"/>
      <c r="H94" s="28"/>
      <c r="I94" s="28"/>
      <c r="J94" s="28"/>
      <c r="K94" s="6"/>
    </row>
    <row r="95">
      <c r="A95" s="111">
        <v>7831.0</v>
      </c>
      <c r="B95" s="93" t="s">
        <v>151</v>
      </c>
      <c r="C95" s="67"/>
      <c r="D95" s="58"/>
      <c r="E95" s="58"/>
      <c r="F95" s="58"/>
      <c r="G95" s="67"/>
      <c r="H95" s="58"/>
      <c r="I95" s="58"/>
      <c r="J95" s="58"/>
      <c r="K95" s="6"/>
    </row>
    <row r="96">
      <c r="A96" s="54" t="s">
        <v>132</v>
      </c>
      <c r="B96" s="8"/>
      <c r="C96" s="56">
        <f t="shared" ref="C96:J96" si="22">sum(C45:C93)</f>
        <v>608250</v>
      </c>
      <c r="D96" s="60">
        <f t="shared" si="22"/>
        <v>138250</v>
      </c>
      <c r="E96" s="60">
        <f t="shared" si="22"/>
        <v>470000</v>
      </c>
      <c r="F96" s="60">
        <f t="shared" si="22"/>
        <v>513023.59</v>
      </c>
      <c r="G96" s="56">
        <f t="shared" si="22"/>
        <v>876400</v>
      </c>
      <c r="H96" s="60">
        <f t="shared" si="22"/>
        <v>146400</v>
      </c>
      <c r="I96" s="60">
        <f t="shared" si="22"/>
        <v>730000</v>
      </c>
      <c r="J96" s="60">
        <f t="shared" si="22"/>
        <v>225627</v>
      </c>
      <c r="K96" s="6"/>
    </row>
    <row r="97">
      <c r="A97" s="114"/>
      <c r="B97" s="114"/>
      <c r="C97" s="67"/>
      <c r="D97" s="58"/>
      <c r="E97" s="58"/>
      <c r="F97" s="58"/>
      <c r="G97" s="67"/>
      <c r="H97" s="58"/>
      <c r="I97" s="58"/>
      <c r="J97" s="58"/>
      <c r="K97" s="6"/>
    </row>
    <row r="98">
      <c r="A98" s="54" t="s">
        <v>154</v>
      </c>
      <c r="B98" s="8"/>
      <c r="C98" s="56">
        <v>0.0</v>
      </c>
      <c r="D98" s="58"/>
      <c r="E98" s="58"/>
      <c r="F98" s="58"/>
      <c r="G98" s="56">
        <v>0.0</v>
      </c>
      <c r="H98" s="58"/>
      <c r="I98" s="58"/>
      <c r="J98" s="60">
        <v>0.0</v>
      </c>
      <c r="K98" s="6"/>
    </row>
    <row r="99">
      <c r="A99" s="3"/>
      <c r="B99" s="3"/>
      <c r="C99" s="27"/>
      <c r="D99" s="28"/>
      <c r="E99" s="28"/>
      <c r="F99" s="28"/>
      <c r="G99" s="27"/>
      <c r="H99" s="28"/>
      <c r="I99" s="28"/>
      <c r="J99" s="28"/>
      <c r="K99" s="6"/>
    </row>
    <row r="100">
      <c r="A100" s="3"/>
      <c r="B100" s="3"/>
      <c r="C100" s="27"/>
      <c r="D100" s="28"/>
      <c r="E100" s="28"/>
      <c r="F100" s="28"/>
      <c r="G100" s="27"/>
      <c r="H100" s="28"/>
      <c r="I100" s="28"/>
      <c r="J100" s="28"/>
      <c r="K100" s="6"/>
    </row>
    <row r="101">
      <c r="A101" s="114"/>
      <c r="B101" s="114"/>
      <c r="C101" s="67"/>
      <c r="D101" s="58"/>
      <c r="E101" s="58"/>
      <c r="F101" s="58"/>
      <c r="G101" s="67"/>
      <c r="H101" s="58"/>
      <c r="I101" s="58"/>
      <c r="J101" s="58"/>
      <c r="K101" s="6"/>
    </row>
    <row r="102">
      <c r="A102" s="5" t="s">
        <v>133</v>
      </c>
      <c r="B102" s="8"/>
      <c r="C102" s="62">
        <f t="shared" ref="C102:I102" si="23">C96+C37+C42</f>
        <v>608250</v>
      </c>
      <c r="D102" s="64">
        <f t="shared" si="23"/>
        <v>138250</v>
      </c>
      <c r="E102" s="64">
        <f t="shared" si="23"/>
        <v>470000</v>
      </c>
      <c r="F102" s="64">
        <f t="shared" si="23"/>
        <v>536636.15</v>
      </c>
      <c r="G102" s="62">
        <f t="shared" si="23"/>
        <v>880400</v>
      </c>
      <c r="H102" s="64">
        <f t="shared" si="23"/>
        <v>150400</v>
      </c>
      <c r="I102" s="64">
        <f t="shared" si="23"/>
        <v>730000</v>
      </c>
      <c r="J102" s="64">
        <f>J96+J37+J42+J98</f>
        <v>229221</v>
      </c>
      <c r="K102" s="6"/>
    </row>
    <row r="103">
      <c r="A103" s="114"/>
      <c r="B103" s="114"/>
      <c r="C103" s="67"/>
      <c r="D103" s="58"/>
      <c r="E103" s="58"/>
      <c r="F103" s="58"/>
      <c r="G103" s="67"/>
      <c r="H103" s="58"/>
      <c r="I103" s="58"/>
      <c r="J103" s="58"/>
      <c r="K103" s="6"/>
    </row>
    <row r="104">
      <c r="A104" s="5" t="s">
        <v>134</v>
      </c>
      <c r="B104" s="8"/>
      <c r="C104" s="62">
        <f t="shared" ref="C104:J104" si="24">C19-C102</f>
        <v>51750</v>
      </c>
      <c r="D104" s="64">
        <f t="shared" si="24"/>
        <v>41750</v>
      </c>
      <c r="E104" s="64">
        <f t="shared" si="24"/>
        <v>10000</v>
      </c>
      <c r="F104" s="117">
        <f t="shared" si="24"/>
        <v>-92314.15</v>
      </c>
      <c r="G104" s="62">
        <f t="shared" si="24"/>
        <v>43600</v>
      </c>
      <c r="H104" s="64">
        <f t="shared" si="24"/>
        <v>43600</v>
      </c>
      <c r="I104" s="64">
        <f t="shared" si="24"/>
        <v>0</v>
      </c>
      <c r="J104" s="64">
        <f t="shared" si="24"/>
        <v>378789</v>
      </c>
      <c r="K104" s="6"/>
    </row>
    <row r="105">
      <c r="A105" s="3"/>
      <c r="B105" s="3"/>
      <c r="C105" s="3"/>
      <c r="D105" s="3"/>
      <c r="E105" s="3"/>
      <c r="F105" s="28"/>
      <c r="G105" s="28"/>
      <c r="H105" s="28"/>
      <c r="I105" s="28"/>
      <c r="J105" s="28"/>
      <c r="K105" s="6"/>
    </row>
    <row r="106">
      <c r="A106" s="3"/>
      <c r="B106" s="3"/>
      <c r="C106" s="3"/>
      <c r="D106" s="3"/>
      <c r="E106" s="3"/>
      <c r="F106" s="28"/>
      <c r="G106" s="28"/>
      <c r="H106" s="28"/>
      <c r="I106" s="28"/>
      <c r="J106" s="28"/>
      <c r="K106" s="6"/>
    </row>
    <row r="107">
      <c r="A107" s="3"/>
      <c r="B107" s="3"/>
      <c r="C107" s="3"/>
      <c r="D107" s="3"/>
      <c r="E107" s="3"/>
      <c r="F107" s="28"/>
      <c r="G107" s="28"/>
      <c r="H107" s="28"/>
      <c r="I107" s="28"/>
      <c r="J107" s="28"/>
      <c r="K107" s="6"/>
    </row>
    <row r="108">
      <c r="A108" s="3"/>
      <c r="B108" s="3"/>
      <c r="C108" s="3"/>
      <c r="D108" s="3"/>
      <c r="E108" s="3"/>
      <c r="F108" s="28"/>
      <c r="G108" s="28"/>
      <c r="H108" s="28"/>
      <c r="I108" s="28"/>
      <c r="J108" s="28"/>
      <c r="K108" s="6"/>
    </row>
    <row r="109">
      <c r="A109" s="3"/>
      <c r="B109" s="3"/>
      <c r="C109" s="3"/>
      <c r="D109" s="3"/>
      <c r="E109" s="3"/>
      <c r="F109" s="28"/>
      <c r="G109" s="28"/>
      <c r="H109" s="28"/>
      <c r="I109" s="28"/>
      <c r="J109" s="28"/>
      <c r="K109" s="6"/>
    </row>
    <row r="110">
      <c r="A110" s="3"/>
      <c r="B110" s="3"/>
      <c r="C110" s="3"/>
      <c r="D110" s="3"/>
      <c r="E110" s="3"/>
      <c r="F110" s="28"/>
      <c r="G110" s="28"/>
      <c r="H110" s="28"/>
      <c r="I110" s="28"/>
      <c r="J110" s="28"/>
      <c r="K110" s="6"/>
    </row>
    <row r="111">
      <c r="A111" s="3"/>
      <c r="B111" s="3"/>
      <c r="C111" s="3"/>
      <c r="D111" s="3"/>
      <c r="E111" s="3"/>
      <c r="F111" s="28"/>
      <c r="G111" s="28"/>
      <c r="H111" s="28"/>
      <c r="I111" s="28"/>
      <c r="J111" s="28"/>
      <c r="K111" s="6"/>
    </row>
    <row r="112">
      <c r="A112" s="3"/>
      <c r="B112" s="3"/>
      <c r="C112" s="3"/>
      <c r="D112" s="3"/>
      <c r="E112" s="3"/>
      <c r="F112" s="28"/>
      <c r="G112" s="28"/>
      <c r="H112" s="28"/>
      <c r="I112" s="28"/>
      <c r="J112" s="28"/>
      <c r="K112" s="6"/>
    </row>
    <row r="113">
      <c r="A113" s="3"/>
      <c r="B113" s="3"/>
      <c r="C113" s="3"/>
      <c r="D113" s="3"/>
      <c r="E113" s="3"/>
      <c r="F113" s="28"/>
      <c r="G113" s="28"/>
      <c r="H113" s="28"/>
      <c r="I113" s="28"/>
      <c r="J113" s="28"/>
      <c r="K113" s="6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6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6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6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6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6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6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6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6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6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6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6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6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6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6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6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6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6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6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6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6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6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6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6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6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6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6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6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6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6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6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6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6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6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6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6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6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6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6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6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6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6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6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6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6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6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6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6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6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6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6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6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6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6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6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6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6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6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6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6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6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6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6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6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6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6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6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6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6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6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6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6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6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6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6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6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6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6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6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6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6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6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6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6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6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6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6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6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6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6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6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6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6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6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6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6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6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6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6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6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6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6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6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6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6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6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6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6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6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6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6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6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6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6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6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6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6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6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6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6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6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6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6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6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6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6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6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6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6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6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6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6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6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6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6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6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6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6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6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6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6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6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6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6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6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6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6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6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6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6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6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6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6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6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6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6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6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6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6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6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6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6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6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6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6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6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6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6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6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6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6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6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6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6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6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6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6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6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6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6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6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6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6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6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6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6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6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6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6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6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6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6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6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6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6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6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6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6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6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6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6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6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6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6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6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6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6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6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6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6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6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6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6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6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6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6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6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6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6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6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6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6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6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6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6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6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6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6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6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6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6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6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6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6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6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6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6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6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6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6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6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6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6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6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6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6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6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6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6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6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6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6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6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6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6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6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6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6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6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6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6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6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6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6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6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6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6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6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6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6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6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6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6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6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6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6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6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6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6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6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6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6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6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6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6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6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6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6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6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6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6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6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6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6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6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6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6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6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6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6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6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6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6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6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6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6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6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6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6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6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6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6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6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6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6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6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6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6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6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6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6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6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6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6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6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6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6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6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6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6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6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6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6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6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6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6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6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6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6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6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6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6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6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6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6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6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6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6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6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6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6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6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6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6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6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6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6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6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6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6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6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6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6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6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6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6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6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6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6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6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6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6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6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6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6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6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6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6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6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6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6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6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6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6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6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6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6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6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6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6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6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6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6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6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6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6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6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6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6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6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6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6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6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6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6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6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6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6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6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6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6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6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6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6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6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6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6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6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6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6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6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6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6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6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6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6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6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6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6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6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6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6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6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6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6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6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6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6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6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6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6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6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6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6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6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6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6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6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6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6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6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6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6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6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6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6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6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6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6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6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6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6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6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6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6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6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6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6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6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6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6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6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6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6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6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6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6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6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6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6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6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6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6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6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6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6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6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6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6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6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6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6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6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6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6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6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6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6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6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6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6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6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6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6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6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6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6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6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6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6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6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6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6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6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6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6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6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6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6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6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6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6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6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6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6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6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6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6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6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6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6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6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6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6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6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6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6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6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6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6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6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6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6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6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6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6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6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6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6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6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6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6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6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6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6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6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6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6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6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6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6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6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6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6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6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6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6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6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6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6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6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6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6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6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6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6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6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6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6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6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6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6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6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6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6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6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6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6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6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6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6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6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6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6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6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6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6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6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6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6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6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6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6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6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6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6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6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6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6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6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6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6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6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6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6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6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6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6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6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6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6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6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6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6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6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6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6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6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6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6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6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6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6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6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6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6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6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6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6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6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6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6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6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6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6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6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6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6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6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6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6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6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6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6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6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6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6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6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6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6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6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6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6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6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6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6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6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6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6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6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6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6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6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6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6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6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6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6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6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6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6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6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6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6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6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6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6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6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6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6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6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6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6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6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6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6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6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6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6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6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6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6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6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6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6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6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6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6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6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6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6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6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6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6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6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6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6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6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6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6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6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6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6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6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6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6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6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6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6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6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6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6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6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6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6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6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6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6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6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6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6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6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6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6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6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6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6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6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6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6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6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6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6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6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6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6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6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6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6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6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6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6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6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6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6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6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6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6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6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6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6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6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6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6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6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6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6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6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6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6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6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6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6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6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6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6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6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6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6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6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6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6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6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6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6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6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6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6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6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6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6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6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6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6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6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6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6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6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6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6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6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6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6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6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6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6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6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6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6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6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6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6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6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6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6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6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6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6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6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6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6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6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6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6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6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6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6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6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6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6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6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6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6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6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6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6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6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6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6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6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6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6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6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6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6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6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6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6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6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6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6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6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6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6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6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6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6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6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6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6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6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6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6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6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6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6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6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6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6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6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6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6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6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6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6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6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6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6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6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6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6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6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6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6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6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6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6"/>
    </row>
    <row r="1010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6"/>
    </row>
    <row r="101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6"/>
    </row>
    <row r="101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6"/>
    </row>
    <row r="101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6"/>
    </row>
    <row r="101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6"/>
    </row>
    <row r="10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6"/>
    </row>
    <row r="101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6"/>
    </row>
    <row r="101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6"/>
    </row>
    <row r="1018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6"/>
    </row>
    <row r="1019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6"/>
    </row>
    <row r="1020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6"/>
    </row>
    <row r="1021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6"/>
    </row>
    <row r="102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6"/>
    </row>
    <row r="102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6"/>
    </row>
    <row r="102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6"/>
    </row>
    <row r="10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6"/>
    </row>
    <row r="1026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6"/>
    </row>
    <row r="1027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6"/>
    </row>
    <row r="1028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6"/>
    </row>
    <row r="1029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6"/>
    </row>
    <row r="1030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6"/>
    </row>
  </sheetData>
  <mergeCells count="11">
    <mergeCell ref="A37:B37"/>
    <mergeCell ref="A1:B1"/>
    <mergeCell ref="A19:B19"/>
    <mergeCell ref="A21:B21"/>
    <mergeCell ref="A39:B39"/>
    <mergeCell ref="A42:B42"/>
    <mergeCell ref="A44:B44"/>
    <mergeCell ref="A96:B96"/>
    <mergeCell ref="A98:B98"/>
    <mergeCell ref="A102:B102"/>
    <mergeCell ref="A104:B104"/>
  </mergeCell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5.13" defaultRowHeight="15.0"/>
  <cols>
    <col customWidth="1" min="2" max="2" width="35.38"/>
    <col customWidth="1" min="3" max="3" width="19.88"/>
    <col customWidth="1" min="4" max="4" width="20.88"/>
    <col customWidth="1" min="5" max="5" width="13.75"/>
    <col customWidth="1" min="6" max="6" width="19.88"/>
    <col customWidth="1" min="7" max="7" width="14.38"/>
    <col customWidth="1" min="8" max="8" width="13.38"/>
    <col customWidth="1" min="9" max="9" width="13.75"/>
    <col customWidth="1" min="10" max="10" width="4.88"/>
  </cols>
  <sheetData>
    <row r="1">
      <c r="A1" s="96" t="s">
        <v>137</v>
      </c>
      <c r="C1" s="98"/>
      <c r="D1" s="99"/>
      <c r="E1" s="99"/>
      <c r="F1" s="99"/>
      <c r="G1" s="99"/>
      <c r="H1" s="99"/>
      <c r="I1" s="99"/>
      <c r="J1" s="99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>
      <c r="A2" s="100" t="s">
        <v>42</v>
      </c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>
      <c r="A3" s="102" t="s">
        <v>0</v>
      </c>
      <c r="B3" s="8"/>
      <c r="C3" s="104" t="s">
        <v>138</v>
      </c>
      <c r="D3" s="105" t="s">
        <v>139</v>
      </c>
      <c r="E3" s="105" t="s">
        <v>9</v>
      </c>
      <c r="F3" s="105" t="s">
        <v>140</v>
      </c>
      <c r="G3" s="105" t="s">
        <v>16</v>
      </c>
      <c r="H3" s="105" t="s">
        <v>17</v>
      </c>
      <c r="I3" s="105" t="s">
        <v>43</v>
      </c>
      <c r="J3" s="106" t="s">
        <v>141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>
      <c r="A4" s="18">
        <v>3110.0</v>
      </c>
      <c r="B4" s="20" t="s">
        <v>142</v>
      </c>
      <c r="C4" s="27"/>
      <c r="D4" s="29">
        <v>0.0</v>
      </c>
      <c r="E4" s="29">
        <v>150.0</v>
      </c>
      <c r="F4" s="29">
        <v>0.0</v>
      </c>
      <c r="G4" s="107">
        <v>-20287.0</v>
      </c>
      <c r="H4" s="29">
        <v>0.0</v>
      </c>
      <c r="I4" s="29">
        <v>500.0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>
      <c r="A5" s="18">
        <v>3120.0</v>
      </c>
      <c r="B5" s="20" t="s">
        <v>50</v>
      </c>
      <c r="C5" s="27"/>
      <c r="D5" s="29">
        <v>0.0</v>
      </c>
      <c r="E5" s="28"/>
      <c r="F5" s="29">
        <v>0.0</v>
      </c>
      <c r="G5" s="18">
        <v>0.0</v>
      </c>
      <c r="H5" s="29">
        <v>20000.0</v>
      </c>
      <c r="I5" s="29">
        <v>0.0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>
      <c r="A6" s="18">
        <v>3400.0</v>
      </c>
      <c r="B6" s="20" t="s">
        <v>51</v>
      </c>
      <c r="C6" s="108">
        <v>1020000.0</v>
      </c>
      <c r="D6" s="29">
        <v>1275000.0</v>
      </c>
      <c r="E6" s="29">
        <v>800000.0</v>
      </c>
      <c r="F6" s="29">
        <v>800000.0</v>
      </c>
      <c r="G6" s="29">
        <v>320000.0</v>
      </c>
      <c r="H6" s="29">
        <v>320000.0</v>
      </c>
      <c r="I6" s="29">
        <v>532597.46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>
      <c r="A7" s="18">
        <v>3440.0</v>
      </c>
      <c r="B7" s="20" t="s">
        <v>52</v>
      </c>
      <c r="C7" s="109">
        <v>435000.0</v>
      </c>
      <c r="D7" s="29">
        <v>100000.0</v>
      </c>
      <c r="E7" s="29">
        <v>493612.0</v>
      </c>
      <c r="F7" s="29">
        <v>200000.0</v>
      </c>
      <c r="G7" s="18">
        <v>0.0</v>
      </c>
      <c r="H7" s="29">
        <v>50000.0</v>
      </c>
      <c r="I7" s="29">
        <v>67084.0</v>
      </c>
      <c r="J7" s="110">
        <v>1.0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>
      <c r="A8" s="18">
        <v>3480.0</v>
      </c>
      <c r="B8" s="20" t="s">
        <v>150</v>
      </c>
      <c r="C8" s="109">
        <v>-530000.0</v>
      </c>
      <c r="D8" s="107">
        <v>-500000.0</v>
      </c>
      <c r="E8" s="107">
        <v>-397448.0</v>
      </c>
      <c r="F8" s="107">
        <v>-400000.0</v>
      </c>
      <c r="G8" s="107">
        <v>-379916.0</v>
      </c>
      <c r="H8" s="107">
        <v>-379916.0</v>
      </c>
      <c r="I8" s="29">
        <v>0.0</v>
      </c>
      <c r="J8" s="110">
        <v>3.0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>
      <c r="A9" s="18">
        <v>3490.0</v>
      </c>
      <c r="B9" s="20" t="s">
        <v>55</v>
      </c>
      <c r="C9" s="89"/>
      <c r="D9" s="29">
        <v>0.0</v>
      </c>
      <c r="E9" s="29">
        <v>359616.31</v>
      </c>
      <c r="F9" s="29">
        <v>0.0</v>
      </c>
      <c r="G9" s="29">
        <v>10765.15</v>
      </c>
      <c r="H9" s="107">
        <v>-100000.0</v>
      </c>
      <c r="I9" s="29">
        <v>44665.95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>
      <c r="A10" s="18">
        <v>3610.0</v>
      </c>
      <c r="B10" s="20" t="s">
        <v>56</v>
      </c>
      <c r="C10" s="27"/>
      <c r="D10" s="28"/>
      <c r="E10" s="28"/>
      <c r="F10" s="28"/>
      <c r="G10" s="28"/>
      <c r="H10" s="28"/>
      <c r="I10" s="2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>
      <c r="A11" s="18">
        <v>3630.0</v>
      </c>
      <c r="B11" s="20" t="s">
        <v>57</v>
      </c>
      <c r="C11" s="27"/>
      <c r="D11" s="28"/>
      <c r="E11" s="28"/>
      <c r="F11" s="28"/>
      <c r="G11" s="3"/>
      <c r="H11" s="28"/>
      <c r="I11" s="2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>
      <c r="A12" s="18">
        <v>3900.0</v>
      </c>
      <c r="B12" s="20" t="s">
        <v>58</v>
      </c>
      <c r="C12" s="27"/>
      <c r="D12" s="29">
        <v>240000.0</v>
      </c>
      <c r="E12" s="28"/>
      <c r="F12" s="29">
        <v>235000.0</v>
      </c>
      <c r="G12" s="18">
        <v>0.0</v>
      </c>
      <c r="H12" s="29">
        <v>230000.0</v>
      </c>
      <c r="I12" s="29">
        <v>235867.0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>
      <c r="A13" s="18">
        <v>3910.0</v>
      </c>
      <c r="B13" s="20" t="s">
        <v>59</v>
      </c>
      <c r="C13" s="109">
        <v>450000.0</v>
      </c>
      <c r="D13" s="29">
        <v>340000.0</v>
      </c>
      <c r="E13" s="29">
        <f>335652+127218</f>
        <v>462870</v>
      </c>
      <c r="F13" s="29">
        <v>340000.0</v>
      </c>
      <c r="G13" s="29">
        <v>172497.21</v>
      </c>
      <c r="H13" s="29">
        <v>375000.0</v>
      </c>
      <c r="I13" s="29">
        <v>365.0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>
      <c r="A14" s="18">
        <v>3920.0</v>
      </c>
      <c r="B14" s="20" t="s">
        <v>153</v>
      </c>
      <c r="C14" s="27"/>
      <c r="D14" s="29">
        <v>0.0</v>
      </c>
      <c r="E14" s="29"/>
      <c r="F14" s="29">
        <v>0.0</v>
      </c>
      <c r="G14" s="29">
        <v>56580.09</v>
      </c>
      <c r="H14" s="29">
        <v>0.0</v>
      </c>
      <c r="I14" s="29">
        <v>0.0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>
      <c r="A15" s="18">
        <v>3940.0</v>
      </c>
      <c r="B15" s="20" t="s">
        <v>61</v>
      </c>
      <c r="C15" s="27"/>
      <c r="D15" s="28"/>
      <c r="E15" s="28"/>
      <c r="F15" s="28"/>
      <c r="G15" s="28"/>
      <c r="H15" s="28"/>
      <c r="I15" s="2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>
      <c r="A16" s="18">
        <v>3950.0</v>
      </c>
      <c r="B16" s="20" t="s">
        <v>62</v>
      </c>
      <c r="C16" s="27"/>
      <c r="D16" s="29">
        <v>0.0</v>
      </c>
      <c r="E16" s="28"/>
      <c r="F16" s="29">
        <v>0.0</v>
      </c>
      <c r="G16" s="107">
        <v>-30200.0</v>
      </c>
      <c r="H16" s="29">
        <v>0.0</v>
      </c>
      <c r="I16" s="29">
        <v>30200.0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>
      <c r="A17" s="18">
        <v>3960.0</v>
      </c>
      <c r="B17" s="20" t="s">
        <v>63</v>
      </c>
      <c r="C17" s="27"/>
      <c r="D17" s="28"/>
      <c r="E17" s="28"/>
      <c r="F17" s="28"/>
      <c r="G17" s="28"/>
      <c r="H17" s="28"/>
      <c r="I17" s="2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>
      <c r="A18" s="18">
        <v>3970.0</v>
      </c>
      <c r="B18" s="20" t="s">
        <v>64</v>
      </c>
      <c r="C18" s="27"/>
      <c r="D18" s="29">
        <v>0.0</v>
      </c>
      <c r="E18" s="29">
        <v>3120.0</v>
      </c>
      <c r="F18" s="29">
        <v>0.0</v>
      </c>
      <c r="G18" s="18">
        <v>0.0</v>
      </c>
      <c r="H18" s="29">
        <v>0.0</v>
      </c>
      <c r="I18" s="18">
        <v>0.0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>
      <c r="A19" s="52">
        <v>3990.0</v>
      </c>
      <c r="B19" s="54" t="s">
        <v>66</v>
      </c>
      <c r="C19" s="90"/>
      <c r="D19" s="60">
        <v>100000.0</v>
      </c>
      <c r="E19" s="60">
        <v>10246.1</v>
      </c>
      <c r="F19" s="60">
        <v>220000.0</v>
      </c>
      <c r="G19" s="60">
        <v>177114.16</v>
      </c>
      <c r="H19" s="60">
        <v>235000.0</v>
      </c>
      <c r="I19" s="60">
        <v>242304.92</v>
      </c>
      <c r="J19" s="110">
        <v>2.0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>
      <c r="A20" s="115" t="s">
        <v>67</v>
      </c>
      <c r="B20" s="8"/>
      <c r="C20" s="116">
        <f t="shared" ref="C20:D20" si="1">SUM(C5:C19)</f>
        <v>1375000</v>
      </c>
      <c r="D20" s="19">
        <f t="shared" si="1"/>
        <v>1555000</v>
      </c>
      <c r="E20" s="19">
        <f>SUM(E4:E19)</f>
        <v>1732166.41</v>
      </c>
      <c r="F20" s="19">
        <f>SUM(F5:F19)</f>
        <v>1395000</v>
      </c>
      <c r="G20" s="64">
        <f>sum(G4:G19)</f>
        <v>306553.61</v>
      </c>
      <c r="H20" s="19">
        <f t="shared" ref="H20:I20" si="2">SUM(H5:H19)</f>
        <v>750084</v>
      </c>
      <c r="I20" s="19">
        <f t="shared" si="2"/>
        <v>1153084.33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>
      <c r="A21" s="3"/>
      <c r="B21" s="3"/>
      <c r="C21" s="27"/>
      <c r="D21" s="28"/>
      <c r="E21" s="28"/>
      <c r="F21" s="28"/>
      <c r="G21" s="28"/>
      <c r="H21" s="28"/>
      <c r="I21" s="2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>
      <c r="A22" s="118" t="s">
        <v>68</v>
      </c>
      <c r="B22" s="8"/>
      <c r="C22" s="67"/>
      <c r="D22" s="58"/>
      <c r="E22" s="58"/>
      <c r="F22" s="58"/>
      <c r="G22" s="58"/>
      <c r="H22" s="58"/>
      <c r="I22" s="5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>
      <c r="A23" s="18">
        <v>5010.0</v>
      </c>
      <c r="B23" s="77" t="s">
        <v>69</v>
      </c>
      <c r="C23" s="119">
        <v>420000.0</v>
      </c>
      <c r="D23" s="120">
        <v>405000.0</v>
      </c>
      <c r="E23" s="120">
        <f>362397.02+42913.14</f>
        <v>405310.16</v>
      </c>
      <c r="F23" s="120">
        <v>405000.0</v>
      </c>
      <c r="G23" s="29">
        <v>362667.04</v>
      </c>
      <c r="H23" s="120">
        <v>390000.0</v>
      </c>
      <c r="I23" s="120">
        <v>477247.28</v>
      </c>
      <c r="J23" s="110">
        <v>7.0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>
      <c r="A24" s="18">
        <v>5011.0</v>
      </c>
      <c r="B24" s="77" t="s">
        <v>157</v>
      </c>
      <c r="C24" s="121">
        <v>0.0</v>
      </c>
      <c r="D24" s="120">
        <v>0.0</v>
      </c>
      <c r="E24" s="120">
        <v>2575.0</v>
      </c>
      <c r="F24" s="120">
        <v>0.0</v>
      </c>
      <c r="G24" s="18">
        <v>0.0</v>
      </c>
      <c r="H24" s="120">
        <v>0.0</v>
      </c>
      <c r="I24" s="120">
        <v>335770.5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>
      <c r="A25" s="18">
        <v>5020.0</v>
      </c>
      <c r="B25" s="77" t="s">
        <v>71</v>
      </c>
      <c r="C25" s="121">
        <f t="shared" ref="C25:D25" si="3">C23*0.102</f>
        <v>42840</v>
      </c>
      <c r="D25" s="120">
        <f t="shared" si="3"/>
        <v>41310</v>
      </c>
      <c r="E25" s="28"/>
      <c r="F25" s="120">
        <f>F23*0.102</f>
        <v>41310</v>
      </c>
      <c r="G25" s="29">
        <v>43520.03</v>
      </c>
      <c r="H25" s="120">
        <f>H23*0.102</f>
        <v>39780</v>
      </c>
      <c r="I25" s="120">
        <v>57269.68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>
      <c r="A26" s="18">
        <v>5250.0</v>
      </c>
      <c r="B26" s="77" t="s">
        <v>158</v>
      </c>
      <c r="C26" s="121">
        <v>0.0</v>
      </c>
      <c r="D26" s="120">
        <v>0.0</v>
      </c>
      <c r="E26" s="120">
        <v>8760.0</v>
      </c>
      <c r="F26" s="120">
        <v>0.0</v>
      </c>
      <c r="G26" s="29">
        <v>14719.0</v>
      </c>
      <c r="H26" s="120">
        <v>0.0</v>
      </c>
      <c r="I26" s="120">
        <v>12409.0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>
      <c r="A27" s="18">
        <v>5270.0</v>
      </c>
      <c r="B27" s="71" t="s">
        <v>85</v>
      </c>
      <c r="C27" s="121">
        <v>0.0</v>
      </c>
      <c r="D27" s="120">
        <v>0.0</v>
      </c>
      <c r="E27" s="120">
        <v>4392.0</v>
      </c>
      <c r="F27" s="120">
        <v>0.0</v>
      </c>
      <c r="G27" s="29">
        <v>4392.0</v>
      </c>
      <c r="H27" s="120">
        <v>0.0</v>
      </c>
      <c r="I27" s="120">
        <v>2700.0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>
      <c r="A28" s="18">
        <v>5290.0</v>
      </c>
      <c r="B28" s="71" t="s">
        <v>88</v>
      </c>
      <c r="C28" s="121">
        <v>0.0</v>
      </c>
      <c r="D28" s="120">
        <v>0.0</v>
      </c>
      <c r="E28" s="28"/>
      <c r="F28" s="120">
        <v>0.0</v>
      </c>
      <c r="G28" s="107">
        <v>-14719.0</v>
      </c>
      <c r="H28" s="120">
        <v>0.0</v>
      </c>
      <c r="I28" s="123">
        <v>-12409.0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>
      <c r="A29" s="18">
        <v>5330.0</v>
      </c>
      <c r="B29" s="71" t="s">
        <v>91</v>
      </c>
      <c r="C29" s="121">
        <v>0.0</v>
      </c>
      <c r="D29" s="120">
        <v>0.0</v>
      </c>
      <c r="E29" s="28"/>
      <c r="F29" s="120">
        <v>0.0</v>
      </c>
      <c r="G29" s="29">
        <v>2000.0</v>
      </c>
      <c r="H29" s="120">
        <v>0.0</v>
      </c>
      <c r="I29" s="120">
        <v>0.0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>
      <c r="A30" s="18">
        <v>5350.0</v>
      </c>
      <c r="B30" s="71" t="s">
        <v>159</v>
      </c>
      <c r="C30" s="121">
        <v>0.0</v>
      </c>
      <c r="D30" s="120">
        <v>0.0</v>
      </c>
      <c r="E30" s="28"/>
      <c r="F30" s="120">
        <v>0.0</v>
      </c>
      <c r="G30" s="29">
        <v>0.0</v>
      </c>
      <c r="H30" s="120">
        <v>0.0</v>
      </c>
      <c r="I30" s="123">
        <v>-25446.0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>
      <c r="A31" s="18">
        <v>5400.0</v>
      </c>
      <c r="B31" s="77" t="s">
        <v>95</v>
      </c>
      <c r="C31" s="121">
        <f t="shared" ref="C31:D31" si="4">C23*0.141</f>
        <v>59220</v>
      </c>
      <c r="D31" s="120">
        <f t="shared" si="4"/>
        <v>57105</v>
      </c>
      <c r="E31" s="120">
        <v>53202.6</v>
      </c>
      <c r="F31" s="120">
        <f>F23*0.141</f>
        <v>57105</v>
      </c>
      <c r="G31" s="29">
        <v>52495.2</v>
      </c>
      <c r="H31" s="120">
        <f>H23*0.141</f>
        <v>54990</v>
      </c>
      <c r="I31" s="120">
        <v>124576.72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>
      <c r="A32" s="18">
        <v>5411.0</v>
      </c>
      <c r="B32" s="77" t="s">
        <v>160</v>
      </c>
      <c r="C32" s="121">
        <f t="shared" ref="C32:D32" si="5">ROUND(C25*0.141,0)</f>
        <v>6040</v>
      </c>
      <c r="D32" s="120">
        <f t="shared" si="5"/>
        <v>5825</v>
      </c>
      <c r="E32" s="120">
        <v>6131.76</v>
      </c>
      <c r="F32" s="120">
        <f>ROUND(F25*0.141,0)</f>
        <v>5825</v>
      </c>
      <c r="G32" s="29">
        <v>6136.34</v>
      </c>
      <c r="H32" s="120">
        <f>ROUND(H25*0.141,0)</f>
        <v>5609</v>
      </c>
      <c r="I32" s="120">
        <v>8074.97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>
      <c r="A33" s="18">
        <v>5510.0</v>
      </c>
      <c r="B33" s="77" t="s">
        <v>99</v>
      </c>
      <c r="C33" s="121">
        <v>2000.0</v>
      </c>
      <c r="D33" s="120">
        <v>0.0</v>
      </c>
      <c r="E33" s="28"/>
      <c r="F33" s="120">
        <v>0.0</v>
      </c>
      <c r="G33" s="120">
        <v>0.0</v>
      </c>
      <c r="H33" s="120">
        <v>1500.0</v>
      </c>
      <c r="I33" s="120">
        <v>0.0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>
      <c r="A34" s="18">
        <v>5800.0</v>
      </c>
      <c r="B34" s="77" t="s">
        <v>100</v>
      </c>
      <c r="C34" s="121">
        <v>0.0</v>
      </c>
      <c r="D34" s="120">
        <v>0.0</v>
      </c>
      <c r="E34" s="28"/>
      <c r="F34" s="120">
        <v>0.0</v>
      </c>
      <c r="G34" s="123">
        <v>-8944.0</v>
      </c>
      <c r="H34" s="120">
        <v>0.0</v>
      </c>
      <c r="I34" s="120">
        <v>0.0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>
      <c r="A35" s="18">
        <v>5900.0</v>
      </c>
      <c r="B35" s="77" t="s">
        <v>102</v>
      </c>
      <c r="C35" s="121">
        <v>1000.0</v>
      </c>
      <c r="D35" s="120">
        <v>1000.0</v>
      </c>
      <c r="E35" s="28"/>
      <c r="F35" s="120">
        <v>1000.0</v>
      </c>
      <c r="G35" s="120">
        <v>0.0</v>
      </c>
      <c r="H35" s="120">
        <v>1000.0</v>
      </c>
      <c r="I35" s="120">
        <v>0.0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>
      <c r="A36" s="18">
        <v>5945.0</v>
      </c>
      <c r="B36" s="77" t="s">
        <v>105</v>
      </c>
      <c r="C36" s="119">
        <v>10000.0</v>
      </c>
      <c r="D36" s="120">
        <v>12000.0</v>
      </c>
      <c r="E36" s="120">
        <v>8208.0</v>
      </c>
      <c r="F36" s="120">
        <v>12000.0</v>
      </c>
      <c r="G36" s="29">
        <v>14719.0</v>
      </c>
      <c r="H36" s="120">
        <v>12000.0</v>
      </c>
      <c r="I36" s="120">
        <v>12409.0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>
      <c r="A37" s="52">
        <v>5990.0</v>
      </c>
      <c r="B37" s="118" t="s">
        <v>74</v>
      </c>
      <c r="C37" s="124">
        <v>5000.0</v>
      </c>
      <c r="D37" s="125">
        <v>0.0</v>
      </c>
      <c r="E37" s="125">
        <v>38.35</v>
      </c>
      <c r="F37" s="125">
        <v>0.0</v>
      </c>
      <c r="G37" s="60">
        <v>11026.55</v>
      </c>
      <c r="H37" s="125">
        <v>0.0</v>
      </c>
      <c r="I37" s="125">
        <v>30321.62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>
      <c r="A38" s="126" t="s">
        <v>75</v>
      </c>
      <c r="B38" s="8"/>
      <c r="C38" s="124">
        <f t="shared" ref="C38:I38" si="6">sum(C23:C37)</f>
        <v>546100</v>
      </c>
      <c r="D38" s="125">
        <f t="shared" si="6"/>
        <v>522240</v>
      </c>
      <c r="E38" s="125">
        <f t="shared" si="6"/>
        <v>488617.87</v>
      </c>
      <c r="F38" s="125">
        <f t="shared" si="6"/>
        <v>522240</v>
      </c>
      <c r="G38" s="125">
        <f t="shared" si="6"/>
        <v>488012.16</v>
      </c>
      <c r="H38" s="125">
        <f t="shared" si="6"/>
        <v>504879</v>
      </c>
      <c r="I38" s="125">
        <f t="shared" si="6"/>
        <v>1022923.77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>
      <c r="A39" s="3"/>
      <c r="B39" s="3"/>
      <c r="C39" s="27"/>
      <c r="D39" s="28"/>
      <c r="E39" s="28"/>
      <c r="F39" s="28"/>
      <c r="G39" s="28"/>
      <c r="H39" s="28"/>
      <c r="I39" s="2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>
      <c r="A40" s="118" t="s">
        <v>110</v>
      </c>
      <c r="B40" s="8"/>
      <c r="C40" s="67"/>
      <c r="D40" s="58"/>
      <c r="E40" s="58"/>
      <c r="F40" s="58"/>
      <c r="G40" s="58"/>
      <c r="H40" s="58"/>
      <c r="I40" s="5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>
      <c r="A41" s="127">
        <v>6000.0</v>
      </c>
      <c r="B41" s="128" t="s">
        <v>113</v>
      </c>
      <c r="C41" s="27"/>
      <c r="D41" s="29">
        <v>0.0</v>
      </c>
      <c r="E41" s="29">
        <v>0.0</v>
      </c>
      <c r="F41" s="29">
        <v>0.0</v>
      </c>
      <c r="G41" s="29">
        <v>0.0</v>
      </c>
      <c r="H41" s="29">
        <v>0.0</v>
      </c>
      <c r="I41" s="29">
        <v>0.0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>
      <c r="A42" s="129">
        <v>6010.0</v>
      </c>
      <c r="B42" s="130" t="s">
        <v>117</v>
      </c>
      <c r="C42" s="124">
        <v>0.0</v>
      </c>
      <c r="D42" s="125">
        <v>50000.0</v>
      </c>
      <c r="E42" s="125">
        <v>19929.8</v>
      </c>
      <c r="F42" s="125">
        <v>75000.0</v>
      </c>
      <c r="G42" s="60">
        <v>128621.58</v>
      </c>
      <c r="H42" s="60">
        <v>75000.0</v>
      </c>
      <c r="I42" s="60">
        <v>0.0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>
      <c r="A43" s="126" t="s">
        <v>119</v>
      </c>
      <c r="B43" s="8"/>
      <c r="C43" s="124">
        <f t="shared" ref="C43:E43" si="7">sum(C41:C42)</f>
        <v>0</v>
      </c>
      <c r="D43" s="125">
        <f t="shared" si="7"/>
        <v>50000</v>
      </c>
      <c r="E43" s="125">
        <f t="shared" si="7"/>
        <v>19929.8</v>
      </c>
      <c r="F43" s="125">
        <f>F42</f>
        <v>75000</v>
      </c>
      <c r="G43" s="125">
        <f>sum(G41:G42)</f>
        <v>128621.58</v>
      </c>
      <c r="H43" s="125">
        <f t="shared" ref="H43:I43" si="8">H42</f>
        <v>75000</v>
      </c>
      <c r="I43" s="125">
        <f t="shared" si="8"/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>
      <c r="A44" s="3"/>
      <c r="B44" s="3"/>
      <c r="C44" s="27"/>
      <c r="D44" s="28"/>
      <c r="E44" s="28"/>
      <c r="F44" s="28"/>
      <c r="G44" s="28"/>
      <c r="H44" s="28"/>
      <c r="I44" s="28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>
      <c r="A45" s="102" t="s">
        <v>76</v>
      </c>
      <c r="B45" s="8"/>
      <c r="C45" s="67"/>
      <c r="D45" s="58"/>
      <c r="E45" s="58"/>
      <c r="F45" s="58"/>
      <c r="G45" s="58"/>
      <c r="H45" s="58"/>
      <c r="I45" s="58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>
      <c r="A46" s="18">
        <v>4110.0</v>
      </c>
      <c r="B46" s="20" t="s">
        <v>77</v>
      </c>
      <c r="C46" s="27"/>
      <c r="D46" s="29">
        <v>0.0</v>
      </c>
      <c r="E46" s="28"/>
      <c r="F46" s="29">
        <v>0.0</v>
      </c>
      <c r="G46" s="29">
        <v>2762.0</v>
      </c>
      <c r="H46" s="29">
        <v>0.0</v>
      </c>
      <c r="I46" s="29">
        <v>0.0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>
      <c r="A47" s="18">
        <v>4120.0</v>
      </c>
      <c r="B47" s="20" t="s">
        <v>161</v>
      </c>
      <c r="C47" s="27"/>
      <c r="D47" s="29">
        <v>0.0</v>
      </c>
      <c r="E47" s="28"/>
      <c r="F47" s="29">
        <v>4500.0</v>
      </c>
      <c r="G47" s="29">
        <v>0.0</v>
      </c>
      <c r="H47" s="29">
        <v>0.0</v>
      </c>
      <c r="I47" s="29">
        <v>0.0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>
      <c r="A48" s="18">
        <v>4150.0</v>
      </c>
      <c r="B48" s="20" t="s">
        <v>80</v>
      </c>
      <c r="C48" s="27"/>
      <c r="D48" s="29">
        <v>200000.0</v>
      </c>
      <c r="E48" s="28"/>
      <c r="F48" s="29">
        <v>0.0</v>
      </c>
      <c r="G48" s="29">
        <v>0.0</v>
      </c>
      <c r="H48" s="29">
        <v>0.0</v>
      </c>
      <c r="I48" s="29">
        <v>0.0</v>
      </c>
      <c r="J48" s="110">
        <v>6.0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>
      <c r="A49" s="18">
        <v>4200.0</v>
      </c>
      <c r="B49" s="20" t="s">
        <v>81</v>
      </c>
      <c r="C49" s="27"/>
      <c r="D49" s="131">
        <v>0.0</v>
      </c>
      <c r="E49" s="29">
        <v>2400.0</v>
      </c>
      <c r="F49" s="29">
        <v>3500.0</v>
      </c>
      <c r="G49" s="29">
        <v>0.0</v>
      </c>
      <c r="H49" s="29">
        <v>3500.0</v>
      </c>
      <c r="I49" s="29">
        <v>0.0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>
      <c r="A50" s="18">
        <v>4300.0</v>
      </c>
      <c r="B50" s="20" t="s">
        <v>82</v>
      </c>
      <c r="C50" s="109">
        <v>4000.0</v>
      </c>
      <c r="D50" s="29">
        <v>0.0</v>
      </c>
      <c r="E50" s="28"/>
      <c r="F50" s="29">
        <v>0.0</v>
      </c>
      <c r="G50" s="29">
        <v>1000.0</v>
      </c>
      <c r="H50" s="29">
        <v>0.0</v>
      </c>
      <c r="I50" s="29">
        <v>0.0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>
      <c r="A51" s="18">
        <v>4500.0</v>
      </c>
      <c r="B51" s="20" t="s">
        <v>83</v>
      </c>
      <c r="C51" s="108">
        <v>5000.0</v>
      </c>
      <c r="D51" s="29">
        <v>5000.0</v>
      </c>
      <c r="E51" s="28"/>
      <c r="F51" s="29">
        <v>5000.0</v>
      </c>
      <c r="G51" s="29">
        <v>1000.0</v>
      </c>
      <c r="H51" s="29">
        <v>5000.0</v>
      </c>
      <c r="I51" s="107">
        <v>-68237.5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>
      <c r="A52" s="18">
        <v>4510.0</v>
      </c>
      <c r="B52" s="20" t="s">
        <v>84</v>
      </c>
      <c r="C52" s="27"/>
      <c r="D52" s="29">
        <v>0.0</v>
      </c>
      <c r="E52" s="28"/>
      <c r="F52" s="29">
        <v>0.0</v>
      </c>
      <c r="G52" s="29">
        <v>180.0</v>
      </c>
      <c r="H52" s="29">
        <v>0.0</v>
      </c>
      <c r="I52" s="29">
        <v>0.0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>
      <c r="A53" s="18">
        <v>4590.0</v>
      </c>
      <c r="B53" s="20" t="s">
        <v>131</v>
      </c>
      <c r="C53" s="27"/>
      <c r="D53" s="29">
        <v>0.0</v>
      </c>
      <c r="E53" s="28"/>
      <c r="F53" s="29">
        <v>0.0</v>
      </c>
      <c r="G53" s="29">
        <v>70269.5</v>
      </c>
      <c r="H53" s="29">
        <v>0.0</v>
      </c>
      <c r="I53" s="29">
        <v>0.0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>
      <c r="A54" s="18">
        <v>4610.0</v>
      </c>
      <c r="B54" s="20" t="s">
        <v>86</v>
      </c>
      <c r="C54" s="27"/>
      <c r="D54" s="28"/>
      <c r="E54" s="28"/>
      <c r="F54" s="28"/>
      <c r="G54" s="28"/>
      <c r="H54" s="28"/>
      <c r="I54" s="28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>
      <c r="A55" s="18">
        <v>4700.0</v>
      </c>
      <c r="B55" s="20" t="s">
        <v>87</v>
      </c>
      <c r="C55" s="27"/>
      <c r="D55" s="29">
        <v>250000.0</v>
      </c>
      <c r="E55" s="28"/>
      <c r="F55" s="29">
        <v>0.0</v>
      </c>
      <c r="G55" s="29">
        <v>0.0</v>
      </c>
      <c r="H55" s="29">
        <v>0.0</v>
      </c>
      <c r="I55" s="29">
        <v>0.0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>
      <c r="A56" s="18">
        <v>4800.0</v>
      </c>
      <c r="B56" s="20" t="s">
        <v>162</v>
      </c>
      <c r="C56" s="27"/>
      <c r="D56" s="29">
        <v>10000.0</v>
      </c>
      <c r="E56" s="29">
        <v>229604.45</v>
      </c>
      <c r="F56" s="29">
        <v>10000.0</v>
      </c>
      <c r="G56" s="29">
        <v>3600.0</v>
      </c>
      <c r="H56" s="29">
        <v>5000.0</v>
      </c>
      <c r="I56" s="29">
        <v>0.0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>
      <c r="A57" s="18">
        <v>4990.0</v>
      </c>
      <c r="B57" s="20" t="s">
        <v>90</v>
      </c>
      <c r="C57" s="109">
        <v>10000.0</v>
      </c>
      <c r="D57" s="29">
        <v>10000.0</v>
      </c>
      <c r="E57" s="29">
        <v>11467.28</v>
      </c>
      <c r="F57" s="29">
        <v>10000.0</v>
      </c>
      <c r="G57" s="29">
        <v>714.58</v>
      </c>
      <c r="H57" s="29">
        <v>20000.0</v>
      </c>
      <c r="I57" s="29">
        <v>0.0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>
      <c r="A58" s="18">
        <v>6110.0</v>
      </c>
      <c r="B58" s="20" t="s">
        <v>92</v>
      </c>
      <c r="C58" s="109">
        <v>2000.0</v>
      </c>
      <c r="D58" s="29">
        <v>1000.0</v>
      </c>
      <c r="E58" s="29">
        <v>122.88</v>
      </c>
      <c r="F58" s="29">
        <v>1000.0</v>
      </c>
      <c r="G58" s="29">
        <v>0.0</v>
      </c>
      <c r="H58" s="29">
        <v>1000.0</v>
      </c>
      <c r="I58" s="29">
        <v>0.0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>
      <c r="A59" s="18">
        <v>6300.0</v>
      </c>
      <c r="B59" s="20" t="s">
        <v>93</v>
      </c>
      <c r="C59" s="108">
        <v>70000.0</v>
      </c>
      <c r="D59" s="29">
        <v>40000.0</v>
      </c>
      <c r="E59" s="29">
        <v>10625.0</v>
      </c>
      <c r="F59" s="29">
        <v>50000.0</v>
      </c>
      <c r="G59" s="29">
        <v>0.0</v>
      </c>
      <c r="H59" s="29">
        <v>0.0</v>
      </c>
      <c r="I59" s="29">
        <v>0.0</v>
      </c>
      <c r="J59" s="110">
        <v>8.0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>
      <c r="A60" s="18">
        <v>6320.0</v>
      </c>
      <c r="B60" s="20" t="s">
        <v>163</v>
      </c>
      <c r="C60" s="27"/>
      <c r="D60" s="29">
        <v>0.0</v>
      </c>
      <c r="E60" s="29">
        <v>1996.25</v>
      </c>
      <c r="F60" s="29">
        <v>0.0</v>
      </c>
      <c r="G60" s="29">
        <v>0.0</v>
      </c>
      <c r="H60" s="29">
        <v>0.0</v>
      </c>
      <c r="I60" s="29">
        <v>0.0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>
      <c r="A61" s="18">
        <v>6340.0</v>
      </c>
      <c r="B61" s="20" t="s">
        <v>164</v>
      </c>
      <c r="C61" s="27"/>
      <c r="D61" s="28"/>
      <c r="E61" s="28"/>
      <c r="F61" s="28"/>
      <c r="G61" s="28"/>
      <c r="H61" s="28"/>
      <c r="I61" s="2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>
      <c r="A62" s="18">
        <v>6390.0</v>
      </c>
      <c r="B62" s="20" t="s">
        <v>165</v>
      </c>
      <c r="C62" s="27"/>
      <c r="D62" s="29">
        <v>0.0</v>
      </c>
      <c r="E62" s="29">
        <v>2435.0</v>
      </c>
      <c r="F62" s="29">
        <v>0.0</v>
      </c>
      <c r="G62" s="29">
        <v>0.0</v>
      </c>
      <c r="H62" s="29">
        <v>0.0</v>
      </c>
      <c r="I62" s="29">
        <v>5741.25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>
      <c r="A63" s="18">
        <v>6420.0</v>
      </c>
      <c r="B63" s="20" t="s">
        <v>98</v>
      </c>
      <c r="C63" s="27"/>
      <c r="D63" s="29">
        <v>6000.0</v>
      </c>
      <c r="E63" s="28"/>
      <c r="F63" s="29">
        <v>2000.0</v>
      </c>
      <c r="G63" s="29">
        <v>0.0</v>
      </c>
      <c r="H63" s="29">
        <v>0.0</v>
      </c>
      <c r="I63" s="29">
        <v>0.0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>
      <c r="A64" s="18">
        <v>6440.0</v>
      </c>
      <c r="B64" s="20" t="s">
        <v>166</v>
      </c>
      <c r="C64" s="108">
        <v>5000.0</v>
      </c>
      <c r="D64" s="28"/>
      <c r="E64" s="28"/>
      <c r="F64" s="28"/>
      <c r="G64" s="28"/>
      <c r="H64" s="28"/>
      <c r="I64" s="2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>
      <c r="A65" s="18">
        <v>6540.0</v>
      </c>
      <c r="B65" s="20" t="s">
        <v>103</v>
      </c>
      <c r="C65" s="109">
        <v>5000.0</v>
      </c>
      <c r="D65" s="29">
        <v>4000.0</v>
      </c>
      <c r="E65" s="29">
        <v>0.0</v>
      </c>
      <c r="F65" s="29">
        <v>7000.0</v>
      </c>
      <c r="G65" s="29">
        <v>699.0</v>
      </c>
      <c r="H65" s="29">
        <v>0.0</v>
      </c>
      <c r="I65" s="29">
        <v>8850.0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>
      <c r="A66" s="18">
        <v>6550.0</v>
      </c>
      <c r="B66" s="20" t="s">
        <v>104</v>
      </c>
      <c r="C66" s="27"/>
      <c r="D66" s="29">
        <v>10000.0</v>
      </c>
      <c r="E66" s="29">
        <v>3387.0</v>
      </c>
      <c r="F66" s="29">
        <v>10000.0</v>
      </c>
      <c r="G66" s="29">
        <v>119.0</v>
      </c>
      <c r="H66" s="29">
        <v>2500.0</v>
      </c>
      <c r="I66" s="29">
        <v>2052.0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>
      <c r="A67" s="18">
        <v>6620.0</v>
      </c>
      <c r="B67" s="20" t="s">
        <v>167</v>
      </c>
      <c r="C67" s="27"/>
      <c r="D67" s="29">
        <v>0.0</v>
      </c>
      <c r="E67" s="28"/>
      <c r="F67" s="29">
        <v>0.0</v>
      </c>
      <c r="G67" s="29">
        <v>0.0</v>
      </c>
      <c r="H67" s="29">
        <v>0.0</v>
      </c>
      <c r="I67" s="29">
        <v>0.0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>
      <c r="A68" s="18">
        <v>6700.0</v>
      </c>
      <c r="B68" s="20" t="s">
        <v>107</v>
      </c>
      <c r="C68" s="108">
        <v>80000.0</v>
      </c>
      <c r="D68" s="29">
        <v>75000.0</v>
      </c>
      <c r="E68" s="29">
        <v>77093.75</v>
      </c>
      <c r="F68" s="29">
        <v>80000.0</v>
      </c>
      <c r="G68" s="29">
        <v>79906.25</v>
      </c>
      <c r="H68" s="29">
        <v>70000.0</v>
      </c>
      <c r="I68" s="29">
        <v>19800.0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>
      <c r="A69" s="18">
        <v>6712.0</v>
      </c>
      <c r="B69" s="20" t="s">
        <v>108</v>
      </c>
      <c r="C69" s="109">
        <v>400000.0</v>
      </c>
      <c r="D69" s="29">
        <v>280000.0</v>
      </c>
      <c r="E69" s="29">
        <v>410794.0</v>
      </c>
      <c r="F69" s="29">
        <v>350000.0</v>
      </c>
      <c r="G69" s="29">
        <v>356288.0</v>
      </c>
      <c r="H69" s="29">
        <v>300000.0</v>
      </c>
      <c r="I69" s="29">
        <v>129649.0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>
      <c r="A70" s="18">
        <v>6730.0</v>
      </c>
      <c r="B70" s="20" t="s">
        <v>109</v>
      </c>
      <c r="C70" s="27"/>
      <c r="D70" s="28"/>
      <c r="E70" s="28"/>
      <c r="F70" s="28"/>
      <c r="G70" s="28"/>
      <c r="H70" s="28"/>
      <c r="I70" s="28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>
      <c r="A71" s="18">
        <v>6790.0</v>
      </c>
      <c r="B71" s="20" t="s">
        <v>168</v>
      </c>
      <c r="C71" s="27"/>
      <c r="D71" s="29">
        <v>10000.0</v>
      </c>
      <c r="E71" s="28"/>
      <c r="F71" s="29">
        <v>10000.0</v>
      </c>
      <c r="G71" s="107">
        <v>-20412.19</v>
      </c>
      <c r="H71" s="29">
        <v>5000.0</v>
      </c>
      <c r="I71" s="29">
        <v>28818.44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>
      <c r="A72" s="18">
        <v>6800.0</v>
      </c>
      <c r="B72" s="20" t="s">
        <v>112</v>
      </c>
      <c r="C72" s="108">
        <v>6000.0</v>
      </c>
      <c r="D72" s="29">
        <v>6000.0</v>
      </c>
      <c r="E72" s="29">
        <v>3701.95</v>
      </c>
      <c r="F72" s="29">
        <v>6000.0</v>
      </c>
      <c r="G72" s="29">
        <v>1187.0</v>
      </c>
      <c r="H72" s="29">
        <v>2500.0</v>
      </c>
      <c r="I72" s="29">
        <v>2821.0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>
      <c r="A73" s="18">
        <v>6810.0</v>
      </c>
      <c r="B73" s="20" t="s">
        <v>114</v>
      </c>
      <c r="C73" s="108">
        <v>10000.0</v>
      </c>
      <c r="D73" s="29">
        <v>30000.0</v>
      </c>
      <c r="E73" s="29">
        <v>1306.67</v>
      </c>
      <c r="F73" s="29">
        <v>40000.0</v>
      </c>
      <c r="G73" s="29">
        <v>28730.91</v>
      </c>
      <c r="H73" s="29">
        <v>1500.0</v>
      </c>
      <c r="I73" s="29">
        <v>812.5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>
      <c r="A74" s="18">
        <v>6811.0</v>
      </c>
      <c r="B74" s="20" t="s">
        <v>115</v>
      </c>
      <c r="C74" s="109">
        <v>80000.0</v>
      </c>
      <c r="D74" s="29">
        <v>10000.0</v>
      </c>
      <c r="E74" s="29">
        <v>74635.31</v>
      </c>
      <c r="F74" s="29">
        <v>8000.0</v>
      </c>
      <c r="G74" s="29">
        <v>10680.95</v>
      </c>
      <c r="H74" s="29">
        <v>22500.0</v>
      </c>
      <c r="I74" s="29">
        <v>22125.0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>
      <c r="A75" s="18">
        <v>6820.0</v>
      </c>
      <c r="B75" s="20" t="s">
        <v>116</v>
      </c>
      <c r="C75" s="109">
        <v>20000.0</v>
      </c>
      <c r="D75" s="29">
        <v>20000.0</v>
      </c>
      <c r="E75" s="28"/>
      <c r="F75" s="29">
        <v>40000.0</v>
      </c>
      <c r="G75" s="29">
        <v>7481.0</v>
      </c>
      <c r="H75" s="29">
        <v>10000.0</v>
      </c>
      <c r="I75" s="29">
        <v>0.0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>
      <c r="A76" s="18">
        <v>6840.0</v>
      </c>
      <c r="B76" s="20" t="s">
        <v>118</v>
      </c>
      <c r="C76" s="108">
        <v>1000.0</v>
      </c>
      <c r="D76" s="29">
        <v>1000.0</v>
      </c>
      <c r="E76" s="29">
        <v>299.0</v>
      </c>
      <c r="F76" s="29">
        <v>500.0</v>
      </c>
      <c r="G76" s="29">
        <v>0.0</v>
      </c>
      <c r="H76" s="29">
        <v>0.0</v>
      </c>
      <c r="I76" s="29">
        <v>0.0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>
      <c r="A77" s="18">
        <v>6860.0</v>
      </c>
      <c r="B77" s="20" t="s">
        <v>120</v>
      </c>
      <c r="C77" s="108">
        <v>5000.0</v>
      </c>
      <c r="D77" s="29">
        <v>5000.0</v>
      </c>
      <c r="E77" s="29">
        <v>1800.0</v>
      </c>
      <c r="F77" s="29">
        <v>5000.0</v>
      </c>
      <c r="G77" s="29">
        <v>8550.0</v>
      </c>
      <c r="H77" s="29">
        <v>10000.0</v>
      </c>
      <c r="I77" s="29">
        <v>0.0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>
      <c r="A78" s="18">
        <v>6900.0</v>
      </c>
      <c r="B78" s="20" t="s">
        <v>121</v>
      </c>
      <c r="C78" s="108">
        <v>6000.0</v>
      </c>
      <c r="D78" s="29">
        <v>6000.0</v>
      </c>
      <c r="E78" s="29">
        <v>5408.72</v>
      </c>
      <c r="F78" s="29">
        <v>6000.0</v>
      </c>
      <c r="G78" s="29">
        <v>4200.0</v>
      </c>
      <c r="H78" s="29">
        <v>4000.0</v>
      </c>
      <c r="I78" s="29">
        <v>220.62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>
      <c r="A79" s="18">
        <v>6940.0</v>
      </c>
      <c r="B79" s="20" t="s">
        <v>122</v>
      </c>
      <c r="C79" s="109">
        <v>5000.0</v>
      </c>
      <c r="D79" s="29">
        <v>5000.0</v>
      </c>
      <c r="E79" s="29">
        <v>3719.69</v>
      </c>
      <c r="F79" s="29">
        <v>5000.0</v>
      </c>
      <c r="G79" s="29">
        <v>812.5</v>
      </c>
      <c r="H79" s="29">
        <v>5000.0</v>
      </c>
      <c r="I79" s="29">
        <v>812.5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>
      <c r="A80" s="18">
        <v>7100.0</v>
      </c>
      <c r="B80" s="20" t="s">
        <v>123</v>
      </c>
      <c r="C80" s="27"/>
      <c r="D80" s="29">
        <v>0.0</v>
      </c>
      <c r="E80" s="29">
        <v>348.58</v>
      </c>
      <c r="F80" s="29">
        <v>0.0</v>
      </c>
      <c r="G80" s="29">
        <v>0.0</v>
      </c>
      <c r="H80" s="29">
        <v>0.0</v>
      </c>
      <c r="I80" s="29">
        <v>35357.05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>
      <c r="A81" s="18">
        <v>7110.0</v>
      </c>
      <c r="B81" s="20" t="s">
        <v>124</v>
      </c>
      <c r="C81" s="27"/>
      <c r="D81" s="29">
        <v>0.0</v>
      </c>
      <c r="E81" s="28"/>
      <c r="F81" s="29">
        <v>0.0</v>
      </c>
      <c r="G81" s="29">
        <v>0.0</v>
      </c>
      <c r="H81" s="29">
        <v>0.0</v>
      </c>
      <c r="I81" s="29">
        <v>4359.0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>
      <c r="A82" s="18">
        <v>7140.0</v>
      </c>
      <c r="B82" s="20" t="s">
        <v>143</v>
      </c>
      <c r="C82" s="27"/>
      <c r="D82" s="29">
        <v>0.0</v>
      </c>
      <c r="E82" s="29">
        <v>746.0</v>
      </c>
      <c r="F82" s="29">
        <v>0.0</v>
      </c>
      <c r="G82" s="29">
        <v>13544.68</v>
      </c>
      <c r="H82" s="29">
        <v>0.0</v>
      </c>
      <c r="I82" s="29">
        <v>0.0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>
      <c r="A83" s="18">
        <v>7160.0</v>
      </c>
      <c r="B83" s="20" t="s">
        <v>169</v>
      </c>
      <c r="C83" s="27"/>
      <c r="D83" s="29">
        <v>0.0</v>
      </c>
      <c r="E83" s="28"/>
      <c r="F83" s="29">
        <v>0.0</v>
      </c>
      <c r="G83" s="29">
        <v>0.0</v>
      </c>
      <c r="H83" s="29">
        <v>0.0</v>
      </c>
      <c r="I83" s="29">
        <v>78252.0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>
      <c r="A84" s="18">
        <v>7170.0</v>
      </c>
      <c r="B84" s="20" t="s">
        <v>170</v>
      </c>
      <c r="C84" s="27"/>
      <c r="D84" s="29">
        <v>0.0</v>
      </c>
      <c r="E84" s="28"/>
      <c r="F84" s="29">
        <v>0.0</v>
      </c>
      <c r="G84" s="29">
        <v>45123.0</v>
      </c>
      <c r="H84" s="29">
        <v>0.0</v>
      </c>
      <c r="I84" s="29">
        <v>81292.0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>
      <c r="A85" s="18">
        <v>7180.0</v>
      </c>
      <c r="B85" s="20" t="s">
        <v>171</v>
      </c>
      <c r="C85" s="27"/>
      <c r="D85" s="29">
        <v>0.0</v>
      </c>
      <c r="E85" s="28"/>
      <c r="F85" s="29">
        <v>0.0</v>
      </c>
      <c r="G85" s="29">
        <v>0.0</v>
      </c>
      <c r="H85" s="29">
        <v>0.0</v>
      </c>
      <c r="I85" s="29">
        <v>73873.47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>
      <c r="A86" s="18">
        <v>7320.0</v>
      </c>
      <c r="B86" s="20" t="s">
        <v>125</v>
      </c>
      <c r="C86" s="109">
        <v>15000.0</v>
      </c>
      <c r="D86" s="29">
        <v>20000.0</v>
      </c>
      <c r="E86" s="29">
        <v>14289.0</v>
      </c>
      <c r="F86" s="29">
        <v>20000.0</v>
      </c>
      <c r="G86" s="29">
        <v>0.0</v>
      </c>
      <c r="H86" s="29">
        <v>15000.0</v>
      </c>
      <c r="I86" s="29">
        <v>43812.0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>
      <c r="A87" s="18">
        <v>7350.0</v>
      </c>
      <c r="B87" s="20" t="s">
        <v>144</v>
      </c>
      <c r="C87" s="108">
        <v>15000.0</v>
      </c>
      <c r="D87" s="29">
        <v>0.0</v>
      </c>
      <c r="E87" s="28"/>
      <c r="F87" s="29">
        <v>0.0</v>
      </c>
      <c r="G87" s="29">
        <v>0.0</v>
      </c>
      <c r="H87" s="29">
        <v>0.0</v>
      </c>
      <c r="I87" s="29">
        <v>712.17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>
      <c r="A88" s="18">
        <v>7400.0</v>
      </c>
      <c r="B88" s="20" t="s">
        <v>172</v>
      </c>
      <c r="C88" s="27"/>
      <c r="D88" s="29">
        <v>0.0</v>
      </c>
      <c r="E88" s="29">
        <v>2400.0</v>
      </c>
      <c r="F88" s="29">
        <v>0.0</v>
      </c>
      <c r="G88" s="29">
        <v>2400.0</v>
      </c>
      <c r="H88" s="29">
        <v>0.0</v>
      </c>
      <c r="I88" s="29">
        <v>2535.0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>
      <c r="A89" s="18">
        <v>7420.0</v>
      </c>
      <c r="B89" s="20" t="s">
        <v>126</v>
      </c>
      <c r="C89" s="108">
        <v>2500.0</v>
      </c>
      <c r="D89" s="29">
        <v>2500.0</v>
      </c>
      <c r="E89" s="28"/>
      <c r="F89" s="29">
        <v>0.0</v>
      </c>
      <c r="G89" s="29">
        <v>59.7</v>
      </c>
      <c r="H89" s="29">
        <v>3000.0</v>
      </c>
      <c r="I89" s="29">
        <v>5717.0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>
      <c r="A90" s="18">
        <v>7500.0</v>
      </c>
      <c r="B90" s="20" t="s">
        <v>127</v>
      </c>
      <c r="C90" s="27"/>
      <c r="D90" s="29">
        <v>0.0</v>
      </c>
      <c r="E90" s="29">
        <v>89360.0</v>
      </c>
      <c r="F90" s="29">
        <v>0.0</v>
      </c>
      <c r="G90" s="29">
        <v>95447.0</v>
      </c>
      <c r="H90" s="29">
        <v>0.0</v>
      </c>
      <c r="I90" s="29">
        <v>56163.0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>
      <c r="A91" s="18">
        <v>7510.0</v>
      </c>
      <c r="B91" s="20" t="s">
        <v>128</v>
      </c>
      <c r="C91" s="109">
        <v>70000.0</v>
      </c>
      <c r="D91" s="29">
        <v>70000.0</v>
      </c>
      <c r="E91" s="28"/>
      <c r="F91" s="29">
        <v>70000.0</v>
      </c>
      <c r="G91" s="29">
        <v>0.0</v>
      </c>
      <c r="H91" s="29">
        <v>70000.0</v>
      </c>
      <c r="I91" s="29">
        <v>0.0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>
      <c r="A92" s="18">
        <v>7700.0</v>
      </c>
      <c r="B92" s="20" t="s">
        <v>129</v>
      </c>
      <c r="C92" s="109">
        <v>7500.0</v>
      </c>
      <c r="D92" s="29">
        <v>7500.0</v>
      </c>
      <c r="E92" s="29">
        <v>2694.0</v>
      </c>
      <c r="F92" s="29">
        <v>9000.0</v>
      </c>
      <c r="G92" s="29">
        <v>7083.35</v>
      </c>
      <c r="H92" s="29">
        <v>15000.0</v>
      </c>
      <c r="I92" s="29">
        <v>2097.49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>
      <c r="A93" s="18">
        <v>7740.0</v>
      </c>
      <c r="B93" s="20" t="s">
        <v>146</v>
      </c>
      <c r="C93" s="27"/>
      <c r="D93" s="29">
        <v>0.0</v>
      </c>
      <c r="E93" s="3"/>
      <c r="F93" s="29">
        <v>0.0</v>
      </c>
      <c r="G93" s="29">
        <v>0.82</v>
      </c>
      <c r="H93" s="29">
        <v>0.0</v>
      </c>
      <c r="I93" s="29">
        <v>0.26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>
      <c r="A94" s="18">
        <v>7770.0</v>
      </c>
      <c r="B94" s="20" t="s">
        <v>148</v>
      </c>
      <c r="C94" s="108">
        <v>15000.0</v>
      </c>
      <c r="D94" s="29">
        <v>15000.0</v>
      </c>
      <c r="E94" s="29">
        <v>16822.42</v>
      </c>
      <c r="F94" s="29">
        <v>15000.0</v>
      </c>
      <c r="G94" s="29">
        <v>14298.59</v>
      </c>
      <c r="H94" s="29">
        <v>7000.0</v>
      </c>
      <c r="I94" s="29">
        <v>20374.5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>
      <c r="A95" s="18">
        <v>7790.0</v>
      </c>
      <c r="B95" s="20" t="s">
        <v>130</v>
      </c>
      <c r="C95" s="108">
        <v>2000.0</v>
      </c>
      <c r="D95" s="29">
        <v>2000.0</v>
      </c>
      <c r="E95" s="29">
        <v>667.0</v>
      </c>
      <c r="F95" s="29">
        <v>2000.0</v>
      </c>
      <c r="G95" s="29">
        <v>135.0</v>
      </c>
      <c r="H95" s="29">
        <v>7500.0</v>
      </c>
      <c r="I95" s="29">
        <v>10506.14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>
      <c r="A96" s="18">
        <v>7792.0</v>
      </c>
      <c r="B96" s="20" t="s">
        <v>149</v>
      </c>
      <c r="C96" s="27"/>
      <c r="D96" s="29">
        <v>0.0</v>
      </c>
      <c r="E96" s="28"/>
      <c r="F96" s="29">
        <v>0.0</v>
      </c>
      <c r="G96" s="107">
        <v>-8244.01</v>
      </c>
      <c r="H96" s="29">
        <v>0.0</v>
      </c>
      <c r="I96" s="29">
        <v>0.0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>
      <c r="A97" s="52">
        <v>7831.0</v>
      </c>
      <c r="B97" s="54" t="s">
        <v>151</v>
      </c>
      <c r="C97" s="67"/>
      <c r="D97" s="60">
        <v>0.0</v>
      </c>
      <c r="E97" s="60">
        <v>0.0</v>
      </c>
      <c r="F97" s="60">
        <v>0.0</v>
      </c>
      <c r="G97" s="60">
        <v>80793.22</v>
      </c>
      <c r="H97" s="60">
        <v>0.0</v>
      </c>
      <c r="I97" s="60">
        <v>0.0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>
      <c r="A98" s="126" t="s">
        <v>132</v>
      </c>
      <c r="B98" s="8"/>
      <c r="C98" s="124">
        <f t="shared" ref="C98:D98" si="9">sum(C46:C97)</f>
        <v>841000</v>
      </c>
      <c r="D98" s="125">
        <f t="shared" si="9"/>
        <v>1101000</v>
      </c>
      <c r="E98" s="125">
        <f>sum(E49:E97)</f>
        <v>968123.95</v>
      </c>
      <c r="F98" s="125">
        <f>sum(F46:F97)</f>
        <v>769500</v>
      </c>
      <c r="G98" s="125">
        <f t="shared" ref="G98:I98" si="10">sum(G49:G97)</f>
        <v>805647.85</v>
      </c>
      <c r="H98" s="125">
        <f t="shared" si="10"/>
        <v>585000</v>
      </c>
      <c r="I98" s="125">
        <f t="shared" si="10"/>
        <v>568515.89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>
      <c r="A99" s="114"/>
      <c r="B99" s="114"/>
      <c r="C99" s="67"/>
      <c r="D99" s="58"/>
      <c r="E99" s="58"/>
      <c r="F99" s="58"/>
      <c r="G99" s="58"/>
      <c r="H99" s="58"/>
      <c r="I99" s="58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>
      <c r="A100" s="102" t="s">
        <v>133</v>
      </c>
      <c r="B100" s="8"/>
      <c r="C100" s="116">
        <f t="shared" ref="C100:F100" si="11">C38+C43+C98</f>
        <v>1387100</v>
      </c>
      <c r="D100" s="19">
        <f t="shared" si="11"/>
        <v>1673240</v>
      </c>
      <c r="E100" s="19">
        <f t="shared" si="11"/>
        <v>1476671.62</v>
      </c>
      <c r="F100" s="19">
        <f t="shared" si="11"/>
        <v>1366740</v>
      </c>
      <c r="G100" s="19">
        <f>G98+G43+G38</f>
        <v>1422281.59</v>
      </c>
      <c r="H100" s="19">
        <f t="shared" ref="H100:I100" si="12">H38+H43+H98</f>
        <v>1164879</v>
      </c>
      <c r="I100" s="19">
        <f t="shared" si="12"/>
        <v>1591439.66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>
      <c r="A101" s="114"/>
      <c r="B101" s="114"/>
      <c r="C101" s="67"/>
      <c r="D101" s="58"/>
      <c r="E101" s="58"/>
      <c r="F101" s="58"/>
      <c r="G101" s="58"/>
      <c r="H101" s="58"/>
      <c r="I101" s="58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>
      <c r="A102" s="5" t="s">
        <v>134</v>
      </c>
      <c r="B102" s="8"/>
      <c r="C102" s="140">
        <f t="shared" ref="C102:I102" si="13">C20-C100</f>
        <v>-12100</v>
      </c>
      <c r="D102" s="117">
        <f t="shared" si="13"/>
        <v>-118240</v>
      </c>
      <c r="E102" s="64">
        <f t="shared" si="13"/>
        <v>255494.79</v>
      </c>
      <c r="F102" s="64">
        <f t="shared" si="13"/>
        <v>28260</v>
      </c>
      <c r="G102" s="117">
        <f t="shared" si="13"/>
        <v>-1115727.98</v>
      </c>
      <c r="H102" s="117">
        <f t="shared" si="13"/>
        <v>-414795</v>
      </c>
      <c r="I102" s="117">
        <f t="shared" si="13"/>
        <v>-438355.33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>
      <c r="A103" s="3"/>
      <c r="B103" s="3"/>
      <c r="C103" s="27"/>
      <c r="D103" s="28"/>
      <c r="E103" s="28"/>
      <c r="F103" s="28"/>
      <c r="G103" s="28"/>
      <c r="H103" s="28"/>
      <c r="I103" s="28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>
      <c r="A104" s="141" t="s">
        <v>173</v>
      </c>
      <c r="B104" s="8"/>
      <c r="C104" s="67"/>
      <c r="D104" s="58"/>
      <c r="E104" s="58"/>
      <c r="F104" s="58"/>
      <c r="G104" s="58"/>
      <c r="H104" s="58"/>
      <c r="I104" s="58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>
      <c r="A105" s="18">
        <v>8050.0</v>
      </c>
      <c r="B105" s="71" t="s">
        <v>174</v>
      </c>
      <c r="C105" s="108">
        <v>10000.0</v>
      </c>
      <c r="D105" s="29">
        <v>0.0</v>
      </c>
      <c r="E105" s="28"/>
      <c r="F105" s="29">
        <v>0.0</v>
      </c>
      <c r="G105" s="29">
        <v>35163.98</v>
      </c>
      <c r="H105" s="29">
        <v>0.0</v>
      </c>
      <c r="I105" s="29">
        <v>45304.24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>
      <c r="A106" s="52">
        <v>8070.0</v>
      </c>
      <c r="B106" s="141" t="s">
        <v>175</v>
      </c>
      <c r="C106" s="67"/>
      <c r="D106" s="60">
        <v>0.0</v>
      </c>
      <c r="E106" s="58"/>
      <c r="F106" s="60">
        <v>0.0</v>
      </c>
      <c r="G106" s="60">
        <v>0.0</v>
      </c>
      <c r="H106" s="60">
        <v>0.0</v>
      </c>
      <c r="I106" s="60">
        <v>153.51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>
      <c r="A107" s="54" t="s">
        <v>176</v>
      </c>
      <c r="B107" s="8"/>
      <c r="C107" s="143">
        <f t="shared" ref="C107:I107" si="14">sum(C105:C106)</f>
        <v>10000</v>
      </c>
      <c r="D107" s="60">
        <f t="shared" si="14"/>
        <v>0</v>
      </c>
      <c r="E107" s="60">
        <f t="shared" si="14"/>
        <v>0</v>
      </c>
      <c r="F107" s="60">
        <f t="shared" si="14"/>
        <v>0</v>
      </c>
      <c r="G107" s="60">
        <f t="shared" si="14"/>
        <v>35163.98</v>
      </c>
      <c r="H107" s="60">
        <f t="shared" si="14"/>
        <v>0</v>
      </c>
      <c r="I107" s="60">
        <f t="shared" si="14"/>
        <v>45457.75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>
      <c r="A108" s="3"/>
      <c r="B108" s="3"/>
      <c r="C108" s="27"/>
      <c r="D108" s="28"/>
      <c r="E108" s="28"/>
      <c r="F108" s="28"/>
      <c r="G108" s="28"/>
      <c r="H108" s="28"/>
      <c r="I108" s="28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>
      <c r="A109" s="52">
        <v>8153.0</v>
      </c>
      <c r="B109" s="141" t="s">
        <v>177</v>
      </c>
      <c r="C109" s="143">
        <v>2000.0</v>
      </c>
      <c r="D109" s="60">
        <v>0.0</v>
      </c>
      <c r="E109" s="58"/>
      <c r="F109" s="60">
        <v>0.0</v>
      </c>
      <c r="G109" s="60">
        <v>102.82</v>
      </c>
      <c r="H109" s="60">
        <v>0.0</v>
      </c>
      <c r="I109" s="60">
        <v>942.05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>
      <c r="A110" s="141" t="s">
        <v>178</v>
      </c>
      <c r="B110" s="8"/>
      <c r="C110" s="143">
        <f t="shared" ref="C110:G110" si="15">C109</f>
        <v>2000</v>
      </c>
      <c r="D110" s="60">
        <f t="shared" si="15"/>
        <v>0</v>
      </c>
      <c r="E110" s="58" t="str">
        <f t="shared" si="15"/>
        <v/>
      </c>
      <c r="F110" s="60">
        <f t="shared" si="15"/>
        <v>0</v>
      </c>
      <c r="G110" s="60">
        <f t="shared" si="15"/>
        <v>102.82</v>
      </c>
      <c r="H110" s="60">
        <v>0.0</v>
      </c>
      <c r="I110" s="60">
        <f>I109</f>
        <v>942.05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>
      <c r="A111" s="114"/>
      <c r="B111" s="114"/>
      <c r="C111" s="144"/>
      <c r="D111" s="114"/>
      <c r="E111" s="114"/>
      <c r="F111" s="114"/>
      <c r="G111" s="114"/>
      <c r="H111" s="114"/>
      <c r="I111" s="114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>
      <c r="A112" s="145" t="s">
        <v>179</v>
      </c>
      <c r="B112" s="8"/>
      <c r="C112" s="140">
        <f t="shared" ref="C112:E112" si="16">C102+C107+C110</f>
        <v>-100</v>
      </c>
      <c r="D112" s="117">
        <f t="shared" si="16"/>
        <v>-118240</v>
      </c>
      <c r="E112" s="64">
        <f t="shared" si="16"/>
        <v>255494.79</v>
      </c>
      <c r="F112" s="64">
        <f>F102</f>
        <v>28260</v>
      </c>
      <c r="G112" s="117">
        <f>G102+G107+G110</f>
        <v>-1080461.18</v>
      </c>
      <c r="H112" s="117">
        <f>H102</f>
        <v>-414795</v>
      </c>
      <c r="I112" s="117">
        <f>I102+I107+I110</f>
        <v>-391955.53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</row>
    <row r="1010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</row>
    <row r="101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</row>
    <row r="101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</row>
    <row r="101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</row>
    <row r="101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</row>
    <row r="10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</row>
    <row r="101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</row>
  </sheetData>
  <mergeCells count="16">
    <mergeCell ref="A98:B98"/>
    <mergeCell ref="A100:B100"/>
    <mergeCell ref="A102:B102"/>
    <mergeCell ref="A104:B104"/>
    <mergeCell ref="A107:B107"/>
    <mergeCell ref="A110:B110"/>
    <mergeCell ref="A112:B112"/>
    <mergeCell ref="A2:B2"/>
    <mergeCell ref="A3:B3"/>
    <mergeCell ref="A20:B20"/>
    <mergeCell ref="A22:B22"/>
    <mergeCell ref="A38:B38"/>
    <mergeCell ref="A40:B40"/>
    <mergeCell ref="A45:B45"/>
    <mergeCell ref="A43:B43"/>
    <mergeCell ref="A1:B1"/>
  </mergeCell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/>
  </sheetPr>
  <sheetViews>
    <sheetView workbookViewId="0"/>
  </sheetViews>
  <sheetFormatPr customHeight="1" defaultColWidth="15.13" defaultRowHeight="15.0"/>
  <cols>
    <col customWidth="1" min="1" max="1" width="8.13"/>
    <col customWidth="1" min="2" max="2" width="128.63"/>
  </cols>
  <sheetData>
    <row r="2" ht="18.75" customHeight="1">
      <c r="A2" s="146" t="s">
        <v>180</v>
      </c>
      <c r="B2" s="146" t="s">
        <v>181</v>
      </c>
    </row>
    <row r="3">
      <c r="A3" s="147">
        <v>1.0</v>
      </c>
    </row>
    <row r="4">
      <c r="A4" s="147">
        <v>2.0</v>
      </c>
    </row>
    <row r="5">
      <c r="A5" s="147">
        <v>3.0</v>
      </c>
    </row>
  </sheetData>
  <drawing r:id="rId1"/>
</worksheet>
</file>